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tables/table2.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3.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14.xml" ContentType="application/vnd.openxmlformats-officedocument.spreadsheetml.pivotTable+xml"/>
  <Override PartName="/xl/drawings/drawing4.xml" ContentType="application/vnd.openxmlformats-officedocument.drawing+xml"/>
  <Override PartName="/xl/tables/table3.xml" ContentType="application/vnd.openxmlformats-officedocument.spreadsheetml.tab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5.xml" ContentType="application/vnd.openxmlformats-officedocument.drawing+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6.xml" ContentType="application/vnd.openxmlformats-officedocument.drawing+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ate1904="1" codeName="ThisWorkbook"/>
  <mc:AlternateContent xmlns:mc="http://schemas.openxmlformats.org/markup-compatibility/2006">
    <mc:Choice Requires="x15">
      <x15ac:absPath xmlns:x15ac="http://schemas.microsoft.com/office/spreadsheetml/2010/11/ac" url="D:\SpringBorad Projects\7.Economics\"/>
    </mc:Choice>
  </mc:AlternateContent>
  <xr:revisionPtr revIDLastSave="0" documentId="13_ncr:1_{19D3A124-F8D1-4BF0-9BEB-68498B93374A}" xr6:coauthVersionLast="45" xr6:coauthVersionMax="45" xr10:uidLastSave="{00000000-0000-0000-0000-000000000000}"/>
  <bookViews>
    <workbookView xWindow="-120" yWindow="-120" windowWidth="20730" windowHeight="11160" tabRatio="1000" activeTab="8" xr2:uid="{00000000-000D-0000-FFFF-FFFF00000000}"/>
  </bookViews>
  <sheets>
    <sheet name="Definitions" sheetId="1" r:id="rId1"/>
    <sheet name="Sheet2" sheetId="15" r:id="rId2"/>
    <sheet name="Data Repository Table" sheetId="2" r:id="rId3"/>
    <sheet name="Sheet4" sheetId="13" state="hidden" r:id="rId4"/>
    <sheet name="Water Trading Repository Table" sheetId="3" r:id="rId5"/>
    <sheet name="Sheet1" sheetId="14" state="hidden" r:id="rId6"/>
    <sheet name="Economic Market Analysis" sheetId="4" state="hidden" r:id="rId7"/>
    <sheet name="Economic Cost Analysis" sheetId="5" state="hidden" r:id="rId8"/>
    <sheet name="What-If Analysis" sheetId="6" r:id="rId9"/>
    <sheet name="Variance Analysis" sheetId="7" state="hidden" r:id="rId10"/>
    <sheet name="Cost to Produce" sheetId="8" state="hidden" r:id="rId11"/>
    <sheet name="EBIT" sheetId="9" state="hidden" r:id="rId12"/>
  </sheets>
  <definedNames>
    <definedName name="_xlnm._FilterDatabase" localSheetId="1" hidden="1">Sheet2!$S$26:$AF$1034</definedName>
    <definedName name="_xlnm._FilterDatabase" localSheetId="4" hidden="1">'Water Trading Repository Table'!$A$3660:$F$4390</definedName>
    <definedName name="_xlcn.WorksheetConnection_SouthernWaterCorpsEconomicsDemotRaviChandra.xlsxTable1" hidden="1">Table1[]</definedName>
  </definedNames>
  <calcPr calcId="191029"/>
  <pivotCaches>
    <pivotCache cacheId="0" r:id="rId13"/>
    <pivotCache cacheId="1" r:id="rId14"/>
    <pivotCache cacheId="2" r:id="rId15"/>
    <pivotCache cacheId="3" r:id="rId16"/>
    <pivotCache cacheId="4" r:id="rId17"/>
  </pivotCaches>
  <extLst>
    <ext xmlns:x15="http://schemas.microsoft.com/office/spreadsheetml/2010/11/main" uri="{FCE2AD5D-F65C-4FA6-A056-5C36A1767C68}">
      <x15:dataModel>
        <x15:modelTables>
          <x15:modelTable id="Table1" name="Table1" connection="WorksheetConnection_Southern Water Corps Economics Demot Ravi Chandra.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10" i="3" l="1"/>
  <c r="K7" i="3" l="1"/>
  <c r="K3" i="3"/>
  <c r="I3" i="3" a="1"/>
  <c r="I3" i="3" s="1"/>
  <c r="S69" i="6"/>
  <c r="S68" i="6"/>
  <c r="S67" i="6"/>
  <c r="S66" i="6"/>
  <c r="R55" i="6"/>
  <c r="R54" i="6"/>
  <c r="R53" i="6"/>
  <c r="R52" i="6"/>
  <c r="Q55" i="6"/>
  <c r="R63" i="6"/>
  <c r="R62" i="6"/>
  <c r="R61" i="6"/>
  <c r="R60" i="6"/>
  <c r="Q61" i="6"/>
  <c r="Q62" i="6"/>
  <c r="Q63" i="6"/>
  <c r="Q60" i="6"/>
  <c r="AM62" i="6" a="1"/>
  <c r="AM62" i="6" s="1"/>
  <c r="AM63" i="6" a="1"/>
  <c r="AM63" i="6"/>
  <c r="AM61" i="6" a="1"/>
  <c r="AM61" i="6" s="1"/>
  <c r="AM60" i="6"/>
  <c r="AH61" i="6"/>
  <c r="AH62" i="6"/>
  <c r="AH63" i="6"/>
  <c r="AH60" i="6"/>
  <c r="L1011" i="2"/>
  <c r="Q53" i="6" l="1"/>
  <c r="Q54" i="6"/>
  <c r="Q52" i="6"/>
  <c r="AV28" i="15"/>
  <c r="AV29" i="15"/>
  <c r="AV30" i="15"/>
  <c r="AV31" i="15"/>
  <c r="AV32" i="15"/>
  <c r="AV33" i="15"/>
  <c r="AV34" i="15"/>
  <c r="AV35" i="15"/>
  <c r="AV36" i="15"/>
  <c r="AV37" i="15"/>
  <c r="AV38" i="15"/>
  <c r="AV39" i="15"/>
  <c r="AV40" i="15"/>
  <c r="AV41" i="15"/>
  <c r="AV42" i="15"/>
  <c r="AV43" i="15"/>
  <c r="AV44" i="15"/>
  <c r="AV45" i="15"/>
  <c r="AV46" i="15"/>
  <c r="AV47" i="15"/>
  <c r="AV48" i="15"/>
  <c r="AV49" i="15"/>
  <c r="AV50" i="15"/>
  <c r="AV51" i="15"/>
  <c r="AV52" i="15"/>
  <c r="AV53" i="15"/>
  <c r="AV54" i="15"/>
  <c r="AV55" i="15"/>
  <c r="AV56" i="15"/>
  <c r="AV57" i="15"/>
  <c r="AV58" i="15"/>
  <c r="AV59" i="15"/>
  <c r="AV60" i="15"/>
  <c r="AV61" i="15"/>
  <c r="AV62" i="15"/>
  <c r="AV63" i="15"/>
  <c r="AV64" i="15"/>
  <c r="AV65" i="15"/>
  <c r="AV66" i="15"/>
  <c r="AV67" i="15"/>
  <c r="AV68" i="15"/>
  <c r="AV69" i="15"/>
  <c r="AV70" i="15"/>
  <c r="AV71" i="15"/>
  <c r="AV72" i="15"/>
  <c r="AV73" i="15"/>
  <c r="AV74" i="15"/>
  <c r="AV75" i="15"/>
  <c r="AV76" i="15"/>
  <c r="AV77" i="15"/>
  <c r="AV78" i="15"/>
  <c r="AV79" i="15"/>
  <c r="AV80" i="15"/>
  <c r="AV81" i="15"/>
  <c r="AV82" i="15"/>
  <c r="AV83" i="15"/>
  <c r="AV84" i="15"/>
  <c r="AV85" i="15"/>
  <c r="AV86" i="15"/>
  <c r="AV87" i="15"/>
  <c r="AV88" i="15"/>
  <c r="AV89" i="15"/>
  <c r="AV90" i="15"/>
  <c r="AV91" i="15"/>
  <c r="AV92" i="15"/>
  <c r="AV93" i="15"/>
  <c r="AV94" i="15"/>
  <c r="AV95" i="15"/>
  <c r="AV96" i="15"/>
  <c r="AV97" i="15"/>
  <c r="AV98" i="15"/>
  <c r="AV99" i="15"/>
  <c r="AV100" i="15"/>
  <c r="AV101" i="15"/>
  <c r="AV102" i="15"/>
  <c r="AV103" i="15"/>
  <c r="AV104" i="15"/>
  <c r="AV105" i="15"/>
  <c r="AV106" i="15"/>
  <c r="AV107" i="15"/>
  <c r="AV108" i="15"/>
  <c r="AV109" i="15"/>
  <c r="AV110" i="15"/>
  <c r="AV111" i="15"/>
  <c r="AV112" i="15"/>
  <c r="AV113" i="15"/>
  <c r="AV114" i="15"/>
  <c r="AV115" i="15"/>
  <c r="AV116" i="15"/>
  <c r="AV117" i="15"/>
  <c r="AV118" i="15"/>
  <c r="AV119" i="15"/>
  <c r="AV120" i="15"/>
  <c r="AV121" i="15"/>
  <c r="AV122" i="15"/>
  <c r="AV123" i="15"/>
  <c r="AV124" i="15"/>
  <c r="AV125" i="15"/>
  <c r="AV126" i="15"/>
  <c r="AV127" i="15"/>
  <c r="AV128" i="15"/>
  <c r="AV129" i="15"/>
  <c r="AV130" i="15"/>
  <c r="AV131" i="15"/>
  <c r="AV132" i="15"/>
  <c r="AV133" i="15"/>
  <c r="AV134" i="15"/>
  <c r="AV135" i="15"/>
  <c r="AV136" i="15"/>
  <c r="AV137" i="15"/>
  <c r="AV138" i="15"/>
  <c r="AV139" i="15"/>
  <c r="AV140" i="15"/>
  <c r="AV141" i="15"/>
  <c r="AV142" i="15"/>
  <c r="AV143" i="15"/>
  <c r="AV144" i="15"/>
  <c r="AV145" i="15"/>
  <c r="AV146" i="15"/>
  <c r="AV147" i="15"/>
  <c r="AV148" i="15"/>
  <c r="AV149" i="15"/>
  <c r="AV150" i="15"/>
  <c r="AV151" i="15"/>
  <c r="AV152" i="15"/>
  <c r="AV153" i="15"/>
  <c r="AV154" i="15"/>
  <c r="AV155" i="15"/>
  <c r="AV156" i="15"/>
  <c r="AV157" i="15"/>
  <c r="AV158" i="15"/>
  <c r="AV159" i="15"/>
  <c r="AV160" i="15"/>
  <c r="AV161" i="15"/>
  <c r="AV162" i="15"/>
  <c r="AV163" i="15"/>
  <c r="AV164" i="15"/>
  <c r="AV165" i="15"/>
  <c r="AV166" i="15"/>
  <c r="AV167" i="15"/>
  <c r="AV168" i="15"/>
  <c r="AV169" i="15"/>
  <c r="AV170" i="15"/>
  <c r="AV171" i="15"/>
  <c r="AV172" i="15"/>
  <c r="AV173" i="15"/>
  <c r="AV174" i="15"/>
  <c r="AV175" i="15"/>
  <c r="AV176" i="15"/>
  <c r="AV177" i="15"/>
  <c r="AV178" i="15"/>
  <c r="AV179" i="15"/>
  <c r="AV180" i="15"/>
  <c r="AV181" i="15"/>
  <c r="AV182" i="15"/>
  <c r="AV183" i="15"/>
  <c r="AV184" i="15"/>
  <c r="AV185" i="15"/>
  <c r="AV186" i="15"/>
  <c r="AV187" i="15"/>
  <c r="AV188" i="15"/>
  <c r="AV189" i="15"/>
  <c r="AV190" i="15"/>
  <c r="AV191" i="15"/>
  <c r="AV192" i="15"/>
  <c r="AV193" i="15"/>
  <c r="AV194" i="15"/>
  <c r="AV195" i="15"/>
  <c r="AV196" i="15"/>
  <c r="AV197" i="15"/>
  <c r="AV198" i="15"/>
  <c r="AV199" i="15"/>
  <c r="AV200" i="15"/>
  <c r="AV201" i="15"/>
  <c r="AV202" i="15"/>
  <c r="AV203" i="15"/>
  <c r="AV204" i="15"/>
  <c r="AV205" i="15"/>
  <c r="AV206" i="15"/>
  <c r="AV207" i="15"/>
  <c r="AV208" i="15"/>
  <c r="AV209" i="15"/>
  <c r="AV210" i="15"/>
  <c r="AV211" i="15"/>
  <c r="AV212" i="15"/>
  <c r="AV213" i="15"/>
  <c r="AV214" i="15"/>
  <c r="AV215" i="15"/>
  <c r="AV216" i="15"/>
  <c r="AV217" i="15"/>
  <c r="AV218" i="15"/>
  <c r="AV219" i="15"/>
  <c r="AV220" i="15"/>
  <c r="AV221" i="15"/>
  <c r="AV222" i="15"/>
  <c r="AV223" i="15"/>
  <c r="AV224" i="15"/>
  <c r="AV225" i="15"/>
  <c r="AV226" i="15"/>
  <c r="AV227" i="15"/>
  <c r="AV228" i="15"/>
  <c r="AV229" i="15"/>
  <c r="AV230" i="15"/>
  <c r="AV231" i="15"/>
  <c r="AV232" i="15"/>
  <c r="AV233" i="15"/>
  <c r="AV234" i="15"/>
  <c r="AV235" i="15"/>
  <c r="AV236" i="15"/>
  <c r="AV237" i="15"/>
  <c r="AV238" i="15"/>
  <c r="AV239" i="15"/>
  <c r="AV240" i="15"/>
  <c r="AV241" i="15"/>
  <c r="AV242" i="15"/>
  <c r="AV243" i="15"/>
  <c r="AV244" i="15"/>
  <c r="AV245" i="15"/>
  <c r="AV246" i="15"/>
  <c r="AV247" i="15"/>
  <c r="AV248" i="15"/>
  <c r="AV249" i="15"/>
  <c r="AV250" i="15"/>
  <c r="AV251" i="15"/>
  <c r="AV252" i="15"/>
  <c r="AV253" i="15"/>
  <c r="AV254" i="15"/>
  <c r="AV255" i="15"/>
  <c r="AV256" i="15"/>
  <c r="AV257" i="15"/>
  <c r="AV258" i="15"/>
  <c r="AV259" i="15"/>
  <c r="AV260" i="15"/>
  <c r="AV261" i="15"/>
  <c r="AV262" i="15"/>
  <c r="AV263" i="15"/>
  <c r="AV264" i="15"/>
  <c r="AV265" i="15"/>
  <c r="AV266" i="15"/>
  <c r="AV267" i="15"/>
  <c r="AV268" i="15"/>
  <c r="AV269" i="15"/>
  <c r="AV270" i="15"/>
  <c r="AV271" i="15"/>
  <c r="AV272" i="15"/>
  <c r="AV273" i="15"/>
  <c r="AV274" i="15"/>
  <c r="AV275" i="15"/>
  <c r="AV276" i="15"/>
  <c r="AV277" i="15"/>
  <c r="AV278" i="15"/>
  <c r="AV279" i="15"/>
  <c r="AV280" i="15"/>
  <c r="AV281" i="15"/>
  <c r="AV282" i="15"/>
  <c r="AV283" i="15"/>
  <c r="AV284" i="15"/>
  <c r="AV285" i="15"/>
  <c r="AV286" i="15"/>
  <c r="AV287" i="15"/>
  <c r="AV288" i="15"/>
  <c r="AV289" i="15"/>
  <c r="AV290" i="15"/>
  <c r="AV291" i="15"/>
  <c r="AV292" i="15"/>
  <c r="AV293" i="15"/>
  <c r="AV294" i="15"/>
  <c r="AV295" i="15"/>
  <c r="AV296" i="15"/>
  <c r="AV297" i="15"/>
  <c r="AV298" i="15"/>
  <c r="AV299" i="15"/>
  <c r="AV300" i="15"/>
  <c r="AV301" i="15"/>
  <c r="AV302" i="15"/>
  <c r="AV303" i="15"/>
  <c r="AV304" i="15"/>
  <c r="AV305" i="15"/>
  <c r="AV306" i="15"/>
  <c r="AV307" i="15"/>
  <c r="AV308" i="15"/>
  <c r="AV309" i="15"/>
  <c r="AV310" i="15"/>
  <c r="AV311" i="15"/>
  <c r="AV312" i="15"/>
  <c r="AV313" i="15"/>
  <c r="AV314" i="15"/>
  <c r="AV315" i="15"/>
  <c r="AV316" i="15"/>
  <c r="AV317" i="15"/>
  <c r="AV318" i="15"/>
  <c r="AV319" i="15"/>
  <c r="AV320" i="15"/>
  <c r="AV321" i="15"/>
  <c r="AV322" i="15"/>
  <c r="AV323" i="15"/>
  <c r="AV324" i="15"/>
  <c r="AV325" i="15"/>
  <c r="AV326" i="15"/>
  <c r="AV327" i="15"/>
  <c r="AV328" i="15"/>
  <c r="AV329" i="15"/>
  <c r="AV330" i="15"/>
  <c r="AV331" i="15"/>
  <c r="AV332" i="15"/>
  <c r="AV333" i="15"/>
  <c r="AV334" i="15"/>
  <c r="AV335" i="15"/>
  <c r="AV336" i="15"/>
  <c r="AV337" i="15"/>
  <c r="AV338" i="15"/>
  <c r="AV339" i="15"/>
  <c r="AV340" i="15"/>
  <c r="AV341" i="15"/>
  <c r="AV342" i="15"/>
  <c r="AV343" i="15"/>
  <c r="AV344" i="15"/>
  <c r="AV345" i="15"/>
  <c r="AV346" i="15"/>
  <c r="AV347" i="15"/>
  <c r="AV348" i="15"/>
  <c r="AV349" i="15"/>
  <c r="AV350" i="15"/>
  <c r="AV351" i="15"/>
  <c r="AV352" i="15"/>
  <c r="AV353" i="15"/>
  <c r="AV354" i="15"/>
  <c r="AV355" i="15"/>
  <c r="AV356" i="15"/>
  <c r="AV357" i="15"/>
  <c r="AV358" i="15"/>
  <c r="AV359" i="15"/>
  <c r="AV360" i="15"/>
  <c r="AV361" i="15"/>
  <c r="AV362" i="15"/>
  <c r="AV363" i="15"/>
  <c r="AV364" i="15"/>
  <c r="AV365" i="15"/>
  <c r="AV366" i="15"/>
  <c r="AV367" i="15"/>
  <c r="AV368" i="15"/>
  <c r="AV369" i="15"/>
  <c r="AV370" i="15"/>
  <c r="AV371" i="15"/>
  <c r="AV372" i="15"/>
  <c r="AV373" i="15"/>
  <c r="AV374" i="15"/>
  <c r="AV375" i="15"/>
  <c r="AV376" i="15"/>
  <c r="AV377" i="15"/>
  <c r="AV378" i="15"/>
  <c r="AV379" i="15"/>
  <c r="AV380" i="15"/>
  <c r="AV381" i="15"/>
  <c r="AV382" i="15"/>
  <c r="AV383" i="15"/>
  <c r="AV384" i="15"/>
  <c r="AV385" i="15"/>
  <c r="AV386" i="15"/>
  <c r="AV387" i="15"/>
  <c r="AV388" i="15"/>
  <c r="AV389" i="15"/>
  <c r="AV390" i="15"/>
  <c r="AV391" i="15"/>
  <c r="AV392" i="15"/>
  <c r="AV393" i="15"/>
  <c r="AV394" i="15"/>
  <c r="AV395" i="15"/>
  <c r="AV396" i="15"/>
  <c r="AV397" i="15"/>
  <c r="AV398" i="15"/>
  <c r="AV399" i="15"/>
  <c r="AV400" i="15"/>
  <c r="AV401" i="15"/>
  <c r="AV402" i="15"/>
  <c r="AV403" i="15"/>
  <c r="AV404" i="15"/>
  <c r="AV405" i="15"/>
  <c r="AV406" i="15"/>
  <c r="AV407" i="15"/>
  <c r="AV408" i="15"/>
  <c r="AV409" i="15"/>
  <c r="AV410" i="15"/>
  <c r="AV411" i="15"/>
  <c r="AV412" i="15"/>
  <c r="AV413" i="15"/>
  <c r="AV414" i="15"/>
  <c r="AV415" i="15"/>
  <c r="AV416" i="15"/>
  <c r="AV417" i="15"/>
  <c r="AV418" i="15"/>
  <c r="AV419" i="15"/>
  <c r="AV420" i="15"/>
  <c r="AV421" i="15"/>
  <c r="AV422" i="15"/>
  <c r="AV423" i="15"/>
  <c r="AV424" i="15"/>
  <c r="AV425" i="15"/>
  <c r="AV426" i="15"/>
  <c r="AV427" i="15"/>
  <c r="AV428" i="15"/>
  <c r="AV429" i="15"/>
  <c r="AV430" i="15"/>
  <c r="AV431" i="15"/>
  <c r="AV432" i="15"/>
  <c r="AV433" i="15"/>
  <c r="AV434" i="15"/>
  <c r="AV435" i="15"/>
  <c r="AV436" i="15"/>
  <c r="AV437" i="15"/>
  <c r="AV438" i="15"/>
  <c r="AV439" i="15"/>
  <c r="AV440" i="15"/>
  <c r="AV441" i="15"/>
  <c r="AV442" i="15"/>
  <c r="AV443" i="15"/>
  <c r="AV444" i="15"/>
  <c r="AV445" i="15"/>
  <c r="AV446" i="15"/>
  <c r="AV447" i="15"/>
  <c r="AV448" i="15"/>
  <c r="AV449" i="15"/>
  <c r="AV450" i="15"/>
  <c r="AV451" i="15"/>
  <c r="AV452" i="15"/>
  <c r="AV453" i="15"/>
  <c r="AV454" i="15"/>
  <c r="AV455" i="15"/>
  <c r="AV456" i="15"/>
  <c r="AV457" i="15"/>
  <c r="AV458" i="15"/>
  <c r="AV459" i="15"/>
  <c r="AV460" i="15"/>
  <c r="AV461" i="15"/>
  <c r="AV462" i="15"/>
  <c r="AV463" i="15"/>
  <c r="AV464" i="15"/>
  <c r="AV465" i="15"/>
  <c r="AV466" i="15"/>
  <c r="AV467" i="15"/>
  <c r="AV468" i="15"/>
  <c r="AV469" i="15"/>
  <c r="AV470" i="15"/>
  <c r="AV471" i="15"/>
  <c r="AV472" i="15"/>
  <c r="AV473" i="15"/>
  <c r="AV474" i="15"/>
  <c r="AV475" i="15"/>
  <c r="AV476" i="15"/>
  <c r="AV477" i="15"/>
  <c r="AV478" i="15"/>
  <c r="AV479" i="15"/>
  <c r="AV480" i="15"/>
  <c r="AV481" i="15"/>
  <c r="AV482" i="15"/>
  <c r="AV483" i="15"/>
  <c r="AV484" i="15"/>
  <c r="AV485" i="15"/>
  <c r="AV486" i="15"/>
  <c r="AV487" i="15"/>
  <c r="AV488" i="15"/>
  <c r="AV489" i="15"/>
  <c r="AV490" i="15"/>
  <c r="AV491" i="15"/>
  <c r="AV492" i="15"/>
  <c r="AV493" i="15"/>
  <c r="AV494" i="15"/>
  <c r="AV495" i="15"/>
  <c r="AV496" i="15"/>
  <c r="AV497" i="15"/>
  <c r="AV498" i="15"/>
  <c r="AV499" i="15"/>
  <c r="AV500" i="15"/>
  <c r="AV501" i="15"/>
  <c r="AV502" i="15"/>
  <c r="AV503" i="15"/>
  <c r="AV504" i="15"/>
  <c r="AV505" i="15"/>
  <c r="AV506" i="15"/>
  <c r="AV507" i="15"/>
  <c r="AV508" i="15"/>
  <c r="AV509" i="15"/>
  <c r="AV510" i="15"/>
  <c r="AV511" i="15"/>
  <c r="AV512" i="15"/>
  <c r="AV513" i="15"/>
  <c r="AV514" i="15"/>
  <c r="AV515" i="15"/>
  <c r="AV516" i="15"/>
  <c r="AV517" i="15"/>
  <c r="AV518" i="15"/>
  <c r="AV519" i="15"/>
  <c r="AV520" i="15"/>
  <c r="AV521" i="15"/>
  <c r="AV522" i="15"/>
  <c r="AV523" i="15"/>
  <c r="AV524" i="15"/>
  <c r="AV525" i="15"/>
  <c r="AV526" i="15"/>
  <c r="AV527" i="15"/>
  <c r="AV528" i="15"/>
  <c r="AV529" i="15"/>
  <c r="AV530" i="15"/>
  <c r="AV531" i="15"/>
  <c r="AV532" i="15"/>
  <c r="AV533" i="15"/>
  <c r="AV534" i="15"/>
  <c r="AV535" i="15"/>
  <c r="AV536" i="15"/>
  <c r="AV537" i="15"/>
  <c r="AV538" i="15"/>
  <c r="AV539" i="15"/>
  <c r="AV540" i="15"/>
  <c r="AV541" i="15"/>
  <c r="AV542" i="15"/>
  <c r="AV543" i="15"/>
  <c r="AV544" i="15"/>
  <c r="AV545" i="15"/>
  <c r="AV546" i="15"/>
  <c r="AV547" i="15"/>
  <c r="AV548" i="15"/>
  <c r="AV549" i="15"/>
  <c r="AV550" i="15"/>
  <c r="AV551" i="15"/>
  <c r="AV552" i="15"/>
  <c r="AV553" i="15"/>
  <c r="AV554" i="15"/>
  <c r="AV555" i="15"/>
  <c r="AV556" i="15"/>
  <c r="AV557" i="15"/>
  <c r="AV558" i="15"/>
  <c r="AV559" i="15"/>
  <c r="AV560" i="15"/>
  <c r="AV561" i="15"/>
  <c r="AV562" i="15"/>
  <c r="AV563" i="15"/>
  <c r="AV564" i="15"/>
  <c r="AV565" i="15"/>
  <c r="AV566" i="15"/>
  <c r="AV567" i="15"/>
  <c r="AV568" i="15"/>
  <c r="AV569" i="15"/>
  <c r="AV570" i="15"/>
  <c r="AV571" i="15"/>
  <c r="AV572" i="15"/>
  <c r="AV573" i="15"/>
  <c r="AV574" i="15"/>
  <c r="AV575" i="15"/>
  <c r="AV576" i="15"/>
  <c r="AV577" i="15"/>
  <c r="AV578" i="15"/>
  <c r="AV579" i="15"/>
  <c r="AV580" i="15"/>
  <c r="AV581" i="15"/>
  <c r="AV582" i="15"/>
  <c r="AV583" i="15"/>
  <c r="AV584" i="15"/>
  <c r="AV585" i="15"/>
  <c r="AV586" i="15"/>
  <c r="AV587" i="15"/>
  <c r="AV588" i="15"/>
  <c r="AV589" i="15"/>
  <c r="AV590" i="15"/>
  <c r="AV591" i="15"/>
  <c r="AV592" i="15"/>
  <c r="AV593" i="15"/>
  <c r="AV594" i="15"/>
  <c r="AV595" i="15"/>
  <c r="AV596" i="15"/>
  <c r="AV597" i="15"/>
  <c r="AV598" i="15"/>
  <c r="AV599" i="15"/>
  <c r="AV600" i="15"/>
  <c r="AV601" i="15"/>
  <c r="AV602" i="15"/>
  <c r="AV603" i="15"/>
  <c r="AV604" i="15"/>
  <c r="AV605" i="15"/>
  <c r="AV606" i="15"/>
  <c r="AV607" i="15"/>
  <c r="AV608" i="15"/>
  <c r="AV609" i="15"/>
  <c r="AV610" i="15"/>
  <c r="AV611" i="15"/>
  <c r="AV612" i="15"/>
  <c r="AV613" i="15"/>
  <c r="AV614" i="15"/>
  <c r="AV615" i="15"/>
  <c r="AV616" i="15"/>
  <c r="AV617" i="15"/>
  <c r="AV618" i="15"/>
  <c r="AV619" i="15"/>
  <c r="AV620" i="15"/>
  <c r="AV621" i="15"/>
  <c r="AV622" i="15"/>
  <c r="AV623" i="15"/>
  <c r="AV624" i="15"/>
  <c r="AV625" i="15"/>
  <c r="AV626" i="15"/>
  <c r="AV627" i="15"/>
  <c r="AV628" i="15"/>
  <c r="AV629" i="15"/>
  <c r="AV630" i="15"/>
  <c r="AV631" i="15"/>
  <c r="AV632" i="15"/>
  <c r="AV633" i="15"/>
  <c r="AV634" i="15"/>
  <c r="AV635" i="15"/>
  <c r="AV636" i="15"/>
  <c r="AV637" i="15"/>
  <c r="AV638" i="15"/>
  <c r="AV639" i="15"/>
  <c r="AV640" i="15"/>
  <c r="AV641" i="15"/>
  <c r="AV642" i="15"/>
  <c r="AV643" i="15"/>
  <c r="AV644" i="15"/>
  <c r="AV645" i="15"/>
  <c r="AV646" i="15"/>
  <c r="AV647" i="15"/>
  <c r="AV648" i="15"/>
  <c r="AV649" i="15"/>
  <c r="AV650" i="15"/>
  <c r="AV651" i="15"/>
  <c r="AV652" i="15"/>
  <c r="AV653" i="15"/>
  <c r="AV654" i="15"/>
  <c r="AV655" i="15"/>
  <c r="AV656" i="15"/>
  <c r="AV657" i="15"/>
  <c r="AV658" i="15"/>
  <c r="AV659" i="15"/>
  <c r="AV660" i="15"/>
  <c r="AV661" i="15"/>
  <c r="AV662" i="15"/>
  <c r="AV663" i="15"/>
  <c r="AV664" i="15"/>
  <c r="AV665" i="15"/>
  <c r="AV666" i="15"/>
  <c r="AV667" i="15"/>
  <c r="AV668" i="15"/>
  <c r="AV669" i="15"/>
  <c r="AV670" i="15"/>
  <c r="AV671" i="15"/>
  <c r="AV672" i="15"/>
  <c r="AV673" i="15"/>
  <c r="AV674" i="15"/>
  <c r="AV675" i="15"/>
  <c r="AV676" i="15"/>
  <c r="AV677" i="15"/>
  <c r="AV678" i="15"/>
  <c r="AV679" i="15"/>
  <c r="AV680" i="15"/>
  <c r="AV681" i="15"/>
  <c r="AV682" i="15"/>
  <c r="AV683" i="15"/>
  <c r="AV684" i="15"/>
  <c r="AV685" i="15"/>
  <c r="AV686" i="15"/>
  <c r="AV687" i="15"/>
  <c r="AV688" i="15"/>
  <c r="AV689" i="15"/>
  <c r="AV690" i="15"/>
  <c r="AV691" i="15"/>
  <c r="AV692" i="15"/>
  <c r="AV693" i="15"/>
  <c r="AV694" i="15"/>
  <c r="AV695" i="15"/>
  <c r="AV696" i="15"/>
  <c r="AV697" i="15"/>
  <c r="AV698" i="15"/>
  <c r="AV699" i="15"/>
  <c r="AV700" i="15"/>
  <c r="AV701" i="15"/>
  <c r="AV702" i="15"/>
  <c r="AV703" i="15"/>
  <c r="AV704" i="15"/>
  <c r="AV705" i="15"/>
  <c r="AV706" i="15"/>
  <c r="AV707" i="15"/>
  <c r="AV708" i="15"/>
  <c r="AV709" i="15"/>
  <c r="AV710" i="15"/>
  <c r="AV711" i="15"/>
  <c r="AV712" i="15"/>
  <c r="AV713" i="15"/>
  <c r="AV714" i="15"/>
  <c r="AV715" i="15"/>
  <c r="AV716" i="15"/>
  <c r="AV717" i="15"/>
  <c r="AV718" i="15"/>
  <c r="AV719" i="15"/>
  <c r="AV720" i="15"/>
  <c r="AV721" i="15"/>
  <c r="AV722" i="15"/>
  <c r="AV723" i="15"/>
  <c r="AV724" i="15"/>
  <c r="AV725" i="15"/>
  <c r="AV726" i="15"/>
  <c r="AV727" i="15"/>
  <c r="AV728" i="15"/>
  <c r="AV729" i="15"/>
  <c r="AV730" i="15"/>
  <c r="AV731" i="15"/>
  <c r="AV732" i="15"/>
  <c r="AV733" i="15"/>
  <c r="AV734" i="15"/>
  <c r="AV735" i="15"/>
  <c r="AV736" i="15"/>
  <c r="AV737" i="15"/>
  <c r="AV738" i="15"/>
  <c r="AV739" i="15"/>
  <c r="AV740" i="15"/>
  <c r="AV741" i="15"/>
  <c r="AV742" i="15"/>
  <c r="AV743" i="15"/>
  <c r="AV744" i="15"/>
  <c r="AV745" i="15"/>
  <c r="AV746" i="15"/>
  <c r="AV747" i="15"/>
  <c r="AV748" i="15"/>
  <c r="AV749" i="15"/>
  <c r="AV750" i="15"/>
  <c r="AV751" i="15"/>
  <c r="AV752" i="15"/>
  <c r="AV753" i="15"/>
  <c r="AV754" i="15"/>
  <c r="AV755" i="15"/>
  <c r="AV756" i="15"/>
  <c r="AV757" i="15"/>
  <c r="AV758" i="15"/>
  <c r="AV759" i="15"/>
  <c r="AV760" i="15"/>
  <c r="AV761" i="15"/>
  <c r="AV762" i="15"/>
  <c r="AV763" i="15"/>
  <c r="AV764" i="15"/>
  <c r="AV765" i="15"/>
  <c r="AV766" i="15"/>
  <c r="AV767" i="15"/>
  <c r="AV768" i="15"/>
  <c r="AV769" i="15"/>
  <c r="AV770" i="15"/>
  <c r="AV771" i="15"/>
  <c r="AV772" i="15"/>
  <c r="AV773" i="15"/>
  <c r="AV774" i="15"/>
  <c r="AV775" i="15"/>
  <c r="AV776" i="15"/>
  <c r="AV777" i="15"/>
  <c r="AV778" i="15"/>
  <c r="AV779" i="15"/>
  <c r="AV780" i="15"/>
  <c r="AV781" i="15"/>
  <c r="AV782" i="15"/>
  <c r="AV783" i="15"/>
  <c r="AV784" i="15"/>
  <c r="AV785" i="15"/>
  <c r="AV786" i="15"/>
  <c r="AV787" i="15"/>
  <c r="AV788" i="15"/>
  <c r="AV789" i="15"/>
  <c r="AV790" i="15"/>
  <c r="AV791" i="15"/>
  <c r="AV792" i="15"/>
  <c r="AV793" i="15"/>
  <c r="AV794" i="15"/>
  <c r="AV795" i="15"/>
  <c r="AV796" i="15"/>
  <c r="AV797" i="15"/>
  <c r="AV798" i="15"/>
  <c r="AV799" i="15"/>
  <c r="AV800" i="15"/>
  <c r="AV801" i="15"/>
  <c r="AV802" i="15"/>
  <c r="AV803" i="15"/>
  <c r="AV804" i="15"/>
  <c r="AV805" i="15"/>
  <c r="AV806" i="15"/>
  <c r="AV807" i="15"/>
  <c r="AV808" i="15"/>
  <c r="AV809" i="15"/>
  <c r="AV810" i="15"/>
  <c r="AV811" i="15"/>
  <c r="AV812" i="15"/>
  <c r="AV813" i="15"/>
  <c r="AV814" i="15"/>
  <c r="AV815" i="15"/>
  <c r="AV816" i="15"/>
  <c r="AV817" i="15"/>
  <c r="AV818" i="15"/>
  <c r="AV819" i="15"/>
  <c r="AV820" i="15"/>
  <c r="AV821" i="15"/>
  <c r="AV822" i="15"/>
  <c r="AV823" i="15"/>
  <c r="AV824" i="15"/>
  <c r="AV825" i="15"/>
  <c r="AV826" i="15"/>
  <c r="AV827" i="15"/>
  <c r="AV828" i="15"/>
  <c r="AV829" i="15"/>
  <c r="AV830" i="15"/>
  <c r="AV831" i="15"/>
  <c r="AV832" i="15"/>
  <c r="AV833" i="15"/>
  <c r="AV834" i="15"/>
  <c r="AV835" i="15"/>
  <c r="AV836" i="15"/>
  <c r="AV837" i="15"/>
  <c r="AV838" i="15"/>
  <c r="AV839" i="15"/>
  <c r="AV840" i="15"/>
  <c r="AV841" i="15"/>
  <c r="AV842" i="15"/>
  <c r="AV843" i="15"/>
  <c r="AV844" i="15"/>
  <c r="AV845" i="15"/>
  <c r="AV846" i="15"/>
  <c r="AV847" i="15"/>
  <c r="AV848" i="15"/>
  <c r="AV849" i="15"/>
  <c r="AV850" i="15"/>
  <c r="AV851" i="15"/>
  <c r="AV852" i="15"/>
  <c r="AV853" i="15"/>
  <c r="AV854" i="15"/>
  <c r="AV855" i="15"/>
  <c r="AV856" i="15"/>
  <c r="AV857" i="15"/>
  <c r="AV858" i="15"/>
  <c r="AV859" i="15"/>
  <c r="AV860" i="15"/>
  <c r="AV861" i="15"/>
  <c r="AV862" i="15"/>
  <c r="AV863" i="15"/>
  <c r="AV864" i="15"/>
  <c r="AV865" i="15"/>
  <c r="AV866" i="15"/>
  <c r="AV867" i="15"/>
  <c r="AV868" i="15"/>
  <c r="AV869" i="15"/>
  <c r="AV870" i="15"/>
  <c r="AV871" i="15"/>
  <c r="AV872" i="15"/>
  <c r="AV873" i="15"/>
  <c r="AV874" i="15"/>
  <c r="AV875" i="15"/>
  <c r="AV876" i="15"/>
  <c r="AV877" i="15"/>
  <c r="AV878" i="15"/>
  <c r="AV879" i="15"/>
  <c r="AV880" i="15"/>
  <c r="AV881" i="15"/>
  <c r="AV882" i="15"/>
  <c r="AV883" i="15"/>
  <c r="AV884" i="15"/>
  <c r="AV885" i="15"/>
  <c r="AV886" i="15"/>
  <c r="AV887" i="15"/>
  <c r="AV888" i="15"/>
  <c r="AV889" i="15"/>
  <c r="AV890" i="15"/>
  <c r="AV891" i="15"/>
  <c r="AV892" i="15"/>
  <c r="AV893" i="15"/>
  <c r="AV894" i="15"/>
  <c r="AV895" i="15"/>
  <c r="AV896" i="15"/>
  <c r="AV897" i="15"/>
  <c r="AV898" i="15"/>
  <c r="AV899" i="15"/>
  <c r="AV900" i="15"/>
  <c r="AV901" i="15"/>
  <c r="AV902" i="15"/>
  <c r="AV903" i="15"/>
  <c r="AV904" i="15"/>
  <c r="AV905" i="15"/>
  <c r="AV906" i="15"/>
  <c r="AV907" i="15"/>
  <c r="AV908" i="15"/>
  <c r="AV909" i="15"/>
  <c r="AV910" i="15"/>
  <c r="AV911" i="15"/>
  <c r="AV912" i="15"/>
  <c r="AV913" i="15"/>
  <c r="AV914" i="15"/>
  <c r="AV915" i="15"/>
  <c r="AV916" i="15"/>
  <c r="AV917" i="15"/>
  <c r="AV918" i="15"/>
  <c r="AV919" i="15"/>
  <c r="AV920" i="15"/>
  <c r="AV921" i="15"/>
  <c r="AV922" i="15"/>
  <c r="AV923" i="15"/>
  <c r="AV924" i="15"/>
  <c r="AV925" i="15"/>
  <c r="AV926" i="15"/>
  <c r="AV927" i="15"/>
  <c r="AV928" i="15"/>
  <c r="AV929" i="15"/>
  <c r="AV930" i="15"/>
  <c r="AV931" i="15"/>
  <c r="AV932" i="15"/>
  <c r="AV933" i="15"/>
  <c r="AV934" i="15"/>
  <c r="AV935" i="15"/>
  <c r="AV936" i="15"/>
  <c r="AV937" i="15"/>
  <c r="AV938" i="15"/>
  <c r="AV939" i="15"/>
  <c r="AV940" i="15"/>
  <c r="AV941" i="15"/>
  <c r="AV942" i="15"/>
  <c r="AV943" i="15"/>
  <c r="AV944" i="15"/>
  <c r="AV945" i="15"/>
  <c r="AV946" i="15"/>
  <c r="AV947" i="15"/>
  <c r="AV948" i="15"/>
  <c r="AV949" i="15"/>
  <c r="AV950" i="15"/>
  <c r="AV951" i="15"/>
  <c r="AV952" i="15"/>
  <c r="AV953" i="15"/>
  <c r="AV954" i="15"/>
  <c r="AV955" i="15"/>
  <c r="AV956" i="15"/>
  <c r="AV957" i="15"/>
  <c r="AV958" i="15"/>
  <c r="AV959" i="15"/>
  <c r="AV960" i="15"/>
  <c r="AV961" i="15"/>
  <c r="AV962" i="15"/>
  <c r="AV963" i="15"/>
  <c r="AV964" i="15"/>
  <c r="AV965" i="15"/>
  <c r="AV966" i="15"/>
  <c r="AV967" i="15"/>
  <c r="AV968" i="15"/>
  <c r="AV969" i="15"/>
  <c r="AV970" i="15"/>
  <c r="AV971" i="15"/>
  <c r="AV972" i="15"/>
  <c r="AV973" i="15"/>
  <c r="AV974" i="15"/>
  <c r="AV975" i="15"/>
  <c r="AV976" i="15"/>
  <c r="AV977" i="15"/>
  <c r="AV978" i="15"/>
  <c r="AV979" i="15"/>
  <c r="AV980" i="15"/>
  <c r="AV981" i="15"/>
  <c r="AV982" i="15"/>
  <c r="AV983" i="15"/>
  <c r="AV984" i="15"/>
  <c r="AV985" i="15"/>
  <c r="AV986" i="15"/>
  <c r="AV987" i="15"/>
  <c r="AV988" i="15"/>
  <c r="AV989" i="15"/>
  <c r="AV990" i="15"/>
  <c r="AV991" i="15"/>
  <c r="AV992" i="15"/>
  <c r="AV993" i="15"/>
  <c r="AV994" i="15"/>
  <c r="AV995" i="15"/>
  <c r="AV996" i="15"/>
  <c r="AV997" i="15"/>
  <c r="AV998" i="15"/>
  <c r="AV999" i="15"/>
  <c r="AV1000" i="15"/>
  <c r="AV1001" i="15"/>
  <c r="AV1002" i="15"/>
  <c r="AV1003" i="15"/>
  <c r="AV1004" i="15"/>
  <c r="AV1005" i="15"/>
  <c r="AV1006" i="15"/>
  <c r="AV1007" i="15"/>
  <c r="AV1008" i="15"/>
  <c r="AV1009" i="15"/>
  <c r="AV1010" i="15"/>
  <c r="AV1011" i="15"/>
  <c r="AV1012" i="15"/>
  <c r="AV1013" i="15"/>
  <c r="AV1014" i="15"/>
  <c r="AV1015" i="15"/>
  <c r="AV1016" i="15"/>
  <c r="AV1017" i="15"/>
  <c r="AV1018" i="15"/>
  <c r="AV1019" i="15"/>
  <c r="AV1020" i="15"/>
  <c r="AV1021" i="15"/>
  <c r="AV1022" i="15"/>
  <c r="AV1023" i="15"/>
  <c r="AV1024" i="15"/>
  <c r="AV1025" i="15"/>
  <c r="AV1026" i="15"/>
  <c r="AV1027" i="15"/>
  <c r="AV1028" i="15"/>
  <c r="AV1029" i="15"/>
  <c r="AV1030" i="15"/>
  <c r="AV1031" i="15"/>
  <c r="AV1032" i="15"/>
  <c r="AV1033" i="15"/>
  <c r="AV1034" i="15"/>
  <c r="AV27" i="15"/>
  <c r="Z27" i="15"/>
  <c r="X27" i="15"/>
  <c r="X28" i="15"/>
  <c r="X29" i="15"/>
  <c r="X30" i="15"/>
  <c r="X31" i="15"/>
  <c r="X32" i="15"/>
  <c r="X33" i="15"/>
  <c r="X34" i="15"/>
  <c r="X35" i="15"/>
  <c r="X36" i="15"/>
  <c r="X37" i="15"/>
  <c r="X38" i="15"/>
  <c r="X39" i="15"/>
  <c r="X40" i="15"/>
  <c r="X41" i="15"/>
  <c r="X42" i="15"/>
  <c r="X43" i="15"/>
  <c r="X44" i="15"/>
  <c r="X45" i="15"/>
  <c r="X46" i="15"/>
  <c r="X47" i="15"/>
  <c r="X48" i="15"/>
  <c r="X49" i="15"/>
  <c r="X50" i="15"/>
  <c r="X51" i="15"/>
  <c r="X52" i="15"/>
  <c r="X53" i="15"/>
  <c r="X54" i="15"/>
  <c r="X55" i="15"/>
  <c r="X56" i="15"/>
  <c r="X57" i="15"/>
  <c r="X58" i="15"/>
  <c r="X59" i="15"/>
  <c r="X60" i="15"/>
  <c r="X61" i="15"/>
  <c r="X62" i="15"/>
  <c r="X63" i="15"/>
  <c r="X64" i="15"/>
  <c r="X65" i="15"/>
  <c r="X66" i="15"/>
  <c r="X67" i="15"/>
  <c r="X68" i="15"/>
  <c r="X69" i="15"/>
  <c r="X70" i="15"/>
  <c r="X71" i="15"/>
  <c r="X72" i="15"/>
  <c r="X73" i="15"/>
  <c r="X74" i="15"/>
  <c r="X75" i="15"/>
  <c r="X76" i="15"/>
  <c r="X77" i="15"/>
  <c r="X78" i="15"/>
  <c r="X79" i="15"/>
  <c r="X80" i="15"/>
  <c r="X81" i="15"/>
  <c r="X82" i="15"/>
  <c r="X83" i="15"/>
  <c r="X84" i="15"/>
  <c r="X85" i="15"/>
  <c r="X86" i="15"/>
  <c r="X87" i="15"/>
  <c r="X88" i="15"/>
  <c r="X89" i="15"/>
  <c r="X90" i="15"/>
  <c r="X91" i="15"/>
  <c r="X92" i="15"/>
  <c r="X93" i="15"/>
  <c r="X94" i="15"/>
  <c r="X95" i="15"/>
  <c r="X96" i="15"/>
  <c r="X97" i="15"/>
  <c r="X98" i="15"/>
  <c r="X99" i="15"/>
  <c r="X100" i="15"/>
  <c r="X101" i="15"/>
  <c r="X102" i="15"/>
  <c r="X103" i="15"/>
  <c r="X104" i="15"/>
  <c r="X105" i="15"/>
  <c r="X106" i="15"/>
  <c r="X107" i="15"/>
  <c r="X108" i="15"/>
  <c r="X109" i="15"/>
  <c r="X110" i="15"/>
  <c r="X111" i="15"/>
  <c r="X112" i="15"/>
  <c r="X113" i="15"/>
  <c r="X114" i="15"/>
  <c r="X115" i="15"/>
  <c r="X116" i="15"/>
  <c r="X117" i="15"/>
  <c r="X118" i="15"/>
  <c r="X119" i="15"/>
  <c r="X120" i="15"/>
  <c r="X121" i="15"/>
  <c r="X122" i="15"/>
  <c r="X123" i="15"/>
  <c r="X124" i="15"/>
  <c r="X125" i="15"/>
  <c r="X126" i="15"/>
  <c r="X127" i="15"/>
  <c r="X128" i="15"/>
  <c r="X129" i="15"/>
  <c r="X130" i="15"/>
  <c r="X131" i="15"/>
  <c r="X132" i="15"/>
  <c r="X133" i="15"/>
  <c r="X134" i="15"/>
  <c r="X135" i="15"/>
  <c r="X136" i="15"/>
  <c r="X137" i="15"/>
  <c r="X138" i="15"/>
  <c r="X139" i="15"/>
  <c r="X140" i="15"/>
  <c r="X141" i="15"/>
  <c r="X142" i="15"/>
  <c r="X143" i="15"/>
  <c r="X144" i="15"/>
  <c r="X145" i="15"/>
  <c r="X146" i="15"/>
  <c r="X147" i="15"/>
  <c r="X148" i="15"/>
  <c r="X149" i="15"/>
  <c r="X150" i="15"/>
  <c r="X151" i="15"/>
  <c r="X152" i="15"/>
  <c r="X153" i="15"/>
  <c r="X154" i="15"/>
  <c r="X155" i="15"/>
  <c r="X156" i="15"/>
  <c r="X157" i="15"/>
  <c r="X158" i="15"/>
  <c r="X159" i="15"/>
  <c r="X160" i="15"/>
  <c r="X161" i="15"/>
  <c r="X162" i="15"/>
  <c r="X163" i="15"/>
  <c r="X164" i="15"/>
  <c r="X165" i="15"/>
  <c r="X166" i="15"/>
  <c r="X167" i="15"/>
  <c r="X168" i="15"/>
  <c r="X169" i="15"/>
  <c r="X170" i="15"/>
  <c r="X171" i="15"/>
  <c r="X172" i="15"/>
  <c r="X173" i="15"/>
  <c r="X174" i="15"/>
  <c r="X175" i="15"/>
  <c r="X176" i="15"/>
  <c r="X177" i="15"/>
  <c r="X178" i="15"/>
  <c r="X179" i="15"/>
  <c r="X180" i="15"/>
  <c r="X181" i="15"/>
  <c r="X182" i="15"/>
  <c r="X183" i="15"/>
  <c r="X184" i="15"/>
  <c r="X185" i="15"/>
  <c r="X186" i="15"/>
  <c r="X187" i="15"/>
  <c r="X188" i="15"/>
  <c r="X189" i="15"/>
  <c r="X190" i="15"/>
  <c r="X191" i="15"/>
  <c r="X192" i="15"/>
  <c r="X193" i="15"/>
  <c r="X194" i="15"/>
  <c r="X195" i="15"/>
  <c r="X196" i="15"/>
  <c r="X197" i="15"/>
  <c r="X198" i="15"/>
  <c r="X199" i="15"/>
  <c r="X200" i="15"/>
  <c r="X201" i="15"/>
  <c r="X202" i="15"/>
  <c r="X203" i="15"/>
  <c r="X204" i="15"/>
  <c r="X205" i="15"/>
  <c r="X206" i="15"/>
  <c r="X207" i="15"/>
  <c r="X208" i="15"/>
  <c r="X209" i="15"/>
  <c r="X210" i="15"/>
  <c r="X211" i="15"/>
  <c r="X212" i="15"/>
  <c r="X213" i="15"/>
  <c r="X214" i="15"/>
  <c r="X215" i="15"/>
  <c r="X216" i="15"/>
  <c r="X217" i="15"/>
  <c r="X218" i="15"/>
  <c r="X219" i="15"/>
  <c r="X220" i="15"/>
  <c r="X221" i="15"/>
  <c r="X222" i="15"/>
  <c r="X223" i="15"/>
  <c r="X224" i="15"/>
  <c r="X225" i="15"/>
  <c r="X226" i="15"/>
  <c r="X227" i="15"/>
  <c r="X228" i="15"/>
  <c r="X229" i="15"/>
  <c r="X230" i="15"/>
  <c r="X231" i="15"/>
  <c r="X232" i="15"/>
  <c r="X233" i="15"/>
  <c r="X234" i="15"/>
  <c r="X235" i="15"/>
  <c r="X236" i="15"/>
  <c r="X237" i="15"/>
  <c r="X238" i="15"/>
  <c r="X239" i="15"/>
  <c r="X240" i="15"/>
  <c r="X241" i="15"/>
  <c r="X242" i="15"/>
  <c r="X243" i="15"/>
  <c r="X244" i="15"/>
  <c r="X245" i="15"/>
  <c r="X246" i="15"/>
  <c r="X247" i="15"/>
  <c r="X248" i="15"/>
  <c r="X249" i="15"/>
  <c r="X250" i="15"/>
  <c r="X251" i="15"/>
  <c r="X252" i="15"/>
  <c r="X253" i="15"/>
  <c r="X254" i="15"/>
  <c r="X255" i="15"/>
  <c r="X256" i="15"/>
  <c r="X257" i="15"/>
  <c r="X258" i="15"/>
  <c r="X259" i="15"/>
  <c r="X260" i="15"/>
  <c r="X261" i="15"/>
  <c r="X262" i="15"/>
  <c r="X263" i="15"/>
  <c r="X264" i="15"/>
  <c r="X265" i="15"/>
  <c r="X266" i="15"/>
  <c r="X267" i="15"/>
  <c r="X268" i="15"/>
  <c r="X269" i="15"/>
  <c r="X270" i="15"/>
  <c r="X271" i="15"/>
  <c r="X272" i="15"/>
  <c r="X273" i="15"/>
  <c r="X274" i="15"/>
  <c r="X275" i="15"/>
  <c r="X276" i="15"/>
  <c r="X277" i="15"/>
  <c r="X278" i="15"/>
  <c r="X279" i="15"/>
  <c r="X280" i="15"/>
  <c r="X281" i="15"/>
  <c r="X282" i="15"/>
  <c r="X283" i="15"/>
  <c r="X284" i="15"/>
  <c r="X285" i="15"/>
  <c r="X286" i="15"/>
  <c r="X287" i="15"/>
  <c r="X288" i="15"/>
  <c r="X289" i="15"/>
  <c r="X290" i="15"/>
  <c r="X291" i="15"/>
  <c r="X292" i="15"/>
  <c r="X293" i="15"/>
  <c r="X294" i="15"/>
  <c r="X295" i="15"/>
  <c r="X296" i="15"/>
  <c r="X297" i="15"/>
  <c r="X298" i="15"/>
  <c r="X299" i="15"/>
  <c r="X300" i="15"/>
  <c r="X301" i="15"/>
  <c r="X302" i="15"/>
  <c r="X303" i="15"/>
  <c r="X304" i="15"/>
  <c r="X305" i="15"/>
  <c r="X306" i="15"/>
  <c r="X307" i="15"/>
  <c r="X308" i="15"/>
  <c r="X309" i="15"/>
  <c r="X310" i="15"/>
  <c r="X311" i="15"/>
  <c r="X312" i="15"/>
  <c r="X313" i="15"/>
  <c r="X314" i="15"/>
  <c r="X315" i="15"/>
  <c r="X316" i="15"/>
  <c r="X317" i="15"/>
  <c r="X318" i="15"/>
  <c r="X319" i="15"/>
  <c r="X320" i="15"/>
  <c r="X321" i="15"/>
  <c r="X322" i="15"/>
  <c r="X323" i="15"/>
  <c r="X324" i="15"/>
  <c r="X325" i="15"/>
  <c r="X326" i="15"/>
  <c r="X327" i="15"/>
  <c r="X328" i="15"/>
  <c r="X329" i="15"/>
  <c r="X330" i="15"/>
  <c r="X331" i="15"/>
  <c r="X332" i="15"/>
  <c r="X333" i="15"/>
  <c r="X334" i="15"/>
  <c r="X335" i="15"/>
  <c r="X336" i="15"/>
  <c r="X337" i="15"/>
  <c r="X338" i="15"/>
  <c r="X339" i="15"/>
  <c r="X340" i="15"/>
  <c r="X341" i="15"/>
  <c r="X342" i="15"/>
  <c r="X343" i="15"/>
  <c r="X344" i="15"/>
  <c r="X345" i="15"/>
  <c r="X346" i="15"/>
  <c r="X347" i="15"/>
  <c r="X348" i="15"/>
  <c r="X349" i="15"/>
  <c r="X350" i="15"/>
  <c r="X351" i="15"/>
  <c r="X352" i="15"/>
  <c r="X353" i="15"/>
  <c r="X354" i="15"/>
  <c r="X355" i="15"/>
  <c r="X356" i="15"/>
  <c r="X357" i="15"/>
  <c r="X358" i="15"/>
  <c r="X359" i="15"/>
  <c r="X360" i="15"/>
  <c r="X361" i="15"/>
  <c r="X362" i="15"/>
  <c r="X363" i="15"/>
  <c r="X364" i="15"/>
  <c r="X365" i="15"/>
  <c r="X366" i="15"/>
  <c r="X367" i="15"/>
  <c r="X368" i="15"/>
  <c r="X369" i="15"/>
  <c r="X370" i="15"/>
  <c r="X371" i="15"/>
  <c r="X372" i="15"/>
  <c r="X373" i="15"/>
  <c r="X374" i="15"/>
  <c r="X375" i="15"/>
  <c r="X376" i="15"/>
  <c r="X377" i="15"/>
  <c r="X378" i="15"/>
  <c r="X379" i="15"/>
  <c r="X380" i="15"/>
  <c r="X381" i="15"/>
  <c r="X382" i="15"/>
  <c r="X383" i="15"/>
  <c r="X384" i="15"/>
  <c r="X385" i="15"/>
  <c r="X386" i="15"/>
  <c r="X387" i="15"/>
  <c r="X388" i="15"/>
  <c r="X389" i="15"/>
  <c r="X390" i="15"/>
  <c r="X391" i="15"/>
  <c r="X392" i="15"/>
  <c r="X393" i="15"/>
  <c r="X394" i="15"/>
  <c r="X395" i="15"/>
  <c r="X396" i="15"/>
  <c r="X397" i="15"/>
  <c r="X398" i="15"/>
  <c r="X399" i="15"/>
  <c r="X400" i="15"/>
  <c r="X401" i="15"/>
  <c r="X402" i="15"/>
  <c r="X403" i="15"/>
  <c r="X404" i="15"/>
  <c r="X405" i="15"/>
  <c r="X406" i="15"/>
  <c r="X407" i="15"/>
  <c r="X408" i="15"/>
  <c r="X409" i="15"/>
  <c r="X410" i="15"/>
  <c r="X411" i="15"/>
  <c r="X412" i="15"/>
  <c r="X413" i="15"/>
  <c r="X414" i="15"/>
  <c r="X415" i="15"/>
  <c r="X416" i="15"/>
  <c r="X417" i="15"/>
  <c r="X418" i="15"/>
  <c r="X419" i="15"/>
  <c r="X420" i="15"/>
  <c r="X421" i="15"/>
  <c r="X422" i="15"/>
  <c r="X423" i="15"/>
  <c r="X424" i="15"/>
  <c r="X425" i="15"/>
  <c r="X426" i="15"/>
  <c r="X427" i="15"/>
  <c r="X428" i="15"/>
  <c r="X429" i="15"/>
  <c r="X430" i="15"/>
  <c r="X431" i="15"/>
  <c r="X432" i="15"/>
  <c r="X433" i="15"/>
  <c r="X434" i="15"/>
  <c r="X435" i="15"/>
  <c r="X436" i="15"/>
  <c r="X437" i="15"/>
  <c r="X438" i="15"/>
  <c r="X439" i="15"/>
  <c r="X440" i="15"/>
  <c r="X441" i="15"/>
  <c r="X442" i="15"/>
  <c r="X443" i="15"/>
  <c r="X444" i="15"/>
  <c r="X445" i="15"/>
  <c r="X446" i="15"/>
  <c r="X447" i="15"/>
  <c r="X448" i="15"/>
  <c r="X449" i="15"/>
  <c r="X450" i="15"/>
  <c r="X451" i="15"/>
  <c r="X452" i="15"/>
  <c r="X453" i="15"/>
  <c r="X454" i="15"/>
  <c r="X455" i="15"/>
  <c r="X456" i="15"/>
  <c r="X457" i="15"/>
  <c r="X458" i="15"/>
  <c r="X459" i="15"/>
  <c r="X460" i="15"/>
  <c r="X461" i="15"/>
  <c r="X462" i="15"/>
  <c r="X463" i="15"/>
  <c r="X464" i="15"/>
  <c r="X465" i="15"/>
  <c r="X466" i="15"/>
  <c r="X467" i="15"/>
  <c r="X468" i="15"/>
  <c r="X469" i="15"/>
  <c r="X470" i="15"/>
  <c r="X471" i="15"/>
  <c r="X472" i="15"/>
  <c r="X473" i="15"/>
  <c r="X474" i="15"/>
  <c r="X475" i="15"/>
  <c r="X476" i="15"/>
  <c r="X477" i="15"/>
  <c r="X478" i="15"/>
  <c r="X479" i="15"/>
  <c r="X480" i="15"/>
  <c r="X481" i="15"/>
  <c r="X482" i="15"/>
  <c r="X483" i="15"/>
  <c r="X484" i="15"/>
  <c r="X485" i="15"/>
  <c r="X486" i="15"/>
  <c r="X487" i="15"/>
  <c r="X488" i="15"/>
  <c r="X489" i="15"/>
  <c r="X490" i="15"/>
  <c r="X491" i="15"/>
  <c r="X492" i="15"/>
  <c r="X493" i="15"/>
  <c r="X494" i="15"/>
  <c r="X495" i="15"/>
  <c r="X496" i="15"/>
  <c r="X497" i="15"/>
  <c r="X498" i="15"/>
  <c r="X499" i="15"/>
  <c r="X500" i="15"/>
  <c r="X501" i="15"/>
  <c r="X502" i="15"/>
  <c r="X503" i="15"/>
  <c r="X504" i="15"/>
  <c r="X505" i="15"/>
  <c r="X506" i="15"/>
  <c r="X507" i="15"/>
  <c r="X508" i="15"/>
  <c r="X509" i="15"/>
  <c r="X510" i="15"/>
  <c r="X511" i="15"/>
  <c r="X512" i="15"/>
  <c r="X513" i="15"/>
  <c r="X514" i="15"/>
  <c r="X515" i="15"/>
  <c r="X516" i="15"/>
  <c r="X517" i="15"/>
  <c r="X518" i="15"/>
  <c r="X519" i="15"/>
  <c r="X520" i="15"/>
  <c r="X521" i="15"/>
  <c r="X522" i="15"/>
  <c r="X523" i="15"/>
  <c r="X524" i="15"/>
  <c r="X525" i="15"/>
  <c r="X526" i="15"/>
  <c r="X527" i="15"/>
  <c r="X528" i="15"/>
  <c r="X529" i="15"/>
  <c r="X530" i="15"/>
  <c r="X531" i="15"/>
  <c r="X532" i="15"/>
  <c r="X533" i="15"/>
  <c r="X534" i="15"/>
  <c r="X535" i="15"/>
  <c r="X536" i="15"/>
  <c r="X537" i="15"/>
  <c r="X538" i="15"/>
  <c r="X539" i="15"/>
  <c r="X540" i="15"/>
  <c r="X541" i="15"/>
  <c r="X542" i="15"/>
  <c r="X543" i="15"/>
  <c r="X544" i="15"/>
  <c r="X545" i="15"/>
  <c r="X546" i="15"/>
  <c r="X547" i="15"/>
  <c r="X548" i="15"/>
  <c r="X549" i="15"/>
  <c r="X550" i="15"/>
  <c r="X551" i="15"/>
  <c r="X552" i="15"/>
  <c r="X553" i="15"/>
  <c r="X554" i="15"/>
  <c r="X555" i="15"/>
  <c r="X556" i="15"/>
  <c r="X557" i="15"/>
  <c r="X558" i="15"/>
  <c r="X559" i="15"/>
  <c r="X560" i="15"/>
  <c r="X561" i="15"/>
  <c r="X562" i="15"/>
  <c r="X563" i="15"/>
  <c r="X564" i="15"/>
  <c r="X565" i="15"/>
  <c r="X566" i="15"/>
  <c r="X567" i="15"/>
  <c r="X568" i="15"/>
  <c r="X569" i="15"/>
  <c r="X570" i="15"/>
  <c r="X571" i="15"/>
  <c r="X572" i="15"/>
  <c r="X573" i="15"/>
  <c r="X574" i="15"/>
  <c r="X575" i="15"/>
  <c r="X576" i="15"/>
  <c r="X577" i="15"/>
  <c r="X578" i="15"/>
  <c r="X579" i="15"/>
  <c r="X580" i="15"/>
  <c r="X581" i="15"/>
  <c r="X582" i="15"/>
  <c r="X583" i="15"/>
  <c r="X584" i="15"/>
  <c r="X585" i="15"/>
  <c r="X586" i="15"/>
  <c r="X587" i="15"/>
  <c r="X588" i="15"/>
  <c r="X589" i="15"/>
  <c r="X590" i="15"/>
  <c r="X591" i="15"/>
  <c r="X592" i="15"/>
  <c r="X593" i="15"/>
  <c r="X594" i="15"/>
  <c r="X595" i="15"/>
  <c r="X596" i="15"/>
  <c r="X597" i="15"/>
  <c r="X598" i="15"/>
  <c r="X599" i="15"/>
  <c r="X600" i="15"/>
  <c r="X601" i="15"/>
  <c r="X602" i="15"/>
  <c r="X603" i="15"/>
  <c r="X604" i="15"/>
  <c r="X605" i="15"/>
  <c r="X606" i="15"/>
  <c r="X607" i="15"/>
  <c r="X608" i="15"/>
  <c r="X609" i="15"/>
  <c r="X610" i="15"/>
  <c r="X611" i="15"/>
  <c r="X612" i="15"/>
  <c r="X613" i="15"/>
  <c r="X614" i="15"/>
  <c r="X615" i="15"/>
  <c r="X616" i="15"/>
  <c r="X617" i="15"/>
  <c r="X618" i="15"/>
  <c r="X619" i="15"/>
  <c r="X620" i="15"/>
  <c r="X621" i="15"/>
  <c r="X622" i="15"/>
  <c r="X623" i="15"/>
  <c r="X624" i="15"/>
  <c r="X625" i="15"/>
  <c r="X626" i="15"/>
  <c r="X627" i="15"/>
  <c r="X628" i="15"/>
  <c r="X629" i="15"/>
  <c r="X630" i="15"/>
  <c r="X631" i="15"/>
  <c r="X632" i="15"/>
  <c r="X633" i="15"/>
  <c r="X634" i="15"/>
  <c r="X635" i="15"/>
  <c r="X636" i="15"/>
  <c r="X637" i="15"/>
  <c r="X638" i="15"/>
  <c r="X639" i="15"/>
  <c r="X640" i="15"/>
  <c r="X641" i="15"/>
  <c r="X642" i="15"/>
  <c r="X643" i="15"/>
  <c r="X644" i="15"/>
  <c r="X645" i="15"/>
  <c r="X646" i="15"/>
  <c r="X647" i="15"/>
  <c r="X648" i="15"/>
  <c r="X649" i="15"/>
  <c r="X650" i="15"/>
  <c r="X651" i="15"/>
  <c r="X652" i="15"/>
  <c r="X653" i="15"/>
  <c r="X654" i="15"/>
  <c r="X655" i="15"/>
  <c r="X656" i="15"/>
  <c r="X657" i="15"/>
  <c r="X658" i="15"/>
  <c r="X659" i="15"/>
  <c r="X660" i="15"/>
  <c r="X661" i="15"/>
  <c r="X662" i="15"/>
  <c r="X663" i="15"/>
  <c r="X664" i="15"/>
  <c r="X665" i="15"/>
  <c r="X666" i="15"/>
  <c r="X667" i="15"/>
  <c r="X668" i="15"/>
  <c r="X669" i="15"/>
  <c r="X670" i="15"/>
  <c r="X671" i="15"/>
  <c r="X672" i="15"/>
  <c r="X673" i="15"/>
  <c r="X674" i="15"/>
  <c r="X675" i="15"/>
  <c r="X676" i="15"/>
  <c r="X677" i="15"/>
  <c r="X678" i="15"/>
  <c r="X679" i="15"/>
  <c r="X680" i="15"/>
  <c r="X681" i="15"/>
  <c r="X682" i="15"/>
  <c r="X683" i="15"/>
  <c r="X684" i="15"/>
  <c r="X685" i="15"/>
  <c r="X686" i="15"/>
  <c r="X687" i="15"/>
  <c r="X688" i="15"/>
  <c r="X689" i="15"/>
  <c r="X690" i="15"/>
  <c r="X691" i="15"/>
  <c r="X692" i="15"/>
  <c r="X693" i="15"/>
  <c r="X694" i="15"/>
  <c r="X695" i="15"/>
  <c r="X696" i="15"/>
  <c r="X697" i="15"/>
  <c r="X698" i="15"/>
  <c r="X699" i="15"/>
  <c r="X700" i="15"/>
  <c r="X701" i="15"/>
  <c r="X702" i="15"/>
  <c r="X703" i="15"/>
  <c r="X704" i="15"/>
  <c r="X705" i="15"/>
  <c r="X706" i="15"/>
  <c r="X707" i="15"/>
  <c r="X708" i="15"/>
  <c r="X709" i="15"/>
  <c r="X710" i="15"/>
  <c r="X711" i="15"/>
  <c r="X712" i="15"/>
  <c r="X713" i="15"/>
  <c r="X714" i="15"/>
  <c r="X715" i="15"/>
  <c r="X716" i="15"/>
  <c r="X717" i="15"/>
  <c r="X718" i="15"/>
  <c r="X719" i="15"/>
  <c r="X720" i="15"/>
  <c r="X721" i="15"/>
  <c r="X722" i="15"/>
  <c r="X723" i="15"/>
  <c r="X724" i="15"/>
  <c r="X725" i="15"/>
  <c r="X726" i="15"/>
  <c r="X727" i="15"/>
  <c r="X728" i="15"/>
  <c r="X729" i="15"/>
  <c r="X730" i="15"/>
  <c r="X731" i="15"/>
  <c r="X732" i="15"/>
  <c r="X733" i="15"/>
  <c r="X734" i="15"/>
  <c r="X735" i="15"/>
  <c r="X736" i="15"/>
  <c r="X737" i="15"/>
  <c r="X738" i="15"/>
  <c r="X739" i="15"/>
  <c r="X740" i="15"/>
  <c r="X741" i="15"/>
  <c r="X742" i="15"/>
  <c r="X743" i="15"/>
  <c r="X744" i="15"/>
  <c r="X745" i="15"/>
  <c r="X746" i="15"/>
  <c r="X747" i="15"/>
  <c r="X748" i="15"/>
  <c r="X749" i="15"/>
  <c r="X750" i="15"/>
  <c r="X751" i="15"/>
  <c r="X752" i="15"/>
  <c r="X753" i="15"/>
  <c r="X754" i="15"/>
  <c r="X755" i="15"/>
  <c r="X756" i="15"/>
  <c r="X757" i="15"/>
  <c r="X758" i="15"/>
  <c r="X759" i="15"/>
  <c r="X760" i="15"/>
  <c r="X761" i="15"/>
  <c r="X762" i="15"/>
  <c r="X763" i="15"/>
  <c r="X764" i="15"/>
  <c r="X765" i="15"/>
  <c r="X766" i="15"/>
  <c r="X767" i="15"/>
  <c r="X768" i="15"/>
  <c r="X769" i="15"/>
  <c r="X770" i="15"/>
  <c r="X771" i="15"/>
  <c r="X772" i="15"/>
  <c r="X773" i="15"/>
  <c r="X774" i="15"/>
  <c r="X775" i="15"/>
  <c r="X776" i="15"/>
  <c r="X777" i="15"/>
  <c r="X778" i="15"/>
  <c r="X779" i="15"/>
  <c r="X780" i="15"/>
  <c r="X781" i="15"/>
  <c r="X782" i="15"/>
  <c r="X783" i="15"/>
  <c r="X784" i="15"/>
  <c r="X785" i="15"/>
  <c r="X786" i="15"/>
  <c r="X787" i="15"/>
  <c r="X788" i="15"/>
  <c r="X789" i="15"/>
  <c r="X790" i="15"/>
  <c r="X791" i="15"/>
  <c r="X792" i="15"/>
  <c r="X793" i="15"/>
  <c r="X794" i="15"/>
  <c r="X795" i="15"/>
  <c r="X796" i="15"/>
  <c r="X797" i="15"/>
  <c r="X798" i="15"/>
  <c r="X799" i="15"/>
  <c r="X800" i="15"/>
  <c r="X801" i="15"/>
  <c r="X802" i="15"/>
  <c r="X803" i="15"/>
  <c r="X804" i="15"/>
  <c r="X805" i="15"/>
  <c r="X806" i="15"/>
  <c r="X807" i="15"/>
  <c r="X808" i="15"/>
  <c r="X809" i="15"/>
  <c r="X810" i="15"/>
  <c r="X811" i="15"/>
  <c r="X812" i="15"/>
  <c r="X813" i="15"/>
  <c r="X814" i="15"/>
  <c r="X815" i="15"/>
  <c r="X816" i="15"/>
  <c r="X817" i="15"/>
  <c r="X818" i="15"/>
  <c r="X819" i="15"/>
  <c r="X820" i="15"/>
  <c r="X821" i="15"/>
  <c r="X822" i="15"/>
  <c r="X823" i="15"/>
  <c r="X824" i="15"/>
  <c r="X825" i="15"/>
  <c r="X826" i="15"/>
  <c r="X827" i="15"/>
  <c r="X828" i="15"/>
  <c r="X829" i="15"/>
  <c r="X830" i="15"/>
  <c r="X831" i="15"/>
  <c r="X832" i="15"/>
  <c r="X833" i="15"/>
  <c r="X834" i="15"/>
  <c r="X835" i="15"/>
  <c r="X836" i="15"/>
  <c r="X837" i="15"/>
  <c r="X838" i="15"/>
  <c r="X839" i="15"/>
  <c r="X840" i="15"/>
  <c r="X841" i="15"/>
  <c r="X842" i="15"/>
  <c r="X843" i="15"/>
  <c r="X844" i="15"/>
  <c r="X845" i="15"/>
  <c r="X846" i="15"/>
  <c r="X847" i="15"/>
  <c r="X848" i="15"/>
  <c r="X849" i="15"/>
  <c r="X850" i="15"/>
  <c r="X851" i="15"/>
  <c r="X852" i="15"/>
  <c r="X853" i="15"/>
  <c r="X854" i="15"/>
  <c r="X855" i="15"/>
  <c r="X856" i="15"/>
  <c r="X857" i="15"/>
  <c r="X858" i="15"/>
  <c r="X859" i="15"/>
  <c r="X860" i="15"/>
  <c r="X861" i="15"/>
  <c r="X862" i="15"/>
  <c r="X863" i="15"/>
  <c r="X864" i="15"/>
  <c r="X865" i="15"/>
  <c r="X866" i="15"/>
  <c r="X867" i="15"/>
  <c r="X868" i="15"/>
  <c r="X869" i="15"/>
  <c r="X870" i="15"/>
  <c r="X871" i="15"/>
  <c r="X872" i="15"/>
  <c r="X873" i="15"/>
  <c r="X874" i="15"/>
  <c r="X875" i="15"/>
  <c r="X876" i="15"/>
  <c r="X877" i="15"/>
  <c r="X878" i="15"/>
  <c r="X879" i="15"/>
  <c r="X880" i="15"/>
  <c r="X881" i="15"/>
  <c r="X882" i="15"/>
  <c r="X883" i="15"/>
  <c r="X884" i="15"/>
  <c r="X885" i="15"/>
  <c r="X886" i="15"/>
  <c r="X887" i="15"/>
  <c r="X888" i="15"/>
  <c r="X889" i="15"/>
  <c r="X890" i="15"/>
  <c r="X891" i="15"/>
  <c r="X892" i="15"/>
  <c r="X893" i="15"/>
  <c r="X894" i="15"/>
  <c r="X895" i="15"/>
  <c r="X896" i="15"/>
  <c r="X897" i="15"/>
  <c r="X898" i="15"/>
  <c r="X899" i="15"/>
  <c r="X900" i="15"/>
  <c r="X901" i="15"/>
  <c r="X902" i="15"/>
  <c r="X903" i="15"/>
  <c r="X904" i="15"/>
  <c r="X905" i="15"/>
  <c r="X906" i="15"/>
  <c r="X907" i="15"/>
  <c r="X908" i="15"/>
  <c r="X909" i="15"/>
  <c r="X910" i="15"/>
  <c r="X911" i="15"/>
  <c r="X912" i="15"/>
  <c r="X913" i="15"/>
  <c r="X914" i="15"/>
  <c r="X915" i="15"/>
  <c r="X916" i="15"/>
  <c r="X917" i="15"/>
  <c r="X918" i="15"/>
  <c r="X919" i="15"/>
  <c r="X920" i="15"/>
  <c r="X921" i="15"/>
  <c r="X922" i="15"/>
  <c r="X923" i="15"/>
  <c r="X924" i="15"/>
  <c r="X925" i="15"/>
  <c r="X926" i="15"/>
  <c r="X927" i="15"/>
  <c r="X928" i="15"/>
  <c r="X929" i="15"/>
  <c r="X930" i="15"/>
  <c r="X931" i="15"/>
  <c r="X932" i="15"/>
  <c r="X933" i="15"/>
  <c r="X934" i="15"/>
  <c r="X935" i="15"/>
  <c r="X936" i="15"/>
  <c r="X937" i="15"/>
  <c r="X938" i="15"/>
  <c r="X939" i="15"/>
  <c r="X940" i="15"/>
  <c r="X941" i="15"/>
  <c r="X942" i="15"/>
  <c r="X943" i="15"/>
  <c r="X944" i="15"/>
  <c r="X945" i="15"/>
  <c r="X946" i="15"/>
  <c r="X947" i="15"/>
  <c r="X948" i="15"/>
  <c r="X949" i="15"/>
  <c r="X950" i="15"/>
  <c r="X951" i="15"/>
  <c r="X952" i="15"/>
  <c r="X953" i="15"/>
  <c r="X954" i="15"/>
  <c r="X955" i="15"/>
  <c r="X956" i="15"/>
  <c r="X957" i="15"/>
  <c r="X958" i="15"/>
  <c r="X959" i="15"/>
  <c r="X960" i="15"/>
  <c r="X961" i="15"/>
  <c r="X962" i="15"/>
  <c r="X963" i="15"/>
  <c r="X964" i="15"/>
  <c r="X965" i="15"/>
  <c r="X966" i="15"/>
  <c r="X967" i="15"/>
  <c r="X968" i="15"/>
  <c r="X969" i="15"/>
  <c r="X970" i="15"/>
  <c r="X971" i="15"/>
  <c r="X972" i="15"/>
  <c r="X973" i="15"/>
  <c r="X974" i="15"/>
  <c r="X975" i="15"/>
  <c r="X976" i="15"/>
  <c r="X977" i="15"/>
  <c r="X978" i="15"/>
  <c r="X979" i="15"/>
  <c r="X980" i="15"/>
  <c r="X981" i="15"/>
  <c r="X982" i="15"/>
  <c r="X983" i="15"/>
  <c r="X984" i="15"/>
  <c r="X985" i="15"/>
  <c r="X986" i="15"/>
  <c r="X987" i="15"/>
  <c r="X988" i="15"/>
  <c r="X989" i="15"/>
  <c r="X990" i="15"/>
  <c r="X991" i="15"/>
  <c r="X992" i="15"/>
  <c r="X993" i="15"/>
  <c r="X994" i="15"/>
  <c r="X995" i="15"/>
  <c r="X996" i="15"/>
  <c r="X997" i="15"/>
  <c r="X998" i="15"/>
  <c r="X999" i="15"/>
  <c r="X1000" i="15"/>
  <c r="X1001" i="15"/>
  <c r="X1002" i="15"/>
  <c r="X1003" i="15"/>
  <c r="X1004" i="15"/>
  <c r="X1005" i="15"/>
  <c r="X1006" i="15"/>
  <c r="X1007" i="15"/>
  <c r="X1008" i="15"/>
  <c r="X1009" i="15"/>
  <c r="X1010" i="15"/>
  <c r="X1011" i="15"/>
  <c r="X1012" i="15"/>
  <c r="X1013" i="15"/>
  <c r="X1014" i="15"/>
  <c r="X1015" i="15"/>
  <c r="X1016" i="15"/>
  <c r="X1017" i="15"/>
  <c r="X1018" i="15"/>
  <c r="X1019" i="15"/>
  <c r="X1020" i="15"/>
  <c r="X1021" i="15"/>
  <c r="X1022" i="15"/>
  <c r="X1023" i="15"/>
  <c r="X1024" i="15"/>
  <c r="X1025" i="15"/>
  <c r="X1026" i="15"/>
  <c r="X1027" i="15"/>
  <c r="X1028" i="15"/>
  <c r="X1029" i="15"/>
  <c r="X1030" i="15"/>
  <c r="X1031" i="15"/>
  <c r="X1032" i="15"/>
  <c r="X1033" i="15"/>
  <c r="X1034" i="15"/>
  <c r="AJ27" i="15"/>
  <c r="R209" i="5" l="1"/>
  <c r="R210" i="5"/>
  <c r="R211" i="5"/>
  <c r="R212" i="5"/>
  <c r="R213" i="5"/>
  <c r="R214" i="5"/>
  <c r="R215" i="5"/>
  <c r="R216" i="5"/>
  <c r="R217" i="5"/>
  <c r="R208" i="5"/>
  <c r="R195" i="5"/>
  <c r="R196" i="5"/>
  <c r="R197" i="5"/>
  <c r="R198" i="5"/>
  <c r="R199" i="5"/>
  <c r="R200" i="5"/>
  <c r="R201" i="5"/>
  <c r="R202" i="5"/>
  <c r="R203" i="5"/>
  <c r="R194" i="5"/>
  <c r="R181" i="5"/>
  <c r="R182" i="5"/>
  <c r="R183" i="5"/>
  <c r="R184" i="5"/>
  <c r="R185" i="5"/>
  <c r="R186" i="5"/>
  <c r="R187" i="5"/>
  <c r="R188" i="5"/>
  <c r="R189" i="5"/>
  <c r="R180" i="5"/>
  <c r="R167" i="5"/>
  <c r="R168" i="5"/>
  <c r="R169" i="5"/>
  <c r="R170" i="5"/>
  <c r="R171" i="5"/>
  <c r="R172" i="5"/>
  <c r="R173" i="5"/>
  <c r="R174" i="5"/>
  <c r="R175" i="5"/>
  <c r="R166" i="5"/>
  <c r="EB53" i="5"/>
  <c r="EC53" i="5"/>
  <c r="ED53" i="5"/>
  <c r="EE53" i="5"/>
  <c r="EF53" i="5"/>
  <c r="EG53" i="5"/>
  <c r="EH53" i="5"/>
  <c r="EI53" i="5"/>
  <c r="EJ53" i="5"/>
  <c r="EK53" i="5"/>
  <c r="EL53" i="5"/>
  <c r="EA53" i="5"/>
  <c r="DN54" i="5"/>
  <c r="DO54" i="5"/>
  <c r="DP54" i="5"/>
  <c r="DQ54" i="5"/>
  <c r="DR54" i="5"/>
  <c r="DS54" i="5"/>
  <c r="DT54" i="5"/>
  <c r="DU54" i="5"/>
  <c r="DV54" i="5"/>
  <c r="DW54" i="5"/>
  <c r="DX54" i="5"/>
  <c r="DM54" i="5"/>
  <c r="CZ55" i="5"/>
  <c r="DA55" i="5"/>
  <c r="DB55" i="5"/>
  <c r="DC55" i="5"/>
  <c r="DD55" i="5"/>
  <c r="DE55" i="5"/>
  <c r="DF55" i="5"/>
  <c r="DG55" i="5"/>
  <c r="DH55" i="5"/>
  <c r="DI55" i="5"/>
  <c r="DJ55" i="5"/>
  <c r="CY55" i="5"/>
  <c r="CL58" i="5"/>
  <c r="CM58" i="5"/>
  <c r="CN58" i="5"/>
  <c r="CO58" i="5"/>
  <c r="CP58" i="5"/>
  <c r="CQ58" i="5"/>
  <c r="CR58" i="5"/>
  <c r="CS58" i="5"/>
  <c r="CT58" i="5"/>
  <c r="CU58" i="5"/>
  <c r="CV58" i="5"/>
  <c r="CK58" i="5"/>
  <c r="AX12" i="15"/>
  <c r="AY12" i="15"/>
  <c r="AZ12" i="15"/>
  <c r="BA12" i="15"/>
  <c r="BA15" i="15" s="1"/>
  <c r="BB12" i="15"/>
  <c r="BC12" i="15"/>
  <c r="BD12" i="15"/>
  <c r="BE12" i="15"/>
  <c r="BE15" i="15" s="1"/>
  <c r="BF12" i="15"/>
  <c r="BG12" i="15"/>
  <c r="BH12" i="15"/>
  <c r="BH15" i="15" s="1"/>
  <c r="AX13" i="15"/>
  <c r="AX15" i="15" s="1"/>
  <c r="AY13" i="15"/>
  <c r="AY15" i="15" s="1"/>
  <c r="AZ13" i="15"/>
  <c r="BA13" i="15"/>
  <c r="BB13" i="15"/>
  <c r="BB15" i="15" s="1"/>
  <c r="BC13" i="15"/>
  <c r="BC15" i="15" s="1"/>
  <c r="BD13" i="15"/>
  <c r="BE13" i="15"/>
  <c r="BF13" i="15"/>
  <c r="BF15" i="15" s="1"/>
  <c r="BG13" i="15"/>
  <c r="BG15" i="15" s="1"/>
  <c r="BH13" i="15"/>
  <c r="AW13" i="15"/>
  <c r="AW12" i="15"/>
  <c r="AW15" i="15" s="1"/>
  <c r="BD15" i="15" l="1"/>
  <c r="AZ15" i="15"/>
  <c r="E3" i="2"/>
  <c r="F3" i="2" s="1"/>
  <c r="E4" i="2"/>
  <c r="F4" i="2" s="1"/>
  <c r="E5" i="2"/>
  <c r="F5" i="2" s="1"/>
  <c r="E6" i="2"/>
  <c r="F6" i="2" s="1"/>
  <c r="E7" i="2"/>
  <c r="F7" i="2" s="1"/>
  <c r="E8" i="2"/>
  <c r="F8" i="2" s="1"/>
  <c r="E9" i="2"/>
  <c r="F9" i="2" s="1"/>
  <c r="E10" i="2"/>
  <c r="F10" i="2" s="1"/>
  <c r="E11" i="2"/>
  <c r="F11" i="2" s="1"/>
  <c r="E12" i="2"/>
  <c r="F12" i="2" s="1"/>
  <c r="E13" i="2"/>
  <c r="F13" i="2" s="1"/>
  <c r="E14" i="2"/>
  <c r="F14" i="2" s="1"/>
  <c r="E15" i="2"/>
  <c r="F15" i="2" s="1"/>
  <c r="E16" i="2"/>
  <c r="F16" i="2" s="1"/>
  <c r="E17" i="2"/>
  <c r="F17" i="2" s="1"/>
  <c r="E18" i="2"/>
  <c r="F18" i="2" s="1"/>
  <c r="E19" i="2"/>
  <c r="F19" i="2" s="1"/>
  <c r="E20" i="2"/>
  <c r="F20" i="2" s="1"/>
  <c r="E21" i="2"/>
  <c r="F21" i="2" s="1"/>
  <c r="E22" i="2"/>
  <c r="F22" i="2" s="1"/>
  <c r="E23" i="2"/>
  <c r="F23" i="2" s="1"/>
  <c r="E24" i="2"/>
  <c r="F24" i="2" s="1"/>
  <c r="E25" i="2"/>
  <c r="F25" i="2" s="1"/>
  <c r="E26" i="2"/>
  <c r="F26" i="2" s="1"/>
  <c r="E27" i="2"/>
  <c r="F27" i="2" s="1"/>
  <c r="E28" i="2"/>
  <c r="F28" i="2" s="1"/>
  <c r="E29" i="2"/>
  <c r="F29" i="2" s="1"/>
  <c r="E30" i="2"/>
  <c r="F30" i="2" s="1"/>
  <c r="E31" i="2"/>
  <c r="F31" i="2" s="1"/>
  <c r="E32" i="2"/>
  <c r="F32" i="2" s="1"/>
  <c r="E33" i="2"/>
  <c r="F33" i="2" s="1"/>
  <c r="E34" i="2"/>
  <c r="F34" i="2" s="1"/>
  <c r="E35" i="2"/>
  <c r="F35" i="2" s="1"/>
  <c r="E36" i="2"/>
  <c r="F36" i="2" s="1"/>
  <c r="E37" i="2"/>
  <c r="F37" i="2" s="1"/>
  <c r="E38" i="2"/>
  <c r="F38" i="2" s="1"/>
  <c r="E39" i="2"/>
  <c r="F39" i="2" s="1"/>
  <c r="E40" i="2"/>
  <c r="F40" i="2" s="1"/>
  <c r="E41" i="2"/>
  <c r="F41" i="2" s="1"/>
  <c r="E42" i="2"/>
  <c r="F42" i="2" s="1"/>
  <c r="E43" i="2"/>
  <c r="F43" i="2" s="1"/>
  <c r="E44" i="2"/>
  <c r="F44" i="2" s="1"/>
  <c r="E45" i="2"/>
  <c r="F45" i="2" s="1"/>
  <c r="E46" i="2"/>
  <c r="F46" i="2" s="1"/>
  <c r="E47" i="2"/>
  <c r="F47" i="2" s="1"/>
  <c r="E48" i="2"/>
  <c r="F48" i="2" s="1"/>
  <c r="E49" i="2"/>
  <c r="F49" i="2" s="1"/>
  <c r="E50" i="2"/>
  <c r="F50" i="2" s="1"/>
  <c r="E51" i="2"/>
  <c r="F51" i="2" s="1"/>
  <c r="E52" i="2"/>
  <c r="F52" i="2" s="1"/>
  <c r="E53" i="2"/>
  <c r="F53" i="2" s="1"/>
  <c r="E54" i="2"/>
  <c r="F54" i="2" s="1"/>
  <c r="E55" i="2"/>
  <c r="F55" i="2" s="1"/>
  <c r="E56" i="2"/>
  <c r="F56" i="2" s="1"/>
  <c r="E57" i="2"/>
  <c r="F57" i="2" s="1"/>
  <c r="E58" i="2"/>
  <c r="F58" i="2" s="1"/>
  <c r="E59" i="2"/>
  <c r="F59" i="2" s="1"/>
  <c r="E60" i="2"/>
  <c r="F60" i="2" s="1"/>
  <c r="E61" i="2"/>
  <c r="F61" i="2" s="1"/>
  <c r="E62" i="2"/>
  <c r="F62" i="2" s="1"/>
  <c r="E63" i="2"/>
  <c r="F63" i="2" s="1"/>
  <c r="E64" i="2"/>
  <c r="F64" i="2" s="1"/>
  <c r="E65" i="2"/>
  <c r="F65" i="2" s="1"/>
  <c r="E66" i="2"/>
  <c r="F66" i="2" s="1"/>
  <c r="E67" i="2"/>
  <c r="F67" i="2" s="1"/>
  <c r="E68" i="2"/>
  <c r="F68" i="2" s="1"/>
  <c r="E69" i="2"/>
  <c r="F69" i="2" s="1"/>
  <c r="E70" i="2"/>
  <c r="F70" i="2" s="1"/>
  <c r="E71" i="2"/>
  <c r="F71" i="2" s="1"/>
  <c r="E72" i="2"/>
  <c r="F72" i="2" s="1"/>
  <c r="E73" i="2"/>
  <c r="F73" i="2" s="1"/>
  <c r="E74" i="2"/>
  <c r="F74" i="2" s="1"/>
  <c r="E75" i="2"/>
  <c r="F75" i="2" s="1"/>
  <c r="E76" i="2"/>
  <c r="F76" i="2" s="1"/>
  <c r="E77" i="2"/>
  <c r="F77" i="2" s="1"/>
  <c r="E78" i="2"/>
  <c r="F78" i="2" s="1"/>
  <c r="E79" i="2"/>
  <c r="F79" i="2" s="1"/>
  <c r="E80" i="2"/>
  <c r="F80" i="2" s="1"/>
  <c r="E81" i="2"/>
  <c r="F81" i="2" s="1"/>
  <c r="E82" i="2"/>
  <c r="F82" i="2" s="1"/>
  <c r="E83" i="2"/>
  <c r="F83" i="2" s="1"/>
  <c r="E84" i="2"/>
  <c r="F84" i="2" s="1"/>
  <c r="E85" i="2"/>
  <c r="F85" i="2" s="1"/>
  <c r="E86" i="2"/>
  <c r="F86" i="2" s="1"/>
  <c r="E87" i="2"/>
  <c r="F87" i="2" s="1"/>
  <c r="E88" i="2"/>
  <c r="F88" i="2" s="1"/>
  <c r="E89" i="2"/>
  <c r="F89" i="2" s="1"/>
  <c r="E90" i="2"/>
  <c r="F90" i="2" s="1"/>
  <c r="E91" i="2"/>
  <c r="F91" i="2" s="1"/>
  <c r="E92" i="2"/>
  <c r="F92" i="2" s="1"/>
  <c r="E93" i="2"/>
  <c r="F93" i="2" s="1"/>
  <c r="E94" i="2"/>
  <c r="F94" i="2" s="1"/>
  <c r="E95" i="2"/>
  <c r="F95" i="2" s="1"/>
  <c r="E96" i="2"/>
  <c r="F96" i="2" s="1"/>
  <c r="E97" i="2"/>
  <c r="F97" i="2" s="1"/>
  <c r="E98" i="2"/>
  <c r="F98" i="2" s="1"/>
  <c r="E99" i="2"/>
  <c r="F99" i="2" s="1"/>
  <c r="E100" i="2"/>
  <c r="F100" i="2" s="1"/>
  <c r="E101" i="2"/>
  <c r="F101" i="2" s="1"/>
  <c r="E102" i="2"/>
  <c r="F102" i="2" s="1"/>
  <c r="E103" i="2"/>
  <c r="F103" i="2" s="1"/>
  <c r="E104" i="2"/>
  <c r="F104" i="2" s="1"/>
  <c r="E105" i="2"/>
  <c r="F105" i="2" s="1"/>
  <c r="E106" i="2"/>
  <c r="F106" i="2" s="1"/>
  <c r="E107" i="2"/>
  <c r="F107" i="2" s="1"/>
  <c r="E108" i="2"/>
  <c r="F108" i="2" s="1"/>
  <c r="E109" i="2"/>
  <c r="F109" i="2" s="1"/>
  <c r="E110" i="2"/>
  <c r="F110" i="2" s="1"/>
  <c r="E111" i="2"/>
  <c r="F111" i="2" s="1"/>
  <c r="E112" i="2"/>
  <c r="F112" i="2" s="1"/>
  <c r="E113" i="2"/>
  <c r="F113" i="2" s="1"/>
  <c r="E114" i="2"/>
  <c r="F114" i="2" s="1"/>
  <c r="E115" i="2"/>
  <c r="F115" i="2" s="1"/>
  <c r="E116" i="2"/>
  <c r="F116" i="2" s="1"/>
  <c r="E117" i="2"/>
  <c r="F117" i="2" s="1"/>
  <c r="E118" i="2"/>
  <c r="F118" i="2" s="1"/>
  <c r="E119" i="2"/>
  <c r="F119" i="2" s="1"/>
  <c r="E120" i="2"/>
  <c r="F120" i="2" s="1"/>
  <c r="E121" i="2"/>
  <c r="F121" i="2" s="1"/>
  <c r="E122" i="2"/>
  <c r="F122" i="2" s="1"/>
  <c r="E123" i="2"/>
  <c r="F123" i="2" s="1"/>
  <c r="E124" i="2"/>
  <c r="F124" i="2" s="1"/>
  <c r="E125" i="2"/>
  <c r="F125" i="2" s="1"/>
  <c r="E126" i="2"/>
  <c r="F126" i="2" s="1"/>
  <c r="E127" i="2"/>
  <c r="F127" i="2" s="1"/>
  <c r="E128" i="2"/>
  <c r="F128" i="2" s="1"/>
  <c r="E129" i="2"/>
  <c r="F129" i="2" s="1"/>
  <c r="E130" i="2"/>
  <c r="F130" i="2" s="1"/>
  <c r="E131" i="2"/>
  <c r="F131" i="2" s="1"/>
  <c r="E132" i="2"/>
  <c r="F132" i="2" s="1"/>
  <c r="E133" i="2"/>
  <c r="F133" i="2" s="1"/>
  <c r="E134" i="2"/>
  <c r="F134" i="2" s="1"/>
  <c r="E135" i="2"/>
  <c r="F135" i="2" s="1"/>
  <c r="E136" i="2"/>
  <c r="F136" i="2" s="1"/>
  <c r="E137" i="2"/>
  <c r="F137" i="2" s="1"/>
  <c r="E138" i="2"/>
  <c r="F138" i="2" s="1"/>
  <c r="E139" i="2"/>
  <c r="F139" i="2" s="1"/>
  <c r="E140" i="2"/>
  <c r="F140" i="2" s="1"/>
  <c r="E141" i="2"/>
  <c r="F141" i="2" s="1"/>
  <c r="E142" i="2"/>
  <c r="F142" i="2" s="1"/>
  <c r="E143" i="2"/>
  <c r="F143" i="2" s="1"/>
  <c r="E144" i="2"/>
  <c r="F144" i="2" s="1"/>
  <c r="E145" i="2"/>
  <c r="F145" i="2" s="1"/>
  <c r="E146" i="2"/>
  <c r="F146" i="2" s="1"/>
  <c r="E147" i="2"/>
  <c r="F147" i="2" s="1"/>
  <c r="E148" i="2"/>
  <c r="F148" i="2" s="1"/>
  <c r="E149" i="2"/>
  <c r="F149" i="2" s="1"/>
  <c r="E150" i="2"/>
  <c r="F150" i="2" s="1"/>
  <c r="E151" i="2"/>
  <c r="F151" i="2" s="1"/>
  <c r="E152" i="2"/>
  <c r="F152" i="2" s="1"/>
  <c r="E153" i="2"/>
  <c r="F153" i="2" s="1"/>
  <c r="E154" i="2"/>
  <c r="F154" i="2" s="1"/>
  <c r="E155" i="2"/>
  <c r="F155" i="2" s="1"/>
  <c r="E156" i="2"/>
  <c r="F156" i="2" s="1"/>
  <c r="E157" i="2"/>
  <c r="F157" i="2" s="1"/>
  <c r="E158" i="2"/>
  <c r="F158" i="2" s="1"/>
  <c r="E159" i="2"/>
  <c r="F159" i="2" s="1"/>
  <c r="E160" i="2"/>
  <c r="F160" i="2" s="1"/>
  <c r="E161" i="2"/>
  <c r="F161" i="2" s="1"/>
  <c r="E162" i="2"/>
  <c r="F162" i="2" s="1"/>
  <c r="E163" i="2"/>
  <c r="F163" i="2" s="1"/>
  <c r="E164" i="2"/>
  <c r="F164" i="2" s="1"/>
  <c r="E165" i="2"/>
  <c r="F165" i="2" s="1"/>
  <c r="E166" i="2"/>
  <c r="F166" i="2" s="1"/>
  <c r="E167" i="2"/>
  <c r="F167" i="2" s="1"/>
  <c r="E168" i="2"/>
  <c r="F168" i="2" s="1"/>
  <c r="E169" i="2"/>
  <c r="F169" i="2" s="1"/>
  <c r="E170" i="2"/>
  <c r="F170" i="2" s="1"/>
  <c r="E171" i="2"/>
  <c r="F171" i="2" s="1"/>
  <c r="E172" i="2"/>
  <c r="F172" i="2" s="1"/>
  <c r="E173" i="2"/>
  <c r="F173" i="2" s="1"/>
  <c r="E174" i="2"/>
  <c r="F174" i="2" s="1"/>
  <c r="E175" i="2"/>
  <c r="F175" i="2" s="1"/>
  <c r="E176" i="2"/>
  <c r="F176" i="2" s="1"/>
  <c r="E177" i="2"/>
  <c r="F177" i="2" s="1"/>
  <c r="E178" i="2"/>
  <c r="F178" i="2" s="1"/>
  <c r="E179" i="2"/>
  <c r="F179" i="2" s="1"/>
  <c r="E180" i="2"/>
  <c r="F180" i="2" s="1"/>
  <c r="E181" i="2"/>
  <c r="F181" i="2" s="1"/>
  <c r="E182" i="2"/>
  <c r="F182" i="2" s="1"/>
  <c r="E183" i="2"/>
  <c r="F183" i="2" s="1"/>
  <c r="E184" i="2"/>
  <c r="F184" i="2" s="1"/>
  <c r="E185" i="2"/>
  <c r="F185" i="2" s="1"/>
  <c r="E186" i="2"/>
  <c r="F186" i="2" s="1"/>
  <c r="E187" i="2"/>
  <c r="F187" i="2" s="1"/>
  <c r="E188" i="2"/>
  <c r="F188" i="2" s="1"/>
  <c r="E189" i="2"/>
  <c r="F189" i="2" s="1"/>
  <c r="E190" i="2"/>
  <c r="F190" i="2" s="1"/>
  <c r="E191" i="2"/>
  <c r="F191" i="2" s="1"/>
  <c r="E192" i="2"/>
  <c r="F192" i="2" s="1"/>
  <c r="E193" i="2"/>
  <c r="F193" i="2" s="1"/>
  <c r="E194" i="2"/>
  <c r="F194" i="2" s="1"/>
  <c r="E195" i="2"/>
  <c r="F195" i="2" s="1"/>
  <c r="E196" i="2"/>
  <c r="F196" i="2" s="1"/>
  <c r="E197" i="2"/>
  <c r="F197" i="2" s="1"/>
  <c r="E198" i="2"/>
  <c r="F198" i="2" s="1"/>
  <c r="E199" i="2"/>
  <c r="F199" i="2" s="1"/>
  <c r="E200" i="2"/>
  <c r="F200" i="2" s="1"/>
  <c r="E201" i="2"/>
  <c r="F201" i="2" s="1"/>
  <c r="E202" i="2"/>
  <c r="F202" i="2" s="1"/>
  <c r="E203" i="2"/>
  <c r="F203" i="2" s="1"/>
  <c r="E204" i="2"/>
  <c r="F204" i="2" s="1"/>
  <c r="E205" i="2"/>
  <c r="F205" i="2" s="1"/>
  <c r="E206" i="2"/>
  <c r="F206" i="2" s="1"/>
  <c r="E207" i="2"/>
  <c r="F207" i="2" s="1"/>
  <c r="E208" i="2"/>
  <c r="F208" i="2" s="1"/>
  <c r="E209" i="2"/>
  <c r="F209" i="2" s="1"/>
  <c r="E210" i="2"/>
  <c r="F210" i="2" s="1"/>
  <c r="E211" i="2"/>
  <c r="F211" i="2" s="1"/>
  <c r="E212" i="2"/>
  <c r="F212" i="2" s="1"/>
  <c r="E213" i="2"/>
  <c r="F213" i="2" s="1"/>
  <c r="E214" i="2"/>
  <c r="F214" i="2" s="1"/>
  <c r="E215" i="2"/>
  <c r="F215" i="2" s="1"/>
  <c r="E216" i="2"/>
  <c r="F216" i="2" s="1"/>
  <c r="E217" i="2"/>
  <c r="F217" i="2" s="1"/>
  <c r="E218" i="2"/>
  <c r="F218" i="2" s="1"/>
  <c r="E219" i="2"/>
  <c r="F219" i="2" s="1"/>
  <c r="E220" i="2"/>
  <c r="F220" i="2" s="1"/>
  <c r="E221" i="2"/>
  <c r="F221" i="2" s="1"/>
  <c r="E222" i="2"/>
  <c r="F222" i="2" s="1"/>
  <c r="E223" i="2"/>
  <c r="F223" i="2" s="1"/>
  <c r="E224" i="2"/>
  <c r="F224" i="2" s="1"/>
  <c r="E225" i="2"/>
  <c r="F225" i="2" s="1"/>
  <c r="E226" i="2"/>
  <c r="F226" i="2" s="1"/>
  <c r="E227" i="2"/>
  <c r="F227" i="2" s="1"/>
  <c r="E228" i="2"/>
  <c r="F228" i="2" s="1"/>
  <c r="E229" i="2"/>
  <c r="F229" i="2" s="1"/>
  <c r="E230" i="2"/>
  <c r="F230" i="2" s="1"/>
  <c r="E231" i="2"/>
  <c r="F231" i="2" s="1"/>
  <c r="E232" i="2"/>
  <c r="F232" i="2" s="1"/>
  <c r="E233" i="2"/>
  <c r="F233" i="2" s="1"/>
  <c r="E234" i="2"/>
  <c r="F234" i="2" s="1"/>
  <c r="E235" i="2"/>
  <c r="F235" i="2" s="1"/>
  <c r="E236" i="2"/>
  <c r="F236" i="2" s="1"/>
  <c r="E237" i="2"/>
  <c r="F237" i="2" s="1"/>
  <c r="E238" i="2"/>
  <c r="F238" i="2" s="1"/>
  <c r="E239" i="2"/>
  <c r="F239" i="2" s="1"/>
  <c r="E240" i="2"/>
  <c r="F240" i="2" s="1"/>
  <c r="E241" i="2"/>
  <c r="F241" i="2" s="1"/>
  <c r="E242" i="2"/>
  <c r="F242" i="2" s="1"/>
  <c r="E243" i="2"/>
  <c r="F243" i="2" s="1"/>
  <c r="E244" i="2"/>
  <c r="F244" i="2" s="1"/>
  <c r="E245" i="2"/>
  <c r="F245" i="2" s="1"/>
  <c r="E246" i="2"/>
  <c r="F246" i="2" s="1"/>
  <c r="E247" i="2"/>
  <c r="F247" i="2" s="1"/>
  <c r="E248" i="2"/>
  <c r="F248" i="2" s="1"/>
  <c r="E249" i="2"/>
  <c r="F249" i="2" s="1"/>
  <c r="E250" i="2"/>
  <c r="F250" i="2" s="1"/>
  <c r="E251" i="2"/>
  <c r="F251" i="2" s="1"/>
  <c r="E252" i="2"/>
  <c r="F252" i="2" s="1"/>
  <c r="E253" i="2"/>
  <c r="F253" i="2" s="1"/>
  <c r="E254" i="2"/>
  <c r="F254" i="2" s="1"/>
  <c r="E255" i="2"/>
  <c r="F255" i="2" s="1"/>
  <c r="E256" i="2"/>
  <c r="F256" i="2" s="1"/>
  <c r="E257" i="2"/>
  <c r="F257" i="2" s="1"/>
  <c r="E258" i="2"/>
  <c r="F258" i="2" s="1"/>
  <c r="E259" i="2"/>
  <c r="F259" i="2" s="1"/>
  <c r="E260" i="2"/>
  <c r="F260" i="2" s="1"/>
  <c r="E261" i="2"/>
  <c r="F261" i="2" s="1"/>
  <c r="E262" i="2"/>
  <c r="F262" i="2" s="1"/>
  <c r="E263" i="2"/>
  <c r="F263" i="2" s="1"/>
  <c r="E264" i="2"/>
  <c r="F264" i="2" s="1"/>
  <c r="E265" i="2"/>
  <c r="F265" i="2" s="1"/>
  <c r="E266" i="2"/>
  <c r="F266" i="2" s="1"/>
  <c r="E267" i="2"/>
  <c r="F267" i="2" s="1"/>
  <c r="E268" i="2"/>
  <c r="F268" i="2" s="1"/>
  <c r="E269" i="2"/>
  <c r="F269" i="2" s="1"/>
  <c r="E270" i="2"/>
  <c r="F270" i="2" s="1"/>
  <c r="E271" i="2"/>
  <c r="F271" i="2" s="1"/>
  <c r="E272" i="2"/>
  <c r="F272" i="2" s="1"/>
  <c r="E273" i="2"/>
  <c r="F273" i="2" s="1"/>
  <c r="E274" i="2"/>
  <c r="F274" i="2" s="1"/>
  <c r="E275" i="2"/>
  <c r="F275" i="2" s="1"/>
  <c r="E276" i="2"/>
  <c r="F276" i="2" s="1"/>
  <c r="E277" i="2"/>
  <c r="F277" i="2" s="1"/>
  <c r="E278" i="2"/>
  <c r="F278" i="2" s="1"/>
  <c r="E279" i="2"/>
  <c r="F279" i="2" s="1"/>
  <c r="E280" i="2"/>
  <c r="F280" i="2" s="1"/>
  <c r="E281" i="2"/>
  <c r="F281" i="2" s="1"/>
  <c r="E282" i="2"/>
  <c r="F282" i="2" s="1"/>
  <c r="E283" i="2"/>
  <c r="F283" i="2" s="1"/>
  <c r="E284" i="2"/>
  <c r="F284" i="2" s="1"/>
  <c r="E285" i="2"/>
  <c r="F285" i="2" s="1"/>
  <c r="E286" i="2"/>
  <c r="F286" i="2" s="1"/>
  <c r="E287" i="2"/>
  <c r="F287" i="2" s="1"/>
  <c r="E288" i="2"/>
  <c r="F288" i="2" s="1"/>
  <c r="E289" i="2"/>
  <c r="F289" i="2" s="1"/>
  <c r="E290" i="2"/>
  <c r="F290" i="2" s="1"/>
  <c r="E291" i="2"/>
  <c r="F291" i="2" s="1"/>
  <c r="E292" i="2"/>
  <c r="F292" i="2" s="1"/>
  <c r="E293" i="2"/>
  <c r="F293" i="2" s="1"/>
  <c r="E294" i="2"/>
  <c r="F294" i="2" s="1"/>
  <c r="E295" i="2"/>
  <c r="F295" i="2" s="1"/>
  <c r="E296" i="2"/>
  <c r="F296" i="2" s="1"/>
  <c r="E297" i="2"/>
  <c r="F297" i="2" s="1"/>
  <c r="E298" i="2"/>
  <c r="F298" i="2" s="1"/>
  <c r="E299" i="2"/>
  <c r="F299" i="2" s="1"/>
  <c r="E300" i="2"/>
  <c r="F300" i="2" s="1"/>
  <c r="E301" i="2"/>
  <c r="F301" i="2" s="1"/>
  <c r="E302" i="2"/>
  <c r="F302" i="2" s="1"/>
  <c r="E303" i="2"/>
  <c r="F303" i="2" s="1"/>
  <c r="E304" i="2"/>
  <c r="F304" i="2" s="1"/>
  <c r="E305" i="2"/>
  <c r="F305" i="2" s="1"/>
  <c r="E306" i="2"/>
  <c r="F306" i="2" s="1"/>
  <c r="E307" i="2"/>
  <c r="F307" i="2" s="1"/>
  <c r="E308" i="2"/>
  <c r="F308" i="2" s="1"/>
  <c r="E309" i="2"/>
  <c r="F309" i="2" s="1"/>
  <c r="E310" i="2"/>
  <c r="F310" i="2" s="1"/>
  <c r="E311" i="2"/>
  <c r="F311" i="2" s="1"/>
  <c r="E312" i="2"/>
  <c r="F312" i="2" s="1"/>
  <c r="E313" i="2"/>
  <c r="F313" i="2" s="1"/>
  <c r="E314" i="2"/>
  <c r="F314" i="2" s="1"/>
  <c r="E315" i="2"/>
  <c r="F315" i="2" s="1"/>
  <c r="E316" i="2"/>
  <c r="F316" i="2" s="1"/>
  <c r="E317" i="2"/>
  <c r="F317" i="2" s="1"/>
  <c r="E318" i="2"/>
  <c r="F318" i="2" s="1"/>
  <c r="E319" i="2"/>
  <c r="F319" i="2" s="1"/>
  <c r="E320" i="2"/>
  <c r="F320" i="2" s="1"/>
  <c r="E321" i="2"/>
  <c r="F321" i="2" s="1"/>
  <c r="E322" i="2"/>
  <c r="F322" i="2" s="1"/>
  <c r="E323" i="2"/>
  <c r="F323" i="2" s="1"/>
  <c r="E324" i="2"/>
  <c r="F324" i="2" s="1"/>
  <c r="E325" i="2"/>
  <c r="F325" i="2" s="1"/>
  <c r="E326" i="2"/>
  <c r="F326" i="2" s="1"/>
  <c r="E327" i="2"/>
  <c r="F327" i="2" s="1"/>
  <c r="E328" i="2"/>
  <c r="F328" i="2" s="1"/>
  <c r="E329" i="2"/>
  <c r="F329" i="2" s="1"/>
  <c r="E330" i="2"/>
  <c r="F330" i="2" s="1"/>
  <c r="E331" i="2"/>
  <c r="F331" i="2" s="1"/>
  <c r="E332" i="2"/>
  <c r="F332" i="2" s="1"/>
  <c r="E333" i="2"/>
  <c r="F333" i="2" s="1"/>
  <c r="E334" i="2"/>
  <c r="F334" i="2" s="1"/>
  <c r="E335" i="2"/>
  <c r="F335" i="2" s="1"/>
  <c r="E336" i="2"/>
  <c r="F336" i="2" s="1"/>
  <c r="E337" i="2"/>
  <c r="F337" i="2" s="1"/>
  <c r="E338" i="2"/>
  <c r="F338" i="2" s="1"/>
  <c r="E339" i="2"/>
  <c r="F339" i="2" s="1"/>
  <c r="E340" i="2"/>
  <c r="F340" i="2" s="1"/>
  <c r="E341" i="2"/>
  <c r="F341" i="2" s="1"/>
  <c r="E342" i="2"/>
  <c r="F342" i="2" s="1"/>
  <c r="E343" i="2"/>
  <c r="F343" i="2" s="1"/>
  <c r="E344" i="2"/>
  <c r="F344" i="2" s="1"/>
  <c r="E345" i="2"/>
  <c r="F345" i="2" s="1"/>
  <c r="E346" i="2"/>
  <c r="F346" i="2" s="1"/>
  <c r="E347" i="2"/>
  <c r="F347" i="2" s="1"/>
  <c r="E348" i="2"/>
  <c r="F348" i="2" s="1"/>
  <c r="E349" i="2"/>
  <c r="F349" i="2" s="1"/>
  <c r="E350" i="2"/>
  <c r="F350" i="2" s="1"/>
  <c r="E351" i="2"/>
  <c r="F351" i="2" s="1"/>
  <c r="E352" i="2"/>
  <c r="F352" i="2" s="1"/>
  <c r="E353" i="2"/>
  <c r="F353" i="2" s="1"/>
  <c r="E354" i="2"/>
  <c r="F354" i="2" s="1"/>
  <c r="E355" i="2"/>
  <c r="F355" i="2" s="1"/>
  <c r="E356" i="2"/>
  <c r="F356" i="2" s="1"/>
  <c r="E357" i="2"/>
  <c r="F357" i="2" s="1"/>
  <c r="E358" i="2"/>
  <c r="F358" i="2" s="1"/>
  <c r="E359" i="2"/>
  <c r="F359" i="2" s="1"/>
  <c r="E360" i="2"/>
  <c r="F360" i="2" s="1"/>
  <c r="E361" i="2"/>
  <c r="F361" i="2" s="1"/>
  <c r="E362" i="2"/>
  <c r="F362" i="2" s="1"/>
  <c r="E363" i="2"/>
  <c r="F363" i="2" s="1"/>
  <c r="E364" i="2"/>
  <c r="F364" i="2" s="1"/>
  <c r="E365" i="2"/>
  <c r="F365" i="2" s="1"/>
  <c r="E366" i="2"/>
  <c r="F366" i="2" s="1"/>
  <c r="E367" i="2"/>
  <c r="F367" i="2" s="1"/>
  <c r="E368" i="2"/>
  <c r="F368" i="2" s="1"/>
  <c r="E369" i="2"/>
  <c r="F369" i="2" s="1"/>
  <c r="E370" i="2"/>
  <c r="F370" i="2" s="1"/>
  <c r="E371" i="2"/>
  <c r="F371" i="2" s="1"/>
  <c r="E372" i="2"/>
  <c r="F372" i="2" s="1"/>
  <c r="E373" i="2"/>
  <c r="F373" i="2" s="1"/>
  <c r="E374" i="2"/>
  <c r="F374" i="2" s="1"/>
  <c r="E375" i="2"/>
  <c r="F375" i="2" s="1"/>
  <c r="E376" i="2"/>
  <c r="F376" i="2" s="1"/>
  <c r="E377" i="2"/>
  <c r="F377" i="2" s="1"/>
  <c r="E378" i="2"/>
  <c r="F378" i="2" s="1"/>
  <c r="E379" i="2"/>
  <c r="F379" i="2" s="1"/>
  <c r="E380" i="2"/>
  <c r="F380" i="2" s="1"/>
  <c r="E381" i="2"/>
  <c r="F381" i="2" s="1"/>
  <c r="E382" i="2"/>
  <c r="F382" i="2" s="1"/>
  <c r="E383" i="2"/>
  <c r="F383" i="2" s="1"/>
  <c r="E384" i="2"/>
  <c r="F384" i="2" s="1"/>
  <c r="E385" i="2"/>
  <c r="F385" i="2" s="1"/>
  <c r="E386" i="2"/>
  <c r="F386" i="2" s="1"/>
  <c r="E387" i="2"/>
  <c r="F387" i="2" s="1"/>
  <c r="E388" i="2"/>
  <c r="F388" i="2" s="1"/>
  <c r="E389" i="2"/>
  <c r="F389" i="2" s="1"/>
  <c r="E390" i="2"/>
  <c r="F390" i="2" s="1"/>
  <c r="E391" i="2"/>
  <c r="F391" i="2" s="1"/>
  <c r="E392" i="2"/>
  <c r="F392" i="2" s="1"/>
  <c r="E393" i="2"/>
  <c r="F393" i="2" s="1"/>
  <c r="E394" i="2"/>
  <c r="F394" i="2" s="1"/>
  <c r="E395" i="2"/>
  <c r="F395" i="2" s="1"/>
  <c r="E396" i="2"/>
  <c r="F396" i="2" s="1"/>
  <c r="E397" i="2"/>
  <c r="F397" i="2" s="1"/>
  <c r="E398" i="2"/>
  <c r="F398" i="2" s="1"/>
  <c r="E399" i="2"/>
  <c r="F399" i="2" s="1"/>
  <c r="E400" i="2"/>
  <c r="F400" i="2" s="1"/>
  <c r="E401" i="2"/>
  <c r="F401" i="2" s="1"/>
  <c r="E402" i="2"/>
  <c r="F402" i="2" s="1"/>
  <c r="E403" i="2"/>
  <c r="F403" i="2" s="1"/>
  <c r="E404" i="2"/>
  <c r="F404" i="2" s="1"/>
  <c r="E405" i="2"/>
  <c r="F405" i="2" s="1"/>
  <c r="E406" i="2"/>
  <c r="F406" i="2" s="1"/>
  <c r="E407" i="2"/>
  <c r="F407" i="2" s="1"/>
  <c r="E408" i="2"/>
  <c r="F408" i="2" s="1"/>
  <c r="E409" i="2"/>
  <c r="F409" i="2" s="1"/>
  <c r="E410" i="2"/>
  <c r="F410" i="2" s="1"/>
  <c r="E411" i="2"/>
  <c r="F411" i="2" s="1"/>
  <c r="E412" i="2"/>
  <c r="F412" i="2" s="1"/>
  <c r="E413" i="2"/>
  <c r="F413" i="2" s="1"/>
  <c r="E414" i="2"/>
  <c r="F414" i="2" s="1"/>
  <c r="E415" i="2"/>
  <c r="F415" i="2" s="1"/>
  <c r="E416" i="2"/>
  <c r="F416" i="2" s="1"/>
  <c r="E417" i="2"/>
  <c r="F417" i="2" s="1"/>
  <c r="E418" i="2"/>
  <c r="F418" i="2" s="1"/>
  <c r="E419" i="2"/>
  <c r="F419" i="2" s="1"/>
  <c r="E420" i="2"/>
  <c r="F420" i="2" s="1"/>
  <c r="E421" i="2"/>
  <c r="F421" i="2" s="1"/>
  <c r="E422" i="2"/>
  <c r="F422" i="2" s="1"/>
  <c r="E423" i="2"/>
  <c r="F423" i="2" s="1"/>
  <c r="E424" i="2"/>
  <c r="F424" i="2" s="1"/>
  <c r="E425" i="2"/>
  <c r="F425" i="2" s="1"/>
  <c r="E426" i="2"/>
  <c r="F426" i="2" s="1"/>
  <c r="E427" i="2"/>
  <c r="F427" i="2" s="1"/>
  <c r="E428" i="2"/>
  <c r="F428" i="2" s="1"/>
  <c r="E429" i="2"/>
  <c r="F429" i="2" s="1"/>
  <c r="E430" i="2"/>
  <c r="F430" i="2" s="1"/>
  <c r="E431" i="2"/>
  <c r="F431" i="2" s="1"/>
  <c r="E432" i="2"/>
  <c r="F432" i="2" s="1"/>
  <c r="E433" i="2"/>
  <c r="F433" i="2" s="1"/>
  <c r="E434" i="2"/>
  <c r="F434" i="2" s="1"/>
  <c r="E435" i="2"/>
  <c r="F435" i="2" s="1"/>
  <c r="E436" i="2"/>
  <c r="F436" i="2" s="1"/>
  <c r="E437" i="2"/>
  <c r="F437" i="2" s="1"/>
  <c r="E438" i="2"/>
  <c r="F438" i="2" s="1"/>
  <c r="E439" i="2"/>
  <c r="F439" i="2" s="1"/>
  <c r="E440" i="2"/>
  <c r="F440" i="2" s="1"/>
  <c r="E441" i="2"/>
  <c r="F441" i="2" s="1"/>
  <c r="E442" i="2"/>
  <c r="F442" i="2" s="1"/>
  <c r="E443" i="2"/>
  <c r="F443" i="2" s="1"/>
  <c r="E444" i="2"/>
  <c r="F444" i="2" s="1"/>
  <c r="E445" i="2"/>
  <c r="F445" i="2" s="1"/>
  <c r="E446" i="2"/>
  <c r="F446" i="2" s="1"/>
  <c r="E447" i="2"/>
  <c r="F447" i="2" s="1"/>
  <c r="E448" i="2"/>
  <c r="F448" i="2" s="1"/>
  <c r="E449" i="2"/>
  <c r="F449" i="2" s="1"/>
  <c r="E450" i="2"/>
  <c r="F450" i="2" s="1"/>
  <c r="E451" i="2"/>
  <c r="F451" i="2" s="1"/>
  <c r="E452" i="2"/>
  <c r="F452" i="2" s="1"/>
  <c r="E453" i="2"/>
  <c r="F453" i="2" s="1"/>
  <c r="E454" i="2"/>
  <c r="F454" i="2" s="1"/>
  <c r="E455" i="2"/>
  <c r="F455" i="2" s="1"/>
  <c r="E456" i="2"/>
  <c r="F456" i="2" s="1"/>
  <c r="E457" i="2"/>
  <c r="F457" i="2" s="1"/>
  <c r="E458" i="2"/>
  <c r="F458" i="2" s="1"/>
  <c r="E459" i="2"/>
  <c r="F459" i="2" s="1"/>
  <c r="E460" i="2"/>
  <c r="F460" i="2" s="1"/>
  <c r="E461" i="2"/>
  <c r="F461" i="2" s="1"/>
  <c r="E462" i="2"/>
  <c r="F462" i="2" s="1"/>
  <c r="E463" i="2"/>
  <c r="F463" i="2" s="1"/>
  <c r="E464" i="2"/>
  <c r="F464" i="2" s="1"/>
  <c r="E465" i="2"/>
  <c r="F465" i="2" s="1"/>
  <c r="E466" i="2"/>
  <c r="F466" i="2" s="1"/>
  <c r="E467" i="2"/>
  <c r="F467" i="2" s="1"/>
  <c r="E468" i="2"/>
  <c r="F468" i="2" s="1"/>
  <c r="E469" i="2"/>
  <c r="F469" i="2" s="1"/>
  <c r="E470" i="2"/>
  <c r="F470" i="2" s="1"/>
  <c r="E471" i="2"/>
  <c r="F471" i="2" s="1"/>
  <c r="E472" i="2"/>
  <c r="F472" i="2" s="1"/>
  <c r="E473" i="2"/>
  <c r="F473" i="2" s="1"/>
  <c r="E474" i="2"/>
  <c r="F474" i="2" s="1"/>
  <c r="E475" i="2"/>
  <c r="F475" i="2" s="1"/>
  <c r="E476" i="2"/>
  <c r="F476" i="2" s="1"/>
  <c r="E477" i="2"/>
  <c r="F477" i="2" s="1"/>
  <c r="E478" i="2"/>
  <c r="F478" i="2" s="1"/>
  <c r="E479" i="2"/>
  <c r="F479" i="2" s="1"/>
  <c r="E480" i="2"/>
  <c r="F480" i="2" s="1"/>
  <c r="E481" i="2"/>
  <c r="F481" i="2" s="1"/>
  <c r="E482" i="2"/>
  <c r="F482" i="2" s="1"/>
  <c r="E483" i="2"/>
  <c r="F483" i="2" s="1"/>
  <c r="E484" i="2"/>
  <c r="F484" i="2" s="1"/>
  <c r="E485" i="2"/>
  <c r="F485" i="2" s="1"/>
  <c r="E486" i="2"/>
  <c r="F486" i="2" s="1"/>
  <c r="E487" i="2"/>
  <c r="F487" i="2" s="1"/>
  <c r="E488" i="2"/>
  <c r="F488" i="2" s="1"/>
  <c r="E489" i="2"/>
  <c r="F489" i="2" s="1"/>
  <c r="E490" i="2"/>
  <c r="F490" i="2" s="1"/>
  <c r="E491" i="2"/>
  <c r="F491" i="2" s="1"/>
  <c r="E492" i="2"/>
  <c r="F492" i="2" s="1"/>
  <c r="E493" i="2"/>
  <c r="F493" i="2" s="1"/>
  <c r="E494" i="2"/>
  <c r="F494" i="2" s="1"/>
  <c r="E495" i="2"/>
  <c r="F495" i="2" s="1"/>
  <c r="E496" i="2"/>
  <c r="F496" i="2" s="1"/>
  <c r="E497" i="2"/>
  <c r="F497" i="2" s="1"/>
  <c r="E498" i="2"/>
  <c r="F498" i="2" s="1"/>
  <c r="E499" i="2"/>
  <c r="F499" i="2" s="1"/>
  <c r="E500" i="2"/>
  <c r="F500" i="2" s="1"/>
  <c r="E501" i="2"/>
  <c r="F501" i="2" s="1"/>
  <c r="E502" i="2"/>
  <c r="F502" i="2" s="1"/>
  <c r="E503" i="2"/>
  <c r="F503" i="2" s="1"/>
  <c r="E504" i="2"/>
  <c r="F504" i="2" s="1"/>
  <c r="E505" i="2"/>
  <c r="F505" i="2" s="1"/>
  <c r="E506" i="2"/>
  <c r="F506" i="2" s="1"/>
  <c r="E507" i="2"/>
  <c r="F507" i="2" s="1"/>
  <c r="E508" i="2"/>
  <c r="F508" i="2" s="1"/>
  <c r="E509" i="2"/>
  <c r="F509" i="2" s="1"/>
  <c r="E510" i="2"/>
  <c r="F510" i="2" s="1"/>
  <c r="E511" i="2"/>
  <c r="F511" i="2" s="1"/>
  <c r="E512" i="2"/>
  <c r="F512" i="2" s="1"/>
  <c r="E513" i="2"/>
  <c r="F513" i="2" s="1"/>
  <c r="E514" i="2"/>
  <c r="F514" i="2" s="1"/>
  <c r="E515" i="2"/>
  <c r="F515" i="2" s="1"/>
  <c r="E516" i="2"/>
  <c r="F516" i="2" s="1"/>
  <c r="E517" i="2"/>
  <c r="F517" i="2" s="1"/>
  <c r="E518" i="2"/>
  <c r="F518" i="2" s="1"/>
  <c r="E519" i="2"/>
  <c r="F519" i="2" s="1"/>
  <c r="E520" i="2"/>
  <c r="F520" i="2" s="1"/>
  <c r="E521" i="2"/>
  <c r="F521" i="2" s="1"/>
  <c r="E522" i="2"/>
  <c r="F522" i="2" s="1"/>
  <c r="E523" i="2"/>
  <c r="F523" i="2" s="1"/>
  <c r="E524" i="2"/>
  <c r="F524" i="2" s="1"/>
  <c r="E525" i="2"/>
  <c r="F525" i="2" s="1"/>
  <c r="E526" i="2"/>
  <c r="F526" i="2" s="1"/>
  <c r="E527" i="2"/>
  <c r="F527" i="2" s="1"/>
  <c r="E528" i="2"/>
  <c r="F528" i="2" s="1"/>
  <c r="E529" i="2"/>
  <c r="F529" i="2" s="1"/>
  <c r="E530" i="2"/>
  <c r="F530" i="2" s="1"/>
  <c r="E531" i="2"/>
  <c r="F531" i="2" s="1"/>
  <c r="E532" i="2"/>
  <c r="F532" i="2" s="1"/>
  <c r="E533" i="2"/>
  <c r="F533" i="2" s="1"/>
  <c r="E534" i="2"/>
  <c r="F534" i="2" s="1"/>
  <c r="E535" i="2"/>
  <c r="F535" i="2" s="1"/>
  <c r="E536" i="2"/>
  <c r="F536" i="2" s="1"/>
  <c r="E537" i="2"/>
  <c r="F537" i="2" s="1"/>
  <c r="E538" i="2"/>
  <c r="F538" i="2" s="1"/>
  <c r="E539" i="2"/>
  <c r="F539" i="2" s="1"/>
  <c r="E540" i="2"/>
  <c r="F540" i="2" s="1"/>
  <c r="E541" i="2"/>
  <c r="F541" i="2" s="1"/>
  <c r="E542" i="2"/>
  <c r="F542" i="2" s="1"/>
  <c r="E543" i="2"/>
  <c r="F543" i="2" s="1"/>
  <c r="E544" i="2"/>
  <c r="F544" i="2" s="1"/>
  <c r="E545" i="2"/>
  <c r="F545" i="2" s="1"/>
  <c r="E546" i="2"/>
  <c r="F546" i="2" s="1"/>
  <c r="E547" i="2"/>
  <c r="F547" i="2" s="1"/>
  <c r="E548" i="2"/>
  <c r="F548" i="2" s="1"/>
  <c r="E549" i="2"/>
  <c r="F549" i="2" s="1"/>
  <c r="E550" i="2"/>
  <c r="F550" i="2" s="1"/>
  <c r="E551" i="2"/>
  <c r="F551" i="2" s="1"/>
  <c r="E552" i="2"/>
  <c r="F552" i="2" s="1"/>
  <c r="E553" i="2"/>
  <c r="F553" i="2" s="1"/>
  <c r="E554" i="2"/>
  <c r="F554" i="2" s="1"/>
  <c r="E555" i="2"/>
  <c r="F555" i="2" s="1"/>
  <c r="E556" i="2"/>
  <c r="F556" i="2" s="1"/>
  <c r="E557" i="2"/>
  <c r="F557" i="2" s="1"/>
  <c r="E558" i="2"/>
  <c r="F558" i="2" s="1"/>
  <c r="E559" i="2"/>
  <c r="F559" i="2" s="1"/>
  <c r="E560" i="2"/>
  <c r="F560" i="2" s="1"/>
  <c r="E561" i="2"/>
  <c r="F561" i="2" s="1"/>
  <c r="E562" i="2"/>
  <c r="F562" i="2" s="1"/>
  <c r="E563" i="2"/>
  <c r="F563" i="2" s="1"/>
  <c r="E564" i="2"/>
  <c r="F564" i="2" s="1"/>
  <c r="E565" i="2"/>
  <c r="F565" i="2" s="1"/>
  <c r="E566" i="2"/>
  <c r="F566" i="2" s="1"/>
  <c r="E567" i="2"/>
  <c r="F567" i="2" s="1"/>
  <c r="E568" i="2"/>
  <c r="F568" i="2" s="1"/>
  <c r="E569" i="2"/>
  <c r="F569" i="2" s="1"/>
  <c r="E570" i="2"/>
  <c r="F570" i="2" s="1"/>
  <c r="E571" i="2"/>
  <c r="F571" i="2" s="1"/>
  <c r="E572" i="2"/>
  <c r="F572" i="2" s="1"/>
  <c r="E573" i="2"/>
  <c r="F573" i="2" s="1"/>
  <c r="E574" i="2"/>
  <c r="F574" i="2" s="1"/>
  <c r="E575" i="2"/>
  <c r="F575" i="2" s="1"/>
  <c r="E576" i="2"/>
  <c r="F576" i="2" s="1"/>
  <c r="E577" i="2"/>
  <c r="F577" i="2" s="1"/>
  <c r="E578" i="2"/>
  <c r="F578" i="2" s="1"/>
  <c r="E579" i="2"/>
  <c r="F579" i="2" s="1"/>
  <c r="E580" i="2"/>
  <c r="F580" i="2" s="1"/>
  <c r="E581" i="2"/>
  <c r="F581" i="2" s="1"/>
  <c r="E582" i="2"/>
  <c r="F582" i="2" s="1"/>
  <c r="E583" i="2"/>
  <c r="F583" i="2" s="1"/>
  <c r="E584" i="2"/>
  <c r="F584" i="2" s="1"/>
  <c r="E585" i="2"/>
  <c r="F585" i="2" s="1"/>
  <c r="E586" i="2"/>
  <c r="F586" i="2" s="1"/>
  <c r="E587" i="2"/>
  <c r="F587" i="2" s="1"/>
  <c r="E588" i="2"/>
  <c r="F588" i="2" s="1"/>
  <c r="E589" i="2"/>
  <c r="F589" i="2" s="1"/>
  <c r="E590" i="2"/>
  <c r="F590" i="2" s="1"/>
  <c r="E591" i="2"/>
  <c r="F591" i="2" s="1"/>
  <c r="E592" i="2"/>
  <c r="F592" i="2" s="1"/>
  <c r="E593" i="2"/>
  <c r="F593" i="2" s="1"/>
  <c r="E594" i="2"/>
  <c r="F594" i="2" s="1"/>
  <c r="E595" i="2"/>
  <c r="F595" i="2" s="1"/>
  <c r="E596" i="2"/>
  <c r="F596" i="2" s="1"/>
  <c r="E597" i="2"/>
  <c r="F597" i="2" s="1"/>
  <c r="E598" i="2"/>
  <c r="F598" i="2" s="1"/>
  <c r="E599" i="2"/>
  <c r="F599" i="2" s="1"/>
  <c r="E600" i="2"/>
  <c r="F600" i="2" s="1"/>
  <c r="E601" i="2"/>
  <c r="F601" i="2" s="1"/>
  <c r="E602" i="2"/>
  <c r="F602" i="2" s="1"/>
  <c r="E603" i="2"/>
  <c r="F603" i="2" s="1"/>
  <c r="E604" i="2"/>
  <c r="F604" i="2" s="1"/>
  <c r="E605" i="2"/>
  <c r="F605" i="2" s="1"/>
  <c r="E606" i="2"/>
  <c r="F606" i="2" s="1"/>
  <c r="E607" i="2"/>
  <c r="F607" i="2" s="1"/>
  <c r="E608" i="2"/>
  <c r="F608" i="2" s="1"/>
  <c r="E609" i="2"/>
  <c r="F609" i="2" s="1"/>
  <c r="E610" i="2"/>
  <c r="F610" i="2" s="1"/>
  <c r="E611" i="2"/>
  <c r="F611" i="2" s="1"/>
  <c r="E612" i="2"/>
  <c r="F612" i="2" s="1"/>
  <c r="E613" i="2"/>
  <c r="F613" i="2" s="1"/>
  <c r="E614" i="2"/>
  <c r="F614" i="2" s="1"/>
  <c r="E615" i="2"/>
  <c r="F615" i="2" s="1"/>
  <c r="E616" i="2"/>
  <c r="F616" i="2" s="1"/>
  <c r="E617" i="2"/>
  <c r="F617" i="2" s="1"/>
  <c r="E618" i="2"/>
  <c r="F618" i="2" s="1"/>
  <c r="E619" i="2"/>
  <c r="F619" i="2" s="1"/>
  <c r="E620" i="2"/>
  <c r="F620" i="2" s="1"/>
  <c r="E621" i="2"/>
  <c r="F621" i="2" s="1"/>
  <c r="E622" i="2"/>
  <c r="F622" i="2" s="1"/>
  <c r="E623" i="2"/>
  <c r="F623" i="2" s="1"/>
  <c r="E624" i="2"/>
  <c r="F624" i="2" s="1"/>
  <c r="E625" i="2"/>
  <c r="F625" i="2" s="1"/>
  <c r="E626" i="2"/>
  <c r="F626" i="2" s="1"/>
  <c r="E627" i="2"/>
  <c r="F627" i="2" s="1"/>
  <c r="E628" i="2"/>
  <c r="F628" i="2" s="1"/>
  <c r="E629" i="2"/>
  <c r="F629" i="2" s="1"/>
  <c r="E630" i="2"/>
  <c r="F630" i="2" s="1"/>
  <c r="E631" i="2"/>
  <c r="F631" i="2" s="1"/>
  <c r="E632" i="2"/>
  <c r="F632" i="2" s="1"/>
  <c r="E633" i="2"/>
  <c r="F633" i="2" s="1"/>
  <c r="E634" i="2"/>
  <c r="F634" i="2" s="1"/>
  <c r="E635" i="2"/>
  <c r="F635" i="2" s="1"/>
  <c r="E636" i="2"/>
  <c r="F636" i="2" s="1"/>
  <c r="E637" i="2"/>
  <c r="F637" i="2" s="1"/>
  <c r="E638" i="2"/>
  <c r="F638" i="2" s="1"/>
  <c r="E639" i="2"/>
  <c r="F639" i="2" s="1"/>
  <c r="E640" i="2"/>
  <c r="F640" i="2" s="1"/>
  <c r="E641" i="2"/>
  <c r="F641" i="2" s="1"/>
  <c r="E642" i="2"/>
  <c r="F642" i="2" s="1"/>
  <c r="E643" i="2"/>
  <c r="F643" i="2" s="1"/>
  <c r="E644" i="2"/>
  <c r="F644" i="2" s="1"/>
  <c r="E645" i="2"/>
  <c r="F645" i="2" s="1"/>
  <c r="E646" i="2"/>
  <c r="F646" i="2" s="1"/>
  <c r="E647" i="2"/>
  <c r="F647" i="2" s="1"/>
  <c r="E648" i="2"/>
  <c r="F648" i="2" s="1"/>
  <c r="E649" i="2"/>
  <c r="F649" i="2" s="1"/>
  <c r="E650" i="2"/>
  <c r="F650" i="2" s="1"/>
  <c r="E651" i="2"/>
  <c r="F651" i="2" s="1"/>
  <c r="E652" i="2"/>
  <c r="F652" i="2" s="1"/>
  <c r="E653" i="2"/>
  <c r="F653" i="2" s="1"/>
  <c r="E654" i="2"/>
  <c r="F654" i="2" s="1"/>
  <c r="E655" i="2"/>
  <c r="F655" i="2" s="1"/>
  <c r="E656" i="2"/>
  <c r="F656" i="2" s="1"/>
  <c r="E657" i="2"/>
  <c r="F657" i="2" s="1"/>
  <c r="E658" i="2"/>
  <c r="F658" i="2" s="1"/>
  <c r="E659" i="2"/>
  <c r="F659" i="2" s="1"/>
  <c r="E660" i="2"/>
  <c r="F660" i="2" s="1"/>
  <c r="E661" i="2"/>
  <c r="F661" i="2" s="1"/>
  <c r="E662" i="2"/>
  <c r="F662" i="2" s="1"/>
  <c r="E663" i="2"/>
  <c r="F663" i="2" s="1"/>
  <c r="E664" i="2"/>
  <c r="F664" i="2" s="1"/>
  <c r="E665" i="2"/>
  <c r="F665" i="2" s="1"/>
  <c r="E666" i="2"/>
  <c r="F666" i="2" s="1"/>
  <c r="E667" i="2"/>
  <c r="F667" i="2" s="1"/>
  <c r="E668" i="2"/>
  <c r="F668" i="2" s="1"/>
  <c r="E669" i="2"/>
  <c r="F669" i="2" s="1"/>
  <c r="E670" i="2"/>
  <c r="F670" i="2" s="1"/>
  <c r="E671" i="2"/>
  <c r="F671" i="2" s="1"/>
  <c r="E672" i="2"/>
  <c r="F672" i="2" s="1"/>
  <c r="E673" i="2"/>
  <c r="F673" i="2" s="1"/>
  <c r="E674" i="2"/>
  <c r="F674" i="2" s="1"/>
  <c r="E675" i="2"/>
  <c r="F675" i="2" s="1"/>
  <c r="E676" i="2"/>
  <c r="F676" i="2" s="1"/>
  <c r="E677" i="2"/>
  <c r="F677" i="2" s="1"/>
  <c r="E678" i="2"/>
  <c r="F678" i="2" s="1"/>
  <c r="E679" i="2"/>
  <c r="F679" i="2" s="1"/>
  <c r="E680" i="2"/>
  <c r="F680" i="2" s="1"/>
  <c r="E681" i="2"/>
  <c r="F681" i="2" s="1"/>
  <c r="E682" i="2"/>
  <c r="F682" i="2" s="1"/>
  <c r="E683" i="2"/>
  <c r="F683" i="2" s="1"/>
  <c r="E684" i="2"/>
  <c r="F684" i="2" s="1"/>
  <c r="E685" i="2"/>
  <c r="F685" i="2" s="1"/>
  <c r="E686" i="2"/>
  <c r="F686" i="2" s="1"/>
  <c r="E687" i="2"/>
  <c r="F687" i="2" s="1"/>
  <c r="E688" i="2"/>
  <c r="F688" i="2" s="1"/>
  <c r="E689" i="2"/>
  <c r="F689" i="2" s="1"/>
  <c r="E690" i="2"/>
  <c r="F690" i="2" s="1"/>
  <c r="E691" i="2"/>
  <c r="F691" i="2" s="1"/>
  <c r="E692" i="2"/>
  <c r="F692" i="2" s="1"/>
  <c r="E693" i="2"/>
  <c r="F693" i="2" s="1"/>
  <c r="E694" i="2"/>
  <c r="F694" i="2" s="1"/>
  <c r="E695" i="2"/>
  <c r="F695" i="2" s="1"/>
  <c r="E696" i="2"/>
  <c r="F696" i="2" s="1"/>
  <c r="E697" i="2"/>
  <c r="F697" i="2" s="1"/>
  <c r="E698" i="2"/>
  <c r="F698" i="2" s="1"/>
  <c r="E699" i="2"/>
  <c r="F699" i="2" s="1"/>
  <c r="E700" i="2"/>
  <c r="F700" i="2" s="1"/>
  <c r="E701" i="2"/>
  <c r="F701" i="2" s="1"/>
  <c r="E702" i="2"/>
  <c r="F702" i="2" s="1"/>
  <c r="E703" i="2"/>
  <c r="F703" i="2" s="1"/>
  <c r="E704" i="2"/>
  <c r="F704" i="2" s="1"/>
  <c r="E705" i="2"/>
  <c r="F705" i="2" s="1"/>
  <c r="E706" i="2"/>
  <c r="F706" i="2" s="1"/>
  <c r="E707" i="2"/>
  <c r="F707" i="2" s="1"/>
  <c r="E708" i="2"/>
  <c r="F708" i="2" s="1"/>
  <c r="E709" i="2"/>
  <c r="F709" i="2" s="1"/>
  <c r="E710" i="2"/>
  <c r="F710" i="2" s="1"/>
  <c r="E711" i="2"/>
  <c r="F711" i="2" s="1"/>
  <c r="E712" i="2"/>
  <c r="F712" i="2" s="1"/>
  <c r="E713" i="2"/>
  <c r="F713" i="2" s="1"/>
  <c r="E714" i="2"/>
  <c r="F714" i="2" s="1"/>
  <c r="E715" i="2"/>
  <c r="F715" i="2" s="1"/>
  <c r="E716" i="2"/>
  <c r="F716" i="2" s="1"/>
  <c r="E717" i="2"/>
  <c r="F717" i="2" s="1"/>
  <c r="E718" i="2"/>
  <c r="F718" i="2" s="1"/>
  <c r="E719" i="2"/>
  <c r="F719" i="2" s="1"/>
  <c r="E720" i="2"/>
  <c r="F720" i="2" s="1"/>
  <c r="E721" i="2"/>
  <c r="F721" i="2" s="1"/>
  <c r="E722" i="2"/>
  <c r="F722" i="2" s="1"/>
  <c r="E723" i="2"/>
  <c r="F723" i="2" s="1"/>
  <c r="E724" i="2"/>
  <c r="F724" i="2" s="1"/>
  <c r="E725" i="2"/>
  <c r="F725" i="2" s="1"/>
  <c r="E726" i="2"/>
  <c r="F726" i="2" s="1"/>
  <c r="E727" i="2"/>
  <c r="F727" i="2" s="1"/>
  <c r="E728" i="2"/>
  <c r="F728" i="2" s="1"/>
  <c r="E729" i="2"/>
  <c r="F729" i="2" s="1"/>
  <c r="E730" i="2"/>
  <c r="F730" i="2" s="1"/>
  <c r="E731" i="2"/>
  <c r="F731" i="2" s="1"/>
  <c r="E732" i="2"/>
  <c r="F732" i="2" s="1"/>
  <c r="E733" i="2"/>
  <c r="F733" i="2" s="1"/>
  <c r="E734" i="2"/>
  <c r="F734" i="2" s="1"/>
  <c r="E735" i="2"/>
  <c r="F735" i="2" s="1"/>
  <c r="E736" i="2"/>
  <c r="F736" i="2" s="1"/>
  <c r="E737" i="2"/>
  <c r="F737" i="2" s="1"/>
  <c r="E738" i="2"/>
  <c r="F738" i="2" s="1"/>
  <c r="E739" i="2"/>
  <c r="F739" i="2" s="1"/>
  <c r="E740" i="2"/>
  <c r="F740" i="2" s="1"/>
  <c r="E741" i="2"/>
  <c r="F741" i="2" s="1"/>
  <c r="E742" i="2"/>
  <c r="F742" i="2" s="1"/>
  <c r="E743" i="2"/>
  <c r="F743" i="2" s="1"/>
  <c r="E744" i="2"/>
  <c r="F744" i="2" s="1"/>
  <c r="E745" i="2"/>
  <c r="F745" i="2" s="1"/>
  <c r="E746" i="2"/>
  <c r="F746" i="2" s="1"/>
  <c r="E747" i="2"/>
  <c r="F747" i="2" s="1"/>
  <c r="E748" i="2"/>
  <c r="F748" i="2" s="1"/>
  <c r="E749" i="2"/>
  <c r="F749" i="2" s="1"/>
  <c r="E750" i="2"/>
  <c r="F750" i="2" s="1"/>
  <c r="E751" i="2"/>
  <c r="F751" i="2" s="1"/>
  <c r="E752" i="2"/>
  <c r="F752" i="2" s="1"/>
  <c r="E753" i="2"/>
  <c r="F753" i="2" s="1"/>
  <c r="E754" i="2"/>
  <c r="F754" i="2" s="1"/>
  <c r="E755" i="2"/>
  <c r="F755" i="2" s="1"/>
  <c r="E756" i="2"/>
  <c r="F756" i="2" s="1"/>
  <c r="E757" i="2"/>
  <c r="F757" i="2" s="1"/>
  <c r="E758" i="2"/>
  <c r="F758" i="2" s="1"/>
  <c r="E759" i="2"/>
  <c r="F759" i="2" s="1"/>
  <c r="E760" i="2"/>
  <c r="F760" i="2" s="1"/>
  <c r="E761" i="2"/>
  <c r="F761" i="2" s="1"/>
  <c r="E762" i="2"/>
  <c r="F762" i="2" s="1"/>
  <c r="E763" i="2"/>
  <c r="F763" i="2" s="1"/>
  <c r="E764" i="2"/>
  <c r="F764" i="2" s="1"/>
  <c r="E765" i="2"/>
  <c r="F765" i="2" s="1"/>
  <c r="E766" i="2"/>
  <c r="F766" i="2" s="1"/>
  <c r="E767" i="2"/>
  <c r="F767" i="2" s="1"/>
  <c r="E768" i="2"/>
  <c r="F768" i="2" s="1"/>
  <c r="E769" i="2"/>
  <c r="F769" i="2" s="1"/>
  <c r="E770" i="2"/>
  <c r="F770" i="2" s="1"/>
  <c r="E771" i="2"/>
  <c r="F771" i="2" s="1"/>
  <c r="E772" i="2"/>
  <c r="F772" i="2" s="1"/>
  <c r="E773" i="2"/>
  <c r="F773" i="2" s="1"/>
  <c r="E774" i="2"/>
  <c r="F774" i="2" s="1"/>
  <c r="E775" i="2"/>
  <c r="F775" i="2" s="1"/>
  <c r="E776" i="2"/>
  <c r="F776" i="2" s="1"/>
  <c r="E777" i="2"/>
  <c r="F777" i="2" s="1"/>
  <c r="E778" i="2"/>
  <c r="F778" i="2" s="1"/>
  <c r="E779" i="2"/>
  <c r="F779" i="2" s="1"/>
  <c r="E780" i="2"/>
  <c r="F780" i="2" s="1"/>
  <c r="E781" i="2"/>
  <c r="F781" i="2" s="1"/>
  <c r="E782" i="2"/>
  <c r="F782" i="2" s="1"/>
  <c r="E783" i="2"/>
  <c r="F783" i="2" s="1"/>
  <c r="E784" i="2"/>
  <c r="F784" i="2" s="1"/>
  <c r="E785" i="2"/>
  <c r="F785" i="2" s="1"/>
  <c r="E786" i="2"/>
  <c r="F786" i="2" s="1"/>
  <c r="E787" i="2"/>
  <c r="F787" i="2" s="1"/>
  <c r="E788" i="2"/>
  <c r="F788" i="2" s="1"/>
  <c r="E789" i="2"/>
  <c r="F789" i="2" s="1"/>
  <c r="E790" i="2"/>
  <c r="F790" i="2" s="1"/>
  <c r="E791" i="2"/>
  <c r="F791" i="2" s="1"/>
  <c r="E792" i="2"/>
  <c r="F792" i="2" s="1"/>
  <c r="E793" i="2"/>
  <c r="F793" i="2" s="1"/>
  <c r="E794" i="2"/>
  <c r="F794" i="2" s="1"/>
  <c r="E795" i="2"/>
  <c r="F795" i="2" s="1"/>
  <c r="E796" i="2"/>
  <c r="F796" i="2" s="1"/>
  <c r="E797" i="2"/>
  <c r="F797" i="2" s="1"/>
  <c r="E798" i="2"/>
  <c r="F798" i="2" s="1"/>
  <c r="E799" i="2"/>
  <c r="F799" i="2" s="1"/>
  <c r="E800" i="2"/>
  <c r="F800" i="2" s="1"/>
  <c r="E801" i="2"/>
  <c r="F801" i="2" s="1"/>
  <c r="E802" i="2"/>
  <c r="F802" i="2" s="1"/>
  <c r="E803" i="2"/>
  <c r="F803" i="2" s="1"/>
  <c r="E804" i="2"/>
  <c r="F804" i="2" s="1"/>
  <c r="E805" i="2"/>
  <c r="F805" i="2" s="1"/>
  <c r="E806" i="2"/>
  <c r="F806" i="2" s="1"/>
  <c r="E807" i="2"/>
  <c r="F807" i="2" s="1"/>
  <c r="E808" i="2"/>
  <c r="F808" i="2" s="1"/>
  <c r="E809" i="2"/>
  <c r="F809" i="2" s="1"/>
  <c r="E810" i="2"/>
  <c r="F810" i="2" s="1"/>
  <c r="E811" i="2"/>
  <c r="F811" i="2" s="1"/>
  <c r="E812" i="2"/>
  <c r="F812" i="2" s="1"/>
  <c r="E813" i="2"/>
  <c r="F813" i="2" s="1"/>
  <c r="E814" i="2"/>
  <c r="F814" i="2" s="1"/>
  <c r="E815" i="2"/>
  <c r="F815" i="2" s="1"/>
  <c r="E816" i="2"/>
  <c r="F816" i="2" s="1"/>
  <c r="E817" i="2"/>
  <c r="F817" i="2" s="1"/>
  <c r="E818" i="2"/>
  <c r="F818" i="2" s="1"/>
  <c r="E819" i="2"/>
  <c r="F819" i="2" s="1"/>
  <c r="E820" i="2"/>
  <c r="F820" i="2" s="1"/>
  <c r="E821" i="2"/>
  <c r="F821" i="2" s="1"/>
  <c r="E822" i="2"/>
  <c r="F822" i="2" s="1"/>
  <c r="E823" i="2"/>
  <c r="F823" i="2" s="1"/>
  <c r="E824" i="2"/>
  <c r="F824" i="2" s="1"/>
  <c r="E825" i="2"/>
  <c r="F825" i="2" s="1"/>
  <c r="E826" i="2"/>
  <c r="F826" i="2" s="1"/>
  <c r="E827" i="2"/>
  <c r="F827" i="2" s="1"/>
  <c r="E828" i="2"/>
  <c r="F828" i="2" s="1"/>
  <c r="E829" i="2"/>
  <c r="F829" i="2" s="1"/>
  <c r="E830" i="2"/>
  <c r="F830" i="2" s="1"/>
  <c r="E831" i="2"/>
  <c r="F831" i="2" s="1"/>
  <c r="E832" i="2"/>
  <c r="F832" i="2" s="1"/>
  <c r="E833" i="2"/>
  <c r="F833" i="2" s="1"/>
  <c r="E834" i="2"/>
  <c r="F834" i="2" s="1"/>
  <c r="E835" i="2"/>
  <c r="F835" i="2" s="1"/>
  <c r="E836" i="2"/>
  <c r="F836" i="2" s="1"/>
  <c r="E837" i="2"/>
  <c r="F837" i="2" s="1"/>
  <c r="E838" i="2"/>
  <c r="F838" i="2" s="1"/>
  <c r="E839" i="2"/>
  <c r="F839" i="2" s="1"/>
  <c r="E840" i="2"/>
  <c r="F840" i="2" s="1"/>
  <c r="E841" i="2"/>
  <c r="F841" i="2" s="1"/>
  <c r="E842" i="2"/>
  <c r="F842" i="2" s="1"/>
  <c r="E843" i="2"/>
  <c r="F843" i="2" s="1"/>
  <c r="E844" i="2"/>
  <c r="F844" i="2" s="1"/>
  <c r="E845" i="2"/>
  <c r="F845" i="2" s="1"/>
  <c r="E846" i="2"/>
  <c r="F846" i="2" s="1"/>
  <c r="E847" i="2"/>
  <c r="F847" i="2" s="1"/>
  <c r="E848" i="2"/>
  <c r="F848" i="2" s="1"/>
  <c r="E849" i="2"/>
  <c r="F849" i="2" s="1"/>
  <c r="E850" i="2"/>
  <c r="F850" i="2" s="1"/>
  <c r="E851" i="2"/>
  <c r="F851" i="2" s="1"/>
  <c r="E852" i="2"/>
  <c r="F852" i="2" s="1"/>
  <c r="E853" i="2"/>
  <c r="F853" i="2" s="1"/>
  <c r="E854" i="2"/>
  <c r="F854" i="2" s="1"/>
  <c r="E855" i="2"/>
  <c r="F855" i="2" s="1"/>
  <c r="E856" i="2"/>
  <c r="F856" i="2" s="1"/>
  <c r="E857" i="2"/>
  <c r="F857" i="2" s="1"/>
  <c r="E858" i="2"/>
  <c r="F858" i="2" s="1"/>
  <c r="E859" i="2"/>
  <c r="F859" i="2" s="1"/>
  <c r="E860" i="2"/>
  <c r="F860" i="2" s="1"/>
  <c r="E861" i="2"/>
  <c r="F861" i="2" s="1"/>
  <c r="E862" i="2"/>
  <c r="F862" i="2" s="1"/>
  <c r="E863" i="2"/>
  <c r="F863" i="2" s="1"/>
  <c r="E864" i="2"/>
  <c r="F864" i="2" s="1"/>
  <c r="E865" i="2"/>
  <c r="F865" i="2" s="1"/>
  <c r="E866" i="2"/>
  <c r="F866" i="2" s="1"/>
  <c r="E867" i="2"/>
  <c r="F867" i="2" s="1"/>
  <c r="E868" i="2"/>
  <c r="F868" i="2" s="1"/>
  <c r="E869" i="2"/>
  <c r="F869" i="2" s="1"/>
  <c r="E870" i="2"/>
  <c r="F870" i="2" s="1"/>
  <c r="E871" i="2"/>
  <c r="F871" i="2" s="1"/>
  <c r="E872" i="2"/>
  <c r="F872" i="2" s="1"/>
  <c r="E873" i="2"/>
  <c r="F873" i="2" s="1"/>
  <c r="E874" i="2"/>
  <c r="F874" i="2" s="1"/>
  <c r="E875" i="2"/>
  <c r="F875" i="2" s="1"/>
  <c r="E876" i="2"/>
  <c r="F876" i="2" s="1"/>
  <c r="E877" i="2"/>
  <c r="F877" i="2" s="1"/>
  <c r="E878" i="2"/>
  <c r="F878" i="2" s="1"/>
  <c r="E879" i="2"/>
  <c r="F879" i="2" s="1"/>
  <c r="E880" i="2"/>
  <c r="F880" i="2" s="1"/>
  <c r="E881" i="2"/>
  <c r="F881" i="2" s="1"/>
  <c r="E882" i="2"/>
  <c r="F882" i="2" s="1"/>
  <c r="E883" i="2"/>
  <c r="F883" i="2" s="1"/>
  <c r="E884" i="2"/>
  <c r="F884" i="2" s="1"/>
  <c r="E885" i="2"/>
  <c r="F885" i="2" s="1"/>
  <c r="E886" i="2"/>
  <c r="F886" i="2" s="1"/>
  <c r="E887" i="2"/>
  <c r="F887" i="2" s="1"/>
  <c r="E888" i="2"/>
  <c r="F888" i="2" s="1"/>
  <c r="E889" i="2"/>
  <c r="F889" i="2" s="1"/>
  <c r="E890" i="2"/>
  <c r="F890" i="2" s="1"/>
  <c r="E891" i="2"/>
  <c r="F891" i="2" s="1"/>
  <c r="E892" i="2"/>
  <c r="F892" i="2" s="1"/>
  <c r="E893" i="2"/>
  <c r="F893" i="2" s="1"/>
  <c r="E894" i="2"/>
  <c r="F894" i="2" s="1"/>
  <c r="E895" i="2"/>
  <c r="F895" i="2" s="1"/>
  <c r="E896" i="2"/>
  <c r="F896" i="2" s="1"/>
  <c r="E897" i="2"/>
  <c r="F897" i="2" s="1"/>
  <c r="E898" i="2"/>
  <c r="F898" i="2" s="1"/>
  <c r="E899" i="2"/>
  <c r="F899" i="2" s="1"/>
  <c r="E900" i="2"/>
  <c r="F900" i="2" s="1"/>
  <c r="E901" i="2"/>
  <c r="F901" i="2" s="1"/>
  <c r="E902" i="2"/>
  <c r="F902" i="2" s="1"/>
  <c r="E903" i="2"/>
  <c r="F903" i="2" s="1"/>
  <c r="E904" i="2"/>
  <c r="F904" i="2" s="1"/>
  <c r="E905" i="2"/>
  <c r="F905" i="2" s="1"/>
  <c r="E906" i="2"/>
  <c r="F906" i="2" s="1"/>
  <c r="E907" i="2"/>
  <c r="F907" i="2" s="1"/>
  <c r="E908" i="2"/>
  <c r="F908" i="2" s="1"/>
  <c r="E909" i="2"/>
  <c r="F909" i="2" s="1"/>
  <c r="E910" i="2"/>
  <c r="F910" i="2" s="1"/>
  <c r="E911" i="2"/>
  <c r="F911" i="2" s="1"/>
  <c r="E912" i="2"/>
  <c r="F912" i="2" s="1"/>
  <c r="E913" i="2"/>
  <c r="F913" i="2" s="1"/>
  <c r="E914" i="2"/>
  <c r="F914" i="2" s="1"/>
  <c r="E915" i="2"/>
  <c r="F915" i="2" s="1"/>
  <c r="E916" i="2"/>
  <c r="F916" i="2" s="1"/>
  <c r="E917" i="2"/>
  <c r="F917" i="2" s="1"/>
  <c r="E918" i="2"/>
  <c r="F918" i="2" s="1"/>
  <c r="E919" i="2"/>
  <c r="F919" i="2" s="1"/>
  <c r="E920" i="2"/>
  <c r="F920" i="2" s="1"/>
  <c r="E921" i="2"/>
  <c r="F921" i="2" s="1"/>
  <c r="E922" i="2"/>
  <c r="F922" i="2" s="1"/>
  <c r="E923" i="2"/>
  <c r="F923" i="2" s="1"/>
  <c r="E924" i="2"/>
  <c r="F924" i="2" s="1"/>
  <c r="E925" i="2"/>
  <c r="F925" i="2" s="1"/>
  <c r="E926" i="2"/>
  <c r="F926" i="2" s="1"/>
  <c r="E927" i="2"/>
  <c r="F927" i="2" s="1"/>
  <c r="E928" i="2"/>
  <c r="F928" i="2" s="1"/>
  <c r="E929" i="2"/>
  <c r="F929" i="2" s="1"/>
  <c r="E930" i="2"/>
  <c r="F930" i="2" s="1"/>
  <c r="E931" i="2"/>
  <c r="F931" i="2" s="1"/>
  <c r="E932" i="2"/>
  <c r="F932" i="2" s="1"/>
  <c r="E933" i="2"/>
  <c r="F933" i="2" s="1"/>
  <c r="E934" i="2"/>
  <c r="F934" i="2" s="1"/>
  <c r="E935" i="2"/>
  <c r="F935" i="2" s="1"/>
  <c r="E936" i="2"/>
  <c r="F936" i="2" s="1"/>
  <c r="E937" i="2"/>
  <c r="F937" i="2" s="1"/>
  <c r="E938" i="2"/>
  <c r="F938" i="2" s="1"/>
  <c r="E939" i="2"/>
  <c r="F939" i="2" s="1"/>
  <c r="E940" i="2"/>
  <c r="F940" i="2" s="1"/>
  <c r="E941" i="2"/>
  <c r="F941" i="2" s="1"/>
  <c r="E942" i="2"/>
  <c r="F942" i="2" s="1"/>
  <c r="E943" i="2"/>
  <c r="F943" i="2" s="1"/>
  <c r="E944" i="2"/>
  <c r="F944" i="2" s="1"/>
  <c r="E945" i="2"/>
  <c r="F945" i="2" s="1"/>
  <c r="E946" i="2"/>
  <c r="F946" i="2" s="1"/>
  <c r="E947" i="2"/>
  <c r="F947" i="2" s="1"/>
  <c r="E948" i="2"/>
  <c r="F948" i="2" s="1"/>
  <c r="E949" i="2"/>
  <c r="F949" i="2" s="1"/>
  <c r="E950" i="2"/>
  <c r="F950" i="2" s="1"/>
  <c r="E951" i="2"/>
  <c r="F951" i="2" s="1"/>
  <c r="E952" i="2"/>
  <c r="F952" i="2" s="1"/>
  <c r="E953" i="2"/>
  <c r="F953" i="2" s="1"/>
  <c r="E954" i="2"/>
  <c r="F954" i="2" s="1"/>
  <c r="E955" i="2"/>
  <c r="F955" i="2" s="1"/>
  <c r="E956" i="2"/>
  <c r="F956" i="2" s="1"/>
  <c r="E957" i="2"/>
  <c r="F957" i="2" s="1"/>
  <c r="E958" i="2"/>
  <c r="F958" i="2" s="1"/>
  <c r="E959" i="2"/>
  <c r="F959" i="2" s="1"/>
  <c r="E960" i="2"/>
  <c r="F960" i="2" s="1"/>
  <c r="E961" i="2"/>
  <c r="F961" i="2" s="1"/>
  <c r="E962" i="2"/>
  <c r="F962" i="2" s="1"/>
  <c r="E963" i="2"/>
  <c r="F963" i="2" s="1"/>
  <c r="E964" i="2"/>
  <c r="F964" i="2" s="1"/>
  <c r="E965" i="2"/>
  <c r="F965" i="2" s="1"/>
  <c r="E966" i="2"/>
  <c r="F966" i="2" s="1"/>
  <c r="E967" i="2"/>
  <c r="F967" i="2" s="1"/>
  <c r="E968" i="2"/>
  <c r="F968" i="2" s="1"/>
  <c r="E969" i="2"/>
  <c r="F969" i="2" s="1"/>
  <c r="E970" i="2"/>
  <c r="F970" i="2" s="1"/>
  <c r="E971" i="2"/>
  <c r="F971" i="2" s="1"/>
  <c r="E972" i="2"/>
  <c r="F972" i="2" s="1"/>
  <c r="E973" i="2"/>
  <c r="F973" i="2" s="1"/>
  <c r="E974" i="2"/>
  <c r="F974" i="2" s="1"/>
  <c r="E975" i="2"/>
  <c r="F975" i="2" s="1"/>
  <c r="E976" i="2"/>
  <c r="F976" i="2" s="1"/>
  <c r="E977" i="2"/>
  <c r="F977" i="2" s="1"/>
  <c r="E978" i="2"/>
  <c r="F978" i="2" s="1"/>
  <c r="E979" i="2"/>
  <c r="F979" i="2" s="1"/>
  <c r="E980" i="2"/>
  <c r="F980" i="2" s="1"/>
  <c r="E981" i="2"/>
  <c r="F981" i="2" s="1"/>
  <c r="E982" i="2"/>
  <c r="F982" i="2" s="1"/>
  <c r="E983" i="2"/>
  <c r="F983" i="2" s="1"/>
  <c r="E984" i="2"/>
  <c r="F984" i="2" s="1"/>
  <c r="E985" i="2"/>
  <c r="F985" i="2" s="1"/>
  <c r="E986" i="2"/>
  <c r="F986" i="2" s="1"/>
  <c r="E987" i="2"/>
  <c r="F987" i="2" s="1"/>
  <c r="E988" i="2"/>
  <c r="F988" i="2" s="1"/>
  <c r="E989" i="2"/>
  <c r="F989" i="2" s="1"/>
  <c r="E990" i="2"/>
  <c r="F990" i="2" s="1"/>
  <c r="E991" i="2"/>
  <c r="F991" i="2" s="1"/>
  <c r="E992" i="2"/>
  <c r="F992" i="2" s="1"/>
  <c r="E993" i="2"/>
  <c r="F993" i="2" s="1"/>
  <c r="E994" i="2"/>
  <c r="F994" i="2" s="1"/>
  <c r="E995" i="2"/>
  <c r="F995" i="2" s="1"/>
  <c r="E996" i="2"/>
  <c r="F996" i="2" s="1"/>
  <c r="E997" i="2"/>
  <c r="F997" i="2" s="1"/>
  <c r="E998" i="2"/>
  <c r="F998" i="2" s="1"/>
  <c r="E999" i="2"/>
  <c r="F999" i="2" s="1"/>
  <c r="E1000" i="2"/>
  <c r="F1000" i="2" s="1"/>
  <c r="E1001" i="2"/>
  <c r="F1001" i="2" s="1"/>
  <c r="E1002" i="2"/>
  <c r="F1002" i="2" s="1"/>
  <c r="E1003" i="2"/>
  <c r="F1003" i="2" s="1"/>
  <c r="E1004" i="2"/>
  <c r="F1004" i="2" s="1"/>
  <c r="E1005" i="2"/>
  <c r="F1005" i="2" s="1"/>
  <c r="E1006" i="2"/>
  <c r="F1006" i="2" s="1"/>
  <c r="E1007" i="2"/>
  <c r="F1007" i="2" s="1"/>
  <c r="E1008" i="2"/>
  <c r="F1008" i="2" s="1"/>
  <c r="E1009" i="2"/>
  <c r="F1009" i="2" s="1"/>
  <c r="E1010" i="2"/>
  <c r="F1010" i="2" s="1"/>
  <c r="B4" i="3"/>
  <c r="C4" i="3" s="1"/>
  <c r="B5" i="3"/>
  <c r="C5" i="3" s="1"/>
  <c r="B6" i="3"/>
  <c r="C6" i="3" s="1"/>
  <c r="B7" i="3"/>
  <c r="C7" i="3" s="1"/>
  <c r="B8" i="3"/>
  <c r="C8" i="3" s="1"/>
  <c r="B9" i="3"/>
  <c r="C9" i="3" s="1"/>
  <c r="B10" i="3"/>
  <c r="C10" i="3" s="1"/>
  <c r="B11" i="3"/>
  <c r="C11" i="3" s="1"/>
  <c r="B12" i="3"/>
  <c r="C12" i="3" s="1"/>
  <c r="B13" i="3"/>
  <c r="C13" i="3" s="1"/>
  <c r="B14" i="3"/>
  <c r="C14" i="3" s="1"/>
  <c r="B15" i="3"/>
  <c r="C15" i="3" s="1"/>
  <c r="B16" i="3"/>
  <c r="C16" i="3" s="1"/>
  <c r="B17" i="3"/>
  <c r="C17" i="3" s="1"/>
  <c r="B18" i="3"/>
  <c r="C18" i="3" s="1"/>
  <c r="B19" i="3"/>
  <c r="C19" i="3" s="1"/>
  <c r="B20" i="3"/>
  <c r="C20" i="3" s="1"/>
  <c r="B21" i="3"/>
  <c r="C21" i="3" s="1"/>
  <c r="B22" i="3"/>
  <c r="C22" i="3" s="1"/>
  <c r="B23" i="3"/>
  <c r="C23" i="3" s="1"/>
  <c r="B24" i="3"/>
  <c r="C24" i="3" s="1"/>
  <c r="B25" i="3"/>
  <c r="C25" i="3" s="1"/>
  <c r="B26" i="3"/>
  <c r="C26" i="3" s="1"/>
  <c r="B27" i="3"/>
  <c r="C27" i="3" s="1"/>
  <c r="B28" i="3"/>
  <c r="C28" i="3" s="1"/>
  <c r="B29" i="3"/>
  <c r="C29" i="3" s="1"/>
  <c r="B30" i="3"/>
  <c r="C30" i="3" s="1"/>
  <c r="B31" i="3"/>
  <c r="C31" i="3" s="1"/>
  <c r="B32" i="3"/>
  <c r="C32" i="3" s="1"/>
  <c r="B33" i="3"/>
  <c r="C33" i="3" s="1"/>
  <c r="B34" i="3"/>
  <c r="C34" i="3" s="1"/>
  <c r="B35" i="3"/>
  <c r="C35" i="3" s="1"/>
  <c r="B36" i="3"/>
  <c r="C36" i="3" s="1"/>
  <c r="B37" i="3"/>
  <c r="C37" i="3" s="1"/>
  <c r="B38" i="3"/>
  <c r="C38" i="3" s="1"/>
  <c r="B39" i="3"/>
  <c r="C39" i="3" s="1"/>
  <c r="B40" i="3"/>
  <c r="C40" i="3" s="1"/>
  <c r="B41" i="3"/>
  <c r="C41" i="3" s="1"/>
  <c r="B42" i="3"/>
  <c r="C42" i="3" s="1"/>
  <c r="B43" i="3"/>
  <c r="C43" i="3" s="1"/>
  <c r="B44" i="3"/>
  <c r="C44" i="3" s="1"/>
  <c r="B45" i="3"/>
  <c r="C45" i="3" s="1"/>
  <c r="B46" i="3"/>
  <c r="C46" i="3" s="1"/>
  <c r="B47" i="3"/>
  <c r="C47" i="3" s="1"/>
  <c r="B48" i="3"/>
  <c r="C48" i="3" s="1"/>
  <c r="B49" i="3"/>
  <c r="C49" i="3" s="1"/>
  <c r="B50" i="3"/>
  <c r="C50" i="3" s="1"/>
  <c r="B51" i="3"/>
  <c r="C51" i="3" s="1"/>
  <c r="B52" i="3"/>
  <c r="C52" i="3" s="1"/>
  <c r="B53" i="3"/>
  <c r="C53" i="3" s="1"/>
  <c r="B54" i="3"/>
  <c r="C54" i="3" s="1"/>
  <c r="B55" i="3"/>
  <c r="C55" i="3" s="1"/>
  <c r="B56" i="3"/>
  <c r="C56" i="3" s="1"/>
  <c r="B57" i="3"/>
  <c r="C57" i="3" s="1"/>
  <c r="B58" i="3"/>
  <c r="C58" i="3" s="1"/>
  <c r="B59" i="3"/>
  <c r="C59" i="3" s="1"/>
  <c r="B60" i="3"/>
  <c r="C60" i="3" s="1"/>
  <c r="B61" i="3"/>
  <c r="C61" i="3" s="1"/>
  <c r="B62" i="3"/>
  <c r="C62" i="3" s="1"/>
  <c r="B63" i="3"/>
  <c r="C63" i="3" s="1"/>
  <c r="B64" i="3"/>
  <c r="C64" i="3" s="1"/>
  <c r="B65" i="3"/>
  <c r="C65" i="3" s="1"/>
  <c r="B66" i="3"/>
  <c r="C66" i="3" s="1"/>
  <c r="B67" i="3"/>
  <c r="C67" i="3" s="1"/>
  <c r="B68" i="3"/>
  <c r="C68" i="3" s="1"/>
  <c r="B69" i="3"/>
  <c r="C69" i="3" s="1"/>
  <c r="B70" i="3"/>
  <c r="C70" i="3" s="1"/>
  <c r="B71" i="3"/>
  <c r="C71" i="3" s="1"/>
  <c r="B72" i="3"/>
  <c r="C72" i="3" s="1"/>
  <c r="B73" i="3"/>
  <c r="C73" i="3" s="1"/>
  <c r="B74" i="3"/>
  <c r="C74" i="3" s="1"/>
  <c r="B75" i="3"/>
  <c r="C75" i="3" s="1"/>
  <c r="B76" i="3"/>
  <c r="C76" i="3" s="1"/>
  <c r="B77" i="3"/>
  <c r="C77" i="3" s="1"/>
  <c r="B78" i="3"/>
  <c r="C78" i="3" s="1"/>
  <c r="B79" i="3"/>
  <c r="B80" i="3"/>
  <c r="C80" i="3" s="1"/>
  <c r="B81" i="3"/>
  <c r="C81" i="3" s="1"/>
  <c r="B82" i="3"/>
  <c r="C82" i="3" s="1"/>
  <c r="B83" i="3"/>
  <c r="B84" i="3"/>
  <c r="C84" i="3" s="1"/>
  <c r="B85" i="3"/>
  <c r="C85" i="3" s="1"/>
  <c r="B86" i="3"/>
  <c r="C86" i="3" s="1"/>
  <c r="B87" i="3"/>
  <c r="C87" i="3" s="1"/>
  <c r="B88" i="3"/>
  <c r="C88" i="3" s="1"/>
  <c r="B89" i="3"/>
  <c r="C89" i="3" s="1"/>
  <c r="B90" i="3"/>
  <c r="C90" i="3" s="1"/>
  <c r="B91" i="3"/>
  <c r="C91" i="3" s="1"/>
  <c r="B92" i="3"/>
  <c r="C92" i="3" s="1"/>
  <c r="B93" i="3"/>
  <c r="C93" i="3" s="1"/>
  <c r="B94" i="3"/>
  <c r="C94" i="3" s="1"/>
  <c r="B95" i="3"/>
  <c r="C95" i="3" s="1"/>
  <c r="B96" i="3"/>
  <c r="C96" i="3" s="1"/>
  <c r="B97" i="3"/>
  <c r="C97" i="3" s="1"/>
  <c r="B98" i="3"/>
  <c r="C98" i="3" s="1"/>
  <c r="B99" i="3"/>
  <c r="C99" i="3" s="1"/>
  <c r="B100" i="3"/>
  <c r="C100" i="3" s="1"/>
  <c r="B101" i="3"/>
  <c r="C101" i="3" s="1"/>
  <c r="B102" i="3"/>
  <c r="C102" i="3" s="1"/>
  <c r="B103" i="3"/>
  <c r="C103" i="3" s="1"/>
  <c r="B104" i="3"/>
  <c r="C104" i="3" s="1"/>
  <c r="B105" i="3"/>
  <c r="C105" i="3" s="1"/>
  <c r="B106" i="3"/>
  <c r="C106" i="3" s="1"/>
  <c r="B107" i="3"/>
  <c r="C107" i="3" s="1"/>
  <c r="B108" i="3"/>
  <c r="B109" i="3"/>
  <c r="C109" i="3" s="1"/>
  <c r="B110" i="3"/>
  <c r="C110" i="3" s="1"/>
  <c r="B111" i="3"/>
  <c r="C111" i="3" s="1"/>
  <c r="B112" i="3"/>
  <c r="C112" i="3" s="1"/>
  <c r="B113" i="3"/>
  <c r="C113" i="3" s="1"/>
  <c r="B114" i="3"/>
  <c r="C114" i="3" s="1"/>
  <c r="B115" i="3"/>
  <c r="C115" i="3" s="1"/>
  <c r="B116" i="3"/>
  <c r="C116" i="3" s="1"/>
  <c r="B117" i="3"/>
  <c r="C117" i="3" s="1"/>
  <c r="B118" i="3"/>
  <c r="C118" i="3" s="1"/>
  <c r="B119" i="3"/>
  <c r="C119" i="3" s="1"/>
  <c r="B120" i="3"/>
  <c r="C120" i="3" s="1"/>
  <c r="B121" i="3"/>
  <c r="C121" i="3" s="1"/>
  <c r="B122" i="3"/>
  <c r="C122" i="3" s="1"/>
  <c r="B123" i="3"/>
  <c r="C123" i="3" s="1"/>
  <c r="B124" i="3"/>
  <c r="C124" i="3" s="1"/>
  <c r="B125" i="3"/>
  <c r="C125" i="3" s="1"/>
  <c r="B126" i="3"/>
  <c r="C126" i="3" s="1"/>
  <c r="B127" i="3"/>
  <c r="C127" i="3" s="1"/>
  <c r="B128" i="3"/>
  <c r="C128" i="3" s="1"/>
  <c r="B129" i="3"/>
  <c r="C129" i="3" s="1"/>
  <c r="B130" i="3"/>
  <c r="C130" i="3" s="1"/>
  <c r="B131" i="3"/>
  <c r="C131" i="3" s="1"/>
  <c r="B132" i="3"/>
  <c r="C132" i="3" s="1"/>
  <c r="B133" i="3"/>
  <c r="C133" i="3" s="1"/>
  <c r="B134" i="3"/>
  <c r="C134" i="3" s="1"/>
  <c r="B135" i="3"/>
  <c r="C135" i="3" s="1"/>
  <c r="B136" i="3"/>
  <c r="C136" i="3" s="1"/>
  <c r="B137" i="3"/>
  <c r="C137" i="3" s="1"/>
  <c r="B138" i="3"/>
  <c r="C138" i="3" s="1"/>
  <c r="B139" i="3"/>
  <c r="C139" i="3" s="1"/>
  <c r="B140" i="3"/>
  <c r="C140" i="3" s="1"/>
  <c r="B141" i="3"/>
  <c r="C141" i="3" s="1"/>
  <c r="B142" i="3"/>
  <c r="B143" i="3"/>
  <c r="C143" i="3" s="1"/>
  <c r="B144" i="3"/>
  <c r="C144" i="3" s="1"/>
  <c r="B145" i="3"/>
  <c r="C145" i="3" s="1"/>
  <c r="B146" i="3"/>
  <c r="C146" i="3" s="1"/>
  <c r="B147" i="3"/>
  <c r="C147" i="3" s="1"/>
  <c r="B148" i="3"/>
  <c r="C148" i="3" s="1"/>
  <c r="B149" i="3"/>
  <c r="C149" i="3" s="1"/>
  <c r="B150" i="3"/>
  <c r="B151" i="3"/>
  <c r="C151" i="3" s="1"/>
  <c r="B152" i="3"/>
  <c r="C152" i="3" s="1"/>
  <c r="B153" i="3"/>
  <c r="C153" i="3" s="1"/>
  <c r="B154" i="3"/>
  <c r="B155" i="3"/>
  <c r="C155" i="3" s="1"/>
  <c r="B156" i="3"/>
  <c r="C156" i="3" s="1"/>
  <c r="B157" i="3"/>
  <c r="C157" i="3" s="1"/>
  <c r="B158" i="3"/>
  <c r="C158" i="3" s="1"/>
  <c r="B159" i="3"/>
  <c r="C159" i="3" s="1"/>
  <c r="B160" i="3"/>
  <c r="C160" i="3" s="1"/>
  <c r="B161" i="3"/>
  <c r="C161" i="3" s="1"/>
  <c r="B162" i="3"/>
  <c r="C162" i="3" s="1"/>
  <c r="B163" i="3"/>
  <c r="C163" i="3" s="1"/>
  <c r="B164" i="3"/>
  <c r="C164" i="3" s="1"/>
  <c r="B165" i="3"/>
  <c r="C165" i="3" s="1"/>
  <c r="B166" i="3"/>
  <c r="B167" i="3"/>
  <c r="C167" i="3" s="1"/>
  <c r="B168" i="3"/>
  <c r="C168" i="3" s="1"/>
  <c r="B169" i="3"/>
  <c r="C169" i="3" s="1"/>
  <c r="B170" i="3"/>
  <c r="C170" i="3" s="1"/>
  <c r="B171" i="3"/>
  <c r="C171" i="3" s="1"/>
  <c r="B172" i="3"/>
  <c r="C172" i="3" s="1"/>
  <c r="B173" i="3"/>
  <c r="C173" i="3" s="1"/>
  <c r="B174" i="3"/>
  <c r="C174" i="3" s="1"/>
  <c r="B175" i="3"/>
  <c r="C175" i="3" s="1"/>
  <c r="B176" i="3"/>
  <c r="C176" i="3" s="1"/>
  <c r="B177" i="3"/>
  <c r="C177" i="3" s="1"/>
  <c r="B178" i="3"/>
  <c r="B179" i="3"/>
  <c r="C179" i="3" s="1"/>
  <c r="B180" i="3"/>
  <c r="C180" i="3" s="1"/>
  <c r="B181" i="3"/>
  <c r="C181" i="3" s="1"/>
  <c r="B182" i="3"/>
  <c r="B183" i="3"/>
  <c r="C183" i="3" s="1"/>
  <c r="B184" i="3"/>
  <c r="C184" i="3" s="1"/>
  <c r="B185" i="3"/>
  <c r="C185" i="3" s="1"/>
  <c r="B186" i="3"/>
  <c r="B187" i="3"/>
  <c r="C187" i="3" s="1"/>
  <c r="B188" i="3"/>
  <c r="C188" i="3" s="1"/>
  <c r="B189" i="3"/>
  <c r="C189" i="3" s="1"/>
  <c r="B190" i="3"/>
  <c r="C190" i="3" s="1"/>
  <c r="B191" i="3"/>
  <c r="C191" i="3" s="1"/>
  <c r="B192" i="3"/>
  <c r="C192" i="3" s="1"/>
  <c r="B193" i="3"/>
  <c r="C193" i="3" s="1"/>
  <c r="B194" i="3"/>
  <c r="B195" i="3"/>
  <c r="C195" i="3" s="1"/>
  <c r="B196" i="3"/>
  <c r="C196" i="3" s="1"/>
  <c r="B197" i="3"/>
  <c r="C197" i="3" s="1"/>
  <c r="B198" i="3"/>
  <c r="B199" i="3"/>
  <c r="C199" i="3" s="1"/>
  <c r="B200" i="3"/>
  <c r="C200" i="3" s="1"/>
  <c r="B201" i="3"/>
  <c r="C201" i="3" s="1"/>
  <c r="B202" i="3"/>
  <c r="C202" i="3" s="1"/>
  <c r="B203" i="3"/>
  <c r="C203" i="3" s="1"/>
  <c r="B204" i="3"/>
  <c r="C204" i="3" s="1"/>
  <c r="B205" i="3"/>
  <c r="C205" i="3" s="1"/>
  <c r="B206" i="3"/>
  <c r="C206" i="3" s="1"/>
  <c r="B207" i="3"/>
  <c r="C207" i="3" s="1"/>
  <c r="B208" i="3"/>
  <c r="C208" i="3" s="1"/>
  <c r="B209" i="3"/>
  <c r="C209" i="3" s="1"/>
  <c r="B210" i="3"/>
  <c r="C210" i="3" s="1"/>
  <c r="B211" i="3"/>
  <c r="C211" i="3" s="1"/>
  <c r="B212" i="3"/>
  <c r="C212" i="3" s="1"/>
  <c r="B213" i="3"/>
  <c r="C213" i="3" s="1"/>
  <c r="B214" i="3"/>
  <c r="C214" i="3" s="1"/>
  <c r="B215" i="3"/>
  <c r="C215" i="3" s="1"/>
  <c r="B216" i="3"/>
  <c r="C216" i="3" s="1"/>
  <c r="B217" i="3"/>
  <c r="C217" i="3" s="1"/>
  <c r="B218" i="3"/>
  <c r="C218" i="3" s="1"/>
  <c r="B219" i="3"/>
  <c r="B220" i="3"/>
  <c r="C220" i="3" s="1"/>
  <c r="B221" i="3"/>
  <c r="C221" i="3" s="1"/>
  <c r="B222" i="3"/>
  <c r="C222" i="3" s="1"/>
  <c r="B223" i="3"/>
  <c r="C223" i="3" s="1"/>
  <c r="B224" i="3"/>
  <c r="C224" i="3" s="1"/>
  <c r="B225" i="3"/>
  <c r="C225" i="3" s="1"/>
  <c r="B226" i="3"/>
  <c r="C226" i="3" s="1"/>
  <c r="B227" i="3"/>
  <c r="C227" i="3" s="1"/>
  <c r="B228" i="3"/>
  <c r="C228" i="3" s="1"/>
  <c r="B229" i="3"/>
  <c r="C229" i="3" s="1"/>
  <c r="B230" i="3"/>
  <c r="C230" i="3" s="1"/>
  <c r="B231" i="3"/>
  <c r="C231" i="3" s="1"/>
  <c r="B232" i="3"/>
  <c r="C232" i="3" s="1"/>
  <c r="B233" i="3"/>
  <c r="C233" i="3" s="1"/>
  <c r="B234" i="3"/>
  <c r="C234" i="3" s="1"/>
  <c r="B235" i="3"/>
  <c r="C235" i="3" s="1"/>
  <c r="B236" i="3"/>
  <c r="B237" i="3"/>
  <c r="C237" i="3" s="1"/>
  <c r="B238" i="3"/>
  <c r="C238" i="3" s="1"/>
  <c r="B239" i="3"/>
  <c r="C239" i="3" s="1"/>
  <c r="B240" i="3"/>
  <c r="C240" i="3" s="1"/>
  <c r="B241" i="3"/>
  <c r="C241" i="3" s="1"/>
  <c r="B242" i="3"/>
  <c r="C242" i="3" s="1"/>
  <c r="B243" i="3"/>
  <c r="C243" i="3" s="1"/>
  <c r="B244" i="3"/>
  <c r="C244" i="3" s="1"/>
  <c r="B245" i="3"/>
  <c r="C245" i="3" s="1"/>
  <c r="B246" i="3"/>
  <c r="C246" i="3" s="1"/>
  <c r="B247" i="3"/>
  <c r="C247" i="3" s="1"/>
  <c r="B248" i="3"/>
  <c r="C248" i="3" s="1"/>
  <c r="B249" i="3"/>
  <c r="C249" i="3" s="1"/>
  <c r="B250" i="3"/>
  <c r="C250" i="3" s="1"/>
  <c r="B251" i="3"/>
  <c r="C251" i="3" s="1"/>
  <c r="B252" i="3"/>
  <c r="C252" i="3" s="1"/>
  <c r="B253" i="3"/>
  <c r="C253" i="3" s="1"/>
  <c r="B254" i="3"/>
  <c r="C254" i="3" s="1"/>
  <c r="B255" i="3"/>
  <c r="C255" i="3" s="1"/>
  <c r="B256" i="3"/>
  <c r="C256" i="3" s="1"/>
  <c r="B257" i="3"/>
  <c r="C257" i="3" s="1"/>
  <c r="B258" i="3"/>
  <c r="C258" i="3" s="1"/>
  <c r="B259" i="3"/>
  <c r="C259" i="3" s="1"/>
  <c r="B260" i="3"/>
  <c r="C260" i="3" s="1"/>
  <c r="B261" i="3"/>
  <c r="C261" i="3" s="1"/>
  <c r="B262" i="3"/>
  <c r="B263" i="3"/>
  <c r="C263" i="3" s="1"/>
  <c r="B264" i="3"/>
  <c r="C264" i="3" s="1"/>
  <c r="B265" i="3"/>
  <c r="C265" i="3" s="1"/>
  <c r="B266" i="3"/>
  <c r="C266" i="3" s="1"/>
  <c r="B267" i="3"/>
  <c r="C267" i="3" s="1"/>
  <c r="B268" i="3"/>
  <c r="C268" i="3" s="1"/>
  <c r="B269" i="3"/>
  <c r="C269" i="3" s="1"/>
  <c r="B270" i="3"/>
  <c r="C270" i="3" s="1"/>
  <c r="B271" i="3"/>
  <c r="C271" i="3" s="1"/>
  <c r="B272" i="3"/>
  <c r="C272" i="3" s="1"/>
  <c r="B273" i="3"/>
  <c r="C273" i="3" s="1"/>
  <c r="B274" i="3"/>
  <c r="C274" i="3" s="1"/>
  <c r="B275" i="3"/>
  <c r="C275" i="3" s="1"/>
  <c r="B276" i="3"/>
  <c r="C276" i="3" s="1"/>
  <c r="B277" i="3"/>
  <c r="C277" i="3" s="1"/>
  <c r="B278" i="3"/>
  <c r="C278" i="3" s="1"/>
  <c r="B279" i="3"/>
  <c r="C279" i="3" s="1"/>
  <c r="B280" i="3"/>
  <c r="C280" i="3" s="1"/>
  <c r="B281" i="3"/>
  <c r="C281" i="3" s="1"/>
  <c r="B282" i="3"/>
  <c r="C282" i="3" s="1"/>
  <c r="B283" i="3"/>
  <c r="C283" i="3" s="1"/>
  <c r="B284" i="3"/>
  <c r="C284" i="3" s="1"/>
  <c r="B285" i="3"/>
  <c r="C285" i="3" s="1"/>
  <c r="B286" i="3"/>
  <c r="C286" i="3" s="1"/>
  <c r="B287" i="3"/>
  <c r="C287" i="3" s="1"/>
  <c r="B288" i="3"/>
  <c r="C288" i="3" s="1"/>
  <c r="B289" i="3"/>
  <c r="C289" i="3" s="1"/>
  <c r="B290" i="3"/>
  <c r="C290" i="3" s="1"/>
  <c r="B291" i="3"/>
  <c r="C291" i="3" s="1"/>
  <c r="B292" i="3"/>
  <c r="C292" i="3" s="1"/>
  <c r="B293" i="3"/>
  <c r="C293" i="3" s="1"/>
  <c r="B294" i="3"/>
  <c r="C294" i="3" s="1"/>
  <c r="B295" i="3"/>
  <c r="C295" i="3" s="1"/>
  <c r="B296" i="3"/>
  <c r="C296" i="3" s="1"/>
  <c r="B297" i="3"/>
  <c r="C297" i="3" s="1"/>
  <c r="B298" i="3"/>
  <c r="C298" i="3" s="1"/>
  <c r="B299" i="3"/>
  <c r="C299" i="3" s="1"/>
  <c r="B300" i="3"/>
  <c r="C300" i="3" s="1"/>
  <c r="B301" i="3"/>
  <c r="C301" i="3" s="1"/>
  <c r="B302" i="3"/>
  <c r="C302" i="3" s="1"/>
  <c r="B303" i="3"/>
  <c r="C303" i="3" s="1"/>
  <c r="B304" i="3"/>
  <c r="C304" i="3" s="1"/>
  <c r="B305" i="3"/>
  <c r="C305" i="3" s="1"/>
  <c r="B306" i="3"/>
  <c r="C306" i="3" s="1"/>
  <c r="B307" i="3"/>
  <c r="C307" i="3" s="1"/>
  <c r="B308" i="3"/>
  <c r="C308" i="3" s="1"/>
  <c r="B309" i="3"/>
  <c r="C309" i="3" s="1"/>
  <c r="B310" i="3"/>
  <c r="C310" i="3" s="1"/>
  <c r="B311" i="3"/>
  <c r="C311" i="3" s="1"/>
  <c r="B312" i="3"/>
  <c r="C312" i="3" s="1"/>
  <c r="B313" i="3"/>
  <c r="C313" i="3" s="1"/>
  <c r="B314" i="3"/>
  <c r="C314" i="3" s="1"/>
  <c r="B315" i="3"/>
  <c r="C315" i="3" s="1"/>
  <c r="B316" i="3"/>
  <c r="C316" i="3" s="1"/>
  <c r="B317" i="3"/>
  <c r="C317" i="3" s="1"/>
  <c r="B318" i="3"/>
  <c r="C318" i="3" s="1"/>
  <c r="B319" i="3"/>
  <c r="C319" i="3" s="1"/>
  <c r="B320" i="3"/>
  <c r="B321" i="3"/>
  <c r="C321" i="3" s="1"/>
  <c r="B322" i="3"/>
  <c r="C322" i="3" s="1"/>
  <c r="B323" i="3"/>
  <c r="C323" i="3" s="1"/>
  <c r="B324" i="3"/>
  <c r="C324" i="3" s="1"/>
  <c r="B325" i="3"/>
  <c r="C325" i="3" s="1"/>
  <c r="B326" i="3"/>
  <c r="C326" i="3" s="1"/>
  <c r="B327" i="3"/>
  <c r="C327" i="3" s="1"/>
  <c r="B328" i="3"/>
  <c r="C328" i="3" s="1"/>
  <c r="B329" i="3"/>
  <c r="C329" i="3" s="1"/>
  <c r="B330" i="3"/>
  <c r="C330" i="3" s="1"/>
  <c r="B331" i="3"/>
  <c r="C331" i="3" s="1"/>
  <c r="B332" i="3"/>
  <c r="C332" i="3" s="1"/>
  <c r="B333" i="3"/>
  <c r="C333" i="3" s="1"/>
  <c r="B334" i="3"/>
  <c r="C334" i="3" s="1"/>
  <c r="B335" i="3"/>
  <c r="C335" i="3" s="1"/>
  <c r="B336" i="3"/>
  <c r="C336" i="3" s="1"/>
  <c r="B337" i="3"/>
  <c r="C337" i="3" s="1"/>
  <c r="B338" i="3"/>
  <c r="C338" i="3" s="1"/>
  <c r="B339" i="3"/>
  <c r="C339" i="3" s="1"/>
  <c r="B340" i="3"/>
  <c r="C340" i="3" s="1"/>
  <c r="B341" i="3"/>
  <c r="C341" i="3" s="1"/>
  <c r="B342" i="3"/>
  <c r="C342" i="3" s="1"/>
  <c r="B343" i="3"/>
  <c r="C343" i="3" s="1"/>
  <c r="B344" i="3"/>
  <c r="C344" i="3" s="1"/>
  <c r="B345" i="3"/>
  <c r="C345" i="3" s="1"/>
  <c r="B346" i="3"/>
  <c r="C346" i="3" s="1"/>
  <c r="B347" i="3"/>
  <c r="C347" i="3" s="1"/>
  <c r="B348" i="3"/>
  <c r="B349" i="3"/>
  <c r="C349" i="3" s="1"/>
  <c r="B350" i="3"/>
  <c r="C350" i="3" s="1"/>
  <c r="B351" i="3"/>
  <c r="C351" i="3" s="1"/>
  <c r="B352" i="3"/>
  <c r="C352" i="3" s="1"/>
  <c r="B353" i="3"/>
  <c r="C353" i="3" s="1"/>
  <c r="B354" i="3"/>
  <c r="C354" i="3" s="1"/>
  <c r="B355" i="3"/>
  <c r="C355" i="3" s="1"/>
  <c r="B356" i="3"/>
  <c r="C356" i="3" s="1"/>
  <c r="B357" i="3"/>
  <c r="C357" i="3" s="1"/>
  <c r="B358" i="3"/>
  <c r="C358" i="3" s="1"/>
  <c r="B359" i="3"/>
  <c r="C359" i="3" s="1"/>
  <c r="B360" i="3"/>
  <c r="C360" i="3" s="1"/>
  <c r="B361" i="3"/>
  <c r="C361" i="3" s="1"/>
  <c r="B362" i="3"/>
  <c r="C362" i="3" s="1"/>
  <c r="B363" i="3"/>
  <c r="C363" i="3" s="1"/>
  <c r="B364" i="3"/>
  <c r="B365" i="3"/>
  <c r="B366" i="3"/>
  <c r="C366" i="3" s="1"/>
  <c r="B367" i="3"/>
  <c r="C367" i="3" s="1"/>
  <c r="B368" i="3"/>
  <c r="C368" i="3" s="1"/>
  <c r="B369" i="3"/>
  <c r="C369" i="3" s="1"/>
  <c r="B370" i="3"/>
  <c r="C370" i="3" s="1"/>
  <c r="B371" i="3"/>
  <c r="C371" i="3" s="1"/>
  <c r="B372" i="3"/>
  <c r="C372" i="3" s="1"/>
  <c r="B373" i="3"/>
  <c r="C373" i="3" s="1"/>
  <c r="B374" i="3"/>
  <c r="C374" i="3" s="1"/>
  <c r="B375" i="3"/>
  <c r="C375" i="3" s="1"/>
  <c r="B376" i="3"/>
  <c r="C376" i="3" s="1"/>
  <c r="B377" i="3"/>
  <c r="C377" i="3" s="1"/>
  <c r="B378" i="3"/>
  <c r="C378" i="3" s="1"/>
  <c r="B379" i="3"/>
  <c r="C379" i="3" s="1"/>
  <c r="B380" i="3"/>
  <c r="C380" i="3" s="1"/>
  <c r="B381" i="3"/>
  <c r="C381" i="3" s="1"/>
  <c r="B382" i="3"/>
  <c r="C382" i="3" s="1"/>
  <c r="B383" i="3"/>
  <c r="C383" i="3" s="1"/>
  <c r="B384" i="3"/>
  <c r="C384" i="3" s="1"/>
  <c r="B385" i="3"/>
  <c r="C385" i="3" s="1"/>
  <c r="B386" i="3"/>
  <c r="C386" i="3" s="1"/>
  <c r="B387" i="3"/>
  <c r="C387" i="3" s="1"/>
  <c r="B388" i="3"/>
  <c r="C388" i="3" s="1"/>
  <c r="B389" i="3"/>
  <c r="C389" i="3" s="1"/>
  <c r="B390" i="3"/>
  <c r="C390" i="3" s="1"/>
  <c r="B391" i="3"/>
  <c r="C391" i="3" s="1"/>
  <c r="B392" i="3"/>
  <c r="C392" i="3" s="1"/>
  <c r="B393" i="3"/>
  <c r="C393" i="3" s="1"/>
  <c r="B394" i="3"/>
  <c r="C394" i="3" s="1"/>
  <c r="B395" i="3"/>
  <c r="C395" i="3" s="1"/>
  <c r="B396" i="3"/>
  <c r="C396" i="3" s="1"/>
  <c r="B397" i="3"/>
  <c r="C397" i="3" s="1"/>
  <c r="B398" i="3"/>
  <c r="C398" i="3" s="1"/>
  <c r="B399" i="3"/>
  <c r="C399" i="3" s="1"/>
  <c r="B400" i="3"/>
  <c r="C400" i="3" s="1"/>
  <c r="B401" i="3"/>
  <c r="C401" i="3" s="1"/>
  <c r="B402" i="3"/>
  <c r="C402" i="3" s="1"/>
  <c r="B403" i="3"/>
  <c r="C403" i="3" s="1"/>
  <c r="B404" i="3"/>
  <c r="C404" i="3" s="1"/>
  <c r="B405" i="3"/>
  <c r="C405" i="3" s="1"/>
  <c r="B406" i="3"/>
  <c r="C406" i="3" s="1"/>
  <c r="B407" i="3"/>
  <c r="C407" i="3" s="1"/>
  <c r="B408" i="3"/>
  <c r="C408" i="3" s="1"/>
  <c r="B409" i="3"/>
  <c r="C409" i="3" s="1"/>
  <c r="B410" i="3"/>
  <c r="C410" i="3" s="1"/>
  <c r="B411" i="3"/>
  <c r="C411" i="3" s="1"/>
  <c r="B412" i="3"/>
  <c r="C412" i="3" s="1"/>
  <c r="B413" i="3"/>
  <c r="C413" i="3" s="1"/>
  <c r="B414" i="3"/>
  <c r="C414" i="3" s="1"/>
  <c r="B415" i="3"/>
  <c r="C415" i="3" s="1"/>
  <c r="B416" i="3"/>
  <c r="C416" i="3" s="1"/>
  <c r="B417" i="3"/>
  <c r="C417" i="3" s="1"/>
  <c r="B418" i="3"/>
  <c r="C418" i="3" s="1"/>
  <c r="B419" i="3"/>
  <c r="C419" i="3" s="1"/>
  <c r="B420" i="3"/>
  <c r="C420" i="3" s="1"/>
  <c r="B421" i="3"/>
  <c r="C421" i="3" s="1"/>
  <c r="B422" i="3"/>
  <c r="C422" i="3" s="1"/>
  <c r="B423" i="3"/>
  <c r="C423" i="3" s="1"/>
  <c r="B424" i="3"/>
  <c r="C424" i="3" s="1"/>
  <c r="B425" i="3"/>
  <c r="C425" i="3" s="1"/>
  <c r="B426" i="3"/>
  <c r="C426" i="3" s="1"/>
  <c r="B427" i="3"/>
  <c r="C427" i="3" s="1"/>
  <c r="B428" i="3"/>
  <c r="C428" i="3" s="1"/>
  <c r="B429" i="3"/>
  <c r="C429" i="3" s="1"/>
  <c r="B430" i="3"/>
  <c r="C430" i="3" s="1"/>
  <c r="B431" i="3"/>
  <c r="C431" i="3" s="1"/>
  <c r="B432" i="3"/>
  <c r="C432" i="3" s="1"/>
  <c r="B433" i="3"/>
  <c r="C433" i="3" s="1"/>
  <c r="B434" i="3"/>
  <c r="C434" i="3" s="1"/>
  <c r="B435" i="3"/>
  <c r="C435" i="3" s="1"/>
  <c r="B436" i="3"/>
  <c r="C436" i="3" s="1"/>
  <c r="B437" i="3"/>
  <c r="C437" i="3" s="1"/>
  <c r="B438" i="3"/>
  <c r="C438" i="3" s="1"/>
  <c r="B439" i="3"/>
  <c r="C439" i="3" s="1"/>
  <c r="B440" i="3"/>
  <c r="B441" i="3"/>
  <c r="C441" i="3" s="1"/>
  <c r="B442" i="3"/>
  <c r="B443" i="3"/>
  <c r="C443" i="3" s="1"/>
  <c r="B444" i="3"/>
  <c r="C444" i="3" s="1"/>
  <c r="B445" i="3"/>
  <c r="C445" i="3" s="1"/>
  <c r="B446" i="3"/>
  <c r="C446" i="3" s="1"/>
  <c r="B447" i="3"/>
  <c r="C447" i="3" s="1"/>
  <c r="B448" i="3"/>
  <c r="B449" i="3"/>
  <c r="C449" i="3" s="1"/>
  <c r="B450" i="3"/>
  <c r="C450" i="3" s="1"/>
  <c r="B451" i="3"/>
  <c r="C451" i="3" s="1"/>
  <c r="B452" i="3"/>
  <c r="C452" i="3" s="1"/>
  <c r="B453" i="3"/>
  <c r="C453" i="3" s="1"/>
  <c r="B454" i="3"/>
  <c r="C454" i="3" s="1"/>
  <c r="B455" i="3"/>
  <c r="C455" i="3" s="1"/>
  <c r="B456" i="3"/>
  <c r="C456" i="3" s="1"/>
  <c r="B457" i="3"/>
  <c r="C457" i="3" s="1"/>
  <c r="B458" i="3"/>
  <c r="C458" i="3" s="1"/>
  <c r="B459" i="3"/>
  <c r="C459" i="3" s="1"/>
  <c r="B460" i="3"/>
  <c r="C460" i="3" s="1"/>
  <c r="B461" i="3"/>
  <c r="C461" i="3" s="1"/>
  <c r="B462" i="3"/>
  <c r="C462" i="3" s="1"/>
  <c r="B463" i="3"/>
  <c r="C463" i="3" s="1"/>
  <c r="B464" i="3"/>
  <c r="C464" i="3" s="1"/>
  <c r="B465" i="3"/>
  <c r="C465" i="3" s="1"/>
  <c r="B466" i="3"/>
  <c r="C466" i="3" s="1"/>
  <c r="B467" i="3"/>
  <c r="C467" i="3" s="1"/>
  <c r="B468" i="3"/>
  <c r="C468" i="3" s="1"/>
  <c r="B469" i="3"/>
  <c r="C469" i="3" s="1"/>
  <c r="B470" i="3"/>
  <c r="C470" i="3" s="1"/>
  <c r="B471" i="3"/>
  <c r="C471" i="3" s="1"/>
  <c r="B472" i="3"/>
  <c r="C472" i="3" s="1"/>
  <c r="B473" i="3"/>
  <c r="C473" i="3" s="1"/>
  <c r="B474" i="3"/>
  <c r="C474" i="3" s="1"/>
  <c r="B475" i="3"/>
  <c r="C475" i="3" s="1"/>
  <c r="B476" i="3"/>
  <c r="C476" i="3" s="1"/>
  <c r="B477" i="3"/>
  <c r="C477" i="3" s="1"/>
  <c r="B478" i="3"/>
  <c r="C478" i="3" s="1"/>
  <c r="B479" i="3"/>
  <c r="C479" i="3" s="1"/>
  <c r="B480" i="3"/>
  <c r="B481" i="3"/>
  <c r="C481" i="3" s="1"/>
  <c r="B482" i="3"/>
  <c r="C482" i="3" s="1"/>
  <c r="B483" i="3"/>
  <c r="C483" i="3" s="1"/>
  <c r="B484" i="3"/>
  <c r="C484" i="3" s="1"/>
  <c r="B485" i="3"/>
  <c r="C485" i="3" s="1"/>
  <c r="B486" i="3"/>
  <c r="C486" i="3" s="1"/>
  <c r="B487" i="3"/>
  <c r="C487" i="3" s="1"/>
  <c r="B488" i="3"/>
  <c r="C488" i="3" s="1"/>
  <c r="B489" i="3"/>
  <c r="C489" i="3" s="1"/>
  <c r="B490" i="3"/>
  <c r="C490" i="3" s="1"/>
  <c r="B491" i="3"/>
  <c r="C491" i="3" s="1"/>
  <c r="B492" i="3"/>
  <c r="C492" i="3" s="1"/>
  <c r="B493" i="3"/>
  <c r="C493" i="3" s="1"/>
  <c r="B494" i="3"/>
  <c r="C494" i="3" s="1"/>
  <c r="B495" i="3"/>
  <c r="C495" i="3" s="1"/>
  <c r="B496" i="3"/>
  <c r="C496" i="3" s="1"/>
  <c r="B497" i="3"/>
  <c r="C497" i="3" s="1"/>
  <c r="B498" i="3"/>
  <c r="C498" i="3" s="1"/>
  <c r="B499" i="3"/>
  <c r="C499" i="3" s="1"/>
  <c r="B500" i="3"/>
  <c r="C500" i="3" s="1"/>
  <c r="B501" i="3"/>
  <c r="C501" i="3" s="1"/>
  <c r="B502" i="3"/>
  <c r="C502" i="3" s="1"/>
  <c r="B503" i="3"/>
  <c r="C503" i="3" s="1"/>
  <c r="B504" i="3"/>
  <c r="C504" i="3" s="1"/>
  <c r="B505" i="3"/>
  <c r="C505" i="3" s="1"/>
  <c r="B506" i="3"/>
  <c r="C506" i="3" s="1"/>
  <c r="B507" i="3"/>
  <c r="C507" i="3" s="1"/>
  <c r="B508" i="3"/>
  <c r="C508" i="3" s="1"/>
  <c r="B509" i="3"/>
  <c r="C509" i="3" s="1"/>
  <c r="B510" i="3"/>
  <c r="C510" i="3" s="1"/>
  <c r="B511" i="3"/>
  <c r="C511" i="3" s="1"/>
  <c r="B512" i="3"/>
  <c r="B513" i="3"/>
  <c r="C513" i="3" s="1"/>
  <c r="B514" i="3"/>
  <c r="C514" i="3" s="1"/>
  <c r="B515" i="3"/>
  <c r="C515" i="3" s="1"/>
  <c r="B516" i="3"/>
  <c r="C516" i="3" s="1"/>
  <c r="B517" i="3"/>
  <c r="C517" i="3" s="1"/>
  <c r="B518" i="3"/>
  <c r="B519" i="3"/>
  <c r="C519" i="3" s="1"/>
  <c r="B520" i="3"/>
  <c r="C520" i="3" s="1"/>
  <c r="B521" i="3"/>
  <c r="C521" i="3" s="1"/>
  <c r="B522" i="3"/>
  <c r="C522" i="3" s="1"/>
  <c r="B523" i="3"/>
  <c r="C523" i="3" s="1"/>
  <c r="B524" i="3"/>
  <c r="C524" i="3" s="1"/>
  <c r="B525" i="3"/>
  <c r="C525" i="3" s="1"/>
  <c r="B526" i="3"/>
  <c r="C526" i="3" s="1"/>
  <c r="B527" i="3"/>
  <c r="C527" i="3" s="1"/>
  <c r="B528" i="3"/>
  <c r="C528" i="3" s="1"/>
  <c r="B529" i="3"/>
  <c r="C529" i="3" s="1"/>
  <c r="B530" i="3"/>
  <c r="C530" i="3" s="1"/>
  <c r="B531" i="3"/>
  <c r="C531" i="3" s="1"/>
  <c r="B532" i="3"/>
  <c r="C532" i="3" s="1"/>
  <c r="B533" i="3"/>
  <c r="C533" i="3" s="1"/>
  <c r="B534" i="3"/>
  <c r="C534" i="3" s="1"/>
  <c r="B535" i="3"/>
  <c r="B536" i="3"/>
  <c r="C536" i="3" s="1"/>
  <c r="B537" i="3"/>
  <c r="C537" i="3" s="1"/>
  <c r="B538" i="3"/>
  <c r="C538" i="3" s="1"/>
  <c r="B539" i="3"/>
  <c r="C539" i="3" s="1"/>
  <c r="B540" i="3"/>
  <c r="C540" i="3" s="1"/>
  <c r="B541" i="3"/>
  <c r="C541" i="3" s="1"/>
  <c r="B542" i="3"/>
  <c r="C542" i="3" s="1"/>
  <c r="B543" i="3"/>
  <c r="C543" i="3" s="1"/>
  <c r="B544" i="3"/>
  <c r="C544" i="3" s="1"/>
  <c r="B545" i="3"/>
  <c r="C545" i="3" s="1"/>
  <c r="B546" i="3"/>
  <c r="C546" i="3" s="1"/>
  <c r="B547" i="3"/>
  <c r="C547" i="3" s="1"/>
  <c r="B548" i="3"/>
  <c r="C548" i="3" s="1"/>
  <c r="B549" i="3"/>
  <c r="C549" i="3" s="1"/>
  <c r="B550" i="3"/>
  <c r="B551" i="3"/>
  <c r="C551" i="3" s="1"/>
  <c r="B552" i="3"/>
  <c r="C552" i="3" s="1"/>
  <c r="B553" i="3"/>
  <c r="C553" i="3" s="1"/>
  <c r="B554" i="3"/>
  <c r="C554" i="3" s="1"/>
  <c r="B555" i="3"/>
  <c r="C555" i="3" s="1"/>
  <c r="B556" i="3"/>
  <c r="C556" i="3" s="1"/>
  <c r="B557" i="3"/>
  <c r="C557" i="3" s="1"/>
  <c r="B558" i="3"/>
  <c r="C558" i="3" s="1"/>
  <c r="B559" i="3"/>
  <c r="C559" i="3" s="1"/>
  <c r="B560" i="3"/>
  <c r="C560" i="3" s="1"/>
  <c r="B561" i="3"/>
  <c r="C561" i="3" s="1"/>
  <c r="B562" i="3"/>
  <c r="C562" i="3" s="1"/>
  <c r="B563" i="3"/>
  <c r="C563" i="3" s="1"/>
  <c r="B564" i="3"/>
  <c r="C564" i="3" s="1"/>
  <c r="B565" i="3"/>
  <c r="C565" i="3" s="1"/>
  <c r="B566" i="3"/>
  <c r="C566" i="3" s="1"/>
  <c r="B567" i="3"/>
  <c r="C567" i="3" s="1"/>
  <c r="B568" i="3"/>
  <c r="C568" i="3" s="1"/>
  <c r="B569" i="3"/>
  <c r="C569" i="3" s="1"/>
  <c r="B570" i="3"/>
  <c r="C570" i="3" s="1"/>
  <c r="B571" i="3"/>
  <c r="C571" i="3" s="1"/>
  <c r="B572" i="3"/>
  <c r="C572" i="3" s="1"/>
  <c r="B573" i="3"/>
  <c r="C573" i="3" s="1"/>
  <c r="B574" i="3"/>
  <c r="C574" i="3" s="1"/>
  <c r="B575" i="3"/>
  <c r="C575" i="3" s="1"/>
  <c r="B576" i="3"/>
  <c r="B577" i="3"/>
  <c r="C577" i="3" s="1"/>
  <c r="B578" i="3"/>
  <c r="B579" i="3"/>
  <c r="C579" i="3" s="1"/>
  <c r="B580" i="3"/>
  <c r="C580" i="3" s="1"/>
  <c r="B581" i="3"/>
  <c r="C581" i="3" s="1"/>
  <c r="B582" i="3"/>
  <c r="C582" i="3" s="1"/>
  <c r="B583" i="3"/>
  <c r="C583" i="3" s="1"/>
  <c r="B584" i="3"/>
  <c r="C584" i="3" s="1"/>
  <c r="B585" i="3"/>
  <c r="C585" i="3" s="1"/>
  <c r="B586" i="3"/>
  <c r="C586" i="3" s="1"/>
  <c r="B587" i="3"/>
  <c r="C587" i="3" s="1"/>
  <c r="B588" i="3"/>
  <c r="C588" i="3" s="1"/>
  <c r="B589" i="3"/>
  <c r="C589" i="3" s="1"/>
  <c r="B590" i="3"/>
  <c r="C590" i="3" s="1"/>
  <c r="B591" i="3"/>
  <c r="B592" i="3"/>
  <c r="C592" i="3" s="1"/>
  <c r="B593" i="3"/>
  <c r="C593" i="3" s="1"/>
  <c r="B594" i="3"/>
  <c r="C594" i="3" s="1"/>
  <c r="B595" i="3"/>
  <c r="C595" i="3" s="1"/>
  <c r="B596" i="3"/>
  <c r="C596" i="3" s="1"/>
  <c r="B597" i="3"/>
  <c r="C597" i="3" s="1"/>
  <c r="B598" i="3"/>
  <c r="C598" i="3" s="1"/>
  <c r="B599" i="3"/>
  <c r="C599" i="3" s="1"/>
  <c r="B600" i="3"/>
  <c r="C600" i="3" s="1"/>
  <c r="B601" i="3"/>
  <c r="C601" i="3" s="1"/>
  <c r="B602" i="3"/>
  <c r="C602" i="3" s="1"/>
  <c r="B603" i="3"/>
  <c r="C603" i="3" s="1"/>
  <c r="B604" i="3"/>
  <c r="C604" i="3" s="1"/>
  <c r="B605" i="3"/>
  <c r="C605" i="3" s="1"/>
  <c r="B606" i="3"/>
  <c r="C606" i="3" s="1"/>
  <c r="B607" i="3"/>
  <c r="B608" i="3"/>
  <c r="C608" i="3" s="1"/>
  <c r="B609" i="3"/>
  <c r="C609" i="3" s="1"/>
  <c r="B610" i="3"/>
  <c r="C610" i="3" s="1"/>
  <c r="B611" i="3"/>
  <c r="C611" i="3" s="1"/>
  <c r="B612" i="3"/>
  <c r="C612" i="3" s="1"/>
  <c r="B613" i="3"/>
  <c r="C613" i="3" s="1"/>
  <c r="B614" i="3"/>
  <c r="C614" i="3" s="1"/>
  <c r="B615" i="3"/>
  <c r="C615" i="3" s="1"/>
  <c r="B616" i="3"/>
  <c r="C616" i="3" s="1"/>
  <c r="B617" i="3"/>
  <c r="C617" i="3" s="1"/>
  <c r="B618" i="3"/>
  <c r="C618" i="3" s="1"/>
  <c r="B619" i="3"/>
  <c r="B620" i="3"/>
  <c r="C620" i="3" s="1"/>
  <c r="B621" i="3"/>
  <c r="C621" i="3" s="1"/>
  <c r="B622" i="3"/>
  <c r="C622" i="3" s="1"/>
  <c r="B623" i="3"/>
  <c r="C623" i="3" s="1"/>
  <c r="B624" i="3"/>
  <c r="C624" i="3" s="1"/>
  <c r="B625" i="3"/>
  <c r="C625" i="3" s="1"/>
  <c r="B626" i="3"/>
  <c r="C626" i="3" s="1"/>
  <c r="B627" i="3"/>
  <c r="C627" i="3" s="1"/>
  <c r="B628" i="3"/>
  <c r="C628" i="3" s="1"/>
  <c r="B629" i="3"/>
  <c r="C629" i="3" s="1"/>
  <c r="B630" i="3"/>
  <c r="C630" i="3" s="1"/>
  <c r="B631" i="3"/>
  <c r="C631" i="3" s="1"/>
  <c r="B632" i="3"/>
  <c r="C632" i="3" s="1"/>
  <c r="B633" i="3"/>
  <c r="C633" i="3" s="1"/>
  <c r="B634" i="3"/>
  <c r="C634" i="3" s="1"/>
  <c r="B635" i="3"/>
  <c r="B636" i="3"/>
  <c r="C636" i="3" s="1"/>
  <c r="B637" i="3"/>
  <c r="C637" i="3" s="1"/>
  <c r="B638" i="3"/>
  <c r="C638" i="3" s="1"/>
  <c r="B639" i="3"/>
  <c r="C639" i="3" s="1"/>
  <c r="B640" i="3"/>
  <c r="C640" i="3" s="1"/>
  <c r="B641" i="3"/>
  <c r="C641" i="3" s="1"/>
  <c r="B642" i="3"/>
  <c r="C642" i="3" s="1"/>
  <c r="B643" i="3"/>
  <c r="C643" i="3" s="1"/>
  <c r="B644" i="3"/>
  <c r="C644" i="3" s="1"/>
  <c r="B645" i="3"/>
  <c r="C645" i="3" s="1"/>
  <c r="B646" i="3"/>
  <c r="C646" i="3" s="1"/>
  <c r="B647" i="3"/>
  <c r="B648" i="3"/>
  <c r="C648" i="3" s="1"/>
  <c r="B649" i="3"/>
  <c r="C649" i="3" s="1"/>
  <c r="B650" i="3"/>
  <c r="C650" i="3" s="1"/>
  <c r="B651" i="3"/>
  <c r="C651" i="3" s="1"/>
  <c r="B652" i="3"/>
  <c r="C652" i="3" s="1"/>
  <c r="B653" i="3"/>
  <c r="C653" i="3" s="1"/>
  <c r="B654" i="3"/>
  <c r="C654" i="3" s="1"/>
  <c r="B655" i="3"/>
  <c r="C655" i="3" s="1"/>
  <c r="B656" i="3"/>
  <c r="C656" i="3" s="1"/>
  <c r="B657" i="3"/>
  <c r="C657" i="3" s="1"/>
  <c r="B658" i="3"/>
  <c r="C658" i="3" s="1"/>
  <c r="B659" i="3"/>
  <c r="C659" i="3" s="1"/>
  <c r="B660" i="3"/>
  <c r="C660" i="3" s="1"/>
  <c r="B661" i="3"/>
  <c r="C661" i="3" s="1"/>
  <c r="B662" i="3"/>
  <c r="C662" i="3" s="1"/>
  <c r="B663" i="3"/>
  <c r="B664" i="3"/>
  <c r="C664" i="3" s="1"/>
  <c r="B665" i="3"/>
  <c r="C665" i="3" s="1"/>
  <c r="B666" i="3"/>
  <c r="C666" i="3" s="1"/>
  <c r="B667" i="3"/>
  <c r="C667" i="3" s="1"/>
  <c r="B668" i="3"/>
  <c r="C668" i="3" s="1"/>
  <c r="B669" i="3"/>
  <c r="C669" i="3" s="1"/>
  <c r="B670" i="3"/>
  <c r="C670" i="3" s="1"/>
  <c r="B671" i="3"/>
  <c r="C671" i="3" s="1"/>
  <c r="B672" i="3"/>
  <c r="C672" i="3" s="1"/>
  <c r="B673" i="3"/>
  <c r="C673" i="3" s="1"/>
  <c r="B674" i="3"/>
  <c r="C674" i="3" s="1"/>
  <c r="B675" i="3"/>
  <c r="C675" i="3" s="1"/>
  <c r="B676" i="3"/>
  <c r="C676" i="3" s="1"/>
  <c r="B677" i="3"/>
  <c r="C677" i="3" s="1"/>
  <c r="B678" i="3"/>
  <c r="C678" i="3" s="1"/>
  <c r="B679" i="3"/>
  <c r="C679" i="3" s="1"/>
  <c r="B680" i="3"/>
  <c r="C680" i="3" s="1"/>
  <c r="B681" i="3"/>
  <c r="C681" i="3" s="1"/>
  <c r="B682" i="3"/>
  <c r="C682" i="3" s="1"/>
  <c r="B683" i="3"/>
  <c r="C683" i="3" s="1"/>
  <c r="B684" i="3"/>
  <c r="C684" i="3" s="1"/>
  <c r="B685" i="3"/>
  <c r="C685" i="3" s="1"/>
  <c r="B686" i="3"/>
  <c r="C686" i="3" s="1"/>
  <c r="B687" i="3"/>
  <c r="C687" i="3" s="1"/>
  <c r="B688" i="3"/>
  <c r="C688" i="3" s="1"/>
  <c r="B689" i="3"/>
  <c r="C689" i="3" s="1"/>
  <c r="B690" i="3"/>
  <c r="C690" i="3" s="1"/>
  <c r="B691" i="3"/>
  <c r="C691" i="3" s="1"/>
  <c r="B692" i="3"/>
  <c r="C692" i="3" s="1"/>
  <c r="B693" i="3"/>
  <c r="C693" i="3" s="1"/>
  <c r="B694" i="3"/>
  <c r="C694" i="3" s="1"/>
  <c r="B695" i="3"/>
  <c r="C695" i="3" s="1"/>
  <c r="B696" i="3"/>
  <c r="C696" i="3" s="1"/>
  <c r="B697" i="3"/>
  <c r="C697" i="3" s="1"/>
  <c r="B698" i="3"/>
  <c r="C698" i="3" s="1"/>
  <c r="B699" i="3"/>
  <c r="C699" i="3" s="1"/>
  <c r="B700" i="3"/>
  <c r="C700" i="3" s="1"/>
  <c r="B701" i="3"/>
  <c r="C701" i="3" s="1"/>
  <c r="B702" i="3"/>
  <c r="C702" i="3" s="1"/>
  <c r="B703" i="3"/>
  <c r="C703" i="3" s="1"/>
  <c r="B704" i="3"/>
  <c r="B705" i="3"/>
  <c r="C705" i="3" s="1"/>
  <c r="B706" i="3"/>
  <c r="C706" i="3" s="1"/>
  <c r="B707" i="3"/>
  <c r="C707" i="3" s="1"/>
  <c r="B708" i="3"/>
  <c r="C708" i="3" s="1"/>
  <c r="B709" i="3"/>
  <c r="C709" i="3" s="1"/>
  <c r="B710" i="3"/>
  <c r="C710" i="3" s="1"/>
  <c r="B711" i="3"/>
  <c r="C711" i="3" s="1"/>
  <c r="B712" i="3"/>
  <c r="C712" i="3" s="1"/>
  <c r="B713" i="3"/>
  <c r="C713" i="3" s="1"/>
  <c r="B714" i="3"/>
  <c r="C714" i="3" s="1"/>
  <c r="B715" i="3"/>
  <c r="C715" i="3" s="1"/>
  <c r="B716" i="3"/>
  <c r="C716" i="3" s="1"/>
  <c r="B717" i="3"/>
  <c r="C717" i="3" s="1"/>
  <c r="B718" i="3"/>
  <c r="C718" i="3" s="1"/>
  <c r="B719" i="3"/>
  <c r="B720" i="3"/>
  <c r="C720" i="3" s="1"/>
  <c r="B721" i="3"/>
  <c r="B722" i="3"/>
  <c r="C722" i="3" s="1"/>
  <c r="B723" i="3"/>
  <c r="C723" i="3" s="1"/>
  <c r="B724" i="3"/>
  <c r="C724" i="3" s="1"/>
  <c r="B725" i="3"/>
  <c r="C725" i="3" s="1"/>
  <c r="B726" i="3"/>
  <c r="C726" i="3" s="1"/>
  <c r="B727" i="3"/>
  <c r="C727" i="3" s="1"/>
  <c r="B728" i="3"/>
  <c r="C728" i="3" s="1"/>
  <c r="B729" i="3"/>
  <c r="C729" i="3" s="1"/>
  <c r="B730" i="3"/>
  <c r="C730" i="3" s="1"/>
  <c r="B731" i="3"/>
  <c r="C731" i="3" s="1"/>
  <c r="B732" i="3"/>
  <c r="C732" i="3" s="1"/>
  <c r="B733" i="3"/>
  <c r="C733" i="3" s="1"/>
  <c r="B734" i="3"/>
  <c r="C734" i="3" s="1"/>
  <c r="B735" i="3"/>
  <c r="B736" i="3"/>
  <c r="C736" i="3" s="1"/>
  <c r="B737" i="3"/>
  <c r="C737" i="3" s="1"/>
  <c r="B738" i="3"/>
  <c r="C738" i="3" s="1"/>
  <c r="B739" i="3"/>
  <c r="C739" i="3" s="1"/>
  <c r="B740" i="3"/>
  <c r="C740" i="3" s="1"/>
  <c r="B741" i="3"/>
  <c r="C741" i="3" s="1"/>
  <c r="B742" i="3"/>
  <c r="C742" i="3" s="1"/>
  <c r="B743" i="3"/>
  <c r="C743" i="3" s="1"/>
  <c r="B744" i="3"/>
  <c r="C744" i="3" s="1"/>
  <c r="B745" i="3"/>
  <c r="C745" i="3" s="1"/>
  <c r="B746" i="3"/>
  <c r="C746" i="3" s="1"/>
  <c r="B747" i="3"/>
  <c r="B748" i="3"/>
  <c r="C748" i="3" s="1"/>
  <c r="B749" i="3"/>
  <c r="B750" i="3"/>
  <c r="C750" i="3" s="1"/>
  <c r="B751" i="3"/>
  <c r="C751" i="3" s="1"/>
  <c r="B752" i="3"/>
  <c r="C752" i="3" s="1"/>
  <c r="B753" i="3"/>
  <c r="C753" i="3" s="1"/>
  <c r="B754" i="3"/>
  <c r="C754" i="3" s="1"/>
  <c r="B755" i="3"/>
  <c r="C755" i="3" s="1"/>
  <c r="B756" i="3"/>
  <c r="C756" i="3" s="1"/>
  <c r="B757" i="3"/>
  <c r="C757" i="3" s="1"/>
  <c r="B758" i="3"/>
  <c r="C758" i="3" s="1"/>
  <c r="B759" i="3"/>
  <c r="C759" i="3" s="1"/>
  <c r="B760" i="3"/>
  <c r="C760" i="3" s="1"/>
  <c r="B761" i="3"/>
  <c r="C761" i="3" s="1"/>
  <c r="B762" i="3"/>
  <c r="C762" i="3" s="1"/>
  <c r="B763" i="3"/>
  <c r="B764" i="3"/>
  <c r="C764" i="3" s="1"/>
  <c r="B765" i="3"/>
  <c r="C765" i="3" s="1"/>
  <c r="B766" i="3"/>
  <c r="C766" i="3" s="1"/>
  <c r="B767" i="3"/>
  <c r="C767" i="3" s="1"/>
  <c r="B768" i="3"/>
  <c r="B769" i="3"/>
  <c r="C769" i="3" s="1"/>
  <c r="B770" i="3"/>
  <c r="C770" i="3" s="1"/>
  <c r="B771" i="3"/>
  <c r="C771" i="3" s="1"/>
  <c r="B772" i="3"/>
  <c r="C772" i="3" s="1"/>
  <c r="B773" i="3"/>
  <c r="C773" i="3" s="1"/>
  <c r="B774" i="3"/>
  <c r="C774" i="3" s="1"/>
  <c r="B775" i="3"/>
  <c r="B776" i="3"/>
  <c r="C776" i="3" s="1"/>
  <c r="B777" i="3"/>
  <c r="C777" i="3" s="1"/>
  <c r="B778" i="3"/>
  <c r="B779" i="3"/>
  <c r="C779" i="3" s="1"/>
  <c r="B780" i="3"/>
  <c r="C780" i="3" s="1"/>
  <c r="B781" i="3"/>
  <c r="C781" i="3" s="1"/>
  <c r="B782" i="3"/>
  <c r="C782" i="3" s="1"/>
  <c r="B783" i="3"/>
  <c r="C783" i="3" s="1"/>
  <c r="B784" i="3"/>
  <c r="C784" i="3" s="1"/>
  <c r="B785" i="3"/>
  <c r="C785" i="3" s="1"/>
  <c r="B786" i="3"/>
  <c r="C786" i="3" s="1"/>
  <c r="B787" i="3"/>
  <c r="C787" i="3" s="1"/>
  <c r="B788" i="3"/>
  <c r="C788" i="3" s="1"/>
  <c r="B789" i="3"/>
  <c r="C789" i="3" s="1"/>
  <c r="B790" i="3"/>
  <c r="C790" i="3" s="1"/>
  <c r="B791" i="3"/>
  <c r="B792" i="3"/>
  <c r="C792" i="3" s="1"/>
  <c r="B793" i="3"/>
  <c r="C793" i="3" s="1"/>
  <c r="B794" i="3"/>
  <c r="C794" i="3" s="1"/>
  <c r="B795" i="3"/>
  <c r="C795" i="3" s="1"/>
  <c r="B796" i="3"/>
  <c r="C796" i="3" s="1"/>
  <c r="B797" i="3"/>
  <c r="C797" i="3" s="1"/>
  <c r="B798" i="3"/>
  <c r="C798" i="3" s="1"/>
  <c r="B799" i="3"/>
  <c r="C799" i="3" s="1"/>
  <c r="B800" i="3"/>
  <c r="C800" i="3" s="1"/>
  <c r="B801" i="3"/>
  <c r="C801" i="3" s="1"/>
  <c r="B802" i="3"/>
  <c r="C802" i="3" s="1"/>
  <c r="B803" i="3"/>
  <c r="C803" i="3" s="1"/>
  <c r="B804" i="3"/>
  <c r="C804" i="3" s="1"/>
  <c r="B805" i="3"/>
  <c r="C805" i="3" s="1"/>
  <c r="B806" i="3"/>
  <c r="B807" i="3"/>
  <c r="C807" i="3" s="1"/>
  <c r="B808" i="3"/>
  <c r="C808" i="3" s="1"/>
  <c r="B809" i="3"/>
  <c r="C809" i="3" s="1"/>
  <c r="B810" i="3"/>
  <c r="C810" i="3" s="1"/>
  <c r="B811" i="3"/>
  <c r="C811" i="3" s="1"/>
  <c r="B812" i="3"/>
  <c r="C812" i="3" s="1"/>
  <c r="B813" i="3"/>
  <c r="C813" i="3" s="1"/>
  <c r="B814" i="3"/>
  <c r="C814" i="3" s="1"/>
  <c r="B815" i="3"/>
  <c r="C815" i="3" s="1"/>
  <c r="B816" i="3"/>
  <c r="C816" i="3" s="1"/>
  <c r="B817" i="3"/>
  <c r="C817" i="3" s="1"/>
  <c r="B818" i="3"/>
  <c r="C818" i="3" s="1"/>
  <c r="B819" i="3"/>
  <c r="C819" i="3" s="1"/>
  <c r="B820" i="3"/>
  <c r="C820" i="3" s="1"/>
  <c r="B821" i="3"/>
  <c r="C821" i="3" s="1"/>
  <c r="B822" i="3"/>
  <c r="C822" i="3" s="1"/>
  <c r="B823" i="3"/>
  <c r="C823" i="3" s="1"/>
  <c r="B824" i="3"/>
  <c r="C824" i="3" s="1"/>
  <c r="B825" i="3"/>
  <c r="C825" i="3" s="1"/>
  <c r="B826" i="3"/>
  <c r="C826" i="3" s="1"/>
  <c r="B827" i="3"/>
  <c r="C827" i="3" s="1"/>
  <c r="B828" i="3"/>
  <c r="C828" i="3" s="1"/>
  <c r="B829" i="3"/>
  <c r="C829" i="3" s="1"/>
  <c r="B830" i="3"/>
  <c r="C830" i="3" s="1"/>
  <c r="B831" i="3"/>
  <c r="C831" i="3" s="1"/>
  <c r="B832" i="3"/>
  <c r="B833" i="3"/>
  <c r="C833" i="3" s="1"/>
  <c r="B834" i="3"/>
  <c r="B835" i="3"/>
  <c r="C835" i="3" s="1"/>
  <c r="B836" i="3"/>
  <c r="C836" i="3" s="1"/>
  <c r="B837" i="3"/>
  <c r="C837" i="3" s="1"/>
  <c r="B838" i="3"/>
  <c r="C838" i="3" s="1"/>
  <c r="B839" i="3"/>
  <c r="C839" i="3" s="1"/>
  <c r="B840" i="3"/>
  <c r="C840" i="3" s="1"/>
  <c r="B841" i="3"/>
  <c r="C841" i="3" s="1"/>
  <c r="B842" i="3"/>
  <c r="C842" i="3" s="1"/>
  <c r="B843" i="3"/>
  <c r="C843" i="3" s="1"/>
  <c r="B844" i="3"/>
  <c r="C844" i="3" s="1"/>
  <c r="B845" i="3"/>
  <c r="C845" i="3" s="1"/>
  <c r="B846" i="3"/>
  <c r="C846" i="3" s="1"/>
  <c r="B847" i="3"/>
  <c r="B848" i="3"/>
  <c r="C848" i="3" s="1"/>
  <c r="B849" i="3"/>
  <c r="C849" i="3" s="1"/>
  <c r="B850" i="3"/>
  <c r="C850" i="3" s="1"/>
  <c r="B851" i="3"/>
  <c r="C851" i="3" s="1"/>
  <c r="B852" i="3"/>
  <c r="C852" i="3" s="1"/>
  <c r="B853" i="3"/>
  <c r="C853" i="3" s="1"/>
  <c r="B854" i="3"/>
  <c r="C854" i="3" s="1"/>
  <c r="B855" i="3"/>
  <c r="C855" i="3" s="1"/>
  <c r="B856" i="3"/>
  <c r="C856" i="3" s="1"/>
  <c r="B857" i="3"/>
  <c r="C857" i="3" s="1"/>
  <c r="B858" i="3"/>
  <c r="C858" i="3" s="1"/>
  <c r="B859" i="3"/>
  <c r="C859" i="3" s="1"/>
  <c r="B860" i="3"/>
  <c r="C860" i="3" s="1"/>
  <c r="B861" i="3"/>
  <c r="C861" i="3" s="1"/>
  <c r="B862" i="3"/>
  <c r="C862" i="3" s="1"/>
  <c r="B863" i="3"/>
  <c r="B864" i="3"/>
  <c r="C864" i="3" s="1"/>
  <c r="B865" i="3"/>
  <c r="C865" i="3" s="1"/>
  <c r="B866" i="3"/>
  <c r="C866" i="3" s="1"/>
  <c r="B867" i="3"/>
  <c r="C867" i="3" s="1"/>
  <c r="B868" i="3"/>
  <c r="C868" i="3" s="1"/>
  <c r="B869" i="3"/>
  <c r="C869" i="3" s="1"/>
  <c r="B870" i="3"/>
  <c r="C870" i="3" s="1"/>
  <c r="B871" i="3"/>
  <c r="C871" i="3" s="1"/>
  <c r="B872" i="3"/>
  <c r="C872" i="3" s="1"/>
  <c r="B873" i="3"/>
  <c r="C873" i="3" s="1"/>
  <c r="B874" i="3"/>
  <c r="C874" i="3" s="1"/>
  <c r="B875" i="3"/>
  <c r="B876" i="3"/>
  <c r="C876" i="3" s="1"/>
  <c r="B877" i="3"/>
  <c r="C877" i="3" s="1"/>
  <c r="B878" i="3"/>
  <c r="C878" i="3" s="1"/>
  <c r="B879" i="3"/>
  <c r="C879" i="3" s="1"/>
  <c r="B880" i="3"/>
  <c r="C880" i="3" s="1"/>
  <c r="B881" i="3"/>
  <c r="C881" i="3" s="1"/>
  <c r="B882" i="3"/>
  <c r="C882" i="3" s="1"/>
  <c r="B883" i="3"/>
  <c r="C883" i="3" s="1"/>
  <c r="B884" i="3"/>
  <c r="C884" i="3" s="1"/>
  <c r="B885" i="3"/>
  <c r="C885" i="3" s="1"/>
  <c r="B886" i="3"/>
  <c r="C886" i="3" s="1"/>
  <c r="B887" i="3"/>
  <c r="C887" i="3" s="1"/>
  <c r="B888" i="3"/>
  <c r="C888" i="3" s="1"/>
  <c r="B889" i="3"/>
  <c r="C889" i="3" s="1"/>
  <c r="B890" i="3"/>
  <c r="C890" i="3" s="1"/>
  <c r="B891" i="3"/>
  <c r="B892" i="3"/>
  <c r="C892" i="3" s="1"/>
  <c r="B893" i="3"/>
  <c r="C893" i="3" s="1"/>
  <c r="B894" i="3"/>
  <c r="C894" i="3" s="1"/>
  <c r="B895" i="3"/>
  <c r="C895" i="3" s="1"/>
  <c r="B896" i="3"/>
  <c r="C896" i="3" s="1"/>
  <c r="B897" i="3"/>
  <c r="C897" i="3" s="1"/>
  <c r="B898" i="3"/>
  <c r="C898" i="3" s="1"/>
  <c r="B899" i="3"/>
  <c r="C899" i="3" s="1"/>
  <c r="B900" i="3"/>
  <c r="C900" i="3" s="1"/>
  <c r="B901" i="3"/>
  <c r="C901" i="3" s="1"/>
  <c r="B902" i="3"/>
  <c r="C902" i="3" s="1"/>
  <c r="B903" i="3"/>
  <c r="B904" i="3"/>
  <c r="C904" i="3" s="1"/>
  <c r="B905" i="3"/>
  <c r="C905" i="3" s="1"/>
  <c r="B906" i="3"/>
  <c r="C906" i="3" s="1"/>
  <c r="B907" i="3"/>
  <c r="C907" i="3" s="1"/>
  <c r="B908" i="3"/>
  <c r="C908" i="3" s="1"/>
  <c r="B909" i="3"/>
  <c r="C909" i="3" s="1"/>
  <c r="B910" i="3"/>
  <c r="C910" i="3" s="1"/>
  <c r="B911" i="3"/>
  <c r="C911" i="3" s="1"/>
  <c r="B912" i="3"/>
  <c r="C912" i="3" s="1"/>
  <c r="B913" i="3"/>
  <c r="C913" i="3" s="1"/>
  <c r="B914" i="3"/>
  <c r="C914" i="3" s="1"/>
  <c r="B915" i="3"/>
  <c r="C915" i="3" s="1"/>
  <c r="B916" i="3"/>
  <c r="C916" i="3" s="1"/>
  <c r="B917" i="3"/>
  <c r="C917" i="3" s="1"/>
  <c r="B918" i="3"/>
  <c r="C918" i="3" s="1"/>
  <c r="B919" i="3"/>
  <c r="B920" i="3"/>
  <c r="C920" i="3" s="1"/>
  <c r="B921" i="3"/>
  <c r="C921" i="3" s="1"/>
  <c r="B922" i="3"/>
  <c r="C922" i="3" s="1"/>
  <c r="B923" i="3"/>
  <c r="C923" i="3" s="1"/>
  <c r="B924" i="3"/>
  <c r="C924" i="3" s="1"/>
  <c r="B925" i="3"/>
  <c r="C925" i="3" s="1"/>
  <c r="B926" i="3"/>
  <c r="C926" i="3" s="1"/>
  <c r="B927" i="3"/>
  <c r="C927" i="3" s="1"/>
  <c r="B928" i="3"/>
  <c r="C928" i="3" s="1"/>
  <c r="B929" i="3"/>
  <c r="C929" i="3" s="1"/>
  <c r="B930" i="3"/>
  <c r="C930" i="3" s="1"/>
  <c r="B931" i="3"/>
  <c r="C931" i="3" s="1"/>
  <c r="B932" i="3"/>
  <c r="C932" i="3" s="1"/>
  <c r="B933" i="3"/>
  <c r="C933" i="3" s="1"/>
  <c r="B934" i="3"/>
  <c r="C934" i="3" s="1"/>
  <c r="B935" i="3"/>
  <c r="C935" i="3" s="1"/>
  <c r="B936" i="3"/>
  <c r="C936" i="3" s="1"/>
  <c r="B937" i="3"/>
  <c r="C937" i="3" s="1"/>
  <c r="B938" i="3"/>
  <c r="C938" i="3" s="1"/>
  <c r="B939" i="3"/>
  <c r="C939" i="3" s="1"/>
  <c r="B940" i="3"/>
  <c r="C940" i="3" s="1"/>
  <c r="B941" i="3"/>
  <c r="C941" i="3" s="1"/>
  <c r="B942" i="3"/>
  <c r="C942" i="3" s="1"/>
  <c r="B943" i="3"/>
  <c r="C943" i="3" s="1"/>
  <c r="B944" i="3"/>
  <c r="C944" i="3" s="1"/>
  <c r="B945" i="3"/>
  <c r="C945" i="3" s="1"/>
  <c r="B946" i="3"/>
  <c r="C946" i="3" s="1"/>
  <c r="B947" i="3"/>
  <c r="C947" i="3" s="1"/>
  <c r="B948" i="3"/>
  <c r="C948" i="3" s="1"/>
  <c r="B949" i="3"/>
  <c r="C949" i="3" s="1"/>
  <c r="B950" i="3"/>
  <c r="C950" i="3" s="1"/>
  <c r="B951" i="3"/>
  <c r="C951" i="3" s="1"/>
  <c r="B952" i="3"/>
  <c r="C952" i="3" s="1"/>
  <c r="B953" i="3"/>
  <c r="C953" i="3" s="1"/>
  <c r="B954" i="3"/>
  <c r="C954" i="3" s="1"/>
  <c r="B955" i="3"/>
  <c r="C955" i="3" s="1"/>
  <c r="B956" i="3"/>
  <c r="C956" i="3" s="1"/>
  <c r="B957" i="3"/>
  <c r="C957" i="3" s="1"/>
  <c r="B958" i="3"/>
  <c r="B959" i="3"/>
  <c r="C959" i="3" s="1"/>
  <c r="B960" i="3"/>
  <c r="C960" i="3" s="1"/>
  <c r="B961" i="3"/>
  <c r="C961" i="3" s="1"/>
  <c r="B962" i="3"/>
  <c r="C962" i="3" s="1"/>
  <c r="B963" i="3"/>
  <c r="C963" i="3" s="1"/>
  <c r="B964" i="3"/>
  <c r="C964" i="3" s="1"/>
  <c r="B965" i="3"/>
  <c r="C965" i="3" s="1"/>
  <c r="B966" i="3"/>
  <c r="C966" i="3" s="1"/>
  <c r="B967" i="3"/>
  <c r="C967" i="3" s="1"/>
  <c r="B968" i="3"/>
  <c r="C968" i="3" s="1"/>
  <c r="B969" i="3"/>
  <c r="C969" i="3" s="1"/>
  <c r="B970" i="3"/>
  <c r="C970" i="3" s="1"/>
  <c r="B971" i="3"/>
  <c r="B972" i="3"/>
  <c r="B973" i="3"/>
  <c r="C973" i="3" s="1"/>
  <c r="B974" i="3"/>
  <c r="C974" i="3" s="1"/>
  <c r="B975" i="3"/>
  <c r="C975" i="3" s="1"/>
  <c r="B976" i="3"/>
  <c r="C976" i="3" s="1"/>
  <c r="B977" i="3"/>
  <c r="C977" i="3" s="1"/>
  <c r="B978" i="3"/>
  <c r="C978" i="3" s="1"/>
  <c r="B979" i="3"/>
  <c r="C979" i="3" s="1"/>
  <c r="B980" i="3"/>
  <c r="C980" i="3" s="1"/>
  <c r="B981" i="3"/>
  <c r="C981" i="3" s="1"/>
  <c r="B982" i="3"/>
  <c r="C982" i="3" s="1"/>
  <c r="B983" i="3"/>
  <c r="B984" i="3"/>
  <c r="C984" i="3" s="1"/>
  <c r="B985" i="3"/>
  <c r="C985" i="3" s="1"/>
  <c r="B986" i="3"/>
  <c r="C986" i="3" s="1"/>
  <c r="B987" i="3"/>
  <c r="C987" i="3" s="1"/>
  <c r="B988" i="3"/>
  <c r="C988" i="3" s="1"/>
  <c r="B989" i="3"/>
  <c r="C989" i="3" s="1"/>
  <c r="B990" i="3"/>
  <c r="C990" i="3" s="1"/>
  <c r="B991" i="3"/>
  <c r="C991" i="3" s="1"/>
  <c r="B992" i="3"/>
  <c r="C992" i="3" s="1"/>
  <c r="B993" i="3"/>
  <c r="B994" i="3"/>
  <c r="C994" i="3" s="1"/>
  <c r="B995" i="3"/>
  <c r="C995" i="3" s="1"/>
  <c r="B996" i="3"/>
  <c r="C996" i="3" s="1"/>
  <c r="B997" i="3"/>
  <c r="C997" i="3" s="1"/>
  <c r="B998" i="3"/>
  <c r="C998" i="3" s="1"/>
  <c r="B999" i="3"/>
  <c r="C999" i="3" s="1"/>
  <c r="B1000" i="3"/>
  <c r="C1000" i="3" s="1"/>
  <c r="B1001" i="3"/>
  <c r="C1001" i="3" s="1"/>
  <c r="B1002" i="3"/>
  <c r="C1002" i="3" s="1"/>
  <c r="B1003" i="3"/>
  <c r="B1004" i="3"/>
  <c r="C1004" i="3" s="1"/>
  <c r="B1005" i="3"/>
  <c r="C1005" i="3" s="1"/>
  <c r="B1006" i="3"/>
  <c r="C1006" i="3" s="1"/>
  <c r="B1007" i="3"/>
  <c r="C1007" i="3" s="1"/>
  <c r="B1008" i="3"/>
  <c r="C1008" i="3" s="1"/>
  <c r="B1009" i="3"/>
  <c r="C1009" i="3" s="1"/>
  <c r="B1010" i="3"/>
  <c r="C1010" i="3" s="1"/>
  <c r="B1011" i="3"/>
  <c r="C1011" i="3" s="1"/>
  <c r="B1012" i="3"/>
  <c r="C1012" i="3" s="1"/>
  <c r="B1013" i="3"/>
  <c r="C1013" i="3" s="1"/>
  <c r="B1014" i="3"/>
  <c r="C1014" i="3" s="1"/>
  <c r="B1015" i="3"/>
  <c r="B1016" i="3"/>
  <c r="C1016" i="3" s="1"/>
  <c r="B1017" i="3"/>
  <c r="C1017" i="3" s="1"/>
  <c r="B1018" i="3"/>
  <c r="C1018" i="3" s="1"/>
  <c r="B1019" i="3"/>
  <c r="C1019" i="3" s="1"/>
  <c r="B1020" i="3"/>
  <c r="C1020" i="3" s="1"/>
  <c r="B1021" i="3"/>
  <c r="C1021" i="3" s="1"/>
  <c r="B1022" i="3"/>
  <c r="C1022" i="3" s="1"/>
  <c r="B1023" i="3"/>
  <c r="C1023" i="3" s="1"/>
  <c r="B1024" i="3"/>
  <c r="C1024" i="3" s="1"/>
  <c r="B1025" i="3"/>
  <c r="C1025" i="3" s="1"/>
  <c r="B1026" i="3"/>
  <c r="C1026" i="3" s="1"/>
  <c r="B1027" i="3"/>
  <c r="C1027" i="3" s="1"/>
  <c r="B1028" i="3"/>
  <c r="C1028" i="3" s="1"/>
  <c r="B1029" i="3"/>
  <c r="C1029" i="3" s="1"/>
  <c r="B1030" i="3"/>
  <c r="C1030" i="3" s="1"/>
  <c r="B1031" i="3"/>
  <c r="C1031" i="3" s="1"/>
  <c r="B1032" i="3"/>
  <c r="C1032" i="3" s="1"/>
  <c r="B1033" i="3"/>
  <c r="C1033" i="3" s="1"/>
  <c r="B1034" i="3"/>
  <c r="C1034" i="3" s="1"/>
  <c r="B1035" i="3"/>
  <c r="B1036" i="3"/>
  <c r="B1037" i="3"/>
  <c r="C1037" i="3" s="1"/>
  <c r="B1038" i="3"/>
  <c r="C1038" i="3" s="1"/>
  <c r="B1039" i="3"/>
  <c r="C1039" i="3" s="1"/>
  <c r="B1040" i="3"/>
  <c r="C1040" i="3" s="1"/>
  <c r="B1041" i="3"/>
  <c r="C1041" i="3" s="1"/>
  <c r="B1042" i="3"/>
  <c r="C1042" i="3" s="1"/>
  <c r="B1043" i="3"/>
  <c r="C1043" i="3" s="1"/>
  <c r="B1044" i="3"/>
  <c r="B1045" i="3"/>
  <c r="C1045" i="3" s="1"/>
  <c r="B1046" i="3"/>
  <c r="C1046" i="3" s="1"/>
  <c r="B1047" i="3"/>
  <c r="B1048" i="3"/>
  <c r="C1048" i="3" s="1"/>
  <c r="B1049" i="3"/>
  <c r="C1049" i="3" s="1"/>
  <c r="B1050" i="3"/>
  <c r="C1050" i="3" s="1"/>
  <c r="B1051" i="3"/>
  <c r="C1051" i="3" s="1"/>
  <c r="B1052" i="3"/>
  <c r="C1052" i="3" s="1"/>
  <c r="B1053" i="3"/>
  <c r="C1053" i="3" s="1"/>
  <c r="B1054" i="3"/>
  <c r="C1054" i="3" s="1"/>
  <c r="B1055" i="3"/>
  <c r="C1055" i="3" s="1"/>
  <c r="B1056" i="3"/>
  <c r="C1056" i="3" s="1"/>
  <c r="B1057" i="3"/>
  <c r="B1058" i="3"/>
  <c r="C1058" i="3" s="1"/>
  <c r="B1059" i="3"/>
  <c r="C1059" i="3" s="1"/>
  <c r="B1060" i="3"/>
  <c r="C1060" i="3" s="1"/>
  <c r="B1061" i="3"/>
  <c r="C1061" i="3" s="1"/>
  <c r="B1062" i="3"/>
  <c r="C1062" i="3" s="1"/>
  <c r="B1063" i="3"/>
  <c r="C1063" i="3" s="1"/>
  <c r="B1064" i="3"/>
  <c r="C1064" i="3" s="1"/>
  <c r="B1065" i="3"/>
  <c r="C1065" i="3" s="1"/>
  <c r="B1066" i="3"/>
  <c r="C1066" i="3" s="1"/>
  <c r="B1067" i="3"/>
  <c r="B1068" i="3"/>
  <c r="C1068" i="3" s="1"/>
  <c r="B1069" i="3"/>
  <c r="C1069" i="3" s="1"/>
  <c r="B1070" i="3"/>
  <c r="C1070" i="3" s="1"/>
  <c r="B1071" i="3"/>
  <c r="C1071" i="3" s="1"/>
  <c r="B1072" i="3"/>
  <c r="C1072" i="3" s="1"/>
  <c r="B1073" i="3"/>
  <c r="C1073" i="3" s="1"/>
  <c r="B1074" i="3"/>
  <c r="C1074" i="3" s="1"/>
  <c r="B1075" i="3"/>
  <c r="C1075" i="3" s="1"/>
  <c r="B1076" i="3"/>
  <c r="C1076" i="3" s="1"/>
  <c r="B1077" i="3"/>
  <c r="C1077" i="3" s="1"/>
  <c r="B1078" i="3"/>
  <c r="C1078" i="3" s="1"/>
  <c r="B1079" i="3"/>
  <c r="B1080" i="3"/>
  <c r="C1080" i="3" s="1"/>
  <c r="B1081" i="3"/>
  <c r="C1081" i="3" s="1"/>
  <c r="B1082" i="3"/>
  <c r="C1082" i="3" s="1"/>
  <c r="B1083" i="3"/>
  <c r="C1083" i="3" s="1"/>
  <c r="B1084" i="3"/>
  <c r="C1084" i="3" s="1"/>
  <c r="B1085" i="3"/>
  <c r="C1085" i="3" s="1"/>
  <c r="B1086" i="3"/>
  <c r="C1086" i="3" s="1"/>
  <c r="B1087" i="3"/>
  <c r="C1087" i="3" s="1"/>
  <c r="B1088" i="3"/>
  <c r="C1088" i="3" s="1"/>
  <c r="B1089" i="3"/>
  <c r="C1089" i="3" s="1"/>
  <c r="B1090" i="3"/>
  <c r="C1090" i="3" s="1"/>
  <c r="B1091" i="3"/>
  <c r="C1091" i="3" s="1"/>
  <c r="B1092" i="3"/>
  <c r="C1092" i="3" s="1"/>
  <c r="B1093" i="3"/>
  <c r="C1093" i="3" s="1"/>
  <c r="B1094" i="3"/>
  <c r="C1094" i="3" s="1"/>
  <c r="B1095" i="3"/>
  <c r="C1095" i="3" s="1"/>
  <c r="B1096" i="3"/>
  <c r="C1096" i="3" s="1"/>
  <c r="B1097" i="3"/>
  <c r="C1097" i="3" s="1"/>
  <c r="B1098" i="3"/>
  <c r="C1098" i="3" s="1"/>
  <c r="B1099" i="3"/>
  <c r="B1100" i="3"/>
  <c r="B1101" i="3"/>
  <c r="C1101" i="3" s="1"/>
  <c r="B1102" i="3"/>
  <c r="C1102" i="3" s="1"/>
  <c r="B1103" i="3"/>
  <c r="C1103" i="3" s="1"/>
  <c r="B1104" i="3"/>
  <c r="C1104" i="3" s="1"/>
  <c r="B1105" i="3"/>
  <c r="C1105" i="3" s="1"/>
  <c r="B1106" i="3"/>
  <c r="C1106" i="3" s="1"/>
  <c r="B1107" i="3"/>
  <c r="C1107" i="3" s="1"/>
  <c r="B1108" i="3"/>
  <c r="C1108" i="3" s="1"/>
  <c r="B1109" i="3"/>
  <c r="C1109" i="3" s="1"/>
  <c r="B1110" i="3"/>
  <c r="C1110" i="3" s="1"/>
  <c r="B1111" i="3"/>
  <c r="B1112" i="3"/>
  <c r="C1112" i="3" s="1"/>
  <c r="B1113" i="3"/>
  <c r="C1113" i="3" s="1"/>
  <c r="B1114" i="3"/>
  <c r="C1114" i="3" s="1"/>
  <c r="B1115" i="3"/>
  <c r="C1115" i="3" s="1"/>
  <c r="B1116" i="3"/>
  <c r="C1116" i="3" s="1"/>
  <c r="B1117" i="3"/>
  <c r="C1117" i="3" s="1"/>
  <c r="B1118" i="3"/>
  <c r="C1118" i="3" s="1"/>
  <c r="B1119" i="3"/>
  <c r="C1119" i="3" s="1"/>
  <c r="B1120" i="3"/>
  <c r="C1120" i="3" s="1"/>
  <c r="B1121" i="3"/>
  <c r="B1122" i="3"/>
  <c r="C1122" i="3" s="1"/>
  <c r="B1123" i="3"/>
  <c r="C1123" i="3" s="1"/>
  <c r="B1124" i="3"/>
  <c r="C1124" i="3" s="1"/>
  <c r="B1125" i="3"/>
  <c r="C1125" i="3" s="1"/>
  <c r="B1126" i="3"/>
  <c r="C1126" i="3" s="1"/>
  <c r="B1127" i="3"/>
  <c r="C1127" i="3" s="1"/>
  <c r="B1128" i="3"/>
  <c r="C1128" i="3" s="1"/>
  <c r="B1129" i="3"/>
  <c r="C1129" i="3" s="1"/>
  <c r="B1130" i="3"/>
  <c r="C1130" i="3" s="1"/>
  <c r="B1131" i="3"/>
  <c r="B1132" i="3"/>
  <c r="C1132" i="3" s="1"/>
  <c r="B1133" i="3"/>
  <c r="C1133" i="3" s="1"/>
  <c r="B1134" i="3"/>
  <c r="C1134" i="3" s="1"/>
  <c r="B1135" i="3"/>
  <c r="C1135" i="3" s="1"/>
  <c r="B1136" i="3"/>
  <c r="C1136" i="3" s="1"/>
  <c r="B1137" i="3"/>
  <c r="C1137" i="3" s="1"/>
  <c r="B1138" i="3"/>
  <c r="C1138" i="3" s="1"/>
  <c r="B1139" i="3"/>
  <c r="C1139" i="3" s="1"/>
  <c r="B1140" i="3"/>
  <c r="C1140" i="3" s="1"/>
  <c r="B1141" i="3"/>
  <c r="C1141" i="3" s="1"/>
  <c r="B1142" i="3"/>
  <c r="C1142" i="3" s="1"/>
  <c r="B1143" i="3"/>
  <c r="B1144" i="3"/>
  <c r="C1144" i="3" s="1"/>
  <c r="B1145" i="3"/>
  <c r="C1145" i="3" s="1"/>
  <c r="B1146" i="3"/>
  <c r="C1146" i="3" s="1"/>
  <c r="B1147" i="3"/>
  <c r="C1147" i="3" s="1"/>
  <c r="B1148" i="3"/>
  <c r="C1148" i="3" s="1"/>
  <c r="B1149" i="3"/>
  <c r="C1149" i="3" s="1"/>
  <c r="B1150" i="3"/>
  <c r="C1150" i="3" s="1"/>
  <c r="B1151" i="3"/>
  <c r="C1151" i="3" s="1"/>
  <c r="B1152" i="3"/>
  <c r="C1152" i="3" s="1"/>
  <c r="B1153" i="3"/>
  <c r="C1153" i="3" s="1"/>
  <c r="B1154" i="3"/>
  <c r="C1154" i="3" s="1"/>
  <c r="B1155" i="3"/>
  <c r="C1155" i="3" s="1"/>
  <c r="B1156" i="3"/>
  <c r="C1156" i="3" s="1"/>
  <c r="B1157" i="3"/>
  <c r="C1157" i="3" s="1"/>
  <c r="B1158" i="3"/>
  <c r="C1158" i="3" s="1"/>
  <c r="B1159" i="3"/>
  <c r="C1159" i="3" s="1"/>
  <c r="B1160" i="3"/>
  <c r="C1160" i="3" s="1"/>
  <c r="B1161" i="3"/>
  <c r="C1161" i="3" s="1"/>
  <c r="B1162" i="3"/>
  <c r="C1162" i="3" s="1"/>
  <c r="B1163" i="3"/>
  <c r="C1163" i="3" s="1"/>
  <c r="B1164" i="3"/>
  <c r="B1165" i="3"/>
  <c r="C1165" i="3" s="1"/>
  <c r="B1166" i="3"/>
  <c r="C1166" i="3" s="1"/>
  <c r="B1167" i="3"/>
  <c r="C1167" i="3" s="1"/>
  <c r="B1168" i="3"/>
  <c r="C1168" i="3" s="1"/>
  <c r="B1169" i="3"/>
  <c r="C1169" i="3" s="1"/>
  <c r="B1170" i="3"/>
  <c r="C1170" i="3" s="1"/>
  <c r="B1171" i="3"/>
  <c r="C1171" i="3" s="1"/>
  <c r="B1172" i="3"/>
  <c r="B1173" i="3"/>
  <c r="C1173" i="3" s="1"/>
  <c r="B1174" i="3"/>
  <c r="C1174" i="3" s="1"/>
  <c r="B1175" i="3"/>
  <c r="C1175" i="3" s="1"/>
  <c r="B1176" i="3"/>
  <c r="C1176" i="3" s="1"/>
  <c r="B1177" i="3"/>
  <c r="C1177" i="3" s="1"/>
  <c r="B1178" i="3"/>
  <c r="C1178" i="3" s="1"/>
  <c r="B1179" i="3"/>
  <c r="C1179" i="3" s="1"/>
  <c r="B1180" i="3"/>
  <c r="C1180" i="3" s="1"/>
  <c r="B1181" i="3"/>
  <c r="C1181" i="3" s="1"/>
  <c r="B1182" i="3"/>
  <c r="C1182" i="3" s="1"/>
  <c r="B1183" i="3"/>
  <c r="C1183" i="3" s="1"/>
  <c r="B1184" i="3"/>
  <c r="C1184" i="3" s="1"/>
  <c r="B1185" i="3"/>
  <c r="B1186" i="3"/>
  <c r="C1186" i="3" s="1"/>
  <c r="B1187" i="3"/>
  <c r="C1187" i="3" s="1"/>
  <c r="B1188" i="3"/>
  <c r="C1188" i="3" s="1"/>
  <c r="B1189" i="3"/>
  <c r="C1189" i="3" s="1"/>
  <c r="B1190" i="3"/>
  <c r="C1190" i="3" s="1"/>
  <c r="B1191" i="3"/>
  <c r="C1191" i="3" s="1"/>
  <c r="B1192" i="3"/>
  <c r="C1192" i="3" s="1"/>
  <c r="B1193" i="3"/>
  <c r="C1193" i="3" s="1"/>
  <c r="B1194" i="3"/>
  <c r="C1194" i="3" s="1"/>
  <c r="B1195" i="3"/>
  <c r="C1195" i="3" s="1"/>
  <c r="B1196" i="3"/>
  <c r="C1196" i="3" s="1"/>
  <c r="B1197" i="3"/>
  <c r="C1197" i="3" s="1"/>
  <c r="B1198" i="3"/>
  <c r="C1198" i="3" s="1"/>
  <c r="B1199" i="3"/>
  <c r="C1199" i="3" s="1"/>
  <c r="B1200" i="3"/>
  <c r="C1200" i="3" s="1"/>
  <c r="B1201" i="3"/>
  <c r="C1201" i="3" s="1"/>
  <c r="B1202" i="3"/>
  <c r="C1202" i="3" s="1"/>
  <c r="B1203" i="3"/>
  <c r="C1203" i="3" s="1"/>
  <c r="B1204" i="3"/>
  <c r="C1204" i="3" s="1"/>
  <c r="B1205" i="3"/>
  <c r="C1205" i="3" s="1"/>
  <c r="B1206" i="3"/>
  <c r="C1206" i="3" s="1"/>
  <c r="B1207" i="3"/>
  <c r="B1208" i="3"/>
  <c r="C1208" i="3" s="1"/>
  <c r="B1209" i="3"/>
  <c r="C1209" i="3" s="1"/>
  <c r="B1210" i="3"/>
  <c r="C1210" i="3" s="1"/>
  <c r="B1211" i="3"/>
  <c r="C1211" i="3" s="1"/>
  <c r="B1212" i="3"/>
  <c r="C1212" i="3" s="1"/>
  <c r="B1213" i="3"/>
  <c r="C1213" i="3" s="1"/>
  <c r="B1214" i="3"/>
  <c r="C1214" i="3" s="1"/>
  <c r="B1215" i="3"/>
  <c r="C1215" i="3" s="1"/>
  <c r="B1216" i="3"/>
  <c r="C1216" i="3" s="1"/>
  <c r="B1217" i="3"/>
  <c r="C1217" i="3" s="1"/>
  <c r="B1218" i="3"/>
  <c r="C1218" i="3" s="1"/>
  <c r="B1219" i="3"/>
  <c r="C1219" i="3" s="1"/>
  <c r="B1220" i="3"/>
  <c r="C1220" i="3" s="1"/>
  <c r="B1221" i="3"/>
  <c r="C1221" i="3" s="1"/>
  <c r="B1222" i="3"/>
  <c r="C1222" i="3" s="1"/>
  <c r="B1223" i="3"/>
  <c r="C1223" i="3" s="1"/>
  <c r="B1224" i="3"/>
  <c r="C1224" i="3" s="1"/>
  <c r="B1225" i="3"/>
  <c r="C1225" i="3" s="1"/>
  <c r="B1226" i="3"/>
  <c r="C1226" i="3" s="1"/>
  <c r="B1227" i="3"/>
  <c r="C1227" i="3" s="1"/>
  <c r="B1228" i="3"/>
  <c r="B1229" i="3"/>
  <c r="C1229" i="3" s="1"/>
  <c r="B1230" i="3"/>
  <c r="C1230" i="3" s="1"/>
  <c r="B1231" i="3"/>
  <c r="C1231" i="3" s="1"/>
  <c r="B1232" i="3"/>
  <c r="C1232" i="3" s="1"/>
  <c r="B1233" i="3"/>
  <c r="C1233" i="3" s="1"/>
  <c r="B1234" i="3"/>
  <c r="C1234" i="3" s="1"/>
  <c r="B1235" i="3"/>
  <c r="C1235" i="3" s="1"/>
  <c r="B1236" i="3"/>
  <c r="C1236" i="3" s="1"/>
  <c r="B1237" i="3"/>
  <c r="C1237" i="3" s="1"/>
  <c r="B1238" i="3"/>
  <c r="C1238" i="3" s="1"/>
  <c r="B1239" i="3"/>
  <c r="C1239" i="3" s="1"/>
  <c r="B1240" i="3"/>
  <c r="C1240" i="3" s="1"/>
  <c r="B1241" i="3"/>
  <c r="C1241" i="3" s="1"/>
  <c r="B1242" i="3"/>
  <c r="C1242" i="3" s="1"/>
  <c r="B1243" i="3"/>
  <c r="C1243" i="3" s="1"/>
  <c r="B1244" i="3"/>
  <c r="C1244" i="3" s="1"/>
  <c r="B1245" i="3"/>
  <c r="C1245" i="3" s="1"/>
  <c r="B1246" i="3"/>
  <c r="C1246" i="3" s="1"/>
  <c r="B1247" i="3"/>
  <c r="C1247" i="3" s="1"/>
  <c r="B1248" i="3"/>
  <c r="C1248" i="3" s="1"/>
  <c r="B1249" i="3"/>
  <c r="B1250" i="3"/>
  <c r="C1250" i="3" s="1"/>
  <c r="B1251" i="3"/>
  <c r="C1251" i="3" s="1"/>
  <c r="B1252" i="3"/>
  <c r="C1252" i="3" s="1"/>
  <c r="B1253" i="3"/>
  <c r="C1253" i="3" s="1"/>
  <c r="B1254" i="3"/>
  <c r="C1254" i="3" s="1"/>
  <c r="B1255" i="3"/>
  <c r="C1255" i="3" s="1"/>
  <c r="B1256" i="3"/>
  <c r="C1256" i="3" s="1"/>
  <c r="B1257" i="3"/>
  <c r="C1257" i="3" s="1"/>
  <c r="B1258" i="3"/>
  <c r="C1258" i="3" s="1"/>
  <c r="B1259" i="3"/>
  <c r="C1259" i="3" s="1"/>
  <c r="B1260" i="3"/>
  <c r="C1260" i="3" s="1"/>
  <c r="B1261" i="3"/>
  <c r="C1261" i="3" s="1"/>
  <c r="B1262" i="3"/>
  <c r="C1262" i="3" s="1"/>
  <c r="B1263" i="3"/>
  <c r="C1263" i="3" s="1"/>
  <c r="B1264" i="3"/>
  <c r="C1264" i="3" s="1"/>
  <c r="B1265" i="3"/>
  <c r="C1265" i="3" s="1"/>
  <c r="B1266" i="3"/>
  <c r="C1266" i="3" s="1"/>
  <c r="B1267" i="3"/>
  <c r="C1267" i="3" s="1"/>
  <c r="B1268" i="3"/>
  <c r="C1268" i="3" s="1"/>
  <c r="B1269" i="3"/>
  <c r="C1269" i="3" s="1"/>
  <c r="B1270" i="3"/>
  <c r="C1270" i="3" s="1"/>
  <c r="B1271" i="3"/>
  <c r="B1272" i="3"/>
  <c r="C1272" i="3" s="1"/>
  <c r="B1273" i="3"/>
  <c r="C1273" i="3" s="1"/>
  <c r="B1274" i="3"/>
  <c r="C1274" i="3" s="1"/>
  <c r="B1275" i="3"/>
  <c r="C1275" i="3" s="1"/>
  <c r="B1276" i="3"/>
  <c r="C1276" i="3" s="1"/>
  <c r="B1277" i="3"/>
  <c r="C1277" i="3" s="1"/>
  <c r="B1278" i="3"/>
  <c r="C1278" i="3" s="1"/>
  <c r="B1279" i="3"/>
  <c r="C1279" i="3" s="1"/>
  <c r="B1280" i="3"/>
  <c r="C1280" i="3" s="1"/>
  <c r="B1281" i="3"/>
  <c r="C1281" i="3" s="1"/>
  <c r="B1282" i="3"/>
  <c r="C1282" i="3" s="1"/>
  <c r="B1283" i="3"/>
  <c r="C1283" i="3" s="1"/>
  <c r="B1284" i="3"/>
  <c r="C1284" i="3" s="1"/>
  <c r="B1285" i="3"/>
  <c r="C1285" i="3" s="1"/>
  <c r="B1286" i="3"/>
  <c r="C1286" i="3" s="1"/>
  <c r="B1287" i="3"/>
  <c r="C1287" i="3" s="1"/>
  <c r="B1288" i="3"/>
  <c r="C1288" i="3" s="1"/>
  <c r="B1289" i="3"/>
  <c r="C1289" i="3" s="1"/>
  <c r="B1290" i="3"/>
  <c r="C1290" i="3" s="1"/>
  <c r="B1291" i="3"/>
  <c r="C1291" i="3" s="1"/>
  <c r="B1292" i="3"/>
  <c r="B1293" i="3"/>
  <c r="C1293" i="3" s="1"/>
  <c r="B1294" i="3"/>
  <c r="C1294" i="3" s="1"/>
  <c r="B1295" i="3"/>
  <c r="C1295" i="3" s="1"/>
  <c r="B1296" i="3"/>
  <c r="C1296" i="3" s="1"/>
  <c r="B1297" i="3"/>
  <c r="C1297" i="3" s="1"/>
  <c r="B1298" i="3"/>
  <c r="C1298" i="3" s="1"/>
  <c r="B1299" i="3"/>
  <c r="C1299" i="3" s="1"/>
  <c r="B1300" i="3"/>
  <c r="C1300" i="3" s="1"/>
  <c r="B1301" i="3"/>
  <c r="C1301" i="3" s="1"/>
  <c r="B1302" i="3"/>
  <c r="C1302" i="3" s="1"/>
  <c r="B1303" i="3"/>
  <c r="C1303" i="3" s="1"/>
  <c r="B1304" i="3"/>
  <c r="C1304" i="3" s="1"/>
  <c r="B1305" i="3"/>
  <c r="C1305" i="3" s="1"/>
  <c r="B1306" i="3"/>
  <c r="C1306" i="3" s="1"/>
  <c r="B1307" i="3"/>
  <c r="C1307" i="3" s="1"/>
  <c r="B1308" i="3"/>
  <c r="C1308" i="3" s="1"/>
  <c r="B1309" i="3"/>
  <c r="C1309" i="3" s="1"/>
  <c r="B1310" i="3"/>
  <c r="C1310" i="3" s="1"/>
  <c r="B1311" i="3"/>
  <c r="C1311" i="3" s="1"/>
  <c r="B1312" i="3"/>
  <c r="C1312" i="3" s="1"/>
  <c r="B1313" i="3"/>
  <c r="B1314" i="3"/>
  <c r="C1314" i="3" s="1"/>
  <c r="B1315" i="3"/>
  <c r="C1315" i="3" s="1"/>
  <c r="B1316" i="3"/>
  <c r="C1316" i="3" s="1"/>
  <c r="B1317" i="3"/>
  <c r="C1317" i="3" s="1"/>
  <c r="B1318" i="3"/>
  <c r="C1318" i="3" s="1"/>
  <c r="B1319" i="3"/>
  <c r="C1319" i="3" s="1"/>
  <c r="B1320" i="3"/>
  <c r="C1320" i="3" s="1"/>
  <c r="B1321" i="3"/>
  <c r="C1321" i="3" s="1"/>
  <c r="B1322" i="3"/>
  <c r="C1322" i="3" s="1"/>
  <c r="B1323" i="3"/>
  <c r="C1323" i="3" s="1"/>
  <c r="B1324" i="3"/>
  <c r="C1324" i="3" s="1"/>
  <c r="B1325" i="3"/>
  <c r="C1325" i="3" s="1"/>
  <c r="B1326" i="3"/>
  <c r="C1326" i="3" s="1"/>
  <c r="B1327" i="3"/>
  <c r="C1327" i="3" s="1"/>
  <c r="B1328" i="3"/>
  <c r="C1328" i="3" s="1"/>
  <c r="B1329" i="3"/>
  <c r="C1329" i="3" s="1"/>
  <c r="B1330" i="3"/>
  <c r="C1330" i="3" s="1"/>
  <c r="B1331" i="3"/>
  <c r="C1331" i="3" s="1"/>
  <c r="B1332" i="3"/>
  <c r="C1332" i="3" s="1"/>
  <c r="B1333" i="3"/>
  <c r="C1333" i="3" s="1"/>
  <c r="B1334" i="3"/>
  <c r="C1334" i="3" s="1"/>
  <c r="B1335" i="3"/>
  <c r="B1336" i="3"/>
  <c r="C1336" i="3" s="1"/>
  <c r="B1337" i="3"/>
  <c r="C1337" i="3" s="1"/>
  <c r="B1338" i="3"/>
  <c r="C1338" i="3" s="1"/>
  <c r="B1339" i="3"/>
  <c r="C1339" i="3" s="1"/>
  <c r="B1340" i="3"/>
  <c r="C1340" i="3" s="1"/>
  <c r="B1341" i="3"/>
  <c r="C1341" i="3" s="1"/>
  <c r="B1342" i="3"/>
  <c r="C1342" i="3" s="1"/>
  <c r="B1343" i="3"/>
  <c r="C1343" i="3" s="1"/>
  <c r="B1344" i="3"/>
  <c r="C1344" i="3" s="1"/>
  <c r="B1345" i="3"/>
  <c r="C1345" i="3" s="1"/>
  <c r="B1346" i="3"/>
  <c r="C1346" i="3" s="1"/>
  <c r="B1347" i="3"/>
  <c r="C1347" i="3" s="1"/>
  <c r="B1348" i="3"/>
  <c r="C1348" i="3" s="1"/>
  <c r="B1349" i="3"/>
  <c r="C1349" i="3" s="1"/>
  <c r="B1350" i="3"/>
  <c r="C1350" i="3" s="1"/>
  <c r="B1351" i="3"/>
  <c r="C1351" i="3" s="1"/>
  <c r="B1352" i="3"/>
  <c r="C1352" i="3" s="1"/>
  <c r="B1353" i="3"/>
  <c r="C1353" i="3" s="1"/>
  <c r="B1354" i="3"/>
  <c r="C1354" i="3" s="1"/>
  <c r="B1355" i="3"/>
  <c r="C1355" i="3" s="1"/>
  <c r="B1356" i="3"/>
  <c r="B1357" i="3"/>
  <c r="C1357" i="3" s="1"/>
  <c r="B1358" i="3"/>
  <c r="C1358" i="3" s="1"/>
  <c r="B1359" i="3"/>
  <c r="C1359" i="3" s="1"/>
  <c r="B1360" i="3"/>
  <c r="C1360" i="3" s="1"/>
  <c r="B1361" i="3"/>
  <c r="C1361" i="3" s="1"/>
  <c r="B1362" i="3"/>
  <c r="C1362" i="3" s="1"/>
  <c r="B1363" i="3"/>
  <c r="C1363" i="3" s="1"/>
  <c r="B1364" i="3"/>
  <c r="C1364" i="3" s="1"/>
  <c r="B1365" i="3"/>
  <c r="C1365" i="3" s="1"/>
  <c r="B1366" i="3"/>
  <c r="C1366" i="3" s="1"/>
  <c r="B1367" i="3"/>
  <c r="C1367" i="3" s="1"/>
  <c r="B1368" i="3"/>
  <c r="C1368" i="3" s="1"/>
  <c r="B1369" i="3"/>
  <c r="C1369" i="3" s="1"/>
  <c r="B1370" i="3"/>
  <c r="C1370" i="3" s="1"/>
  <c r="B1371" i="3"/>
  <c r="B1372" i="3"/>
  <c r="C1372" i="3" s="1"/>
  <c r="B1373" i="3"/>
  <c r="C1373" i="3" s="1"/>
  <c r="B1374" i="3"/>
  <c r="C1374" i="3" s="1"/>
  <c r="B1375" i="3"/>
  <c r="C1375" i="3" s="1"/>
  <c r="B1376" i="3"/>
  <c r="C1376" i="3" s="1"/>
  <c r="B1377" i="3"/>
  <c r="C1377" i="3" s="1"/>
  <c r="B1378" i="3"/>
  <c r="C1378" i="3" s="1"/>
  <c r="B1379" i="3"/>
  <c r="C1379" i="3" s="1"/>
  <c r="B1380" i="3"/>
  <c r="C1380" i="3" s="1"/>
  <c r="B1381" i="3"/>
  <c r="C1381" i="3" s="1"/>
  <c r="B1382" i="3"/>
  <c r="C1382" i="3" s="1"/>
  <c r="B1383" i="3"/>
  <c r="C1383" i="3" s="1"/>
  <c r="B1384" i="3"/>
  <c r="C1384" i="3" s="1"/>
  <c r="B1385" i="3"/>
  <c r="B1386" i="3"/>
  <c r="C1386" i="3" s="1"/>
  <c r="B1387" i="3"/>
  <c r="C1387" i="3" s="1"/>
  <c r="B1388" i="3"/>
  <c r="C1388" i="3" s="1"/>
  <c r="B1389" i="3"/>
  <c r="C1389" i="3" s="1"/>
  <c r="B1390" i="3"/>
  <c r="C1390" i="3" s="1"/>
  <c r="B1391" i="3"/>
  <c r="C1391" i="3" s="1"/>
  <c r="B1392" i="3"/>
  <c r="C1392" i="3" s="1"/>
  <c r="B1393" i="3"/>
  <c r="C1393" i="3" s="1"/>
  <c r="B1394" i="3"/>
  <c r="C1394" i="3" s="1"/>
  <c r="B1395" i="3"/>
  <c r="C1395" i="3" s="1"/>
  <c r="B1396" i="3"/>
  <c r="C1396" i="3" s="1"/>
  <c r="B1397" i="3"/>
  <c r="C1397" i="3" s="1"/>
  <c r="B1398" i="3"/>
  <c r="C1398" i="3" s="1"/>
  <c r="B1399" i="3"/>
  <c r="B1400" i="3"/>
  <c r="C1400" i="3" s="1"/>
  <c r="B1401" i="3"/>
  <c r="C1401" i="3" s="1"/>
  <c r="B1402" i="3"/>
  <c r="C1402" i="3" s="1"/>
  <c r="B1403" i="3"/>
  <c r="C1403" i="3" s="1"/>
  <c r="B1404" i="3"/>
  <c r="C1404" i="3" s="1"/>
  <c r="B1405" i="3"/>
  <c r="C1405" i="3" s="1"/>
  <c r="B1406" i="3"/>
  <c r="C1406" i="3" s="1"/>
  <c r="B1407" i="3"/>
  <c r="C1407" i="3" s="1"/>
  <c r="B1408" i="3"/>
  <c r="B1409" i="3"/>
  <c r="C1409" i="3" s="1"/>
  <c r="B1410" i="3"/>
  <c r="C1410" i="3" s="1"/>
  <c r="B1411" i="3"/>
  <c r="C1411" i="3" s="1"/>
  <c r="B1412" i="3"/>
  <c r="C1412" i="3" s="1"/>
  <c r="B1413" i="3"/>
  <c r="C1413" i="3" s="1"/>
  <c r="B1414" i="3"/>
  <c r="C1414" i="3" s="1"/>
  <c r="B1415" i="3"/>
  <c r="C1415" i="3" s="1"/>
  <c r="B1416" i="3"/>
  <c r="C1416" i="3" s="1"/>
  <c r="B1417" i="3"/>
  <c r="C1417" i="3" s="1"/>
  <c r="B1418" i="3"/>
  <c r="C1418" i="3" s="1"/>
  <c r="B1419" i="3"/>
  <c r="C1419" i="3" s="1"/>
  <c r="B1420" i="3"/>
  <c r="C1420" i="3" s="1"/>
  <c r="B1421" i="3"/>
  <c r="C1421" i="3" s="1"/>
  <c r="B1422" i="3"/>
  <c r="C1422" i="3" s="1"/>
  <c r="B1423" i="3"/>
  <c r="C1423" i="3" s="1"/>
  <c r="B1424" i="3"/>
  <c r="C1424" i="3" s="1"/>
  <c r="B1425" i="3"/>
  <c r="C1425" i="3" s="1"/>
  <c r="B1426" i="3"/>
  <c r="C1426" i="3" s="1"/>
  <c r="B1427" i="3"/>
  <c r="C1427" i="3" s="1"/>
  <c r="B1428" i="3"/>
  <c r="B1429" i="3"/>
  <c r="C1429" i="3" s="1"/>
  <c r="B1430" i="3"/>
  <c r="C1430" i="3" s="1"/>
  <c r="B1431" i="3"/>
  <c r="C1431" i="3" s="1"/>
  <c r="B1432" i="3"/>
  <c r="C1432" i="3" s="1"/>
  <c r="B1433" i="3"/>
  <c r="C1433" i="3" s="1"/>
  <c r="B1434" i="3"/>
  <c r="C1434" i="3" s="1"/>
  <c r="B1435" i="3"/>
  <c r="C1435" i="3" s="1"/>
  <c r="B1436" i="3"/>
  <c r="C1436" i="3" s="1"/>
  <c r="B1437" i="3"/>
  <c r="C1437" i="3" s="1"/>
  <c r="B1438" i="3"/>
  <c r="C1438" i="3" s="1"/>
  <c r="B1439" i="3"/>
  <c r="C1439" i="3" s="1"/>
  <c r="B1440" i="3"/>
  <c r="C1440" i="3" s="1"/>
  <c r="B1441" i="3"/>
  <c r="B1442" i="3"/>
  <c r="C1442" i="3" s="1"/>
  <c r="B1443" i="3"/>
  <c r="C1443" i="3" s="1"/>
  <c r="B1444" i="3"/>
  <c r="C1444" i="3" s="1"/>
  <c r="B1445" i="3"/>
  <c r="C1445" i="3" s="1"/>
  <c r="B1446" i="3"/>
  <c r="C1446" i="3" s="1"/>
  <c r="B1447" i="3"/>
  <c r="C1447" i="3" s="1"/>
  <c r="B1448" i="3"/>
  <c r="C1448" i="3" s="1"/>
  <c r="B1449" i="3"/>
  <c r="C1449" i="3" s="1"/>
  <c r="B1450" i="3"/>
  <c r="C1450" i="3" s="1"/>
  <c r="B1451" i="3"/>
  <c r="C1451" i="3" s="1"/>
  <c r="B1452" i="3"/>
  <c r="C1452" i="3" s="1"/>
  <c r="B1453" i="3"/>
  <c r="C1453" i="3" s="1"/>
  <c r="B1454" i="3"/>
  <c r="C1454" i="3" s="1"/>
  <c r="B1455" i="3"/>
  <c r="C1455" i="3" s="1"/>
  <c r="B1456" i="3"/>
  <c r="B1457" i="3"/>
  <c r="C1457" i="3" s="1"/>
  <c r="B1458" i="3"/>
  <c r="C1458" i="3" s="1"/>
  <c r="B1459" i="3"/>
  <c r="C1459" i="3" s="1"/>
  <c r="B1460" i="3"/>
  <c r="C1460" i="3" s="1"/>
  <c r="B1461" i="3"/>
  <c r="C1461" i="3" s="1"/>
  <c r="B1462" i="3"/>
  <c r="C1462" i="3" s="1"/>
  <c r="D1428" i="3" l="1"/>
  <c r="C1428" i="3"/>
  <c r="C1172" i="3"/>
  <c r="D1172" i="3"/>
  <c r="D1271" i="3"/>
  <c r="C1271" i="3"/>
  <c r="D1099" i="3"/>
  <c r="C1099" i="3"/>
  <c r="D1079" i="3"/>
  <c r="C1079" i="3"/>
  <c r="D1003" i="3"/>
  <c r="C1003" i="3"/>
  <c r="D983" i="3"/>
  <c r="C983" i="3"/>
  <c r="D971" i="3"/>
  <c r="C971" i="3"/>
  <c r="D919" i="3"/>
  <c r="C919" i="3"/>
  <c r="D875" i="3"/>
  <c r="C875" i="3"/>
  <c r="D863" i="3"/>
  <c r="C863" i="3"/>
  <c r="D847" i="3"/>
  <c r="C847" i="3"/>
  <c r="D775" i="3"/>
  <c r="C775" i="3"/>
  <c r="D735" i="3"/>
  <c r="C735" i="3"/>
  <c r="D719" i="3"/>
  <c r="C719" i="3"/>
  <c r="D591" i="3"/>
  <c r="C591" i="3"/>
  <c r="D219" i="3"/>
  <c r="C219" i="3"/>
  <c r="D83" i="3"/>
  <c r="C83" i="3"/>
  <c r="D79" i="3"/>
  <c r="C79" i="3"/>
  <c r="D384" i="3"/>
  <c r="D1456" i="3"/>
  <c r="C1456" i="3"/>
  <c r="D1356" i="3"/>
  <c r="C1356" i="3"/>
  <c r="D1228" i="3"/>
  <c r="C1228" i="3"/>
  <c r="D1100" i="3"/>
  <c r="C1100" i="3"/>
  <c r="D1371" i="3"/>
  <c r="C1371" i="3"/>
  <c r="D1131" i="3"/>
  <c r="C1131" i="3"/>
  <c r="D1067" i="3"/>
  <c r="C1067" i="3"/>
  <c r="D1047" i="3"/>
  <c r="C1047" i="3"/>
  <c r="D791" i="3"/>
  <c r="C791" i="3"/>
  <c r="C958" i="3"/>
  <c r="D958" i="3"/>
  <c r="D834" i="3"/>
  <c r="C834" i="3"/>
  <c r="D806" i="3"/>
  <c r="C806" i="3"/>
  <c r="D778" i="3"/>
  <c r="C778" i="3"/>
  <c r="D578" i="3"/>
  <c r="C578" i="3"/>
  <c r="D550" i="3"/>
  <c r="C550" i="3"/>
  <c r="D518" i="3"/>
  <c r="C518" i="3"/>
  <c r="D442" i="3"/>
  <c r="C442" i="3"/>
  <c r="D262" i="3"/>
  <c r="C262" i="3"/>
  <c r="D198" i="3"/>
  <c r="C198" i="3"/>
  <c r="D194" i="3"/>
  <c r="C194" i="3"/>
  <c r="D186" i="3"/>
  <c r="C186" i="3"/>
  <c r="D182" i="3"/>
  <c r="C182" i="3"/>
  <c r="D178" i="3"/>
  <c r="C178" i="3"/>
  <c r="D166" i="3"/>
  <c r="C166" i="3"/>
  <c r="D154" i="3"/>
  <c r="C154" i="3"/>
  <c r="D150" i="3"/>
  <c r="C150" i="3"/>
  <c r="D142" i="3"/>
  <c r="C142" i="3"/>
  <c r="D1300" i="3"/>
  <c r="D1408" i="3"/>
  <c r="C1408" i="3"/>
  <c r="C1044" i="3"/>
  <c r="D1044" i="3"/>
  <c r="D1036" i="3"/>
  <c r="C1036" i="3"/>
  <c r="D972" i="3"/>
  <c r="C972" i="3"/>
  <c r="C832" i="3"/>
  <c r="D832" i="3"/>
  <c r="C768" i="3"/>
  <c r="D768" i="3"/>
  <c r="D1399" i="3"/>
  <c r="C1399" i="3"/>
  <c r="D1335" i="3"/>
  <c r="C1335" i="3"/>
  <c r="D1207" i="3"/>
  <c r="C1207" i="3"/>
  <c r="D1143" i="3"/>
  <c r="C1143" i="3"/>
  <c r="D1111" i="3"/>
  <c r="C1111" i="3"/>
  <c r="D1035" i="3"/>
  <c r="C1035" i="3"/>
  <c r="D1015" i="3"/>
  <c r="C1015" i="3"/>
  <c r="D903" i="3"/>
  <c r="C903" i="3"/>
  <c r="D891" i="3"/>
  <c r="C891" i="3"/>
  <c r="D763" i="3"/>
  <c r="C763" i="3"/>
  <c r="D747" i="3"/>
  <c r="C747" i="3"/>
  <c r="D663" i="3"/>
  <c r="C663" i="3"/>
  <c r="D647" i="3"/>
  <c r="C647" i="3"/>
  <c r="D635" i="3"/>
  <c r="C635" i="3"/>
  <c r="D619" i="3"/>
  <c r="C619" i="3"/>
  <c r="D607" i="3"/>
  <c r="C607" i="3"/>
  <c r="D535" i="3"/>
  <c r="C535" i="3"/>
  <c r="D1441" i="3"/>
  <c r="C1441" i="3"/>
  <c r="D1385" i="3"/>
  <c r="C1385" i="3"/>
  <c r="D1313" i="3"/>
  <c r="C1313" i="3"/>
  <c r="D1249" i="3"/>
  <c r="C1249" i="3"/>
  <c r="D1185" i="3"/>
  <c r="C1185" i="3"/>
  <c r="D1121" i="3"/>
  <c r="C1121" i="3"/>
  <c r="D1057" i="3"/>
  <c r="C1057" i="3"/>
  <c r="D993" i="3"/>
  <c r="C993" i="3"/>
  <c r="D749" i="3"/>
  <c r="C749" i="3"/>
  <c r="D721" i="3"/>
  <c r="C721" i="3"/>
  <c r="D365" i="3"/>
  <c r="C365" i="3"/>
  <c r="D896" i="3"/>
  <c r="D1292" i="3"/>
  <c r="C1292" i="3"/>
  <c r="D1164" i="3"/>
  <c r="C1164" i="3"/>
  <c r="C704" i="3"/>
  <c r="D704" i="3"/>
  <c r="C576" i="3"/>
  <c r="D576" i="3"/>
  <c r="C512" i="3"/>
  <c r="D512" i="3"/>
  <c r="D480" i="3"/>
  <c r="C480" i="3"/>
  <c r="C448" i="3"/>
  <c r="D448" i="3"/>
  <c r="D440" i="3"/>
  <c r="C440" i="3"/>
  <c r="D364" i="3"/>
  <c r="C364" i="3"/>
  <c r="D348" i="3"/>
  <c r="C348" i="3"/>
  <c r="D320" i="3"/>
  <c r="C320" i="3"/>
  <c r="C236" i="3"/>
  <c r="D236" i="3"/>
  <c r="C108" i="3"/>
  <c r="D108" i="3"/>
  <c r="D640" i="3"/>
  <c r="D3" i="3"/>
  <c r="C3" i="3"/>
  <c r="D323" i="3"/>
  <c r="D279" i="3"/>
  <c r="D251" i="3"/>
  <c r="D195" i="3"/>
  <c r="D151" i="3"/>
  <c r="D123" i="3"/>
  <c r="D67" i="3"/>
  <c r="D23" i="3"/>
  <c r="D1450" i="3"/>
  <c r="D1384" i="3"/>
  <c r="D1278" i="3"/>
  <c r="D1150" i="3"/>
  <c r="D1022" i="3"/>
  <c r="D948" i="3"/>
  <c r="D884" i="3"/>
  <c r="D820" i="3"/>
  <c r="D756" i="3"/>
  <c r="D692" i="3"/>
  <c r="D628" i="3"/>
  <c r="D564" i="3"/>
  <c r="D500" i="3"/>
  <c r="D436" i="3"/>
  <c r="D372" i="3"/>
  <c r="D307" i="3"/>
  <c r="D267" i="3"/>
  <c r="D179" i="3"/>
  <c r="D139" i="3"/>
  <c r="D51" i="3"/>
  <c r="D11" i="3"/>
  <c r="D1440" i="3"/>
  <c r="D1364" i="3"/>
  <c r="D1236" i="3"/>
  <c r="D1108" i="3"/>
  <c r="D980" i="3"/>
  <c r="D928" i="3"/>
  <c r="D864" i="3"/>
  <c r="D800" i="3"/>
  <c r="D736" i="3"/>
  <c r="D672" i="3"/>
  <c r="D608" i="3"/>
  <c r="D544" i="3"/>
  <c r="D416" i="3"/>
  <c r="D352" i="3"/>
  <c r="D295" i="3"/>
  <c r="D264" i="3"/>
  <c r="D224" i="3"/>
  <c r="D167" i="3"/>
  <c r="D136" i="3"/>
  <c r="D96" i="3"/>
  <c r="D39" i="3"/>
  <c r="D8" i="3"/>
  <c r="D1418" i="3"/>
  <c r="D1342" i="3"/>
  <c r="D1214" i="3"/>
  <c r="D1086" i="3"/>
  <c r="D960" i="3"/>
  <c r="D916" i="3"/>
  <c r="D852" i="3"/>
  <c r="D788" i="3"/>
  <c r="D724" i="3"/>
  <c r="D660" i="3"/>
  <c r="D596" i="3"/>
  <c r="D532" i="3"/>
  <c r="D468" i="3"/>
  <c r="D404" i="3"/>
  <c r="D336" i="3"/>
  <c r="D280" i="3"/>
  <c r="D252" i="3"/>
  <c r="D208" i="3"/>
  <c r="D152" i="3"/>
  <c r="D124" i="3"/>
  <c r="D80" i="3"/>
  <c r="D24" i="3"/>
  <c r="D1449" i="3"/>
  <c r="D1437" i="3"/>
  <c r="D1417" i="3"/>
  <c r="D1405" i="3"/>
  <c r="D1401" i="3"/>
  <c r="D1389" i="3"/>
  <c r="D1381" i="3"/>
  <c r="D1373" i="3"/>
  <c r="D1345" i="3"/>
  <c r="D1337" i="3"/>
  <c r="D1329" i="3"/>
  <c r="D1309" i="3"/>
  <c r="D1281" i="3"/>
  <c r="D1273" i="3"/>
  <c r="D1265" i="3"/>
  <c r="D1241" i="3"/>
  <c r="D1213" i="3"/>
  <c r="D1201" i="3"/>
  <c r="D1177" i="3"/>
  <c r="D1169" i="3"/>
  <c r="D1165" i="3"/>
  <c r="D1157" i="3"/>
  <c r="D1145" i="3"/>
  <c r="D1125" i="3"/>
  <c r="D1117" i="3"/>
  <c r="D1113" i="3"/>
  <c r="D1105" i="3"/>
  <c r="D1093" i="3"/>
  <c r="D1085" i="3"/>
  <c r="D1061" i="3"/>
  <c r="D1053" i="3"/>
  <c r="D1049" i="3"/>
  <c r="D1041" i="3"/>
  <c r="D1037" i="3"/>
  <c r="D1029" i="3"/>
  <c r="D1021" i="3"/>
  <c r="D1017" i="3"/>
  <c r="D1009" i="3"/>
  <c r="D997" i="3"/>
  <c r="D989" i="3"/>
  <c r="D985" i="3"/>
  <c r="D977" i="3"/>
  <c r="D973" i="3"/>
  <c r="D965" i="3"/>
  <c r="D957" i="3"/>
  <c r="D929" i="3"/>
  <c r="D897" i="3"/>
  <c r="D877" i="3"/>
  <c r="D865" i="3"/>
  <c r="D845" i="3"/>
  <c r="D837" i="3"/>
  <c r="D829" i="3"/>
  <c r="D813" i="3"/>
  <c r="D801" i="3"/>
  <c r="D781" i="3"/>
  <c r="D773" i="3"/>
  <c r="D769" i="3"/>
  <c r="D761" i="3"/>
  <c r="D741" i="3"/>
  <c r="D733" i="3"/>
  <c r="D713" i="3"/>
  <c r="D705" i="3"/>
  <c r="D697" i="3"/>
  <c r="D689" i="3"/>
  <c r="D681" i="3"/>
  <c r="D673" i="3"/>
  <c r="D653" i="3"/>
  <c r="D645" i="3"/>
  <c r="D637" i="3"/>
  <c r="D633" i="3"/>
  <c r="D625" i="3"/>
  <c r="D617" i="3"/>
  <c r="D609" i="3"/>
  <c r="D605" i="3"/>
  <c r="D601" i="3"/>
  <c r="D593" i="3"/>
  <c r="D585" i="3"/>
  <c r="D577" i="3"/>
  <c r="D557" i="3"/>
  <c r="D549" i="3"/>
  <c r="D541" i="3"/>
  <c r="D537" i="3"/>
  <c r="D529" i="3"/>
  <c r="D521" i="3"/>
  <c r="D513" i="3"/>
  <c r="D493" i="3"/>
  <c r="D485" i="3"/>
  <c r="D477" i="3"/>
  <c r="D473" i="3"/>
  <c r="D465" i="3"/>
  <c r="D457" i="3"/>
  <c r="D449" i="3"/>
  <c r="D429" i="3"/>
  <c r="D421" i="3"/>
  <c r="D413" i="3"/>
  <c r="D397" i="3"/>
  <c r="D389" i="3"/>
  <c r="D381" i="3"/>
  <c r="D369" i="3"/>
  <c r="D361" i="3"/>
  <c r="D353" i="3"/>
  <c r="D345" i="3"/>
  <c r="D341" i="3"/>
  <c r="D333" i="3"/>
  <c r="D325" i="3"/>
  <c r="D317" i="3"/>
  <c r="D313" i="3"/>
  <c r="D305" i="3"/>
  <c r="D297" i="3"/>
  <c r="D289" i="3"/>
  <c r="D281" i="3"/>
  <c r="D273" i="3"/>
  <c r="D265" i="3"/>
  <c r="D257" i="3"/>
  <c r="D249" i="3"/>
  <c r="D229" i="3"/>
  <c r="D221" i="3"/>
  <c r="D201" i="3"/>
  <c r="D193" i="3"/>
  <c r="D169" i="3"/>
  <c r="D161" i="3"/>
  <c r="D157" i="3"/>
  <c r="D149" i="3"/>
  <c r="D141" i="3"/>
  <c r="D133" i="3"/>
  <c r="D125" i="3"/>
  <c r="D101" i="3"/>
  <c r="D93" i="3"/>
  <c r="D89" i="3"/>
  <c r="D85" i="3"/>
  <c r="D77" i="3"/>
  <c r="D69" i="3"/>
  <c r="D49" i="3"/>
  <c r="D41" i="3"/>
  <c r="D33" i="3"/>
  <c r="D21" i="3"/>
  <c r="D13" i="3"/>
  <c r="D5" i="3"/>
  <c r="D1461" i="3"/>
  <c r="D1321" i="3"/>
  <c r="D1257" i="3"/>
  <c r="D1193" i="3"/>
  <c r="D1129" i="3"/>
  <c r="D1065" i="3"/>
  <c r="D1001" i="3"/>
  <c r="D937" i="3"/>
  <c r="D885" i="3"/>
  <c r="D853" i="3"/>
  <c r="D821" i="3"/>
  <c r="D789" i="3"/>
  <c r="D757" i="3"/>
  <c r="D725" i="3"/>
  <c r="D693" i="3"/>
  <c r="D661" i="3"/>
  <c r="D629" i="3"/>
  <c r="D597" i="3"/>
  <c r="D565" i="3"/>
  <c r="D533" i="3"/>
  <c r="D501" i="3"/>
  <c r="D469" i="3"/>
  <c r="D437" i="3"/>
  <c r="D405" i="3"/>
  <c r="D373" i="3"/>
  <c r="D337" i="3"/>
  <c r="D237" i="3"/>
  <c r="D1460" i="3"/>
  <c r="D1448" i="3"/>
  <c r="D1444" i="3"/>
  <c r="D1432" i="3"/>
  <c r="D1416" i="3"/>
  <c r="D1412" i="3"/>
  <c r="D1400" i="3"/>
  <c r="D1396" i="3"/>
  <c r="D1388" i="3"/>
  <c r="D1380" i="3"/>
  <c r="D1372" i="3"/>
  <c r="D1368" i="3"/>
  <c r="D1360" i="3"/>
  <c r="D1352" i="3"/>
  <c r="D1348" i="3"/>
  <c r="D1340" i="3"/>
  <c r="D1336" i="3"/>
  <c r="D1328" i="3"/>
  <c r="D1324" i="3"/>
  <c r="D1320" i="3"/>
  <c r="D1316" i="3"/>
  <c r="D1308" i="3"/>
  <c r="D1304" i="3"/>
  <c r="D1296" i="3"/>
  <c r="D1288" i="3"/>
  <c r="D1284" i="3"/>
  <c r="D1276" i="3"/>
  <c r="D1272" i="3"/>
  <c r="D1264" i="3"/>
  <c r="D1260" i="3"/>
  <c r="D1256" i="3"/>
  <c r="D1252" i="3"/>
  <c r="D1244" i="3"/>
  <c r="D1240" i="3"/>
  <c r="D1232" i="3"/>
  <c r="D1224" i="3"/>
  <c r="D1220" i="3"/>
  <c r="D1212" i="3"/>
  <c r="D1208" i="3"/>
  <c r="D1200" i="3"/>
  <c r="D1196" i="3"/>
  <c r="D1192" i="3"/>
  <c r="D1188" i="3"/>
  <c r="D1180" i="3"/>
  <c r="D1176" i="3"/>
  <c r="D1168" i="3"/>
  <c r="D1160" i="3"/>
  <c r="D1156" i="3"/>
  <c r="D1148" i="3"/>
  <c r="D1144" i="3"/>
  <c r="D1136" i="3"/>
  <c r="D1132" i="3"/>
  <c r="D1128" i="3"/>
  <c r="D1124" i="3"/>
  <c r="D1116" i="3"/>
  <c r="D1112" i="3"/>
  <c r="D1104" i="3"/>
  <c r="D1096" i="3"/>
  <c r="D1092" i="3"/>
  <c r="D1084" i="3"/>
  <c r="D1080" i="3"/>
  <c r="D1072" i="3"/>
  <c r="D1068" i="3"/>
  <c r="D1064" i="3"/>
  <c r="D1060" i="3"/>
  <c r="D1052" i="3"/>
  <c r="D1048" i="3"/>
  <c r="D1040" i="3"/>
  <c r="D1032" i="3"/>
  <c r="D1028" i="3"/>
  <c r="D1020" i="3"/>
  <c r="D1016" i="3"/>
  <c r="D1008" i="3"/>
  <c r="D1004" i="3"/>
  <c r="D1000" i="3"/>
  <c r="D996" i="3"/>
  <c r="D988" i="3"/>
  <c r="D984" i="3"/>
  <c r="D976" i="3"/>
  <c r="D1457" i="3"/>
  <c r="D1446" i="3"/>
  <c r="D1436" i="3"/>
  <c r="D1425" i="3"/>
  <c r="D1414" i="3"/>
  <c r="D1404" i="3"/>
  <c r="D1392" i="3"/>
  <c r="D1376" i="3"/>
  <c r="D1354" i="3"/>
  <c r="D1333" i="3"/>
  <c r="D1312" i="3"/>
  <c r="D1290" i="3"/>
  <c r="D1269" i="3"/>
  <c r="D1248" i="3"/>
  <c r="D1226" i="3"/>
  <c r="D1205" i="3"/>
  <c r="D1184" i="3"/>
  <c r="D1162" i="3"/>
  <c r="D1141" i="3"/>
  <c r="D1120" i="3"/>
  <c r="D1098" i="3"/>
  <c r="D1077" i="3"/>
  <c r="D1056" i="3"/>
  <c r="D1034" i="3"/>
  <c r="D1013" i="3"/>
  <c r="D992" i="3"/>
  <c r="D970" i="3"/>
  <c r="D949" i="3"/>
  <c r="D906" i="3"/>
  <c r="D53" i="3"/>
  <c r="D1421" i="3"/>
  <c r="D1377" i="3"/>
  <c r="D1369" i="3"/>
  <c r="D1361" i="3"/>
  <c r="D1349" i="3"/>
  <c r="D1341" i="3"/>
  <c r="D1325" i="3"/>
  <c r="D1317" i="3"/>
  <c r="D1293" i="3"/>
  <c r="D1285" i="3"/>
  <c r="D1261" i="3"/>
  <c r="D1253" i="3"/>
  <c r="D1229" i="3"/>
  <c r="D1221" i="3"/>
  <c r="D1153" i="3"/>
  <c r="D1149" i="3"/>
  <c r="D1137" i="3"/>
  <c r="D1089" i="3"/>
  <c r="D1081" i="3"/>
  <c r="D1073" i="3"/>
  <c r="D1069" i="3"/>
  <c r="D1025" i="3"/>
  <c r="D1005" i="3"/>
  <c r="D961" i="3"/>
  <c r="D953" i="3"/>
  <c r="D945" i="3"/>
  <c r="D941" i="3"/>
  <c r="D933" i="3"/>
  <c r="D925" i="3"/>
  <c r="D921" i="3"/>
  <c r="D913" i="3"/>
  <c r="D909" i="3"/>
  <c r="D901" i="3"/>
  <c r="D893" i="3"/>
  <c r="D889" i="3"/>
  <c r="D881" i="3"/>
  <c r="D873" i="3"/>
  <c r="D869" i="3"/>
  <c r="D861" i="3"/>
  <c r="D857" i="3"/>
  <c r="D849" i="3"/>
  <c r="D841" i="3"/>
  <c r="D833" i="3"/>
  <c r="D825" i="3"/>
  <c r="D817" i="3"/>
  <c r="D809" i="3"/>
  <c r="D805" i="3"/>
  <c r="D797" i="3"/>
  <c r="D793" i="3"/>
  <c r="D785" i="3"/>
  <c r="D777" i="3"/>
  <c r="D765" i="3"/>
  <c r="D753" i="3"/>
  <c r="D745" i="3"/>
  <c r="D737" i="3"/>
  <c r="D729" i="3"/>
  <c r="D717" i="3"/>
  <c r="D709" i="3"/>
  <c r="D701" i="3"/>
  <c r="D685" i="3"/>
  <c r="D677" i="3"/>
  <c r="D669" i="3"/>
  <c r="D665" i="3"/>
  <c r="D657" i="3"/>
  <c r="D649" i="3"/>
  <c r="D641" i="3"/>
  <c r="D621" i="3"/>
  <c r="D613" i="3"/>
  <c r="D589" i="3"/>
  <c r="D581" i="3"/>
  <c r="D573" i="3"/>
  <c r="D569" i="3"/>
  <c r="D561" i="3"/>
  <c r="D553" i="3"/>
  <c r="D545" i="3"/>
  <c r="D525" i="3"/>
  <c r="D517" i="3"/>
  <c r="D509" i="3"/>
  <c r="D505" i="3"/>
  <c r="D497" i="3"/>
  <c r="D489" i="3"/>
  <c r="D481" i="3"/>
  <c r="D461" i="3"/>
  <c r="D453" i="3"/>
  <c r="D445" i="3"/>
  <c r="D441" i="3"/>
  <c r="D433" i="3"/>
  <c r="D425" i="3"/>
  <c r="D417" i="3"/>
  <c r="D409" i="3"/>
  <c r="D401" i="3"/>
  <c r="D393" i="3"/>
  <c r="D385" i="3"/>
  <c r="D377" i="3"/>
  <c r="D357" i="3"/>
  <c r="D349" i="3"/>
  <c r="D329" i="3"/>
  <c r="D321" i="3"/>
  <c r="D301" i="3"/>
  <c r="D293" i="3"/>
  <c r="D285" i="3"/>
  <c r="D277" i="3"/>
  <c r="D269" i="3"/>
  <c r="D261" i="3"/>
  <c r="D253" i="3"/>
  <c r="D245" i="3"/>
  <c r="D241" i="3"/>
  <c r="D233" i="3"/>
  <c r="D225" i="3"/>
  <c r="D217" i="3"/>
  <c r="D213" i="3"/>
  <c r="D205" i="3"/>
  <c r="D197" i="3"/>
  <c r="D189" i="3"/>
  <c r="D185" i="3"/>
  <c r="D177" i="3"/>
  <c r="D173" i="3"/>
  <c r="D165" i="3"/>
  <c r="D153" i="3"/>
  <c r="D145" i="3"/>
  <c r="D137" i="3"/>
  <c r="D129" i="3"/>
  <c r="D121" i="3"/>
  <c r="D117" i="3"/>
  <c r="D113" i="3"/>
  <c r="D105" i="3"/>
  <c r="D97" i="3"/>
  <c r="D73" i="3"/>
  <c r="D65" i="3"/>
  <c r="D61" i="3"/>
  <c r="D57" i="3"/>
  <c r="D45" i="3"/>
  <c r="D37" i="3"/>
  <c r="D29" i="3"/>
  <c r="D25" i="3"/>
  <c r="D17" i="3"/>
  <c r="D9" i="3"/>
  <c r="D1429" i="3"/>
  <c r="D1397" i="3"/>
  <c r="D1459" i="3"/>
  <c r="D1455" i="3"/>
  <c r="D1451" i="3"/>
  <c r="D1447" i="3"/>
  <c r="D1443" i="3"/>
  <c r="D1439" i="3"/>
  <c r="D1435" i="3"/>
  <c r="D1431" i="3"/>
  <c r="D1427" i="3"/>
  <c r="D1423" i="3"/>
  <c r="D1419" i="3"/>
  <c r="D1415" i="3"/>
  <c r="D1411" i="3"/>
  <c r="D1407" i="3"/>
  <c r="D1403" i="3"/>
  <c r="D1395" i="3"/>
  <c r="D1391" i="3"/>
  <c r="D1387" i="3"/>
  <c r="D1383" i="3"/>
  <c r="D1379" i="3"/>
  <c r="D1375" i="3"/>
  <c r="D1367" i="3"/>
  <c r="D1363" i="3"/>
  <c r="D1359" i="3"/>
  <c r="D1355" i="3"/>
  <c r="D1351" i="3"/>
  <c r="D1347" i="3"/>
  <c r="D1343" i="3"/>
  <c r="D1339" i="3"/>
  <c r="D1331" i="3"/>
  <c r="D1327" i="3"/>
  <c r="D1323" i="3"/>
  <c r="D1319" i="3"/>
  <c r="D1315" i="3"/>
  <c r="D1311" i="3"/>
  <c r="D1307" i="3"/>
  <c r="D1303" i="3"/>
  <c r="D1299" i="3"/>
  <c r="D1295" i="3"/>
  <c r="D1291" i="3"/>
  <c r="D1287" i="3"/>
  <c r="D1283" i="3"/>
  <c r="D1279" i="3"/>
  <c r="D1275" i="3"/>
  <c r="D1267" i="3"/>
  <c r="D1263" i="3"/>
  <c r="D1259" i="3"/>
  <c r="D1255" i="3"/>
  <c r="D1251" i="3"/>
  <c r="D1247" i="3"/>
  <c r="D1243" i="3"/>
  <c r="D1239" i="3"/>
  <c r="D1235" i="3"/>
  <c r="D1231" i="3"/>
  <c r="D1227" i="3"/>
  <c r="D1223" i="3"/>
  <c r="D1219" i="3"/>
  <c r="D1215" i="3"/>
  <c r="D1211" i="3"/>
  <c r="D1203" i="3"/>
  <c r="D1199" i="3"/>
  <c r="D1195" i="3"/>
  <c r="D1191" i="3"/>
  <c r="D1187" i="3"/>
  <c r="D1183" i="3"/>
  <c r="D1179" i="3"/>
  <c r="D1175" i="3"/>
  <c r="D1171" i="3"/>
  <c r="D1167" i="3"/>
  <c r="D1163" i="3"/>
  <c r="D1159" i="3"/>
  <c r="D1155" i="3"/>
  <c r="D1151" i="3"/>
  <c r="D1147" i="3"/>
  <c r="D1139" i="3"/>
  <c r="D1135" i="3"/>
  <c r="D1445" i="3"/>
  <c r="D1434" i="3"/>
  <c r="D1424" i="3"/>
  <c r="D1413" i="3"/>
  <c r="D1402" i="3"/>
  <c r="D1390" i="3"/>
  <c r="D1374" i="3"/>
  <c r="D1353" i="3"/>
  <c r="D1332" i="3"/>
  <c r="D1310" i="3"/>
  <c r="D1289" i="3"/>
  <c r="D1268" i="3"/>
  <c r="D1246" i="3"/>
  <c r="D1225" i="3"/>
  <c r="D1204" i="3"/>
  <c r="D1182" i="3"/>
  <c r="D1161" i="3"/>
  <c r="D1140" i="3"/>
  <c r="D1118" i="3"/>
  <c r="D1097" i="3"/>
  <c r="D1076" i="3"/>
  <c r="D1054" i="3"/>
  <c r="D1033" i="3"/>
  <c r="D1012" i="3"/>
  <c r="D990" i="3"/>
  <c r="D969" i="3"/>
  <c r="D926" i="3"/>
  <c r="D905" i="3"/>
  <c r="D874" i="3"/>
  <c r="D842" i="3"/>
  <c r="D810" i="3"/>
  <c r="D746" i="3"/>
  <c r="D714" i="3"/>
  <c r="D682" i="3"/>
  <c r="D650" i="3"/>
  <c r="D618" i="3"/>
  <c r="D586" i="3"/>
  <c r="D554" i="3"/>
  <c r="D522" i="3"/>
  <c r="D490" i="3"/>
  <c r="D458" i="3"/>
  <c r="D426" i="3"/>
  <c r="D394" i="3"/>
  <c r="D362" i="3"/>
  <c r="D181" i="3"/>
  <c r="D81" i="3"/>
  <c r="D1453" i="3"/>
  <c r="D1433" i="3"/>
  <c r="D1393" i="3"/>
  <c r="D1357" i="3"/>
  <c r="D1305" i="3"/>
  <c r="D1297" i="3"/>
  <c r="D1277" i="3"/>
  <c r="D1245" i="3"/>
  <c r="D1233" i="3"/>
  <c r="D1217" i="3"/>
  <c r="D1209" i="3"/>
  <c r="D1197" i="3"/>
  <c r="D1189" i="3"/>
  <c r="D1181" i="3"/>
  <c r="D1133" i="3"/>
  <c r="D1101" i="3"/>
  <c r="D1458" i="3"/>
  <c r="D1454" i="3"/>
  <c r="D1442" i="3"/>
  <c r="D1438" i="3"/>
  <c r="D1426" i="3"/>
  <c r="D1422" i="3"/>
  <c r="D1410" i="3"/>
  <c r="D1406" i="3"/>
  <c r="D1394" i="3"/>
  <c r="D1386" i="3"/>
  <c r="D1382" i="3"/>
  <c r="D1378" i="3"/>
  <c r="D1370" i="3"/>
  <c r="D1366" i="3"/>
  <c r="D1362" i="3"/>
  <c r="D1358" i="3"/>
  <c r="D1350" i="3"/>
  <c r="D1346" i="3"/>
  <c r="D1338" i="3"/>
  <c r="D1334" i="3"/>
  <c r="D1330" i="3"/>
  <c r="D1326" i="3"/>
  <c r="D1318" i="3"/>
  <c r="D1314" i="3"/>
  <c r="D1306" i="3"/>
  <c r="D1302" i="3"/>
  <c r="D1298" i="3"/>
  <c r="D1294" i="3"/>
  <c r="D1286" i="3"/>
  <c r="D1282" i="3"/>
  <c r="D1274" i="3"/>
  <c r="D1270" i="3"/>
  <c r="D1266" i="3"/>
  <c r="D1262" i="3"/>
  <c r="D1254" i="3"/>
  <c r="D1250" i="3"/>
  <c r="D1242" i="3"/>
  <c r="D1238" i="3"/>
  <c r="D1234" i="3"/>
  <c r="D1230" i="3"/>
  <c r="D1222" i="3"/>
  <c r="D1218" i="3"/>
  <c r="D1210" i="3"/>
  <c r="D1206" i="3"/>
  <c r="D1202" i="3"/>
  <c r="D1198" i="3"/>
  <c r="D1190" i="3"/>
  <c r="D1186" i="3"/>
  <c r="D1178" i="3"/>
  <c r="D1174" i="3"/>
  <c r="D1170" i="3"/>
  <c r="D1166" i="3"/>
  <c r="D1158" i="3"/>
  <c r="D1154" i="3"/>
  <c r="D1146" i="3"/>
  <c r="D1142" i="3"/>
  <c r="D1138" i="3"/>
  <c r="D1134" i="3"/>
  <c r="D1126" i="3"/>
  <c r="D1122" i="3"/>
  <c r="D1114" i="3"/>
  <c r="D1110" i="3"/>
  <c r="D1106" i="3"/>
  <c r="D1102" i="3"/>
  <c r="D1094" i="3"/>
  <c r="D1090" i="3"/>
  <c r="D1082" i="3"/>
  <c r="D1078" i="3"/>
  <c r="D1074" i="3"/>
  <c r="D1070" i="3"/>
  <c r="D1062" i="3"/>
  <c r="D1058" i="3"/>
  <c r="D1050" i="3"/>
  <c r="D1046" i="3"/>
  <c r="D1042" i="3"/>
  <c r="D1038" i="3"/>
  <c r="D1030" i="3"/>
  <c r="D1026" i="3"/>
  <c r="D1018" i="3"/>
  <c r="D1014" i="3"/>
  <c r="D1010" i="3"/>
  <c r="D1006" i="3"/>
  <c r="D998" i="3"/>
  <c r="D994" i="3"/>
  <c r="D986" i="3"/>
  <c r="D982" i="3"/>
  <c r="D978" i="3"/>
  <c r="D974" i="3"/>
  <c r="D966" i="3"/>
  <c r="D962" i="3"/>
  <c r="D954" i="3"/>
  <c r="D950" i="3"/>
  <c r="D946" i="3"/>
  <c r="D942" i="3"/>
  <c r="D934" i="3"/>
  <c r="D930" i="3"/>
  <c r="D922" i="3"/>
  <c r="D918" i="3"/>
  <c r="D914" i="3"/>
  <c r="D910" i="3"/>
  <c r="D902" i="3"/>
  <c r="D898" i="3"/>
  <c r="D894" i="3"/>
  <c r="D890" i="3"/>
  <c r="D886" i="3"/>
  <c r="D882" i="3"/>
  <c r="D878" i="3"/>
  <c r="D870" i="3"/>
  <c r="D866" i="3"/>
  <c r="D862" i="3"/>
  <c r="D858" i="3"/>
  <c r="D854" i="3"/>
  <c r="D850" i="3"/>
  <c r="D846" i="3"/>
  <c r="D838" i="3"/>
  <c r="D830" i="3"/>
  <c r="D826" i="3"/>
  <c r="D822" i="3"/>
  <c r="D818" i="3"/>
  <c r="D814" i="3"/>
  <c r="D802" i="3"/>
  <c r="D798" i="3"/>
  <c r="D794" i="3"/>
  <c r="D790" i="3"/>
  <c r="D786" i="3"/>
  <c r="D782" i="3"/>
  <c r="D774" i="3"/>
  <c r="D770" i="3"/>
  <c r="D766" i="3"/>
  <c r="D762" i="3"/>
  <c r="D758" i="3"/>
  <c r="D754" i="3"/>
  <c r="D750" i="3"/>
  <c r="D742" i="3"/>
  <c r="D738" i="3"/>
  <c r="D734" i="3"/>
  <c r="D730" i="3"/>
  <c r="D726" i="3"/>
  <c r="D722" i="3"/>
  <c r="D718" i="3"/>
  <c r="D710" i="3"/>
  <c r="D706" i="3"/>
  <c r="D702" i="3"/>
  <c r="D698" i="3"/>
  <c r="D694" i="3"/>
  <c r="D690" i="3"/>
  <c r="D686" i="3"/>
  <c r="D678" i="3"/>
  <c r="D674" i="3"/>
  <c r="D670" i="3"/>
  <c r="D666" i="3"/>
  <c r="D662" i="3"/>
  <c r="D658" i="3"/>
  <c r="D654" i="3"/>
  <c r="D646" i="3"/>
  <c r="D642" i="3"/>
  <c r="D638" i="3"/>
  <c r="D634" i="3"/>
  <c r="D630" i="3"/>
  <c r="D626" i="3"/>
  <c r="D622" i="3"/>
  <c r="D614" i="3"/>
  <c r="D610" i="3"/>
  <c r="D606" i="3"/>
  <c r="D602" i="3"/>
  <c r="D598" i="3"/>
  <c r="D594" i="3"/>
  <c r="D590" i="3"/>
  <c r="D582" i="3"/>
  <c r="D574" i="3"/>
  <c r="D570" i="3"/>
  <c r="D566" i="3"/>
  <c r="D562" i="3"/>
  <c r="D558" i="3"/>
  <c r="D546" i="3"/>
  <c r="D542" i="3"/>
  <c r="D538" i="3"/>
  <c r="D534" i="3"/>
  <c r="D530" i="3"/>
  <c r="D526" i="3"/>
  <c r="D514" i="3"/>
  <c r="D510" i="3"/>
  <c r="D506" i="3"/>
  <c r="D502" i="3"/>
  <c r="D498" i="3"/>
  <c r="D494" i="3"/>
  <c r="D486" i="3"/>
  <c r="D482" i="3"/>
  <c r="D478" i="3"/>
  <c r="D474" i="3"/>
  <c r="D470" i="3"/>
  <c r="D466" i="3"/>
  <c r="D462" i="3"/>
  <c r="D454" i="3"/>
  <c r="D450" i="3"/>
  <c r="D446" i="3"/>
  <c r="D438" i="3"/>
  <c r="D434" i="3"/>
  <c r="D430" i="3"/>
  <c r="D422" i="3"/>
  <c r="D418" i="3"/>
  <c r="D414" i="3"/>
  <c r="D410" i="3"/>
  <c r="D406" i="3"/>
  <c r="D402" i="3"/>
  <c r="D398" i="3"/>
  <c r="D390" i="3"/>
  <c r="D386" i="3"/>
  <c r="D382" i="3"/>
  <c r="D378" i="3"/>
  <c r="D374" i="3"/>
  <c r="D370" i="3"/>
  <c r="D366" i="3"/>
  <c r="D358" i="3"/>
  <c r="D354" i="3"/>
  <c r="D350" i="3"/>
  <c r="D346" i="3"/>
  <c r="D342" i="3"/>
  <c r="D338" i="3"/>
  <c r="D334" i="3"/>
  <c r="D330" i="3"/>
  <c r="D326" i="3"/>
  <c r="D322" i="3"/>
  <c r="D318" i="3"/>
  <c r="D314" i="3"/>
  <c r="D310" i="3"/>
  <c r="D306" i="3"/>
  <c r="D302" i="3"/>
  <c r="D298" i="3"/>
  <c r="D294" i="3"/>
  <c r="D290" i="3"/>
  <c r="D286" i="3"/>
  <c r="D282" i="3"/>
  <c r="D278" i="3"/>
  <c r="D274" i="3"/>
  <c r="D270" i="3"/>
  <c r="D266" i="3"/>
  <c r="D258" i="3"/>
  <c r="D254" i="3"/>
  <c r="D250" i="3"/>
  <c r="D246" i="3"/>
  <c r="D242" i="3"/>
  <c r="D238" i="3"/>
  <c r="D234" i="3"/>
  <c r="D230" i="3"/>
  <c r="D226" i="3"/>
  <c r="D222" i="3"/>
  <c r="D218" i="3"/>
  <c r="D214" i="3"/>
  <c r="D210" i="3"/>
  <c r="D206" i="3"/>
  <c r="D202" i="3"/>
  <c r="D1462" i="3"/>
  <c r="D1452" i="3"/>
  <c r="D1430" i="3"/>
  <c r="D1420" i="3"/>
  <c r="D1409" i="3"/>
  <c r="D1398" i="3"/>
  <c r="D1365" i="3"/>
  <c r="D1344" i="3"/>
  <c r="D1322" i="3"/>
  <c r="D1301" i="3"/>
  <c r="D1280" i="3"/>
  <c r="D1258" i="3"/>
  <c r="D1237" i="3"/>
  <c r="D1216" i="3"/>
  <c r="D1194" i="3"/>
  <c r="D1173" i="3"/>
  <c r="D1152" i="3"/>
  <c r="D1130" i="3"/>
  <c r="D1109" i="3"/>
  <c r="D1088" i="3"/>
  <c r="D1066" i="3"/>
  <c r="D1045" i="3"/>
  <c r="D1024" i="3"/>
  <c r="D1002" i="3"/>
  <c r="D981" i="3"/>
  <c r="D938" i="3"/>
  <c r="D917" i="3"/>
  <c r="D309" i="3"/>
  <c r="D209" i="3"/>
  <c r="D109" i="3"/>
  <c r="D968" i="3"/>
  <c r="D956" i="3"/>
  <c r="D952" i="3"/>
  <c r="D940" i="3"/>
  <c r="D936" i="3"/>
  <c r="D924" i="3"/>
  <c r="D920" i="3"/>
  <c r="D908" i="3"/>
  <c r="D904" i="3"/>
  <c r="D892" i="3"/>
  <c r="D888" i="3"/>
  <c r="D876" i="3"/>
  <c r="D872" i="3"/>
  <c r="D860" i="3"/>
  <c r="D856" i="3"/>
  <c r="D844" i="3"/>
  <c r="D840" i="3"/>
  <c r="D828" i="3"/>
  <c r="D824" i="3"/>
  <c r="D812" i="3"/>
  <c r="D808" i="3"/>
  <c r="D796" i="3"/>
  <c r="D792" i="3"/>
  <c r="D780" i="3"/>
  <c r="D776" i="3"/>
  <c r="D764" i="3"/>
  <c r="D760" i="3"/>
  <c r="D748" i="3"/>
  <c r="D744" i="3"/>
  <c r="D732" i="3"/>
  <c r="D728" i="3"/>
  <c r="D716" i="3"/>
  <c r="D712" i="3"/>
  <c r="D700" i="3"/>
  <c r="D696" i="3"/>
  <c r="D684" i="3"/>
  <c r="D680" i="3"/>
  <c r="D668" i="3"/>
  <c r="D664" i="3"/>
  <c r="D652" i="3"/>
  <c r="D648" i="3"/>
  <c r="D636" i="3"/>
  <c r="D632" i="3"/>
  <c r="D620" i="3"/>
  <c r="D616" i="3"/>
  <c r="D604" i="3"/>
  <c r="D600" i="3"/>
  <c r="D588" i="3"/>
  <c r="D584" i="3"/>
  <c r="D572" i="3"/>
  <c r="D568" i="3"/>
  <c r="D556" i="3"/>
  <c r="D552" i="3"/>
  <c r="D540" i="3"/>
  <c r="D536" i="3"/>
  <c r="D524" i="3"/>
  <c r="D520" i="3"/>
  <c r="D508" i="3"/>
  <c r="D504" i="3"/>
  <c r="D492" i="3"/>
  <c r="D488" i="3"/>
  <c r="D476" i="3"/>
  <c r="D472" i="3"/>
  <c r="D460" i="3"/>
  <c r="D456" i="3"/>
  <c r="D444" i="3"/>
  <c r="D428" i="3"/>
  <c r="D424" i="3"/>
  <c r="D412" i="3"/>
  <c r="D408" i="3"/>
  <c r="D396" i="3"/>
  <c r="D392" i="3"/>
  <c r="D380" i="3"/>
  <c r="D376" i="3"/>
  <c r="D360" i="3"/>
  <c r="D340" i="3"/>
  <c r="D332" i="3"/>
  <c r="D324" i="3"/>
  <c r="D312" i="3"/>
  <c r="D308" i="3"/>
  <c r="D304" i="3"/>
  <c r="D296" i="3"/>
  <c r="D292" i="3"/>
  <c r="D284" i="3"/>
  <c r="D276" i="3"/>
  <c r="D268" i="3"/>
  <c r="D260" i="3"/>
  <c r="D256" i="3"/>
  <c r="D248" i="3"/>
  <c r="D244" i="3"/>
  <c r="D240" i="3"/>
  <c r="D232" i="3"/>
  <c r="D228" i="3"/>
  <c r="D220" i="3"/>
  <c r="D212" i="3"/>
  <c r="D204" i="3"/>
  <c r="D196" i="3"/>
  <c r="D192" i="3"/>
  <c r="D184" i="3"/>
  <c r="D180" i="3"/>
  <c r="D176" i="3"/>
  <c r="D168" i="3"/>
  <c r="D164" i="3"/>
  <c r="D156" i="3"/>
  <c r="D148" i="3"/>
  <c r="D140" i="3"/>
  <c r="D132" i="3"/>
  <c r="D128" i="3"/>
  <c r="D120" i="3"/>
  <c r="D116" i="3"/>
  <c r="D112" i="3"/>
  <c r="D104" i="3"/>
  <c r="D100" i="3"/>
  <c r="D92" i="3"/>
  <c r="D84" i="3"/>
  <c r="D76" i="3"/>
  <c r="D68" i="3"/>
  <c r="D64" i="3"/>
  <c r="D56" i="3"/>
  <c r="D52" i="3"/>
  <c r="D48" i="3"/>
  <c r="D40" i="3"/>
  <c r="D36" i="3"/>
  <c r="D28" i="3"/>
  <c r="D20" i="3"/>
  <c r="D12" i="3"/>
  <c r="D4" i="3"/>
  <c r="D944" i="3"/>
  <c r="D912" i="3"/>
  <c r="D880" i="3"/>
  <c r="D848" i="3"/>
  <c r="D816" i="3"/>
  <c r="D784" i="3"/>
  <c r="D752" i="3"/>
  <c r="D720" i="3"/>
  <c r="D688" i="3"/>
  <c r="D656" i="3"/>
  <c r="D624" i="3"/>
  <c r="D592" i="3"/>
  <c r="D560" i="3"/>
  <c r="D528" i="3"/>
  <c r="D496" i="3"/>
  <c r="D464" i="3"/>
  <c r="D432" i="3"/>
  <c r="D400" i="3"/>
  <c r="D368" i="3"/>
  <c r="D344" i="3"/>
  <c r="D331" i="3"/>
  <c r="D316" i="3"/>
  <c r="D288" i="3"/>
  <c r="D259" i="3"/>
  <c r="D231" i="3"/>
  <c r="D216" i="3"/>
  <c r="D203" i="3"/>
  <c r="D188" i="3"/>
  <c r="D160" i="3"/>
  <c r="D131" i="3"/>
  <c r="D103" i="3"/>
  <c r="D88" i="3"/>
  <c r="D75" i="3"/>
  <c r="D60" i="3"/>
  <c r="D32" i="3"/>
  <c r="D1127" i="3"/>
  <c r="D1123" i="3"/>
  <c r="D1119" i="3"/>
  <c r="D1115" i="3"/>
  <c r="D1107" i="3"/>
  <c r="D1103" i="3"/>
  <c r="D1095" i="3"/>
  <c r="D1091" i="3"/>
  <c r="D1087" i="3"/>
  <c r="D1083" i="3"/>
  <c r="D1075" i="3"/>
  <c r="D1071" i="3"/>
  <c r="D1063" i="3"/>
  <c r="D1059" i="3"/>
  <c r="D1055" i="3"/>
  <c r="D1051" i="3"/>
  <c r="D1043" i="3"/>
  <c r="D1039" i="3"/>
  <c r="D1031" i="3"/>
  <c r="D1027" i="3"/>
  <c r="D1023" i="3"/>
  <c r="D1019" i="3"/>
  <c r="D1011" i="3"/>
  <c r="D1007" i="3"/>
  <c r="D999" i="3"/>
  <c r="D995" i="3"/>
  <c r="D991" i="3"/>
  <c r="D987" i="3"/>
  <c r="D979" i="3"/>
  <c r="D975" i="3"/>
  <c r="D967" i="3"/>
  <c r="D963" i="3"/>
  <c r="D959" i="3"/>
  <c r="D955" i="3"/>
  <c r="D951" i="3"/>
  <c r="D947" i="3"/>
  <c r="D943" i="3"/>
  <c r="D939" i="3"/>
  <c r="D935" i="3"/>
  <c r="D931" i="3"/>
  <c r="D927" i="3"/>
  <c r="D923" i="3"/>
  <c r="D915" i="3"/>
  <c r="D911" i="3"/>
  <c r="D907" i="3"/>
  <c r="D899" i="3"/>
  <c r="D895" i="3"/>
  <c r="D887" i="3"/>
  <c r="D883" i="3"/>
  <c r="D879" i="3"/>
  <c r="D871" i="3"/>
  <c r="D867" i="3"/>
  <c r="D859" i="3"/>
  <c r="D855" i="3"/>
  <c r="D851" i="3"/>
  <c r="D843" i="3"/>
  <c r="D839" i="3"/>
  <c r="D835" i="3"/>
  <c r="D831" i="3"/>
  <c r="D827" i="3"/>
  <c r="D823" i="3"/>
  <c r="D819" i="3"/>
  <c r="D815" i="3"/>
  <c r="D811" i="3"/>
  <c r="D807" i="3"/>
  <c r="D803" i="3"/>
  <c r="D799" i="3"/>
  <c r="D795" i="3"/>
  <c r="D787" i="3"/>
  <c r="D783" i="3"/>
  <c r="D779" i="3"/>
  <c r="D771" i="3"/>
  <c r="D767" i="3"/>
  <c r="D759" i="3"/>
  <c r="D755" i="3"/>
  <c r="D751" i="3"/>
  <c r="D743" i="3"/>
  <c r="D739" i="3"/>
  <c r="D731" i="3"/>
  <c r="D727" i="3"/>
  <c r="D723" i="3"/>
  <c r="D715" i="3"/>
  <c r="D711" i="3"/>
  <c r="D707" i="3"/>
  <c r="D703" i="3"/>
  <c r="D699" i="3"/>
  <c r="D695" i="3"/>
  <c r="D691" i="3"/>
  <c r="D687" i="3"/>
  <c r="D683" i="3"/>
  <c r="D679" i="3"/>
  <c r="D675" i="3"/>
  <c r="D671" i="3"/>
  <c r="D667" i="3"/>
  <c r="D659" i="3"/>
  <c r="D655" i="3"/>
  <c r="D651" i="3"/>
  <c r="D643" i="3"/>
  <c r="D639" i="3"/>
  <c r="D631" i="3"/>
  <c r="D627" i="3"/>
  <c r="D623" i="3"/>
  <c r="D615" i="3"/>
  <c r="D611" i="3"/>
  <c r="D603" i="3"/>
  <c r="D599" i="3"/>
  <c r="D595" i="3"/>
  <c r="D587" i="3"/>
  <c r="D583" i="3"/>
  <c r="D579" i="3"/>
  <c r="D575" i="3"/>
  <c r="D571" i="3"/>
  <c r="D567" i="3"/>
  <c r="D563" i="3"/>
  <c r="D559" i="3"/>
  <c r="D555" i="3"/>
  <c r="D551" i="3"/>
  <c r="D547" i="3"/>
  <c r="D543" i="3"/>
  <c r="D539" i="3"/>
  <c r="D531" i="3"/>
  <c r="D527" i="3"/>
  <c r="D523" i="3"/>
  <c r="D519" i="3"/>
  <c r="D515" i="3"/>
  <c r="D511" i="3"/>
  <c r="D507" i="3"/>
  <c r="D503" i="3"/>
  <c r="D499" i="3"/>
  <c r="D495" i="3"/>
  <c r="D491" i="3"/>
  <c r="D487" i="3"/>
  <c r="D483" i="3"/>
  <c r="D479" i="3"/>
  <c r="D475" i="3"/>
  <c r="D471" i="3"/>
  <c r="D467" i="3"/>
  <c r="D463" i="3"/>
  <c r="D459" i="3"/>
  <c r="D455" i="3"/>
  <c r="D451" i="3"/>
  <c r="D447" i="3"/>
  <c r="D443" i="3"/>
  <c r="D439" i="3"/>
  <c r="D435" i="3"/>
  <c r="D431" i="3"/>
  <c r="D427" i="3"/>
  <c r="D423" i="3"/>
  <c r="D419" i="3"/>
  <c r="D415" i="3"/>
  <c r="D411" i="3"/>
  <c r="D407" i="3"/>
  <c r="D403" i="3"/>
  <c r="D399" i="3"/>
  <c r="D395" i="3"/>
  <c r="D391" i="3"/>
  <c r="D387" i="3"/>
  <c r="D383" i="3"/>
  <c r="D379" i="3"/>
  <c r="D375" i="3"/>
  <c r="D371" i="3"/>
  <c r="D367" i="3"/>
  <c r="D363" i="3"/>
  <c r="D359" i="3"/>
  <c r="D355" i="3"/>
  <c r="D351" i="3"/>
  <c r="D347" i="3"/>
  <c r="D339" i="3"/>
  <c r="D335" i="3"/>
  <c r="D327" i="3"/>
  <c r="D319" i="3"/>
  <c r="D311" i="3"/>
  <c r="D303" i="3"/>
  <c r="D299" i="3"/>
  <c r="D291" i="3"/>
  <c r="D287" i="3"/>
  <c r="D283" i="3"/>
  <c r="D275" i="3"/>
  <c r="D271" i="3"/>
  <c r="D263" i="3"/>
  <c r="D255" i="3"/>
  <c r="D247" i="3"/>
  <c r="D239" i="3"/>
  <c r="D235" i="3"/>
  <c r="D227" i="3"/>
  <c r="D223" i="3"/>
  <c r="D211" i="3"/>
  <c r="D207" i="3"/>
  <c r="D199" i="3"/>
  <c r="D191" i="3"/>
  <c r="D183" i="3"/>
  <c r="D175" i="3"/>
  <c r="D171" i="3"/>
  <c r="D163" i="3"/>
  <c r="D159" i="3"/>
  <c r="D155" i="3"/>
  <c r="D147" i="3"/>
  <c r="D143" i="3"/>
  <c r="D135" i="3"/>
  <c r="D127" i="3"/>
  <c r="D119" i="3"/>
  <c r="D111" i="3"/>
  <c r="D107" i="3"/>
  <c r="D99" i="3"/>
  <c r="D95" i="3"/>
  <c r="D91" i="3"/>
  <c r="D71" i="3"/>
  <c r="D63" i="3"/>
  <c r="D55" i="3"/>
  <c r="D47" i="3"/>
  <c r="D43" i="3"/>
  <c r="D35" i="3"/>
  <c r="D31" i="3"/>
  <c r="D27" i="3"/>
  <c r="D19" i="3"/>
  <c r="D15" i="3"/>
  <c r="D7" i="3"/>
  <c r="D964" i="3"/>
  <c r="D932" i="3"/>
  <c r="D900" i="3"/>
  <c r="D868" i="3"/>
  <c r="D836" i="3"/>
  <c r="D804" i="3"/>
  <c r="D772" i="3"/>
  <c r="D740" i="3"/>
  <c r="D708" i="3"/>
  <c r="D676" i="3"/>
  <c r="D644" i="3"/>
  <c r="D612" i="3"/>
  <c r="D580" i="3"/>
  <c r="D548" i="3"/>
  <c r="D516" i="3"/>
  <c r="D484" i="3"/>
  <c r="D452" i="3"/>
  <c r="D420" i="3"/>
  <c r="D388" i="3"/>
  <c r="D356" i="3"/>
  <c r="D343" i="3"/>
  <c r="D328" i="3"/>
  <c r="D315" i="3"/>
  <c r="D300" i="3"/>
  <c r="D272" i="3"/>
  <c r="D243" i="3"/>
  <c r="D215" i="3"/>
  <c r="D200" i="3"/>
  <c r="D187" i="3"/>
  <c r="D172" i="3"/>
  <c r="D144" i="3"/>
  <c r="D115" i="3"/>
  <c r="D87" i="3"/>
  <c r="D72" i="3"/>
  <c r="D59" i="3"/>
  <c r="D44" i="3"/>
  <c r="D16" i="3"/>
  <c r="D190" i="3"/>
  <c r="D174" i="3"/>
  <c r="D170" i="3"/>
  <c r="D162" i="3"/>
  <c r="D158" i="3"/>
  <c r="D146" i="3"/>
  <c r="D138" i="3"/>
  <c r="D134" i="3"/>
  <c r="D130" i="3"/>
  <c r="D126" i="3"/>
  <c r="D122" i="3"/>
  <c r="D118" i="3"/>
  <c r="D114" i="3"/>
  <c r="D110" i="3"/>
  <c r="D106" i="3"/>
  <c r="D102" i="3"/>
  <c r="D98" i="3"/>
  <c r="D94" i="3"/>
  <c r="D90" i="3"/>
  <c r="D86" i="3"/>
  <c r="D82" i="3"/>
  <c r="D78" i="3"/>
  <c r="D74" i="3"/>
  <c r="D70" i="3"/>
  <c r="D66" i="3"/>
  <c r="D62" i="3"/>
  <c r="D58" i="3"/>
  <c r="D54" i="3"/>
  <c r="D50" i="3"/>
  <c r="D46" i="3"/>
  <c r="D42" i="3"/>
  <c r="D38" i="3"/>
  <c r="D34" i="3"/>
  <c r="D30" i="3"/>
  <c r="D26" i="3"/>
  <c r="D22" i="3"/>
  <c r="D18" i="3"/>
  <c r="D14" i="3"/>
  <c r="D10" i="3"/>
  <c r="D6" i="3"/>
  <c r="U93" i="3"/>
  <c r="V93" i="3"/>
  <c r="W93" i="3"/>
  <c r="X93" i="3"/>
  <c r="Y93" i="3"/>
  <c r="Z93" i="3"/>
  <c r="AA93" i="3"/>
  <c r="AB93" i="3"/>
  <c r="AC93" i="3"/>
  <c r="AD93" i="3"/>
  <c r="AE93" i="3"/>
  <c r="U94" i="3"/>
  <c r="V94" i="3"/>
  <c r="W94" i="3"/>
  <c r="X94" i="3"/>
  <c r="Y94" i="3"/>
  <c r="Z94" i="3"/>
  <c r="AA94" i="3"/>
  <c r="AB94" i="3"/>
  <c r="AC94" i="3"/>
  <c r="AD94" i="3"/>
  <c r="AE94" i="3"/>
  <c r="U95" i="3"/>
  <c r="V95" i="3"/>
  <c r="W95" i="3"/>
  <c r="X95" i="3"/>
  <c r="Y95" i="3"/>
  <c r="Z95" i="3"/>
  <c r="AA95" i="3"/>
  <c r="AB95" i="3"/>
  <c r="AC95" i="3"/>
  <c r="AD95" i="3"/>
  <c r="AE95" i="3"/>
  <c r="U96" i="3"/>
  <c r="V96" i="3"/>
  <c r="W96" i="3"/>
  <c r="X96" i="3"/>
  <c r="Y96" i="3"/>
  <c r="Z96" i="3"/>
  <c r="AA96" i="3"/>
  <c r="AB96" i="3"/>
  <c r="AC96" i="3"/>
  <c r="AD96" i="3"/>
  <c r="AE96" i="3"/>
  <c r="U97" i="3"/>
  <c r="V97" i="3"/>
  <c r="W97" i="3"/>
  <c r="X97" i="3"/>
  <c r="Y97" i="3"/>
  <c r="Z97" i="3"/>
  <c r="AA97" i="3"/>
  <c r="AB97" i="3"/>
  <c r="AC97" i="3"/>
  <c r="AD97" i="3"/>
  <c r="AE97" i="3"/>
  <c r="U98" i="3"/>
  <c r="V98" i="3"/>
  <c r="W98" i="3"/>
  <c r="X98" i="3"/>
  <c r="Y98" i="3"/>
  <c r="Z98" i="3"/>
  <c r="AA98" i="3"/>
  <c r="AB98" i="3"/>
  <c r="AC98" i="3"/>
  <c r="AD98" i="3"/>
  <c r="AE98" i="3"/>
  <c r="U99" i="3"/>
  <c r="V99" i="3"/>
  <c r="W99" i="3"/>
  <c r="X99" i="3"/>
  <c r="Y99" i="3"/>
  <c r="Z99" i="3"/>
  <c r="AA99" i="3"/>
  <c r="AB99" i="3"/>
  <c r="AC99" i="3"/>
  <c r="AD99" i="3"/>
  <c r="AE99" i="3"/>
  <c r="U100" i="3"/>
  <c r="V100" i="3"/>
  <c r="W100" i="3"/>
  <c r="X100" i="3"/>
  <c r="Y100" i="3"/>
  <c r="Z100" i="3"/>
  <c r="AA100" i="3"/>
  <c r="AB100" i="3"/>
  <c r="AC100" i="3"/>
  <c r="AD100" i="3"/>
  <c r="AE100" i="3"/>
  <c r="T94" i="3"/>
  <c r="T95" i="3"/>
  <c r="T96" i="3"/>
  <c r="T97" i="3"/>
  <c r="T98" i="3"/>
  <c r="T99" i="3"/>
  <c r="T100" i="3"/>
  <c r="T93" i="3"/>
  <c r="AX32" i="3"/>
  <c r="AX33" i="3"/>
  <c r="AX34" i="3"/>
  <c r="AX35" i="3"/>
  <c r="AX36" i="3"/>
  <c r="AX37" i="3"/>
  <c r="AX38" i="3"/>
  <c r="AX31" i="3"/>
  <c r="AX22" i="3"/>
  <c r="AX23" i="3"/>
  <c r="AX24" i="3"/>
  <c r="AX25" i="3"/>
  <c r="AX26" i="3"/>
  <c r="AX27" i="3"/>
  <c r="AX28" i="3"/>
  <c r="AX21" i="3"/>
  <c r="AF54" i="3"/>
  <c r="AF55" i="3"/>
  <c r="AF56" i="3"/>
  <c r="AF57" i="3"/>
  <c r="AF58" i="3"/>
  <c r="AF59" i="3"/>
  <c r="AF60" i="3"/>
  <c r="AF53" i="3"/>
  <c r="AF43" i="3"/>
  <c r="AF44" i="3"/>
  <c r="AF45" i="3"/>
  <c r="AF46" i="3"/>
  <c r="AF47" i="3"/>
  <c r="AF48" i="3"/>
  <c r="AF49" i="3"/>
  <c r="AF50" i="3"/>
  <c r="AF42" i="3"/>
  <c r="AH31" i="3"/>
  <c r="AG34" i="3"/>
  <c r="AG35" i="3"/>
  <c r="AG36" i="3"/>
  <c r="AG37" i="3"/>
  <c r="AG38" i="3"/>
  <c r="AG39" i="3"/>
  <c r="AG40" i="3"/>
  <c r="AG33" i="3"/>
  <c r="AF61" i="3" l="1"/>
  <c r="AX39" i="3"/>
  <c r="AG41" i="3"/>
  <c r="AF51" i="3"/>
  <c r="AX29" i="3"/>
  <c r="R359" i="5"/>
  <c r="R360" i="5"/>
  <c r="R358" i="5"/>
  <c r="Z811" i="2"/>
  <c r="AA811" i="2"/>
  <c r="AB811" i="2"/>
  <c r="AC811" i="2"/>
  <c r="AD811" i="2"/>
  <c r="AE811" i="2"/>
  <c r="AF811" i="2"/>
  <c r="AG811" i="2"/>
  <c r="AH811" i="2"/>
  <c r="AI811" i="2"/>
  <c r="AJ811" i="2"/>
  <c r="Z812" i="2"/>
  <c r="AA812" i="2"/>
  <c r="AB812" i="2"/>
  <c r="AC812" i="2"/>
  <c r="AD812" i="2"/>
  <c r="AE812" i="2"/>
  <c r="AF812" i="2"/>
  <c r="AG812" i="2"/>
  <c r="AH812" i="2"/>
  <c r="AI812" i="2"/>
  <c r="AJ812" i="2"/>
  <c r="Y812" i="2"/>
  <c r="Y811" i="2"/>
  <c r="Y835" i="2"/>
  <c r="Z835" i="2"/>
  <c r="AA835" i="2"/>
  <c r="AB835" i="2"/>
  <c r="AC835" i="2"/>
  <c r="AD835" i="2"/>
  <c r="AE835" i="2"/>
  <c r="AF835" i="2"/>
  <c r="AG835" i="2"/>
  <c r="AH835" i="2"/>
  <c r="AI835" i="2"/>
  <c r="Y836" i="2"/>
  <c r="Z836" i="2"/>
  <c r="AA836" i="2"/>
  <c r="AB836" i="2"/>
  <c r="AC836" i="2"/>
  <c r="AD836" i="2"/>
  <c r="AE836" i="2"/>
  <c r="AF836" i="2"/>
  <c r="AG836" i="2"/>
  <c r="AH836" i="2"/>
  <c r="AI836" i="2"/>
  <c r="X836" i="2"/>
  <c r="X835" i="2"/>
  <c r="Y830" i="2"/>
  <c r="Z830" i="2"/>
  <c r="AA830" i="2"/>
  <c r="AB830" i="2"/>
  <c r="AC830" i="2"/>
  <c r="AD830" i="2"/>
  <c r="AE830" i="2"/>
  <c r="AF830" i="2"/>
  <c r="AG830" i="2"/>
  <c r="AH830" i="2"/>
  <c r="AI830" i="2"/>
  <c r="Y831" i="2"/>
  <c r="Z831" i="2"/>
  <c r="AA831" i="2"/>
  <c r="AB831" i="2"/>
  <c r="AC831" i="2"/>
  <c r="AD831" i="2"/>
  <c r="AE831" i="2"/>
  <c r="AF831" i="2"/>
  <c r="AG831" i="2"/>
  <c r="AH831" i="2"/>
  <c r="AI831" i="2"/>
  <c r="X831" i="2"/>
  <c r="X830" i="2"/>
  <c r="AN844" i="2"/>
  <c r="AO844" i="2"/>
  <c r="AP844" i="2"/>
  <c r="AQ844" i="2"/>
  <c r="AR844" i="2"/>
  <c r="AS844" i="2"/>
  <c r="AT844" i="2"/>
  <c r="AU844" i="2"/>
  <c r="AV844" i="2"/>
  <c r="AW844" i="2"/>
  <c r="AX844" i="2"/>
  <c r="AN845" i="2"/>
  <c r="AO845" i="2"/>
  <c r="AP845" i="2"/>
  <c r="AQ845" i="2"/>
  <c r="AR845" i="2"/>
  <c r="AS845" i="2"/>
  <c r="AT845" i="2"/>
  <c r="AU845" i="2"/>
  <c r="AV845" i="2"/>
  <c r="AW845" i="2"/>
  <c r="AX845" i="2"/>
  <c r="AM845" i="2"/>
  <c r="AM844" i="2"/>
  <c r="Y1011" i="2"/>
  <c r="Z1011" i="2"/>
  <c r="AA1011" i="2"/>
  <c r="AB1011" i="2"/>
  <c r="AC1011" i="2"/>
  <c r="AD1011" i="2"/>
  <c r="AE1011" i="2"/>
  <c r="AF1011" i="2"/>
  <c r="AG1011" i="2"/>
  <c r="AH1011" i="2"/>
  <c r="AI1011" i="2"/>
  <c r="Y1012" i="2"/>
  <c r="Z1012" i="2"/>
  <c r="AA1012" i="2"/>
  <c r="AB1012" i="2"/>
  <c r="AC1012" i="2"/>
  <c r="AD1012" i="2"/>
  <c r="AE1012" i="2"/>
  <c r="AF1012" i="2"/>
  <c r="AG1012" i="2"/>
  <c r="AH1012" i="2"/>
  <c r="AI1012" i="2"/>
  <c r="Y1013" i="2"/>
  <c r="Z1013" i="2"/>
  <c r="AA1013" i="2"/>
  <c r="AB1013" i="2"/>
  <c r="AC1013" i="2"/>
  <c r="AD1013" i="2"/>
  <c r="AE1013" i="2"/>
  <c r="AF1013" i="2"/>
  <c r="AG1013" i="2"/>
  <c r="AH1013" i="2"/>
  <c r="AI1013" i="2"/>
  <c r="Y1014" i="2"/>
  <c r="Z1014" i="2"/>
  <c r="AA1014" i="2"/>
  <c r="AB1014" i="2"/>
  <c r="AC1014" i="2"/>
  <c r="AD1014" i="2"/>
  <c r="AE1014" i="2"/>
  <c r="AF1014" i="2"/>
  <c r="AG1014" i="2"/>
  <c r="AH1014" i="2"/>
  <c r="AI1014" i="2"/>
  <c r="Y1015" i="2"/>
  <c r="Z1015" i="2"/>
  <c r="AA1015" i="2"/>
  <c r="AB1015" i="2"/>
  <c r="AC1015" i="2"/>
  <c r="AD1015" i="2"/>
  <c r="AE1015" i="2"/>
  <c r="AF1015" i="2"/>
  <c r="AG1015" i="2"/>
  <c r="AH1015" i="2"/>
  <c r="AI1015" i="2"/>
  <c r="Y1016" i="2"/>
  <c r="Z1016" i="2"/>
  <c r="AA1016" i="2"/>
  <c r="AB1016" i="2"/>
  <c r="AC1016" i="2"/>
  <c r="AD1016" i="2"/>
  <c r="AE1016" i="2"/>
  <c r="AF1016" i="2"/>
  <c r="AG1016" i="2"/>
  <c r="AH1016" i="2"/>
  <c r="AI1016" i="2"/>
  <c r="Y1017" i="2"/>
  <c r="Z1017" i="2"/>
  <c r="AA1017" i="2"/>
  <c r="AB1017" i="2"/>
  <c r="AC1017" i="2"/>
  <c r="AD1017" i="2"/>
  <c r="AE1017" i="2"/>
  <c r="AF1017" i="2"/>
  <c r="AG1017" i="2"/>
  <c r="AH1017" i="2"/>
  <c r="AI1017" i="2"/>
  <c r="Y1018" i="2"/>
  <c r="Z1018" i="2"/>
  <c r="AA1018" i="2"/>
  <c r="AB1018" i="2"/>
  <c r="AC1018" i="2"/>
  <c r="AD1018" i="2"/>
  <c r="AE1018" i="2"/>
  <c r="AF1018" i="2"/>
  <c r="AG1018" i="2"/>
  <c r="AH1018" i="2"/>
  <c r="AI1018" i="2"/>
  <c r="X1012" i="2"/>
  <c r="X1013" i="2"/>
  <c r="X1014" i="2"/>
  <c r="X1015" i="2"/>
  <c r="X1016" i="2"/>
  <c r="X1017" i="2"/>
  <c r="X1018" i="2"/>
  <c r="X1011" i="2"/>
  <c r="Y912" i="2"/>
  <c r="Z912" i="2"/>
  <c r="AA912" i="2"/>
  <c r="AB912" i="2"/>
  <c r="AC912" i="2"/>
  <c r="AD912" i="2"/>
  <c r="AE912" i="2"/>
  <c r="AF912" i="2"/>
  <c r="AG912" i="2"/>
  <c r="AH912" i="2"/>
  <c r="AI912" i="2"/>
  <c r="Y913" i="2"/>
  <c r="Z913" i="2"/>
  <c r="AA913" i="2"/>
  <c r="AB913" i="2"/>
  <c r="AC913" i="2"/>
  <c r="AD913" i="2"/>
  <c r="AE913" i="2"/>
  <c r="AF913" i="2"/>
  <c r="AG913" i="2"/>
  <c r="AH913" i="2"/>
  <c r="AI913" i="2"/>
  <c r="Y914" i="2"/>
  <c r="Z914" i="2"/>
  <c r="AA914" i="2"/>
  <c r="AB914" i="2"/>
  <c r="AC914" i="2"/>
  <c r="AD914" i="2"/>
  <c r="AE914" i="2"/>
  <c r="AF914" i="2"/>
  <c r="AG914" i="2"/>
  <c r="AH914" i="2"/>
  <c r="AI914" i="2"/>
  <c r="Y915" i="2"/>
  <c r="Z915" i="2"/>
  <c r="AA915" i="2"/>
  <c r="AB915" i="2"/>
  <c r="AC915" i="2"/>
  <c r="AD915" i="2"/>
  <c r="AE915" i="2"/>
  <c r="AF915" i="2"/>
  <c r="AG915" i="2"/>
  <c r="AH915" i="2"/>
  <c r="AI915" i="2"/>
  <c r="Y916" i="2"/>
  <c r="Z916" i="2"/>
  <c r="AA916" i="2"/>
  <c r="AB916" i="2"/>
  <c r="AC916" i="2"/>
  <c r="AD916" i="2"/>
  <c r="AE916" i="2"/>
  <c r="AF916" i="2"/>
  <c r="AG916" i="2"/>
  <c r="AH916" i="2"/>
  <c r="AI916" i="2"/>
  <c r="Y917" i="2"/>
  <c r="Z917" i="2"/>
  <c r="AA917" i="2"/>
  <c r="AB917" i="2"/>
  <c r="AC917" i="2"/>
  <c r="AD917" i="2"/>
  <c r="AE917" i="2"/>
  <c r="AF917" i="2"/>
  <c r="AG917" i="2"/>
  <c r="AH917" i="2"/>
  <c r="AI917" i="2"/>
  <c r="Y918" i="2"/>
  <c r="Z918" i="2"/>
  <c r="AA918" i="2"/>
  <c r="AB918" i="2"/>
  <c r="AC918" i="2"/>
  <c r="AD918" i="2"/>
  <c r="AE918" i="2"/>
  <c r="AF918" i="2"/>
  <c r="AG918" i="2"/>
  <c r="AH918" i="2"/>
  <c r="AI918" i="2"/>
  <c r="Y919" i="2"/>
  <c r="Z919" i="2"/>
  <c r="AA919" i="2"/>
  <c r="AB919" i="2"/>
  <c r="AC919" i="2"/>
  <c r="AD919" i="2"/>
  <c r="AE919" i="2"/>
  <c r="AF919" i="2"/>
  <c r="AG919" i="2"/>
  <c r="AH919" i="2"/>
  <c r="AI919" i="2"/>
  <c r="X913" i="2"/>
  <c r="X914" i="2"/>
  <c r="X915" i="2"/>
  <c r="X916" i="2"/>
  <c r="X917" i="2"/>
  <c r="X918" i="2"/>
  <c r="X919" i="2"/>
  <c r="X912" i="2"/>
  <c r="Y884" i="2"/>
  <c r="Z884" i="2"/>
  <c r="AA884" i="2"/>
  <c r="AB884" i="2"/>
  <c r="AC884" i="2"/>
  <c r="AD884" i="2"/>
  <c r="AE884" i="2"/>
  <c r="AF884" i="2"/>
  <c r="AG884" i="2"/>
  <c r="AH884" i="2"/>
  <c r="AI884" i="2"/>
  <c r="Y885" i="2"/>
  <c r="Z885" i="2"/>
  <c r="AA885" i="2"/>
  <c r="AB885" i="2"/>
  <c r="AC885" i="2"/>
  <c r="AD885" i="2"/>
  <c r="AE885" i="2"/>
  <c r="AF885" i="2"/>
  <c r="AG885" i="2"/>
  <c r="AH885" i="2"/>
  <c r="AI885" i="2"/>
  <c r="Y886" i="2"/>
  <c r="Z886" i="2"/>
  <c r="AA886" i="2"/>
  <c r="AB886" i="2"/>
  <c r="AC886" i="2"/>
  <c r="AD886" i="2"/>
  <c r="AE886" i="2"/>
  <c r="AF886" i="2"/>
  <c r="AG886" i="2"/>
  <c r="AH886" i="2"/>
  <c r="AI886" i="2"/>
  <c r="Y887" i="2"/>
  <c r="Z887" i="2"/>
  <c r="AA887" i="2"/>
  <c r="AB887" i="2"/>
  <c r="AC887" i="2"/>
  <c r="AD887" i="2"/>
  <c r="AE887" i="2"/>
  <c r="AF887" i="2"/>
  <c r="AG887" i="2"/>
  <c r="AH887" i="2"/>
  <c r="AI887" i="2"/>
  <c r="Y888" i="2"/>
  <c r="Z888" i="2"/>
  <c r="AA888" i="2"/>
  <c r="AB888" i="2"/>
  <c r="AC888" i="2"/>
  <c r="AD888" i="2"/>
  <c r="AE888" i="2"/>
  <c r="AF888" i="2"/>
  <c r="AG888" i="2"/>
  <c r="AH888" i="2"/>
  <c r="AI888" i="2"/>
  <c r="Y889" i="2"/>
  <c r="Z889" i="2"/>
  <c r="AA889" i="2"/>
  <c r="AB889" i="2"/>
  <c r="AC889" i="2"/>
  <c r="AD889" i="2"/>
  <c r="AE889" i="2"/>
  <c r="AF889" i="2"/>
  <c r="AG889" i="2"/>
  <c r="AH889" i="2"/>
  <c r="AI889" i="2"/>
  <c r="Y890" i="2"/>
  <c r="Z890" i="2"/>
  <c r="AA890" i="2"/>
  <c r="AB890" i="2"/>
  <c r="AC890" i="2"/>
  <c r="AD890" i="2"/>
  <c r="AE890" i="2"/>
  <c r="AF890" i="2"/>
  <c r="AG890" i="2"/>
  <c r="AH890" i="2"/>
  <c r="AI890" i="2"/>
  <c r="Y891" i="2"/>
  <c r="Z891" i="2"/>
  <c r="AA891" i="2"/>
  <c r="AB891" i="2"/>
  <c r="AC891" i="2"/>
  <c r="AD891" i="2"/>
  <c r="AE891" i="2"/>
  <c r="AF891" i="2"/>
  <c r="AG891" i="2"/>
  <c r="AH891" i="2"/>
  <c r="AI891" i="2"/>
  <c r="X885" i="2"/>
  <c r="X886" i="2"/>
  <c r="X887" i="2"/>
  <c r="X888" i="2"/>
  <c r="X889" i="2"/>
  <c r="X890" i="2"/>
  <c r="X891" i="2"/>
  <c r="X884" i="2"/>
  <c r="AP873" i="2"/>
  <c r="AQ873" i="2"/>
  <c r="AR873" i="2"/>
  <c r="AS873" i="2"/>
  <c r="AT873" i="2"/>
  <c r="AU873" i="2"/>
  <c r="AV873" i="2"/>
  <c r="AW873" i="2"/>
  <c r="AX873" i="2"/>
  <c r="AY873" i="2"/>
  <c r="AZ873" i="2"/>
  <c r="AP874" i="2"/>
  <c r="AQ874" i="2"/>
  <c r="AR874" i="2"/>
  <c r="AS874" i="2"/>
  <c r="AT874" i="2"/>
  <c r="AU874" i="2"/>
  <c r="AV874" i="2"/>
  <c r="AW874" i="2"/>
  <c r="AX874" i="2"/>
  <c r="AY874" i="2"/>
  <c r="AZ874" i="2"/>
  <c r="AP875" i="2"/>
  <c r="AQ875" i="2"/>
  <c r="AR875" i="2"/>
  <c r="AS875" i="2"/>
  <c r="AT875" i="2"/>
  <c r="AU875" i="2"/>
  <c r="AV875" i="2"/>
  <c r="AW875" i="2"/>
  <c r="AX875" i="2"/>
  <c r="AY875" i="2"/>
  <c r="AZ875" i="2"/>
  <c r="AP876" i="2"/>
  <c r="AQ876" i="2"/>
  <c r="AR876" i="2"/>
  <c r="AS876" i="2"/>
  <c r="AT876" i="2"/>
  <c r="AU876" i="2"/>
  <c r="AV876" i="2"/>
  <c r="AW876" i="2"/>
  <c r="AX876" i="2"/>
  <c r="AY876" i="2"/>
  <c r="AZ876" i="2"/>
  <c r="AP877" i="2"/>
  <c r="AQ877" i="2"/>
  <c r="AR877" i="2"/>
  <c r="AS877" i="2"/>
  <c r="AT877" i="2"/>
  <c r="AU877" i="2"/>
  <c r="AV877" i="2"/>
  <c r="AW877" i="2"/>
  <c r="AX877" i="2"/>
  <c r="AY877" i="2"/>
  <c r="AZ877" i="2"/>
  <c r="AP878" i="2"/>
  <c r="AQ878" i="2"/>
  <c r="AR878" i="2"/>
  <c r="AS878" i="2"/>
  <c r="AT878" i="2"/>
  <c r="AU878" i="2"/>
  <c r="AV878" i="2"/>
  <c r="AW878" i="2"/>
  <c r="AX878" i="2"/>
  <c r="AY878" i="2"/>
  <c r="AZ878" i="2"/>
  <c r="AP879" i="2"/>
  <c r="AQ879" i="2"/>
  <c r="AR879" i="2"/>
  <c r="AS879" i="2"/>
  <c r="AT879" i="2"/>
  <c r="AU879" i="2"/>
  <c r="AV879" i="2"/>
  <c r="AW879" i="2"/>
  <c r="AX879" i="2"/>
  <c r="AY879" i="2"/>
  <c r="AZ879" i="2"/>
  <c r="AP880" i="2"/>
  <c r="AQ880" i="2"/>
  <c r="AR880" i="2"/>
  <c r="AS880" i="2"/>
  <c r="AT880" i="2"/>
  <c r="AU880" i="2"/>
  <c r="AV880" i="2"/>
  <c r="AW880" i="2"/>
  <c r="AX880" i="2"/>
  <c r="AY880" i="2"/>
  <c r="AZ880" i="2"/>
  <c r="AO874" i="2"/>
  <c r="AO875" i="2"/>
  <c r="AO876" i="2"/>
  <c r="AO877" i="2"/>
  <c r="AO878" i="2"/>
  <c r="AO879" i="2"/>
  <c r="AO880" i="2"/>
  <c r="AO873" i="2"/>
  <c r="S25" i="5"/>
  <c r="S26" i="5"/>
  <c r="S27" i="5"/>
  <c r="S28" i="5"/>
  <c r="S29" i="5"/>
  <c r="S30" i="5"/>
  <c r="S31" i="5"/>
  <c r="S32" i="5"/>
  <c r="S24" i="5"/>
  <c r="S14" i="5"/>
  <c r="S15" i="5"/>
  <c r="S16" i="5"/>
  <c r="S17" i="5"/>
  <c r="S18" i="5"/>
  <c r="S19" i="5"/>
  <c r="S20" i="5"/>
  <c r="S21" i="5"/>
  <c r="S13" i="5"/>
  <c r="S36" i="5"/>
  <c r="S37" i="5"/>
  <c r="S38" i="5"/>
  <c r="S39" i="5"/>
  <c r="S40" i="5"/>
  <c r="S41" i="5"/>
  <c r="S42" i="5"/>
  <c r="S43" i="5"/>
  <c r="S35" i="5"/>
  <c r="R144" i="5"/>
  <c r="R145" i="5"/>
  <c r="R146" i="5"/>
  <c r="R147" i="5"/>
  <c r="R148" i="5"/>
  <c r="R149" i="5"/>
  <c r="R150" i="5"/>
  <c r="R151" i="5"/>
  <c r="R143" i="5"/>
  <c r="G152" i="5" a="1"/>
  <c r="G152" i="5" s="1"/>
  <c r="H152" i="5" a="1"/>
  <c r="H152" i="5" s="1"/>
  <c r="I152" i="5" a="1"/>
  <c r="I152" i="5" s="1"/>
  <c r="J152" i="5" a="1"/>
  <c r="J152" i="5" s="1"/>
  <c r="K152" i="5" a="1"/>
  <c r="K152" i="5" s="1"/>
  <c r="L152" i="5" a="1"/>
  <c r="L152" i="5" s="1"/>
  <c r="M152" i="5" a="1"/>
  <c r="M152" i="5" s="1"/>
  <c r="N152" i="5" a="1"/>
  <c r="N152" i="5" s="1"/>
  <c r="O152" i="5" a="1"/>
  <c r="O152" i="5" s="1"/>
  <c r="P152" i="5" a="1"/>
  <c r="P152" i="5" s="1"/>
  <c r="Q152" i="5" a="1"/>
  <c r="Q152" i="5" s="1"/>
  <c r="F152" i="5" a="1"/>
  <c r="F152" i="5" s="1"/>
  <c r="R131" i="5"/>
  <c r="R132" i="5"/>
  <c r="R133" i="5"/>
  <c r="R134" i="5"/>
  <c r="R135" i="5"/>
  <c r="R136" i="5"/>
  <c r="R137" i="5"/>
  <c r="R138" i="5"/>
  <c r="R130" i="5"/>
  <c r="Q139" i="5" a="1"/>
  <c r="Q139" i="5" s="1"/>
  <c r="G139" i="5" a="1"/>
  <c r="G139" i="5" s="1"/>
  <c r="H139" i="5" a="1"/>
  <c r="H139" i="5" s="1"/>
  <c r="I139" i="5" a="1"/>
  <c r="I139" i="5" s="1"/>
  <c r="J139" i="5" a="1"/>
  <c r="J139" i="5" s="1"/>
  <c r="K139" i="5" a="1"/>
  <c r="K139" i="5" s="1"/>
  <c r="L139" i="5" a="1"/>
  <c r="L139" i="5" s="1"/>
  <c r="M139" i="5" a="1"/>
  <c r="M139" i="5" s="1"/>
  <c r="N139" i="5" a="1"/>
  <c r="N139" i="5" s="1"/>
  <c r="O139" i="5" a="1"/>
  <c r="O139" i="5" s="1"/>
  <c r="P139" i="5" a="1"/>
  <c r="P139" i="5"/>
  <c r="F139" i="5" a="1"/>
  <c r="F139" i="5" s="1"/>
  <c r="G126" i="5" a="1"/>
  <c r="G126" i="5" s="1"/>
  <c r="H126" i="5" a="1"/>
  <c r="H126" i="5"/>
  <c r="I126" i="5" a="1"/>
  <c r="I126" i="5" s="1"/>
  <c r="J126" i="5" a="1"/>
  <c r="J126" i="5" s="1"/>
  <c r="K126" i="5" a="1"/>
  <c r="K126" i="5" s="1"/>
  <c r="L126" i="5" a="1"/>
  <c r="L126" i="5" s="1"/>
  <c r="M126" i="5" a="1"/>
  <c r="M126" i="5" s="1"/>
  <c r="N126" i="5" a="1"/>
  <c r="N126" i="5" s="1"/>
  <c r="O126" i="5" a="1"/>
  <c r="O126" i="5" s="1"/>
  <c r="P126" i="5" a="1"/>
  <c r="P126" i="5" s="1"/>
  <c r="Q126" i="5" a="1"/>
  <c r="Q126" i="5" s="1"/>
  <c r="F126" i="5" a="1"/>
  <c r="F126" i="5" s="1"/>
  <c r="R118" i="5"/>
  <c r="R119" i="5"/>
  <c r="R120" i="5"/>
  <c r="R121" i="5"/>
  <c r="R122" i="5"/>
  <c r="R123" i="5"/>
  <c r="R124" i="5"/>
  <c r="R125" i="5"/>
  <c r="R117" i="5"/>
  <c r="Y842" i="2"/>
  <c r="Z842" i="2"/>
  <c r="AA842" i="2"/>
  <c r="AB842" i="2"/>
  <c r="AC842" i="2"/>
  <c r="AD842" i="2"/>
  <c r="AE842" i="2"/>
  <c r="AF842" i="2"/>
  <c r="AG842" i="2"/>
  <c r="AH842" i="2"/>
  <c r="AI842" i="2"/>
  <c r="X842" i="2"/>
  <c r="R105" i="5"/>
  <c r="R106" i="5"/>
  <c r="R107" i="5"/>
  <c r="R108" i="5"/>
  <c r="R109" i="5"/>
  <c r="R110" i="5"/>
  <c r="R111" i="5"/>
  <c r="R112" i="5"/>
  <c r="R104" i="5"/>
  <c r="G113" i="5" a="1"/>
  <c r="G113" i="5" s="1"/>
  <c r="H113" i="5" a="1"/>
  <c r="H113" i="5" s="1"/>
  <c r="I113" i="5" a="1"/>
  <c r="I113" i="5" s="1"/>
  <c r="J113" i="5" a="1"/>
  <c r="J113" i="5" s="1"/>
  <c r="K113" i="5" a="1"/>
  <c r="K113" i="5" s="1"/>
  <c r="L113" i="5" a="1"/>
  <c r="L113" i="5"/>
  <c r="M113" i="5" a="1"/>
  <c r="M113" i="5" s="1"/>
  <c r="N113" i="5" a="1"/>
  <c r="N113" i="5" s="1"/>
  <c r="O113" i="5" a="1"/>
  <c r="O113" i="5" s="1"/>
  <c r="P113" i="5" a="1"/>
  <c r="P113" i="5" s="1"/>
  <c r="Q113" i="5" a="1"/>
  <c r="Q113" i="5" s="1"/>
  <c r="F113" i="5" a="1"/>
  <c r="F113" i="5" s="1"/>
  <c r="AM847" i="2" l="1"/>
  <c r="AU847" i="2"/>
  <c r="AQ847" i="2"/>
  <c r="R113" i="5"/>
  <c r="R139" i="5"/>
  <c r="R152" i="5"/>
  <c r="AG832" i="2"/>
  <c r="AC832" i="2"/>
  <c r="Y832" i="2"/>
  <c r="AG837" i="2"/>
  <c r="AC837" i="2"/>
  <c r="Y837" i="2"/>
  <c r="X832" i="2"/>
  <c r="AF832" i="2"/>
  <c r="AB832" i="2"/>
  <c r="AI813" i="2"/>
  <c r="AE813" i="2"/>
  <c r="AA813" i="2"/>
  <c r="AV847" i="2"/>
  <c r="AR847" i="2"/>
  <c r="AN847" i="2"/>
  <c r="AH837" i="2"/>
  <c r="AD837" i="2"/>
  <c r="Z837" i="2"/>
  <c r="AH813" i="2"/>
  <c r="AD813" i="2"/>
  <c r="Z813" i="2"/>
  <c r="AH832" i="2"/>
  <c r="AD832" i="2"/>
  <c r="Z832" i="2"/>
  <c r="Y813" i="2"/>
  <c r="AG813" i="2"/>
  <c r="AC813" i="2"/>
  <c r="AJ813" i="2"/>
  <c r="AF813" i="2"/>
  <c r="AB813" i="2"/>
  <c r="AX847" i="2"/>
  <c r="AT847" i="2"/>
  <c r="AP847" i="2"/>
  <c r="X837" i="2"/>
  <c r="AF837" i="2"/>
  <c r="AB837" i="2"/>
  <c r="AW847" i="2"/>
  <c r="AS847" i="2"/>
  <c r="AO847" i="2"/>
  <c r="AI832" i="2"/>
  <c r="AE832" i="2"/>
  <c r="AA832" i="2"/>
  <c r="AI837" i="2"/>
  <c r="AE837" i="2"/>
  <c r="AA837" i="2"/>
  <c r="R126" i="5"/>
  <c r="V315" i="5" a="1"/>
  <c r="V315" i="5" s="1"/>
  <c r="U315" i="5" a="1"/>
  <c r="U315" i="5" s="1"/>
  <c r="T315" i="5" a="1"/>
  <c r="T315" i="5" s="1"/>
  <c r="S315" i="5" a="1"/>
  <c r="S315" i="5" s="1"/>
  <c r="R315" i="5" a="1"/>
  <c r="R315" i="5" s="1"/>
  <c r="Q315" i="5" a="1"/>
  <c r="Q315" i="5" s="1"/>
  <c r="P315" i="5" a="1"/>
  <c r="P315" i="5" s="1"/>
  <c r="O315" i="5" a="1"/>
  <c r="O315" i="5" s="1"/>
  <c r="N315" i="5" a="1"/>
  <c r="N315" i="5" s="1"/>
  <c r="M315" i="5" a="1"/>
  <c r="M315" i="5" s="1"/>
  <c r="L315" i="5" a="1"/>
  <c r="L315" i="5" s="1"/>
  <c r="K315" i="5" a="1"/>
  <c r="K315" i="5" s="1"/>
  <c r="W314" i="5"/>
  <c r="W313" i="5"/>
  <c r="W312" i="5"/>
  <c r="W311" i="5"/>
  <c r="W310" i="5"/>
  <c r="W309" i="5"/>
  <c r="W308" i="5"/>
  <c r="W307" i="5"/>
  <c r="W306" i="5"/>
  <c r="S59" i="5"/>
  <c r="H60" i="5" a="1"/>
  <c r="H60" i="5" s="1"/>
  <c r="I60" i="5" a="1"/>
  <c r="I60" i="5" s="1"/>
  <c r="J60" i="5" a="1"/>
  <c r="J60" i="5" s="1"/>
  <c r="K60" i="5" a="1"/>
  <c r="K60" i="5" s="1"/>
  <c r="L60" i="5" a="1"/>
  <c r="L60" i="5" s="1"/>
  <c r="M60" i="5" a="1"/>
  <c r="M60" i="5" s="1"/>
  <c r="N60" i="5" a="1"/>
  <c r="N60" i="5" s="1"/>
  <c r="O60" i="5" a="1"/>
  <c r="O60" i="5" s="1"/>
  <c r="P60" i="5" a="1"/>
  <c r="P60" i="5" s="1"/>
  <c r="Q60" i="5" a="1"/>
  <c r="Q60" i="5" s="1"/>
  <c r="R60" i="5" a="1"/>
  <c r="R60" i="5" s="1"/>
  <c r="G60" i="5" a="1"/>
  <c r="G60" i="5" s="1"/>
  <c r="R962" i="2"/>
  <c r="S962" i="2"/>
  <c r="T962" i="2"/>
  <c r="U962" i="2"/>
  <c r="V962" i="2"/>
  <c r="W962" i="2"/>
  <c r="X962" i="2"/>
  <c r="Y962" i="2"/>
  <c r="Z962" i="2"/>
  <c r="AA962" i="2"/>
  <c r="AB962" i="2"/>
  <c r="Q962" i="2"/>
  <c r="H44" i="5" a="1"/>
  <c r="H44" i="5" s="1"/>
  <c r="I44" i="5" a="1"/>
  <c r="I44" i="5" s="1"/>
  <c r="J44" i="5" a="1"/>
  <c r="J44" i="5" s="1"/>
  <c r="K44" i="5" a="1"/>
  <c r="K44" i="5" s="1"/>
  <c r="L44" i="5" a="1"/>
  <c r="L44" i="5" s="1"/>
  <c r="M44" i="5" a="1"/>
  <c r="M44" i="5" s="1"/>
  <c r="N44" i="5" a="1"/>
  <c r="N44" i="5" s="1"/>
  <c r="O44" i="5" a="1"/>
  <c r="O44" i="5" s="1"/>
  <c r="P44" i="5" a="1"/>
  <c r="P44" i="5" s="1"/>
  <c r="Q44" i="5" a="1"/>
  <c r="Q44" i="5" s="1"/>
  <c r="R44" i="5" a="1"/>
  <c r="R44" i="5" s="1"/>
  <c r="G44" i="5" a="1"/>
  <c r="G44" i="5" s="1"/>
  <c r="H33" i="5" a="1"/>
  <c r="H33" i="5" s="1"/>
  <c r="I33" i="5" a="1"/>
  <c r="I33" i="5" s="1"/>
  <c r="J33" i="5" a="1"/>
  <c r="J33" i="5" s="1"/>
  <c r="K33" i="5" a="1"/>
  <c r="K33" i="5" s="1"/>
  <c r="L33" i="5" a="1"/>
  <c r="L33" i="5" s="1"/>
  <c r="M33" i="5" a="1"/>
  <c r="M33" i="5" s="1"/>
  <c r="N33" i="5" a="1"/>
  <c r="N33" i="5" s="1"/>
  <c r="O33" i="5" a="1"/>
  <c r="O33" i="5" s="1"/>
  <c r="P33" i="5" a="1"/>
  <c r="P33" i="5" s="1"/>
  <c r="Q33" i="5" a="1"/>
  <c r="Q33" i="5" s="1"/>
  <c r="R33" i="5" a="1"/>
  <c r="R33" i="5" s="1"/>
  <c r="H22" i="5" a="1"/>
  <c r="H22" i="5" s="1"/>
  <c r="I22" i="5" a="1"/>
  <c r="I22" i="5" s="1"/>
  <c r="J22" i="5" a="1"/>
  <c r="J22" i="5" s="1"/>
  <c r="K22" i="5" a="1"/>
  <c r="K22" i="5" s="1"/>
  <c r="L22" i="5" a="1"/>
  <c r="L22" i="5" s="1"/>
  <c r="M22" i="5" a="1"/>
  <c r="M22" i="5" s="1"/>
  <c r="N22" i="5" a="1"/>
  <c r="N22" i="5" s="1"/>
  <c r="O22" i="5" a="1"/>
  <c r="O22" i="5" s="1"/>
  <c r="P22" i="5" a="1"/>
  <c r="P22" i="5" s="1"/>
  <c r="Q22" i="5" a="1"/>
  <c r="Q22" i="5" s="1"/>
  <c r="R22" i="5" a="1"/>
  <c r="R22" i="5" s="1"/>
  <c r="G33" i="5" a="1"/>
  <c r="G33" i="5" s="1"/>
  <c r="G22" i="5" a="1"/>
  <c r="G22" i="5" s="1"/>
  <c r="AR960" i="2"/>
  <c r="AS960" i="2"/>
  <c r="AR961" i="2"/>
  <c r="AS961" i="2"/>
  <c r="AR962" i="2"/>
  <c r="AS962" i="2"/>
  <c r="AI960" i="2"/>
  <c r="AJ960" i="2"/>
  <c r="AK960" i="2"/>
  <c r="AL960" i="2"/>
  <c r="AM960" i="2"/>
  <c r="AN960" i="2"/>
  <c r="AO960" i="2"/>
  <c r="AP960" i="2"/>
  <c r="AQ960" i="2"/>
  <c r="AI961" i="2"/>
  <c r="AJ961" i="2"/>
  <c r="AK961" i="2"/>
  <c r="AL961" i="2"/>
  <c r="AM961" i="2"/>
  <c r="AN961" i="2"/>
  <c r="AO961" i="2"/>
  <c r="AP961" i="2"/>
  <c r="AQ961" i="2"/>
  <c r="AI962" i="2"/>
  <c r="AJ962" i="2"/>
  <c r="AK962" i="2"/>
  <c r="AL962" i="2"/>
  <c r="AM962" i="2"/>
  <c r="AN962" i="2"/>
  <c r="AO962" i="2"/>
  <c r="AP962" i="2"/>
  <c r="AQ962" i="2"/>
  <c r="AH961" i="2"/>
  <c r="AH962" i="2"/>
  <c r="AH960" i="2"/>
  <c r="S22" i="5" l="1"/>
  <c r="S44" i="5"/>
  <c r="S33" i="5"/>
  <c r="S60" i="5"/>
  <c r="W315" i="5"/>
  <c r="H138" i="4" l="1"/>
  <c r="H139" i="4"/>
  <c r="H140" i="4"/>
  <c r="H141" i="4"/>
  <c r="H142" i="4"/>
  <c r="H143" i="4"/>
  <c r="H144" i="4"/>
  <c r="H145" i="4"/>
  <c r="H146" i="4"/>
  <c r="H147" i="4"/>
  <c r="H148" i="4"/>
  <c r="H137" i="4"/>
  <c r="G138" i="4"/>
  <c r="I138" i="4" s="1"/>
  <c r="G139" i="4"/>
  <c r="I139" i="4" s="1"/>
  <c r="G140" i="4"/>
  <c r="I140" i="4" s="1"/>
  <c r="G141" i="4"/>
  <c r="I141" i="4" s="1"/>
  <c r="G142" i="4"/>
  <c r="I142" i="4" s="1"/>
  <c r="G143" i="4"/>
  <c r="I143" i="4" s="1"/>
  <c r="G144" i="4"/>
  <c r="I144" i="4" s="1"/>
  <c r="G145" i="4"/>
  <c r="I145" i="4" s="1"/>
  <c r="G146" i="4"/>
  <c r="I146" i="4" s="1"/>
  <c r="G147" i="4"/>
  <c r="I147" i="4" s="1"/>
  <c r="G148" i="4"/>
  <c r="I148" i="4" s="1"/>
  <c r="G137" i="4"/>
  <c r="I137" i="4" s="1"/>
  <c r="B136" i="4" a="1"/>
  <c r="B136" i="4" s="1"/>
  <c r="H119" i="4"/>
  <c r="H120" i="4"/>
  <c r="H121" i="4"/>
  <c r="H122" i="4"/>
  <c r="H123" i="4"/>
  <c r="H124" i="4"/>
  <c r="H125" i="4"/>
  <c r="H126" i="4"/>
  <c r="H127" i="4"/>
  <c r="H128" i="4"/>
  <c r="H129" i="4"/>
  <c r="H118" i="4"/>
  <c r="G119" i="4"/>
  <c r="I119" i="4" s="1"/>
  <c r="G120" i="4"/>
  <c r="I120" i="4" s="1"/>
  <c r="G121" i="4"/>
  <c r="I121" i="4" s="1"/>
  <c r="G122" i="4"/>
  <c r="I122" i="4" s="1"/>
  <c r="G123" i="4"/>
  <c r="I123" i="4" s="1"/>
  <c r="G124" i="4"/>
  <c r="I124" i="4" s="1"/>
  <c r="G125" i="4"/>
  <c r="I125" i="4" s="1"/>
  <c r="G126" i="4"/>
  <c r="I126" i="4" s="1"/>
  <c r="G127" i="4"/>
  <c r="I127" i="4" s="1"/>
  <c r="G128" i="4"/>
  <c r="I128" i="4" s="1"/>
  <c r="G129" i="4"/>
  <c r="I129" i="4" s="1"/>
  <c r="G118" i="4"/>
  <c r="I118" i="4" s="1"/>
  <c r="B117" i="4" a="1"/>
  <c r="B117" i="4" s="1"/>
  <c r="L103" i="4"/>
  <c r="K99" i="4"/>
  <c r="K100" i="4"/>
  <c r="K101" i="4"/>
  <c r="K102" i="4"/>
  <c r="K103" i="4"/>
  <c r="K104" i="4"/>
  <c r="K105" i="4"/>
  <c r="K106" i="4"/>
  <c r="K107" i="4"/>
  <c r="K108" i="4"/>
  <c r="K109" i="4"/>
  <c r="K98" i="4"/>
  <c r="J99" i="4"/>
  <c r="L99" i="4" s="1"/>
  <c r="J100" i="4"/>
  <c r="L100" i="4" s="1"/>
  <c r="J101" i="4"/>
  <c r="L101" i="4" s="1"/>
  <c r="J102" i="4"/>
  <c r="L102" i="4" s="1"/>
  <c r="J103" i="4"/>
  <c r="J104" i="4"/>
  <c r="L104" i="4" s="1"/>
  <c r="J105" i="4"/>
  <c r="L105" i="4" s="1"/>
  <c r="J106" i="4"/>
  <c r="L106" i="4" s="1"/>
  <c r="J107" i="4"/>
  <c r="L107" i="4" s="1"/>
  <c r="J108" i="4"/>
  <c r="L108" i="4" s="1"/>
  <c r="J109" i="4"/>
  <c r="L109" i="4" s="1"/>
  <c r="J98" i="4"/>
  <c r="L98" i="4" s="1"/>
  <c r="H99" i="4"/>
  <c r="H100" i="4"/>
  <c r="H101" i="4"/>
  <c r="H102" i="4"/>
  <c r="H103" i="4"/>
  <c r="H104" i="4"/>
  <c r="H105" i="4"/>
  <c r="H106" i="4"/>
  <c r="H107" i="4"/>
  <c r="H108" i="4"/>
  <c r="H109" i="4"/>
  <c r="G99" i="4"/>
  <c r="I99" i="4" s="1"/>
  <c r="G100" i="4"/>
  <c r="I100" i="4" s="1"/>
  <c r="G101" i="4"/>
  <c r="I101" i="4" s="1"/>
  <c r="G102" i="4"/>
  <c r="I102" i="4" s="1"/>
  <c r="G103" i="4"/>
  <c r="I103" i="4" s="1"/>
  <c r="G104" i="4"/>
  <c r="I104" i="4" s="1"/>
  <c r="G105" i="4"/>
  <c r="I105" i="4" s="1"/>
  <c r="G106" i="4"/>
  <c r="I106" i="4" s="1"/>
  <c r="G107" i="4"/>
  <c r="I107" i="4" s="1"/>
  <c r="G108" i="4"/>
  <c r="I108" i="4" s="1"/>
  <c r="G109" i="4"/>
  <c r="I109" i="4" s="1"/>
  <c r="G98" i="4"/>
  <c r="H98" i="4"/>
  <c r="I98" i="4" s="1"/>
  <c r="B97" i="4" a="1"/>
  <c r="B97" i="4" s="1"/>
  <c r="N71" i="8" l="1"/>
  <c r="M71" i="8"/>
  <c r="L71" i="8"/>
  <c r="K71" i="8"/>
  <c r="J71" i="8"/>
  <c r="I71" i="8"/>
  <c r="H71" i="8"/>
  <c r="G71" i="8"/>
  <c r="F71" i="8"/>
  <c r="E71" i="8"/>
  <c r="D71" i="8"/>
  <c r="C71" i="8"/>
  <c r="N70" i="8"/>
  <c r="M70" i="8"/>
  <c r="L70" i="8"/>
  <c r="K70" i="8"/>
  <c r="J70" i="8"/>
  <c r="I70" i="8"/>
  <c r="H70" i="8"/>
  <c r="G70" i="8"/>
  <c r="F70" i="8"/>
  <c r="E70" i="8"/>
  <c r="D70" i="8"/>
  <c r="C70" i="8"/>
  <c r="N69" i="8"/>
  <c r="M69" i="8"/>
  <c r="L69" i="8"/>
  <c r="K69" i="8"/>
  <c r="J69" i="8"/>
  <c r="I69" i="8"/>
  <c r="H69" i="8"/>
  <c r="G69" i="8"/>
  <c r="F69" i="8"/>
  <c r="E69" i="8"/>
  <c r="D69" i="8"/>
  <c r="C69" i="8"/>
  <c r="N61" i="8"/>
  <c r="M61" i="8"/>
  <c r="L61" i="8"/>
  <c r="K61" i="8"/>
  <c r="J61" i="8"/>
  <c r="I61" i="8"/>
  <c r="H61" i="8"/>
  <c r="G61" i="8"/>
  <c r="F61" i="8"/>
  <c r="E61" i="8"/>
  <c r="D61" i="8"/>
  <c r="C61" i="8"/>
  <c r="N53" i="8"/>
  <c r="M53" i="8"/>
  <c r="L53" i="8"/>
  <c r="K53" i="8"/>
  <c r="J53" i="8"/>
  <c r="I53" i="8"/>
  <c r="H53" i="8"/>
  <c r="G53" i="8"/>
  <c r="F53" i="8"/>
  <c r="E53" i="8"/>
  <c r="D53" i="8"/>
  <c r="C53" i="8"/>
  <c r="N45" i="8"/>
  <c r="M45" i="8"/>
  <c r="L45" i="8"/>
  <c r="K45" i="8"/>
  <c r="J45" i="8"/>
  <c r="I45" i="8"/>
  <c r="H45" i="8"/>
  <c r="G45" i="8"/>
  <c r="F45" i="8"/>
  <c r="E45" i="8"/>
  <c r="D45" i="8"/>
  <c r="C45" i="8"/>
  <c r="N37" i="8"/>
  <c r="M37" i="8"/>
  <c r="L37" i="8"/>
  <c r="K37" i="8"/>
  <c r="J37" i="8"/>
  <c r="I37" i="8"/>
  <c r="H37" i="8"/>
  <c r="G37" i="8"/>
  <c r="F37" i="8"/>
  <c r="E37" i="8"/>
  <c r="D37" i="8"/>
  <c r="C37" i="8"/>
  <c r="N36" i="8"/>
  <c r="M36" i="8"/>
  <c r="L36" i="8"/>
  <c r="K36" i="8"/>
  <c r="J36" i="8"/>
  <c r="I36" i="8"/>
  <c r="H36" i="8"/>
  <c r="G36" i="8"/>
  <c r="F36" i="8"/>
  <c r="E36" i="8"/>
  <c r="D36" i="8"/>
  <c r="C36" i="8"/>
  <c r="N35" i="8"/>
  <c r="M35" i="8"/>
  <c r="L35" i="8"/>
  <c r="K35" i="8"/>
  <c r="J35" i="8"/>
  <c r="I35" i="8"/>
  <c r="H35" i="8"/>
  <c r="G35" i="8"/>
  <c r="F35" i="8"/>
  <c r="E35" i="8"/>
  <c r="D35" i="8"/>
  <c r="C35" i="8"/>
  <c r="N27" i="8"/>
  <c r="M27" i="8"/>
  <c r="L27" i="8"/>
  <c r="K27" i="8"/>
  <c r="J27" i="8"/>
  <c r="I27" i="8"/>
  <c r="H27" i="8"/>
  <c r="G27" i="8"/>
  <c r="F27" i="8"/>
  <c r="E27" i="8"/>
  <c r="D27" i="8"/>
  <c r="C27" i="8"/>
  <c r="N19" i="8"/>
  <c r="M19" i="8"/>
  <c r="L19" i="8"/>
  <c r="K19" i="8"/>
  <c r="J19" i="8"/>
  <c r="I19" i="8"/>
  <c r="H19" i="8"/>
  <c r="G19" i="8"/>
  <c r="F19" i="8"/>
  <c r="E19" i="8"/>
  <c r="D19" i="8"/>
  <c r="C19" i="8"/>
  <c r="N11" i="8"/>
  <c r="M11" i="8"/>
  <c r="L11" i="8"/>
  <c r="K11" i="8"/>
  <c r="J11" i="8"/>
  <c r="I11" i="8"/>
  <c r="H11" i="8"/>
  <c r="G11" i="8"/>
  <c r="F11" i="8"/>
  <c r="E11" i="8"/>
  <c r="D11" i="8"/>
  <c r="C11" i="8"/>
  <c r="N41" i="7"/>
  <c r="M41" i="7"/>
  <c r="L41" i="7"/>
  <c r="K41" i="7"/>
  <c r="K21" i="9" s="1"/>
  <c r="J41" i="7"/>
  <c r="I41" i="7"/>
  <c r="H41" i="7"/>
  <c r="G41" i="7"/>
  <c r="G21" i="9" s="1"/>
  <c r="F41" i="7"/>
  <c r="E41" i="7"/>
  <c r="E62" i="7" s="1"/>
  <c r="E83" i="7" s="1"/>
  <c r="D41" i="7"/>
  <c r="C41" i="7"/>
  <c r="C21" i="9" s="1"/>
  <c r="N40" i="7"/>
  <c r="M40" i="7"/>
  <c r="L40" i="7"/>
  <c r="K40" i="7"/>
  <c r="K23" i="9" s="1"/>
  <c r="J40" i="7"/>
  <c r="I40" i="7"/>
  <c r="H40" i="7"/>
  <c r="G40" i="7"/>
  <c r="G23" i="9" s="1"/>
  <c r="F40" i="7"/>
  <c r="E40" i="7"/>
  <c r="D40" i="7"/>
  <c r="C40" i="7"/>
  <c r="C23" i="9" s="1"/>
  <c r="N39" i="7"/>
  <c r="M39" i="7"/>
  <c r="M60" i="7" s="1"/>
  <c r="M81" i="7" s="1"/>
  <c r="L39" i="7"/>
  <c r="K39" i="7"/>
  <c r="K22" i="9" s="1"/>
  <c r="J39" i="7"/>
  <c r="I39" i="7"/>
  <c r="H39" i="7"/>
  <c r="G39" i="7"/>
  <c r="G22" i="9" s="1"/>
  <c r="F39" i="7"/>
  <c r="E39" i="7"/>
  <c r="D39" i="7"/>
  <c r="D25" i="8" s="1"/>
  <c r="C39" i="7"/>
  <c r="C22" i="9" s="1"/>
  <c r="N38" i="7"/>
  <c r="N24" i="9" s="1"/>
  <c r="M38" i="7"/>
  <c r="M24" i="9" s="1"/>
  <c r="L38" i="7"/>
  <c r="L24" i="9" s="1"/>
  <c r="K38" i="7"/>
  <c r="K24" i="9" s="1"/>
  <c r="K25" i="9" s="1"/>
  <c r="J38" i="7"/>
  <c r="J24" i="9" s="1"/>
  <c r="I38" i="7"/>
  <c r="I24" i="9" s="1"/>
  <c r="H38" i="7"/>
  <c r="H24" i="9" s="1"/>
  <c r="G38" i="7"/>
  <c r="G24" i="9" s="1"/>
  <c r="G25" i="9" s="1"/>
  <c r="F38" i="7"/>
  <c r="F24" i="9" s="1"/>
  <c r="E38" i="7"/>
  <c r="E24" i="9" s="1"/>
  <c r="D38" i="7"/>
  <c r="D24" i="9" s="1"/>
  <c r="C38" i="7"/>
  <c r="N37" i="7"/>
  <c r="M37" i="7"/>
  <c r="L37" i="7"/>
  <c r="L16" i="8" s="1"/>
  <c r="K37" i="7"/>
  <c r="K16" i="8" s="1"/>
  <c r="J37" i="7"/>
  <c r="I37" i="7"/>
  <c r="H37" i="7"/>
  <c r="G37" i="7"/>
  <c r="F37" i="7"/>
  <c r="E37" i="7"/>
  <c r="E58" i="7" s="1"/>
  <c r="E79" i="7" s="1"/>
  <c r="D37" i="7"/>
  <c r="C37" i="7"/>
  <c r="N36" i="7"/>
  <c r="M36" i="7"/>
  <c r="L36" i="7"/>
  <c r="K36" i="7"/>
  <c r="J36" i="7"/>
  <c r="I36" i="7"/>
  <c r="H36" i="7"/>
  <c r="G36" i="7"/>
  <c r="F36" i="7"/>
  <c r="E36" i="7"/>
  <c r="D36" i="7"/>
  <c r="C36" i="7"/>
  <c r="C18" i="8" s="1"/>
  <c r="N35" i="7"/>
  <c r="M35" i="7"/>
  <c r="M56" i="7" s="1"/>
  <c r="M77" i="7" s="1"/>
  <c r="L35" i="7"/>
  <c r="K35" i="7"/>
  <c r="J35" i="7"/>
  <c r="I35" i="7"/>
  <c r="H35" i="7"/>
  <c r="G35" i="7"/>
  <c r="G17" i="8" s="1"/>
  <c r="F35" i="7"/>
  <c r="E35" i="7"/>
  <c r="D35" i="7"/>
  <c r="C35" i="7"/>
  <c r="N34" i="7"/>
  <c r="N17" i="9" s="1"/>
  <c r="M34" i="7"/>
  <c r="M17" i="9" s="1"/>
  <c r="L34" i="7"/>
  <c r="K34" i="7"/>
  <c r="J34" i="7"/>
  <c r="J17" i="9" s="1"/>
  <c r="I34" i="7"/>
  <c r="I17" i="9" s="1"/>
  <c r="H34" i="7"/>
  <c r="G34" i="7"/>
  <c r="F34" i="7"/>
  <c r="F17" i="9" s="1"/>
  <c r="E34" i="7"/>
  <c r="E17" i="9" s="1"/>
  <c r="D34" i="7"/>
  <c r="C34" i="7"/>
  <c r="N33" i="7"/>
  <c r="M33" i="7"/>
  <c r="L33" i="7"/>
  <c r="K33" i="7"/>
  <c r="K8" i="8" s="1"/>
  <c r="J33" i="7"/>
  <c r="I33" i="7"/>
  <c r="H33" i="7"/>
  <c r="G33" i="7"/>
  <c r="F33" i="7"/>
  <c r="E33" i="7"/>
  <c r="E45" i="7" s="1"/>
  <c r="D33" i="7"/>
  <c r="C33" i="7"/>
  <c r="C8" i="8" s="1"/>
  <c r="N32" i="7"/>
  <c r="M32" i="7"/>
  <c r="L32" i="7"/>
  <c r="K32" i="7"/>
  <c r="K10" i="8" s="1"/>
  <c r="J32" i="7"/>
  <c r="I32" i="7"/>
  <c r="H32" i="7"/>
  <c r="G32" i="7"/>
  <c r="F32" i="7"/>
  <c r="E32" i="7"/>
  <c r="D32" i="7"/>
  <c r="C32" i="7"/>
  <c r="C10" i="8" s="1"/>
  <c r="N31" i="7"/>
  <c r="M31" i="7"/>
  <c r="M43" i="7" s="1"/>
  <c r="L31" i="7"/>
  <c r="K31" i="7"/>
  <c r="J31" i="7"/>
  <c r="I31" i="7"/>
  <c r="H31" i="7"/>
  <c r="G31" i="7"/>
  <c r="F31" i="7"/>
  <c r="E31" i="7"/>
  <c r="D31" i="7"/>
  <c r="C31" i="7"/>
  <c r="N30" i="7"/>
  <c r="N10" i="9" s="1"/>
  <c r="M30" i="7"/>
  <c r="M10" i="9" s="1"/>
  <c r="L30" i="7"/>
  <c r="K30" i="7"/>
  <c r="J30" i="7"/>
  <c r="J10" i="9" s="1"/>
  <c r="I30" i="7"/>
  <c r="I10" i="9" s="1"/>
  <c r="H30" i="7"/>
  <c r="G30" i="7"/>
  <c r="F30" i="7"/>
  <c r="F10" i="9" s="1"/>
  <c r="E30" i="7"/>
  <c r="E10" i="9" s="1"/>
  <c r="D30" i="7"/>
  <c r="C30" i="7"/>
  <c r="N20" i="7"/>
  <c r="M20" i="7"/>
  <c r="L20" i="7"/>
  <c r="K20" i="7"/>
  <c r="J20" i="7"/>
  <c r="I20" i="7"/>
  <c r="H20" i="7"/>
  <c r="G20" i="7"/>
  <c r="F20" i="7"/>
  <c r="E20" i="7"/>
  <c r="D20" i="7"/>
  <c r="D52" i="9" s="1"/>
  <c r="C20" i="7"/>
  <c r="N19" i="7"/>
  <c r="M19" i="7"/>
  <c r="L19" i="7"/>
  <c r="L54" i="9" s="1"/>
  <c r="K19" i="7"/>
  <c r="J19" i="7"/>
  <c r="I19" i="7"/>
  <c r="H19" i="7"/>
  <c r="G19" i="7"/>
  <c r="F19" i="7"/>
  <c r="E19" i="7"/>
  <c r="D19" i="7"/>
  <c r="C19" i="7"/>
  <c r="N18" i="7"/>
  <c r="M18" i="7"/>
  <c r="L18" i="7"/>
  <c r="K18" i="7"/>
  <c r="J18" i="7"/>
  <c r="I18" i="7"/>
  <c r="H18" i="7"/>
  <c r="G18" i="7"/>
  <c r="F18" i="7"/>
  <c r="E18" i="7"/>
  <c r="D18" i="7"/>
  <c r="C18" i="7"/>
  <c r="N17" i="7"/>
  <c r="N55" i="9" s="1"/>
  <c r="M17" i="7"/>
  <c r="M55" i="9" s="1"/>
  <c r="L17" i="7"/>
  <c r="L55" i="9" s="1"/>
  <c r="K17" i="7"/>
  <c r="K55" i="9" s="1"/>
  <c r="J17" i="7"/>
  <c r="J55" i="9" s="1"/>
  <c r="I17" i="7"/>
  <c r="I55" i="9" s="1"/>
  <c r="H17" i="7"/>
  <c r="H55" i="9" s="1"/>
  <c r="G17" i="7"/>
  <c r="G55" i="9" s="1"/>
  <c r="F17" i="7"/>
  <c r="F55" i="9" s="1"/>
  <c r="E17" i="7"/>
  <c r="E55" i="9" s="1"/>
  <c r="D17" i="7"/>
  <c r="D55" i="9" s="1"/>
  <c r="D56" i="9" s="1"/>
  <c r="C17" i="7"/>
  <c r="C55" i="9" s="1"/>
  <c r="N16" i="7"/>
  <c r="M16" i="7"/>
  <c r="L16" i="7"/>
  <c r="K16" i="7"/>
  <c r="J16" i="7"/>
  <c r="I16" i="7"/>
  <c r="H16" i="7"/>
  <c r="G16" i="7"/>
  <c r="F16" i="7"/>
  <c r="E16" i="7"/>
  <c r="D16" i="7"/>
  <c r="C16" i="7"/>
  <c r="N15" i="7"/>
  <c r="M15" i="7"/>
  <c r="L15" i="7"/>
  <c r="K15" i="7"/>
  <c r="J15" i="7"/>
  <c r="I15" i="7"/>
  <c r="H15" i="7"/>
  <c r="G15" i="7"/>
  <c r="F15" i="7"/>
  <c r="E15" i="7"/>
  <c r="D15" i="7"/>
  <c r="C15" i="7"/>
  <c r="N14" i="7"/>
  <c r="M14" i="7"/>
  <c r="L14" i="7"/>
  <c r="K14" i="7"/>
  <c r="J14" i="7"/>
  <c r="I14" i="7"/>
  <c r="H14" i="7"/>
  <c r="H45" i="9" s="1"/>
  <c r="G14" i="7"/>
  <c r="F14" i="7"/>
  <c r="E14" i="7"/>
  <c r="D14" i="7"/>
  <c r="C14" i="7"/>
  <c r="N13" i="7"/>
  <c r="N47" i="9" s="1"/>
  <c r="M13" i="7"/>
  <c r="M47" i="9" s="1"/>
  <c r="L13" i="7"/>
  <c r="L47" i="9" s="1"/>
  <c r="K13" i="7"/>
  <c r="K47" i="9" s="1"/>
  <c r="J13" i="7"/>
  <c r="J47" i="9" s="1"/>
  <c r="I13" i="7"/>
  <c r="I47" i="9" s="1"/>
  <c r="H13" i="7"/>
  <c r="H47" i="9" s="1"/>
  <c r="G13" i="7"/>
  <c r="G47" i="9" s="1"/>
  <c r="F13" i="7"/>
  <c r="F47" i="9" s="1"/>
  <c r="E13" i="7"/>
  <c r="E47" i="9" s="1"/>
  <c r="D13" i="7"/>
  <c r="D47" i="9" s="1"/>
  <c r="C13" i="7"/>
  <c r="C47" i="9" s="1"/>
  <c r="N12" i="7"/>
  <c r="M12" i="7"/>
  <c r="L12" i="7"/>
  <c r="K12" i="7"/>
  <c r="K24" i="7" s="1"/>
  <c r="J12" i="7"/>
  <c r="I12" i="7"/>
  <c r="H12" i="7"/>
  <c r="G12" i="7"/>
  <c r="G24" i="7" s="1"/>
  <c r="F12" i="7"/>
  <c r="E12" i="7"/>
  <c r="E24" i="7" s="1"/>
  <c r="D12" i="7"/>
  <c r="C12" i="7"/>
  <c r="C36" i="9" s="1"/>
  <c r="N11" i="7"/>
  <c r="M11" i="7"/>
  <c r="L11" i="7"/>
  <c r="L38" i="9" s="1"/>
  <c r="K11" i="7"/>
  <c r="J11" i="7"/>
  <c r="I11" i="7"/>
  <c r="H11" i="7"/>
  <c r="G11" i="7"/>
  <c r="F11" i="7"/>
  <c r="E11" i="7"/>
  <c r="D11" i="7"/>
  <c r="C11" i="7"/>
  <c r="N10" i="7"/>
  <c r="M10" i="7"/>
  <c r="L10" i="7"/>
  <c r="K10" i="7"/>
  <c r="J10" i="7"/>
  <c r="I10" i="7"/>
  <c r="H10" i="7"/>
  <c r="G10" i="7"/>
  <c r="G37" i="9" s="1"/>
  <c r="F10" i="7"/>
  <c r="E10" i="7"/>
  <c r="D10" i="7"/>
  <c r="C10" i="7"/>
  <c r="N9" i="7"/>
  <c r="N39" i="9" s="1"/>
  <c r="M9" i="7"/>
  <c r="M39" i="9" s="1"/>
  <c r="L9" i="7"/>
  <c r="L39" i="9" s="1"/>
  <c r="K9" i="7"/>
  <c r="K39" i="9" s="1"/>
  <c r="J9" i="7"/>
  <c r="J39" i="9" s="1"/>
  <c r="I9" i="7"/>
  <c r="I39" i="9" s="1"/>
  <c r="H9" i="7"/>
  <c r="H39" i="9" s="1"/>
  <c r="G9" i="7"/>
  <c r="G39" i="9" s="1"/>
  <c r="F9" i="7"/>
  <c r="F39" i="9" s="1"/>
  <c r="E9" i="7"/>
  <c r="E39" i="9" s="1"/>
  <c r="D124" i="7" s="1"/>
  <c r="D9" i="7"/>
  <c r="D39" i="9" s="1"/>
  <c r="C9" i="7"/>
  <c r="C39" i="9" s="1"/>
  <c r="P14" i="6"/>
  <c r="P16" i="6" s="1"/>
  <c r="O14" i="6"/>
  <c r="O16" i="6" s="1"/>
  <c r="N14" i="6"/>
  <c r="N16" i="6" s="1"/>
  <c r="M14" i="6"/>
  <c r="M16" i="6" s="1"/>
  <c r="L14" i="6"/>
  <c r="L16" i="6" s="1"/>
  <c r="K14" i="6"/>
  <c r="K16" i="6" s="1"/>
  <c r="J14" i="6"/>
  <c r="J16" i="6" s="1"/>
  <c r="I14" i="6"/>
  <c r="I16" i="6" s="1"/>
  <c r="H14" i="6"/>
  <c r="H16" i="6" s="1"/>
  <c r="G14" i="6"/>
  <c r="G16" i="6" s="1"/>
  <c r="F14" i="6"/>
  <c r="F16" i="6" s="1"/>
  <c r="E14" i="6"/>
  <c r="E16" i="6" s="1"/>
  <c r="G732" i="3"/>
  <c r="G731" i="3"/>
  <c r="G730" i="3"/>
  <c r="G729" i="3"/>
  <c r="G728" i="3"/>
  <c r="G727" i="3"/>
  <c r="G726" i="3"/>
  <c r="G725" i="3"/>
  <c r="G724" i="3"/>
  <c r="G723" i="3"/>
  <c r="G722" i="3"/>
  <c r="G721" i="3"/>
  <c r="G720" i="3"/>
  <c r="G719" i="3"/>
  <c r="G718" i="3"/>
  <c r="G717" i="3"/>
  <c r="G716" i="3"/>
  <c r="G715" i="3"/>
  <c r="G714" i="3"/>
  <c r="G713" i="3"/>
  <c r="G712" i="3"/>
  <c r="G711" i="3"/>
  <c r="G710" i="3"/>
  <c r="G709" i="3"/>
  <c r="G708" i="3"/>
  <c r="G707" i="3"/>
  <c r="G706" i="3"/>
  <c r="G705" i="3"/>
  <c r="G704" i="3"/>
  <c r="G703" i="3"/>
  <c r="G702" i="3"/>
  <c r="G701" i="3"/>
  <c r="G700" i="3"/>
  <c r="G699" i="3"/>
  <c r="G698" i="3"/>
  <c r="G697" i="3"/>
  <c r="G696" i="3"/>
  <c r="G695" i="3"/>
  <c r="G694" i="3"/>
  <c r="G693" i="3"/>
  <c r="G692" i="3"/>
  <c r="G691" i="3"/>
  <c r="G690" i="3"/>
  <c r="G689" i="3"/>
  <c r="G688" i="3"/>
  <c r="G687" i="3"/>
  <c r="G686" i="3"/>
  <c r="G685" i="3"/>
  <c r="G684" i="3"/>
  <c r="G683" i="3"/>
  <c r="G682" i="3"/>
  <c r="G681" i="3"/>
  <c r="G680" i="3"/>
  <c r="G679" i="3"/>
  <c r="G678" i="3"/>
  <c r="G677" i="3"/>
  <c r="G676" i="3"/>
  <c r="G675" i="3"/>
  <c r="G674" i="3"/>
  <c r="G673" i="3"/>
  <c r="G672" i="3"/>
  <c r="G671" i="3"/>
  <c r="G670" i="3"/>
  <c r="G669" i="3"/>
  <c r="G668" i="3"/>
  <c r="G667" i="3"/>
  <c r="G666" i="3"/>
  <c r="G665" i="3"/>
  <c r="G664" i="3"/>
  <c r="G663" i="3"/>
  <c r="G662" i="3"/>
  <c r="G661" i="3"/>
  <c r="G660" i="3"/>
  <c r="G659" i="3"/>
  <c r="G658" i="3"/>
  <c r="G657" i="3"/>
  <c r="G656" i="3"/>
  <c r="G655" i="3"/>
  <c r="G654" i="3"/>
  <c r="G653" i="3"/>
  <c r="G652" i="3"/>
  <c r="G651" i="3"/>
  <c r="G650" i="3"/>
  <c r="G649" i="3"/>
  <c r="G648" i="3"/>
  <c r="G647" i="3"/>
  <c r="G646" i="3"/>
  <c r="G645" i="3"/>
  <c r="G644" i="3"/>
  <c r="G643" i="3"/>
  <c r="G642" i="3"/>
  <c r="G641" i="3"/>
  <c r="G640" i="3"/>
  <c r="G639" i="3"/>
  <c r="G638" i="3"/>
  <c r="G637" i="3"/>
  <c r="G636" i="3"/>
  <c r="G635" i="3"/>
  <c r="G634" i="3"/>
  <c r="G633" i="3"/>
  <c r="G632" i="3"/>
  <c r="G631" i="3"/>
  <c r="G630" i="3"/>
  <c r="G629" i="3"/>
  <c r="G628" i="3"/>
  <c r="G627" i="3"/>
  <c r="G626" i="3"/>
  <c r="G625" i="3"/>
  <c r="G624" i="3"/>
  <c r="G623" i="3"/>
  <c r="G622" i="3"/>
  <c r="G621" i="3"/>
  <c r="G620" i="3"/>
  <c r="G619" i="3"/>
  <c r="G618" i="3"/>
  <c r="G617" i="3"/>
  <c r="G616" i="3"/>
  <c r="G615" i="3"/>
  <c r="G614" i="3"/>
  <c r="G613" i="3"/>
  <c r="G612" i="3"/>
  <c r="G611" i="3"/>
  <c r="G610" i="3"/>
  <c r="G609" i="3"/>
  <c r="G608" i="3"/>
  <c r="G607" i="3"/>
  <c r="G606" i="3"/>
  <c r="G605" i="3"/>
  <c r="G604" i="3"/>
  <c r="G603" i="3"/>
  <c r="G602" i="3"/>
  <c r="G601" i="3"/>
  <c r="G600" i="3"/>
  <c r="G599" i="3"/>
  <c r="G598" i="3"/>
  <c r="G597" i="3"/>
  <c r="G596" i="3"/>
  <c r="G595" i="3"/>
  <c r="G594" i="3"/>
  <c r="G593" i="3"/>
  <c r="G592" i="3"/>
  <c r="G591" i="3"/>
  <c r="G590" i="3"/>
  <c r="G589" i="3"/>
  <c r="G588" i="3"/>
  <c r="G587" i="3"/>
  <c r="G586" i="3"/>
  <c r="G585" i="3"/>
  <c r="G584" i="3"/>
  <c r="G583" i="3"/>
  <c r="G582" i="3"/>
  <c r="G581" i="3"/>
  <c r="G580" i="3"/>
  <c r="G579" i="3"/>
  <c r="G578" i="3"/>
  <c r="G577" i="3"/>
  <c r="G576" i="3"/>
  <c r="G575" i="3"/>
  <c r="G574" i="3"/>
  <c r="G573" i="3"/>
  <c r="G572" i="3"/>
  <c r="G571" i="3"/>
  <c r="G570" i="3"/>
  <c r="G569" i="3"/>
  <c r="G568" i="3"/>
  <c r="G567" i="3"/>
  <c r="G566" i="3"/>
  <c r="G565" i="3"/>
  <c r="G564" i="3"/>
  <c r="G563" i="3"/>
  <c r="G562" i="3"/>
  <c r="G561" i="3"/>
  <c r="G560" i="3"/>
  <c r="G559" i="3"/>
  <c r="G558" i="3"/>
  <c r="G557" i="3"/>
  <c r="G556" i="3"/>
  <c r="G555" i="3"/>
  <c r="G554" i="3"/>
  <c r="G553" i="3"/>
  <c r="G552" i="3"/>
  <c r="G551" i="3"/>
  <c r="G550" i="3"/>
  <c r="G549" i="3"/>
  <c r="G548" i="3"/>
  <c r="G547" i="3"/>
  <c r="G546" i="3"/>
  <c r="G545" i="3"/>
  <c r="G544" i="3"/>
  <c r="G543" i="3"/>
  <c r="G542" i="3"/>
  <c r="G541" i="3"/>
  <c r="G540" i="3"/>
  <c r="G539" i="3"/>
  <c r="G538" i="3"/>
  <c r="G537" i="3"/>
  <c r="G536" i="3"/>
  <c r="G535" i="3"/>
  <c r="G534" i="3"/>
  <c r="G533" i="3"/>
  <c r="G532" i="3"/>
  <c r="G531" i="3"/>
  <c r="G530" i="3"/>
  <c r="G529" i="3"/>
  <c r="G528" i="3"/>
  <c r="G527" i="3"/>
  <c r="G526" i="3"/>
  <c r="G525" i="3"/>
  <c r="G524" i="3"/>
  <c r="G523" i="3"/>
  <c r="G522" i="3"/>
  <c r="G521" i="3"/>
  <c r="G520" i="3"/>
  <c r="G519" i="3"/>
  <c r="G518" i="3"/>
  <c r="G517" i="3"/>
  <c r="G516" i="3"/>
  <c r="G515" i="3"/>
  <c r="G514" i="3"/>
  <c r="G513" i="3"/>
  <c r="G512" i="3"/>
  <c r="G511" i="3"/>
  <c r="G510" i="3"/>
  <c r="G509" i="3"/>
  <c r="G508" i="3"/>
  <c r="G507" i="3"/>
  <c r="G506" i="3"/>
  <c r="G505" i="3"/>
  <c r="G504" i="3"/>
  <c r="G503" i="3"/>
  <c r="G502" i="3"/>
  <c r="G501" i="3"/>
  <c r="G500" i="3"/>
  <c r="G499" i="3"/>
  <c r="G498" i="3"/>
  <c r="G497" i="3"/>
  <c r="G496" i="3"/>
  <c r="G495" i="3"/>
  <c r="G494" i="3"/>
  <c r="G493" i="3"/>
  <c r="G492" i="3"/>
  <c r="G491" i="3"/>
  <c r="G490" i="3"/>
  <c r="G489" i="3"/>
  <c r="G488" i="3"/>
  <c r="G487" i="3"/>
  <c r="G486" i="3"/>
  <c r="G485" i="3"/>
  <c r="G484" i="3"/>
  <c r="G483" i="3"/>
  <c r="G482" i="3"/>
  <c r="G481" i="3"/>
  <c r="G480" i="3"/>
  <c r="G479" i="3"/>
  <c r="G478" i="3"/>
  <c r="G477" i="3"/>
  <c r="G476" i="3"/>
  <c r="G475" i="3"/>
  <c r="G474" i="3"/>
  <c r="G473" i="3"/>
  <c r="G472" i="3"/>
  <c r="G471" i="3"/>
  <c r="G470" i="3"/>
  <c r="G469" i="3"/>
  <c r="G468" i="3"/>
  <c r="G467" i="3"/>
  <c r="G466" i="3"/>
  <c r="G465" i="3"/>
  <c r="G464" i="3"/>
  <c r="G463" i="3"/>
  <c r="G462" i="3"/>
  <c r="G461" i="3"/>
  <c r="G460" i="3"/>
  <c r="G459" i="3"/>
  <c r="G458" i="3"/>
  <c r="G457" i="3"/>
  <c r="G456" i="3"/>
  <c r="G455" i="3"/>
  <c r="G454" i="3"/>
  <c r="G453" i="3"/>
  <c r="G452" i="3"/>
  <c r="G451" i="3"/>
  <c r="G450" i="3"/>
  <c r="G449" i="3"/>
  <c r="G448" i="3"/>
  <c r="G447" i="3"/>
  <c r="G446" i="3"/>
  <c r="G445" i="3"/>
  <c r="G444" i="3"/>
  <c r="G443" i="3"/>
  <c r="G442" i="3"/>
  <c r="G441" i="3"/>
  <c r="G440" i="3"/>
  <c r="G439" i="3"/>
  <c r="G438" i="3"/>
  <c r="G437" i="3"/>
  <c r="G436" i="3"/>
  <c r="G435" i="3"/>
  <c r="G434" i="3"/>
  <c r="G433" i="3"/>
  <c r="G432" i="3"/>
  <c r="G431" i="3"/>
  <c r="G430" i="3"/>
  <c r="G429" i="3"/>
  <c r="G428" i="3"/>
  <c r="G427" i="3"/>
  <c r="G426" i="3"/>
  <c r="G425" i="3"/>
  <c r="G424" i="3"/>
  <c r="G423" i="3"/>
  <c r="G422" i="3"/>
  <c r="G421" i="3"/>
  <c r="G420" i="3"/>
  <c r="G419" i="3"/>
  <c r="G418" i="3"/>
  <c r="G417" i="3"/>
  <c r="G416" i="3"/>
  <c r="G415" i="3"/>
  <c r="G414" i="3"/>
  <c r="G413" i="3"/>
  <c r="G412" i="3"/>
  <c r="G411" i="3"/>
  <c r="G410" i="3"/>
  <c r="G409" i="3"/>
  <c r="G408" i="3"/>
  <c r="G407" i="3"/>
  <c r="G406" i="3"/>
  <c r="G405" i="3"/>
  <c r="G404" i="3"/>
  <c r="G403" i="3"/>
  <c r="G402" i="3"/>
  <c r="G401" i="3"/>
  <c r="G400" i="3"/>
  <c r="G399" i="3"/>
  <c r="G398" i="3"/>
  <c r="G397" i="3"/>
  <c r="G396" i="3"/>
  <c r="G395" i="3"/>
  <c r="G394" i="3"/>
  <c r="G393" i="3"/>
  <c r="G392" i="3"/>
  <c r="G391" i="3"/>
  <c r="G390" i="3"/>
  <c r="G389" i="3"/>
  <c r="G388" i="3"/>
  <c r="G387" i="3"/>
  <c r="G386" i="3"/>
  <c r="G385" i="3"/>
  <c r="G384" i="3"/>
  <c r="G383" i="3"/>
  <c r="G382" i="3"/>
  <c r="G381" i="3"/>
  <c r="G380" i="3"/>
  <c r="G379" i="3"/>
  <c r="G378" i="3"/>
  <c r="G377" i="3"/>
  <c r="G376" i="3"/>
  <c r="G375" i="3"/>
  <c r="G374" i="3"/>
  <c r="G373" i="3"/>
  <c r="G372" i="3"/>
  <c r="G371" i="3"/>
  <c r="G370" i="3"/>
  <c r="G369" i="3"/>
  <c r="G368" i="3"/>
  <c r="G367" i="3"/>
  <c r="G366" i="3"/>
  <c r="G365" i="3"/>
  <c r="G364" i="3"/>
  <c r="G363" i="3"/>
  <c r="G362" i="3"/>
  <c r="G361" i="3"/>
  <c r="G360" i="3"/>
  <c r="G359" i="3"/>
  <c r="G358" i="3"/>
  <c r="G357" i="3"/>
  <c r="G356" i="3"/>
  <c r="G355" i="3"/>
  <c r="G354" i="3"/>
  <c r="G353" i="3"/>
  <c r="G352" i="3"/>
  <c r="G351" i="3"/>
  <c r="G350" i="3"/>
  <c r="G349" i="3"/>
  <c r="G348" i="3"/>
  <c r="G347" i="3"/>
  <c r="G346" i="3"/>
  <c r="G345" i="3"/>
  <c r="G344" i="3"/>
  <c r="G343" i="3"/>
  <c r="G342" i="3"/>
  <c r="G341" i="3"/>
  <c r="G340" i="3"/>
  <c r="G339" i="3"/>
  <c r="G338" i="3"/>
  <c r="G337" i="3"/>
  <c r="G336" i="3"/>
  <c r="G335" i="3"/>
  <c r="G334" i="3"/>
  <c r="G333" i="3"/>
  <c r="G332" i="3"/>
  <c r="G331" i="3"/>
  <c r="G330" i="3"/>
  <c r="G329" i="3"/>
  <c r="G328" i="3"/>
  <c r="G327" i="3"/>
  <c r="G326" i="3"/>
  <c r="G325" i="3"/>
  <c r="G324" i="3"/>
  <c r="G323" i="3"/>
  <c r="G322" i="3"/>
  <c r="G321" i="3"/>
  <c r="G320" i="3"/>
  <c r="G319" i="3"/>
  <c r="G318" i="3"/>
  <c r="G317" i="3"/>
  <c r="G316" i="3"/>
  <c r="G315" i="3"/>
  <c r="G314" i="3"/>
  <c r="G313" i="3"/>
  <c r="G312" i="3"/>
  <c r="G311" i="3"/>
  <c r="G310" i="3"/>
  <c r="G309" i="3"/>
  <c r="G308" i="3"/>
  <c r="G307" i="3"/>
  <c r="G306" i="3"/>
  <c r="G305" i="3"/>
  <c r="G304" i="3"/>
  <c r="G303" i="3"/>
  <c r="G302" i="3"/>
  <c r="G301" i="3"/>
  <c r="G300" i="3"/>
  <c r="G299" i="3"/>
  <c r="G298" i="3"/>
  <c r="G297" i="3"/>
  <c r="G296" i="3"/>
  <c r="G295" i="3"/>
  <c r="G294" i="3"/>
  <c r="G293" i="3"/>
  <c r="G292" i="3"/>
  <c r="G291" i="3"/>
  <c r="G290" i="3"/>
  <c r="G289" i="3"/>
  <c r="G288" i="3"/>
  <c r="G287" i="3"/>
  <c r="G286" i="3"/>
  <c r="G285" i="3"/>
  <c r="G284" i="3"/>
  <c r="G283" i="3"/>
  <c r="G282" i="3"/>
  <c r="G281" i="3"/>
  <c r="G280" i="3"/>
  <c r="G279" i="3"/>
  <c r="G278" i="3"/>
  <c r="G277" i="3"/>
  <c r="G276" i="3"/>
  <c r="G275" i="3"/>
  <c r="G274" i="3"/>
  <c r="G273" i="3"/>
  <c r="G272" i="3"/>
  <c r="G271" i="3"/>
  <c r="G270" i="3"/>
  <c r="G269" i="3"/>
  <c r="G268" i="3"/>
  <c r="G267" i="3"/>
  <c r="G266" i="3"/>
  <c r="G265" i="3"/>
  <c r="G264" i="3"/>
  <c r="G263" i="3"/>
  <c r="G262" i="3"/>
  <c r="G261" i="3"/>
  <c r="G260" i="3"/>
  <c r="G259" i="3"/>
  <c r="G258" i="3"/>
  <c r="G257" i="3"/>
  <c r="G256" i="3"/>
  <c r="G255" i="3"/>
  <c r="G254" i="3"/>
  <c r="G253" i="3"/>
  <c r="G252" i="3"/>
  <c r="G251" i="3"/>
  <c r="G250" i="3"/>
  <c r="G249" i="3"/>
  <c r="G248" i="3"/>
  <c r="G247" i="3"/>
  <c r="G246" i="3"/>
  <c r="G245" i="3"/>
  <c r="G244" i="3"/>
  <c r="G243" i="3"/>
  <c r="G242" i="3"/>
  <c r="G241" i="3"/>
  <c r="G240" i="3"/>
  <c r="G239" i="3"/>
  <c r="G238" i="3"/>
  <c r="G237" i="3"/>
  <c r="G236" i="3"/>
  <c r="G235" i="3"/>
  <c r="G234" i="3"/>
  <c r="G233" i="3"/>
  <c r="G232" i="3"/>
  <c r="G231" i="3"/>
  <c r="G230" i="3"/>
  <c r="G229" i="3"/>
  <c r="G228" i="3"/>
  <c r="G227" i="3"/>
  <c r="G226" i="3"/>
  <c r="G225" i="3"/>
  <c r="G224" i="3"/>
  <c r="G223" i="3"/>
  <c r="G222" i="3"/>
  <c r="G221" i="3"/>
  <c r="G220" i="3"/>
  <c r="G219" i="3"/>
  <c r="G218" i="3"/>
  <c r="G217" i="3"/>
  <c r="G216" i="3"/>
  <c r="G215" i="3"/>
  <c r="G214" i="3"/>
  <c r="G213" i="3"/>
  <c r="G212" i="3"/>
  <c r="G211" i="3"/>
  <c r="G210" i="3"/>
  <c r="G209" i="3"/>
  <c r="G208" i="3"/>
  <c r="G207" i="3"/>
  <c r="G206" i="3"/>
  <c r="G205" i="3"/>
  <c r="G204" i="3"/>
  <c r="G203" i="3"/>
  <c r="G202" i="3"/>
  <c r="G201" i="3"/>
  <c r="G200" i="3"/>
  <c r="G199" i="3"/>
  <c r="G198" i="3"/>
  <c r="G197" i="3"/>
  <c r="G196" i="3"/>
  <c r="G195" i="3"/>
  <c r="G194" i="3"/>
  <c r="G193" i="3"/>
  <c r="G192" i="3"/>
  <c r="G191" i="3"/>
  <c r="G190" i="3"/>
  <c r="G189" i="3"/>
  <c r="G188" i="3"/>
  <c r="G187" i="3"/>
  <c r="G186" i="3"/>
  <c r="G185" i="3"/>
  <c r="G184" i="3"/>
  <c r="G183" i="3"/>
  <c r="G182" i="3"/>
  <c r="G181" i="3"/>
  <c r="G180" i="3"/>
  <c r="G179" i="3"/>
  <c r="G178" i="3"/>
  <c r="G177" i="3"/>
  <c r="G176" i="3"/>
  <c r="G175" i="3"/>
  <c r="G174" i="3"/>
  <c r="G173" i="3"/>
  <c r="G172" i="3"/>
  <c r="G171" i="3"/>
  <c r="G170" i="3"/>
  <c r="G169" i="3"/>
  <c r="G168" i="3"/>
  <c r="G167" i="3"/>
  <c r="G166" i="3"/>
  <c r="G165" i="3"/>
  <c r="G164" i="3"/>
  <c r="G163" i="3"/>
  <c r="G162" i="3"/>
  <c r="G161" i="3"/>
  <c r="G160" i="3"/>
  <c r="G159" i="3"/>
  <c r="G158" i="3"/>
  <c r="G157" i="3"/>
  <c r="G156" i="3"/>
  <c r="G155" i="3"/>
  <c r="G154" i="3"/>
  <c r="G153" i="3"/>
  <c r="G152" i="3"/>
  <c r="G151" i="3"/>
  <c r="G150" i="3"/>
  <c r="G149" i="3"/>
  <c r="G148" i="3"/>
  <c r="G147" i="3"/>
  <c r="G146" i="3"/>
  <c r="G145" i="3"/>
  <c r="G144" i="3"/>
  <c r="G143" i="3"/>
  <c r="G142" i="3"/>
  <c r="G141" i="3"/>
  <c r="G140" i="3"/>
  <c r="G139" i="3"/>
  <c r="G138" i="3"/>
  <c r="G137" i="3"/>
  <c r="G136" i="3"/>
  <c r="G135" i="3"/>
  <c r="G134" i="3"/>
  <c r="G133" i="3"/>
  <c r="G132" i="3"/>
  <c r="G131" i="3"/>
  <c r="G130" i="3"/>
  <c r="G129" i="3"/>
  <c r="G128" i="3"/>
  <c r="G127" i="3"/>
  <c r="G126" i="3"/>
  <c r="G125" i="3"/>
  <c r="G124" i="3"/>
  <c r="G123" i="3"/>
  <c r="G122" i="3"/>
  <c r="G121" i="3"/>
  <c r="G120" i="3"/>
  <c r="G119" i="3"/>
  <c r="G118" i="3"/>
  <c r="G117" i="3"/>
  <c r="G116" i="3"/>
  <c r="G115" i="3"/>
  <c r="G114" i="3"/>
  <c r="G113" i="3"/>
  <c r="G112" i="3"/>
  <c r="G111" i="3"/>
  <c r="G110" i="3"/>
  <c r="G109" i="3"/>
  <c r="G108" i="3"/>
  <c r="G107" i="3"/>
  <c r="G106" i="3"/>
  <c r="G105" i="3"/>
  <c r="G104" i="3"/>
  <c r="G103" i="3"/>
  <c r="G102" i="3"/>
  <c r="G101" i="3"/>
  <c r="G100" i="3"/>
  <c r="G99" i="3"/>
  <c r="G98" i="3"/>
  <c r="G97" i="3"/>
  <c r="G96" i="3"/>
  <c r="G95" i="3"/>
  <c r="G94" i="3"/>
  <c r="G93" i="3"/>
  <c r="G92" i="3"/>
  <c r="G91" i="3"/>
  <c r="G90" i="3"/>
  <c r="G89" i="3"/>
  <c r="G88" i="3"/>
  <c r="G87" i="3"/>
  <c r="G86" i="3"/>
  <c r="G85" i="3"/>
  <c r="G84" i="3"/>
  <c r="G83" i="3"/>
  <c r="G82" i="3"/>
  <c r="G81" i="3"/>
  <c r="G80" i="3"/>
  <c r="G79" i="3"/>
  <c r="G78" i="3"/>
  <c r="G77" i="3"/>
  <c r="G76" i="3"/>
  <c r="G75" i="3"/>
  <c r="G74" i="3"/>
  <c r="G73" i="3"/>
  <c r="G72" i="3"/>
  <c r="G71" i="3"/>
  <c r="G70" i="3"/>
  <c r="G69" i="3"/>
  <c r="G68" i="3"/>
  <c r="G67" i="3"/>
  <c r="G66" i="3"/>
  <c r="G65" i="3"/>
  <c r="G64" i="3"/>
  <c r="G63" i="3"/>
  <c r="G62" i="3"/>
  <c r="G61" i="3"/>
  <c r="G60" i="3"/>
  <c r="G59" i="3"/>
  <c r="G58" i="3"/>
  <c r="G57" i="3"/>
  <c r="G56" i="3"/>
  <c r="G55" i="3"/>
  <c r="G54" i="3"/>
  <c r="G53" i="3"/>
  <c r="G52" i="3"/>
  <c r="G51" i="3"/>
  <c r="G50" i="3"/>
  <c r="G49" i="3"/>
  <c r="G48" i="3"/>
  <c r="G47" i="3"/>
  <c r="G46" i="3"/>
  <c r="G45" i="3"/>
  <c r="G44" i="3"/>
  <c r="G43" i="3"/>
  <c r="G42" i="3"/>
  <c r="G41" i="3"/>
  <c r="G40" i="3"/>
  <c r="G39" i="3"/>
  <c r="G38" i="3"/>
  <c r="G37" i="3"/>
  <c r="G36" i="3"/>
  <c r="G35" i="3"/>
  <c r="G34" i="3"/>
  <c r="G33" i="3"/>
  <c r="G32" i="3"/>
  <c r="G31" i="3"/>
  <c r="G30" i="3"/>
  <c r="G29" i="3"/>
  <c r="G28" i="3"/>
  <c r="G27" i="3"/>
  <c r="G26" i="3"/>
  <c r="G25" i="3"/>
  <c r="G24" i="3"/>
  <c r="G23" i="3"/>
  <c r="G22" i="3"/>
  <c r="G21" i="3"/>
  <c r="G20" i="3"/>
  <c r="G19" i="3"/>
  <c r="G18" i="3"/>
  <c r="G17" i="3"/>
  <c r="G16" i="3"/>
  <c r="G15" i="3"/>
  <c r="G14" i="3"/>
  <c r="G13" i="3"/>
  <c r="G12" i="3"/>
  <c r="G11" i="3"/>
  <c r="G10" i="3"/>
  <c r="G9" i="3"/>
  <c r="G8" i="3"/>
  <c r="G7" i="3"/>
  <c r="G6" i="3"/>
  <c r="G5" i="3"/>
  <c r="G4" i="3"/>
  <c r="G3" i="3"/>
  <c r="G842" i="2"/>
  <c r="G841" i="2"/>
  <c r="G840" i="2"/>
  <c r="G839" i="2"/>
  <c r="G838" i="2"/>
  <c r="G837" i="2"/>
  <c r="G836" i="2"/>
  <c r="G835" i="2"/>
  <c r="G834" i="2"/>
  <c r="G833" i="2"/>
  <c r="G832" i="2"/>
  <c r="G831" i="2"/>
  <c r="G830" i="2"/>
  <c r="G829" i="2"/>
  <c r="G828" i="2"/>
  <c r="G827" i="2"/>
  <c r="G826" i="2"/>
  <c r="G825" i="2"/>
  <c r="G824" i="2"/>
  <c r="G823" i="2"/>
  <c r="G822" i="2"/>
  <c r="G821" i="2"/>
  <c r="G820" i="2"/>
  <c r="G819" i="2"/>
  <c r="G818" i="2"/>
  <c r="G817" i="2"/>
  <c r="G816" i="2"/>
  <c r="G815" i="2"/>
  <c r="G814" i="2"/>
  <c r="G813" i="2"/>
  <c r="G812" i="2"/>
  <c r="G811" i="2"/>
  <c r="G810" i="2"/>
  <c r="G809" i="2"/>
  <c r="G808" i="2"/>
  <c r="G807" i="2"/>
  <c r="G806" i="2"/>
  <c r="G805" i="2"/>
  <c r="G804" i="2"/>
  <c r="G803" i="2"/>
  <c r="G802" i="2"/>
  <c r="G801" i="2"/>
  <c r="G800" i="2"/>
  <c r="G799" i="2"/>
  <c r="G798" i="2"/>
  <c r="G797" i="2"/>
  <c r="G796" i="2"/>
  <c r="G795" i="2"/>
  <c r="G794" i="2"/>
  <c r="G793" i="2"/>
  <c r="G792" i="2"/>
  <c r="G791" i="2"/>
  <c r="G790" i="2"/>
  <c r="G789" i="2"/>
  <c r="G788" i="2"/>
  <c r="G787" i="2"/>
  <c r="G786" i="2"/>
  <c r="G785" i="2"/>
  <c r="G784" i="2"/>
  <c r="G783" i="2"/>
  <c r="G782" i="2"/>
  <c r="G781" i="2"/>
  <c r="G780" i="2"/>
  <c r="G779" i="2"/>
  <c r="G778" i="2"/>
  <c r="G777" i="2"/>
  <c r="G776" i="2"/>
  <c r="G775" i="2"/>
  <c r="G774" i="2"/>
  <c r="G773" i="2"/>
  <c r="G772" i="2"/>
  <c r="G771" i="2"/>
  <c r="G770" i="2"/>
  <c r="G769" i="2"/>
  <c r="G768" i="2"/>
  <c r="G767" i="2"/>
  <c r="G766" i="2"/>
  <c r="G765" i="2"/>
  <c r="G764" i="2"/>
  <c r="G763" i="2"/>
  <c r="G762" i="2"/>
  <c r="G761" i="2"/>
  <c r="G760" i="2"/>
  <c r="G759" i="2"/>
  <c r="G758" i="2"/>
  <c r="G757" i="2"/>
  <c r="G756" i="2"/>
  <c r="G755" i="2"/>
  <c r="G754" i="2"/>
  <c r="G753" i="2"/>
  <c r="G752" i="2"/>
  <c r="G751" i="2"/>
  <c r="G750" i="2"/>
  <c r="G749" i="2"/>
  <c r="G748" i="2"/>
  <c r="G747" i="2"/>
  <c r="G746" i="2"/>
  <c r="G745" i="2"/>
  <c r="G744" i="2"/>
  <c r="G743" i="2"/>
  <c r="G742" i="2"/>
  <c r="G741" i="2"/>
  <c r="G740" i="2"/>
  <c r="G739" i="2"/>
  <c r="G738" i="2"/>
  <c r="G737" i="2"/>
  <c r="G736" i="2"/>
  <c r="G735" i="2"/>
  <c r="G734" i="2"/>
  <c r="G733" i="2"/>
  <c r="G732" i="2"/>
  <c r="G731" i="2"/>
  <c r="G730" i="2"/>
  <c r="G729" i="2"/>
  <c r="G728" i="2"/>
  <c r="G727" i="2"/>
  <c r="G726" i="2"/>
  <c r="G725" i="2"/>
  <c r="G724" i="2"/>
  <c r="G723" i="2"/>
  <c r="G722" i="2"/>
  <c r="G721" i="2"/>
  <c r="G720" i="2"/>
  <c r="G719" i="2"/>
  <c r="G718" i="2"/>
  <c r="G717" i="2"/>
  <c r="G716" i="2"/>
  <c r="G715" i="2"/>
  <c r="G714" i="2"/>
  <c r="G713" i="2"/>
  <c r="G712" i="2"/>
  <c r="G711" i="2"/>
  <c r="G710" i="2"/>
  <c r="G709" i="2"/>
  <c r="G708" i="2"/>
  <c r="G707" i="2"/>
  <c r="G706" i="2"/>
  <c r="G705" i="2"/>
  <c r="G704" i="2"/>
  <c r="G703" i="2"/>
  <c r="G702" i="2"/>
  <c r="G701" i="2"/>
  <c r="G700" i="2"/>
  <c r="G699" i="2"/>
  <c r="G698" i="2"/>
  <c r="G697" i="2"/>
  <c r="G696" i="2"/>
  <c r="G695" i="2"/>
  <c r="G694" i="2"/>
  <c r="G693" i="2"/>
  <c r="G692" i="2"/>
  <c r="G691" i="2"/>
  <c r="G690" i="2"/>
  <c r="G689" i="2"/>
  <c r="G688" i="2"/>
  <c r="G687" i="2"/>
  <c r="G686" i="2"/>
  <c r="G685" i="2"/>
  <c r="G684" i="2"/>
  <c r="G683" i="2"/>
  <c r="G682" i="2"/>
  <c r="G681" i="2"/>
  <c r="G680" i="2"/>
  <c r="G679" i="2"/>
  <c r="G678" i="2"/>
  <c r="G677" i="2"/>
  <c r="G676" i="2"/>
  <c r="G675" i="2"/>
  <c r="G674" i="2"/>
  <c r="G673" i="2"/>
  <c r="G672" i="2"/>
  <c r="G671" i="2"/>
  <c r="G670" i="2"/>
  <c r="G669" i="2"/>
  <c r="G668" i="2"/>
  <c r="G667" i="2"/>
  <c r="G666" i="2"/>
  <c r="G665" i="2"/>
  <c r="G664" i="2"/>
  <c r="G663" i="2"/>
  <c r="G662" i="2"/>
  <c r="G661" i="2"/>
  <c r="G660" i="2"/>
  <c r="G659" i="2"/>
  <c r="G658" i="2"/>
  <c r="G657" i="2"/>
  <c r="G656" i="2"/>
  <c r="G655" i="2"/>
  <c r="G654" i="2"/>
  <c r="G653" i="2"/>
  <c r="G652" i="2"/>
  <c r="G651" i="2"/>
  <c r="G650" i="2"/>
  <c r="G649" i="2"/>
  <c r="G648" i="2"/>
  <c r="G647" i="2"/>
  <c r="G646" i="2"/>
  <c r="G645" i="2"/>
  <c r="G644" i="2"/>
  <c r="G643" i="2"/>
  <c r="G642" i="2"/>
  <c r="G641" i="2"/>
  <c r="G640" i="2"/>
  <c r="G639" i="2"/>
  <c r="G638" i="2"/>
  <c r="G637" i="2"/>
  <c r="G636" i="2"/>
  <c r="G635" i="2"/>
  <c r="G634" i="2"/>
  <c r="G633" i="2"/>
  <c r="G632" i="2"/>
  <c r="G631" i="2"/>
  <c r="G630" i="2"/>
  <c r="G629" i="2"/>
  <c r="G628" i="2"/>
  <c r="G627" i="2"/>
  <c r="G626" i="2"/>
  <c r="G625" i="2"/>
  <c r="G624" i="2"/>
  <c r="G623" i="2"/>
  <c r="G622" i="2"/>
  <c r="G621" i="2"/>
  <c r="G620" i="2"/>
  <c r="G619" i="2"/>
  <c r="G618" i="2"/>
  <c r="G617" i="2"/>
  <c r="G616" i="2"/>
  <c r="G615" i="2"/>
  <c r="G614" i="2"/>
  <c r="G613" i="2"/>
  <c r="G612" i="2"/>
  <c r="G611" i="2"/>
  <c r="G610" i="2"/>
  <c r="G609" i="2"/>
  <c r="G608" i="2"/>
  <c r="G607" i="2"/>
  <c r="G606" i="2"/>
  <c r="G605" i="2"/>
  <c r="G604" i="2"/>
  <c r="G603" i="2"/>
  <c r="G602" i="2"/>
  <c r="G601" i="2"/>
  <c r="G600" i="2"/>
  <c r="G599" i="2"/>
  <c r="G598" i="2"/>
  <c r="G597" i="2"/>
  <c r="G596" i="2"/>
  <c r="G595" i="2"/>
  <c r="G594" i="2"/>
  <c r="G593" i="2"/>
  <c r="G592" i="2"/>
  <c r="G591" i="2"/>
  <c r="G590" i="2"/>
  <c r="G589" i="2"/>
  <c r="G588" i="2"/>
  <c r="G587" i="2"/>
  <c r="G586" i="2"/>
  <c r="G585" i="2"/>
  <c r="G584" i="2"/>
  <c r="G583" i="2"/>
  <c r="G582" i="2"/>
  <c r="G581" i="2"/>
  <c r="G580" i="2"/>
  <c r="G579" i="2"/>
  <c r="G578" i="2"/>
  <c r="G577" i="2"/>
  <c r="G576" i="2"/>
  <c r="G575" i="2"/>
  <c r="G574" i="2"/>
  <c r="G573" i="2"/>
  <c r="G572" i="2"/>
  <c r="G571" i="2"/>
  <c r="G570" i="2"/>
  <c r="G569" i="2"/>
  <c r="G568" i="2"/>
  <c r="G567" i="2"/>
  <c r="G566" i="2"/>
  <c r="G565" i="2"/>
  <c r="G564" i="2"/>
  <c r="G563" i="2"/>
  <c r="G562" i="2"/>
  <c r="G561" i="2"/>
  <c r="G560" i="2"/>
  <c r="G559" i="2"/>
  <c r="G558" i="2"/>
  <c r="G557" i="2"/>
  <c r="G556" i="2"/>
  <c r="G555" i="2"/>
  <c r="G554" i="2"/>
  <c r="G553" i="2"/>
  <c r="G552" i="2"/>
  <c r="G551" i="2"/>
  <c r="G550" i="2"/>
  <c r="G549" i="2"/>
  <c r="G548" i="2"/>
  <c r="G547" i="2"/>
  <c r="G546" i="2"/>
  <c r="G545" i="2"/>
  <c r="G544" i="2"/>
  <c r="G543" i="2"/>
  <c r="G542" i="2"/>
  <c r="G541" i="2"/>
  <c r="G540" i="2"/>
  <c r="G539" i="2"/>
  <c r="G538" i="2"/>
  <c r="G537" i="2"/>
  <c r="G536" i="2"/>
  <c r="G535" i="2"/>
  <c r="G534" i="2"/>
  <c r="G533" i="2"/>
  <c r="G532" i="2"/>
  <c r="G531" i="2"/>
  <c r="G530" i="2"/>
  <c r="G529" i="2"/>
  <c r="G528" i="2"/>
  <c r="G527" i="2"/>
  <c r="G526" i="2"/>
  <c r="G525" i="2"/>
  <c r="G524" i="2"/>
  <c r="G523" i="2"/>
  <c r="G522" i="2"/>
  <c r="G521" i="2"/>
  <c r="G520" i="2"/>
  <c r="G519" i="2"/>
  <c r="G518" i="2"/>
  <c r="G517" i="2"/>
  <c r="G516" i="2"/>
  <c r="G515" i="2"/>
  <c r="G514" i="2"/>
  <c r="G513" i="2"/>
  <c r="G512" i="2"/>
  <c r="G511" i="2"/>
  <c r="G510" i="2"/>
  <c r="G509" i="2"/>
  <c r="G508" i="2"/>
  <c r="G507" i="2"/>
  <c r="G506" i="2"/>
  <c r="G505" i="2"/>
  <c r="G504" i="2"/>
  <c r="G503" i="2"/>
  <c r="G502" i="2"/>
  <c r="G501" i="2"/>
  <c r="G500" i="2"/>
  <c r="G499" i="2"/>
  <c r="G498" i="2"/>
  <c r="G497" i="2"/>
  <c r="G496" i="2"/>
  <c r="G495" i="2"/>
  <c r="G494" i="2"/>
  <c r="G493" i="2"/>
  <c r="G492" i="2"/>
  <c r="G491" i="2"/>
  <c r="G490" i="2"/>
  <c r="G489" i="2"/>
  <c r="G488" i="2"/>
  <c r="G487" i="2"/>
  <c r="G486" i="2"/>
  <c r="G485" i="2"/>
  <c r="G484" i="2"/>
  <c r="G483" i="2"/>
  <c r="G482" i="2"/>
  <c r="G481" i="2"/>
  <c r="G480" i="2"/>
  <c r="G479" i="2"/>
  <c r="G478" i="2"/>
  <c r="G477" i="2"/>
  <c r="G476" i="2"/>
  <c r="G475" i="2"/>
  <c r="G474" i="2"/>
  <c r="G473" i="2"/>
  <c r="G472" i="2"/>
  <c r="G471" i="2"/>
  <c r="G374" i="2"/>
  <c r="G373" i="2"/>
  <c r="G372" i="2"/>
  <c r="G371" i="2"/>
  <c r="G370" i="2"/>
  <c r="G369" i="2"/>
  <c r="G368" i="2"/>
  <c r="G367" i="2"/>
  <c r="G366" i="2"/>
  <c r="G365" i="2"/>
  <c r="G364" i="2"/>
  <c r="G363" i="2"/>
  <c r="G362" i="2"/>
  <c r="G361" i="2"/>
  <c r="G360" i="2"/>
  <c r="G359" i="2"/>
  <c r="G358" i="2"/>
  <c r="G357" i="2"/>
  <c r="G356" i="2"/>
  <c r="G355" i="2"/>
  <c r="G354" i="2"/>
  <c r="G353" i="2"/>
  <c r="G352" i="2"/>
  <c r="G351" i="2"/>
  <c r="G350" i="2"/>
  <c r="G349" i="2"/>
  <c r="G348" i="2"/>
  <c r="G347" i="2"/>
  <c r="G346" i="2"/>
  <c r="G345" i="2"/>
  <c r="G344" i="2"/>
  <c r="G343" i="2"/>
  <c r="G342" i="2"/>
  <c r="G341" i="2"/>
  <c r="G340" i="2"/>
  <c r="G339" i="2"/>
  <c r="G338" i="2"/>
  <c r="G337" i="2"/>
  <c r="G336" i="2"/>
  <c r="G335" i="2"/>
  <c r="G334" i="2"/>
  <c r="G333" i="2"/>
  <c r="G332" i="2"/>
  <c r="G331" i="2"/>
  <c r="G330" i="2"/>
  <c r="G329" i="2"/>
  <c r="G328" i="2"/>
  <c r="G327" i="2"/>
  <c r="G326" i="2"/>
  <c r="G325" i="2"/>
  <c r="G324" i="2"/>
  <c r="G323" i="2"/>
  <c r="G322" i="2"/>
  <c r="G321" i="2"/>
  <c r="G320" i="2"/>
  <c r="G319" i="2"/>
  <c r="G318" i="2"/>
  <c r="G317" i="2"/>
  <c r="G316" i="2"/>
  <c r="G315" i="2"/>
  <c r="G314" i="2"/>
  <c r="G313" i="2"/>
  <c r="G312" i="2"/>
  <c r="G311" i="2"/>
  <c r="G310" i="2"/>
  <c r="G309" i="2"/>
  <c r="G308" i="2"/>
  <c r="G307" i="2"/>
  <c r="G306" i="2"/>
  <c r="G305" i="2"/>
  <c r="G304" i="2"/>
  <c r="G303" i="2"/>
  <c r="G302" i="2"/>
  <c r="G301" i="2"/>
  <c r="G300" i="2"/>
  <c r="G299" i="2"/>
  <c r="G298" i="2"/>
  <c r="G297" i="2"/>
  <c r="G296" i="2"/>
  <c r="G295" i="2"/>
  <c r="G294" i="2"/>
  <c r="G293" i="2"/>
  <c r="G292" i="2"/>
  <c r="G291" i="2"/>
  <c r="G290" i="2"/>
  <c r="G289" i="2"/>
  <c r="G288" i="2"/>
  <c r="G287" i="2"/>
  <c r="G286" i="2"/>
  <c r="G285" i="2"/>
  <c r="G284" i="2"/>
  <c r="G283" i="2"/>
  <c r="G282" i="2"/>
  <c r="G281" i="2"/>
  <c r="G280" i="2"/>
  <c r="G279" i="2"/>
  <c r="G278" i="2"/>
  <c r="G277" i="2"/>
  <c r="G276" i="2"/>
  <c r="G275" i="2"/>
  <c r="G274" i="2"/>
  <c r="G273" i="2"/>
  <c r="G272" i="2"/>
  <c r="G271" i="2"/>
  <c r="G270" i="2"/>
  <c r="G269" i="2"/>
  <c r="G268" i="2"/>
  <c r="G267" i="2"/>
  <c r="G266" i="2"/>
  <c r="G265" i="2"/>
  <c r="G264" i="2"/>
  <c r="G263" i="2"/>
  <c r="G262" i="2"/>
  <c r="G261" i="2"/>
  <c r="G260" i="2"/>
  <c r="G259" i="2"/>
  <c r="G258" i="2"/>
  <c r="G257" i="2"/>
  <c r="G256" i="2"/>
  <c r="G255" i="2"/>
  <c r="G254" i="2"/>
  <c r="G253" i="2"/>
  <c r="G252" i="2"/>
  <c r="G251" i="2"/>
  <c r="G250" i="2"/>
  <c r="G249" i="2"/>
  <c r="G248" i="2"/>
  <c r="G247" i="2"/>
  <c r="G246" i="2"/>
  <c r="G245" i="2"/>
  <c r="G244" i="2"/>
  <c r="G243" i="2"/>
  <c r="G242" i="2"/>
  <c r="G241" i="2"/>
  <c r="G240" i="2"/>
  <c r="G239" i="2"/>
  <c r="G238" i="2"/>
  <c r="G237" i="2"/>
  <c r="G236" i="2"/>
  <c r="G235" i="2"/>
  <c r="G234" i="2"/>
  <c r="G233" i="2"/>
  <c r="G232" i="2"/>
  <c r="G231" i="2"/>
  <c r="G230" i="2"/>
  <c r="G229" i="2"/>
  <c r="G228" i="2"/>
  <c r="G227" i="2"/>
  <c r="G226" i="2"/>
  <c r="G225" i="2"/>
  <c r="G224" i="2"/>
  <c r="G223" i="2"/>
  <c r="G222" i="2"/>
  <c r="G221" i="2"/>
  <c r="G220" i="2"/>
  <c r="G219" i="2"/>
  <c r="G218" i="2"/>
  <c r="G217" i="2"/>
  <c r="G216" i="2"/>
  <c r="G215" i="2"/>
  <c r="G214" i="2"/>
  <c r="G213" i="2"/>
  <c r="G212" i="2"/>
  <c r="G211" i="2"/>
  <c r="G210" i="2"/>
  <c r="G209" i="2"/>
  <c r="G208" i="2"/>
  <c r="G207" i="2"/>
  <c r="G206" i="2"/>
  <c r="G205" i="2"/>
  <c r="G204" i="2"/>
  <c r="G203" i="2"/>
  <c r="G202" i="2"/>
  <c r="G201" i="2"/>
  <c r="G200" i="2"/>
  <c r="G199" i="2"/>
  <c r="G198" i="2"/>
  <c r="G197" i="2"/>
  <c r="G196" i="2"/>
  <c r="G195" i="2"/>
  <c r="G194" i="2"/>
  <c r="G193" i="2"/>
  <c r="G192" i="2"/>
  <c r="G191" i="2"/>
  <c r="G190" i="2"/>
  <c r="G189" i="2"/>
  <c r="G188" i="2"/>
  <c r="G187" i="2"/>
  <c r="G186" i="2"/>
  <c r="G185" i="2"/>
  <c r="G184" i="2"/>
  <c r="G183" i="2"/>
  <c r="G182" i="2"/>
  <c r="G181" i="2"/>
  <c r="G180" i="2"/>
  <c r="G179" i="2"/>
  <c r="G178" i="2"/>
  <c r="G177" i="2"/>
  <c r="G176" i="2"/>
  <c r="G175" i="2"/>
  <c r="G174" i="2"/>
  <c r="G173" i="2"/>
  <c r="G172" i="2"/>
  <c r="G171" i="2"/>
  <c r="G170" i="2"/>
  <c r="G169" i="2"/>
  <c r="G168" i="2"/>
  <c r="G167" i="2"/>
  <c r="G166" i="2"/>
  <c r="G165" i="2"/>
  <c r="G164" i="2"/>
  <c r="G163" i="2"/>
  <c r="G162" i="2"/>
  <c r="G161" i="2"/>
  <c r="G160" i="2"/>
  <c r="G159" i="2"/>
  <c r="G158" i="2"/>
  <c r="G157" i="2"/>
  <c r="G156" i="2"/>
  <c r="G155" i="2"/>
  <c r="G154" i="2"/>
  <c r="G153" i="2"/>
  <c r="G152" i="2"/>
  <c r="G151" i="2"/>
  <c r="G150" i="2"/>
  <c r="G149" i="2"/>
  <c r="G148" i="2"/>
  <c r="G147" i="2"/>
  <c r="G146" i="2"/>
  <c r="G145" i="2"/>
  <c r="G144" i="2"/>
  <c r="G143" i="2"/>
  <c r="G142" i="2"/>
  <c r="G141" i="2"/>
  <c r="G140" i="2"/>
  <c r="G139" i="2"/>
  <c r="G138" i="2"/>
  <c r="G137" i="2"/>
  <c r="G136" i="2"/>
  <c r="G135" i="2"/>
  <c r="G134" i="2"/>
  <c r="G133" i="2"/>
  <c r="G132" i="2"/>
  <c r="G131" i="2"/>
  <c r="G130" i="2"/>
  <c r="G129" i="2"/>
  <c r="G128" i="2"/>
  <c r="G127" i="2"/>
  <c r="G126" i="2"/>
  <c r="G125" i="2"/>
  <c r="G124" i="2"/>
  <c r="G123" i="2"/>
  <c r="G122" i="2"/>
  <c r="G121" i="2"/>
  <c r="G120" i="2"/>
  <c r="G119" i="2"/>
  <c r="G118" i="2"/>
  <c r="G117" i="2"/>
  <c r="G116" i="2"/>
  <c r="G115" i="2"/>
  <c r="G114" i="2"/>
  <c r="G113" i="2"/>
  <c r="G112" i="2"/>
  <c r="G111" i="2"/>
  <c r="G110" i="2"/>
  <c r="G109" i="2"/>
  <c r="G108" i="2"/>
  <c r="G107" i="2"/>
  <c r="G106" i="2"/>
  <c r="G105" i="2"/>
  <c r="G104" i="2"/>
  <c r="G103" i="2"/>
  <c r="G102" i="2"/>
  <c r="G101" i="2"/>
  <c r="G100" i="2"/>
  <c r="G99" i="2"/>
  <c r="G98" i="2"/>
  <c r="G97" i="2"/>
  <c r="G96" i="2"/>
  <c r="G95" i="2"/>
  <c r="G94" i="2"/>
  <c r="G93" i="2"/>
  <c r="G92" i="2"/>
  <c r="G91" i="2"/>
  <c r="G90" i="2"/>
  <c r="G89" i="2"/>
  <c r="G88" i="2"/>
  <c r="G87" i="2"/>
  <c r="G86" i="2"/>
  <c r="G85" i="2"/>
  <c r="G84" i="2"/>
  <c r="G83" i="2"/>
  <c r="G82" i="2"/>
  <c r="G81" i="2"/>
  <c r="G80" i="2"/>
  <c r="G79" i="2"/>
  <c r="G78" i="2"/>
  <c r="G77" i="2"/>
  <c r="G76" i="2"/>
  <c r="G75" i="2"/>
  <c r="G74" i="2"/>
  <c r="G73" i="2"/>
  <c r="G72" i="2"/>
  <c r="G71" i="2"/>
  <c r="G70" i="2"/>
  <c r="G69" i="2"/>
  <c r="G68" i="2"/>
  <c r="G67" i="2"/>
  <c r="G66" i="2"/>
  <c r="G65" i="2"/>
  <c r="G64" i="2"/>
  <c r="G63" i="2"/>
  <c r="G62" i="2"/>
  <c r="G61" i="2"/>
  <c r="G60" i="2"/>
  <c r="G59" i="2"/>
  <c r="G58" i="2"/>
  <c r="G57" i="2"/>
  <c r="G56" i="2"/>
  <c r="G55" i="2"/>
  <c r="G54" i="2"/>
  <c r="G53" i="2"/>
  <c r="G52" i="2"/>
  <c r="G51" i="2"/>
  <c r="G50" i="2"/>
  <c r="G49" i="2"/>
  <c r="G48" i="2"/>
  <c r="G47" i="2"/>
  <c r="G46" i="2"/>
  <c r="G45" i="2"/>
  <c r="G44" i="2"/>
  <c r="G43" i="2"/>
  <c r="G42" i="2"/>
  <c r="G41" i="2"/>
  <c r="G40" i="2"/>
  <c r="G39" i="2"/>
  <c r="G38" i="2"/>
  <c r="G37" i="2"/>
  <c r="G36" i="2"/>
  <c r="G35" i="2"/>
  <c r="G34" i="2"/>
  <c r="G33" i="2"/>
  <c r="G32" i="2"/>
  <c r="G31" i="2"/>
  <c r="G30" i="2"/>
  <c r="G29" i="2"/>
  <c r="G28" i="2"/>
  <c r="G27" i="2"/>
  <c r="G26" i="2"/>
  <c r="G25" i="2"/>
  <c r="G24" i="2"/>
  <c r="G23" i="2"/>
  <c r="G22" i="2"/>
  <c r="G21" i="2"/>
  <c r="G20" i="2"/>
  <c r="G19" i="2"/>
  <c r="G18" i="2"/>
  <c r="G17" i="2"/>
  <c r="G16" i="2"/>
  <c r="G15" i="2"/>
  <c r="G14" i="2"/>
  <c r="G13" i="2"/>
  <c r="G12" i="2"/>
  <c r="G11" i="2"/>
  <c r="G10" i="2"/>
  <c r="G9" i="2"/>
  <c r="G8" i="2"/>
  <c r="G7" i="2"/>
  <c r="G6" i="2"/>
  <c r="G5" i="2"/>
  <c r="G4" i="2"/>
  <c r="G3" i="2"/>
  <c r="F15" i="6" l="1"/>
  <c r="J15" i="6"/>
  <c r="N15" i="6"/>
  <c r="I51" i="7"/>
  <c r="I72" i="7" s="1"/>
  <c r="C24" i="8"/>
  <c r="G15" i="6"/>
  <c r="K15" i="6"/>
  <c r="O15" i="6"/>
  <c r="I42" i="7"/>
  <c r="I31" i="9" s="1"/>
  <c r="M52" i="7"/>
  <c r="M73" i="7" s="1"/>
  <c r="G25" i="8"/>
  <c r="H15" i="6"/>
  <c r="L15" i="6"/>
  <c r="P15" i="6"/>
  <c r="E54" i="7"/>
  <c r="E75" i="7" s="1"/>
  <c r="I59" i="7"/>
  <c r="I80" i="7" s="1"/>
  <c r="K26" i="8"/>
  <c r="E15" i="6"/>
  <c r="I15" i="6"/>
  <c r="M15" i="6"/>
  <c r="I55" i="7"/>
  <c r="I76" i="7" s="1"/>
  <c r="C28" i="8"/>
  <c r="G43" i="8"/>
  <c r="N12" i="8"/>
  <c r="J12" i="8"/>
  <c r="F12" i="8"/>
  <c r="L12" i="8"/>
  <c r="H12" i="8"/>
  <c r="D12" i="8"/>
  <c r="M12" i="8"/>
  <c r="E12" i="8"/>
  <c r="K12" i="8"/>
  <c r="C12" i="8"/>
  <c r="I12" i="8"/>
  <c r="G12" i="8"/>
  <c r="G59" i="9"/>
  <c r="G66" i="8"/>
  <c r="D48" i="9"/>
  <c r="D37" i="9"/>
  <c r="D43" i="8"/>
  <c r="H37" i="9"/>
  <c r="H43" i="8"/>
  <c r="L37" i="9"/>
  <c r="L43" i="8"/>
  <c r="D38" i="9"/>
  <c r="D44" i="8"/>
  <c r="H38" i="9"/>
  <c r="H44" i="8"/>
  <c r="D36" i="9"/>
  <c r="D40" i="9" s="1"/>
  <c r="D42" i="8"/>
  <c r="H36" i="9"/>
  <c r="H40" i="9" s="1"/>
  <c r="H42" i="8"/>
  <c r="L36" i="9"/>
  <c r="L40" i="9" s="1"/>
  <c r="L42" i="8"/>
  <c r="L45" i="9"/>
  <c r="L51" i="8"/>
  <c r="D46" i="9"/>
  <c r="D52" i="8"/>
  <c r="H46" i="9"/>
  <c r="H52" i="8"/>
  <c r="L46" i="9"/>
  <c r="L52" i="8"/>
  <c r="D44" i="9"/>
  <c r="D50" i="8"/>
  <c r="H44" i="9"/>
  <c r="H50" i="8"/>
  <c r="L44" i="9"/>
  <c r="L50" i="8"/>
  <c r="H53" i="9"/>
  <c r="H59" i="8"/>
  <c r="D54" i="9"/>
  <c r="D60" i="8"/>
  <c r="D21" i="7"/>
  <c r="D62" i="9" s="1"/>
  <c r="H21" i="7"/>
  <c r="H62" i="9" s="1"/>
  <c r="D22" i="7"/>
  <c r="D23" i="7"/>
  <c r="L23" i="7"/>
  <c r="K59" i="9"/>
  <c r="K66" i="8"/>
  <c r="H10" i="9"/>
  <c r="G124" i="7" s="1"/>
  <c r="H51" i="7"/>
  <c r="H72" i="7" s="1"/>
  <c r="H42" i="7"/>
  <c r="D8" i="9"/>
  <c r="C122" i="7" s="1"/>
  <c r="D9" i="8"/>
  <c r="D52" i="7"/>
  <c r="D73" i="7" s="1"/>
  <c r="D43" i="7"/>
  <c r="L9" i="8"/>
  <c r="L8" i="9"/>
  <c r="K122" i="7" s="1"/>
  <c r="L52" i="7"/>
  <c r="L73" i="7" s="1"/>
  <c r="L43" i="7"/>
  <c r="H9" i="9"/>
  <c r="G123" i="7" s="1"/>
  <c r="H10" i="8"/>
  <c r="H53" i="7"/>
  <c r="H74" i="7" s="1"/>
  <c r="H44" i="7"/>
  <c r="D7" i="9"/>
  <c r="D8" i="8"/>
  <c r="D54" i="7"/>
  <c r="D75" i="7" s="1"/>
  <c r="D45" i="7"/>
  <c r="H8" i="8"/>
  <c r="H54" i="7"/>
  <c r="H75" i="7" s="1"/>
  <c r="H45" i="7"/>
  <c r="H7" i="9"/>
  <c r="G121" i="7" s="1"/>
  <c r="D17" i="9"/>
  <c r="D55" i="7"/>
  <c r="D76" i="7" s="1"/>
  <c r="H55" i="7"/>
  <c r="H76" i="7" s="1"/>
  <c r="L17" i="9"/>
  <c r="L55" i="7"/>
  <c r="L76" i="7" s="1"/>
  <c r="D15" i="9"/>
  <c r="D17" i="8"/>
  <c r="D56" i="7"/>
  <c r="D77" i="7" s="1"/>
  <c r="H15" i="9"/>
  <c r="H17" i="8"/>
  <c r="H56" i="7"/>
  <c r="H77" i="7" s="1"/>
  <c r="L15" i="9"/>
  <c r="L17" i="8"/>
  <c r="L56" i="7"/>
  <c r="L77" i="7" s="1"/>
  <c r="D18" i="8"/>
  <c r="D16" i="9"/>
  <c r="D57" i="7"/>
  <c r="D78" i="7" s="1"/>
  <c r="H16" i="9"/>
  <c r="H18" i="8"/>
  <c r="H57" i="7"/>
  <c r="H78" i="7" s="1"/>
  <c r="L16" i="9"/>
  <c r="L18" i="8"/>
  <c r="L57" i="7"/>
  <c r="L78" i="7" s="1"/>
  <c r="D14" i="9"/>
  <c r="D16" i="8"/>
  <c r="D58" i="7"/>
  <c r="D79" i="7" s="1"/>
  <c r="H14" i="9"/>
  <c r="H16" i="8"/>
  <c r="H58" i="7"/>
  <c r="H79" i="7" s="1"/>
  <c r="E28" i="9"/>
  <c r="E32" i="8"/>
  <c r="E40" i="9"/>
  <c r="E37" i="9"/>
  <c r="E43" i="8"/>
  <c r="I37" i="9"/>
  <c r="I43" i="8"/>
  <c r="M37" i="9"/>
  <c r="M43" i="8"/>
  <c r="E38" i="9"/>
  <c r="E44" i="8"/>
  <c r="I38" i="9"/>
  <c r="I44" i="8"/>
  <c r="M38" i="9"/>
  <c r="M44" i="8"/>
  <c r="E36" i="9"/>
  <c r="E42" i="8"/>
  <c r="I36" i="9"/>
  <c r="I40" i="9" s="1"/>
  <c r="I42" i="8"/>
  <c r="M36" i="9"/>
  <c r="M40" i="9" s="1"/>
  <c r="M42" i="8"/>
  <c r="E48" i="9"/>
  <c r="E45" i="9"/>
  <c r="E51" i="8"/>
  <c r="I45" i="9"/>
  <c r="I51" i="8"/>
  <c r="M45" i="9"/>
  <c r="M51" i="8"/>
  <c r="E46" i="9"/>
  <c r="E52" i="8"/>
  <c r="I46" i="9"/>
  <c r="I52" i="8"/>
  <c r="M46" i="9"/>
  <c r="M52" i="8"/>
  <c r="E44" i="9"/>
  <c r="E50" i="8"/>
  <c r="I44" i="9"/>
  <c r="I48" i="9" s="1"/>
  <c r="I50" i="8"/>
  <c r="M44" i="9"/>
  <c r="M48" i="9" s="1"/>
  <c r="M50" i="8"/>
  <c r="E53" i="9"/>
  <c r="E59" i="8"/>
  <c r="I53" i="9"/>
  <c r="I59" i="8"/>
  <c r="M53" i="9"/>
  <c r="M59" i="8"/>
  <c r="E54" i="9"/>
  <c r="E60" i="8"/>
  <c r="I54" i="9"/>
  <c r="I60" i="8"/>
  <c r="M54" i="9"/>
  <c r="M60" i="8"/>
  <c r="E52" i="9"/>
  <c r="E56" i="9" s="1"/>
  <c r="E58" i="8"/>
  <c r="I52" i="9"/>
  <c r="I56" i="9" s="1"/>
  <c r="I58" i="8"/>
  <c r="M52" i="9"/>
  <c r="M56" i="9" s="1"/>
  <c r="M58" i="8"/>
  <c r="E21" i="7"/>
  <c r="E62" i="9" s="1"/>
  <c r="I21" i="7"/>
  <c r="I62" i="9" s="1"/>
  <c r="M21" i="7"/>
  <c r="M62" i="9" s="1"/>
  <c r="E22" i="7"/>
  <c r="I22" i="7"/>
  <c r="M22" i="7"/>
  <c r="E23" i="7"/>
  <c r="I23" i="7"/>
  <c r="M23" i="7"/>
  <c r="L24" i="7"/>
  <c r="E8" i="9"/>
  <c r="D122" i="7" s="1"/>
  <c r="E9" i="8"/>
  <c r="I8" i="9"/>
  <c r="I9" i="8"/>
  <c r="M8" i="9"/>
  <c r="L122" i="7" s="1"/>
  <c r="M9" i="8"/>
  <c r="E9" i="9"/>
  <c r="E10" i="8"/>
  <c r="I9" i="9"/>
  <c r="H123" i="7" s="1"/>
  <c r="I10" i="8"/>
  <c r="M9" i="9"/>
  <c r="M10" i="8"/>
  <c r="E7" i="9"/>
  <c r="D121" i="7" s="1"/>
  <c r="E8" i="8"/>
  <c r="I7" i="9"/>
  <c r="I8" i="8"/>
  <c r="M7" i="9"/>
  <c r="L121" i="7" s="1"/>
  <c r="M8" i="8"/>
  <c r="E15" i="9"/>
  <c r="E17" i="8"/>
  <c r="I15" i="9"/>
  <c r="I17" i="8"/>
  <c r="M15" i="9"/>
  <c r="M17" i="8"/>
  <c r="E16" i="9"/>
  <c r="E18" i="8"/>
  <c r="I16" i="9"/>
  <c r="I18" i="8"/>
  <c r="M16" i="9"/>
  <c r="M18" i="8"/>
  <c r="E14" i="9"/>
  <c r="E18" i="9" s="1"/>
  <c r="E16" i="8"/>
  <c r="I14" i="9"/>
  <c r="I18" i="9" s="1"/>
  <c r="I16" i="8"/>
  <c r="M14" i="9"/>
  <c r="M18" i="9" s="1"/>
  <c r="M16" i="8"/>
  <c r="M25" i="9"/>
  <c r="E22" i="9"/>
  <c r="E25" i="8"/>
  <c r="I22" i="9"/>
  <c r="I25" i="8"/>
  <c r="M22" i="9"/>
  <c r="M25" i="8"/>
  <c r="E23" i="9"/>
  <c r="E26" i="8"/>
  <c r="I23" i="9"/>
  <c r="I26" i="8"/>
  <c r="M23" i="9"/>
  <c r="M26" i="8"/>
  <c r="E21" i="9"/>
  <c r="E25" i="9" s="1"/>
  <c r="E24" i="8"/>
  <c r="I21" i="9"/>
  <c r="I25" i="9" s="1"/>
  <c r="I24" i="8"/>
  <c r="M21" i="9"/>
  <c r="M24" i="8"/>
  <c r="M42" i="7"/>
  <c r="E44" i="7"/>
  <c r="I45" i="7"/>
  <c r="M51" i="7"/>
  <c r="M72" i="7" s="1"/>
  <c r="E53" i="7"/>
  <c r="E74" i="7" s="1"/>
  <c r="I54" i="7"/>
  <c r="I75" i="7" s="1"/>
  <c r="M55" i="7"/>
  <c r="M76" i="7" s="1"/>
  <c r="E57" i="7"/>
  <c r="E78" i="7" s="1"/>
  <c r="I58" i="7"/>
  <c r="I79" i="7" s="1"/>
  <c r="M59" i="7"/>
  <c r="M80" i="7" s="1"/>
  <c r="E61" i="7"/>
  <c r="E82" i="7" s="1"/>
  <c r="I62" i="7"/>
  <c r="I83" i="7" s="1"/>
  <c r="H124" i="7"/>
  <c r="N28" i="8"/>
  <c r="J28" i="8"/>
  <c r="F28" i="8"/>
  <c r="M28" i="8"/>
  <c r="I28" i="8"/>
  <c r="E28" i="8"/>
  <c r="L28" i="8"/>
  <c r="H28" i="8"/>
  <c r="D28" i="8"/>
  <c r="K28" i="8"/>
  <c r="G28" i="8"/>
  <c r="L44" i="8"/>
  <c r="H48" i="9"/>
  <c r="L48" i="9"/>
  <c r="D45" i="9"/>
  <c r="D51" i="8"/>
  <c r="H56" i="9"/>
  <c r="D53" i="9"/>
  <c r="D59" i="8"/>
  <c r="L53" i="9"/>
  <c r="L59" i="8"/>
  <c r="H54" i="9"/>
  <c r="H60" i="8"/>
  <c r="H52" i="9"/>
  <c r="H58" i="8"/>
  <c r="L52" i="9"/>
  <c r="L56" i="9" s="1"/>
  <c r="L58" i="8"/>
  <c r="L21" i="7"/>
  <c r="L62" i="9" s="1"/>
  <c r="H22" i="7"/>
  <c r="L22" i="7"/>
  <c r="H23" i="7"/>
  <c r="E59" i="9"/>
  <c r="E66" i="8"/>
  <c r="D51" i="7"/>
  <c r="D72" i="7" s="1"/>
  <c r="D42" i="7"/>
  <c r="L10" i="9"/>
  <c r="L11" i="9" s="1"/>
  <c r="L51" i="7"/>
  <c r="L72" i="7" s="1"/>
  <c r="L42" i="7"/>
  <c r="H8" i="9"/>
  <c r="H9" i="8"/>
  <c r="H52" i="7"/>
  <c r="H73" i="7" s="1"/>
  <c r="H43" i="7"/>
  <c r="D9" i="9"/>
  <c r="D10" i="8"/>
  <c r="D53" i="7"/>
  <c r="D74" i="7" s="1"/>
  <c r="D44" i="7"/>
  <c r="L9" i="9"/>
  <c r="K123" i="7" s="1"/>
  <c r="L10" i="8"/>
  <c r="L53" i="7"/>
  <c r="L74" i="7" s="1"/>
  <c r="L44" i="7"/>
  <c r="L7" i="9"/>
  <c r="L8" i="8"/>
  <c r="L54" i="7"/>
  <c r="L75" i="7" s="1"/>
  <c r="L45" i="7"/>
  <c r="M29" i="9"/>
  <c r="M33" i="8"/>
  <c r="I63" i="7"/>
  <c r="I84" i="7" s="1"/>
  <c r="E66" i="7"/>
  <c r="E87" i="7" s="1"/>
  <c r="L60" i="8"/>
  <c r="F40" i="9"/>
  <c r="E124" i="7"/>
  <c r="I124" i="7"/>
  <c r="M124" i="7"/>
  <c r="F37" i="9"/>
  <c r="F43" i="8"/>
  <c r="J37" i="9"/>
  <c r="J43" i="8"/>
  <c r="N37" i="9"/>
  <c r="N43" i="8"/>
  <c r="F38" i="9"/>
  <c r="F44" i="8"/>
  <c r="J38" i="9"/>
  <c r="J44" i="8"/>
  <c r="N38" i="9"/>
  <c r="N44" i="8"/>
  <c r="N23" i="7"/>
  <c r="F36" i="9"/>
  <c r="F42" i="8"/>
  <c r="F24" i="7"/>
  <c r="J36" i="9"/>
  <c r="J40" i="9" s="1"/>
  <c r="J42" i="8"/>
  <c r="J24" i="7"/>
  <c r="N36" i="9"/>
  <c r="N40" i="9" s="1"/>
  <c r="N42" i="8"/>
  <c r="N24" i="7"/>
  <c r="F45" i="9"/>
  <c r="F51" i="8"/>
  <c r="J45" i="9"/>
  <c r="J51" i="8"/>
  <c r="N45" i="9"/>
  <c r="N51" i="8"/>
  <c r="F46" i="9"/>
  <c r="F52" i="8"/>
  <c r="J46" i="9"/>
  <c r="J52" i="8"/>
  <c r="N46" i="9"/>
  <c r="N52" i="8"/>
  <c r="F44" i="9"/>
  <c r="F48" i="9" s="1"/>
  <c r="F50" i="8"/>
  <c r="J44" i="9"/>
  <c r="J48" i="9" s="1"/>
  <c r="J50" i="8"/>
  <c r="N44" i="9"/>
  <c r="N48" i="9" s="1"/>
  <c r="N50" i="8"/>
  <c r="F53" i="9"/>
  <c r="F59" i="8"/>
  <c r="J53" i="9"/>
  <c r="J59" i="8"/>
  <c r="N53" i="9"/>
  <c r="N59" i="8"/>
  <c r="F54" i="9"/>
  <c r="F60" i="8"/>
  <c r="J54" i="9"/>
  <c r="J60" i="8"/>
  <c r="N54" i="9"/>
  <c r="N60" i="8"/>
  <c r="F52" i="9"/>
  <c r="F56" i="9" s="1"/>
  <c r="F58" i="8"/>
  <c r="J52" i="9"/>
  <c r="J56" i="9" s="1"/>
  <c r="J58" i="8"/>
  <c r="N52" i="9"/>
  <c r="N56" i="9" s="1"/>
  <c r="N58" i="8"/>
  <c r="F21" i="7"/>
  <c r="F62" i="9" s="1"/>
  <c r="J21" i="7"/>
  <c r="J62" i="9" s="1"/>
  <c r="N21" i="7"/>
  <c r="N62" i="9" s="1"/>
  <c r="F22" i="7"/>
  <c r="J22" i="7"/>
  <c r="N22" i="7"/>
  <c r="F23" i="7"/>
  <c r="J23" i="7"/>
  <c r="C24" i="7"/>
  <c r="H24" i="7"/>
  <c r="M24" i="7"/>
  <c r="E43" i="7"/>
  <c r="I44" i="7"/>
  <c r="M45" i="7"/>
  <c r="E52" i="7"/>
  <c r="E73" i="7" s="1"/>
  <c r="I53" i="7"/>
  <c r="I74" i="7" s="1"/>
  <c r="M54" i="7"/>
  <c r="M75" i="7" s="1"/>
  <c r="E56" i="7"/>
  <c r="E77" i="7" s="1"/>
  <c r="I57" i="7"/>
  <c r="I78" i="7" s="1"/>
  <c r="M58" i="7"/>
  <c r="M79" i="7" s="1"/>
  <c r="E60" i="7"/>
  <c r="E81" i="7" s="1"/>
  <c r="I61" i="7"/>
  <c r="I82" i="7" s="1"/>
  <c r="M62" i="7"/>
  <c r="M83" i="7" s="1"/>
  <c r="L124" i="7"/>
  <c r="H51" i="8"/>
  <c r="D10" i="9"/>
  <c r="D11" i="9" s="1"/>
  <c r="C40" i="9"/>
  <c r="C37" i="9"/>
  <c r="C43" i="8"/>
  <c r="K37" i="9"/>
  <c r="K43" i="8"/>
  <c r="C38" i="9"/>
  <c r="C44" i="8"/>
  <c r="G38" i="9"/>
  <c r="G44" i="8"/>
  <c r="K38" i="9"/>
  <c r="K44" i="8"/>
  <c r="G36" i="9"/>
  <c r="G40" i="9" s="1"/>
  <c r="G42" i="8"/>
  <c r="K36" i="9"/>
  <c r="K40" i="9" s="1"/>
  <c r="K42" i="8"/>
  <c r="C45" i="9"/>
  <c r="C51" i="8"/>
  <c r="G45" i="9"/>
  <c r="G51" i="8"/>
  <c r="K45" i="9"/>
  <c r="K51" i="8"/>
  <c r="C46" i="9"/>
  <c r="C52" i="8"/>
  <c r="G46" i="9"/>
  <c r="G52" i="8"/>
  <c r="K46" i="9"/>
  <c r="K52" i="8"/>
  <c r="C44" i="9"/>
  <c r="C48" i="9" s="1"/>
  <c r="C50" i="8"/>
  <c r="G44" i="9"/>
  <c r="G48" i="9" s="1"/>
  <c r="G50" i="8"/>
  <c r="K44" i="9"/>
  <c r="K48" i="9" s="1"/>
  <c r="K50" i="8"/>
  <c r="K56" i="9"/>
  <c r="C53" i="9"/>
  <c r="C59" i="8"/>
  <c r="G53" i="9"/>
  <c r="G59" i="8"/>
  <c r="K53" i="9"/>
  <c r="K59" i="8"/>
  <c r="C54" i="9"/>
  <c r="C60" i="8"/>
  <c r="G54" i="9"/>
  <c r="G60" i="8"/>
  <c r="K54" i="9"/>
  <c r="K60" i="8"/>
  <c r="C52" i="9"/>
  <c r="C56" i="9" s="1"/>
  <c r="C58" i="8"/>
  <c r="G52" i="9"/>
  <c r="G56" i="9" s="1"/>
  <c r="G58" i="8"/>
  <c r="K52" i="9"/>
  <c r="K58" i="8"/>
  <c r="C21" i="7"/>
  <c r="C62" i="9" s="1"/>
  <c r="G21" i="7"/>
  <c r="G62" i="9" s="1"/>
  <c r="G63" i="9" s="1"/>
  <c r="K21" i="7"/>
  <c r="K62" i="9" s="1"/>
  <c r="K63" i="9" s="1"/>
  <c r="C22" i="7"/>
  <c r="G22" i="7"/>
  <c r="K22" i="7"/>
  <c r="C23" i="7"/>
  <c r="G23" i="7"/>
  <c r="K23" i="7"/>
  <c r="D24" i="7"/>
  <c r="I24" i="7"/>
  <c r="C10" i="9"/>
  <c r="C51" i="7"/>
  <c r="C72" i="7" s="1"/>
  <c r="C42" i="7"/>
  <c r="G10" i="9"/>
  <c r="F124" i="7" s="1"/>
  <c r="G51" i="7"/>
  <c r="G72" i="7" s="1"/>
  <c r="G42" i="7"/>
  <c r="K10" i="9"/>
  <c r="K11" i="9" s="1"/>
  <c r="K51" i="7"/>
  <c r="K72" i="7" s="1"/>
  <c r="K42" i="7"/>
  <c r="C8" i="9"/>
  <c r="C9" i="8"/>
  <c r="C52" i="7"/>
  <c r="C73" i="7" s="1"/>
  <c r="C43" i="7"/>
  <c r="G8" i="9"/>
  <c r="F122" i="7" s="1"/>
  <c r="G52" i="7"/>
  <c r="G73" i="7" s="1"/>
  <c r="G43" i="7"/>
  <c r="K8" i="9"/>
  <c r="J122" i="7" s="1"/>
  <c r="K9" i="8"/>
  <c r="K52" i="7"/>
  <c r="K73" i="7" s="1"/>
  <c r="K43" i="7"/>
  <c r="C9" i="9"/>
  <c r="C53" i="7"/>
  <c r="C74" i="7" s="1"/>
  <c r="C44" i="7"/>
  <c r="G9" i="9"/>
  <c r="F123" i="7" s="1"/>
  <c r="G10" i="8"/>
  <c r="G53" i="7"/>
  <c r="G74" i="7" s="1"/>
  <c r="G44" i="7"/>
  <c r="K9" i="9"/>
  <c r="K53" i="7"/>
  <c r="K74" i="7" s="1"/>
  <c r="K44" i="7"/>
  <c r="C7" i="9"/>
  <c r="B121" i="7" s="1"/>
  <c r="C54" i="7"/>
  <c r="C75" i="7" s="1"/>
  <c r="C45" i="7"/>
  <c r="G7" i="9"/>
  <c r="F121" i="7" s="1"/>
  <c r="G8" i="8"/>
  <c r="G54" i="7"/>
  <c r="G75" i="7" s="1"/>
  <c r="G45" i="7"/>
  <c r="K7" i="9"/>
  <c r="K54" i="7"/>
  <c r="K75" i="7" s="1"/>
  <c r="K45" i="7"/>
  <c r="C17" i="9"/>
  <c r="C55" i="7"/>
  <c r="C76" i="7" s="1"/>
  <c r="G17" i="9"/>
  <c r="G18" i="9" s="1"/>
  <c r="G55" i="7"/>
  <c r="G76" i="7" s="1"/>
  <c r="K17" i="9"/>
  <c r="K55" i="7"/>
  <c r="K76" i="7" s="1"/>
  <c r="C15" i="9"/>
  <c r="C17" i="8"/>
  <c r="C56" i="7"/>
  <c r="C77" i="7" s="1"/>
  <c r="G15" i="9"/>
  <c r="G56" i="7"/>
  <c r="G77" i="7" s="1"/>
  <c r="K15" i="9"/>
  <c r="K17" i="8"/>
  <c r="K56" i="7"/>
  <c r="K77" i="7" s="1"/>
  <c r="C16" i="9"/>
  <c r="C57" i="7"/>
  <c r="C78" i="7" s="1"/>
  <c r="G16" i="9"/>
  <c r="G18" i="8"/>
  <c r="G57" i="7"/>
  <c r="G78" i="7" s="1"/>
  <c r="K16" i="9"/>
  <c r="K57" i="7"/>
  <c r="K78" i="7" s="1"/>
  <c r="C14" i="9"/>
  <c r="C58" i="7"/>
  <c r="C79" i="7" s="1"/>
  <c r="G14" i="9"/>
  <c r="G16" i="8"/>
  <c r="G58" i="7"/>
  <c r="G79" i="7" s="1"/>
  <c r="K14" i="9"/>
  <c r="K58" i="7"/>
  <c r="K79" i="7" s="1"/>
  <c r="C24" i="9"/>
  <c r="C25" i="9" s="1"/>
  <c r="C59" i="7"/>
  <c r="C80" i="7" s="1"/>
  <c r="E42" i="7"/>
  <c r="I43" i="7"/>
  <c r="M44" i="7"/>
  <c r="E51" i="7"/>
  <c r="E72" i="7" s="1"/>
  <c r="I52" i="7"/>
  <c r="I73" i="7" s="1"/>
  <c r="M53" i="7"/>
  <c r="M74" i="7" s="1"/>
  <c r="E55" i="7"/>
  <c r="E76" i="7" s="1"/>
  <c r="I56" i="7"/>
  <c r="I77" i="7" s="1"/>
  <c r="M57" i="7"/>
  <c r="M78" i="7" s="1"/>
  <c r="E59" i="7"/>
  <c r="E80" i="7" s="1"/>
  <c r="I60" i="7"/>
  <c r="I81" i="7" s="1"/>
  <c r="M61" i="7"/>
  <c r="M82" i="7" s="1"/>
  <c r="G9" i="8"/>
  <c r="C16" i="8"/>
  <c r="K18" i="8"/>
  <c r="C42" i="8"/>
  <c r="D58" i="8"/>
  <c r="H17" i="9"/>
  <c r="H18" i="9" s="1"/>
  <c r="F8" i="9"/>
  <c r="E122" i="7" s="1"/>
  <c r="F9" i="8"/>
  <c r="J8" i="9"/>
  <c r="J9" i="8"/>
  <c r="N8" i="9"/>
  <c r="M122" i="7" s="1"/>
  <c r="N9" i="8"/>
  <c r="F9" i="9"/>
  <c r="F10" i="8"/>
  <c r="J9" i="9"/>
  <c r="I123" i="7" s="1"/>
  <c r="J10" i="8"/>
  <c r="N9" i="9"/>
  <c r="N10" i="8"/>
  <c r="F7" i="9"/>
  <c r="E121" i="7" s="1"/>
  <c r="F8" i="8"/>
  <c r="J7" i="9"/>
  <c r="I121" i="7" s="1"/>
  <c r="J8" i="8"/>
  <c r="N7" i="9"/>
  <c r="M121" i="7" s="1"/>
  <c r="N8" i="8"/>
  <c r="F18" i="9"/>
  <c r="F15" i="9"/>
  <c r="F17" i="8"/>
  <c r="J15" i="9"/>
  <c r="J17" i="8"/>
  <c r="N15" i="9"/>
  <c r="N17" i="8"/>
  <c r="F16" i="9"/>
  <c r="F18" i="8"/>
  <c r="J16" i="9"/>
  <c r="J18" i="8"/>
  <c r="N16" i="9"/>
  <c r="N18" i="8"/>
  <c r="F14" i="9"/>
  <c r="F16" i="8"/>
  <c r="J14" i="9"/>
  <c r="J18" i="9" s="1"/>
  <c r="J16" i="8"/>
  <c r="N14" i="9"/>
  <c r="N18" i="9" s="1"/>
  <c r="N16" i="8"/>
  <c r="F22" i="9"/>
  <c r="F25" i="8"/>
  <c r="J22" i="9"/>
  <c r="J25" i="8"/>
  <c r="N25" i="8"/>
  <c r="N22" i="9"/>
  <c r="F23" i="9"/>
  <c r="F26" i="8"/>
  <c r="J23" i="9"/>
  <c r="J26" i="8"/>
  <c r="N23" i="9"/>
  <c r="N26" i="8"/>
  <c r="F21" i="9"/>
  <c r="F25" i="9" s="1"/>
  <c r="F24" i="8"/>
  <c r="J21" i="9"/>
  <c r="J25" i="9" s="1"/>
  <c r="J24" i="8"/>
  <c r="N21" i="9"/>
  <c r="N25" i="9" s="1"/>
  <c r="N24" i="8"/>
  <c r="F42" i="7"/>
  <c r="J42" i="7"/>
  <c r="N42" i="7"/>
  <c r="F43" i="7"/>
  <c r="J43" i="7"/>
  <c r="N43" i="7"/>
  <c r="F44" i="7"/>
  <c r="J44" i="7"/>
  <c r="N44" i="7"/>
  <c r="F45" i="7"/>
  <c r="J45" i="7"/>
  <c r="N45" i="7"/>
  <c r="F51" i="7"/>
  <c r="F72" i="7" s="1"/>
  <c r="J51" i="7"/>
  <c r="J72" i="7" s="1"/>
  <c r="N51" i="7"/>
  <c r="N72" i="7" s="1"/>
  <c r="F52" i="7"/>
  <c r="F73" i="7" s="1"/>
  <c r="J52" i="7"/>
  <c r="J73" i="7" s="1"/>
  <c r="N52" i="7"/>
  <c r="N73" i="7" s="1"/>
  <c r="F53" i="7"/>
  <c r="F74" i="7" s="1"/>
  <c r="J53" i="7"/>
  <c r="J74" i="7" s="1"/>
  <c r="N53" i="7"/>
  <c r="N74" i="7" s="1"/>
  <c r="F54" i="7"/>
  <c r="F75" i="7" s="1"/>
  <c r="J54" i="7"/>
  <c r="J75" i="7" s="1"/>
  <c r="N54" i="7"/>
  <c r="N75" i="7" s="1"/>
  <c r="F55" i="7"/>
  <c r="F76" i="7" s="1"/>
  <c r="J55" i="7"/>
  <c r="J76" i="7" s="1"/>
  <c r="N55" i="7"/>
  <c r="N76" i="7" s="1"/>
  <c r="F56" i="7"/>
  <c r="F77" i="7" s="1"/>
  <c r="J56" i="7"/>
  <c r="J77" i="7" s="1"/>
  <c r="N56" i="7"/>
  <c r="N77" i="7" s="1"/>
  <c r="F57" i="7"/>
  <c r="F78" i="7" s="1"/>
  <c r="J57" i="7"/>
  <c r="J78" i="7" s="1"/>
  <c r="N57" i="7"/>
  <c r="N78" i="7" s="1"/>
  <c r="F58" i="7"/>
  <c r="F79" i="7" s="1"/>
  <c r="J58" i="7"/>
  <c r="J79" i="7" s="1"/>
  <c r="N58" i="7"/>
  <c r="N79" i="7" s="1"/>
  <c r="F59" i="7"/>
  <c r="F80" i="7" s="1"/>
  <c r="J59" i="7"/>
  <c r="J80" i="7" s="1"/>
  <c r="N59" i="7"/>
  <c r="N80" i="7" s="1"/>
  <c r="F60" i="7"/>
  <c r="F81" i="7" s="1"/>
  <c r="J60" i="7"/>
  <c r="J81" i="7" s="1"/>
  <c r="N60" i="7"/>
  <c r="N81" i="7" s="1"/>
  <c r="F61" i="7"/>
  <c r="F82" i="7" s="1"/>
  <c r="J61" i="7"/>
  <c r="J82" i="7" s="1"/>
  <c r="N61" i="7"/>
  <c r="N82" i="7" s="1"/>
  <c r="F62" i="7"/>
  <c r="F83" i="7" s="1"/>
  <c r="J62" i="7"/>
  <c r="J83" i="7" s="1"/>
  <c r="N62" i="7"/>
  <c r="N83" i="7" s="1"/>
  <c r="G24" i="8"/>
  <c r="K25" i="8"/>
  <c r="G59" i="7"/>
  <c r="G80" i="7" s="1"/>
  <c r="K59" i="7"/>
  <c r="K80" i="7" s="1"/>
  <c r="C60" i="7"/>
  <c r="C81" i="7" s="1"/>
  <c r="G60" i="7"/>
  <c r="G81" i="7" s="1"/>
  <c r="K60" i="7"/>
  <c r="K81" i="7" s="1"/>
  <c r="C61" i="7"/>
  <c r="C82" i="7" s="1"/>
  <c r="G61" i="7"/>
  <c r="G82" i="7" s="1"/>
  <c r="K61" i="7"/>
  <c r="K82" i="7" s="1"/>
  <c r="C62" i="7"/>
  <c r="C83" i="7" s="1"/>
  <c r="G62" i="7"/>
  <c r="G83" i="7" s="1"/>
  <c r="K62" i="7"/>
  <c r="K83" i="7" s="1"/>
  <c r="K24" i="8"/>
  <c r="C26" i="8"/>
  <c r="L14" i="9"/>
  <c r="D22" i="9"/>
  <c r="L25" i="9"/>
  <c r="H22" i="9"/>
  <c r="H25" i="8"/>
  <c r="L22" i="9"/>
  <c r="L25" i="8"/>
  <c r="D23" i="9"/>
  <c r="D26" i="8"/>
  <c r="H23" i="9"/>
  <c r="H26" i="8"/>
  <c r="L23" i="9"/>
  <c r="L26" i="8"/>
  <c r="D21" i="9"/>
  <c r="D25" i="9" s="1"/>
  <c r="D24" i="8"/>
  <c r="H21" i="9"/>
  <c r="H25" i="9" s="1"/>
  <c r="H24" i="8"/>
  <c r="L21" i="9"/>
  <c r="L24" i="8"/>
  <c r="L58" i="7"/>
  <c r="L79" i="7" s="1"/>
  <c r="D59" i="7"/>
  <c r="D80" i="7" s="1"/>
  <c r="H59" i="7"/>
  <c r="H80" i="7" s="1"/>
  <c r="L59" i="7"/>
  <c r="L80" i="7" s="1"/>
  <c r="D60" i="7"/>
  <c r="D81" i="7" s="1"/>
  <c r="H60" i="7"/>
  <c r="H81" i="7" s="1"/>
  <c r="L60" i="7"/>
  <c r="L81" i="7" s="1"/>
  <c r="D61" i="7"/>
  <c r="D82" i="7" s="1"/>
  <c r="H61" i="7"/>
  <c r="H82" i="7" s="1"/>
  <c r="L61" i="7"/>
  <c r="L82" i="7" s="1"/>
  <c r="D62" i="7"/>
  <c r="D83" i="7" s="1"/>
  <c r="H62" i="7"/>
  <c r="H83" i="7" s="1"/>
  <c r="L62" i="7"/>
  <c r="L83" i="7" s="1"/>
  <c r="C25" i="8"/>
  <c r="G26" i="8"/>
  <c r="J121" i="7" l="1"/>
  <c r="N11" i="9"/>
  <c r="M125" i="7" s="1"/>
  <c r="K121" i="7"/>
  <c r="C123" i="7"/>
  <c r="G122" i="7"/>
  <c r="D18" i="9"/>
  <c r="C121" i="7"/>
  <c r="Q15" i="6"/>
  <c r="Q16" i="6"/>
  <c r="B122" i="7"/>
  <c r="E11" i="9"/>
  <c r="D125" i="7" s="1"/>
  <c r="J29" i="9"/>
  <c r="J33" i="8"/>
  <c r="J64" i="7"/>
  <c r="J85" i="7" s="1"/>
  <c r="E31" i="9"/>
  <c r="E32" i="9" s="1"/>
  <c r="E63" i="7"/>
  <c r="E84" i="7" s="1"/>
  <c r="C30" i="9"/>
  <c r="C34" i="8"/>
  <c r="C65" i="7"/>
  <c r="C86" i="7" s="1"/>
  <c r="C31" i="9"/>
  <c r="C63" i="7"/>
  <c r="C84" i="7" s="1"/>
  <c r="D60" i="9"/>
  <c r="D67" i="8"/>
  <c r="N30" i="9"/>
  <c r="N34" i="8"/>
  <c r="N65" i="7"/>
  <c r="N86" i="7" s="1"/>
  <c r="F31" i="9"/>
  <c r="F63" i="7"/>
  <c r="F84" i="7" s="1"/>
  <c r="J125" i="7"/>
  <c r="H60" i="9"/>
  <c r="H67" i="8"/>
  <c r="I122" i="7"/>
  <c r="K30" i="9"/>
  <c r="K65" i="7"/>
  <c r="K86" i="7" s="1"/>
  <c r="K34" i="8"/>
  <c r="G31" i="9"/>
  <c r="G63" i="7"/>
  <c r="G84" i="7" s="1"/>
  <c r="K61" i="9"/>
  <c r="K68" i="8"/>
  <c r="G60" i="9"/>
  <c r="G67" i="8"/>
  <c r="I30" i="9"/>
  <c r="I34" i="8"/>
  <c r="I65" i="7"/>
  <c r="I86" i="7" s="1"/>
  <c r="H59" i="9"/>
  <c r="H66" i="8"/>
  <c r="N60" i="9"/>
  <c r="N67" i="8"/>
  <c r="N59" i="9"/>
  <c r="N66" i="8"/>
  <c r="K125" i="7"/>
  <c r="M31" i="9"/>
  <c r="M63" i="7"/>
  <c r="M84" i="7" s="1"/>
  <c r="L59" i="9"/>
  <c r="L63" i="9" s="1"/>
  <c r="L66" i="8"/>
  <c r="M60" i="9"/>
  <c r="M67" i="8"/>
  <c r="L18" i="9"/>
  <c r="D28" i="9"/>
  <c r="D32" i="8"/>
  <c r="D66" i="7"/>
  <c r="D87" i="7" s="1"/>
  <c r="H30" i="9"/>
  <c r="H34" i="8"/>
  <c r="H65" i="7"/>
  <c r="H86" i="7" s="1"/>
  <c r="L29" i="9"/>
  <c r="L33" i="8"/>
  <c r="L64" i="7"/>
  <c r="L85" i="7" s="1"/>
  <c r="D29" i="9"/>
  <c r="D33" i="8"/>
  <c r="D64" i="7"/>
  <c r="D85" i="7" s="1"/>
  <c r="H31" i="9"/>
  <c r="H63" i="7"/>
  <c r="H84" i="7" s="1"/>
  <c r="H63" i="9"/>
  <c r="G30" i="9"/>
  <c r="G34" i="8"/>
  <c r="G65" i="7"/>
  <c r="G86" i="7" s="1"/>
  <c r="N63" i="9"/>
  <c r="E61" i="9"/>
  <c r="E68" i="8"/>
  <c r="J30" i="9"/>
  <c r="J34" i="8"/>
  <c r="J65" i="7"/>
  <c r="J86" i="7" s="1"/>
  <c r="E123" i="7"/>
  <c r="J11" i="9"/>
  <c r="I125" i="7" s="1"/>
  <c r="J28" i="9"/>
  <c r="J32" i="8"/>
  <c r="J66" i="7"/>
  <c r="J87" i="7" s="1"/>
  <c r="F30" i="9"/>
  <c r="F34" i="8"/>
  <c r="F65" i="7"/>
  <c r="F86" i="7" s="1"/>
  <c r="N31" i="9"/>
  <c r="N63" i="7"/>
  <c r="N84" i="7" s="1"/>
  <c r="F11" i="9"/>
  <c r="E125" i="7" s="1"/>
  <c r="M30" i="9"/>
  <c r="M34" i="8"/>
  <c r="M65" i="7"/>
  <c r="M86" i="7" s="1"/>
  <c r="K18" i="9"/>
  <c r="C18" i="9"/>
  <c r="G28" i="9"/>
  <c r="G66" i="7"/>
  <c r="G87" i="7" s="1"/>
  <c r="G32" i="8"/>
  <c r="C28" i="9"/>
  <c r="C66" i="7"/>
  <c r="C87" i="7" s="1"/>
  <c r="C32" i="8"/>
  <c r="B123" i="7"/>
  <c r="C29" i="9"/>
  <c r="C33" i="8"/>
  <c r="C64" i="7"/>
  <c r="C85" i="7" s="1"/>
  <c r="K31" i="9"/>
  <c r="K63" i="7"/>
  <c r="K84" i="7" s="1"/>
  <c r="C11" i="9"/>
  <c r="B125" i="7" s="1"/>
  <c r="G61" i="9"/>
  <c r="G68" i="8"/>
  <c r="C60" i="9"/>
  <c r="C67" i="8"/>
  <c r="N62" i="8"/>
  <c r="J62" i="8"/>
  <c r="F62" i="8"/>
  <c r="M62" i="8"/>
  <c r="I62" i="8"/>
  <c r="E62" i="8"/>
  <c r="G62" i="8"/>
  <c r="L62" i="8"/>
  <c r="D62" i="8"/>
  <c r="K62" i="8"/>
  <c r="C62" i="8"/>
  <c r="H62" i="8"/>
  <c r="J124" i="7"/>
  <c r="B124" i="7"/>
  <c r="E29" i="9"/>
  <c r="E33" i="8"/>
  <c r="E64" i="7"/>
  <c r="E85" i="7" s="1"/>
  <c r="C59" i="9"/>
  <c r="C63" i="9" s="1"/>
  <c r="C66" i="8"/>
  <c r="J60" i="9"/>
  <c r="J67" i="8"/>
  <c r="N61" i="9"/>
  <c r="N68" i="8"/>
  <c r="D31" i="9"/>
  <c r="D32" i="9" s="1"/>
  <c r="D63" i="7"/>
  <c r="D84" i="7" s="1"/>
  <c r="H61" i="9"/>
  <c r="H68" i="8"/>
  <c r="M11" i="9"/>
  <c r="L125" i="7" s="1"/>
  <c r="M61" i="9"/>
  <c r="M68" i="8"/>
  <c r="I60" i="9"/>
  <c r="I67" i="8"/>
  <c r="E63" i="9"/>
  <c r="H28" i="9"/>
  <c r="H32" i="8"/>
  <c r="H66" i="7"/>
  <c r="H87" i="7" s="1"/>
  <c r="L61" i="9"/>
  <c r="L68" i="8"/>
  <c r="K124" i="7"/>
  <c r="C124" i="7"/>
  <c r="D59" i="9"/>
  <c r="D63" i="9" s="1"/>
  <c r="D66" i="8"/>
  <c r="K60" i="9"/>
  <c r="K67" i="8"/>
  <c r="C125" i="7"/>
  <c r="M28" i="9"/>
  <c r="M32" i="8"/>
  <c r="M66" i="7"/>
  <c r="M87" i="7" s="1"/>
  <c r="M59" i="9"/>
  <c r="M63" i="9" s="1"/>
  <c r="M66" i="8"/>
  <c r="F61" i="9"/>
  <c r="F68" i="8"/>
  <c r="J59" i="9"/>
  <c r="J63" i="9" s="1"/>
  <c r="J66" i="8"/>
  <c r="E30" i="9"/>
  <c r="E34" i="8"/>
  <c r="E65" i="7"/>
  <c r="E86" i="7" s="1"/>
  <c r="N28" i="9"/>
  <c r="N32" i="8"/>
  <c r="N66" i="7"/>
  <c r="N87" i="7" s="1"/>
  <c r="F29" i="9"/>
  <c r="F33" i="8"/>
  <c r="F64" i="7"/>
  <c r="F85" i="7" s="1"/>
  <c r="M123" i="7"/>
  <c r="N46" i="8"/>
  <c r="J46" i="8"/>
  <c r="F46" i="8"/>
  <c r="M46" i="8"/>
  <c r="I46" i="8"/>
  <c r="E46" i="8"/>
  <c r="G46" i="8"/>
  <c r="L46" i="8"/>
  <c r="D46" i="8"/>
  <c r="K46" i="8"/>
  <c r="C46" i="8"/>
  <c r="H46" i="8"/>
  <c r="F28" i="9"/>
  <c r="F32" i="8"/>
  <c r="F66" i="7"/>
  <c r="F87" i="7" s="1"/>
  <c r="N29" i="9"/>
  <c r="N33" i="8"/>
  <c r="N64" i="7"/>
  <c r="N85" i="7" s="1"/>
  <c r="J31" i="9"/>
  <c r="J32" i="9" s="1"/>
  <c r="J63" i="7"/>
  <c r="J84" i="7" s="1"/>
  <c r="N20" i="8"/>
  <c r="J20" i="8"/>
  <c r="F20" i="8"/>
  <c r="L20" i="8"/>
  <c r="H20" i="8"/>
  <c r="D20" i="8"/>
  <c r="M20" i="8"/>
  <c r="E20" i="8"/>
  <c r="K20" i="8"/>
  <c r="C20" i="8"/>
  <c r="I20" i="8"/>
  <c r="G20" i="8"/>
  <c r="I29" i="9"/>
  <c r="I33" i="8"/>
  <c r="I64" i="7"/>
  <c r="I85" i="7" s="1"/>
  <c r="K28" i="9"/>
  <c r="K32" i="8"/>
  <c r="K66" i="7"/>
  <c r="K87" i="7" s="1"/>
  <c r="J123" i="7"/>
  <c r="K29" i="9"/>
  <c r="K64" i="7"/>
  <c r="K85" i="7" s="1"/>
  <c r="K33" i="8"/>
  <c r="G29" i="9"/>
  <c r="G64" i="7"/>
  <c r="G85" i="7" s="1"/>
  <c r="G33" i="8"/>
  <c r="G11" i="9"/>
  <c r="F125" i="7" s="1"/>
  <c r="I59" i="9"/>
  <c r="I63" i="9" s="1"/>
  <c r="I66" i="8"/>
  <c r="C61" i="9"/>
  <c r="C68" i="8"/>
  <c r="N54" i="8"/>
  <c r="J54" i="8"/>
  <c r="F54" i="8"/>
  <c r="M54" i="8"/>
  <c r="I54" i="8"/>
  <c r="E54" i="8"/>
  <c r="G54" i="8"/>
  <c r="L54" i="8"/>
  <c r="D54" i="8"/>
  <c r="K54" i="8"/>
  <c r="C54" i="8"/>
  <c r="H54" i="8"/>
  <c r="J61" i="9"/>
  <c r="J68" i="8"/>
  <c r="F60" i="9"/>
  <c r="F67" i="8"/>
  <c r="F59" i="9"/>
  <c r="F63" i="9" s="1"/>
  <c r="F66" i="8"/>
  <c r="L28" i="9"/>
  <c r="L32" i="8"/>
  <c r="L66" i="7"/>
  <c r="L87" i="7" s="1"/>
  <c r="L30" i="9"/>
  <c r="L34" i="8"/>
  <c r="L65" i="7"/>
  <c r="L86" i="7" s="1"/>
  <c r="D30" i="9"/>
  <c r="D34" i="8"/>
  <c r="D65" i="7"/>
  <c r="D86" i="7" s="1"/>
  <c r="H29" i="9"/>
  <c r="H33" i="8"/>
  <c r="H64" i="7"/>
  <c r="H85" i="7" s="1"/>
  <c r="L31" i="9"/>
  <c r="L32" i="9" s="1"/>
  <c r="L63" i="7"/>
  <c r="L84" i="7" s="1"/>
  <c r="L60" i="9"/>
  <c r="L67" i="8"/>
  <c r="I28" i="9"/>
  <c r="I32" i="9" s="1"/>
  <c r="I32" i="8"/>
  <c r="I66" i="7"/>
  <c r="I87" i="7" s="1"/>
  <c r="H121" i="7"/>
  <c r="L123" i="7"/>
  <c r="D123" i="7"/>
  <c r="H122" i="7"/>
  <c r="I11" i="9"/>
  <c r="H125" i="7" s="1"/>
  <c r="I61" i="9"/>
  <c r="I68" i="8"/>
  <c r="E60" i="9"/>
  <c r="E67" i="8"/>
  <c r="H11" i="9"/>
  <c r="G125" i="7" s="1"/>
  <c r="D61" i="9"/>
  <c r="D68" i="8"/>
  <c r="M64" i="7"/>
  <c r="M85" i="7" s="1"/>
  <c r="N32" i="9" l="1"/>
  <c r="F32" i="9"/>
  <c r="K72" i="8"/>
  <c r="G72" i="8"/>
  <c r="C72" i="8"/>
  <c r="N72" i="8"/>
  <c r="J72" i="8"/>
  <c r="F72" i="8"/>
  <c r="M72" i="8"/>
  <c r="I72" i="8"/>
  <c r="E72" i="8"/>
  <c r="L72" i="8"/>
  <c r="H72" i="8"/>
  <c r="D72" i="8"/>
  <c r="H32" i="9"/>
  <c r="M32" i="9"/>
  <c r="K32" i="9"/>
  <c r="N38" i="8"/>
  <c r="J38" i="8"/>
  <c r="F38" i="8"/>
  <c r="M38" i="8"/>
  <c r="I38" i="8"/>
  <c r="E38" i="8"/>
  <c r="L38" i="8"/>
  <c r="H38" i="8"/>
  <c r="D38" i="8"/>
  <c r="K38" i="8"/>
  <c r="G38" i="8"/>
  <c r="C38" i="8"/>
  <c r="G32" i="9"/>
  <c r="C32"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11D16AA-2BB7-4600-946E-43A2AFEB6EB8}"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111E3706-476A-4B4F-98CF-86DEC10E78A5}" name="WorksheetConnection_Southern Water Corps Economics Demot Ravi Chandra.xlsx!Table1" type="102" refreshedVersion="6" minRefreshableVersion="5">
    <extLst>
      <ext xmlns:x15="http://schemas.microsoft.com/office/spreadsheetml/2010/11/main" uri="{DE250136-89BD-433C-8126-D09CA5730AF9}">
        <x15:connection id="Table1" autoDelete="1">
          <x15:rangePr sourceName="_xlcn.WorksheetConnection_SouthernWaterCorpsEconomicsDemotRaviChandra.xlsxTable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<sst xmlns="http://schemas.openxmlformats.org/spreadsheetml/2006/main" count="27774" uniqueCount="374">
  <si>
    <t>Definitions</t>
  </si>
  <si>
    <t>In the table below, we've listed what information all the columns contain so you will be aware of how to use this information in your analysis.</t>
  </si>
  <si>
    <t>Account Type</t>
  </si>
  <si>
    <r>
      <t xml:space="preserve">This column provides information on whether the dataset is referencing </t>
    </r>
    <r>
      <rPr>
        <b/>
        <sz val="10"/>
        <color theme="1"/>
        <rFont val="Arial"/>
      </rPr>
      <t>Financial Actuals, Financial Budgets, Water Production Actuals or Water Production Budget.</t>
    </r>
  </si>
  <si>
    <t>Value Drivers</t>
  </si>
  <si>
    <t>For the exercises in 5.4, 5.6 and 5.8 - you will need to create Value Driver Trees. This Column let's you know whether the Value Driver belongs to Revenue or Expenses so you are aware of which cost centres / profit centres you need to pay attention towards.</t>
  </si>
  <si>
    <t>Unit</t>
  </si>
  <si>
    <t>In the Southern Water Corp. Case Study, there are 3 Units. These are Kootha, Surjek or Jutik. The Unit column indicates, for that row of data, which Unit it applies towards.</t>
  </si>
  <si>
    <t>Month</t>
  </si>
  <si>
    <t>This represents the month that data was calculated for.</t>
  </si>
  <si>
    <t>Month (Number)</t>
  </si>
  <si>
    <t>This represents the month in numerical form.</t>
  </si>
  <si>
    <t>Centre Type</t>
  </si>
  <si>
    <t>Costs / Profits either fall into a Cost Centre or Profit Centre. This column provides the individual with an understanding as to whether the cost centre is a Cost Centre or a Profit Centre.</t>
  </si>
  <si>
    <t>Cost Centre / Profit Centre</t>
  </si>
  <si>
    <t>Based off the Centre Type, this lets the individual know whether the 'Centre' is a Cost Centre or Profit Centre. E.g. Revenue Sales 003 - By itself we don't know if it is a cost centre or profit centre. However, when this is paired with the Centre Type - we know for sure that this is a Profit Centre.</t>
  </si>
  <si>
    <t>Cost Centre / Profit Centre Elements</t>
  </si>
  <si>
    <t>A Cost Centre/Profit Centre is made up of 'elements' which tie into the Cost Centre. E.g. Revenue Sales 003 is made up of 2 Profit Centres (W-Transact 0211 - Soft, W-Transact 0212 - Hard)</t>
  </si>
  <si>
    <t>Unit of Measure</t>
  </si>
  <si>
    <t>Every Row of Data has a Unit of Measure associated with this. E.g. Financial data is measured in $, whilst Water Production data is measure in Giga-Litres.</t>
  </si>
  <si>
    <t>Row Data</t>
  </si>
  <si>
    <t>This is the unique value that is stored for every row entry.</t>
  </si>
  <si>
    <t>Trading Interval</t>
  </si>
  <si>
    <t>The time-stamp where Water has been traded on the Open Water Market exchange database.</t>
  </si>
  <si>
    <t>Market Water Demand (Giga-Litres)</t>
  </si>
  <si>
    <t>The amount of water demanded by the Market for that respective time-stamp period.</t>
  </si>
  <si>
    <t>Water Balancing Price ($/ML)</t>
  </si>
  <si>
    <r>
      <t xml:space="preserve">The Water Market Balancing Price that is </t>
    </r>
    <r>
      <rPr>
        <b/>
        <sz val="10"/>
        <color rgb="FF000000"/>
        <rFont val="Arial"/>
      </rPr>
      <t xml:space="preserve">settled </t>
    </r>
    <r>
      <rPr>
        <sz val="10"/>
        <color rgb="FF000000"/>
        <rFont val="Arial"/>
      </rPr>
      <t>by the Open Water Market exchange.</t>
    </r>
  </si>
  <si>
    <t>The month that the Water Transaction belongs to.</t>
  </si>
  <si>
    <t>Water Type</t>
  </si>
  <si>
    <t>What type of Water Product is being traded (i.e. Hard Water or Soft Water)</t>
  </si>
  <si>
    <t>Data Source Reference</t>
  </si>
  <si>
    <t>Financial Actual</t>
  </si>
  <si>
    <t>Revenues</t>
  </si>
  <si>
    <t>Kootha</t>
  </si>
  <si>
    <t>Profit Centre</t>
  </si>
  <si>
    <t>001 Private Water Hedge Sales</t>
  </si>
  <si>
    <t>W-Transact (0211) - Soft</t>
  </si>
  <si>
    <t>$</t>
  </si>
  <si>
    <t>W-Transact (0212) - Hard</t>
  </si>
  <si>
    <t>002 Public Sales</t>
  </si>
  <si>
    <t>003 Residential Sales</t>
  </si>
  <si>
    <t>Surjek</t>
  </si>
  <si>
    <t>Jutik</t>
  </si>
  <si>
    <t>Expenses</t>
  </si>
  <si>
    <t>Cost Centre</t>
  </si>
  <si>
    <t>Chemical Costs</t>
  </si>
  <si>
    <t>Chem-Exp (001)</t>
  </si>
  <si>
    <t>Facility Costs</t>
  </si>
  <si>
    <t>Utility-Exp (002) - Heating</t>
  </si>
  <si>
    <t>Utility-Exp (002) - Electricity</t>
  </si>
  <si>
    <t>Operational Maintenance Costs</t>
  </si>
  <si>
    <t>Plant Maintenance (001)</t>
  </si>
  <si>
    <t>Plant Outages (002)</t>
  </si>
  <si>
    <t>Plant Op. Costs (003)</t>
  </si>
  <si>
    <t>Plant Admin Costs (004)</t>
  </si>
  <si>
    <t>Labour Costs</t>
  </si>
  <si>
    <t>Labour-Costs (001)</t>
  </si>
  <si>
    <t>Financial Budget</t>
  </si>
  <si>
    <t>Water Production Actuals</t>
  </si>
  <si>
    <t>None</t>
  </si>
  <si>
    <t>Giga-Litre</t>
  </si>
  <si>
    <t>Water Production Budget</t>
  </si>
  <si>
    <t>Soft</t>
  </si>
  <si>
    <t>Hard</t>
  </si>
  <si>
    <t>Economic Analysis - Part I</t>
  </si>
  <si>
    <t>In Unit 7.2, we've introduced you to the concept of Elasticity and Inelasticity and the relation this has to Products.</t>
  </si>
  <si>
    <r>
      <t xml:space="preserve">Now this is a very important concept for data analysis in the actual world; our insights will have repercussions on the business and its important we understand </t>
    </r>
    <r>
      <rPr>
        <b/>
        <sz val="10"/>
        <color rgb="FF000000"/>
        <rFont val="Arial"/>
      </rPr>
      <t>how</t>
    </r>
    <r>
      <rPr>
        <sz val="10"/>
        <color rgb="FF000000"/>
        <rFont val="Arial"/>
      </rPr>
      <t xml:space="preserve"> these insights tie into the business.</t>
    </r>
  </si>
  <si>
    <t>Say for example, if we suddenly had our Netflix account fees raise to $100 per month - a number of us might reconsider whether we still want this subscription. The insight here is that the product is elastic (i.e. If we increase the price too sharply, people will leave and go to other streaming platforms.)</t>
  </si>
  <si>
    <t xml:space="preserve">This is tied to the concept of Elasticity (i.e. When the price is low enough, demand is high. Inversely, when the price is high - demand reduces). </t>
  </si>
  <si>
    <r>
      <t>Now, there are situations that</t>
    </r>
    <r>
      <rPr>
        <u/>
        <sz val="10"/>
        <color rgb="FF000000"/>
        <rFont val="Arial"/>
      </rPr>
      <t xml:space="preserve"> </t>
    </r>
    <r>
      <rPr>
        <b/>
        <u/>
        <sz val="10"/>
        <color rgb="FF000000"/>
        <rFont val="Arial"/>
      </rPr>
      <t>even IF the price rises, we will still purchase the same quantity of goods</t>
    </r>
    <r>
      <rPr>
        <sz val="10"/>
        <color rgb="FF000000"/>
        <rFont val="Arial"/>
      </rPr>
      <t xml:space="preserve">. 
</t>
    </r>
  </si>
  <si>
    <t>Take for example, a particular drug for a pre-existing medical condition. If the price was to rise from its current amount to 10% higher than usual - the amount demanded won't decrease as the product is still required.</t>
  </si>
  <si>
    <t>When this occurs, the product is known as an INELASTIC PRODUCT. (i.e. Regardless of whether the demand increases or decreases, the price will not change in any substantial manner).</t>
  </si>
  <si>
    <t>With what you've learned, let's take a look at Southern Water Corps Economic Data and see what trends we can identify from an Elasticity and Inelasticity Perspective. Let's be objective and ask ourselves - what does the data tell us?</t>
  </si>
  <si>
    <t>Let's get started!</t>
  </si>
  <si>
    <r>
      <t xml:space="preserve">Q1. Please calculate the Average Water Balancing Market Price (WBMP) and Average Quantities of Water Demanded for </t>
    </r>
    <r>
      <rPr>
        <sz val="11"/>
        <color rgb="FFC00000"/>
        <rFont val="Calibri"/>
      </rPr>
      <t>1) Hard and Soft Water Combined</t>
    </r>
    <r>
      <rPr>
        <sz val="11"/>
        <color rgb="FFC00000"/>
        <rFont val="Calibri"/>
      </rPr>
      <t xml:space="preserve">, 2) </t>
    </r>
    <r>
      <rPr>
        <sz val="11"/>
        <color rgb="FFC00000"/>
        <rFont val="Calibri"/>
      </rPr>
      <t>Hard Water Only and 3) Soft Water Only</t>
    </r>
    <r>
      <rPr>
        <sz val="11"/>
        <color rgb="FF000000"/>
        <rFont val="Calibri"/>
      </rPr>
      <t xml:space="preserve"> across Jan-14 to Dec-14.</t>
    </r>
  </si>
  <si>
    <r>
      <t xml:space="preserve">Do you notice any trends when comparing the Price and Quantity Per Product? </t>
    </r>
    <r>
      <rPr>
        <b/>
        <sz val="11"/>
        <color rgb="FFC00000"/>
        <rFont val="Arial"/>
      </rPr>
      <t>(Pay particular attention to the Pricing and the Quantities and put this in the yellow box we've highlighted below</t>
    </r>
    <r>
      <rPr>
        <sz val="11"/>
        <color rgb="FFC00000"/>
        <rFont val="Arial"/>
      </rPr>
      <t>)</t>
    </r>
  </si>
  <si>
    <t>Hard + Soft Water Table</t>
  </si>
  <si>
    <t>Month #</t>
  </si>
  <si>
    <t>Avg. Water Market Balancing Price (WMBP)</t>
  </si>
  <si>
    <t>Avg. Quantity of Soft + Hard Water</t>
  </si>
  <si>
    <t>Hard Water Table</t>
  </si>
  <si>
    <t>Avg. Quantity of Hard Water</t>
  </si>
  <si>
    <t>Soft Water Table</t>
  </si>
  <si>
    <t>Avg. Quantity of Soft Water</t>
  </si>
  <si>
    <t>Place your answer here</t>
  </si>
  <si>
    <t>We've now taken a look at the data and we can see that there may exist some type of relationship between Quantity of Water Procured and the Overall Price. 
However, it would be easiest to visually consume this information at both a monthly and daily level. We'll do this first at a macro and then micro level.
Q2. Using a Scatter Plot and the data you've calculated above, with the Y-Axis set to Avg. Quantity of Water and X-Axis set to Avg. WMBP, create three (3) separate charts showing the Overall (Hard Water + Soft Water) Scatter Plot, Hard Water Scatter Plot and Soft Water Scatter Plot.
Note down below whether the relationship appears to be Elastic or Inelastic alongside your reason as to why this is the case.</t>
  </si>
  <si>
    <t>Macro Scatter Plots</t>
  </si>
  <si>
    <t>Overall Scatter Plot (Hard + Soft)</t>
  </si>
  <si>
    <t>Hard Water Scattter Plot</t>
  </si>
  <si>
    <t>Soft Water Scatter Plot</t>
  </si>
  <si>
    <t>Does the chart show elastic or inelastic properties? If yes, why? If No, why?</t>
  </si>
  <si>
    <r>
      <t>We've now taken plotted three (3) scatter plots and identified whether or not the trend looks elastic or inelastic.
This is the macro view of our analysis. 
As Data Analysts, it is equally important that we take a micro oriented view</t>
    </r>
    <r>
      <rPr>
        <sz val="11"/>
        <color rgb="FF000000"/>
        <rFont val="Arial"/>
      </rPr>
      <t xml:space="preserve"> </t>
    </r>
    <r>
      <rPr>
        <b/>
        <sz val="11"/>
        <color rgb="FF000000"/>
        <rFont val="Arial"/>
      </rPr>
      <t>of the data</t>
    </r>
    <r>
      <rPr>
        <sz val="11"/>
        <color rgb="FF000000"/>
        <rFont val="Arial"/>
      </rPr>
      <t xml:space="preserve">.
</t>
    </r>
    <r>
      <rPr>
        <b/>
        <sz val="11"/>
        <color rgb="FF000000"/>
        <rFont val="Arial"/>
      </rPr>
      <t xml:space="preserve">Often looking at the data from a 'macro' perspective, gives us an indication of where we might look and a 'micro' view provides a clearer approach as to whether or not our macro trend is actually legitimate or not. 
Q3. Using a Scatter Plot and the data in the Water Trading Repository Table, create three (3) separate charts showing the Overall (Hard Water + Soft Water) Scatter Plot, Hard Water Scatter Plot and Soft Water Scatter Plots. (Note: Please set the X-axis to the Price and the Y-Axis, Quantity of Water)
Note down below whether the relationship appears to be Elastic or Inelastic alongside your reason as to why this is the case.
</t>
    </r>
    <r>
      <rPr>
        <b/>
        <sz val="11"/>
        <color rgb="FFFF0000"/>
        <rFont val="Arial"/>
      </rPr>
      <t xml:space="preserve">Remember, this is the </t>
    </r>
    <r>
      <rPr>
        <b/>
        <u/>
        <sz val="11"/>
        <color rgb="FFFF0000"/>
        <rFont val="Arial"/>
      </rPr>
      <t xml:space="preserve">micro </t>
    </r>
    <r>
      <rPr>
        <b/>
        <sz val="11"/>
        <color rgb="FFFF0000"/>
        <rFont val="Arial"/>
      </rPr>
      <t>analysis so we are now using the Raw Data Entries (individual data points in the Water Trading Repository Table) as opposed to the aggregated averages.</t>
    </r>
  </si>
  <si>
    <t>Micro Scatter Plots</t>
  </si>
  <si>
    <t>Economic Cost Analysis - Part II</t>
  </si>
  <si>
    <t>In Economic Data Analysis, we seek to make use of as much data as possible to help us better understand and extract key business insights.</t>
  </si>
  <si>
    <t>In the previous section (7.2), we've tackled the concepts of elastic and inelastic products. This helps us understand which products are more suspectible to price swings, and which ones are less suspectible.</t>
  </si>
  <si>
    <t>Now a common phrase in economic data analysis is, "We need to compare things in an apples-for-apples like methodology". With Southern Water Corp, we have a bunch of economic and financial data. We're going to use the tools of Economic Data Analysis to create insights from this and identify which of our three desalination plants are most cost effective.</t>
  </si>
  <si>
    <r>
      <t xml:space="preserve">Previously we've calculated the proportion of revenues that are generated, the expenses and the associated amount of water production.
Using economics - we are now going to </t>
    </r>
    <r>
      <rPr>
        <b/>
        <sz val="10"/>
        <color rgb="FF000000"/>
        <rFont val="Arial"/>
      </rPr>
      <t>combine all this information together and create an economic metric to evaluate each plants performance to create our own 'apples-to-apples' comparison.</t>
    </r>
  </si>
  <si>
    <r>
      <t xml:space="preserve">For each of the three Southern Water Corp. Desalination Plants, we have an econometric measure called the Desalinated Plant Cost to Produce, or Cost to Produce for short.
The Cost to Produce ties together the different costs for each Plant and enables us to create a metric to evaluate how cost-effective the plant is.
Q4. Please calculate the Cost to Produce for each of the three (3) desalination plants below using the following formula per plant:
</t>
    </r>
    <r>
      <rPr>
        <b/>
        <sz val="10"/>
        <color rgb="FFFF0000"/>
        <rFont val="Arial"/>
      </rPr>
      <t>Plant Cost to Produce = ( Chemical Costs + Facility Costs + Operational Maintenance Costs + Labour Costs ) / Total Volume of Water Produced for the Month (GL) * 1,000 (To Convert to Mega-Litres from Giga Litres)</t>
    </r>
    <r>
      <rPr>
        <b/>
        <sz val="10"/>
        <color rgb="FF000000"/>
        <rFont val="Arial"/>
      </rPr>
      <t xml:space="preserve">
What trends are you able to pick up from completing the table below? Fill this out in the yellow box below!</t>
    </r>
  </si>
  <si>
    <t>Note: If you have difficulty understanding how to calculate the Cost to Produce, it may be helpful to create a Value Driver Tree to showcase how all the drivers are connected.</t>
  </si>
  <si>
    <t>Value Driver</t>
  </si>
  <si>
    <t>Cost Centre Element</t>
  </si>
  <si>
    <t>Total</t>
  </si>
  <si>
    <t>Desalination Cost to Produce ($/ML)</t>
  </si>
  <si>
    <t>You've now calculated the Desalinated Cost to Produce for each of the three desalination plants (Kootha, Surjek and Jutik).
This has given you a micro-view of the trends, but let's take a look at the macro-view of the situation and look at how the aggregated cost to produce (Kootha + Surjek + Jutik) look.</t>
  </si>
  <si>
    <r>
      <t>Q5) Aggregate the Cost Centre(s) for each Plant (i.e.Chemical Costs, Facility Costs, Operational Maintenance Costs, Labour Costs) in the table below.
Subsequently,</t>
    </r>
    <r>
      <rPr>
        <b/>
        <u/>
        <sz val="11"/>
        <color rgb="FF000000"/>
        <rFont val="Arial"/>
      </rPr>
      <t xml:space="preserve"> in one chart</t>
    </r>
    <r>
      <rPr>
        <b/>
        <sz val="11"/>
        <color rgb="FF000000"/>
        <rFont val="Arial"/>
      </rPr>
      <t>, plot out the Overall Cost to Produce, as well as the Cost to Produce for Kootha, Surjek and Jutik for comparison.</t>
    </r>
    <r>
      <rPr>
        <b/>
        <u/>
        <sz val="11"/>
        <color rgb="FF000000"/>
        <rFont val="Arial"/>
      </rPr>
      <t xml:space="preserve">
What trends do you note when looking at the data in this way? </t>
    </r>
  </si>
  <si>
    <t>All</t>
  </si>
  <si>
    <r>
      <t xml:space="preserve">In Economics, we care about our overall Cost to Produce Desalinated Water as it gives us an indication of how cost-effective our plants are.
It's important in our Economic Data Analysis to also interpret this price-point with respect to the volume of water that is produced.
This touches upon a concept known as </t>
    </r>
    <r>
      <rPr>
        <b/>
        <u/>
        <sz val="11"/>
        <color rgb="FF000000"/>
        <rFont val="Arial"/>
      </rPr>
      <t>economies of scale</t>
    </r>
    <r>
      <rPr>
        <u/>
        <sz val="11"/>
        <color rgb="FF000000"/>
        <rFont val="Arial"/>
      </rPr>
      <t xml:space="preserve">. 
</t>
    </r>
    <r>
      <rPr>
        <b/>
        <u/>
        <sz val="11"/>
        <color rgb="FF000000"/>
        <rFont val="Arial"/>
      </rPr>
      <t xml:space="preserve">Essentially, the more water we produce - the cheaper we should see our production costs.
On the other hand, the less water we produce, the more our Cost to Produce will increase on scaled basis. </t>
    </r>
    <r>
      <rPr>
        <b/>
        <sz val="11"/>
        <color rgb="FF000000"/>
        <rFont val="Arial"/>
      </rPr>
      <t xml:space="preserve">
Q6) Using the Monthly Cost to Produce you've calculated for each Plant (Kootha, Surjek and Jutik), create a scatter-plot which shows the Cost to Produce (Y-Axis) against the Total Volume of Water produced. 
You will end up with three Scatter Plots that will let you see whether a relationship exists between Cost to Produce and the Volume of Water produced. 
Does there appear to be a relationship between Cost to Produce and Volume of Water Produced? If yes, why do you believe this is the case? If no, why do you believe this is the case?</t>
    </r>
  </si>
  <si>
    <t xml:space="preserve">We've now analysed our Cost to Produce and we can clearly see the following trends emerge:
A) There are differences in cost effectiveness between plants which are largely influenced by the costs and the volume of water produced
B) We can pick up a relationship between the Cost to Produce and Quantity of Water being produced.
This brings us to our last questions for the Economic Cost Analysis.
1. How are our desalination plants performing according to our budget at a macro level?
2. What is driving this variance, or difference, between the Actuals and Budget?
3. Are there any Units which are not cost effective with respect to the Water Balancing Market Price?
Let's answer these questions by first calculating the Budgeted Desalinated Cost to Produce and then calculate our respective variances to understand what costs are driving these respective negative variances (if any). </t>
  </si>
  <si>
    <t xml:space="preserve">Q7A) Utilising the Financial Budget Information contained in the Data Repository Tab, complete the 4 tables below for all the Desalination Plants combined (Kootha + Surjek + Jutik), and then individually for each Desalination Plant. </t>
  </si>
  <si>
    <t>Desalination Cost to Produce ($/ML) Budget</t>
  </si>
  <si>
    <t>Now we've populated the Financial Budget - it's time for us to calculate the Financial Variance between the Actuals you've calculated in Q4 and the budget you've just completed.</t>
  </si>
  <si>
    <t>Financial Variance is the difference between the Budget and the Actuals that have been incurred. (This is not to be confused with statistical variance which measures the level of dispersion between data)</t>
  </si>
  <si>
    <t>Say for example, you're interested in understanding whether you've spent all the money you said you would for this month - or whether you were able to spend less.</t>
  </si>
  <si>
    <t>We use Financial Variance to better inform us of any discrepencies between our Budget and Actuals. If we spend far more than we expected, then we've got a problem.</t>
  </si>
  <si>
    <t>Using the formula, Budget - Actuals, complete the table below.</t>
  </si>
  <si>
    <t>Whilst we won't be formally reporting the results of this back to management - it's important that you understand how Financial Variance works.</t>
  </si>
  <si>
    <t>Q7B) Using the formula Budget - Actuals, complete the Financial Variance Calculation for each of the tables below.</t>
  </si>
  <si>
    <t>What trends do you notice when analysing the Financial Variance?</t>
  </si>
  <si>
    <t>Variance Analysis (All Desalination Plants)</t>
  </si>
  <si>
    <t>Desalination Cost to Produce ($/ML) Variance</t>
  </si>
  <si>
    <t>Variance Analysis (Kootha)</t>
  </si>
  <si>
    <t>Variance Analysis (Surjek)</t>
  </si>
  <si>
    <t>Variance Analysis (Jutik)</t>
  </si>
  <si>
    <t>And now we're finally at the last question for the Economic Cost Analysis Assignment!</t>
  </si>
  <si>
    <t>We've understood how supply and demand factors influence the pricing of our products.</t>
  </si>
  <si>
    <t>We've also understood how an economic metric (Cost to Produce for Desalinated Water) provides us a view as to how cost-effective our plants are and compared this to the budget.</t>
  </si>
  <si>
    <t>Now we'll close off the Economic Cost Analysis with an understanding of comparing the Market Price against the $/Mega-Litre of our individual desalination plants. 
Q8. Completing the table below, create a combo-chart (e.g. Column Chart to represent Overall Desalination Cost to Produce $/ML &amp; Line Chart showing the Overall Average WBMP Market Price) that clearly illustrates the Overall Desalination Cost to Produce and the Overall Average WBMP Market Price. 
What do you note from this?</t>
  </si>
  <si>
    <r>
      <t xml:space="preserve">Note: We've included an example of how the chart </t>
    </r>
    <r>
      <rPr>
        <b/>
        <i/>
        <sz val="10"/>
        <color rgb="FFC00000"/>
        <rFont val="Arial"/>
      </rPr>
      <t>might</t>
    </r>
    <r>
      <rPr>
        <b/>
        <sz val="10"/>
        <color rgb="FFC00000"/>
        <rFont val="Arial"/>
      </rPr>
      <t xml:space="preserve"> look once you've completed this!</t>
    </r>
  </si>
  <si>
    <t>Overall Desalination Cost to Produce ($/ML)</t>
  </si>
  <si>
    <t>Overall Average WBMP Market Price</t>
  </si>
  <si>
    <t>What IF Analysis - Part III.</t>
  </si>
  <si>
    <t>In the previous sections (7.2 / 7.4 ) we've examined the Elasticies and Inelasticies of Products. We've also gone ahead with calculating our first economic metric, Cost to Produce Desalinated Water.</t>
  </si>
  <si>
    <r>
      <t>We're now at the</t>
    </r>
    <r>
      <rPr>
        <b/>
        <sz val="10"/>
        <rFont val="Calibri"/>
      </rPr>
      <t xml:space="preserve"> final stage</t>
    </r>
    <r>
      <rPr>
        <sz val="10"/>
        <rFont val="Calibri"/>
      </rPr>
      <t xml:space="preserve"> of this economic case study and it will be much shorter than the previous two Assignments (Hooray!)</t>
    </r>
  </si>
  <si>
    <t xml:space="preserve">Economic Data Analysis, as you know by now, is focused on understanding the drivers which impact supply and demand and translating these into actionable business insights.
It is also used for better understanding when certain decisions should be made (e.g. Should we look at selling this product now or in a few months time for improved earnings?)
</t>
  </si>
  <si>
    <t xml:space="preserve">Now we're aware that Southern Water Corp. has been considering to perform a major maintenance activity for one of its major desalination plants, Surjek.
The business hypotheses is that it is best for us to perform the maintenance for Surjek in the first quarter of the year going forward (January-15 to March-15).
</t>
  </si>
  <si>
    <t>However, we don't have data going all the way to January-15 to March-15. 
What we do have however, is data from July 2013 - June 2014.
We also have pricing data from January 2014 - December 2014.</t>
  </si>
  <si>
    <t>We can't use what we don't have - so let's use what we do have. In other words, we'll be making use of the data in the Water Trading Repository Tables to forecast what the demand profile may look like for the future.</t>
  </si>
  <si>
    <t>We're now going to address this question by show-casing a What-IF Analysis. This means we're going to create a forward-looking trajectory and evaluate when is the best period for us to perform a maintenance event for Surjek using our historical economic data.</t>
  </si>
  <si>
    <r>
      <t xml:space="preserve">Q9. Complete the table below with the Average Monthly Water Balancing Market Price (WBMP)  and Average Market Water Demand using data from the Water Trading Repository Table. 
What trends are you able to pick up when comparing the Water Balancing Market Price and the Average Water Market Demand? Does having a maintenance event in Q1 look like a good idea?
</t>
    </r>
    <r>
      <rPr>
        <b/>
        <sz val="10"/>
        <color rgb="FFC00000"/>
        <rFont val="Arial"/>
      </rPr>
      <t>Note:</t>
    </r>
    <r>
      <rPr>
        <b/>
        <sz val="10"/>
        <color rgb="FF000000"/>
        <rFont val="Arial"/>
      </rPr>
      <t xml:space="preserve"> </t>
    </r>
    <r>
      <rPr>
        <b/>
        <sz val="10"/>
        <color rgb="FFC00000"/>
        <rFont val="Arial"/>
      </rPr>
      <t>Consider using the AVERAGEIFS function to help you address this question if you're stuck! https://support.microsoft.com/en-us/office/averageifs-function-48910c45-1fc0-4389-a028-f7c5c3001690</t>
    </r>
  </si>
  <si>
    <t>Hint: Use the Water Trading Repository Table Data as your data source. Even though the date/time doesn't align, we can use the information as a proxy for the 2014/2015 data. It may also help to graph out the data and see if any trends become particularly obvious...!</t>
  </si>
  <si>
    <t>Source</t>
  </si>
  <si>
    <t>Water Trading Repository Table</t>
  </si>
  <si>
    <t>Average Water Balancing Market Price</t>
  </si>
  <si>
    <t>Market Water Demand (Mega-Litres)</t>
  </si>
  <si>
    <r>
      <t xml:space="preserve">We've identified a particular trend in our earlier analysis; It seems that one of the quarters tends to have the highest prices.
As we perform our what-if analysis it's important we can clearly identify the quarter we should recommend to perform our major maintenance.
Let's calculate this below and land-on a quarter we can propose to focus our analysis on.
Q10. Complete the table below identifying which quarter has the highest/lowest prices with the respective Average Quarterly Water Volumes. What do you notice?
</t>
    </r>
    <r>
      <rPr>
        <b/>
        <sz val="10"/>
        <color rgb="FFC00000"/>
        <rFont val="Arial"/>
      </rPr>
      <t>Note: Reference the Water Trading Repository Table for your Quarterly Calculations.</t>
    </r>
  </si>
  <si>
    <t>Quarter</t>
  </si>
  <si>
    <t>Average Quarterly Price Per Trading Period</t>
  </si>
  <si>
    <t>Average Quarterly Water Demand Per Trading Period</t>
  </si>
  <si>
    <t>Quarter 1 (January - March)</t>
  </si>
  <si>
    <t>Quarter 2 (April to June)</t>
  </si>
  <si>
    <t>Quarter 3 (July to September)</t>
  </si>
  <si>
    <t>Quarter 4 (October to December)</t>
  </si>
  <si>
    <t xml:space="preserve">We've now completed the first-part of our What-If Analysis. We've identified that the best period for us to perform a maintenance event is during a specific quarter. 
We now need to finalise our recommendation by showing the What-If Impact of our analysis.
In Other words, if we are to perform this Maintenance Outage for Quarter 1, Quarter 2, Quarter Three and Quarter Four - what impact would this have on our revenues? </t>
  </si>
  <si>
    <r>
      <t xml:space="preserve">Q11. Fill out the table(s) below explaining why the Quarter you are proposing is the best option for Southern Water Corp. when considering the impact on Revenues.
We recommend accompanying the table with an appropriate visual to help highlight the point you are trying to make.
</t>
    </r>
    <r>
      <rPr>
        <b/>
        <sz val="11"/>
        <color rgb="FFC00000"/>
        <rFont val="Arial"/>
      </rPr>
      <t>Note: Recall that for the Quarter you are recommending for a maintenance outage, the revenues for that entire quarter for Surjek will be 0. Remember, if we are producing no water - we can't earn revenues.</t>
    </r>
  </si>
  <si>
    <t>Q3</t>
  </si>
  <si>
    <t>Q4</t>
  </si>
  <si>
    <t>Q1</t>
  </si>
  <si>
    <t>Q2</t>
  </si>
  <si>
    <t>Now If we perform the Maintenance Outage for Surjek in Q1, Q2, Q3 or Q4 our Revenues will be…</t>
  </si>
  <si>
    <t>Scenario</t>
  </si>
  <si>
    <t>% Revenue Reduction</t>
  </si>
  <si>
    <t>Q1 Outage</t>
  </si>
  <si>
    <t>Q2 Outage</t>
  </si>
  <si>
    <t>Q3 Outage</t>
  </si>
  <si>
    <t>Q4 Outage</t>
  </si>
  <si>
    <t>Note: We've included an additional hint below which shows what your graphic might look like upon completion (With the exception being we have removed the axes for you).
It might also be helpful for you to calculate the 'Revenue % Reduction' to see how much less revenue you might receive if you perform the outage in a particular quarter.</t>
  </si>
  <si>
    <t>Well done! You've now completed the Economics Case Study Analysis! Let's top this off now by creating an insightful story we can present back to Southern Water Corps. Management using the templates provided.</t>
  </si>
  <si>
    <t xml:space="preserve">Budget - Actual Analysis (Variance).
</t>
  </si>
  <si>
    <r>
      <rPr>
        <b/>
        <sz val="12"/>
        <color theme="0"/>
        <rFont val="Arial"/>
      </rPr>
      <t xml:space="preserve">Why do we care about Budget Variance? </t>
    </r>
    <r>
      <rPr>
        <sz val="12"/>
        <color theme="0"/>
        <rFont val="Arial"/>
      </rPr>
      <t xml:space="preserve">
In the earlier exercise, you have calculated the summarised actual costs that Southern Water Corp has incurred over the 2013 to 2014 Period.  In every business, when there is an actual, a budget also exists as a counter-weight to see how accurately the business has stuck to it's budget. If the business has exceeded its budget on Revenues - that is good news. We made more than expected. However, if the business has SPENT more than it has earned or budgeted for - this is not an ideal outcome. 
In this Tab, we are going to ask you to calculate the Variance (Difference between Budget subtract Actuals) for Revenues, Production Costs and Other Production Costs. This is not to be confused with Statistical Variance which is a measure of dispersion. 
Now that we know </t>
    </r>
    <r>
      <rPr>
        <b/>
        <sz val="12"/>
        <color theme="0"/>
        <rFont val="Arial"/>
      </rPr>
      <t>why</t>
    </r>
    <r>
      <rPr>
        <sz val="12"/>
        <color theme="0"/>
        <rFont val="Arial"/>
      </rPr>
      <t xml:space="preserve"> variance is important - let's proceed with calculating this!</t>
    </r>
  </si>
  <si>
    <t>Q1a. Populate the Revenues Section of the Table below with the Budgeted Values from the Financial BUDGET Tab
Do NOT paste the values in the Financial Budget but use Formulas to reference the Financial BUDGET Values for Kootha, Surjek And Jutik.
This is because IF you simply paste - it is very easy to make mistakes which are inconsistent with the rest of the Spreadsheet.</t>
  </si>
  <si>
    <t>Q2a. Popuate the Production, Production Other and Overheads Section of the Table below with the Budgeted Values from the Financial Budget Tab.</t>
  </si>
  <si>
    <t>Budget</t>
  </si>
  <si>
    <t>Desalination Plants [All]</t>
  </si>
  <si>
    <t>2013/Jul</t>
  </si>
  <si>
    <t>2013/Aug</t>
  </si>
  <si>
    <t>2013/Sep</t>
  </si>
  <si>
    <t>2013/Oct</t>
  </si>
  <si>
    <t>2013/Nov</t>
  </si>
  <si>
    <t>2013/Dec</t>
  </si>
  <si>
    <t>2014/Jan</t>
  </si>
  <si>
    <t>2014/Feb</t>
  </si>
  <si>
    <t>2014/Mar</t>
  </si>
  <si>
    <t>2014/Apr</t>
  </si>
  <si>
    <t>2014/May</t>
  </si>
  <si>
    <t>2014/Jun</t>
  </si>
  <si>
    <t>Kootha (1 Major Desal Unit)</t>
  </si>
  <si>
    <t>Revenue</t>
  </si>
  <si>
    <t>Production</t>
  </si>
  <si>
    <t>Production Other</t>
  </si>
  <si>
    <t>Overheads</t>
  </si>
  <si>
    <t>Surjek (4 Major Desal. Plants)</t>
  </si>
  <si>
    <t>Jutik Desalination Plant [Newest Desalination Plant]</t>
  </si>
  <si>
    <t>Actuals</t>
  </si>
  <si>
    <t>Q1b. Populate the Revenues Section of the Table below with the Actual Values from the Financial ACTUALS Tab
Do NOT paste the values from the Financial ACTUALS Tab but use Formulas to reference the Financial ACTUALS Values for Kootha, Surjek And Jutik.
This is because IF you simply paste - it is very easy to make mistakes which are inconsistent with the rest of the Spreadsheet.</t>
  </si>
  <si>
    <t>Q2a. Popuate the Production, Production Other and Overheads Section of the Table below with the Actual Values from the Financial Actuals Tab.</t>
  </si>
  <si>
    <t>Production Costs</t>
  </si>
  <si>
    <t>Other Production Costs</t>
  </si>
  <si>
    <t>Jutik (New Desalination Plant)</t>
  </si>
  <si>
    <t xml:space="preserve">Variance
</t>
  </si>
  <si>
    <t>Q1c. Calculate the Variance for the Revenues (Actuals - Budget) for Kootha, Surjek and Jutik and populate this in the below table referencing the Budget and Actual Tables you have populated above.</t>
  </si>
  <si>
    <t>Q2c. Calculate the Variance for the Production Costs, Production Other Costs and Overheads for Kootha, Surjek and Jutik and populate this in the below table referencing the Budget and Actual Tables you have populated above.</t>
  </si>
  <si>
    <t xml:space="preserve">Note for Mentors: </t>
  </si>
  <si>
    <t>If the variance is negative, this is not a bad indicator. Check the numbers. i.e. If Revenue Actuals was -8.4M but Budget was -8.2M, then we have earned an additional -0.2M. Similarly, positive numbers are not necessarily a good sign.</t>
  </si>
  <si>
    <t xml:space="preserve">Variance %
In the Case Study, SW Corp's Management had requested you to inform them of any costs that varied &gt; 5% than the Budget. 
This is known as the Variance Percentage Difference.
We calculate this as Management care more about a cost varying by a percentage, than say, a specific dollar value.
For example, what is easier to note down? 
"Production Costs varied by 5.1% for June, and July." OR "Production Costs varied by $107,299.54 for June and $202921.19 for July".
This is why Variance Reporting is generally in % as opposed to dollars.
</t>
  </si>
  <si>
    <t>Q1d) Calculate the Variance % for Revenue using the following formula: ( Variance Result (Calculated Above) / Budget ) * 100. Don't forget to highlight the periods where variance is &gt; 5%.</t>
  </si>
  <si>
    <t>Q2d) Calculate the Variance % for Production, Production Other and Overheads using the following formula: ( Variance Result (Calculated Above) / Budget ) * 100. Don't forget to highlight the periods where variance is &gt; 5%.</t>
  </si>
  <si>
    <t>EBIT VARIANCE ANALYSIS</t>
  </si>
  <si>
    <t>Overheads [ ALL ]</t>
  </si>
  <si>
    <t>Production Costs [ALL]</t>
  </si>
  <si>
    <t>Other Production Costs [ALL]</t>
  </si>
  <si>
    <t>EBIT Variance</t>
  </si>
  <si>
    <t>So why do we care about Cost to Produce? Cost to Produce is used as an financial indicator to identify how Cost Effective Southern Water Corp. is with producing Desalinated Water. Financial Analysts will use this data to indicate if Southern Water Corp is more or less cost effective than its immediate peers. If we didn't have this measure, we wouldn't be able to effectively gauge how cost effective Southern Water Corp is with respect to its water production.</t>
  </si>
  <si>
    <t>Cost to Produce Calculation</t>
  </si>
  <si>
    <t>(Overheads + Production Cost + Other Production Costs) / Gross Water Production</t>
  </si>
  <si>
    <r>
      <t xml:space="preserve">Q1. Calculate the Actual Cost to Produce for each Desalination Unit (Kootha, Surjek, Jutik, Overall). Don't forget to reference the Variance Analysis Tab whilst using the SUMIFS Formula to extract the necessary Overheads, Production Costs and Other Production Cost Data! The first formula (row 12) has been done for you. Follow this approach for the rest of the Units.
Note: The Water Production Data can be taken from the respective Water Production Actuals and Budget Tabs. </t>
    </r>
    <r>
      <rPr>
        <b/>
        <u/>
        <sz val="10"/>
        <color rgb="FFFF0000"/>
        <rFont val="Arial"/>
      </rPr>
      <t>Don't forget to do the CONVERSION into MEGA LITRES from GIGA LITRES.</t>
    </r>
  </si>
  <si>
    <t>Kootha ACTUALS</t>
  </si>
  <si>
    <t>Desalinated Water Production Per Litre ($/ML)</t>
  </si>
  <si>
    <t>Units</t>
  </si>
  <si>
    <t>Mega-Litres (Needs to be converted from Giga-Litres)</t>
  </si>
  <si>
    <t>Actual Cost to Produce (Rolling)</t>
  </si>
  <si>
    <t>$/Mega-Litres</t>
  </si>
  <si>
    <t>Surjek ACTUALS</t>
  </si>
  <si>
    <t>Jutik ACTUALS</t>
  </si>
  <si>
    <t>Overall ACTUALS</t>
  </si>
  <si>
    <t>Kootha BUDGET</t>
  </si>
  <si>
    <t>Budget Cost to Produce (Rolling)</t>
  </si>
  <si>
    <t>Surjek BUDGET</t>
  </si>
  <si>
    <t>Jutik BUDGET</t>
  </si>
  <si>
    <t>Overall BUDGET</t>
  </si>
  <si>
    <t>Q2. Create Line Charts Plotting out the Cost to Produce for each individual Unit (Kootha, Surjek, Jutik and Overall) and copy these graphs into a PowerPoint Slide Pack. What do the Cost to Produce Trends tell you?</t>
  </si>
  <si>
    <t>So why do we care about EBIT?
EBIT stands for Earnings Before Interest and Tax. In this case, Southern Water Corp's Management wants to be aware of the financial status of the
company once the Production Costs and Other Production Costs have been removed. 
Wall Street commonly uses EBIT as a measure of financial health to see if a company is doing well or doign poorly.
If the EBIT is positive, it's a good sign. If the EBIT Is negative, it indicates the costs are greater than the revenues and the company is likely heading for bankruptcy. 
Now that we know why EBIT is important - let's calculate this and see what the results look like for Southern Water Corp's Management Team!</t>
  </si>
  <si>
    <t>Hint: Don't forget to calculate EBIT you need to subtract the costs (Overheads, Production Costs and Other Production Costs). Note that we show that Revenues are currently being 'Debited' with a -ve. Don't forget to convert the Revenues to a +ve figure!</t>
  </si>
  <si>
    <t>Q1. Calculate Actual EBIT for Kootha, Surjek, Juitk and Overall (Kootha + Surjek + Jutik). Don't forget to populate the Overheads, Production Costs and Other Production Costs using the SUMIFS Formula, referencing the Variance Analysis Tab.</t>
  </si>
  <si>
    <t>EBIT ACTUALS</t>
  </si>
  <si>
    <t xml:space="preserve">Overheads </t>
  </si>
  <si>
    <t xml:space="preserve">Production Costs </t>
  </si>
  <si>
    <t xml:space="preserve">Other Production Costs </t>
  </si>
  <si>
    <t>EBIT</t>
  </si>
  <si>
    <t>OVERALL</t>
  </si>
  <si>
    <t>BUDGET</t>
  </si>
  <si>
    <t>Q2. Create Line Charts Plotting out the EBIT for each individual Unit (Kootha, Surjek, Jutik and Overall) and copy these graphs into a PowerPoint Slide Pack. What do the EBIT Trends tell you?</t>
  </si>
  <si>
    <t>Overall, the EBIT Trend for 2013-2014 on an Overall basis, remains favorable with an overall EBIT of 273M Actuals vs 262M Budgeted.</t>
  </si>
  <si>
    <t>This is driven by strong EBIT Performance from Kootha and Surjek, whilst Jutik fell short of the respective EBIT Targets by ~$28.5M.</t>
  </si>
  <si>
    <t>This isn't to say that Jutik performed poorly, rather, it could point to an overtly aggressive Budget Target that needs to be addressed.</t>
  </si>
  <si>
    <t>Month2</t>
  </si>
  <si>
    <t>Quantity</t>
  </si>
  <si>
    <t>Price</t>
  </si>
  <si>
    <t>Qd</t>
  </si>
  <si>
    <t>Qp</t>
  </si>
  <si>
    <t>Ed</t>
  </si>
  <si>
    <t>Relatively Elastic.
When the Values change in quantity demanded is greater than the values change in price, the demand is said to be relatively elastic.</t>
  </si>
  <si>
    <t>Perfectly Elastic 
A perfectly elastic demand curve is represented by a straight horizontal line and shows that the market demand for a product is directly tied to the price.
In fact, the demand is infinite at a specific price. Thus, a change in price would eliminate all demand for the product.</t>
  </si>
  <si>
    <t>Row Labels</t>
  </si>
  <si>
    <t>Grand Total</t>
  </si>
  <si>
    <t>(All)</t>
  </si>
  <si>
    <t>Column Labels</t>
  </si>
  <si>
    <t>2013</t>
  </si>
  <si>
    <t>2013 Total</t>
  </si>
  <si>
    <t>2014</t>
  </si>
  <si>
    <t>2014 Total</t>
  </si>
  <si>
    <t>Jul</t>
  </si>
  <si>
    <t>Aug</t>
  </si>
  <si>
    <t>Sep</t>
  </si>
  <si>
    <t>Oct</t>
  </si>
  <si>
    <t>Nov</t>
  </si>
  <si>
    <t>Dec</t>
  </si>
  <si>
    <t>Jan</t>
  </si>
  <si>
    <t>Feb</t>
  </si>
  <si>
    <t>Mar</t>
  </si>
  <si>
    <t>Apr</t>
  </si>
  <si>
    <t>May</t>
  </si>
  <si>
    <t>Jun</t>
  </si>
  <si>
    <t>Sum of Row Data</t>
  </si>
  <si>
    <t>(Multiple Items)</t>
  </si>
  <si>
    <t>Column1</t>
  </si>
  <si>
    <t>Jul-13</t>
  </si>
  <si>
    <t>Aug-13</t>
  </si>
  <si>
    <t>Sep-13</t>
  </si>
  <si>
    <t>Oct-13</t>
  </si>
  <si>
    <t>Nov-13</t>
  </si>
  <si>
    <t>Dec-13</t>
  </si>
  <si>
    <t>Jan-14</t>
  </si>
  <si>
    <t>Feb-14</t>
  </si>
  <si>
    <t>Mar-14</t>
  </si>
  <si>
    <t>Apr-14</t>
  </si>
  <si>
    <t>May-14</t>
  </si>
  <si>
    <t>Jun-14</t>
  </si>
  <si>
    <t>Sum of Jul-13</t>
  </si>
  <si>
    <t>Sum of Aug-13</t>
  </si>
  <si>
    <t>Sum of Sep-13</t>
  </si>
  <si>
    <t>Sum of Oct-13</t>
  </si>
  <si>
    <t>Sum of Nov-13</t>
  </si>
  <si>
    <t>Sum of Dec-13</t>
  </si>
  <si>
    <t>Sum of Jan-14</t>
  </si>
  <si>
    <t>Sum of Feb-14</t>
  </si>
  <si>
    <t>Sum of Mar-14</t>
  </si>
  <si>
    <t>Sum of Apr-14</t>
  </si>
  <si>
    <t>Sum of May-14</t>
  </si>
  <si>
    <t>Sum of Jun-14</t>
  </si>
  <si>
    <t>OverAll</t>
  </si>
  <si>
    <t>Actual</t>
  </si>
  <si>
    <t>Kootha Actual</t>
  </si>
  <si>
    <t>Surjek Actual</t>
  </si>
  <si>
    <t>Jutik Budget</t>
  </si>
  <si>
    <t>Jutik Actual</t>
  </si>
  <si>
    <t>Overall Unit</t>
  </si>
  <si>
    <t>Actual Kootha</t>
  </si>
  <si>
    <t>Budget Jutik</t>
  </si>
  <si>
    <t>Actual Jutik</t>
  </si>
  <si>
    <t>Overall Desalination</t>
  </si>
  <si>
    <t>January</t>
  </si>
  <si>
    <t>February</t>
  </si>
  <si>
    <t>March</t>
  </si>
  <si>
    <t>April</t>
  </si>
  <si>
    <t>June</t>
  </si>
  <si>
    <t>July</t>
  </si>
  <si>
    <t>August</t>
  </si>
  <si>
    <t>September</t>
  </si>
  <si>
    <t>October</t>
  </si>
  <si>
    <t>November</t>
  </si>
  <si>
    <t>December</t>
  </si>
  <si>
    <t>Total Average of Water Balancing Price ($/ML)</t>
  </si>
  <si>
    <t>Average of Water Balancing Price ($/ML)</t>
  </si>
  <si>
    <t>Total Average of Market Water Demand (Giga-Litres)</t>
  </si>
  <si>
    <t>Average of Market Water Demand (Giga-Litres)</t>
  </si>
  <si>
    <t>Overall Desalination Cost to Produce($/ML)</t>
  </si>
  <si>
    <t>Total Sum of Market Water Demand (Giga-Litres)</t>
  </si>
  <si>
    <t>Sum of Market Water Demand (Giga-Litres)</t>
  </si>
  <si>
    <t xml:space="preserve"> =AVERAGEIFS(</t>
  </si>
  <si>
    <t>The above expensive for Kootha, Surjek and Jutik gives info about how much dollars was spent per Mega Litres between the year July'13 to June'14.
From Kootha Expenses for desalination cost to produce has minimum cost 18.93$ per ML but water production has the highest(191541.093ML)comparing to other months(July'13 to June'14), Looking at the Kootha Desalinaton cost to produce at highest amount In Nov-13 amount of 37.17$ per Mega liters as well as in June month,2014 37.54$/ML,and water production in Nov-13 and June-14 has the lowest amount of water production.
For Surjek Desalination Cost to produce, minimum 32.61$/ML and highest was 86.30$/ML.
For Jutik Desalination Cost to produce, minimum 28.47$/ML and highest was 43.72$/ML.
Now,comparing to each unit for Desalination Cost to produce, Surjek has the highest amount of 668.45$/ML from July'13 to June'14.</t>
  </si>
  <si>
    <t xml:space="preserve">The graph shows information about Aggregate cost to produce for individual unit(Kootha, Surjek and Jutik) and OverAll in the Southern Water Corps.
This line chart shows average cost per month($/ML) of Kootha, Surjek,Jutik and OverAll Desalination cost to produce from July'13 to June'14.
Looking at the closer detail at the chart, it can observed that Surjek unit has the highest cost to produce.
Between July'13 to June'13 for every unit and also overall unit at november month in 2013 year has the higest demand. </t>
  </si>
  <si>
    <t>The assosiation between cost to produce and volume of water produced values,Kootha scatter plot show no pattern to the points.</t>
  </si>
  <si>
    <t>The assosiation between cost to produce and volume of water produced values,Surjek scatter plot show moderate,non-linear to the points.</t>
  </si>
  <si>
    <t>The assosiation between cost to produce and volume of water produced values,Jutik scatter plot show no-correlation to the points.</t>
  </si>
  <si>
    <t>Trend</t>
  </si>
  <si>
    <t>Average Water Balancing Market Price2</t>
  </si>
  <si>
    <t>Date</t>
  </si>
  <si>
    <t>Sum of Quarter</t>
  </si>
  <si>
    <t>Average of Market Water Demand (Mega-Litres)</t>
  </si>
  <si>
    <t>Quaterly</t>
  </si>
  <si>
    <t>Actual Month</t>
  </si>
  <si>
    <t>Perfectly Elastic.
There is a greater change in demand in response to percentage or smaller change in price.</t>
  </si>
  <si>
    <t>Perfectly Elastic.
A change in price has a Very Large Impact on Quantity.</t>
  </si>
  <si>
    <t>Overall</t>
  </si>
  <si>
    <t>Actual - Bugget</t>
  </si>
  <si>
    <t>Actual surjek</t>
  </si>
  <si>
    <t xml:space="preserve">If we reduce costs in Operational Maintenance and Labour Costs can be better to earn revenue in further and also those values have negative values compare to rest of the Cost Center expensives that means production going on more actual budget from Financial Variance analysis for All Desalination Water plants.
Now, Looking at the Desalination cost to produce variance in Jan'14 month amount per MegaLiter was -6.05$ and also in Feb'14 -$8.33/ML.
Water Production variance for all unit from July'13 to June'14 amount of water producing have totally negative values except Oct'13 and Nov'13 month, spending more water than actual water production.
The Kootha variance from Expensive, total variance values from overall cost center of operational maintenance are mostly have negative values and spending more budget compare to actual, at July'14 month production spend -2$/per ML.
The Surjek cost center for operational maintenance negative variance values and cost to produce from June'13 to July'14 postive amount is 39.61$ per ML and negative amount is -21.21$ per ML.
The Jutik cost center for operational maintenance and chemical expenditure have negative variance values and cost to produce from June'13 to July'14 postive amount is 98.04$ per ML and negative amount is -14.87$ per ML.
Now looking at the individual values for every cost center, operational maintenance and labour costs mostly have negative variance values,producing more than actual production. </t>
  </si>
  <si>
    <t>The Desalination cost to produce from June'13 to July'14 Surjek have high demand and per Mega liter its cost approximately 708$,for Jutik desalination 531$ per ML and kootha has the lowest 341$/ML.</t>
  </si>
  <si>
    <t>Qtr3</t>
  </si>
  <si>
    <t>Qtr4</t>
  </si>
  <si>
    <t>Qtr1</t>
  </si>
  <si>
    <t>Qtr2</t>
  </si>
  <si>
    <t>7/2/2017</t>
  </si>
  <si>
    <t>8/2/2017</t>
  </si>
  <si>
    <t>9/2/2017</t>
  </si>
  <si>
    <t>10/2/2017</t>
  </si>
  <si>
    <t>11/2/2017</t>
  </si>
  <si>
    <t>12/2/2017</t>
  </si>
  <si>
    <t>1/2/2018</t>
  </si>
  <si>
    <t>2/2/2018</t>
  </si>
  <si>
    <t>3/2/2018</t>
  </si>
  <si>
    <t>4/2/2018</t>
  </si>
  <si>
    <t>5/2/2018</t>
  </si>
  <si>
    <t>6/2/2018</t>
  </si>
  <si>
    <t>Qtr1 Total</t>
  </si>
  <si>
    <t>Qtr2 Total</t>
  </si>
  <si>
    <t>Qtr3 Total</t>
  </si>
  <si>
    <t>Qtr4 Total</t>
  </si>
  <si>
    <t>The graph shows information about Market Water Demand (ML) and Avg. Water Balancing Market Price,
The demand for water in market as shown in bar chart, at Dec'18 and Feb'19 has highest demand and lowest demand for water is in Oct'18,
for Avg. market price for  Water is $86.96/ML at December month 2018 is the highest and lowest price is $71.27/ML at May'19.</t>
  </si>
  <si>
    <t>The highest price for Avg. Quaterly per Trading Period at Quarter 1(Jan'19 -March'19) and price is $84.84/ML and lowest price is in Quarter 2 ($71/ML),
Avg. demand for water trading period from Q1 to Q4, Quarter 1(Jan'19 - March'19) has the highest water amount per trading is 2273.07 ML and lowest is 2168.66 ML.
From overall Average trading period of Price and Water for Quarter 1 and Quarter 2 has highest demand.</t>
  </si>
  <si>
    <t>Sum of Water Balancing Price ($/ML)</t>
  </si>
  <si>
    <t xml:space="preserve"> =MONTH([@[Trading Interval]])&amp; "/" &amp; DAY([@[Trading Interval]]) &amp; "/" &amp; YEAR([@[Trading Interval]])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</si>
</sst>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8" formatCode="&quot;$&quot;#,##0.00_);[Red]\(&quot;$&quot;#,##0.00\)"/>
    <numFmt numFmtId="44" formatCode="_(&quot;$&quot;* #,##0.00_);_(&quot;$&quot;* \(#,##0.00\);_(&quot;$&quot;* &quot;-&quot;??_);_(@_)"/>
    <numFmt numFmtId="43" formatCode="_(* #,##0.00_);_(* \(#,##0.00\);_(* &quot;-&quot;??_);_(@_)"/>
    <numFmt numFmtId="164" formatCode="&quot;$&quot;#,##0.00;[Red]\-&quot;$&quot;#,##0.00"/>
    <numFmt numFmtId="165" formatCode="d/mm/yyyy\ h:mm:ss"/>
    <numFmt numFmtId="166" formatCode="&quot;$&quot;#,##0.00"/>
    <numFmt numFmtId="167" formatCode="0.0%"/>
    <numFmt numFmtId="168" formatCode="&quot;$&quot;#,##0.00;[Red]\-&quot;$&quot;#,##0.00\ &quot;$/ML&quot;"/>
    <numFmt numFmtId="169" formatCode="[$$-C09]#,##0.00"/>
    <numFmt numFmtId="170" formatCode="0.000000000000000%"/>
    <numFmt numFmtId="171" formatCode="[$-409]d\-mmm\-yy;@"/>
  </numFmts>
  <fonts count="64">
    <font>
      <sz val="11"/>
      <color rgb="FF000000"/>
      <name val="Calibri"/>
    </font>
    <font>
      <b/>
      <sz val="10"/>
      <color theme="0"/>
      <name val="Arial"/>
    </font>
    <font>
      <sz val="10"/>
      <color theme="0"/>
      <name val="Arial"/>
    </font>
    <font>
      <sz val="10"/>
      <color rgb="FF000000"/>
      <name val="Arial"/>
    </font>
    <font>
      <b/>
      <sz val="10"/>
      <color theme="1"/>
      <name val="Arial"/>
    </font>
    <font>
      <sz val="10"/>
      <color theme="1"/>
      <name val="Arial"/>
    </font>
    <font>
      <sz val="11"/>
      <color theme="0"/>
      <name val="Calibri"/>
    </font>
    <font>
      <sz val="9"/>
      <color theme="0"/>
      <name val="Arial"/>
    </font>
    <font>
      <sz val="9"/>
      <color rgb="FF000000"/>
      <name val="Arial"/>
    </font>
    <font>
      <sz val="11"/>
      <color theme="1"/>
      <name val="Calibri"/>
    </font>
    <font>
      <sz val="11"/>
      <color theme="0"/>
      <name val="Arial"/>
    </font>
    <font>
      <b/>
      <sz val="9"/>
      <color theme="0"/>
      <name val="Arial"/>
    </font>
    <font>
      <sz val="11"/>
      <color rgb="FF000000"/>
      <name val="Arial"/>
    </font>
    <font>
      <b/>
      <sz val="14"/>
      <color rgb="FF000000"/>
      <name val="Arial"/>
    </font>
    <font>
      <sz val="14"/>
      <color rgb="FF000000"/>
      <name val="Arial"/>
    </font>
    <font>
      <b/>
      <sz val="10"/>
      <color rgb="FF000000"/>
      <name val="Arial"/>
    </font>
    <font>
      <b/>
      <sz val="11"/>
      <color rgb="FF000000"/>
      <name val="Arial"/>
    </font>
    <font>
      <sz val="11"/>
      <name val="Calibri"/>
    </font>
    <font>
      <b/>
      <sz val="9"/>
      <color rgb="FF000000"/>
      <name val="Arial"/>
    </font>
    <font>
      <b/>
      <sz val="8"/>
      <color rgb="FF000000"/>
      <name val="Arial"/>
    </font>
    <font>
      <b/>
      <sz val="8"/>
      <color theme="0"/>
      <name val="Arial"/>
    </font>
    <font>
      <b/>
      <sz val="11"/>
      <color theme="0"/>
      <name val="Calibri"/>
    </font>
    <font>
      <b/>
      <sz val="10"/>
      <color rgb="FF000000"/>
      <name val="Calibri"/>
    </font>
    <font>
      <b/>
      <sz val="11"/>
      <color rgb="FF000000"/>
      <name val="Calibri"/>
    </font>
    <font>
      <b/>
      <sz val="10"/>
      <color rgb="FFC00000"/>
      <name val="Arial"/>
    </font>
    <font>
      <sz val="8"/>
      <color rgb="FF000000"/>
      <name val="Arial"/>
    </font>
    <font>
      <b/>
      <sz val="11"/>
      <color rgb="FFC00000"/>
      <name val="Arial"/>
    </font>
    <font>
      <b/>
      <sz val="14"/>
      <color theme="0"/>
      <name val="Arial"/>
    </font>
    <font>
      <sz val="12"/>
      <color theme="0"/>
      <name val="Arial"/>
    </font>
    <font>
      <i/>
      <sz val="12"/>
      <color rgb="FF000000"/>
      <name val="Arial"/>
    </font>
    <font>
      <b/>
      <sz val="12"/>
      <color theme="0"/>
      <name val="Arial"/>
    </font>
    <font>
      <sz val="14"/>
      <color theme="0"/>
      <name val="Arial"/>
    </font>
    <font>
      <b/>
      <sz val="16"/>
      <color theme="0"/>
      <name val="Arial"/>
    </font>
    <font>
      <sz val="10"/>
      <color rgb="FF000000"/>
      <name val="Calibri"/>
    </font>
    <font>
      <sz val="16"/>
      <color theme="0"/>
      <name val="Arial"/>
    </font>
    <font>
      <sz val="16"/>
      <color theme="0"/>
      <name val="Calibri"/>
    </font>
    <font>
      <sz val="12"/>
      <color theme="0"/>
      <name val="Calibri"/>
    </font>
    <font>
      <u/>
      <sz val="10"/>
      <color rgb="FF000000"/>
      <name val="Arial"/>
    </font>
    <font>
      <b/>
      <u/>
      <sz val="10"/>
      <color rgb="FF000000"/>
      <name val="Arial"/>
    </font>
    <font>
      <sz val="11"/>
      <color rgb="FFC00000"/>
      <name val="Calibri"/>
    </font>
    <font>
      <sz val="11"/>
      <color rgb="FFC00000"/>
      <name val="Arial"/>
    </font>
    <font>
      <b/>
      <sz val="11"/>
      <color rgb="FFFF0000"/>
      <name val="Arial"/>
    </font>
    <font>
      <b/>
      <u/>
      <sz val="11"/>
      <color rgb="FFFF0000"/>
      <name val="Arial"/>
    </font>
    <font>
      <b/>
      <sz val="10"/>
      <color rgb="FFFF0000"/>
      <name val="Arial"/>
    </font>
    <font>
      <b/>
      <u/>
      <sz val="11"/>
      <color rgb="FF000000"/>
      <name val="Arial"/>
    </font>
    <font>
      <u/>
      <sz val="11"/>
      <color rgb="FF000000"/>
      <name val="Arial"/>
    </font>
    <font>
      <b/>
      <i/>
      <sz val="10"/>
      <color rgb="FFC00000"/>
      <name val="Arial"/>
    </font>
    <font>
      <b/>
      <sz val="10"/>
      <name val="Calibri"/>
    </font>
    <font>
      <sz val="10"/>
      <name val="Calibri"/>
    </font>
    <font>
      <b/>
      <u/>
      <sz val="10"/>
      <color rgb="FFFF0000"/>
      <name val="Arial"/>
    </font>
    <font>
      <b/>
      <sz val="11"/>
      <color theme="1"/>
      <name val="Calibri"/>
    </font>
    <font>
      <sz val="11"/>
      <color rgb="FF000000"/>
      <name val="Calibri"/>
    </font>
    <font>
      <b/>
      <sz val="11"/>
      <color rgb="FF000000"/>
      <name val="Arial"/>
      <family val="2"/>
    </font>
    <font>
      <b/>
      <sz val="10"/>
      <color theme="0"/>
      <name val="Arial"/>
      <family val="2"/>
    </font>
    <font>
      <sz val="11"/>
      <color theme="1"/>
      <name val="Arial"/>
      <family val="2"/>
    </font>
    <font>
      <sz val="11"/>
      <color theme="1"/>
      <name val="Arial"/>
    </font>
    <font>
      <b/>
      <sz val="9"/>
      <name val="Arial"/>
      <family val="2"/>
    </font>
    <font>
      <sz val="11"/>
      <name val="Arial"/>
      <family val="2"/>
    </font>
    <font>
      <b/>
      <sz val="10"/>
      <name val="Arial"/>
      <family val="2"/>
    </font>
    <font>
      <sz val="9"/>
      <color rgb="FF000000"/>
      <name val="Arial"/>
      <family val="2"/>
    </font>
    <font>
      <b/>
      <sz val="11"/>
      <color rgb="FF000000"/>
      <name val="Calibri"/>
      <family val="2"/>
    </font>
    <font>
      <sz val="11"/>
      <color rgb="FF000000"/>
      <name val="Arial"/>
      <family val="2"/>
    </font>
    <font>
      <sz val="11"/>
      <name val="Calibri"/>
      <family val="2"/>
    </font>
    <font>
      <sz val="12"/>
      <color rgb="FF222222"/>
      <name val="Arial"/>
      <family val="2"/>
    </font>
  </fonts>
  <fills count="18">
    <fill>
      <patternFill patternType="none"/>
    </fill>
    <fill>
      <patternFill patternType="gray125"/>
    </fill>
    <fill>
      <patternFill patternType="solid">
        <fgColor rgb="FF333F4F"/>
        <bgColor rgb="FF333F4F"/>
      </patternFill>
    </fill>
    <fill>
      <patternFill patternType="solid">
        <fgColor rgb="FF7F7F7F"/>
        <bgColor rgb="FF7F7F7F"/>
      </patternFill>
    </fill>
    <fill>
      <patternFill patternType="solid">
        <fgColor rgb="FFFFFFFF"/>
        <bgColor rgb="FFFFFFFF"/>
      </patternFill>
    </fill>
    <fill>
      <patternFill patternType="solid">
        <fgColor rgb="FFD9E2F3"/>
        <bgColor rgb="FFD9E2F3"/>
      </patternFill>
    </fill>
    <fill>
      <patternFill patternType="solid">
        <fgColor rgb="FFF2F2F2"/>
        <bgColor rgb="FFF2F2F2"/>
      </patternFill>
    </fill>
    <fill>
      <patternFill patternType="solid">
        <fgColor rgb="FFFEF2CB"/>
        <bgColor rgb="FFFEF2CB"/>
      </patternFill>
    </fill>
    <fill>
      <patternFill patternType="solid">
        <fgColor rgb="FF44546A"/>
        <bgColor rgb="FF44546A"/>
      </patternFill>
    </fill>
    <fill>
      <patternFill patternType="solid">
        <fgColor rgb="FFD6DCE4"/>
        <bgColor rgb="FFD6DCE4"/>
      </patternFill>
    </fill>
    <fill>
      <patternFill patternType="solid">
        <fgColor theme="1"/>
        <bgColor theme="1"/>
      </patternFill>
    </fill>
    <fill>
      <patternFill patternType="solid">
        <fgColor rgb="FFBDD6EE"/>
        <bgColor rgb="FFBDD6EE"/>
      </patternFill>
    </fill>
    <fill>
      <patternFill patternType="solid">
        <fgColor rgb="FFBFD2E2"/>
        <bgColor rgb="FFBFD2E2"/>
      </patternFill>
    </fill>
    <fill>
      <patternFill patternType="solid">
        <fgColor theme="4" tint="0.79998168889431442"/>
        <bgColor theme="4" tint="0.79998168889431442"/>
      </patternFill>
    </fill>
    <fill>
      <patternFill patternType="solid">
        <fgColor theme="4"/>
        <bgColor theme="4"/>
      </patternFill>
    </fill>
    <fill>
      <patternFill patternType="solid">
        <fgColor theme="0"/>
        <bgColor theme="4" tint="0.79998168889431442"/>
      </patternFill>
    </fill>
    <fill>
      <patternFill patternType="solid">
        <fgColor theme="0"/>
        <bgColor indexed="64"/>
      </patternFill>
    </fill>
    <fill>
      <patternFill patternType="solid">
        <fgColor theme="0"/>
        <bgColor rgb="FFFFFFFF"/>
      </patternFill>
    </fill>
  </fills>
  <borders count="55">
    <border>
      <left/>
      <right/>
      <top/>
      <bottom/>
      <diagonal/>
    </border>
    <border>
      <left/>
      <right/>
      <top/>
      <bottom/>
      <diagonal/>
    </border>
    <border>
      <left style="thin">
        <color rgb="FF93B1CD"/>
      </left>
      <right style="thin">
        <color rgb="FFCCCCCC"/>
      </right>
      <top style="thin">
        <color rgb="FFCCCCCC"/>
      </top>
      <bottom style="thin">
        <color rgb="FFCCCCCC"/>
      </bottom>
      <diagonal/>
    </border>
    <border>
      <left style="thin">
        <color rgb="FFCCCCCC"/>
      </left>
      <right style="thin">
        <color rgb="FFCCCCCC"/>
      </right>
      <top style="thin">
        <color rgb="FFCCCCCC"/>
      </top>
      <bottom style="thin">
        <color rgb="FFCCCCCC"/>
      </bottom>
      <diagonal/>
    </border>
    <border>
      <left style="thin">
        <color rgb="FF93B1CD"/>
      </left>
      <right style="thin">
        <color rgb="FFCCCCCC"/>
      </right>
      <top style="thin">
        <color rgb="FFCCCCCC"/>
      </top>
      <bottom/>
      <diagonal/>
    </border>
    <border>
      <left style="thin">
        <color rgb="FFCCCCCC"/>
      </left>
      <right style="thin">
        <color rgb="FFCCCCCC"/>
      </right>
      <top style="thin">
        <color rgb="FFCCCCCC"/>
      </top>
      <bottom/>
      <diagonal/>
    </border>
    <border>
      <left/>
      <right/>
      <top/>
      <bottom/>
      <diagonal/>
    </border>
    <border>
      <left/>
      <right/>
      <top/>
      <bottom/>
      <diagonal/>
    </border>
    <border>
      <left/>
      <right/>
      <top/>
      <bottom/>
      <diagonal/>
    </border>
    <border>
      <left/>
      <right/>
      <top style="double">
        <color rgb="FF000000"/>
      </top>
      <bottom style="double">
        <color rgb="FF000000"/>
      </bottom>
      <diagonal/>
    </border>
    <border>
      <left/>
      <right/>
      <top style="double">
        <color rgb="FF000000"/>
      </top>
      <bottom style="double">
        <color rgb="FF000000"/>
      </bottom>
      <diagonal/>
    </border>
    <border>
      <left/>
      <right/>
      <top style="double">
        <color rgb="FF000000"/>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style="double">
        <color rgb="FF000000"/>
      </top>
      <bottom style="double">
        <color rgb="FF000000"/>
      </bottom>
      <diagonal/>
    </border>
    <border>
      <left/>
      <right/>
      <top style="double">
        <color rgb="FF000000"/>
      </top>
      <bottom style="double">
        <color rgb="FF000000"/>
      </bottom>
      <diagonal/>
    </border>
    <border>
      <left style="medium">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right style="medium">
        <color rgb="FF000000"/>
      </right>
      <top style="thin">
        <color rgb="FF000000"/>
      </top>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style="medium">
        <color rgb="FF000000"/>
      </left>
      <right/>
      <top style="thin">
        <color rgb="FF000000"/>
      </top>
      <bottom/>
      <diagonal/>
    </border>
    <border>
      <left style="thin">
        <color rgb="FF93B1CD"/>
      </left>
      <right/>
      <top/>
      <bottom/>
      <diagonal/>
    </border>
    <border>
      <left style="thin">
        <color rgb="FF93B1CD"/>
      </left>
      <right/>
      <top/>
      <bottom/>
      <diagonal/>
    </border>
    <border>
      <left/>
      <right/>
      <top style="double">
        <color rgb="FF000000"/>
      </top>
      <bottom style="medium">
        <color rgb="FF000000"/>
      </bottom>
      <diagonal/>
    </border>
    <border>
      <left/>
      <right/>
      <top style="medium">
        <color rgb="FF000000"/>
      </top>
      <bottom style="double">
        <color rgb="FF000000"/>
      </bottom>
      <diagonal/>
    </border>
    <border>
      <left/>
      <right/>
      <top style="thin">
        <color theme="4" tint="0.39997558519241921"/>
      </top>
      <bottom/>
      <diagonal/>
    </border>
    <border>
      <left/>
      <right/>
      <top style="thin">
        <color theme="4" tint="0.39997558519241921"/>
      </top>
      <bottom style="thin">
        <color theme="4" tint="0.39997558519241921"/>
      </bottom>
      <diagonal/>
    </border>
    <border>
      <left/>
      <right/>
      <top/>
      <bottom style="thin">
        <color theme="4" tint="0.39997558519241921"/>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thin">
        <color theme="4" tint="0.39997558519241921"/>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rgb="FF93B1CD"/>
      </left>
      <right style="thin">
        <color rgb="FFCCCCCC"/>
      </right>
      <top style="thin">
        <color rgb="FFCCCCCC"/>
      </top>
      <bottom style="thin">
        <color theme="4" tint="0.39997558519241921"/>
      </bottom>
      <diagonal/>
    </border>
    <border>
      <left style="thin">
        <color rgb="FFCCCCCC"/>
      </left>
      <right style="thin">
        <color rgb="FFCCCCCC"/>
      </right>
      <top style="thin">
        <color rgb="FFCCCCCC"/>
      </top>
      <bottom style="thin">
        <color theme="4" tint="0.39997558519241921"/>
      </bottom>
      <diagonal/>
    </border>
  </borders>
  <cellStyleXfs count="4">
    <xf numFmtId="0" fontId="0" fillId="0" borderId="0"/>
    <xf numFmtId="9" fontId="51" fillId="0" borderId="0" applyFont="0" applyFill="0" applyBorder="0" applyAlignment="0" applyProtection="0"/>
    <xf numFmtId="44" fontId="51" fillId="0" borderId="0" applyFont="0" applyFill="0" applyBorder="0" applyAlignment="0" applyProtection="0"/>
    <xf numFmtId="43" fontId="51" fillId="0" borderId="0" applyFont="0" applyFill="0" applyBorder="0" applyAlignment="0" applyProtection="0"/>
  </cellStyleXfs>
  <cellXfs count="302">
    <xf numFmtId="0" fontId="0" fillId="0" borderId="0" xfId="0" applyFont="1" applyAlignment="1"/>
    <xf numFmtId="0" fontId="1" fillId="2" borderId="1" xfId="0" applyFont="1" applyFill="1" applyBorder="1"/>
    <xf numFmtId="0" fontId="2" fillId="2" borderId="1" xfId="0" applyFont="1" applyFill="1" applyBorder="1"/>
    <xf numFmtId="0" fontId="3" fillId="2" borderId="1" xfId="0" applyFont="1" applyFill="1" applyBorder="1"/>
    <xf numFmtId="0" fontId="4" fillId="0" borderId="0" xfId="0" applyFont="1"/>
    <xf numFmtId="0" fontId="5" fillId="0" borderId="0" xfId="0" applyFont="1"/>
    <xf numFmtId="0" fontId="4" fillId="0" borderId="0" xfId="0" applyFont="1" applyAlignment="1">
      <alignment horizontal="left"/>
    </xf>
    <xf numFmtId="0" fontId="3" fillId="0" borderId="0" xfId="0" applyFont="1"/>
    <xf numFmtId="0" fontId="1" fillId="3" borderId="1" xfId="0" applyFont="1" applyFill="1" applyBorder="1"/>
    <xf numFmtId="0" fontId="2" fillId="3" borderId="1" xfId="0" applyFont="1" applyFill="1" applyBorder="1"/>
    <xf numFmtId="0" fontId="6" fillId="3" borderId="1" xfId="0" applyFont="1" applyFill="1" applyBorder="1"/>
    <xf numFmtId="0" fontId="1" fillId="3" borderId="1" xfId="0" applyFont="1" applyFill="1" applyBorder="1" applyAlignment="1">
      <alignment horizontal="right"/>
    </xf>
    <xf numFmtId="0" fontId="7" fillId="3" borderId="1" xfId="0" applyFont="1" applyFill="1" applyBorder="1"/>
    <xf numFmtId="17" fontId="3" fillId="0" borderId="0" xfId="0" applyNumberFormat="1" applyFont="1"/>
    <xf numFmtId="3" fontId="3" fillId="0" borderId="0" xfId="0" applyNumberFormat="1" applyFont="1"/>
    <xf numFmtId="4" fontId="3" fillId="0" borderId="0" xfId="0" applyNumberFormat="1" applyFont="1"/>
    <xf numFmtId="0" fontId="8" fillId="0" borderId="0" xfId="0" applyFont="1"/>
    <xf numFmtId="0" fontId="0" fillId="0" borderId="0" xfId="0" applyFont="1"/>
    <xf numFmtId="164" fontId="0" fillId="0" borderId="0" xfId="0" applyNumberFormat="1" applyFont="1"/>
    <xf numFmtId="4" fontId="3" fillId="4" borderId="2" xfId="0" applyNumberFormat="1" applyFont="1" applyFill="1" applyBorder="1" applyAlignment="1">
      <alignment horizontal="right" vertical="top"/>
    </xf>
    <xf numFmtId="4" fontId="3" fillId="4" borderId="3" xfId="0" applyNumberFormat="1" applyFont="1" applyFill="1" applyBorder="1" applyAlignment="1">
      <alignment horizontal="right" vertical="top"/>
    </xf>
    <xf numFmtId="4" fontId="3" fillId="4" borderId="4" xfId="0" applyNumberFormat="1" applyFont="1" applyFill="1" applyBorder="1" applyAlignment="1">
      <alignment horizontal="right" vertical="top"/>
    </xf>
    <xf numFmtId="4" fontId="3" fillId="4" borderId="5" xfId="0" applyNumberFormat="1" applyFont="1" applyFill="1" applyBorder="1" applyAlignment="1">
      <alignment horizontal="right" vertical="top"/>
    </xf>
    <xf numFmtId="0" fontId="9" fillId="0" borderId="0" xfId="0" applyFont="1"/>
    <xf numFmtId="17" fontId="0" fillId="0" borderId="0" xfId="0" applyNumberFormat="1" applyFont="1"/>
    <xf numFmtId="0" fontId="10" fillId="3" borderId="1" xfId="0" applyFont="1" applyFill="1" applyBorder="1"/>
    <xf numFmtId="0" fontId="11" fillId="3" borderId="1" xfId="0" applyFont="1" applyFill="1" applyBorder="1"/>
    <xf numFmtId="165" fontId="12" fillId="0" borderId="0" xfId="0" applyNumberFormat="1" applyFont="1"/>
    <xf numFmtId="2" fontId="12" fillId="0" borderId="0" xfId="0" applyNumberFormat="1" applyFont="1"/>
    <xf numFmtId="166" fontId="12" fillId="0" borderId="0" xfId="0" applyNumberFormat="1" applyFont="1"/>
    <xf numFmtId="0" fontId="12" fillId="0" borderId="0" xfId="0" applyFont="1"/>
    <xf numFmtId="0" fontId="13" fillId="0" borderId="0" xfId="0" applyFont="1"/>
    <xf numFmtId="0" fontId="14" fillId="0" borderId="0" xfId="0" applyFont="1"/>
    <xf numFmtId="0" fontId="15" fillId="0" borderId="0" xfId="0" applyFont="1"/>
    <xf numFmtId="0" fontId="0" fillId="0" borderId="0" xfId="0" applyFont="1" applyAlignment="1">
      <alignment wrapText="1"/>
    </xf>
    <xf numFmtId="0" fontId="16" fillId="6" borderId="1" xfId="0" applyFont="1" applyFill="1" applyBorder="1"/>
    <xf numFmtId="0" fontId="18" fillId="6" borderId="1" xfId="0" applyFont="1" applyFill="1" applyBorder="1"/>
    <xf numFmtId="17" fontId="18" fillId="6" borderId="1" xfId="0" applyNumberFormat="1" applyFont="1" applyFill="1" applyBorder="1"/>
    <xf numFmtId="0" fontId="8" fillId="6" borderId="1" xfId="0" applyFont="1" applyFill="1" applyBorder="1"/>
    <xf numFmtId="3" fontId="18" fillId="6" borderId="1" xfId="0" applyNumberFormat="1" applyFont="1" applyFill="1" applyBorder="1"/>
    <xf numFmtId="0" fontId="19" fillId="0" borderId="0" xfId="0" applyFont="1"/>
    <xf numFmtId="0" fontId="18" fillId="0" borderId="0" xfId="0" applyFont="1"/>
    <xf numFmtId="164" fontId="12" fillId="0" borderId="0" xfId="0" applyNumberFormat="1" applyFont="1"/>
    <xf numFmtId="4" fontId="8" fillId="6" borderId="1" xfId="0" applyNumberFormat="1" applyFont="1" applyFill="1" applyBorder="1"/>
    <xf numFmtId="164" fontId="12" fillId="6" borderId="1" xfId="0" applyNumberFormat="1" applyFont="1" applyFill="1" applyBorder="1"/>
    <xf numFmtId="0" fontId="12" fillId="6" borderId="1" xfId="0" applyFont="1" applyFill="1" applyBorder="1"/>
    <xf numFmtId="0" fontId="20" fillId="0" borderId="0" xfId="0" applyFont="1"/>
    <xf numFmtId="0" fontId="12" fillId="7" borderId="1" xfId="0" applyFont="1" applyFill="1" applyBorder="1"/>
    <xf numFmtId="0" fontId="8" fillId="7" borderId="1" xfId="0" applyFont="1" applyFill="1" applyBorder="1"/>
    <xf numFmtId="0" fontId="16" fillId="5" borderId="1" xfId="0" applyFont="1" applyFill="1" applyBorder="1"/>
    <xf numFmtId="0" fontId="12" fillId="5" borderId="1" xfId="0" applyFont="1" applyFill="1" applyBorder="1"/>
    <xf numFmtId="0" fontId="12" fillId="0" borderId="0" xfId="0" applyFont="1" applyAlignment="1">
      <alignment wrapText="1"/>
    </xf>
    <xf numFmtId="0" fontId="15" fillId="5" borderId="1" xfId="0" applyFont="1" applyFill="1" applyBorder="1"/>
    <xf numFmtId="17" fontId="15" fillId="6" borderId="1" xfId="0" applyNumberFormat="1" applyFont="1" applyFill="1" applyBorder="1"/>
    <xf numFmtId="0" fontId="15" fillId="6" borderId="1" xfId="0" applyFont="1" applyFill="1" applyBorder="1"/>
    <xf numFmtId="3" fontId="15" fillId="6" borderId="1" xfId="0" applyNumberFormat="1" applyFont="1" applyFill="1" applyBorder="1"/>
    <xf numFmtId="0" fontId="0" fillId="6" borderId="1" xfId="0" applyFont="1" applyFill="1" applyBorder="1"/>
    <xf numFmtId="167" fontId="8" fillId="0" borderId="0" xfId="0" applyNumberFormat="1" applyFont="1"/>
    <xf numFmtId="164" fontId="3" fillId="0" borderId="0" xfId="0" applyNumberFormat="1" applyFont="1"/>
    <xf numFmtId="10" fontId="8" fillId="0" borderId="0" xfId="0" applyNumberFormat="1" applyFont="1"/>
    <xf numFmtId="0" fontId="6" fillId="8" borderId="9" xfId="0" applyFont="1" applyFill="1" applyBorder="1"/>
    <xf numFmtId="0" fontId="11" fillId="8" borderId="9" xfId="0" applyFont="1" applyFill="1" applyBorder="1"/>
    <xf numFmtId="0" fontId="7" fillId="8" borderId="9" xfId="0" applyFont="1" applyFill="1" applyBorder="1"/>
    <xf numFmtId="168" fontId="3" fillId="0" borderId="10" xfId="0" applyNumberFormat="1" applyFont="1" applyBorder="1"/>
    <xf numFmtId="0" fontId="12" fillId="0" borderId="10" xfId="0" applyFont="1" applyBorder="1"/>
    <xf numFmtId="0" fontId="0" fillId="0" borderId="10" xfId="0" applyFont="1" applyBorder="1"/>
    <xf numFmtId="164" fontId="3" fillId="6" borderId="1" xfId="0" applyNumberFormat="1" applyFont="1" applyFill="1" applyBorder="1"/>
    <xf numFmtId="164" fontId="3" fillId="0" borderId="10" xfId="0" applyNumberFormat="1" applyFont="1" applyBorder="1"/>
    <xf numFmtId="0" fontId="18" fillId="7" borderId="1" xfId="0" applyFont="1" applyFill="1" applyBorder="1"/>
    <xf numFmtId="164" fontId="3" fillId="7" borderId="1" xfId="0" applyNumberFormat="1" applyFont="1" applyFill="1" applyBorder="1"/>
    <xf numFmtId="0" fontId="0" fillId="7" borderId="1" xfId="0" applyFont="1" applyFill="1" applyBorder="1"/>
    <xf numFmtId="0" fontId="3" fillId="6" borderId="1" xfId="0" applyFont="1" applyFill="1" applyBorder="1"/>
    <xf numFmtId="0" fontId="16" fillId="9" borderId="1" xfId="0" applyFont="1" applyFill="1" applyBorder="1"/>
    <xf numFmtId="0" fontId="16" fillId="0" borderId="0" xfId="0" applyFont="1" applyAlignment="1">
      <alignment wrapText="1"/>
    </xf>
    <xf numFmtId="0" fontId="21" fillId="2" borderId="1" xfId="0" applyFont="1" applyFill="1" applyBorder="1"/>
    <xf numFmtId="0" fontId="22" fillId="5" borderId="1" xfId="0" applyFont="1" applyFill="1" applyBorder="1" applyAlignment="1">
      <alignment wrapText="1"/>
    </xf>
    <xf numFmtId="0" fontId="15" fillId="5" borderId="1" xfId="0" applyFont="1" applyFill="1" applyBorder="1" applyAlignment="1">
      <alignment wrapText="1"/>
    </xf>
    <xf numFmtId="0" fontId="7" fillId="0" borderId="0" xfId="0" applyFont="1"/>
    <xf numFmtId="0" fontId="11" fillId="0" borderId="0" xfId="0" applyFont="1"/>
    <xf numFmtId="0" fontId="23" fillId="0" borderId="0" xfId="0" applyFont="1"/>
    <xf numFmtId="0" fontId="7" fillId="7" borderId="1" xfId="0" applyFont="1" applyFill="1" applyBorder="1"/>
    <xf numFmtId="0" fontId="11" fillId="7" borderId="1" xfId="0" applyFont="1" applyFill="1" applyBorder="1"/>
    <xf numFmtId="0" fontId="23" fillId="7" borderId="1" xfId="0" applyFont="1" applyFill="1" applyBorder="1"/>
    <xf numFmtId="0" fontId="18" fillId="0" borderId="0" xfId="0" applyFont="1" applyAlignment="1">
      <alignment wrapText="1"/>
    </xf>
    <xf numFmtId="164" fontId="8" fillId="0" borderId="0" xfId="0" applyNumberFormat="1" applyFont="1"/>
    <xf numFmtId="0" fontId="3" fillId="0" borderId="0" xfId="0" applyFont="1" applyAlignment="1"/>
    <xf numFmtId="0" fontId="16" fillId="0" borderId="0" xfId="0" applyFont="1"/>
    <xf numFmtId="0" fontId="0" fillId="5" borderId="1" xfId="0" applyFont="1" applyFill="1" applyBorder="1"/>
    <xf numFmtId="164" fontId="25" fillId="0" borderId="0" xfId="0" applyNumberFormat="1" applyFont="1"/>
    <xf numFmtId="164" fontId="25" fillId="6" borderId="1" xfId="0" applyNumberFormat="1" applyFont="1" applyFill="1" applyBorder="1"/>
    <xf numFmtId="0" fontId="8" fillId="0" borderId="0" xfId="0" applyFont="1" applyAlignment="1">
      <alignment wrapText="1"/>
    </xf>
    <xf numFmtId="0" fontId="15" fillId="6" borderId="1" xfId="0" applyFont="1" applyFill="1" applyBorder="1" applyAlignment="1">
      <alignment horizontal="center"/>
    </xf>
    <xf numFmtId="164" fontId="15" fillId="0" borderId="0" xfId="0" applyNumberFormat="1" applyFont="1"/>
    <xf numFmtId="164" fontId="16" fillId="0" borderId="0" xfId="0" applyNumberFormat="1" applyFont="1" applyAlignment="1">
      <alignment horizontal="center"/>
    </xf>
    <xf numFmtId="164" fontId="23" fillId="0" borderId="0" xfId="0" applyNumberFormat="1" applyFont="1" applyAlignment="1">
      <alignment horizontal="center"/>
    </xf>
    <xf numFmtId="0" fontId="23" fillId="0" borderId="0" xfId="0" applyFont="1" applyAlignment="1">
      <alignment horizontal="center"/>
    </xf>
    <xf numFmtId="164" fontId="15" fillId="0" borderId="0" xfId="0" applyNumberFormat="1" applyFont="1" applyAlignment="1">
      <alignment horizontal="center"/>
    </xf>
    <xf numFmtId="10" fontId="3" fillId="0" borderId="0" xfId="0" applyNumberFormat="1" applyFont="1"/>
    <xf numFmtId="0" fontId="2" fillId="10" borderId="1" xfId="0" applyFont="1" applyFill="1" applyBorder="1"/>
    <xf numFmtId="0" fontId="29" fillId="0" borderId="0" xfId="0" applyFont="1"/>
    <xf numFmtId="0" fontId="30" fillId="10" borderId="1" xfId="0" applyFont="1" applyFill="1" applyBorder="1" applyAlignment="1">
      <alignment wrapText="1"/>
    </xf>
    <xf numFmtId="0" fontId="0" fillId="10" borderId="1" xfId="0" applyFont="1" applyFill="1" applyBorder="1"/>
    <xf numFmtId="0" fontId="27" fillId="10" borderId="1" xfId="0" applyFont="1" applyFill="1" applyBorder="1"/>
    <xf numFmtId="49" fontId="1" fillId="10" borderId="20" xfId="0" applyNumberFormat="1" applyFont="1" applyFill="1" applyBorder="1"/>
    <xf numFmtId="49" fontId="1" fillId="10" borderId="21" xfId="0" applyNumberFormat="1" applyFont="1" applyFill="1" applyBorder="1"/>
    <xf numFmtId="0" fontId="1" fillId="10" borderId="22" xfId="0" applyFont="1" applyFill="1" applyBorder="1" applyAlignment="1">
      <alignment horizontal="left" vertical="top"/>
    </xf>
    <xf numFmtId="0" fontId="3" fillId="0" borderId="23" xfId="0" applyFont="1" applyBorder="1" applyAlignment="1">
      <alignment horizontal="left" vertical="top"/>
    </xf>
    <xf numFmtId="49" fontId="3" fillId="0" borderId="24" xfId="0" applyNumberFormat="1" applyFont="1" applyBorder="1"/>
    <xf numFmtId="164" fontId="3" fillId="0" borderId="23" xfId="0" applyNumberFormat="1" applyFont="1" applyBorder="1" applyAlignment="1">
      <alignment horizontal="center" vertical="top"/>
    </xf>
    <xf numFmtId="164" fontId="3" fillId="0" borderId="23" xfId="0" applyNumberFormat="1" applyFont="1" applyBorder="1" applyAlignment="1">
      <alignment horizontal="center"/>
    </xf>
    <xf numFmtId="0" fontId="3" fillId="10" borderId="1" xfId="0" applyFont="1" applyFill="1" applyBorder="1"/>
    <xf numFmtId="49" fontId="27" fillId="10" borderId="20" xfId="0" applyNumberFormat="1" applyFont="1" applyFill="1" applyBorder="1"/>
    <xf numFmtId="0" fontId="31" fillId="10" borderId="1" xfId="0" applyFont="1" applyFill="1" applyBorder="1"/>
    <xf numFmtId="0" fontId="27" fillId="10" borderId="21" xfId="0" applyFont="1" applyFill="1" applyBorder="1" applyAlignment="1">
      <alignment wrapText="1"/>
    </xf>
    <xf numFmtId="0" fontId="32" fillId="10" borderId="21" xfId="0" applyFont="1" applyFill="1" applyBorder="1"/>
    <xf numFmtId="0" fontId="0" fillId="10" borderId="21" xfId="0" applyFont="1" applyFill="1" applyBorder="1"/>
    <xf numFmtId="49" fontId="15" fillId="0" borderId="31" xfId="0" applyNumberFormat="1" applyFont="1" applyBorder="1"/>
    <xf numFmtId="164" fontId="3" fillId="0" borderId="23" xfId="0" applyNumberFormat="1" applyFont="1" applyBorder="1" applyAlignment="1">
      <alignment horizontal="left" vertical="top"/>
    </xf>
    <xf numFmtId="169" fontId="3" fillId="10" borderId="1" xfId="0" applyNumberFormat="1" applyFont="1" applyFill="1" applyBorder="1" applyAlignment="1">
      <alignment horizontal="right" vertical="top"/>
    </xf>
    <xf numFmtId="49" fontId="3" fillId="0" borderId="20" xfId="0" applyNumberFormat="1" applyFont="1" applyBorder="1"/>
    <xf numFmtId="2" fontId="3" fillId="0" borderId="29" xfId="0" applyNumberFormat="1" applyFont="1" applyBorder="1"/>
    <xf numFmtId="2" fontId="3" fillId="0" borderId="23" xfId="0" applyNumberFormat="1" applyFont="1" applyBorder="1" applyAlignment="1">
      <alignment horizontal="left" vertical="top"/>
    </xf>
    <xf numFmtId="49" fontId="3" fillId="0" borderId="29" xfId="0" applyNumberFormat="1" applyFont="1" applyBorder="1"/>
    <xf numFmtId="0" fontId="15" fillId="11" borderId="22" xfId="0" applyFont="1" applyFill="1" applyBorder="1" applyAlignment="1">
      <alignment horizontal="left" vertical="top"/>
    </xf>
    <xf numFmtId="0" fontId="3" fillId="12" borderId="32" xfId="0" applyFont="1" applyFill="1" applyBorder="1" applyAlignment="1">
      <alignment horizontal="left" vertical="top"/>
    </xf>
    <xf numFmtId="0" fontId="3" fillId="12" borderId="1" xfId="0" applyFont="1" applyFill="1" applyBorder="1" applyAlignment="1">
      <alignment horizontal="left" vertical="top"/>
    </xf>
    <xf numFmtId="0" fontId="15" fillId="0" borderId="10" xfId="0" applyFont="1" applyBorder="1"/>
    <xf numFmtId="0" fontId="33" fillId="10" borderId="1" xfId="0" applyFont="1" applyFill="1" applyBorder="1"/>
    <xf numFmtId="0" fontId="1" fillId="10" borderId="1" xfId="0" applyFont="1" applyFill="1" applyBorder="1"/>
    <xf numFmtId="164" fontId="2" fillId="10" borderId="1" xfId="0" applyNumberFormat="1" applyFont="1" applyFill="1" applyBorder="1"/>
    <xf numFmtId="0" fontId="15" fillId="0" borderId="22" xfId="0" applyFont="1" applyBorder="1" applyAlignment="1">
      <alignment horizontal="left" vertical="top"/>
    </xf>
    <xf numFmtId="0" fontId="3" fillId="0" borderId="33" xfId="0" applyFont="1" applyBorder="1" applyAlignment="1">
      <alignment horizontal="left" vertical="top"/>
    </xf>
    <xf numFmtId="164" fontId="3" fillId="0" borderId="2" xfId="0" applyNumberFormat="1" applyFont="1" applyBorder="1" applyAlignment="1">
      <alignment horizontal="right" vertical="top"/>
    </xf>
    <xf numFmtId="4" fontId="3" fillId="0" borderId="2" xfId="0" applyNumberFormat="1" applyFont="1" applyBorder="1" applyAlignment="1">
      <alignment horizontal="right" vertical="top"/>
    </xf>
    <xf numFmtId="0" fontId="15" fillId="0" borderId="34" xfId="0" applyFont="1" applyBorder="1"/>
    <xf numFmtId="0" fontId="3" fillId="0" borderId="35" xfId="0" applyFont="1" applyBorder="1"/>
    <xf numFmtId="164" fontId="3" fillId="0" borderId="35" xfId="0" applyNumberFormat="1" applyFont="1" applyBorder="1"/>
    <xf numFmtId="164" fontId="3" fillId="0" borderId="0" xfId="0" applyNumberFormat="1" applyFont="1" applyAlignment="1">
      <alignment horizontal="right" vertical="top"/>
    </xf>
    <xf numFmtId="0" fontId="32" fillId="10" borderId="1" xfId="0" applyFont="1" applyFill="1" applyBorder="1"/>
    <xf numFmtId="0" fontId="34" fillId="10" borderId="1" xfId="0" applyFont="1" applyFill="1" applyBorder="1"/>
    <xf numFmtId="164" fontId="34" fillId="10" borderId="1" xfId="0" applyNumberFormat="1" applyFont="1" applyFill="1" applyBorder="1"/>
    <xf numFmtId="0" fontId="35" fillId="10" borderId="1" xfId="0" applyFont="1" applyFill="1" applyBorder="1"/>
    <xf numFmtId="0" fontId="33" fillId="0" borderId="0" xfId="0" applyFont="1"/>
    <xf numFmtId="0" fontId="6" fillId="10" borderId="1" xfId="0" applyFont="1" applyFill="1" applyBorder="1"/>
    <xf numFmtId="0" fontId="3" fillId="0" borderId="0" xfId="0" applyFont="1" applyAlignment="1">
      <alignment horizontal="left" vertical="top"/>
    </xf>
    <xf numFmtId="0" fontId="28" fillId="10" borderId="1" xfId="0" applyFont="1" applyFill="1" applyBorder="1"/>
    <xf numFmtId="164" fontId="28" fillId="10" borderId="1" xfId="0" applyNumberFormat="1" applyFont="1" applyFill="1" applyBorder="1"/>
    <xf numFmtId="0" fontId="36" fillId="10" borderId="1" xfId="0" applyFont="1" applyFill="1" applyBorder="1"/>
    <xf numFmtId="0" fontId="21" fillId="10" borderId="1" xfId="0" applyFont="1" applyFill="1" applyBorder="1"/>
    <xf numFmtId="0" fontId="32" fillId="10" borderId="1" xfId="0" applyFont="1" applyFill="1" applyBorder="1" applyAlignment="1">
      <alignment horizontal="left" vertical="top"/>
    </xf>
    <xf numFmtId="0" fontId="3" fillId="10" borderId="1" xfId="0" applyFont="1" applyFill="1" applyBorder="1" applyAlignment="1">
      <alignment horizontal="left" vertical="top"/>
    </xf>
    <xf numFmtId="164" fontId="3" fillId="10" borderId="1" xfId="0" applyNumberFormat="1" applyFont="1" applyFill="1" applyBorder="1" applyAlignment="1">
      <alignment horizontal="right" vertical="top"/>
    </xf>
    <xf numFmtId="164" fontId="3" fillId="0" borderId="33" xfId="0" applyNumberFormat="1" applyFont="1" applyBorder="1" applyAlignment="1">
      <alignment horizontal="left" vertical="top"/>
    </xf>
    <xf numFmtId="164" fontId="12" fillId="0" borderId="35" xfId="0" applyNumberFormat="1" applyFont="1" applyBorder="1"/>
    <xf numFmtId="0" fontId="1" fillId="3" borderId="17" xfId="0" applyFont="1" applyFill="1" applyBorder="1"/>
    <xf numFmtId="0" fontId="1" fillId="3" borderId="1" xfId="0" applyFont="1" applyFill="1" applyBorder="1" applyAlignment="1">
      <alignment horizontal="center"/>
    </xf>
    <xf numFmtId="0" fontId="50" fillId="13" borderId="36" xfId="0" applyFont="1" applyFill="1" applyBorder="1"/>
    <xf numFmtId="0" fontId="0" fillId="0" borderId="0" xfId="0"/>
    <xf numFmtId="166" fontId="50" fillId="13" borderId="36" xfId="0" applyNumberFormat="1" applyFont="1" applyFill="1" applyBorder="1"/>
    <xf numFmtId="2" fontId="50" fillId="13" borderId="36" xfId="0" applyNumberFormat="1" applyFont="1" applyFill="1" applyBorder="1"/>
    <xf numFmtId="166" fontId="0" fillId="0" borderId="0" xfId="0" applyNumberFormat="1"/>
    <xf numFmtId="2" fontId="0" fillId="0" borderId="0" xfId="0" applyNumberFormat="1"/>
    <xf numFmtId="0" fontId="12" fillId="0" borderId="0" xfId="0" applyFont="1" applyAlignment="1">
      <alignment horizontal="right"/>
    </xf>
    <xf numFmtId="0" fontId="52" fillId="0" borderId="0" xfId="0" applyFont="1"/>
    <xf numFmtId="9" fontId="12" fillId="0" borderId="0" xfId="1" applyFont="1"/>
    <xf numFmtId="9" fontId="52" fillId="0" borderId="0" xfId="1" applyFont="1"/>
    <xf numFmtId="0" fontId="12" fillId="0" borderId="0" xfId="0" applyFont="1" applyAlignment="1">
      <alignment vertical="center"/>
    </xf>
    <xf numFmtId="10" fontId="12" fillId="0" borderId="0" xfId="1" applyNumberFormat="1" applyFont="1"/>
    <xf numFmtId="2" fontId="54" fillId="13" borderId="37" xfId="0" applyNumberFormat="1" applyFont="1" applyFill="1" applyBorder="1"/>
    <xf numFmtId="2" fontId="54" fillId="0" borderId="37" xfId="0" applyNumberFormat="1" applyFont="1" applyBorder="1"/>
    <xf numFmtId="9" fontId="0" fillId="0" borderId="0" xfId="1" applyFont="1" applyAlignment="1"/>
    <xf numFmtId="2" fontId="0" fillId="0" borderId="0" xfId="0" applyNumberFormat="1" applyFont="1" applyAlignment="1"/>
    <xf numFmtId="0" fontId="53" fillId="3" borderId="37" xfId="0" applyFont="1" applyFill="1" applyBorder="1"/>
    <xf numFmtId="0" fontId="0" fillId="0" borderId="0" xfId="0" applyFont="1" applyAlignment="1">
      <alignment horizontal="right"/>
    </xf>
    <xf numFmtId="0" fontId="0" fillId="0" borderId="0" xfId="0" applyFont="1" applyAlignment="1"/>
    <xf numFmtId="0" fontId="1" fillId="3" borderId="37" xfId="0" applyFont="1" applyFill="1" applyBorder="1"/>
    <xf numFmtId="2" fontId="55" fillId="13" borderId="37" xfId="0" applyNumberFormat="1" applyFont="1" applyFill="1" applyBorder="1"/>
    <xf numFmtId="166" fontId="55" fillId="13" borderId="37" xfId="0" applyNumberFormat="1" applyFont="1" applyFill="1" applyBorder="1"/>
    <xf numFmtId="2" fontId="55" fillId="0" borderId="37" xfId="0" applyNumberFormat="1" applyFont="1" applyBorder="1"/>
    <xf numFmtId="166" fontId="55" fillId="0" borderId="37" xfId="0" applyNumberFormat="1" applyFont="1" applyBorder="1"/>
    <xf numFmtId="170" fontId="0" fillId="0" borderId="0" xfId="0" applyNumberFormat="1" applyFont="1" applyAlignment="1"/>
    <xf numFmtId="166" fontId="0" fillId="0" borderId="0" xfId="0" applyNumberFormat="1" applyFont="1" applyAlignment="1"/>
    <xf numFmtId="0" fontId="0" fillId="0" borderId="0" xfId="0" applyFont="1" applyAlignment="1"/>
    <xf numFmtId="0" fontId="0" fillId="0" borderId="0" xfId="0" pivotButton="1" applyFont="1" applyAlignment="1"/>
    <xf numFmtId="0" fontId="0" fillId="0" borderId="0" xfId="0" applyFont="1" applyAlignment="1">
      <alignment horizontal="left"/>
    </xf>
    <xf numFmtId="17" fontId="0" fillId="0" borderId="0" xfId="0" applyNumberFormat="1" applyFont="1" applyAlignment="1"/>
    <xf numFmtId="0" fontId="0" fillId="0" borderId="0" xfId="0" applyNumberFormat="1" applyFont="1" applyAlignment="1"/>
    <xf numFmtId="0" fontId="0" fillId="0" borderId="0" xfId="0" applyFont="1" applyAlignment="1">
      <alignment horizontal="left" indent="1"/>
    </xf>
    <xf numFmtId="44" fontId="0" fillId="0" borderId="0" xfId="2" applyFont="1"/>
    <xf numFmtId="0" fontId="56" fillId="6" borderId="1" xfId="0" applyFont="1" applyFill="1" applyBorder="1"/>
    <xf numFmtId="0" fontId="57" fillId="6" borderId="1" xfId="0" applyFont="1" applyFill="1" applyBorder="1"/>
    <xf numFmtId="17" fontId="58" fillId="6" borderId="1" xfId="0" applyNumberFormat="1" applyFont="1" applyFill="1" applyBorder="1"/>
    <xf numFmtId="0" fontId="0" fillId="0" borderId="0" xfId="0" applyFont="1" applyAlignment="1"/>
    <xf numFmtId="0" fontId="50" fillId="13" borderId="36" xfId="0" applyNumberFormat="1" applyFont="1" applyFill="1" applyBorder="1" applyAlignment="1"/>
    <xf numFmtId="0" fontId="0" fillId="0" borderId="0" xfId="0" applyFont="1" applyAlignment="1"/>
    <xf numFmtId="0" fontId="50" fillId="13" borderId="38" xfId="0" applyFont="1" applyFill="1" applyBorder="1"/>
    <xf numFmtId="0" fontId="50" fillId="13" borderId="38" xfId="0" applyFont="1" applyFill="1" applyBorder="1" applyAlignment="1"/>
    <xf numFmtId="0" fontId="0" fillId="0" borderId="0" xfId="0" applyFont="1" applyAlignment="1"/>
    <xf numFmtId="0" fontId="12" fillId="7" borderId="1" xfId="0" applyFont="1" applyFill="1" applyBorder="1" applyAlignment="1">
      <alignment wrapText="1"/>
    </xf>
    <xf numFmtId="0" fontId="59" fillId="6" borderId="1" xfId="0" applyFont="1" applyFill="1" applyBorder="1"/>
    <xf numFmtId="0" fontId="52" fillId="6" borderId="1" xfId="0" applyFont="1" applyFill="1" applyBorder="1"/>
    <xf numFmtId="0" fontId="60" fillId="6" borderId="1" xfId="0" applyFont="1" applyFill="1" applyBorder="1" applyAlignment="1">
      <alignment horizontal="center"/>
    </xf>
    <xf numFmtId="0" fontId="60" fillId="0" borderId="0" xfId="0" applyFont="1" applyAlignment="1">
      <alignment horizontal="center"/>
    </xf>
    <xf numFmtId="0" fontId="0" fillId="0" borderId="0" xfId="0" applyFont="1" applyAlignment="1"/>
    <xf numFmtId="0" fontId="11" fillId="14" borderId="37" xfId="0" applyFont="1" applyFill="1" applyBorder="1"/>
    <xf numFmtId="0" fontId="1" fillId="3" borderId="37" xfId="0" applyFont="1" applyFill="1" applyBorder="1" applyAlignment="1">
      <alignment horizontal="center"/>
    </xf>
    <xf numFmtId="0" fontId="55" fillId="13" borderId="37" xfId="0" applyFont="1" applyFill="1" applyBorder="1"/>
    <xf numFmtId="0" fontId="55" fillId="0" borderId="37" xfId="0" applyFont="1" applyBorder="1"/>
    <xf numFmtId="0" fontId="0" fillId="0" borderId="39" xfId="0" applyFont="1" applyBorder="1" applyAlignment="1"/>
    <xf numFmtId="0" fontId="0" fillId="0" borderId="40" xfId="0" applyFont="1" applyBorder="1" applyAlignment="1"/>
    <xf numFmtId="0" fontId="0" fillId="0" borderId="41" xfId="0" applyFont="1" applyBorder="1" applyAlignment="1"/>
    <xf numFmtId="0" fontId="0" fillId="0" borderId="42" xfId="0" applyFont="1" applyBorder="1" applyAlignment="1"/>
    <xf numFmtId="0" fontId="0" fillId="0" borderId="43" xfId="0" applyFont="1" applyBorder="1" applyAlignment="1"/>
    <xf numFmtId="0" fontId="0" fillId="0" borderId="44" xfId="0" applyFont="1" applyBorder="1" applyAlignment="1"/>
    <xf numFmtId="0" fontId="0" fillId="0" borderId="45" xfId="0" applyFont="1" applyBorder="1" applyAlignment="1"/>
    <xf numFmtId="0" fontId="0" fillId="0" borderId="46" xfId="0" applyFont="1" applyBorder="1" applyAlignment="1"/>
    <xf numFmtId="0" fontId="0" fillId="0" borderId="47" xfId="0" applyFont="1" applyBorder="1" applyAlignment="1"/>
    <xf numFmtId="0" fontId="53" fillId="3" borderId="17" xfId="0" applyFont="1" applyFill="1" applyBorder="1"/>
    <xf numFmtId="2" fontId="54" fillId="13" borderId="17" xfId="0" applyNumberFormat="1" applyFont="1" applyFill="1" applyBorder="1"/>
    <xf numFmtId="2" fontId="54" fillId="0" borderId="17" xfId="0" applyNumberFormat="1" applyFont="1" applyBorder="1"/>
    <xf numFmtId="2" fontId="55" fillId="13" borderId="17" xfId="0" applyNumberFormat="1" applyFont="1" applyFill="1" applyBorder="1"/>
    <xf numFmtId="2" fontId="55" fillId="0" borderId="17" xfId="0" applyNumberFormat="1" applyFont="1" applyBorder="1"/>
    <xf numFmtId="166" fontId="55" fillId="13" borderId="17" xfId="0" applyNumberFormat="1" applyFont="1" applyFill="1" applyBorder="1"/>
    <xf numFmtId="166" fontId="55" fillId="0" borderId="17" xfId="0" applyNumberFormat="1" applyFont="1" applyBorder="1"/>
    <xf numFmtId="0" fontId="63" fillId="0" borderId="0" xfId="0" applyFont="1" applyAlignment="1"/>
    <xf numFmtId="166" fontId="0" fillId="0" borderId="0" xfId="2" applyNumberFormat="1" applyFont="1" applyAlignment="1"/>
    <xf numFmtId="0" fontId="2" fillId="3" borderId="17" xfId="0" applyFont="1" applyFill="1" applyBorder="1"/>
    <xf numFmtId="0" fontId="0" fillId="0" borderId="0" xfId="0" applyFont="1" applyAlignment="1"/>
    <xf numFmtId="0" fontId="0" fillId="0" borderId="0" xfId="0" applyFont="1" applyAlignment="1"/>
    <xf numFmtId="17" fontId="50" fillId="13" borderId="38" xfId="0" applyNumberFormat="1" applyFont="1" applyFill="1" applyBorder="1" applyAlignment="1"/>
    <xf numFmtId="8" fontId="0" fillId="0" borderId="0" xfId="0" applyNumberFormat="1" applyFont="1" applyAlignment="1"/>
    <xf numFmtId="8" fontId="0" fillId="0" borderId="48" xfId="0" applyNumberFormat="1" applyFont="1" applyBorder="1" applyAlignment="1"/>
    <xf numFmtId="8" fontId="0" fillId="0" borderId="49" xfId="0" applyNumberFormat="1" applyFont="1" applyBorder="1" applyAlignment="1"/>
    <xf numFmtId="0" fontId="0" fillId="0" borderId="50" xfId="0" applyFont="1" applyBorder="1" applyAlignment="1"/>
    <xf numFmtId="2" fontId="3" fillId="0" borderId="0" xfId="0" applyNumberFormat="1" applyFont="1"/>
    <xf numFmtId="0" fontId="0" fillId="0" borderId="0" xfId="0" applyFont="1" applyAlignment="1"/>
    <xf numFmtId="14" fontId="3" fillId="0" borderId="0" xfId="0" applyNumberFormat="1" applyFont="1"/>
    <xf numFmtId="171" fontId="3" fillId="0" borderId="0" xfId="0" applyNumberFormat="1" applyFont="1"/>
    <xf numFmtId="0" fontId="5" fillId="15" borderId="51" xfId="0" applyFont="1" applyFill="1" applyBorder="1"/>
    <xf numFmtId="0" fontId="5" fillId="15" borderId="37" xfId="0" applyFont="1" applyFill="1" applyBorder="1"/>
    <xf numFmtId="17" fontId="5" fillId="15" borderId="37" xfId="0" applyNumberFormat="1" applyFont="1" applyFill="1" applyBorder="1"/>
    <xf numFmtId="3" fontId="5" fillId="15" borderId="37" xfId="0" applyNumberFormat="1" applyFont="1" applyFill="1" applyBorder="1"/>
    <xf numFmtId="4" fontId="5" fillId="15" borderId="52" xfId="0" applyNumberFormat="1" applyFont="1" applyFill="1" applyBorder="1"/>
    <xf numFmtId="0" fontId="5" fillId="16" borderId="51" xfId="0" applyFont="1" applyFill="1" applyBorder="1"/>
    <xf numFmtId="0" fontId="5" fillId="16" borderId="37" xfId="0" applyFont="1" applyFill="1" applyBorder="1"/>
    <xf numFmtId="17" fontId="5" fillId="16" borderId="37" xfId="0" applyNumberFormat="1" applyFont="1" applyFill="1" applyBorder="1"/>
    <xf numFmtId="3" fontId="5" fillId="16" borderId="37" xfId="0" applyNumberFormat="1" applyFont="1" applyFill="1" applyBorder="1"/>
    <xf numFmtId="4" fontId="5" fillId="16" borderId="52" xfId="0" applyNumberFormat="1" applyFont="1" applyFill="1" applyBorder="1"/>
    <xf numFmtId="4" fontId="5" fillId="17" borderId="2" xfId="0" applyNumberFormat="1" applyFont="1" applyFill="1" applyBorder="1" applyAlignment="1">
      <alignment horizontal="right" vertical="top"/>
    </xf>
    <xf numFmtId="4" fontId="5" fillId="17" borderId="3" xfId="0" applyNumberFormat="1" applyFont="1" applyFill="1" applyBorder="1" applyAlignment="1">
      <alignment horizontal="right" vertical="top"/>
    </xf>
    <xf numFmtId="4" fontId="5" fillId="17" borderId="53" xfId="0" applyNumberFormat="1" applyFont="1" applyFill="1" applyBorder="1" applyAlignment="1">
      <alignment horizontal="right" vertical="top"/>
    </xf>
    <xf numFmtId="4" fontId="5" fillId="17" borderId="54" xfId="0" applyNumberFormat="1" applyFont="1" applyFill="1" applyBorder="1" applyAlignment="1">
      <alignment horizontal="right" vertical="top"/>
    </xf>
    <xf numFmtId="0" fontId="9" fillId="15" borderId="51" xfId="0" applyFont="1" applyFill="1" applyBorder="1"/>
    <xf numFmtId="0" fontId="9" fillId="15" borderId="37" xfId="0" applyFont="1" applyFill="1" applyBorder="1"/>
    <xf numFmtId="17" fontId="9" fillId="15" borderId="37" xfId="0" applyNumberFormat="1" applyFont="1" applyFill="1" applyBorder="1"/>
    <xf numFmtId="0" fontId="9" fillId="16" borderId="51" xfId="0" applyFont="1" applyFill="1" applyBorder="1"/>
    <xf numFmtId="0" fontId="9" fillId="16" borderId="37" xfId="0" applyFont="1" applyFill="1" applyBorder="1"/>
    <xf numFmtId="17" fontId="9" fillId="16" borderId="37" xfId="0" applyNumberFormat="1" applyFont="1" applyFill="1" applyBorder="1"/>
    <xf numFmtId="0" fontId="0" fillId="16" borderId="0" xfId="0" applyFont="1" applyFill="1" applyAlignment="1"/>
    <xf numFmtId="0" fontId="53" fillId="3" borderId="17" xfId="0" applyFont="1" applyFill="1" applyBorder="1" applyAlignment="1"/>
    <xf numFmtId="9" fontId="0" fillId="0" borderId="0" xfId="1" applyNumberFormat="1" applyFont="1" applyAlignment="1"/>
    <xf numFmtId="0" fontId="12" fillId="0" borderId="0" xfId="0" applyNumberFormat="1" applyFont="1"/>
    <xf numFmtId="0" fontId="12" fillId="0" borderId="0" xfId="0" applyFont="1" applyAlignment="1"/>
    <xf numFmtId="43" fontId="25" fillId="0" borderId="0" xfId="3" applyFont="1"/>
    <xf numFmtId="0" fontId="0" fillId="0" borderId="0" xfId="0" applyFont="1" applyAlignment="1"/>
    <xf numFmtId="0" fontId="12" fillId="7" borderId="6" xfId="0" applyFont="1" applyFill="1" applyBorder="1" applyAlignment="1">
      <alignment wrapText="1"/>
    </xf>
    <xf numFmtId="0" fontId="17" fillId="0" borderId="7" xfId="0" applyFont="1" applyBorder="1"/>
    <xf numFmtId="0" fontId="17" fillId="0" borderId="8" xfId="0" applyFont="1" applyBorder="1"/>
    <xf numFmtId="0" fontId="16" fillId="5" borderId="6" xfId="0" applyFont="1" applyFill="1" applyBorder="1" applyAlignment="1">
      <alignment wrapText="1"/>
    </xf>
    <xf numFmtId="0" fontId="3" fillId="0" borderId="0" xfId="0" applyFont="1" applyAlignment="1">
      <alignment wrapText="1"/>
    </xf>
    <xf numFmtId="0" fontId="0" fillId="0" borderId="0" xfId="0" applyFont="1" applyAlignment="1"/>
    <xf numFmtId="0" fontId="15" fillId="0" borderId="0" xfId="0" applyFont="1" applyAlignment="1">
      <alignment wrapText="1"/>
    </xf>
    <xf numFmtId="0" fontId="15" fillId="5" borderId="6" xfId="0" applyFont="1" applyFill="1" applyBorder="1" applyAlignment="1">
      <alignment wrapText="1"/>
    </xf>
    <xf numFmtId="0" fontId="61" fillId="0" borderId="11" xfId="0" applyFont="1" applyBorder="1" applyAlignment="1">
      <alignment wrapText="1"/>
    </xf>
    <xf numFmtId="0" fontId="62" fillId="0" borderId="11" xfId="0" applyFont="1" applyBorder="1"/>
    <xf numFmtId="0" fontId="12" fillId="7" borderId="12" xfId="0" applyFont="1" applyFill="1" applyBorder="1" applyAlignment="1">
      <alignment wrapText="1"/>
    </xf>
    <xf numFmtId="0" fontId="17" fillId="0" borderId="13" xfId="0" applyFont="1" applyBorder="1"/>
    <xf numFmtId="0" fontId="17" fillId="0" borderId="14" xfId="0" applyFont="1" applyBorder="1"/>
    <xf numFmtId="0" fontId="17" fillId="0" borderId="15" xfId="0" applyFont="1" applyBorder="1"/>
    <xf numFmtId="0" fontId="17" fillId="0" borderId="16" xfId="0" applyFont="1" applyBorder="1"/>
    <xf numFmtId="0" fontId="17" fillId="0" borderId="17" xfId="0" applyFont="1" applyBorder="1"/>
    <xf numFmtId="0" fontId="3" fillId="7" borderId="12" xfId="0" applyFont="1" applyFill="1" applyBorder="1" applyAlignment="1">
      <alignment wrapText="1"/>
    </xf>
    <xf numFmtId="0" fontId="11" fillId="8" borderId="18" xfId="0" applyFont="1" applyFill="1" applyBorder="1" applyAlignment="1">
      <alignment wrapText="1"/>
    </xf>
    <xf numFmtId="0" fontId="17" fillId="0" borderId="19" xfId="0" applyFont="1" applyBorder="1"/>
    <xf numFmtId="0" fontId="15" fillId="5" borderId="12" xfId="0" applyFont="1" applyFill="1" applyBorder="1" applyAlignment="1">
      <alignment wrapText="1"/>
    </xf>
    <xf numFmtId="0" fontId="7" fillId="8" borderId="18" xfId="0" applyFont="1" applyFill="1" applyBorder="1"/>
    <xf numFmtId="0" fontId="11" fillId="8" borderId="18" xfId="0" applyFont="1" applyFill="1" applyBorder="1"/>
    <xf numFmtId="0" fontId="24" fillId="5" borderId="6" xfId="0" applyFont="1" applyFill="1" applyBorder="1" applyAlignment="1">
      <alignment wrapText="1"/>
    </xf>
    <xf numFmtId="0" fontId="12" fillId="5" borderId="6" xfId="0" applyFont="1" applyFill="1" applyBorder="1" applyAlignment="1">
      <alignment wrapText="1"/>
    </xf>
    <xf numFmtId="0" fontId="26" fillId="0" borderId="0" xfId="0" applyFont="1" applyAlignment="1">
      <alignment wrapText="1"/>
    </xf>
    <xf numFmtId="0" fontId="24" fillId="0" borderId="0" xfId="0" applyFont="1" applyAlignment="1">
      <alignment wrapText="1"/>
    </xf>
    <xf numFmtId="0" fontId="27" fillId="10" borderId="28" xfId="0" applyFont="1" applyFill="1" applyBorder="1" applyAlignment="1">
      <alignment wrapText="1"/>
    </xf>
    <xf numFmtId="0" fontId="17" fillId="0" borderId="29" xfId="0" applyFont="1" applyBorder="1"/>
    <xf numFmtId="0" fontId="17" fillId="0" borderId="30" xfId="0" applyFont="1" applyBorder="1"/>
    <xf numFmtId="0" fontId="27" fillId="10" borderId="6" xfId="0" applyFont="1" applyFill="1" applyBorder="1" applyAlignment="1">
      <alignment wrapText="1"/>
    </xf>
    <xf numFmtId="0" fontId="28" fillId="10" borderId="6" xfId="0" applyFont="1" applyFill="1" applyBorder="1" applyAlignment="1">
      <alignment wrapText="1"/>
    </xf>
    <xf numFmtId="0" fontId="30" fillId="10" borderId="6" xfId="0" applyFont="1" applyFill="1" applyBorder="1" applyAlignment="1">
      <alignment wrapText="1"/>
    </xf>
    <xf numFmtId="0" fontId="27" fillId="10" borderId="25" xfId="0" applyFont="1" applyFill="1" applyBorder="1" applyAlignment="1">
      <alignment wrapText="1"/>
    </xf>
    <xf numFmtId="0" fontId="17" fillId="0" borderId="26" xfId="0" applyFont="1" applyBorder="1"/>
    <xf numFmtId="0" fontId="17" fillId="0" borderId="27" xfId="0" applyFont="1" applyBorder="1"/>
    <xf numFmtId="0" fontId="30" fillId="10" borderId="12" xfId="0" applyFont="1" applyFill="1" applyBorder="1" applyAlignment="1">
      <alignment wrapText="1"/>
    </xf>
    <xf numFmtId="0" fontId="1" fillId="10" borderId="6" xfId="0" applyFont="1" applyFill="1" applyBorder="1" applyAlignment="1">
      <alignment wrapText="1"/>
    </xf>
  </cellXfs>
  <cellStyles count="4">
    <cellStyle name="Comma" xfId="3" builtinId="3"/>
    <cellStyle name="Currency" xfId="2" builtinId="4"/>
    <cellStyle name="Normal" xfId="0" builtinId="0"/>
    <cellStyle name="Percent" xfId="1" builtinId="5"/>
  </cellStyles>
  <dxfs count="58">
    <dxf>
      <fill>
        <patternFill patternType="solid">
          <fgColor rgb="FFE2EFD9"/>
          <bgColor rgb="FFE2EFD9"/>
        </patternFill>
      </fill>
    </dxf>
    <dxf>
      <font>
        <b val="0"/>
        <i val="0"/>
        <strike val="0"/>
        <condense val="0"/>
        <extend val="0"/>
        <outline val="0"/>
        <shadow val="0"/>
        <u val="none"/>
        <vertAlign val="baseline"/>
        <sz val="10"/>
        <color rgb="FF000000"/>
        <name val="Arial"/>
        <scheme val="none"/>
      </font>
      <numFmt numFmtId="164" formatCode="&quot;$&quot;#,##0.00;[Red]\-&quot;$&quot;#,##0.00"/>
    </dxf>
    <dxf>
      <font>
        <b val="0"/>
        <i val="0"/>
        <strike val="0"/>
        <condense val="0"/>
        <extend val="0"/>
        <outline val="0"/>
        <shadow val="0"/>
        <u val="none"/>
        <vertAlign val="baseline"/>
        <sz val="11"/>
        <color rgb="FF000000"/>
        <name val="Calibri"/>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rgb="FF000000"/>
        <name val="Arial"/>
        <scheme val="none"/>
      </font>
    </dxf>
    <dxf>
      <font>
        <b val="0"/>
        <i val="0"/>
        <strike val="0"/>
        <condense val="0"/>
        <extend val="0"/>
        <outline val="0"/>
        <shadow val="0"/>
        <u val="none"/>
        <vertAlign val="baseline"/>
        <sz val="9"/>
        <color rgb="FF000000"/>
        <name val="Arial"/>
        <scheme val="none"/>
      </font>
    </dxf>
    <dxf>
      <font>
        <b val="0"/>
        <i val="0"/>
        <strike val="0"/>
        <condense val="0"/>
        <extend val="0"/>
        <outline val="0"/>
        <shadow val="0"/>
        <u val="none"/>
        <vertAlign val="baseline"/>
        <sz val="9"/>
        <color rgb="FF000000"/>
        <name val="Arial"/>
        <scheme val="none"/>
      </font>
    </dxf>
    <dxf>
      <font>
        <b val="0"/>
        <i val="0"/>
        <strike val="0"/>
        <condense val="0"/>
        <extend val="0"/>
        <outline val="0"/>
        <shadow val="0"/>
        <u val="none"/>
        <vertAlign val="baseline"/>
        <sz val="9"/>
        <color rgb="FF000000"/>
        <name val="Arial"/>
        <scheme val="none"/>
      </font>
    </dxf>
    <dxf>
      <font>
        <b val="0"/>
        <i val="0"/>
        <strike val="0"/>
        <condense val="0"/>
        <extend val="0"/>
        <outline val="0"/>
        <shadow val="0"/>
        <u val="none"/>
        <vertAlign val="baseline"/>
        <sz val="9"/>
        <color rgb="FF000000"/>
        <name val="Arial"/>
        <scheme val="none"/>
      </font>
    </dxf>
    <dxf>
      <font>
        <b val="0"/>
        <i val="0"/>
        <strike val="0"/>
        <condense val="0"/>
        <extend val="0"/>
        <outline val="0"/>
        <shadow val="0"/>
        <u val="none"/>
        <vertAlign val="baseline"/>
        <sz val="9"/>
        <color rgb="FF000000"/>
        <name val="Arial"/>
        <scheme val="none"/>
      </font>
    </dxf>
    <dxf>
      <font>
        <b val="0"/>
        <i val="0"/>
        <strike val="0"/>
        <condense val="0"/>
        <extend val="0"/>
        <outline val="0"/>
        <shadow val="0"/>
        <u val="none"/>
        <vertAlign val="baseline"/>
        <sz val="11"/>
        <color rgb="FF000000"/>
        <name val="Calibri"/>
        <scheme val="none"/>
      </font>
      <alignment horizontal="general" vertical="bottom" textRotation="0" wrapText="0" indent="0" justifyLastLine="0" shrinkToFit="0" readingOrder="0"/>
    </dxf>
    <dxf>
      <font>
        <b/>
        <i val="0"/>
        <strike val="0"/>
        <condense val="0"/>
        <extend val="0"/>
        <outline val="0"/>
        <shadow val="0"/>
        <u val="none"/>
        <vertAlign val="baseline"/>
        <sz val="10"/>
        <color rgb="FF000000"/>
        <name val="Arial"/>
        <scheme val="none"/>
      </font>
      <numFmt numFmtId="22" formatCode="mmm\-yy"/>
      <fill>
        <patternFill patternType="solid">
          <fgColor rgb="FFF2F2F2"/>
          <bgColor rgb="FFF2F2F2"/>
        </patternFill>
      </fill>
    </dxf>
    <dxf>
      <font>
        <b val="0"/>
        <i val="0"/>
        <strike val="0"/>
        <condense val="0"/>
        <extend val="0"/>
        <outline val="0"/>
        <shadow val="0"/>
        <u val="none"/>
        <vertAlign val="baseline"/>
        <sz val="11"/>
        <color rgb="FF000000"/>
        <name val="Arial"/>
        <scheme val="none"/>
      </font>
    </dxf>
    <dxf>
      <font>
        <b val="0"/>
        <i val="0"/>
        <strike val="0"/>
        <condense val="0"/>
        <extend val="0"/>
        <outline val="0"/>
        <shadow val="0"/>
        <u val="none"/>
        <vertAlign val="baseline"/>
        <sz val="11"/>
        <color rgb="FF000000"/>
        <name val="Arial"/>
        <scheme val="none"/>
      </font>
    </dxf>
    <dxf>
      <font>
        <b val="0"/>
        <i val="0"/>
        <strike val="0"/>
        <condense val="0"/>
        <extend val="0"/>
        <outline val="0"/>
        <shadow val="0"/>
        <u val="none"/>
        <vertAlign val="baseline"/>
        <sz val="11"/>
        <color rgb="FF000000"/>
        <name val="Arial"/>
        <scheme val="none"/>
      </font>
    </dxf>
    <dxf>
      <font>
        <b val="0"/>
        <i val="0"/>
        <strike val="0"/>
        <condense val="0"/>
        <extend val="0"/>
        <outline val="0"/>
        <shadow val="0"/>
        <u val="none"/>
        <vertAlign val="baseline"/>
        <sz val="11"/>
        <color rgb="FF000000"/>
        <name val="Arial"/>
        <scheme val="none"/>
      </font>
      <numFmt numFmtId="166" formatCode="&quot;$&quot;#,##0.00"/>
    </dxf>
    <dxf>
      <font>
        <b val="0"/>
        <i val="0"/>
        <strike val="0"/>
        <condense val="0"/>
        <extend val="0"/>
        <outline val="0"/>
        <shadow val="0"/>
        <u val="none"/>
        <vertAlign val="baseline"/>
        <sz val="11"/>
        <color rgb="FF000000"/>
        <name val="Arial"/>
        <scheme val="none"/>
      </font>
      <numFmt numFmtId="2" formatCode="0.00"/>
    </dxf>
    <dxf>
      <font>
        <b val="0"/>
        <i val="0"/>
        <strike val="0"/>
        <condense val="0"/>
        <extend val="0"/>
        <outline val="0"/>
        <shadow val="0"/>
        <u val="none"/>
        <vertAlign val="baseline"/>
        <sz val="11"/>
        <color rgb="FF000000"/>
        <name val="Arial"/>
        <scheme val="none"/>
      </font>
      <numFmt numFmtId="165" formatCode="d/mm/yyyy\ h:mm:ss"/>
    </dxf>
    <dxf>
      <font>
        <b val="0"/>
        <i val="0"/>
        <strike val="0"/>
        <condense val="0"/>
        <extend val="0"/>
        <outline val="0"/>
        <shadow val="0"/>
        <u val="none"/>
        <vertAlign val="baseline"/>
        <sz val="11"/>
        <color rgb="FF000000"/>
        <name val="Arial"/>
        <scheme val="none"/>
      </font>
      <numFmt numFmtId="0" formatCode="General"/>
    </dxf>
    <dxf>
      <font>
        <b val="0"/>
        <i val="0"/>
        <strike val="0"/>
        <condense val="0"/>
        <extend val="0"/>
        <outline val="0"/>
        <shadow val="0"/>
        <u val="none"/>
        <vertAlign val="baseline"/>
        <sz val="11"/>
        <color rgb="FF000000"/>
        <name val="Arial"/>
        <scheme val="none"/>
      </font>
      <numFmt numFmtId="165" formatCode="d/mm/yyyy\ h:mm:ss"/>
    </dxf>
    <dxf>
      <font>
        <b val="0"/>
        <i val="0"/>
        <strike val="0"/>
        <condense val="0"/>
        <extend val="0"/>
        <outline val="0"/>
        <shadow val="0"/>
        <u val="none"/>
        <vertAlign val="baseline"/>
        <sz val="11"/>
        <color rgb="FF000000"/>
        <name val="Arial"/>
        <scheme val="none"/>
      </font>
      <numFmt numFmtId="165" formatCode="d/mm/yyyy\ h:mm:ss"/>
    </dxf>
    <dxf>
      <font>
        <b val="0"/>
        <i val="0"/>
        <strike val="0"/>
        <condense val="0"/>
        <extend val="0"/>
        <outline val="0"/>
        <shadow val="0"/>
        <u val="none"/>
        <vertAlign val="baseline"/>
        <sz val="11"/>
        <color rgb="FF000000"/>
        <name val="Arial"/>
        <scheme val="none"/>
      </font>
    </dxf>
    <dxf>
      <font>
        <b/>
        <i val="0"/>
        <strike val="0"/>
        <condense val="0"/>
        <extend val="0"/>
        <outline val="0"/>
        <shadow val="0"/>
        <u val="none"/>
        <vertAlign val="baseline"/>
        <sz val="10"/>
        <color theme="0"/>
        <name val="Arial"/>
        <scheme val="none"/>
      </font>
      <fill>
        <patternFill patternType="solid">
          <fgColor rgb="FF7F7F7F"/>
          <bgColor rgb="FF7F7F7F"/>
        </patternFill>
      </fill>
    </dxf>
    <dxf>
      <font>
        <b val="0"/>
        <i val="0"/>
        <strike val="0"/>
        <condense val="0"/>
        <extend val="0"/>
        <outline val="0"/>
        <shadow val="0"/>
        <u val="none"/>
        <vertAlign val="baseline"/>
        <sz val="10"/>
        <color rgb="FF000000"/>
        <name val="Arial"/>
        <scheme val="none"/>
      </font>
      <numFmt numFmtId="4" formatCode="#,##0.00"/>
      <fill>
        <patternFill patternType="solid">
          <fgColor rgb="FFFFFFFF"/>
          <bgColor rgb="FFFFFFFF"/>
        </patternFill>
      </fill>
      <alignment horizontal="right" vertical="top" textRotation="0" wrapText="0" indent="0" justifyLastLine="0" shrinkToFit="0" readingOrder="0"/>
      <border diagonalUp="0" diagonalDown="0" outline="0">
        <left style="thin">
          <color rgb="FFCCCCCC"/>
        </left>
        <right style="thin">
          <color rgb="FFCCCCCC"/>
        </right>
        <top style="thin">
          <color rgb="FFCCCCCC"/>
        </top>
        <bottom/>
      </border>
    </dxf>
    <dxf>
      <font>
        <b val="0"/>
        <i val="0"/>
        <strike val="0"/>
        <condense val="0"/>
        <extend val="0"/>
        <outline val="0"/>
        <shadow val="0"/>
        <u val="none"/>
        <vertAlign val="baseline"/>
        <sz val="10"/>
        <color rgb="FF000000"/>
        <name val="Arial"/>
        <scheme val="none"/>
      </font>
      <numFmt numFmtId="4" formatCode="#,##0.00"/>
      <fill>
        <patternFill patternType="solid">
          <fgColor rgb="FFFFFFFF"/>
          <bgColor rgb="FFFFFFFF"/>
        </patternFill>
      </fill>
      <alignment horizontal="right" vertical="top" textRotation="0" wrapText="0" indent="0" justifyLastLine="0" shrinkToFit="0" readingOrder="0"/>
      <border diagonalUp="0" diagonalDown="0">
        <left style="thin">
          <color rgb="FFCCCCCC"/>
        </left>
        <right style="thin">
          <color rgb="FFCCCCCC"/>
        </right>
        <top style="thin">
          <color rgb="FFCCCCCC"/>
        </top>
        <bottom/>
        <vertical/>
        <horizontal/>
      </border>
    </dxf>
    <dxf>
      <font>
        <b val="0"/>
        <i val="0"/>
        <strike val="0"/>
        <condense val="0"/>
        <extend val="0"/>
        <outline val="0"/>
        <shadow val="0"/>
        <u val="none"/>
        <vertAlign val="baseline"/>
        <sz val="10"/>
        <color rgb="FF000000"/>
        <name val="Arial"/>
        <scheme val="none"/>
      </font>
    </dxf>
    <dxf>
      <font>
        <b val="0"/>
        <i val="0"/>
        <strike val="0"/>
        <condense val="0"/>
        <extend val="0"/>
        <outline val="0"/>
        <shadow val="0"/>
        <u val="none"/>
        <vertAlign val="baseline"/>
        <sz val="10"/>
        <color rgb="FF000000"/>
        <name val="Arial"/>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rgb="FF000000"/>
        <name val="Calibri"/>
        <scheme val="none"/>
      </font>
    </dxf>
    <dxf>
      <font>
        <b val="0"/>
        <i val="0"/>
        <strike val="0"/>
        <condense val="0"/>
        <extend val="0"/>
        <outline val="0"/>
        <shadow val="0"/>
        <u val="none"/>
        <vertAlign val="baseline"/>
        <sz val="11"/>
        <color rgb="FF000000"/>
        <name val="Calibri"/>
        <scheme val="none"/>
      </font>
    </dxf>
    <dxf>
      <font>
        <b val="0"/>
        <i val="0"/>
        <strike val="0"/>
        <condense val="0"/>
        <extend val="0"/>
        <outline val="0"/>
        <shadow val="0"/>
        <u val="none"/>
        <vertAlign val="baseline"/>
        <sz val="11"/>
        <color rgb="FF000000"/>
        <name val="Calibri"/>
        <scheme val="none"/>
      </font>
    </dxf>
    <dxf>
      <font>
        <b val="0"/>
        <i val="0"/>
        <strike val="0"/>
        <condense val="0"/>
        <extend val="0"/>
        <outline val="0"/>
        <shadow val="0"/>
        <u val="none"/>
        <vertAlign val="baseline"/>
        <sz val="11"/>
        <color rgb="FF000000"/>
        <name val="Calibri"/>
        <scheme val="none"/>
      </font>
    </dxf>
    <dxf>
      <font>
        <b val="0"/>
        <i val="0"/>
        <strike val="0"/>
        <condense val="0"/>
        <extend val="0"/>
        <outline val="0"/>
        <shadow val="0"/>
        <u val="none"/>
        <vertAlign val="baseline"/>
        <sz val="11"/>
        <color rgb="FF000000"/>
        <name val="Calibri"/>
        <scheme val="none"/>
      </font>
      <numFmt numFmtId="22" formatCode="mmm\-yy"/>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22" formatCode="mmm\-yy"/>
    </dxf>
    <dxf>
      <font>
        <b val="0"/>
        <i val="0"/>
        <strike val="0"/>
        <condense val="0"/>
        <extend val="0"/>
        <outline val="0"/>
        <shadow val="0"/>
        <u val="none"/>
        <vertAlign val="baseline"/>
        <sz val="11"/>
        <color rgb="FF000000"/>
        <name val="Calibri"/>
        <scheme val="none"/>
      </font>
      <numFmt numFmtId="22" formatCode="mmm\-yy"/>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22" formatCode="mmm\-yy"/>
    </dxf>
    <dxf>
      <font>
        <b val="0"/>
        <i val="0"/>
        <strike val="0"/>
        <condense val="0"/>
        <extend val="0"/>
        <outline val="0"/>
        <shadow val="0"/>
        <u val="none"/>
        <vertAlign val="baseline"/>
        <sz val="11"/>
        <color rgb="FF000000"/>
        <name val="Calibri"/>
        <scheme val="none"/>
      </font>
      <numFmt numFmtId="22" formatCode="mmm\-yy"/>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22" formatCode="mmm\-yy"/>
    </dxf>
    <dxf>
      <font>
        <b val="0"/>
        <i val="0"/>
        <strike val="0"/>
        <condense val="0"/>
        <extend val="0"/>
        <outline val="0"/>
        <shadow val="0"/>
        <u val="none"/>
        <vertAlign val="baseline"/>
        <sz val="11"/>
        <color rgb="FF000000"/>
        <name val="Calibri"/>
        <scheme val="none"/>
      </font>
    </dxf>
    <dxf>
      <font>
        <b val="0"/>
        <i val="0"/>
        <strike val="0"/>
        <condense val="0"/>
        <extend val="0"/>
        <outline val="0"/>
        <shadow val="0"/>
        <u val="none"/>
        <vertAlign val="baseline"/>
        <sz val="11"/>
        <color rgb="FF000000"/>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rgb="FF000000"/>
        <name val="Calibri"/>
        <scheme val="none"/>
      </font>
    </dxf>
    <dxf>
      <font>
        <b val="0"/>
        <i val="0"/>
        <strike val="0"/>
        <condense val="0"/>
        <extend val="0"/>
        <outline val="0"/>
        <shadow val="0"/>
        <u val="none"/>
        <vertAlign val="baseline"/>
        <sz val="11"/>
        <color rgb="FF000000"/>
        <name val="Calibri"/>
        <scheme val="none"/>
      </font>
    </dxf>
    <dxf>
      <font>
        <b/>
        <i val="0"/>
        <strike val="0"/>
        <condense val="0"/>
        <extend val="0"/>
        <outline val="0"/>
        <shadow val="0"/>
        <u val="none"/>
        <vertAlign val="baseline"/>
        <sz val="10"/>
        <color theme="0"/>
        <name val="Arial"/>
        <scheme val="none"/>
      </font>
      <fill>
        <patternFill patternType="solid">
          <fgColor rgb="FF7F7F7F"/>
          <bgColor rgb="FF7F7F7F"/>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5.xml"/><Relationship Id="rId2" Type="http://schemas.openxmlformats.org/officeDocument/2006/relationships/worksheet" Target="worksheets/sheet2.xml"/><Relationship Id="rId16" Type="http://schemas.openxmlformats.org/officeDocument/2006/relationships/pivotCacheDefinition" Target="pivotCache/pivotCacheDefinition4.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3.xml"/><Relationship Id="rId23" Type="http://schemas.openxmlformats.org/officeDocument/2006/relationships/powerPivotData" Target="model/item.data"/><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178793342027587"/>
          <c:y val="2.6168435363533232E-2"/>
          <c:w val="0.77816354092066631"/>
          <c:h val="0.89518370237873723"/>
        </c:manualLayout>
      </c:layout>
      <c:scatterChart>
        <c:scatterStyle val="smoothMarker"/>
        <c:varyColors val="0"/>
        <c:ser>
          <c:idx val="0"/>
          <c:order val="0"/>
          <c:tx>
            <c:v>Demand</c:v>
          </c:tx>
          <c:spPr>
            <a:ln w="19050" cap="rnd">
              <a:noFill/>
              <a:round/>
            </a:ln>
            <a:effectLst/>
          </c:spPr>
          <c:marker>
            <c:symbol val="none"/>
          </c:marker>
          <c:xVal>
            <c:numRef>
              <c:f>'Water Trading Repository Table'!$A$2928:$A$3657</c:f>
              <c:numCache>
                <c:formatCode>0.00</c:formatCode>
                <c:ptCount val="730"/>
              </c:numCache>
            </c:numRef>
          </c:xVal>
          <c:yVal>
            <c:numRef>
              <c:f>'Water Trading Repository Table'!#REF!</c:f>
              <c:numCache>
                <c:formatCode>General</c:formatCode>
                <c:ptCount val="1"/>
                <c:pt idx="0">
                  <c:v>1</c:v>
                </c:pt>
              </c:numCache>
            </c:numRef>
          </c:yVal>
          <c:smooth val="1"/>
          <c:extLst>
            <c:ext xmlns:c16="http://schemas.microsoft.com/office/drawing/2014/chart" uri="{C3380CC4-5D6E-409C-BE32-E72D297353CC}">
              <c16:uniqueId val="{00000000-B6BD-42A5-9FD4-756B7003C281}"/>
            </c:ext>
          </c:extLst>
        </c:ser>
        <c:ser>
          <c:idx val="1"/>
          <c:order val="1"/>
          <c:tx>
            <c:v>ravi</c:v>
          </c:tx>
          <c:spPr>
            <a:ln w="19050" cap="rnd">
              <a:noFill/>
              <a:round/>
            </a:ln>
            <a:effectLst/>
          </c:spPr>
          <c:marker>
            <c:symbol val="none"/>
          </c:marker>
          <c:trendline>
            <c:spPr>
              <a:ln w="25400" cap="rnd">
                <a:solidFill>
                  <a:schemeClr val="tx1"/>
                </a:solidFill>
                <a:prstDash val="solid"/>
              </a:ln>
              <a:effectLst/>
            </c:spPr>
            <c:trendlineType val="linear"/>
            <c:dispRSqr val="0"/>
            <c:dispEq val="0"/>
          </c:trendline>
          <c:xVal>
            <c:numRef>
              <c:f>'Water Trading Repository Table'!$A$2928:$A$3657</c:f>
              <c:numCache>
                <c:formatCode>0.00</c:formatCode>
                <c:ptCount val="730"/>
              </c:numCache>
            </c:numRef>
          </c:xVal>
          <c:yVal>
            <c:numRef>
              <c:f>'Water Trading Repository Table'!$F$2928:$F$3657</c:f>
              <c:numCache>
                <c:formatCode>0.00</c:formatCode>
                <c:ptCount val="730"/>
              </c:numCache>
            </c:numRef>
          </c:yVal>
          <c:smooth val="1"/>
          <c:extLst>
            <c:ext xmlns:c16="http://schemas.microsoft.com/office/drawing/2014/chart" uri="{C3380CC4-5D6E-409C-BE32-E72D297353CC}">
              <c16:uniqueId val="{00000002-B6BD-42A5-9FD4-756B7003C281}"/>
            </c:ext>
          </c:extLst>
        </c:ser>
        <c:dLbls>
          <c:showLegendKey val="0"/>
          <c:showVal val="0"/>
          <c:showCatName val="0"/>
          <c:showSerName val="0"/>
          <c:showPercent val="0"/>
          <c:showBubbleSize val="0"/>
        </c:dLbls>
        <c:axId val="560186368"/>
        <c:axId val="560187352"/>
      </c:scatterChart>
      <c:valAx>
        <c:axId val="560186368"/>
        <c:scaling>
          <c:orientation val="minMax"/>
        </c:scaling>
        <c:delete val="0"/>
        <c:axPos val="b"/>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0187352"/>
        <c:crosses val="autoZero"/>
        <c:crossBetween val="midCat"/>
      </c:valAx>
      <c:valAx>
        <c:axId val="560187352"/>
        <c:scaling>
          <c:orientation val="minMax"/>
          <c:min val="-100"/>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018636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v>Demand</c:v>
          </c:tx>
          <c:spPr>
            <a:ln w="19050" cap="rnd">
              <a:noFill/>
              <a:round/>
            </a:ln>
            <a:effectLst/>
          </c:spPr>
          <c:marker>
            <c:symbol val="none"/>
          </c:marker>
          <c:trendline>
            <c:spPr>
              <a:ln w="25400" cap="rnd">
                <a:solidFill>
                  <a:schemeClr val="accent1"/>
                </a:solidFill>
                <a:prstDash val="solid"/>
              </a:ln>
              <a:effectLst/>
            </c:spPr>
            <c:trendlineType val="linear"/>
            <c:dispRSqr val="0"/>
            <c:dispEq val="0"/>
          </c:trendline>
          <c:xVal>
            <c:numRef>
              <c:f>'Water Trading Repository Table'!$F$2928:$F$3657</c:f>
              <c:numCache>
                <c:formatCode>0.00</c:formatCode>
                <c:ptCount val="730"/>
              </c:numCache>
            </c:numRef>
          </c:xVal>
          <c:yVal>
            <c:numRef>
              <c:f>'Water Trading Repository Table'!#REF!</c:f>
              <c:numCache>
                <c:formatCode>General</c:formatCode>
                <c:ptCount val="1"/>
                <c:pt idx="0">
                  <c:v>1</c:v>
                </c:pt>
              </c:numCache>
            </c:numRef>
          </c:yVal>
          <c:smooth val="1"/>
          <c:extLst>
            <c:ext xmlns:c16="http://schemas.microsoft.com/office/drawing/2014/chart" uri="{C3380CC4-5D6E-409C-BE32-E72D297353CC}">
              <c16:uniqueId val="{00000000-F957-4C7E-88DD-3A7981B85A02}"/>
            </c:ext>
          </c:extLst>
        </c:ser>
        <c:dLbls>
          <c:showLegendKey val="0"/>
          <c:showVal val="0"/>
          <c:showCatName val="0"/>
          <c:showSerName val="0"/>
          <c:showPercent val="0"/>
          <c:showBubbleSize val="0"/>
        </c:dLbls>
        <c:axId val="221052168"/>
        <c:axId val="221052496"/>
      </c:scatterChart>
      <c:valAx>
        <c:axId val="221052168"/>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1052496"/>
        <c:crosses val="autoZero"/>
        <c:crossBetween val="midCat"/>
      </c:valAx>
      <c:valAx>
        <c:axId val="2210524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105216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v>Demand</c:v>
          </c:tx>
          <c:spPr>
            <a:ln w="19050" cap="rnd">
              <a:noFill/>
              <a:round/>
            </a:ln>
            <a:effectLst/>
          </c:spPr>
          <c:marker>
            <c:symbol val="none"/>
          </c:marker>
          <c:trendline>
            <c:spPr>
              <a:ln w="25400" cap="rnd">
                <a:solidFill>
                  <a:schemeClr val="accent1"/>
                </a:solidFill>
                <a:prstDash val="solid"/>
              </a:ln>
              <a:effectLst/>
            </c:spPr>
            <c:trendlineType val="linear"/>
            <c:dispRSqr val="0"/>
            <c:dispEq val="0"/>
          </c:trendline>
          <c:xVal>
            <c:numRef>
              <c:f>'Water Trading Repository Table'!$F$3661:$F$4390</c:f>
              <c:numCache>
                <c:formatCode>0.000000000000000%</c:formatCode>
                <c:ptCount val="730"/>
              </c:numCache>
            </c:numRef>
          </c:xVal>
          <c:yVal>
            <c:numRef>
              <c:f>'Water Trading Repository Table'!#REF!</c:f>
              <c:numCache>
                <c:formatCode>General</c:formatCode>
                <c:ptCount val="1"/>
                <c:pt idx="0">
                  <c:v>1</c:v>
                </c:pt>
              </c:numCache>
            </c:numRef>
          </c:yVal>
          <c:smooth val="1"/>
          <c:extLst>
            <c:ext xmlns:c16="http://schemas.microsoft.com/office/drawing/2014/chart" uri="{C3380CC4-5D6E-409C-BE32-E72D297353CC}">
              <c16:uniqueId val="{00000000-D94F-46BC-B509-4108BE838D6B}"/>
            </c:ext>
          </c:extLst>
        </c:ser>
        <c:dLbls>
          <c:showLegendKey val="0"/>
          <c:showVal val="0"/>
          <c:showCatName val="0"/>
          <c:showSerName val="0"/>
          <c:showPercent val="0"/>
          <c:showBubbleSize val="0"/>
        </c:dLbls>
        <c:axId val="541588816"/>
        <c:axId val="541591112"/>
      </c:scatterChart>
      <c:valAx>
        <c:axId val="541588816"/>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1591112"/>
        <c:crosses val="autoZero"/>
        <c:crossBetween val="midCat"/>
      </c:valAx>
      <c:valAx>
        <c:axId val="5415911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158881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noFill/>
              <a:ln w="9525">
                <a:noFill/>
              </a:ln>
              <a:effectLst/>
            </c:spPr>
          </c:marker>
          <c:trendline>
            <c:spPr>
              <a:ln w="25400" cap="rnd">
                <a:solidFill>
                  <a:schemeClr val="accent1"/>
                </a:solidFill>
                <a:prstDash val="solid"/>
              </a:ln>
              <a:effectLst/>
            </c:spPr>
            <c:trendlineType val="linear"/>
            <c:dispRSqr val="0"/>
            <c:dispEq val="0"/>
          </c:trendline>
          <c:xVal>
            <c:numRef>
              <c:f>'Water Trading Repository Table'!$A$1465:$A$2924</c:f>
              <c:numCache>
                <c:formatCode>0.00</c:formatCode>
                <c:ptCount val="1460"/>
              </c:numCache>
            </c:numRef>
          </c:xVal>
          <c:yVal>
            <c:numRef>
              <c:f>'Water Trading Repository Table'!#REF!</c:f>
              <c:numCache>
                <c:formatCode>General</c:formatCode>
                <c:ptCount val="1"/>
                <c:pt idx="0">
                  <c:v>1</c:v>
                </c:pt>
              </c:numCache>
            </c:numRef>
          </c:yVal>
          <c:smooth val="0"/>
          <c:extLst>
            <c:ext xmlns:c15="http://schemas.microsoft.com/office/drawing/2012/chart" uri="{02D57815-91ED-43cb-92C2-25804820EDAC}">
              <c15:filteredSeriesTitle>
                <c15:tx>
                  <c:strRef>
                    <c:extLst>
                      <c:ext uri="{02D57815-91ED-43cb-92C2-25804820EDAC}">
                        <c15:formulaRef>
                          <c15:sqref>'Water Trading Repository Table'!#REF!</c15:sqref>
                        </c15:formulaRef>
                      </c:ext>
                    </c:extLst>
                    <c:strCache>
                      <c:ptCount val="1"/>
                      <c:pt idx="0">
                        <c:v>#REF!</c:v>
                      </c:pt>
                    </c:strCache>
                  </c:strRef>
                </c15:tx>
              </c15:filteredSeriesTitle>
            </c:ext>
            <c:ext xmlns:c16="http://schemas.microsoft.com/office/drawing/2014/chart" uri="{C3380CC4-5D6E-409C-BE32-E72D297353CC}">
              <c16:uniqueId val="{00000000-60C2-424B-BD88-F47BE395595E}"/>
            </c:ext>
          </c:extLst>
        </c:ser>
        <c:dLbls>
          <c:showLegendKey val="0"/>
          <c:showVal val="0"/>
          <c:showCatName val="0"/>
          <c:showSerName val="0"/>
          <c:showPercent val="0"/>
          <c:showBubbleSize val="0"/>
        </c:dLbls>
        <c:axId val="536781920"/>
        <c:axId val="536782576"/>
      </c:scatterChart>
      <c:valAx>
        <c:axId val="536781920"/>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6782576"/>
        <c:crosses val="autoZero"/>
        <c:crossBetween val="midCat"/>
      </c:valAx>
      <c:valAx>
        <c:axId val="5367825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678192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noFill/>
              <a:ln w="9525">
                <a:noFill/>
              </a:ln>
              <a:effectLst/>
            </c:spPr>
          </c:marker>
          <c:trendline>
            <c:spPr>
              <a:ln w="25400" cap="rnd">
                <a:solidFill>
                  <a:schemeClr val="accent1"/>
                </a:solidFill>
                <a:prstDash val="solid"/>
              </a:ln>
              <a:effectLst/>
            </c:spPr>
            <c:trendlineType val="linear"/>
            <c:dispRSqr val="0"/>
            <c:dispEq val="0"/>
          </c:trendline>
          <c:xVal>
            <c:numRef>
              <c:f>'Water Trading Repository Table'!$A$2928:$A$3657</c:f>
              <c:numCache>
                <c:formatCode>0.00</c:formatCode>
                <c:ptCount val="730"/>
              </c:numCache>
            </c:numRef>
          </c:xVal>
          <c:yVal>
            <c:numRef>
              <c:f>'Water Trading Repository Table'!#REF!</c:f>
              <c:numCache>
                <c:formatCode>General</c:formatCode>
                <c:ptCount val="1"/>
                <c:pt idx="0">
                  <c:v>1</c:v>
                </c:pt>
              </c:numCache>
            </c:numRef>
          </c:yVal>
          <c:smooth val="0"/>
          <c:extLst>
            <c:ext xmlns:c15="http://schemas.microsoft.com/office/drawing/2012/chart" uri="{02D57815-91ED-43cb-92C2-25804820EDAC}">
              <c15:filteredSeriesTitle>
                <c15:tx>
                  <c:strRef>
                    <c:extLst>
                      <c:ext uri="{02D57815-91ED-43cb-92C2-25804820EDAC}">
                        <c15:formulaRef>
                          <c15:sqref>'Water Trading Repository Table'!#REF!</c15:sqref>
                        </c15:formulaRef>
                      </c:ext>
                    </c:extLst>
                    <c:strCache>
                      <c:ptCount val="1"/>
                      <c:pt idx="0">
                        <c:v>#REF!</c:v>
                      </c:pt>
                    </c:strCache>
                  </c:strRef>
                </c15:tx>
              </c15:filteredSeriesTitle>
            </c:ext>
            <c:ext xmlns:c16="http://schemas.microsoft.com/office/drawing/2014/chart" uri="{C3380CC4-5D6E-409C-BE32-E72D297353CC}">
              <c16:uniqueId val="{00000000-B9F1-4691-97EA-87D6E23CD3B1}"/>
            </c:ext>
          </c:extLst>
        </c:ser>
        <c:dLbls>
          <c:showLegendKey val="0"/>
          <c:showVal val="0"/>
          <c:showCatName val="0"/>
          <c:showSerName val="0"/>
          <c:showPercent val="0"/>
          <c:showBubbleSize val="0"/>
        </c:dLbls>
        <c:axId val="568409344"/>
        <c:axId val="568409672"/>
      </c:scatterChart>
      <c:valAx>
        <c:axId val="568409344"/>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8409672"/>
        <c:crosses val="autoZero"/>
        <c:crossBetween val="midCat"/>
      </c:valAx>
      <c:valAx>
        <c:axId val="5684096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840934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noFill/>
              <a:ln w="9525">
                <a:noFill/>
              </a:ln>
              <a:effectLst/>
            </c:spPr>
          </c:marker>
          <c:trendline>
            <c:spPr>
              <a:ln w="25400" cap="rnd">
                <a:solidFill>
                  <a:schemeClr val="accent1"/>
                </a:solidFill>
                <a:prstDash val="solid"/>
              </a:ln>
              <a:effectLst/>
            </c:spPr>
            <c:trendlineType val="linear"/>
            <c:dispRSqr val="0"/>
            <c:dispEq val="0"/>
          </c:trendline>
          <c:xVal>
            <c:numRef>
              <c:f>'Water Trading Repository Table'!$A$3661:$A$4390</c:f>
              <c:numCache>
                <c:formatCode>0.00</c:formatCode>
                <c:ptCount val="730"/>
              </c:numCache>
            </c:numRef>
          </c:xVal>
          <c:yVal>
            <c:numRef>
              <c:f>'Water Trading Repository Table'!#REF!</c:f>
              <c:numCache>
                <c:formatCode>General</c:formatCode>
                <c:ptCount val="1"/>
                <c:pt idx="0">
                  <c:v>1</c:v>
                </c:pt>
              </c:numCache>
            </c:numRef>
          </c:yVal>
          <c:smooth val="0"/>
          <c:extLst>
            <c:ext xmlns:c15="http://schemas.microsoft.com/office/drawing/2012/chart" uri="{02D57815-91ED-43cb-92C2-25804820EDAC}">
              <c15:filteredSeriesTitle>
                <c15:tx>
                  <c:strRef>
                    <c:extLst>
                      <c:ext uri="{02D57815-91ED-43cb-92C2-25804820EDAC}">
                        <c15:formulaRef>
                          <c15:sqref>'Water Trading Repository Table'!#REF!</c15:sqref>
                        </c15:formulaRef>
                      </c:ext>
                    </c:extLst>
                    <c:strCache>
                      <c:ptCount val="1"/>
                      <c:pt idx="0">
                        <c:v>#REF!</c:v>
                      </c:pt>
                    </c:strCache>
                  </c:strRef>
                </c15:tx>
              </c15:filteredSeriesTitle>
            </c:ext>
            <c:ext xmlns:c16="http://schemas.microsoft.com/office/drawing/2014/chart" uri="{C3380CC4-5D6E-409C-BE32-E72D297353CC}">
              <c16:uniqueId val="{00000000-9CCA-4ED5-B754-7B9F219E1BF1}"/>
            </c:ext>
          </c:extLst>
        </c:ser>
        <c:dLbls>
          <c:showLegendKey val="0"/>
          <c:showVal val="0"/>
          <c:showCatName val="0"/>
          <c:showSerName val="0"/>
          <c:showPercent val="0"/>
          <c:showBubbleSize val="0"/>
        </c:dLbls>
        <c:axId val="291578864"/>
        <c:axId val="291583128"/>
      </c:scatterChart>
      <c:valAx>
        <c:axId val="291578864"/>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1583128"/>
        <c:crosses val="autoZero"/>
        <c:crossBetween val="midCat"/>
      </c:valAx>
      <c:valAx>
        <c:axId val="2915831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157886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Micro OverAll(Soft &amp; Hard)</c:v>
          </c:tx>
          <c:spPr>
            <a:ln w="25400" cap="rnd">
              <a:noFill/>
              <a:round/>
            </a:ln>
            <a:effectLst/>
          </c:spPr>
          <c:marker>
            <c:symbol val="circle"/>
            <c:size val="5"/>
            <c:spPr>
              <a:solidFill>
                <a:schemeClr val="accent1"/>
              </a:solidFill>
              <a:ln w="9525">
                <a:solidFill>
                  <a:schemeClr val="accent1"/>
                </a:solidFill>
              </a:ln>
              <a:effectLst/>
            </c:spPr>
          </c:marker>
          <c:xVal>
            <c:numRef>
              <c:f>'Water Trading Repository Table'!$DG$3:$DG$1462</c:f>
              <c:numCache>
                <c:formatCode>0.00</c:formatCode>
                <c:ptCount val="1460"/>
              </c:numCache>
            </c:numRef>
          </c:xVal>
          <c:yVal>
            <c:numRef>
              <c:f>'Water Trading Repository Table'!$DH$3:$DH$1462</c:f>
              <c:numCache>
                <c:formatCode>"$"#,##0.00</c:formatCode>
                <c:ptCount val="1460"/>
              </c:numCache>
            </c:numRef>
          </c:yVal>
          <c:smooth val="0"/>
          <c:extLst>
            <c:ext xmlns:c16="http://schemas.microsoft.com/office/drawing/2014/chart" uri="{C3380CC4-5D6E-409C-BE32-E72D297353CC}">
              <c16:uniqueId val="{00000000-9FC2-4586-8205-567B9DE388F2}"/>
            </c:ext>
          </c:extLst>
        </c:ser>
        <c:dLbls>
          <c:showLegendKey val="0"/>
          <c:showVal val="0"/>
          <c:showCatName val="0"/>
          <c:showSerName val="0"/>
          <c:showPercent val="0"/>
          <c:showBubbleSize val="0"/>
        </c:dLbls>
        <c:axId val="543555248"/>
        <c:axId val="543555576"/>
      </c:scatterChart>
      <c:valAx>
        <c:axId val="543555248"/>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3555576"/>
        <c:crosses val="autoZero"/>
        <c:crossBetween val="midCat"/>
      </c:valAx>
      <c:valAx>
        <c:axId val="54355557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35552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OverAll</c:v>
          </c:tx>
          <c:spPr>
            <a:ln w="25400" cap="rnd">
              <a:noFill/>
              <a:round/>
            </a:ln>
            <a:effectLst/>
          </c:spPr>
          <c:marker>
            <c:symbol val="circle"/>
            <c:size val="5"/>
            <c:spPr>
              <a:solidFill>
                <a:schemeClr val="accent1"/>
              </a:solidFill>
              <a:ln w="9525">
                <a:solidFill>
                  <a:schemeClr val="accent1"/>
                </a:solidFill>
              </a:ln>
              <a:effectLst/>
            </c:spPr>
          </c:marker>
          <c:xVal>
            <c:numRef>
              <c:f>Sheet1!$A$3:$A$1462</c:f>
              <c:numCache>
                <c:formatCode>0.00</c:formatCode>
                <c:ptCount val="1460"/>
                <c:pt idx="0">
                  <c:v>2674.4304999999999</c:v>
                </c:pt>
                <c:pt idx="1">
                  <c:v>2576.1278333333298</c:v>
                </c:pt>
                <c:pt idx="2">
                  <c:v>2131.9819583333301</c:v>
                </c:pt>
                <c:pt idx="3">
                  <c:v>2772.0559583333302</c:v>
                </c:pt>
                <c:pt idx="4">
                  <c:v>2143.486625</c:v>
                </c:pt>
                <c:pt idx="5">
                  <c:v>2682.031125</c:v>
                </c:pt>
                <c:pt idx="6">
                  <c:v>1788.07475</c:v>
                </c:pt>
                <c:pt idx="7">
                  <c:v>2082.8450909090898</c:v>
                </c:pt>
                <c:pt idx="8">
                  <c:v>1815.8505</c:v>
                </c:pt>
                <c:pt idx="9">
                  <c:v>2219.27536363636</c:v>
                </c:pt>
                <c:pt idx="10">
                  <c:v>2142.3453</c:v>
                </c:pt>
                <c:pt idx="11">
                  <c:v>2169.7437083333298</c:v>
                </c:pt>
                <c:pt idx="12">
                  <c:v>2228.9214999999999</c:v>
                </c:pt>
                <c:pt idx="13">
                  <c:v>2289.4490000000001</c:v>
                </c:pt>
                <c:pt idx="14">
                  <c:v>1966.19391666666</c:v>
                </c:pt>
                <c:pt idx="15">
                  <c:v>2222.9840416666598</c:v>
                </c:pt>
                <c:pt idx="16">
                  <c:v>1651.58858333333</c:v>
                </c:pt>
                <c:pt idx="17">
                  <c:v>1957.57495833333</c:v>
                </c:pt>
                <c:pt idx="18">
                  <c:v>1865.0249999999901</c:v>
                </c:pt>
                <c:pt idx="19">
                  <c:v>2157.2933333333299</c:v>
                </c:pt>
                <c:pt idx="20">
                  <c:v>1933.9007916666601</c:v>
                </c:pt>
                <c:pt idx="21">
                  <c:v>2161.194375</c:v>
                </c:pt>
                <c:pt idx="22">
                  <c:v>1672.51316666666</c:v>
                </c:pt>
                <c:pt idx="23">
                  <c:v>1928.0590416666601</c:v>
                </c:pt>
                <c:pt idx="24">
                  <c:v>1863.6369999999899</c:v>
                </c:pt>
                <c:pt idx="25">
                  <c:v>2185.68658333333</c:v>
                </c:pt>
                <c:pt idx="26">
                  <c:v>2185.5760416666599</c:v>
                </c:pt>
                <c:pt idx="27">
                  <c:v>3175.2769166666599</c:v>
                </c:pt>
                <c:pt idx="28">
                  <c:v>2648.79408333333</c:v>
                </c:pt>
                <c:pt idx="29">
                  <c:v>3164.5167499999998</c:v>
                </c:pt>
                <c:pt idx="30">
                  <c:v>2308.0395416666602</c:v>
                </c:pt>
                <c:pt idx="31">
                  <c:v>2417.7790416666599</c:v>
                </c:pt>
                <c:pt idx="32">
                  <c:v>1961.419625</c:v>
                </c:pt>
                <c:pt idx="33">
                  <c:v>2127.0714583333302</c:v>
                </c:pt>
                <c:pt idx="34">
                  <c:v>2004.6923124999901</c:v>
                </c:pt>
                <c:pt idx="35">
                  <c:v>2200.4989999999998</c:v>
                </c:pt>
                <c:pt idx="36">
                  <c:v>1839.5621428571401</c:v>
                </c:pt>
                <c:pt idx="37">
                  <c:v>2184.156125</c:v>
                </c:pt>
                <c:pt idx="38">
                  <c:v>1748.4124999999999</c:v>
                </c:pt>
                <c:pt idx="39">
                  <c:v>2417.6507083333299</c:v>
                </c:pt>
                <c:pt idx="40">
                  <c:v>2067.5482916666601</c:v>
                </c:pt>
                <c:pt idx="41">
                  <c:v>2572.71675</c:v>
                </c:pt>
                <c:pt idx="42">
                  <c:v>2070.56383333333</c:v>
                </c:pt>
                <c:pt idx="43">
                  <c:v>2702.1071666666599</c:v>
                </c:pt>
                <c:pt idx="44">
                  <c:v>2155.5055416666601</c:v>
                </c:pt>
                <c:pt idx="45">
                  <c:v>2449.9735416666599</c:v>
                </c:pt>
                <c:pt idx="46">
                  <c:v>1994.9894545454499</c:v>
                </c:pt>
                <c:pt idx="47">
                  <c:v>2281.8349166666599</c:v>
                </c:pt>
                <c:pt idx="48">
                  <c:v>1951.5263333333301</c:v>
                </c:pt>
                <c:pt idx="49">
                  <c:v>2341.0592916666601</c:v>
                </c:pt>
                <c:pt idx="50">
                  <c:v>1823.6909166666601</c:v>
                </c:pt>
                <c:pt idx="51">
                  <c:v>2288.3790416666602</c:v>
                </c:pt>
                <c:pt idx="52">
                  <c:v>1833.969625</c:v>
                </c:pt>
                <c:pt idx="53">
                  <c:v>2465.6632500000001</c:v>
                </c:pt>
                <c:pt idx="54">
                  <c:v>1844.722</c:v>
                </c:pt>
                <c:pt idx="55">
                  <c:v>2259.0371666666601</c:v>
                </c:pt>
                <c:pt idx="56">
                  <c:v>1988.9660833333301</c:v>
                </c:pt>
                <c:pt idx="57">
                  <c:v>2498.4301666666602</c:v>
                </c:pt>
                <c:pt idx="58">
                  <c:v>2064.4832499999902</c:v>
                </c:pt>
                <c:pt idx="59">
                  <c:v>2629.6935416666602</c:v>
                </c:pt>
                <c:pt idx="60">
                  <c:v>2088.8087500000001</c:v>
                </c:pt>
                <c:pt idx="61">
                  <c:v>2670.88983333333</c:v>
                </c:pt>
                <c:pt idx="62">
                  <c:v>2061.80587499999</c:v>
                </c:pt>
                <c:pt idx="63">
                  <c:v>2388.2006249999999</c:v>
                </c:pt>
                <c:pt idx="64">
                  <c:v>2012.0826666666601</c:v>
                </c:pt>
                <c:pt idx="65">
                  <c:v>2765.58395833333</c:v>
                </c:pt>
                <c:pt idx="66">
                  <c:v>1877.6705833333299</c:v>
                </c:pt>
                <c:pt idx="67">
                  <c:v>2193.5964166666599</c:v>
                </c:pt>
                <c:pt idx="68">
                  <c:v>2175.5892142857101</c:v>
                </c:pt>
                <c:pt idx="69">
                  <c:v>2378.2999583333299</c:v>
                </c:pt>
                <c:pt idx="70">
                  <c:v>2051.6291428571399</c:v>
                </c:pt>
                <c:pt idx="71">
                  <c:v>2120.0478750000002</c:v>
                </c:pt>
                <c:pt idx="72">
                  <c:v>1760.261375</c:v>
                </c:pt>
                <c:pt idx="73">
                  <c:v>2111.6414583333299</c:v>
                </c:pt>
                <c:pt idx="74">
                  <c:v>2026.5122916666601</c:v>
                </c:pt>
                <c:pt idx="75">
                  <c:v>2289.0562083333298</c:v>
                </c:pt>
                <c:pt idx="76">
                  <c:v>1996.34679166666</c:v>
                </c:pt>
                <c:pt idx="77">
                  <c:v>2194.7312916666601</c:v>
                </c:pt>
                <c:pt idx="78">
                  <c:v>1922.08879166666</c:v>
                </c:pt>
                <c:pt idx="79">
                  <c:v>2188.2592916666599</c:v>
                </c:pt>
                <c:pt idx="80">
                  <c:v>1805.3314583333299</c:v>
                </c:pt>
                <c:pt idx="81">
                  <c:v>1953.63308333333</c:v>
                </c:pt>
                <c:pt idx="82">
                  <c:v>1709.93233333333</c:v>
                </c:pt>
                <c:pt idx="83">
                  <c:v>2004.21187499999</c:v>
                </c:pt>
                <c:pt idx="84">
                  <c:v>1882.4137083333301</c:v>
                </c:pt>
                <c:pt idx="85">
                  <c:v>2126.41379166666</c:v>
                </c:pt>
                <c:pt idx="86">
                  <c:v>2547.8222500000002</c:v>
                </c:pt>
                <c:pt idx="87">
                  <c:v>3266.0770833333299</c:v>
                </c:pt>
                <c:pt idx="88">
                  <c:v>2419.2827499999999</c:v>
                </c:pt>
                <c:pt idx="89">
                  <c:v>2691.4539999999902</c:v>
                </c:pt>
                <c:pt idx="90">
                  <c:v>2256.8607499999998</c:v>
                </c:pt>
                <c:pt idx="91">
                  <c:v>2775.1006666666599</c:v>
                </c:pt>
                <c:pt idx="92">
                  <c:v>2142.8525833333301</c:v>
                </c:pt>
                <c:pt idx="93">
                  <c:v>2670.6450833333301</c:v>
                </c:pt>
                <c:pt idx="94">
                  <c:v>1874.96795833333</c:v>
                </c:pt>
                <c:pt idx="95">
                  <c:v>2058.6119166666599</c:v>
                </c:pt>
                <c:pt idx="96">
                  <c:v>1985.4231</c:v>
                </c:pt>
                <c:pt idx="97">
                  <c:v>2291.04</c:v>
                </c:pt>
                <c:pt idx="98">
                  <c:v>2199.879625</c:v>
                </c:pt>
                <c:pt idx="99">
                  <c:v>2610.51429166666</c:v>
                </c:pt>
                <c:pt idx="100">
                  <c:v>2211.9007083333299</c:v>
                </c:pt>
                <c:pt idx="101">
                  <c:v>3203.9935833333302</c:v>
                </c:pt>
                <c:pt idx="102">
                  <c:v>2531.7787499999999</c:v>
                </c:pt>
                <c:pt idx="103">
                  <c:v>3296.54145833333</c:v>
                </c:pt>
                <c:pt idx="104">
                  <c:v>2438.7048749999999</c:v>
                </c:pt>
                <c:pt idx="105">
                  <c:v>2403.74920833333</c:v>
                </c:pt>
                <c:pt idx="106">
                  <c:v>1741.94345833333</c:v>
                </c:pt>
                <c:pt idx="107">
                  <c:v>1985.7389583333299</c:v>
                </c:pt>
                <c:pt idx="108">
                  <c:v>1658.6374166666601</c:v>
                </c:pt>
                <c:pt idx="109">
                  <c:v>2032.0067083333299</c:v>
                </c:pt>
                <c:pt idx="110">
                  <c:v>2014.1435833333301</c:v>
                </c:pt>
                <c:pt idx="111">
                  <c:v>2763.3914999999902</c:v>
                </c:pt>
                <c:pt idx="112">
                  <c:v>2260.07733333333</c:v>
                </c:pt>
                <c:pt idx="113">
                  <c:v>3089.39804166666</c:v>
                </c:pt>
                <c:pt idx="114">
                  <c:v>2268.41604166666</c:v>
                </c:pt>
                <c:pt idx="115">
                  <c:v>2928.5041249999999</c:v>
                </c:pt>
                <c:pt idx="116">
                  <c:v>2219.0850833333302</c:v>
                </c:pt>
                <c:pt idx="117">
                  <c:v>2785.3510000000001</c:v>
                </c:pt>
                <c:pt idx="118">
                  <c:v>2022.3139166666599</c:v>
                </c:pt>
                <c:pt idx="119">
                  <c:v>2246.1746250000001</c:v>
                </c:pt>
                <c:pt idx="120">
                  <c:v>1955.92941666666</c:v>
                </c:pt>
                <c:pt idx="121">
                  <c:v>2746.7552083333298</c:v>
                </c:pt>
                <c:pt idx="122">
                  <c:v>1767.7171249999999</c:v>
                </c:pt>
                <c:pt idx="123">
                  <c:v>2275.6261666666601</c:v>
                </c:pt>
                <c:pt idx="124">
                  <c:v>2016.70516666666</c:v>
                </c:pt>
                <c:pt idx="125">
                  <c:v>2550.7890000000002</c:v>
                </c:pt>
                <c:pt idx="126">
                  <c:v>1815.8290833333299</c:v>
                </c:pt>
                <c:pt idx="127">
                  <c:v>2059.78404166666</c:v>
                </c:pt>
                <c:pt idx="128">
                  <c:v>1758.11533333333</c:v>
                </c:pt>
                <c:pt idx="129">
                  <c:v>2062.8898749999998</c:v>
                </c:pt>
                <c:pt idx="130">
                  <c:v>2008.6056249999999</c:v>
                </c:pt>
                <c:pt idx="131">
                  <c:v>2403.17054166666</c:v>
                </c:pt>
                <c:pt idx="132">
                  <c:v>1802.7807499999999</c:v>
                </c:pt>
                <c:pt idx="133">
                  <c:v>2012.3384166666599</c:v>
                </c:pt>
                <c:pt idx="134">
                  <c:v>1925.6469583333301</c:v>
                </c:pt>
                <c:pt idx="135">
                  <c:v>2278.7637083333302</c:v>
                </c:pt>
                <c:pt idx="136">
                  <c:v>2003.20657142857</c:v>
                </c:pt>
                <c:pt idx="137">
                  <c:v>2089.9385833333299</c:v>
                </c:pt>
                <c:pt idx="138">
                  <c:v>1675.94927272727</c:v>
                </c:pt>
                <c:pt idx="139">
                  <c:v>2098.6694583333301</c:v>
                </c:pt>
                <c:pt idx="140">
                  <c:v>1905.87735</c:v>
                </c:pt>
                <c:pt idx="141">
                  <c:v>2054.7722916666598</c:v>
                </c:pt>
                <c:pt idx="142">
                  <c:v>1897.8969090909</c:v>
                </c:pt>
                <c:pt idx="143">
                  <c:v>2157.9027500000002</c:v>
                </c:pt>
                <c:pt idx="144">
                  <c:v>2109.0095000000001</c:v>
                </c:pt>
                <c:pt idx="145">
                  <c:v>2259.53731818181</c:v>
                </c:pt>
                <c:pt idx="146">
                  <c:v>2036.0522000000001</c:v>
                </c:pt>
                <c:pt idx="147">
                  <c:v>2303.133875</c:v>
                </c:pt>
                <c:pt idx="148">
                  <c:v>1791.6844999999901</c:v>
                </c:pt>
                <c:pt idx="149">
                  <c:v>2076.2275</c:v>
                </c:pt>
                <c:pt idx="150">
                  <c:v>1771.01158333333</c:v>
                </c:pt>
                <c:pt idx="151">
                  <c:v>2304.1829583333301</c:v>
                </c:pt>
                <c:pt idx="152">
                  <c:v>2108.3857083333301</c:v>
                </c:pt>
                <c:pt idx="153">
                  <c:v>2577.1646249999999</c:v>
                </c:pt>
                <c:pt idx="154">
                  <c:v>2107.1595833333299</c:v>
                </c:pt>
                <c:pt idx="155">
                  <c:v>2527.9144166666601</c:v>
                </c:pt>
                <c:pt idx="156">
                  <c:v>2046.2037499999999</c:v>
                </c:pt>
                <c:pt idx="157">
                  <c:v>2268.3677916666602</c:v>
                </c:pt>
                <c:pt idx="158">
                  <c:v>1968.2440909090899</c:v>
                </c:pt>
                <c:pt idx="159">
                  <c:v>2173.0286249999999</c:v>
                </c:pt>
                <c:pt idx="160">
                  <c:v>2010.4895555555499</c:v>
                </c:pt>
                <c:pt idx="161">
                  <c:v>2118.1903750000001</c:v>
                </c:pt>
                <c:pt idx="162">
                  <c:v>1785.1503749999899</c:v>
                </c:pt>
                <c:pt idx="163">
                  <c:v>1962.36544999999</c:v>
                </c:pt>
                <c:pt idx="164">
                  <c:v>1752.3128999999999</c:v>
                </c:pt>
                <c:pt idx="165">
                  <c:v>1970.0640454545401</c:v>
                </c:pt>
                <c:pt idx="166">
                  <c:v>2105.8021250000002</c:v>
                </c:pt>
                <c:pt idx="167">
                  <c:v>2244.6122083333298</c:v>
                </c:pt>
                <c:pt idx="168">
                  <c:v>2130.4705714285701</c:v>
                </c:pt>
                <c:pt idx="169">
                  <c:v>2107.2345416666599</c:v>
                </c:pt>
                <c:pt idx="170">
                  <c:v>1890.0461250000001</c:v>
                </c:pt>
                <c:pt idx="171">
                  <c:v>2064.86241666666</c:v>
                </c:pt>
                <c:pt idx="172">
                  <c:v>1992.3972777777699</c:v>
                </c:pt>
                <c:pt idx="173">
                  <c:v>2193.5958333333301</c:v>
                </c:pt>
                <c:pt idx="174">
                  <c:v>1713.057875</c:v>
                </c:pt>
                <c:pt idx="175">
                  <c:v>1844.6421111111099</c:v>
                </c:pt>
                <c:pt idx="176">
                  <c:v>1794.3062</c:v>
                </c:pt>
                <c:pt idx="177">
                  <c:v>1879.9822222222199</c:v>
                </c:pt>
                <c:pt idx="178">
                  <c:v>1726.2678333333299</c:v>
                </c:pt>
                <c:pt idx="179">
                  <c:v>1909.5529166666599</c:v>
                </c:pt>
                <c:pt idx="180">
                  <c:v>1895.5373499999901</c:v>
                </c:pt>
                <c:pt idx="181">
                  <c:v>2075.2814583333302</c:v>
                </c:pt>
                <c:pt idx="182">
                  <c:v>2204.4625000000001</c:v>
                </c:pt>
                <c:pt idx="183">
                  <c:v>2647.4805833333298</c:v>
                </c:pt>
                <c:pt idx="184">
                  <c:v>1895.28920833333</c:v>
                </c:pt>
                <c:pt idx="185">
                  <c:v>2096.7167083333302</c:v>
                </c:pt>
                <c:pt idx="186">
                  <c:v>2094.1008333333298</c:v>
                </c:pt>
                <c:pt idx="187">
                  <c:v>2630.4309166666599</c:v>
                </c:pt>
                <c:pt idx="188">
                  <c:v>1754.1857499999901</c:v>
                </c:pt>
                <c:pt idx="189">
                  <c:v>1884.8855454545401</c:v>
                </c:pt>
                <c:pt idx="190">
                  <c:v>1949.35475</c:v>
                </c:pt>
                <c:pt idx="191">
                  <c:v>2305.1105416666601</c:v>
                </c:pt>
                <c:pt idx="192">
                  <c:v>2093.9851249999901</c:v>
                </c:pt>
                <c:pt idx="193">
                  <c:v>2421.5386249999901</c:v>
                </c:pt>
                <c:pt idx="194">
                  <c:v>1716.26629166666</c:v>
                </c:pt>
                <c:pt idx="195">
                  <c:v>1981.6607083333299</c:v>
                </c:pt>
                <c:pt idx="196">
                  <c:v>1874.97291666666</c:v>
                </c:pt>
                <c:pt idx="197">
                  <c:v>2096.9939999999901</c:v>
                </c:pt>
                <c:pt idx="198">
                  <c:v>1859.7716666666599</c:v>
                </c:pt>
                <c:pt idx="199">
                  <c:v>2115.2125000000001</c:v>
                </c:pt>
                <c:pt idx="200">
                  <c:v>2080.5575833333301</c:v>
                </c:pt>
                <c:pt idx="201">
                  <c:v>2572.0059999999999</c:v>
                </c:pt>
                <c:pt idx="202">
                  <c:v>1915.4982</c:v>
                </c:pt>
                <c:pt idx="203">
                  <c:v>2139.759</c:v>
                </c:pt>
                <c:pt idx="204">
                  <c:v>1821.2655833333299</c:v>
                </c:pt>
                <c:pt idx="205">
                  <c:v>2098.1899166666599</c:v>
                </c:pt>
                <c:pt idx="206">
                  <c:v>1740.50766666666</c:v>
                </c:pt>
                <c:pt idx="207">
                  <c:v>2164.19929166666</c:v>
                </c:pt>
                <c:pt idx="208">
                  <c:v>2045.9454166666601</c:v>
                </c:pt>
                <c:pt idx="209">
                  <c:v>2398.56170833333</c:v>
                </c:pt>
                <c:pt idx="210">
                  <c:v>2048.9234999999999</c:v>
                </c:pt>
                <c:pt idx="211">
                  <c:v>2373.5059999999999</c:v>
                </c:pt>
                <c:pt idx="212">
                  <c:v>1995.30845833333</c:v>
                </c:pt>
                <c:pt idx="213">
                  <c:v>2278.0785833333298</c:v>
                </c:pt>
                <c:pt idx="214">
                  <c:v>1923.8526666666601</c:v>
                </c:pt>
                <c:pt idx="215">
                  <c:v>2298.48358333333</c:v>
                </c:pt>
                <c:pt idx="216">
                  <c:v>1924.03687499999</c:v>
                </c:pt>
                <c:pt idx="217">
                  <c:v>2205.9349166666598</c:v>
                </c:pt>
                <c:pt idx="218">
                  <c:v>1731.95370833333</c:v>
                </c:pt>
                <c:pt idx="219">
                  <c:v>1932.3406666666599</c:v>
                </c:pt>
                <c:pt idx="220">
                  <c:v>1618.6572916666601</c:v>
                </c:pt>
                <c:pt idx="221">
                  <c:v>1923.4404583333301</c:v>
                </c:pt>
                <c:pt idx="222">
                  <c:v>1879.78416666666</c:v>
                </c:pt>
                <c:pt idx="223">
                  <c:v>2109.7046666666602</c:v>
                </c:pt>
                <c:pt idx="224">
                  <c:v>1805.62670833333</c:v>
                </c:pt>
                <c:pt idx="225">
                  <c:v>2094.1961249999999</c:v>
                </c:pt>
                <c:pt idx="226">
                  <c:v>1835.2183333333301</c:v>
                </c:pt>
                <c:pt idx="227">
                  <c:v>2135.9254999999998</c:v>
                </c:pt>
                <c:pt idx="228">
                  <c:v>1650.9535000000001</c:v>
                </c:pt>
                <c:pt idx="229">
                  <c:v>1909.9368750000001</c:v>
                </c:pt>
                <c:pt idx="230">
                  <c:v>1819.76733333333</c:v>
                </c:pt>
                <c:pt idx="231">
                  <c:v>2076.1788333333302</c:v>
                </c:pt>
                <c:pt idx="232">
                  <c:v>1647.1206666666601</c:v>
                </c:pt>
                <c:pt idx="233">
                  <c:v>1907.8098749999999</c:v>
                </c:pt>
                <c:pt idx="234">
                  <c:v>1546.12645833333</c:v>
                </c:pt>
                <c:pt idx="235">
                  <c:v>1858.03879166666</c:v>
                </c:pt>
                <c:pt idx="236">
                  <c:v>1922.3710000000001</c:v>
                </c:pt>
                <c:pt idx="237">
                  <c:v>2112.4864583333301</c:v>
                </c:pt>
                <c:pt idx="238">
                  <c:v>2040.2557142857099</c:v>
                </c:pt>
                <c:pt idx="239">
                  <c:v>2149.3773333333302</c:v>
                </c:pt>
                <c:pt idx="240">
                  <c:v>1816.9179999999999</c:v>
                </c:pt>
                <c:pt idx="241">
                  <c:v>2432.2733181818098</c:v>
                </c:pt>
                <c:pt idx="242">
                  <c:v>2029.36579166666</c:v>
                </c:pt>
                <c:pt idx="243">
                  <c:v>2417.7076666666599</c:v>
                </c:pt>
                <c:pt idx="244">
                  <c:v>1971.1330416666599</c:v>
                </c:pt>
                <c:pt idx="245">
                  <c:v>2307.2817083333298</c:v>
                </c:pt>
                <c:pt idx="246">
                  <c:v>2072.0460416666601</c:v>
                </c:pt>
                <c:pt idx="247">
                  <c:v>2325.5537083333302</c:v>
                </c:pt>
                <c:pt idx="248">
                  <c:v>1682.53033333333</c:v>
                </c:pt>
                <c:pt idx="249">
                  <c:v>1845.6923750000001</c:v>
                </c:pt>
                <c:pt idx="250">
                  <c:v>1947.2274583333301</c:v>
                </c:pt>
                <c:pt idx="251">
                  <c:v>2272.6708333333299</c:v>
                </c:pt>
                <c:pt idx="252">
                  <c:v>2162.9690416666599</c:v>
                </c:pt>
                <c:pt idx="253">
                  <c:v>2396.8091666666601</c:v>
                </c:pt>
                <c:pt idx="254">
                  <c:v>1959.90287499999</c:v>
                </c:pt>
                <c:pt idx="255">
                  <c:v>2223.83566666666</c:v>
                </c:pt>
                <c:pt idx="256">
                  <c:v>1947.63870833333</c:v>
                </c:pt>
                <c:pt idx="257">
                  <c:v>2195.3652916666601</c:v>
                </c:pt>
                <c:pt idx="258">
                  <c:v>1752.35545833333</c:v>
                </c:pt>
                <c:pt idx="259">
                  <c:v>1953.0465833333301</c:v>
                </c:pt>
                <c:pt idx="260">
                  <c:v>2006.93199999999</c:v>
                </c:pt>
                <c:pt idx="261">
                  <c:v>2167.6819583333299</c:v>
                </c:pt>
                <c:pt idx="262">
                  <c:v>2025.9698333333299</c:v>
                </c:pt>
                <c:pt idx="263">
                  <c:v>2364.0405416666599</c:v>
                </c:pt>
                <c:pt idx="264">
                  <c:v>1953.5266875</c:v>
                </c:pt>
                <c:pt idx="265">
                  <c:v>2081.5011666666601</c:v>
                </c:pt>
                <c:pt idx="266">
                  <c:v>1833.8292916666601</c:v>
                </c:pt>
                <c:pt idx="267">
                  <c:v>2114.1895</c:v>
                </c:pt>
                <c:pt idx="268">
                  <c:v>1983.90711111111</c:v>
                </c:pt>
                <c:pt idx="269">
                  <c:v>2093.3930833333302</c:v>
                </c:pt>
                <c:pt idx="270">
                  <c:v>1989.1543750000001</c:v>
                </c:pt>
                <c:pt idx="271">
                  <c:v>2151.98383333333</c:v>
                </c:pt>
                <c:pt idx="272">
                  <c:v>1885.0945454545399</c:v>
                </c:pt>
                <c:pt idx="273">
                  <c:v>2100.1242499999998</c:v>
                </c:pt>
                <c:pt idx="274">
                  <c:v>1702.1761818181801</c:v>
                </c:pt>
                <c:pt idx="275">
                  <c:v>1951.5956249999999</c:v>
                </c:pt>
                <c:pt idx="276">
                  <c:v>1599.57408333333</c:v>
                </c:pt>
                <c:pt idx="277">
                  <c:v>1928.0886666666599</c:v>
                </c:pt>
                <c:pt idx="278">
                  <c:v>1874.05004166666</c:v>
                </c:pt>
                <c:pt idx="279">
                  <c:v>2228.79675</c:v>
                </c:pt>
                <c:pt idx="280">
                  <c:v>1865.50854166666</c:v>
                </c:pt>
                <c:pt idx="281">
                  <c:v>2147.9385416666601</c:v>
                </c:pt>
                <c:pt idx="282">
                  <c:v>1896.82779166666</c:v>
                </c:pt>
                <c:pt idx="283">
                  <c:v>2179.9699166666601</c:v>
                </c:pt>
                <c:pt idx="284">
                  <c:v>1908.9708333333299</c:v>
                </c:pt>
                <c:pt idx="285">
                  <c:v>2201.0394166666601</c:v>
                </c:pt>
                <c:pt idx="286">
                  <c:v>1941.4735416666599</c:v>
                </c:pt>
                <c:pt idx="287">
                  <c:v>2156.9471250000001</c:v>
                </c:pt>
                <c:pt idx="288">
                  <c:v>1900.7242857142801</c:v>
                </c:pt>
                <c:pt idx="289">
                  <c:v>1990.6963333333299</c:v>
                </c:pt>
                <c:pt idx="290">
                  <c:v>1641.170875</c:v>
                </c:pt>
                <c:pt idx="291">
                  <c:v>1928.3489999999999</c:v>
                </c:pt>
                <c:pt idx="292">
                  <c:v>1902.70066666666</c:v>
                </c:pt>
                <c:pt idx="293">
                  <c:v>2189.06766666666</c:v>
                </c:pt>
                <c:pt idx="294">
                  <c:v>1932.2342083333299</c:v>
                </c:pt>
                <c:pt idx="295">
                  <c:v>2221.4512083333302</c:v>
                </c:pt>
                <c:pt idx="296">
                  <c:v>1911.44145833333</c:v>
                </c:pt>
                <c:pt idx="297">
                  <c:v>2154.5671666666599</c:v>
                </c:pt>
                <c:pt idx="298">
                  <c:v>2086.4557222222202</c:v>
                </c:pt>
                <c:pt idx="299">
                  <c:v>2375.8916249999902</c:v>
                </c:pt>
                <c:pt idx="300">
                  <c:v>2278.90968749999</c:v>
                </c:pt>
                <c:pt idx="301">
                  <c:v>2414.6731818181802</c:v>
                </c:pt>
                <c:pt idx="302">
                  <c:v>1976.13129999999</c:v>
                </c:pt>
                <c:pt idx="303">
                  <c:v>2665.5086249999999</c:v>
                </c:pt>
                <c:pt idx="304">
                  <c:v>2063.6120000000001</c:v>
                </c:pt>
                <c:pt idx="305">
                  <c:v>2220.75304166666</c:v>
                </c:pt>
                <c:pt idx="306">
                  <c:v>2043.6455000000001</c:v>
                </c:pt>
                <c:pt idx="307">
                  <c:v>2350.2772916666599</c:v>
                </c:pt>
                <c:pt idx="308">
                  <c:v>1895.89842857142</c:v>
                </c:pt>
                <c:pt idx="309">
                  <c:v>2092.5697499999901</c:v>
                </c:pt>
                <c:pt idx="310">
                  <c:v>1798.14591666666</c:v>
                </c:pt>
                <c:pt idx="311">
                  <c:v>2105.5673333333302</c:v>
                </c:pt>
                <c:pt idx="312">
                  <c:v>1923.17379166666</c:v>
                </c:pt>
                <c:pt idx="313">
                  <c:v>2208.3795416666599</c:v>
                </c:pt>
                <c:pt idx="314">
                  <c:v>1958.0631249999999</c:v>
                </c:pt>
                <c:pt idx="315">
                  <c:v>2245.5582083333302</c:v>
                </c:pt>
                <c:pt idx="316">
                  <c:v>1918.86162499999</c:v>
                </c:pt>
                <c:pt idx="317">
                  <c:v>2000.08429166666</c:v>
                </c:pt>
                <c:pt idx="318">
                  <c:v>1909.68320833333</c:v>
                </c:pt>
                <c:pt idx="319">
                  <c:v>2065.2884583333298</c:v>
                </c:pt>
                <c:pt idx="320">
                  <c:v>1660.33879166666</c:v>
                </c:pt>
                <c:pt idx="321">
                  <c:v>1883.58904166666</c:v>
                </c:pt>
                <c:pt idx="322">
                  <c:v>1905.7972916666599</c:v>
                </c:pt>
                <c:pt idx="323">
                  <c:v>2126.8541249999998</c:v>
                </c:pt>
                <c:pt idx="324">
                  <c:v>2100.2164583333301</c:v>
                </c:pt>
                <c:pt idx="325">
                  <c:v>2545.1474166666599</c:v>
                </c:pt>
                <c:pt idx="326">
                  <c:v>2023.9495833333301</c:v>
                </c:pt>
                <c:pt idx="327">
                  <c:v>2276.0501250000002</c:v>
                </c:pt>
                <c:pt idx="328">
                  <c:v>1991.1601250000001</c:v>
                </c:pt>
                <c:pt idx="329">
                  <c:v>2287.9387083333299</c:v>
                </c:pt>
                <c:pt idx="330">
                  <c:v>1849.9232916666599</c:v>
                </c:pt>
                <c:pt idx="331">
                  <c:v>2194.1292083333301</c:v>
                </c:pt>
                <c:pt idx="332">
                  <c:v>1790.3879583333301</c:v>
                </c:pt>
                <c:pt idx="333">
                  <c:v>2141.3363749999999</c:v>
                </c:pt>
                <c:pt idx="334">
                  <c:v>2057.9334999999901</c:v>
                </c:pt>
                <c:pt idx="335">
                  <c:v>2406.0681666666601</c:v>
                </c:pt>
                <c:pt idx="336">
                  <c:v>2095.8654166666602</c:v>
                </c:pt>
                <c:pt idx="337">
                  <c:v>2445.3009999999999</c:v>
                </c:pt>
                <c:pt idx="338">
                  <c:v>2086.9225833333298</c:v>
                </c:pt>
                <c:pt idx="339">
                  <c:v>2370.00979166666</c:v>
                </c:pt>
                <c:pt idx="340">
                  <c:v>2085.0864166666602</c:v>
                </c:pt>
                <c:pt idx="341">
                  <c:v>2395.16129166666</c:v>
                </c:pt>
                <c:pt idx="342">
                  <c:v>2235.5886666666602</c:v>
                </c:pt>
                <c:pt idx="343">
                  <c:v>2318.01045833333</c:v>
                </c:pt>
                <c:pt idx="344">
                  <c:v>2014.8761875</c:v>
                </c:pt>
                <c:pt idx="345">
                  <c:v>2078.2272499999999</c:v>
                </c:pt>
                <c:pt idx="346">
                  <c:v>1914.3522</c:v>
                </c:pt>
                <c:pt idx="347">
                  <c:v>2149.4061666666598</c:v>
                </c:pt>
                <c:pt idx="348">
                  <c:v>1990.1363181818101</c:v>
                </c:pt>
                <c:pt idx="349">
                  <c:v>2258.9283333333301</c:v>
                </c:pt>
                <c:pt idx="350">
                  <c:v>1961.3875</c:v>
                </c:pt>
                <c:pt idx="351">
                  <c:v>2335.6261249999998</c:v>
                </c:pt>
                <c:pt idx="352">
                  <c:v>2000.8362916666599</c:v>
                </c:pt>
                <c:pt idx="353">
                  <c:v>2338.0388749999902</c:v>
                </c:pt>
                <c:pt idx="354">
                  <c:v>2019.33712499999</c:v>
                </c:pt>
                <c:pt idx="355">
                  <c:v>2289.0407083333298</c:v>
                </c:pt>
                <c:pt idx="356">
                  <c:v>1994.4352083333299</c:v>
                </c:pt>
                <c:pt idx="357">
                  <c:v>2222.3777083333298</c:v>
                </c:pt>
                <c:pt idx="358">
                  <c:v>1792.535625</c:v>
                </c:pt>
                <c:pt idx="359">
                  <c:v>2035.47041666666</c:v>
                </c:pt>
                <c:pt idx="360">
                  <c:v>1825.59381249999</c:v>
                </c:pt>
                <c:pt idx="361">
                  <c:v>2076.4887916666598</c:v>
                </c:pt>
                <c:pt idx="362">
                  <c:v>2384.7628749999999</c:v>
                </c:pt>
                <c:pt idx="363">
                  <c:v>3175.5055000000002</c:v>
                </c:pt>
                <c:pt idx="364">
                  <c:v>1879.307</c:v>
                </c:pt>
                <c:pt idx="365">
                  <c:v>2233.8377500000001</c:v>
                </c:pt>
                <c:pt idx="366">
                  <c:v>2098.0626499999998</c:v>
                </c:pt>
                <c:pt idx="367">
                  <c:v>2477.5514583333302</c:v>
                </c:pt>
                <c:pt idx="368">
                  <c:v>1810.3757499999999</c:v>
                </c:pt>
                <c:pt idx="369">
                  <c:v>2138.3887916666599</c:v>
                </c:pt>
                <c:pt idx="370">
                  <c:v>1767.7639999999999</c:v>
                </c:pt>
                <c:pt idx="371">
                  <c:v>2166.1871000000001</c:v>
                </c:pt>
                <c:pt idx="372">
                  <c:v>1971.0527499999901</c:v>
                </c:pt>
                <c:pt idx="373">
                  <c:v>2203.1564166666599</c:v>
                </c:pt>
                <c:pt idx="374">
                  <c:v>1859.2815416666599</c:v>
                </c:pt>
                <c:pt idx="375">
                  <c:v>2249.0152916666598</c:v>
                </c:pt>
                <c:pt idx="376">
                  <c:v>1922.1611249999901</c:v>
                </c:pt>
                <c:pt idx="377">
                  <c:v>2221.432875</c:v>
                </c:pt>
                <c:pt idx="378">
                  <c:v>1745.8321249999999</c:v>
                </c:pt>
                <c:pt idx="379">
                  <c:v>2018.5865833333301</c:v>
                </c:pt>
                <c:pt idx="380">
                  <c:v>1857.62129166666</c:v>
                </c:pt>
                <c:pt idx="381">
                  <c:v>2091.5625416666599</c:v>
                </c:pt>
                <c:pt idx="382">
                  <c:v>1880.002375</c:v>
                </c:pt>
                <c:pt idx="383">
                  <c:v>2144.029</c:v>
                </c:pt>
                <c:pt idx="384">
                  <c:v>1942.2773749999999</c:v>
                </c:pt>
                <c:pt idx="385">
                  <c:v>2156.9050833333299</c:v>
                </c:pt>
                <c:pt idx="386">
                  <c:v>1863.51966666666</c:v>
                </c:pt>
                <c:pt idx="387">
                  <c:v>2113.2942083333301</c:v>
                </c:pt>
                <c:pt idx="388">
                  <c:v>1727.4197916666601</c:v>
                </c:pt>
                <c:pt idx="389">
                  <c:v>2095.5535</c:v>
                </c:pt>
                <c:pt idx="390">
                  <c:v>1967.7181249999901</c:v>
                </c:pt>
                <c:pt idx="391">
                  <c:v>2343.9105</c:v>
                </c:pt>
                <c:pt idx="392">
                  <c:v>2027.19783333333</c:v>
                </c:pt>
                <c:pt idx="393">
                  <c:v>2471.7156249999998</c:v>
                </c:pt>
                <c:pt idx="394">
                  <c:v>2030.9194583333301</c:v>
                </c:pt>
                <c:pt idx="395">
                  <c:v>2445.4532083333302</c:v>
                </c:pt>
                <c:pt idx="396">
                  <c:v>2128.7746666666599</c:v>
                </c:pt>
                <c:pt idx="397">
                  <c:v>2486.29025</c:v>
                </c:pt>
                <c:pt idx="398">
                  <c:v>2153.5862499999998</c:v>
                </c:pt>
                <c:pt idx="399">
                  <c:v>2445.9498749999998</c:v>
                </c:pt>
                <c:pt idx="400">
                  <c:v>1976.4664166666601</c:v>
                </c:pt>
                <c:pt idx="401">
                  <c:v>2273.79779166666</c:v>
                </c:pt>
                <c:pt idx="402">
                  <c:v>1887.0905416666601</c:v>
                </c:pt>
                <c:pt idx="403">
                  <c:v>2286.2764583333301</c:v>
                </c:pt>
                <c:pt idx="404">
                  <c:v>2117.26695833333</c:v>
                </c:pt>
                <c:pt idx="405">
                  <c:v>2382.9783333333298</c:v>
                </c:pt>
                <c:pt idx="406">
                  <c:v>2141.53866666666</c:v>
                </c:pt>
                <c:pt idx="407">
                  <c:v>2240.2341666666598</c:v>
                </c:pt>
                <c:pt idx="408">
                  <c:v>1878.19175</c:v>
                </c:pt>
                <c:pt idx="409">
                  <c:v>2191.5256250000002</c:v>
                </c:pt>
                <c:pt idx="410">
                  <c:v>1887.7463749999899</c:v>
                </c:pt>
                <c:pt idx="411">
                  <c:v>2213.9628333333299</c:v>
                </c:pt>
                <c:pt idx="412">
                  <c:v>1996.06308333333</c:v>
                </c:pt>
                <c:pt idx="413">
                  <c:v>2482.7692499999998</c:v>
                </c:pt>
                <c:pt idx="414">
                  <c:v>1897.66616666666</c:v>
                </c:pt>
                <c:pt idx="415">
                  <c:v>2206.1185</c:v>
                </c:pt>
                <c:pt idx="416">
                  <c:v>1751.1030416666599</c:v>
                </c:pt>
                <c:pt idx="417">
                  <c:v>2099.3076249999999</c:v>
                </c:pt>
                <c:pt idx="418">
                  <c:v>2000.35366666666</c:v>
                </c:pt>
                <c:pt idx="419">
                  <c:v>2385.5984999999901</c:v>
                </c:pt>
                <c:pt idx="420">
                  <c:v>2051.9919583333299</c:v>
                </c:pt>
                <c:pt idx="421">
                  <c:v>2307.1601249999999</c:v>
                </c:pt>
                <c:pt idx="422">
                  <c:v>1992.06812499999</c:v>
                </c:pt>
                <c:pt idx="423">
                  <c:v>2272.55004166666</c:v>
                </c:pt>
                <c:pt idx="424">
                  <c:v>2619.6127499999998</c:v>
                </c:pt>
                <c:pt idx="425">
                  <c:v>3135.2914166666601</c:v>
                </c:pt>
                <c:pt idx="426">
                  <c:v>2020.72577777777</c:v>
                </c:pt>
                <c:pt idx="427">
                  <c:v>2479.9036666666598</c:v>
                </c:pt>
                <c:pt idx="428">
                  <c:v>2173.7058333333298</c:v>
                </c:pt>
                <c:pt idx="429">
                  <c:v>2584.7835833333302</c:v>
                </c:pt>
                <c:pt idx="430">
                  <c:v>2057.4659999999999</c:v>
                </c:pt>
                <c:pt idx="431">
                  <c:v>2659.6397499999998</c:v>
                </c:pt>
                <c:pt idx="432">
                  <c:v>1999.15021428571</c:v>
                </c:pt>
                <c:pt idx="433">
                  <c:v>2072.13229166666</c:v>
                </c:pt>
                <c:pt idx="434">
                  <c:v>1795.002125</c:v>
                </c:pt>
                <c:pt idx="435">
                  <c:v>2046.49437499999</c:v>
                </c:pt>
                <c:pt idx="436">
                  <c:v>2152.0723750000002</c:v>
                </c:pt>
                <c:pt idx="437">
                  <c:v>2471.3907916666599</c:v>
                </c:pt>
                <c:pt idx="438">
                  <c:v>1920.2779583333299</c:v>
                </c:pt>
                <c:pt idx="439">
                  <c:v>2274.8648333333299</c:v>
                </c:pt>
                <c:pt idx="440">
                  <c:v>1595.4885833333301</c:v>
                </c:pt>
                <c:pt idx="441">
                  <c:v>1906.04541666666</c:v>
                </c:pt>
                <c:pt idx="442">
                  <c:v>1899.76866666666</c:v>
                </c:pt>
                <c:pt idx="443">
                  <c:v>2168.54474999999</c:v>
                </c:pt>
                <c:pt idx="444">
                  <c:v>1893.92883333333</c:v>
                </c:pt>
                <c:pt idx="445">
                  <c:v>2163.90545833333</c:v>
                </c:pt>
                <c:pt idx="446">
                  <c:v>1709.3747499999999</c:v>
                </c:pt>
                <c:pt idx="447">
                  <c:v>1969.1160833333299</c:v>
                </c:pt>
                <c:pt idx="448">
                  <c:v>1981.62925</c:v>
                </c:pt>
                <c:pt idx="449">
                  <c:v>2265.6325000000002</c:v>
                </c:pt>
                <c:pt idx="450">
                  <c:v>2017.8668333333301</c:v>
                </c:pt>
                <c:pt idx="451">
                  <c:v>2272.4112083333298</c:v>
                </c:pt>
                <c:pt idx="452">
                  <c:v>1957.98008333333</c:v>
                </c:pt>
                <c:pt idx="453">
                  <c:v>2410.05508333333</c:v>
                </c:pt>
                <c:pt idx="454">
                  <c:v>2061.5842499999899</c:v>
                </c:pt>
                <c:pt idx="455">
                  <c:v>2334.3259166666599</c:v>
                </c:pt>
                <c:pt idx="456">
                  <c:v>1791.68908333333</c:v>
                </c:pt>
                <c:pt idx="457">
                  <c:v>2115.05070833333</c:v>
                </c:pt>
                <c:pt idx="458">
                  <c:v>1725.1356249999999</c:v>
                </c:pt>
                <c:pt idx="459">
                  <c:v>2079.96133333333</c:v>
                </c:pt>
                <c:pt idx="460">
                  <c:v>1869.9213749999999</c:v>
                </c:pt>
                <c:pt idx="461">
                  <c:v>2151.5065416666598</c:v>
                </c:pt>
                <c:pt idx="462">
                  <c:v>2009.3411249999999</c:v>
                </c:pt>
                <c:pt idx="463">
                  <c:v>2258.4755416666599</c:v>
                </c:pt>
                <c:pt idx="464">
                  <c:v>1953.2787083333301</c:v>
                </c:pt>
                <c:pt idx="465">
                  <c:v>2179.1737083333301</c:v>
                </c:pt>
                <c:pt idx="466">
                  <c:v>2002.07149999999</c:v>
                </c:pt>
                <c:pt idx="467">
                  <c:v>2190.5812083333299</c:v>
                </c:pt>
                <c:pt idx="468">
                  <c:v>2238.6494166666598</c:v>
                </c:pt>
                <c:pt idx="469">
                  <c:v>2101.758875</c:v>
                </c:pt>
                <c:pt idx="470">
                  <c:v>1744.8411249999899</c:v>
                </c:pt>
                <c:pt idx="471">
                  <c:v>1955.6636249999999</c:v>
                </c:pt>
                <c:pt idx="472">
                  <c:v>1709.34116666666</c:v>
                </c:pt>
                <c:pt idx="473">
                  <c:v>2090.6051666666599</c:v>
                </c:pt>
                <c:pt idx="474">
                  <c:v>1930.23291666666</c:v>
                </c:pt>
                <c:pt idx="475">
                  <c:v>2252.1495416666598</c:v>
                </c:pt>
                <c:pt idx="476">
                  <c:v>2025.5564999999999</c:v>
                </c:pt>
                <c:pt idx="477">
                  <c:v>2431.169875</c:v>
                </c:pt>
                <c:pt idx="478">
                  <c:v>1985.1439583333299</c:v>
                </c:pt>
                <c:pt idx="479">
                  <c:v>2232.0480416666601</c:v>
                </c:pt>
                <c:pt idx="480">
                  <c:v>2000.4889166666601</c:v>
                </c:pt>
                <c:pt idx="481">
                  <c:v>2244.6094583333302</c:v>
                </c:pt>
                <c:pt idx="482">
                  <c:v>1956.4982499999901</c:v>
                </c:pt>
                <c:pt idx="483">
                  <c:v>2234.6941666666598</c:v>
                </c:pt>
                <c:pt idx="484">
                  <c:v>1764.0211666666601</c:v>
                </c:pt>
                <c:pt idx="485">
                  <c:v>1984.9037083333301</c:v>
                </c:pt>
                <c:pt idx="486">
                  <c:v>2259.3434166666598</c:v>
                </c:pt>
                <c:pt idx="487">
                  <c:v>2360.6292916666598</c:v>
                </c:pt>
                <c:pt idx="488">
                  <c:v>1846.40777272727</c:v>
                </c:pt>
                <c:pt idx="489">
                  <c:v>2621.3647499999902</c:v>
                </c:pt>
                <c:pt idx="490">
                  <c:v>1922.99563636363</c:v>
                </c:pt>
                <c:pt idx="491">
                  <c:v>2474.1590833333298</c:v>
                </c:pt>
                <c:pt idx="492">
                  <c:v>2056.328</c:v>
                </c:pt>
                <c:pt idx="493">
                  <c:v>2567.8376250000001</c:v>
                </c:pt>
                <c:pt idx="494">
                  <c:v>2030.3805833333299</c:v>
                </c:pt>
                <c:pt idx="495">
                  <c:v>2019.70716666666</c:v>
                </c:pt>
                <c:pt idx="496">
                  <c:v>1680.81474999999</c:v>
                </c:pt>
                <c:pt idx="497">
                  <c:v>2067.74695833333</c:v>
                </c:pt>
                <c:pt idx="498">
                  <c:v>2076.187375</c:v>
                </c:pt>
                <c:pt idx="499">
                  <c:v>2497.8737916666601</c:v>
                </c:pt>
                <c:pt idx="500">
                  <c:v>1934.8973333333299</c:v>
                </c:pt>
                <c:pt idx="501">
                  <c:v>2169.9367916666602</c:v>
                </c:pt>
                <c:pt idx="502">
                  <c:v>1909.34512499999</c:v>
                </c:pt>
                <c:pt idx="503">
                  <c:v>2149.7494166666602</c:v>
                </c:pt>
                <c:pt idx="504">
                  <c:v>1873.6608333333299</c:v>
                </c:pt>
                <c:pt idx="505">
                  <c:v>2116.88016666666</c:v>
                </c:pt>
                <c:pt idx="506">
                  <c:v>1699.7154166666601</c:v>
                </c:pt>
                <c:pt idx="507">
                  <c:v>2109.2648749999998</c:v>
                </c:pt>
                <c:pt idx="508">
                  <c:v>1848.3395416666599</c:v>
                </c:pt>
                <c:pt idx="509">
                  <c:v>2107.09733333333</c:v>
                </c:pt>
                <c:pt idx="510">
                  <c:v>2006.9661249999999</c:v>
                </c:pt>
                <c:pt idx="511">
                  <c:v>2248.7629999999999</c:v>
                </c:pt>
                <c:pt idx="512">
                  <c:v>1784.0219999999999</c:v>
                </c:pt>
                <c:pt idx="513">
                  <c:v>2240.7224999999999</c:v>
                </c:pt>
                <c:pt idx="514">
                  <c:v>1836.4853333333299</c:v>
                </c:pt>
                <c:pt idx="515">
                  <c:v>2042.4563333333299</c:v>
                </c:pt>
                <c:pt idx="516">
                  <c:v>2023.1317916666601</c:v>
                </c:pt>
                <c:pt idx="517">
                  <c:v>2365.6989999999901</c:v>
                </c:pt>
                <c:pt idx="518">
                  <c:v>2014.6587499999901</c:v>
                </c:pt>
                <c:pt idx="519">
                  <c:v>2307.1498749999901</c:v>
                </c:pt>
                <c:pt idx="520">
                  <c:v>2004.1671249999999</c:v>
                </c:pt>
                <c:pt idx="521">
                  <c:v>2271.43324999999</c:v>
                </c:pt>
                <c:pt idx="522">
                  <c:v>1920.9021250000001</c:v>
                </c:pt>
                <c:pt idx="523">
                  <c:v>2218.1039999999998</c:v>
                </c:pt>
                <c:pt idx="524">
                  <c:v>1970.1035833333301</c:v>
                </c:pt>
                <c:pt idx="525">
                  <c:v>2213.6470416666598</c:v>
                </c:pt>
                <c:pt idx="526">
                  <c:v>1732.7019583333299</c:v>
                </c:pt>
                <c:pt idx="527">
                  <c:v>1933.2025000000001</c:v>
                </c:pt>
                <c:pt idx="528">
                  <c:v>1784.0386999999901</c:v>
                </c:pt>
                <c:pt idx="529">
                  <c:v>2104.9902499999998</c:v>
                </c:pt>
                <c:pt idx="530">
                  <c:v>1969.7938125000001</c:v>
                </c:pt>
                <c:pt idx="531">
                  <c:v>2124.48358333333</c:v>
                </c:pt>
                <c:pt idx="532">
                  <c:v>1837.43941666666</c:v>
                </c:pt>
                <c:pt idx="533">
                  <c:v>2198.0576249999999</c:v>
                </c:pt>
                <c:pt idx="534">
                  <c:v>1935.0042083333301</c:v>
                </c:pt>
                <c:pt idx="535">
                  <c:v>2156.9343749999998</c:v>
                </c:pt>
                <c:pt idx="536">
                  <c:v>1926.1875</c:v>
                </c:pt>
                <c:pt idx="537">
                  <c:v>2214.9516250000001</c:v>
                </c:pt>
                <c:pt idx="538">
                  <c:v>1951.0851250000001</c:v>
                </c:pt>
                <c:pt idx="539">
                  <c:v>2127.3627916666601</c:v>
                </c:pt>
                <c:pt idx="540">
                  <c:v>1725.21108333333</c:v>
                </c:pt>
                <c:pt idx="541">
                  <c:v>1899.99741666666</c:v>
                </c:pt>
                <c:pt idx="542">
                  <c:v>1602.6900416666599</c:v>
                </c:pt>
                <c:pt idx="543">
                  <c:v>1989.90491666666</c:v>
                </c:pt>
                <c:pt idx="544">
                  <c:v>1684.1917083333301</c:v>
                </c:pt>
                <c:pt idx="545">
                  <c:v>1953.3324583333299</c:v>
                </c:pt>
                <c:pt idx="546">
                  <c:v>2007.6444999999901</c:v>
                </c:pt>
                <c:pt idx="547">
                  <c:v>2220.78666666666</c:v>
                </c:pt>
                <c:pt idx="548">
                  <c:v>1886.12816666666</c:v>
                </c:pt>
                <c:pt idx="549">
                  <c:v>2790.45141666666</c:v>
                </c:pt>
                <c:pt idx="550">
                  <c:v>1962.5399583333301</c:v>
                </c:pt>
                <c:pt idx="551">
                  <c:v>2332.38454166666</c:v>
                </c:pt>
                <c:pt idx="552">
                  <c:v>2132.88175</c:v>
                </c:pt>
                <c:pt idx="553">
                  <c:v>2626.2460416666599</c:v>
                </c:pt>
                <c:pt idx="554">
                  <c:v>2052.8806666666601</c:v>
                </c:pt>
                <c:pt idx="555">
                  <c:v>1989.07779166666</c:v>
                </c:pt>
                <c:pt idx="556">
                  <c:v>1942.3025416666601</c:v>
                </c:pt>
                <c:pt idx="557">
                  <c:v>2247.8567916666598</c:v>
                </c:pt>
                <c:pt idx="558">
                  <c:v>2029.9478749999901</c:v>
                </c:pt>
                <c:pt idx="559">
                  <c:v>2304.0392916666601</c:v>
                </c:pt>
                <c:pt idx="560">
                  <c:v>1755.5350416666599</c:v>
                </c:pt>
                <c:pt idx="561">
                  <c:v>2048.3871666666601</c:v>
                </c:pt>
                <c:pt idx="562">
                  <c:v>1943.12725</c:v>
                </c:pt>
                <c:pt idx="563">
                  <c:v>2243.9492500000001</c:v>
                </c:pt>
                <c:pt idx="564">
                  <c:v>1881.1257083333301</c:v>
                </c:pt>
                <c:pt idx="565">
                  <c:v>2096.1401249999999</c:v>
                </c:pt>
                <c:pt idx="566">
                  <c:v>1722.9338333333301</c:v>
                </c:pt>
                <c:pt idx="567">
                  <c:v>2293.70854166666</c:v>
                </c:pt>
                <c:pt idx="568">
                  <c:v>1850.04408333333</c:v>
                </c:pt>
                <c:pt idx="569">
                  <c:v>2374.0641666666602</c:v>
                </c:pt>
                <c:pt idx="570">
                  <c:v>1611.22</c:v>
                </c:pt>
                <c:pt idx="571">
                  <c:v>1846.55791666666</c:v>
                </c:pt>
                <c:pt idx="572">
                  <c:v>1799.310375</c:v>
                </c:pt>
                <c:pt idx="573">
                  <c:v>2070.2994583333302</c:v>
                </c:pt>
                <c:pt idx="574">
                  <c:v>1832.39116666666</c:v>
                </c:pt>
                <c:pt idx="575">
                  <c:v>2099.4979583333302</c:v>
                </c:pt>
                <c:pt idx="576">
                  <c:v>1845.81924999999</c:v>
                </c:pt>
                <c:pt idx="577">
                  <c:v>2042.6991666666599</c:v>
                </c:pt>
                <c:pt idx="578">
                  <c:v>1838.79779166666</c:v>
                </c:pt>
                <c:pt idx="579">
                  <c:v>2088.8355833333299</c:v>
                </c:pt>
                <c:pt idx="580">
                  <c:v>1883.367125</c:v>
                </c:pt>
                <c:pt idx="581">
                  <c:v>2092.3713333333299</c:v>
                </c:pt>
                <c:pt idx="582">
                  <c:v>1741.1714999999999</c:v>
                </c:pt>
                <c:pt idx="583">
                  <c:v>2051.60645833333</c:v>
                </c:pt>
                <c:pt idx="584">
                  <c:v>1642.1816249999999</c:v>
                </c:pt>
                <c:pt idx="585">
                  <c:v>1924.9824166666599</c:v>
                </c:pt>
                <c:pt idx="586">
                  <c:v>1831.9275833333299</c:v>
                </c:pt>
                <c:pt idx="587">
                  <c:v>2062.1536249999999</c:v>
                </c:pt>
                <c:pt idx="588">
                  <c:v>1844.1833750000001</c:v>
                </c:pt>
                <c:pt idx="589">
                  <c:v>2069.80945833333</c:v>
                </c:pt>
                <c:pt idx="590">
                  <c:v>1826.20020833333</c:v>
                </c:pt>
                <c:pt idx="591">
                  <c:v>2041.8861666666601</c:v>
                </c:pt>
                <c:pt idx="592">
                  <c:v>1819.0770833333299</c:v>
                </c:pt>
                <c:pt idx="593">
                  <c:v>2089.3340416666601</c:v>
                </c:pt>
                <c:pt idx="594">
                  <c:v>1807.22899999999</c:v>
                </c:pt>
                <c:pt idx="595">
                  <c:v>2062.937625</c:v>
                </c:pt>
                <c:pt idx="596">
                  <c:v>1688.17129166666</c:v>
                </c:pt>
                <c:pt idx="597">
                  <c:v>1882.3611249999999</c:v>
                </c:pt>
                <c:pt idx="598">
                  <c:v>1591.99795833333</c:v>
                </c:pt>
                <c:pt idx="599">
                  <c:v>1926.1012499999999</c:v>
                </c:pt>
                <c:pt idx="600">
                  <c:v>1874.9264166666601</c:v>
                </c:pt>
                <c:pt idx="601">
                  <c:v>2207.3483333333302</c:v>
                </c:pt>
                <c:pt idx="602">
                  <c:v>1911.4361249999999</c:v>
                </c:pt>
                <c:pt idx="603">
                  <c:v>2309.9924166666601</c:v>
                </c:pt>
                <c:pt idx="604">
                  <c:v>1934.6754166666601</c:v>
                </c:pt>
                <c:pt idx="605">
                  <c:v>2446.9752916666598</c:v>
                </c:pt>
                <c:pt idx="606">
                  <c:v>1950.0437916666599</c:v>
                </c:pt>
                <c:pt idx="607">
                  <c:v>2245.5435833333299</c:v>
                </c:pt>
                <c:pt idx="608">
                  <c:v>2055.8892500000002</c:v>
                </c:pt>
                <c:pt idx="609">
                  <c:v>2244.6372500000002</c:v>
                </c:pt>
                <c:pt idx="610">
                  <c:v>2363.6295416666599</c:v>
                </c:pt>
                <c:pt idx="611">
                  <c:v>3211.5232499999902</c:v>
                </c:pt>
                <c:pt idx="612">
                  <c:v>2147.2688333333299</c:v>
                </c:pt>
                <c:pt idx="613">
                  <c:v>2340.14141666666</c:v>
                </c:pt>
                <c:pt idx="614">
                  <c:v>2180.6801249999999</c:v>
                </c:pt>
                <c:pt idx="615">
                  <c:v>2606.2606666666602</c:v>
                </c:pt>
                <c:pt idx="616">
                  <c:v>1593.28204166666</c:v>
                </c:pt>
                <c:pt idx="617">
                  <c:v>1816.4230833333299</c:v>
                </c:pt>
                <c:pt idx="618">
                  <c:v>2012.89008333333</c:v>
                </c:pt>
                <c:pt idx="619">
                  <c:v>2323.33687499999</c:v>
                </c:pt>
                <c:pt idx="620">
                  <c:v>2038.519125</c:v>
                </c:pt>
                <c:pt idx="621">
                  <c:v>2540.8084583333298</c:v>
                </c:pt>
                <c:pt idx="622">
                  <c:v>1708.6217083333299</c:v>
                </c:pt>
                <c:pt idx="623">
                  <c:v>2016.7689583333299</c:v>
                </c:pt>
                <c:pt idx="624">
                  <c:v>1949.9066250000001</c:v>
                </c:pt>
                <c:pt idx="625">
                  <c:v>2290.6012500000002</c:v>
                </c:pt>
                <c:pt idx="626">
                  <c:v>1880.72729166666</c:v>
                </c:pt>
                <c:pt idx="627">
                  <c:v>2154.9060416666598</c:v>
                </c:pt>
                <c:pt idx="628">
                  <c:v>1956.88375</c:v>
                </c:pt>
                <c:pt idx="629">
                  <c:v>2342.821625</c:v>
                </c:pt>
                <c:pt idx="630">
                  <c:v>2046.5167083333299</c:v>
                </c:pt>
                <c:pt idx="631">
                  <c:v>2574.9333750000001</c:v>
                </c:pt>
                <c:pt idx="632">
                  <c:v>1838.4179166666599</c:v>
                </c:pt>
                <c:pt idx="633">
                  <c:v>2156.3199583333299</c:v>
                </c:pt>
                <c:pt idx="634">
                  <c:v>1879.3218749999901</c:v>
                </c:pt>
                <c:pt idx="635">
                  <c:v>2407.2310416666601</c:v>
                </c:pt>
                <c:pt idx="636">
                  <c:v>1984.76958333333</c:v>
                </c:pt>
                <c:pt idx="637">
                  <c:v>2474.5342083333298</c:v>
                </c:pt>
                <c:pt idx="638">
                  <c:v>1896.93095833333</c:v>
                </c:pt>
                <c:pt idx="639">
                  <c:v>2473.4072916666601</c:v>
                </c:pt>
                <c:pt idx="640">
                  <c:v>1830.4516249999999</c:v>
                </c:pt>
                <c:pt idx="641">
                  <c:v>2146.0133333333301</c:v>
                </c:pt>
                <c:pt idx="642">
                  <c:v>1967.22974999999</c:v>
                </c:pt>
                <c:pt idx="643">
                  <c:v>2182.4940000000001</c:v>
                </c:pt>
                <c:pt idx="644">
                  <c:v>1929.8937777777701</c:v>
                </c:pt>
                <c:pt idx="645">
                  <c:v>2045.6363636363601</c:v>
                </c:pt>
                <c:pt idx="646">
                  <c:v>1880.0908571428499</c:v>
                </c:pt>
                <c:pt idx="647">
                  <c:v>2085.9897500000002</c:v>
                </c:pt>
                <c:pt idx="648">
                  <c:v>2014.6393125</c:v>
                </c:pt>
                <c:pt idx="649">
                  <c:v>2325.59958333333</c:v>
                </c:pt>
                <c:pt idx="650">
                  <c:v>1960.05679166666</c:v>
                </c:pt>
                <c:pt idx="651">
                  <c:v>2341.8746666666598</c:v>
                </c:pt>
                <c:pt idx="652">
                  <c:v>1722.6105</c:v>
                </c:pt>
                <c:pt idx="653">
                  <c:v>2026.1913750000001</c:v>
                </c:pt>
                <c:pt idx="654">
                  <c:v>1621.5212916666601</c:v>
                </c:pt>
                <c:pt idx="655">
                  <c:v>1833.5901249999999</c:v>
                </c:pt>
                <c:pt idx="656">
                  <c:v>1763.4928749999999</c:v>
                </c:pt>
                <c:pt idx="657">
                  <c:v>2059.60249999999</c:v>
                </c:pt>
                <c:pt idx="658">
                  <c:v>1995.29342857142</c:v>
                </c:pt>
                <c:pt idx="659">
                  <c:v>2089.6785416666598</c:v>
                </c:pt>
                <c:pt idx="660">
                  <c:v>1968.56105555555</c:v>
                </c:pt>
                <c:pt idx="661">
                  <c:v>2332.91908333333</c:v>
                </c:pt>
                <c:pt idx="662">
                  <c:v>2027.29349999999</c:v>
                </c:pt>
                <c:pt idx="663">
                  <c:v>2408.9666666666599</c:v>
                </c:pt>
                <c:pt idx="664">
                  <c:v>2020.8008749999999</c:v>
                </c:pt>
                <c:pt idx="665">
                  <c:v>2143.7741666666602</c:v>
                </c:pt>
                <c:pt idx="666">
                  <c:v>1733.66625</c:v>
                </c:pt>
                <c:pt idx="667">
                  <c:v>1938.42895833333</c:v>
                </c:pt>
                <c:pt idx="668">
                  <c:v>1811.3492083333299</c:v>
                </c:pt>
                <c:pt idx="669">
                  <c:v>2407.5522083333299</c:v>
                </c:pt>
                <c:pt idx="670">
                  <c:v>2557.52991666666</c:v>
                </c:pt>
                <c:pt idx="671">
                  <c:v>3343.2067916666601</c:v>
                </c:pt>
                <c:pt idx="672">
                  <c:v>1855.5550416666599</c:v>
                </c:pt>
                <c:pt idx="673">
                  <c:v>2107.1355416666602</c:v>
                </c:pt>
                <c:pt idx="674">
                  <c:v>2148.7616249999901</c:v>
                </c:pt>
                <c:pt idx="675">
                  <c:v>2362.4044583333298</c:v>
                </c:pt>
                <c:pt idx="676">
                  <c:v>1645.9032999999999</c:v>
                </c:pt>
                <c:pt idx="677">
                  <c:v>1852.95022727272</c:v>
                </c:pt>
                <c:pt idx="678">
                  <c:v>2100.8144499999999</c:v>
                </c:pt>
                <c:pt idx="679">
                  <c:v>2257.8534999999902</c:v>
                </c:pt>
                <c:pt idx="680">
                  <c:v>2056.5866249999999</c:v>
                </c:pt>
                <c:pt idx="681">
                  <c:v>2275.6061666666601</c:v>
                </c:pt>
                <c:pt idx="682">
                  <c:v>1961.3328750000001</c:v>
                </c:pt>
                <c:pt idx="683">
                  <c:v>2277.7167083333302</c:v>
                </c:pt>
                <c:pt idx="684">
                  <c:v>1943.82499999999</c:v>
                </c:pt>
                <c:pt idx="685">
                  <c:v>2235.0515416666599</c:v>
                </c:pt>
                <c:pt idx="686">
                  <c:v>1723.949625</c:v>
                </c:pt>
                <c:pt idx="687">
                  <c:v>1901.2469166666599</c:v>
                </c:pt>
                <c:pt idx="688">
                  <c:v>1893.2130833333299</c:v>
                </c:pt>
                <c:pt idx="689">
                  <c:v>2235.2352083333299</c:v>
                </c:pt>
                <c:pt idx="690">
                  <c:v>2172.7842083333298</c:v>
                </c:pt>
                <c:pt idx="691">
                  <c:v>2876.3842499999901</c:v>
                </c:pt>
                <c:pt idx="692">
                  <c:v>2270.6802499999999</c:v>
                </c:pt>
                <c:pt idx="693">
                  <c:v>3024.1334583333301</c:v>
                </c:pt>
                <c:pt idx="694">
                  <c:v>2140.97379166666</c:v>
                </c:pt>
                <c:pt idx="695">
                  <c:v>2883.3863333333302</c:v>
                </c:pt>
                <c:pt idx="696">
                  <c:v>2117.8012916666598</c:v>
                </c:pt>
                <c:pt idx="697">
                  <c:v>2926.3967916666602</c:v>
                </c:pt>
                <c:pt idx="698">
                  <c:v>2367.2226249999999</c:v>
                </c:pt>
                <c:pt idx="699">
                  <c:v>3195.3001250000002</c:v>
                </c:pt>
                <c:pt idx="700">
                  <c:v>2338.9344166666601</c:v>
                </c:pt>
                <c:pt idx="701">
                  <c:v>2643.5017916666602</c:v>
                </c:pt>
                <c:pt idx="702">
                  <c:v>2096.2074166666598</c:v>
                </c:pt>
                <c:pt idx="703">
                  <c:v>2410.1449583333301</c:v>
                </c:pt>
                <c:pt idx="704">
                  <c:v>2059.38004166666</c:v>
                </c:pt>
                <c:pt idx="705">
                  <c:v>2394.1077500000001</c:v>
                </c:pt>
                <c:pt idx="706">
                  <c:v>1972.1649583333301</c:v>
                </c:pt>
                <c:pt idx="707">
                  <c:v>2230.0864999999999</c:v>
                </c:pt>
                <c:pt idx="708">
                  <c:v>1787.87870833333</c:v>
                </c:pt>
                <c:pt idx="709">
                  <c:v>1997.3041250000001</c:v>
                </c:pt>
                <c:pt idx="710">
                  <c:v>1729.9509166666601</c:v>
                </c:pt>
                <c:pt idx="711">
                  <c:v>2047.0395000000001</c:v>
                </c:pt>
                <c:pt idx="712">
                  <c:v>1953.6437083333301</c:v>
                </c:pt>
                <c:pt idx="713">
                  <c:v>2451.7428749999999</c:v>
                </c:pt>
                <c:pt idx="714">
                  <c:v>1992.5728749999901</c:v>
                </c:pt>
                <c:pt idx="715">
                  <c:v>2288.7292499999999</c:v>
                </c:pt>
                <c:pt idx="716">
                  <c:v>1741.06274999999</c:v>
                </c:pt>
                <c:pt idx="717">
                  <c:v>1948.48549999999</c:v>
                </c:pt>
                <c:pt idx="718">
                  <c:v>1686.002375</c:v>
                </c:pt>
                <c:pt idx="719">
                  <c:v>2049.07045833333</c:v>
                </c:pt>
                <c:pt idx="720">
                  <c:v>1898.9733333333299</c:v>
                </c:pt>
                <c:pt idx="721">
                  <c:v>2160.0101249999998</c:v>
                </c:pt>
                <c:pt idx="722">
                  <c:v>1749.8718636363601</c:v>
                </c:pt>
                <c:pt idx="723">
                  <c:v>2125.4543749999998</c:v>
                </c:pt>
                <c:pt idx="724">
                  <c:v>1779.80779166666</c:v>
                </c:pt>
                <c:pt idx="725">
                  <c:v>2286.2164166666598</c:v>
                </c:pt>
                <c:pt idx="726">
                  <c:v>1982.47729166666</c:v>
                </c:pt>
                <c:pt idx="727">
                  <c:v>2385.11704166666</c:v>
                </c:pt>
                <c:pt idx="728">
                  <c:v>1959.6472916666601</c:v>
                </c:pt>
                <c:pt idx="729">
                  <c:v>2134.0819999999999</c:v>
                </c:pt>
                <c:pt idx="730">
                  <c:v>2814.7105606124901</c:v>
                </c:pt>
                <c:pt idx="731">
                  <c:v>2820.15931286666</c:v>
                </c:pt>
                <c:pt idx="732">
                  <c:v>2147.3532233291598</c:v>
                </c:pt>
                <c:pt idx="733">
                  <c:v>2545.3108069374898</c:v>
                </c:pt>
                <c:pt idx="734">
                  <c:v>2222.4136193208301</c:v>
                </c:pt>
                <c:pt idx="735">
                  <c:v>2257.3158007708298</c:v>
                </c:pt>
                <c:pt idx="736">
                  <c:v>2032.198344465</c:v>
                </c:pt>
                <c:pt idx="737">
                  <c:v>2117.8163037374902</c:v>
                </c:pt>
                <c:pt idx="738">
                  <c:v>1881.9500175666601</c:v>
                </c:pt>
                <c:pt idx="739">
                  <c:v>2576.3438875909001</c:v>
                </c:pt>
                <c:pt idx="740">
                  <c:v>2044.66478628499</c:v>
                </c:pt>
                <c:pt idx="741">
                  <c:v>2868.9563182708298</c:v>
                </c:pt>
                <c:pt idx="742">
                  <c:v>2472.6334011958302</c:v>
                </c:pt>
                <c:pt idx="743">
                  <c:v>3299.9393580708202</c:v>
                </c:pt>
                <c:pt idx="744">
                  <c:v>2786.5475998083298</c:v>
                </c:pt>
                <c:pt idx="745">
                  <c:v>3225.7517746541598</c:v>
                </c:pt>
                <c:pt idx="746">
                  <c:v>2425.1360756541599</c:v>
                </c:pt>
                <c:pt idx="747">
                  <c:v>2401.8058121333302</c:v>
                </c:pt>
                <c:pt idx="748">
                  <c:v>2113.5125400799898</c:v>
                </c:pt>
                <c:pt idx="749">
                  <c:v>2433.3480168166602</c:v>
                </c:pt>
                <c:pt idx="750">
                  <c:v>2189.0438997312399</c:v>
                </c:pt>
                <c:pt idx="751">
                  <c:v>2483.5657340083299</c:v>
                </c:pt>
                <c:pt idx="752">
                  <c:v>1896.0243473666601</c:v>
                </c:pt>
                <c:pt idx="753">
                  <c:v>2615.8735382874902</c:v>
                </c:pt>
                <c:pt idx="754">
                  <c:v>1992.70477325416</c:v>
                </c:pt>
                <c:pt idx="755">
                  <c:v>2387.7880464916602</c:v>
                </c:pt>
                <c:pt idx="756">
                  <c:v>2358.34048073333</c:v>
                </c:pt>
                <c:pt idx="757">
                  <c:v>3340.70503213333</c:v>
                </c:pt>
                <c:pt idx="758">
                  <c:v>2842.3093060374899</c:v>
                </c:pt>
                <c:pt idx="759">
                  <c:v>3250.4874035166599</c:v>
                </c:pt>
                <c:pt idx="760">
                  <c:v>2453.1961141708298</c:v>
                </c:pt>
                <c:pt idx="761">
                  <c:v>2536.4750736916599</c:v>
                </c:pt>
                <c:pt idx="762">
                  <c:v>1958.7403593583299</c:v>
                </c:pt>
                <c:pt idx="763">
                  <c:v>2217.7377323208302</c:v>
                </c:pt>
                <c:pt idx="764">
                  <c:v>2035.5217133875001</c:v>
                </c:pt>
                <c:pt idx="765">
                  <c:v>2450.3480851874901</c:v>
                </c:pt>
                <c:pt idx="766">
                  <c:v>1864.6022638714201</c:v>
                </c:pt>
                <c:pt idx="767">
                  <c:v>2278.1295495916602</c:v>
                </c:pt>
                <c:pt idx="768">
                  <c:v>1924.9605551166601</c:v>
                </c:pt>
                <c:pt idx="769">
                  <c:v>2560.8750446249901</c:v>
                </c:pt>
                <c:pt idx="770">
                  <c:v>2127.80860193749</c:v>
                </c:pt>
                <c:pt idx="771">
                  <c:v>2746.1296072416599</c:v>
                </c:pt>
                <c:pt idx="772">
                  <c:v>2140.0864342166601</c:v>
                </c:pt>
                <c:pt idx="773">
                  <c:v>2651.1279091166598</c:v>
                </c:pt>
                <c:pt idx="774">
                  <c:v>2198.8909038583301</c:v>
                </c:pt>
                <c:pt idx="775">
                  <c:v>2598.18044052499</c:v>
                </c:pt>
                <c:pt idx="776">
                  <c:v>2166.8205700090898</c:v>
                </c:pt>
                <c:pt idx="777">
                  <c:v>2420.47367987499</c:v>
                </c:pt>
                <c:pt idx="778">
                  <c:v>2104.8423878291601</c:v>
                </c:pt>
                <c:pt idx="779">
                  <c:v>2301.0493781833302</c:v>
                </c:pt>
                <c:pt idx="780">
                  <c:v>2010.89693983749</c:v>
                </c:pt>
                <c:pt idx="781">
                  <c:v>2440.1286881583301</c:v>
                </c:pt>
                <c:pt idx="782">
                  <c:v>1872.7888722083301</c:v>
                </c:pt>
                <c:pt idx="783">
                  <c:v>2702.8843677749901</c:v>
                </c:pt>
                <c:pt idx="784">
                  <c:v>1862.09098722916</c:v>
                </c:pt>
                <c:pt idx="785">
                  <c:v>2301.8307151874901</c:v>
                </c:pt>
                <c:pt idx="786">
                  <c:v>2141.2100704499899</c:v>
                </c:pt>
                <c:pt idx="787">
                  <c:v>2542.9754542625001</c:v>
                </c:pt>
                <c:pt idx="788">
                  <c:v>2141.6758152541602</c:v>
                </c:pt>
                <c:pt idx="789">
                  <c:v>2821.5852816249899</c:v>
                </c:pt>
                <c:pt idx="790">
                  <c:v>2121.2677979249902</c:v>
                </c:pt>
                <c:pt idx="791">
                  <c:v>2725.2631981750001</c:v>
                </c:pt>
                <c:pt idx="792">
                  <c:v>2168.7831825916601</c:v>
                </c:pt>
                <c:pt idx="793">
                  <c:v>2961.5898729458299</c:v>
                </c:pt>
                <c:pt idx="794">
                  <c:v>2059.6434400374901</c:v>
                </c:pt>
                <c:pt idx="795">
                  <c:v>2915.94190402499</c:v>
                </c:pt>
                <c:pt idx="796">
                  <c:v>2074.9507374291602</c:v>
                </c:pt>
                <c:pt idx="797">
                  <c:v>2840.1388558458302</c:v>
                </c:pt>
                <c:pt idx="798">
                  <c:v>2336.1864341833302</c:v>
                </c:pt>
                <c:pt idx="799">
                  <c:v>2795.9823378666601</c:v>
                </c:pt>
                <c:pt idx="800">
                  <c:v>2203.7443846374899</c:v>
                </c:pt>
                <c:pt idx="801">
                  <c:v>2514.4400851124901</c:v>
                </c:pt>
                <c:pt idx="802">
                  <c:v>2254.8362323375</c:v>
                </c:pt>
                <c:pt idx="803">
                  <c:v>2369.5948363374901</c:v>
                </c:pt>
                <c:pt idx="804">
                  <c:v>1974.18200617916</c:v>
                </c:pt>
                <c:pt idx="805">
                  <c:v>2271.7791866166599</c:v>
                </c:pt>
                <c:pt idx="806">
                  <c:v>2014.2160829833299</c:v>
                </c:pt>
                <c:pt idx="807">
                  <c:v>2596.5701936458299</c:v>
                </c:pt>
                <c:pt idx="808">
                  <c:v>1867.4815676363601</c:v>
                </c:pt>
                <c:pt idx="809">
                  <c:v>2828.9775346166598</c:v>
                </c:pt>
                <c:pt idx="810">
                  <c:v>1994.4438366499901</c:v>
                </c:pt>
                <c:pt idx="811">
                  <c:v>2926.1708955250001</c:v>
                </c:pt>
                <c:pt idx="812">
                  <c:v>2554.6178627291602</c:v>
                </c:pt>
                <c:pt idx="813">
                  <c:v>3236.4869237541602</c:v>
                </c:pt>
                <c:pt idx="814">
                  <c:v>2762.5157089416598</c:v>
                </c:pt>
                <c:pt idx="815">
                  <c:v>3531.5317287999901</c:v>
                </c:pt>
                <c:pt idx="816">
                  <c:v>2745.1802333625001</c:v>
                </c:pt>
                <c:pt idx="817">
                  <c:v>3355.4509319083299</c:v>
                </c:pt>
                <c:pt idx="818">
                  <c:v>2603.7976719583298</c:v>
                </c:pt>
                <c:pt idx="819">
                  <c:v>2861.9960459624899</c:v>
                </c:pt>
                <c:pt idx="820">
                  <c:v>2363.6217625333302</c:v>
                </c:pt>
                <c:pt idx="821">
                  <c:v>2935.9480111624898</c:v>
                </c:pt>
                <c:pt idx="822">
                  <c:v>2179.3191565458301</c:v>
                </c:pt>
                <c:pt idx="823">
                  <c:v>2726.05105495833</c:v>
                </c:pt>
                <c:pt idx="824">
                  <c:v>1942.2621511416601</c:v>
                </c:pt>
                <c:pt idx="825">
                  <c:v>2233.6403290041599</c:v>
                </c:pt>
                <c:pt idx="826">
                  <c:v>2017.2257905399899</c:v>
                </c:pt>
                <c:pt idx="827">
                  <c:v>2359.1199209874899</c:v>
                </c:pt>
                <c:pt idx="828">
                  <c:v>2334.5526278249999</c:v>
                </c:pt>
                <c:pt idx="829">
                  <c:v>2805.6281315333299</c:v>
                </c:pt>
                <c:pt idx="830">
                  <c:v>2303.4694622749898</c:v>
                </c:pt>
                <c:pt idx="831">
                  <c:v>3590.6828627166601</c:v>
                </c:pt>
                <c:pt idx="832">
                  <c:v>2704.1649466458298</c:v>
                </c:pt>
                <c:pt idx="833">
                  <c:v>3365.87835465833</c:v>
                </c:pt>
                <c:pt idx="834">
                  <c:v>2625.0986705750001</c:v>
                </c:pt>
                <c:pt idx="835">
                  <c:v>2556.60953337916</c:v>
                </c:pt>
                <c:pt idx="836">
                  <c:v>1823.0696327749899</c:v>
                </c:pt>
                <c:pt idx="837">
                  <c:v>2037.7230165041599</c:v>
                </c:pt>
                <c:pt idx="838">
                  <c:v>1722.8896464541599</c:v>
                </c:pt>
                <c:pt idx="839">
                  <c:v>2063.51221467083</c:v>
                </c:pt>
                <c:pt idx="840">
                  <c:v>2069.9034216374898</c:v>
                </c:pt>
                <c:pt idx="841">
                  <c:v>2923.37536639583</c:v>
                </c:pt>
                <c:pt idx="842">
                  <c:v>2277.0611217166602</c:v>
                </c:pt>
                <c:pt idx="843">
                  <c:v>3388.0708861041599</c:v>
                </c:pt>
                <c:pt idx="844">
                  <c:v>2553.06626393333</c:v>
                </c:pt>
                <c:pt idx="845">
                  <c:v>3123.8353176083301</c:v>
                </c:pt>
                <c:pt idx="846">
                  <c:v>2302.3936510291601</c:v>
                </c:pt>
                <c:pt idx="847">
                  <c:v>2913.6543985708299</c:v>
                </c:pt>
                <c:pt idx="848">
                  <c:v>2279.9175524666598</c:v>
                </c:pt>
                <c:pt idx="849">
                  <c:v>2813.4237973208301</c:v>
                </c:pt>
                <c:pt idx="850">
                  <c:v>1968.99549426666</c:v>
                </c:pt>
                <c:pt idx="851">
                  <c:v>2389.08068954583</c:v>
                </c:pt>
                <c:pt idx="852">
                  <c:v>1789.86981436666</c:v>
                </c:pt>
                <c:pt idx="853">
                  <c:v>2359.7180916666598</c:v>
                </c:pt>
                <c:pt idx="854">
                  <c:v>2029.4388739291601</c:v>
                </c:pt>
                <c:pt idx="855">
                  <c:v>2184.9103650041602</c:v>
                </c:pt>
                <c:pt idx="856">
                  <c:v>2196.38929249999</c:v>
                </c:pt>
                <c:pt idx="857">
                  <c:v>2432.6821969624998</c:v>
                </c:pt>
                <c:pt idx="858">
                  <c:v>2011.3950495611</c:v>
                </c:pt>
                <c:pt idx="859">
                  <c:v>2633.6015288999902</c:v>
                </c:pt>
                <c:pt idx="860">
                  <c:v>2200.4233423099899</c:v>
                </c:pt>
                <c:pt idx="861">
                  <c:v>2618.3027622916602</c:v>
                </c:pt>
                <c:pt idx="862">
                  <c:v>2180.1996981277698</c:v>
                </c:pt>
                <c:pt idx="863">
                  <c:v>2672.35888205833</c:v>
                </c:pt>
                <c:pt idx="864">
                  <c:v>2004.5064299727201</c:v>
                </c:pt>
                <c:pt idx="865">
                  <c:v>2614.9927077249899</c:v>
                </c:pt>
                <c:pt idx="866">
                  <c:v>2097.69024651666</c:v>
                </c:pt>
                <c:pt idx="867">
                  <c:v>2409.2647808500001</c:v>
                </c:pt>
                <c:pt idx="868">
                  <c:v>2208.2178144750001</c:v>
                </c:pt>
                <c:pt idx="869">
                  <c:v>2481.62320262916</c:v>
                </c:pt>
                <c:pt idx="870">
                  <c:v>1865.7514559624899</c:v>
                </c:pt>
                <c:pt idx="871">
                  <c:v>2161.9760966541598</c:v>
                </c:pt>
                <c:pt idx="872">
                  <c:v>2059.1577108863598</c:v>
                </c:pt>
                <c:pt idx="873">
                  <c:v>2244.5299330875</c:v>
                </c:pt>
                <c:pt idx="874">
                  <c:v>2290.24188112499</c:v>
                </c:pt>
                <c:pt idx="875">
                  <c:v>2529.3986842363602</c:v>
                </c:pt>
                <c:pt idx="876">
                  <c:v>2028.51025856499</c:v>
                </c:pt>
                <c:pt idx="877">
                  <c:v>2377.9403508958299</c:v>
                </c:pt>
                <c:pt idx="878">
                  <c:v>1952.47576309285</c:v>
                </c:pt>
                <c:pt idx="879">
                  <c:v>2220.3295659833302</c:v>
                </c:pt>
                <c:pt idx="880">
                  <c:v>1874.4952763250001</c:v>
                </c:pt>
                <c:pt idx="881">
                  <c:v>2408.1716978958302</c:v>
                </c:pt>
                <c:pt idx="882">
                  <c:v>2348.2187846291599</c:v>
                </c:pt>
                <c:pt idx="883">
                  <c:v>2781.20463690833</c:v>
                </c:pt>
                <c:pt idx="884">
                  <c:v>2134.7472275291602</c:v>
                </c:pt>
                <c:pt idx="885">
                  <c:v>2486.2344025124899</c:v>
                </c:pt>
                <c:pt idx="886">
                  <c:v>2081.8465858208301</c:v>
                </c:pt>
                <c:pt idx="887">
                  <c:v>2492.7292517333299</c:v>
                </c:pt>
                <c:pt idx="888">
                  <c:v>2041.2911814045401</c:v>
                </c:pt>
                <c:pt idx="889">
                  <c:v>2261.4539451958299</c:v>
                </c:pt>
                <c:pt idx="890">
                  <c:v>2236.3815262166599</c:v>
                </c:pt>
                <c:pt idx="891">
                  <c:v>2294.4026380458299</c:v>
                </c:pt>
                <c:pt idx="892">
                  <c:v>1918.97782055624</c:v>
                </c:pt>
                <c:pt idx="893">
                  <c:v>2049.31759405499</c:v>
                </c:pt>
                <c:pt idx="894">
                  <c:v>1942.2035167500001</c:v>
                </c:pt>
                <c:pt idx="895">
                  <c:v>2079.3220612045402</c:v>
                </c:pt>
                <c:pt idx="896">
                  <c:v>2228.21130526874</c:v>
                </c:pt>
                <c:pt idx="897">
                  <c:v>2356.6979502374902</c:v>
                </c:pt>
                <c:pt idx="898">
                  <c:v>2131.2112628357099</c:v>
                </c:pt>
                <c:pt idx="899">
                  <c:v>2234.2020854749899</c:v>
                </c:pt>
                <c:pt idx="900">
                  <c:v>1989.2252733749899</c:v>
                </c:pt>
                <c:pt idx="901">
                  <c:v>2125.4146722874898</c:v>
                </c:pt>
                <c:pt idx="902">
                  <c:v>2170.7718819333199</c:v>
                </c:pt>
                <c:pt idx="903">
                  <c:v>2196.29722014444</c:v>
                </c:pt>
                <c:pt idx="904">
                  <c:v>1865.2321135875</c:v>
                </c:pt>
                <c:pt idx="905">
                  <c:v>1895.44555601666</c:v>
                </c:pt>
                <c:pt idx="906">
                  <c:v>1872.2638883899899</c:v>
                </c:pt>
                <c:pt idx="907">
                  <c:v>2022.95829487777</c:v>
                </c:pt>
                <c:pt idx="908">
                  <c:v>1790.18647413333</c:v>
                </c:pt>
                <c:pt idx="909">
                  <c:v>2015.71379709999</c:v>
                </c:pt>
                <c:pt idx="910">
                  <c:v>2113.80004124999</c:v>
                </c:pt>
                <c:pt idx="911">
                  <c:v>2426.57113838636</c:v>
                </c:pt>
                <c:pt idx="912">
                  <c:v>2448.2077285999999</c:v>
                </c:pt>
                <c:pt idx="913">
                  <c:v>2647.5638321749898</c:v>
                </c:pt>
                <c:pt idx="914">
                  <c:v>2236.15374529583</c:v>
                </c:pt>
                <c:pt idx="915">
                  <c:v>2960.3368238749899</c:v>
                </c:pt>
                <c:pt idx="916">
                  <c:v>2407.5297075374901</c:v>
                </c:pt>
                <c:pt idx="917">
                  <c:v>3090.4349697999901</c:v>
                </c:pt>
                <c:pt idx="918">
                  <c:v>2288.5196504999899</c:v>
                </c:pt>
                <c:pt idx="919">
                  <c:v>2693.8758898999899</c:v>
                </c:pt>
                <c:pt idx="920">
                  <c:v>2206.7949992642798</c:v>
                </c:pt>
                <c:pt idx="921">
                  <c:v>2365.86784169166</c:v>
                </c:pt>
                <c:pt idx="922">
                  <c:v>2131.5617423333301</c:v>
                </c:pt>
                <c:pt idx="923">
                  <c:v>2359.2976642333301</c:v>
                </c:pt>
                <c:pt idx="924">
                  <c:v>2337.9500703833301</c:v>
                </c:pt>
                <c:pt idx="925">
                  <c:v>2912.4833422541601</c:v>
                </c:pt>
                <c:pt idx="926">
                  <c:v>2295.36409883333</c:v>
                </c:pt>
                <c:pt idx="927">
                  <c:v>2958.7262230958299</c:v>
                </c:pt>
                <c:pt idx="928">
                  <c:v>2372.2789152708301</c:v>
                </c:pt>
                <c:pt idx="929">
                  <c:v>2944.1665049916601</c:v>
                </c:pt>
                <c:pt idx="930">
                  <c:v>2434.2545983291602</c:v>
                </c:pt>
                <c:pt idx="931">
                  <c:v>2856.5136013041601</c:v>
                </c:pt>
                <c:pt idx="932">
                  <c:v>2476.64930895833</c:v>
                </c:pt>
                <c:pt idx="933">
                  <c:v>2751.0332943083299</c:v>
                </c:pt>
                <c:pt idx="934">
                  <c:v>2073.3610607041601</c:v>
                </c:pt>
                <c:pt idx="935">
                  <c:v>2334.1648400416602</c:v>
                </c:pt>
                <c:pt idx="936">
                  <c:v>2055.7750104791598</c:v>
                </c:pt>
                <c:pt idx="937">
                  <c:v>2477.5667578541602</c:v>
                </c:pt>
                <c:pt idx="938">
                  <c:v>2201.8428448958298</c:v>
                </c:pt>
                <c:pt idx="939">
                  <c:v>2783.7458944458299</c:v>
                </c:pt>
                <c:pt idx="940">
                  <c:v>2191.43477437916</c:v>
                </c:pt>
                <c:pt idx="941">
                  <c:v>2736.8444697791601</c:v>
                </c:pt>
                <c:pt idx="942">
                  <c:v>2292.4584675374999</c:v>
                </c:pt>
                <c:pt idx="943">
                  <c:v>2600.28185396249</c:v>
                </c:pt>
                <c:pt idx="944">
                  <c:v>2238.1594617291598</c:v>
                </c:pt>
                <c:pt idx="945">
                  <c:v>2570.20604453333</c:v>
                </c:pt>
                <c:pt idx="946">
                  <c:v>2178.1450835374999</c:v>
                </c:pt>
                <c:pt idx="947">
                  <c:v>2458.4068403333299</c:v>
                </c:pt>
                <c:pt idx="948">
                  <c:v>1947.3650472541599</c:v>
                </c:pt>
                <c:pt idx="949">
                  <c:v>2177.5841689416602</c:v>
                </c:pt>
                <c:pt idx="950">
                  <c:v>1923.60790184999</c:v>
                </c:pt>
                <c:pt idx="951">
                  <c:v>2084.3268327874898</c:v>
                </c:pt>
                <c:pt idx="952">
                  <c:v>2178.3010684624901</c:v>
                </c:pt>
                <c:pt idx="953">
                  <c:v>2342.1035759041602</c:v>
                </c:pt>
                <c:pt idx="954">
                  <c:v>1986.8119818208299</c:v>
                </c:pt>
                <c:pt idx="955">
                  <c:v>2492.27483820416</c:v>
                </c:pt>
                <c:pt idx="956">
                  <c:v>2011.5389245375</c:v>
                </c:pt>
                <c:pt idx="957">
                  <c:v>2541.34914761666</c:v>
                </c:pt>
                <c:pt idx="958">
                  <c:v>1869.39257215833</c:v>
                </c:pt>
                <c:pt idx="959">
                  <c:v>2113.9166695624899</c:v>
                </c:pt>
                <c:pt idx="960">
                  <c:v>2041.3888132874899</c:v>
                </c:pt>
                <c:pt idx="961">
                  <c:v>2392.579391925</c:v>
                </c:pt>
                <c:pt idx="962">
                  <c:v>1847.6206024749899</c:v>
                </c:pt>
                <c:pt idx="963">
                  <c:v>2103.7799291791598</c:v>
                </c:pt>
                <c:pt idx="964">
                  <c:v>1684.3235995374901</c:v>
                </c:pt>
                <c:pt idx="965">
                  <c:v>2057.4672101124902</c:v>
                </c:pt>
                <c:pt idx="966">
                  <c:v>2173.1531144277701</c:v>
                </c:pt>
                <c:pt idx="967">
                  <c:v>2380.5147788583299</c:v>
                </c:pt>
                <c:pt idx="968">
                  <c:v>2278.7772955714199</c:v>
                </c:pt>
                <c:pt idx="969">
                  <c:v>2434.3405128333302</c:v>
                </c:pt>
                <c:pt idx="970">
                  <c:v>2006.54166748749</c:v>
                </c:pt>
                <c:pt idx="971">
                  <c:v>2714.09375346363</c:v>
                </c:pt>
                <c:pt idx="972">
                  <c:v>2391.99487152856</c:v>
                </c:pt>
                <c:pt idx="973">
                  <c:v>2329.3039084624902</c:v>
                </c:pt>
                <c:pt idx="974">
                  <c:v>2077.1218812541601</c:v>
                </c:pt>
                <c:pt idx="975">
                  <c:v>2290.5947934124902</c:v>
                </c:pt>
                <c:pt idx="976">
                  <c:v>1952.5976356333299</c:v>
                </c:pt>
                <c:pt idx="977">
                  <c:v>2205.2421286318099</c:v>
                </c:pt>
                <c:pt idx="978">
                  <c:v>1820.63976945833</c:v>
                </c:pt>
                <c:pt idx="979">
                  <c:v>1949.2376995124901</c:v>
                </c:pt>
                <c:pt idx="980">
                  <c:v>2011.5588322041599</c:v>
                </c:pt>
                <c:pt idx="981">
                  <c:v>2407.8819831791602</c:v>
                </c:pt>
                <c:pt idx="982">
                  <c:v>2108.0878239458302</c:v>
                </c:pt>
                <c:pt idx="983">
                  <c:v>2425.3941229549901</c:v>
                </c:pt>
                <c:pt idx="984">
                  <c:v>2276.4651883285601</c:v>
                </c:pt>
                <c:pt idx="985">
                  <c:v>2385.3081387208299</c:v>
                </c:pt>
                <c:pt idx="986">
                  <c:v>2207.3602180749999</c:v>
                </c:pt>
                <c:pt idx="987">
                  <c:v>2288.4663373499902</c:v>
                </c:pt>
                <c:pt idx="988">
                  <c:v>2266.71607263332</c:v>
                </c:pt>
                <c:pt idx="989">
                  <c:v>2149.3511236791601</c:v>
                </c:pt>
                <c:pt idx="990">
                  <c:v>1762.31032626666</c:v>
                </c:pt>
                <c:pt idx="991">
                  <c:v>2091.57613969166</c:v>
                </c:pt>
                <c:pt idx="992">
                  <c:v>1767.7216455299899</c:v>
                </c:pt>
                <c:pt idx="993">
                  <c:v>2194.2849347363599</c:v>
                </c:pt>
                <c:pt idx="994">
                  <c:v>2256.8843618562501</c:v>
                </c:pt>
                <c:pt idx="995">
                  <c:v>2440.1407365749901</c:v>
                </c:pt>
                <c:pt idx="996">
                  <c:v>2054.2260679208298</c:v>
                </c:pt>
                <c:pt idx="997">
                  <c:v>2363.7651461291598</c:v>
                </c:pt>
                <c:pt idx="998">
                  <c:v>2197.8695865333302</c:v>
                </c:pt>
                <c:pt idx="999">
                  <c:v>2418.2252856916598</c:v>
                </c:pt>
                <c:pt idx="1000">
                  <c:v>2219.37749874375</c:v>
                </c:pt>
                <c:pt idx="1001">
                  <c:v>2426.06493250416</c:v>
                </c:pt>
                <c:pt idx="1002">
                  <c:v>2061.1680646954501</c:v>
                </c:pt>
                <c:pt idx="1003">
                  <c:v>2398.4183871208202</c:v>
                </c:pt>
                <c:pt idx="1004">
                  <c:v>1932.5191484818099</c:v>
                </c:pt>
                <c:pt idx="1005">
                  <c:v>2209.34832387499</c:v>
                </c:pt>
                <c:pt idx="1006">
                  <c:v>1804.0047631083301</c:v>
                </c:pt>
                <c:pt idx="1007">
                  <c:v>2239.4996949791598</c:v>
                </c:pt>
                <c:pt idx="1008">
                  <c:v>2215.2909385708299</c:v>
                </c:pt>
                <c:pt idx="1009">
                  <c:v>2526.5955351749899</c:v>
                </c:pt>
                <c:pt idx="1010">
                  <c:v>2102.5246024374901</c:v>
                </c:pt>
                <c:pt idx="1011">
                  <c:v>2350.89282996666</c:v>
                </c:pt>
                <c:pt idx="1012">
                  <c:v>2121.1059986833302</c:v>
                </c:pt>
                <c:pt idx="1013">
                  <c:v>2473.74528315416</c:v>
                </c:pt>
                <c:pt idx="1014">
                  <c:v>2153.7002823791599</c:v>
                </c:pt>
                <c:pt idx="1015">
                  <c:v>2502.3010268374901</c:v>
                </c:pt>
                <c:pt idx="1016">
                  <c:v>2305.6693803666599</c:v>
                </c:pt>
                <c:pt idx="1017">
                  <c:v>2412.1884145583299</c:v>
                </c:pt>
                <c:pt idx="1018">
                  <c:v>2151.8897925285601</c:v>
                </c:pt>
                <c:pt idx="1019">
                  <c:v>2256.65196733333</c:v>
                </c:pt>
                <c:pt idx="1020">
                  <c:v>1836.86610517083</c:v>
                </c:pt>
                <c:pt idx="1021">
                  <c:v>2239.7297245291602</c:v>
                </c:pt>
                <c:pt idx="1022">
                  <c:v>2140.23545285416</c:v>
                </c:pt>
                <c:pt idx="1023">
                  <c:v>2506.3152242749902</c:v>
                </c:pt>
                <c:pt idx="1024">
                  <c:v>2137.7923270874899</c:v>
                </c:pt>
                <c:pt idx="1025">
                  <c:v>2460.35066638749</c:v>
                </c:pt>
                <c:pt idx="1026">
                  <c:v>2122.5202968374902</c:v>
                </c:pt>
                <c:pt idx="1027">
                  <c:v>2413.4504149291602</c:v>
                </c:pt>
                <c:pt idx="1028">
                  <c:v>2454.0782498888798</c:v>
                </c:pt>
                <c:pt idx="1029">
                  <c:v>2702.1822030666599</c:v>
                </c:pt>
                <c:pt idx="1030">
                  <c:v>2678.7584678062399</c:v>
                </c:pt>
                <c:pt idx="1031">
                  <c:v>2736.0415722318098</c:v>
                </c:pt>
                <c:pt idx="1032">
                  <c:v>2425.2262150699898</c:v>
                </c:pt>
                <c:pt idx="1033">
                  <c:v>2471.2303256999899</c:v>
                </c:pt>
                <c:pt idx="1034">
                  <c:v>2015.5064658958299</c:v>
                </c:pt>
                <c:pt idx="1035">
                  <c:v>2465.7789927958302</c:v>
                </c:pt>
                <c:pt idx="1036">
                  <c:v>1971.19641015555</c:v>
                </c:pt>
                <c:pt idx="1037">
                  <c:v>2330.57700935</c:v>
                </c:pt>
                <c:pt idx="1038">
                  <c:v>2225.8439881541599</c:v>
                </c:pt>
                <c:pt idx="1039">
                  <c:v>2563.3973150874899</c:v>
                </c:pt>
                <c:pt idx="1040">
                  <c:v>2178.5005601166599</c:v>
                </c:pt>
                <c:pt idx="1041">
                  <c:v>2503.8253872708201</c:v>
                </c:pt>
                <c:pt idx="1042">
                  <c:v>2083.68529156666</c:v>
                </c:pt>
                <c:pt idx="1043">
                  <c:v>2555.2738623083301</c:v>
                </c:pt>
                <c:pt idx="1044">
                  <c:v>2183.7037006874998</c:v>
                </c:pt>
                <c:pt idx="1045">
                  <c:v>2578.8708050083301</c:v>
                </c:pt>
                <c:pt idx="1046">
                  <c:v>2021.06139560833</c:v>
                </c:pt>
                <c:pt idx="1047">
                  <c:v>2307.6349154958298</c:v>
                </c:pt>
                <c:pt idx="1048">
                  <c:v>1877.57732694583</c:v>
                </c:pt>
                <c:pt idx="1049">
                  <c:v>2290.7028185624899</c:v>
                </c:pt>
                <c:pt idx="1050">
                  <c:v>2201.9893836583301</c:v>
                </c:pt>
                <c:pt idx="1051">
                  <c:v>2536.5788713624902</c:v>
                </c:pt>
                <c:pt idx="1052">
                  <c:v>2227.0405394958302</c:v>
                </c:pt>
                <c:pt idx="1053">
                  <c:v>2665.6304535374902</c:v>
                </c:pt>
                <c:pt idx="1054">
                  <c:v>2358.7919673049901</c:v>
                </c:pt>
                <c:pt idx="1055">
                  <c:v>2582.399825</c:v>
                </c:pt>
                <c:pt idx="1056">
                  <c:v>2205.4939439708301</c:v>
                </c:pt>
                <c:pt idx="1057">
                  <c:v>2531.0467592124901</c:v>
                </c:pt>
                <c:pt idx="1058">
                  <c:v>2264.1822469833301</c:v>
                </c:pt>
                <c:pt idx="1059">
                  <c:v>2578.9773850833299</c:v>
                </c:pt>
                <c:pt idx="1060">
                  <c:v>2073.3362390083298</c:v>
                </c:pt>
                <c:pt idx="1061">
                  <c:v>2549.9073886291599</c:v>
                </c:pt>
                <c:pt idx="1062">
                  <c:v>2066.1066521041598</c:v>
                </c:pt>
                <c:pt idx="1063">
                  <c:v>2391.6909986791602</c:v>
                </c:pt>
                <c:pt idx="1064">
                  <c:v>2231.3980455291598</c:v>
                </c:pt>
                <c:pt idx="1065">
                  <c:v>2742.09098012499</c:v>
                </c:pt>
                <c:pt idx="1066">
                  <c:v>2318.3316843083298</c:v>
                </c:pt>
                <c:pt idx="1067">
                  <c:v>2765.9187628833301</c:v>
                </c:pt>
                <c:pt idx="1068">
                  <c:v>2283.41872064166</c:v>
                </c:pt>
                <c:pt idx="1069">
                  <c:v>2579.1935956208299</c:v>
                </c:pt>
                <c:pt idx="1070">
                  <c:v>2345.47395315833</c:v>
                </c:pt>
                <c:pt idx="1071">
                  <c:v>2774.09424652499</c:v>
                </c:pt>
                <c:pt idx="1072">
                  <c:v>2511.9457208888798</c:v>
                </c:pt>
                <c:pt idx="1073">
                  <c:v>2589.7789234666602</c:v>
                </c:pt>
                <c:pt idx="1074">
                  <c:v>2260.8152649937501</c:v>
                </c:pt>
                <c:pt idx="1075">
                  <c:v>2314.3122076</c:v>
                </c:pt>
                <c:pt idx="1076">
                  <c:v>2167.0786755899899</c:v>
                </c:pt>
                <c:pt idx="1077">
                  <c:v>2499.29126914166</c:v>
                </c:pt>
                <c:pt idx="1078">
                  <c:v>2245.5092780908999</c:v>
                </c:pt>
                <c:pt idx="1079">
                  <c:v>2493.59503287083</c:v>
                </c:pt>
                <c:pt idx="1080">
                  <c:v>2274.4805100541598</c:v>
                </c:pt>
                <c:pt idx="1081">
                  <c:v>2519.4081521583298</c:v>
                </c:pt>
                <c:pt idx="1082">
                  <c:v>2344.2071731041601</c:v>
                </c:pt>
                <c:pt idx="1083">
                  <c:v>2672.66476106666</c:v>
                </c:pt>
                <c:pt idx="1084">
                  <c:v>2233.1198583833302</c:v>
                </c:pt>
                <c:pt idx="1085">
                  <c:v>2668.0619382708301</c:v>
                </c:pt>
                <c:pt idx="1086">
                  <c:v>2219.4378834791601</c:v>
                </c:pt>
                <c:pt idx="1087">
                  <c:v>2484.5921682708299</c:v>
                </c:pt>
                <c:pt idx="1088">
                  <c:v>1975.0117345541601</c:v>
                </c:pt>
                <c:pt idx="1089">
                  <c:v>2351.1718993333302</c:v>
                </c:pt>
                <c:pt idx="1090">
                  <c:v>2140.66846049374</c:v>
                </c:pt>
                <c:pt idx="1091">
                  <c:v>2271.0611251458299</c:v>
                </c:pt>
                <c:pt idx="1092">
                  <c:v>2574.4839794437498</c:v>
                </c:pt>
                <c:pt idx="1093">
                  <c:v>2609.5576928791602</c:v>
                </c:pt>
                <c:pt idx="1094">
                  <c:v>2346.5856706916602</c:v>
                </c:pt>
                <c:pt idx="1095">
                  <c:v>2516.7227591958299</c:v>
                </c:pt>
                <c:pt idx="1096">
                  <c:v>2310.1774498208301</c:v>
                </c:pt>
                <c:pt idx="1097">
                  <c:v>2751.0745728249999</c:v>
                </c:pt>
                <c:pt idx="1098">
                  <c:v>2400.1643356333302</c:v>
                </c:pt>
                <c:pt idx="1099">
                  <c:v>2722.1102453374901</c:v>
                </c:pt>
                <c:pt idx="1100">
                  <c:v>2495.8680823333302</c:v>
                </c:pt>
                <c:pt idx="1101">
                  <c:v>2687.2987756124899</c:v>
                </c:pt>
                <c:pt idx="1102">
                  <c:v>2199.4620709124902</c:v>
                </c:pt>
                <c:pt idx="1103">
                  <c:v>2519.9222484124898</c:v>
                </c:pt>
                <c:pt idx="1104">
                  <c:v>2144.8894027624901</c:v>
                </c:pt>
                <c:pt idx="1105">
                  <c:v>2539.6737235833298</c:v>
                </c:pt>
                <c:pt idx="1106">
                  <c:v>2440.8228677041602</c:v>
                </c:pt>
                <c:pt idx="1107">
                  <c:v>2736.0700492958299</c:v>
                </c:pt>
                <c:pt idx="1108">
                  <c:v>2403.47110140416</c:v>
                </c:pt>
                <c:pt idx="1109">
                  <c:v>2780.5965677541599</c:v>
                </c:pt>
                <c:pt idx="1110">
                  <c:v>2162.8221352833302</c:v>
                </c:pt>
                <c:pt idx="1111">
                  <c:v>2573.8093451916602</c:v>
                </c:pt>
                <c:pt idx="1112">
                  <c:v>2343.7493510458198</c:v>
                </c:pt>
                <c:pt idx="1113">
                  <c:v>2857.1240147541598</c:v>
                </c:pt>
                <c:pt idx="1114">
                  <c:v>2318.55609405416</c:v>
                </c:pt>
                <c:pt idx="1115">
                  <c:v>2505.1996293375</c:v>
                </c:pt>
                <c:pt idx="1116">
                  <c:v>2020.46666515416</c:v>
                </c:pt>
                <c:pt idx="1117">
                  <c:v>2413.80579378333</c:v>
                </c:pt>
                <c:pt idx="1118">
                  <c:v>1996.57660631249</c:v>
                </c:pt>
                <c:pt idx="1119">
                  <c:v>2352.0824248041599</c:v>
                </c:pt>
                <c:pt idx="1120">
                  <c:v>2143.90196194583</c:v>
                </c:pt>
                <c:pt idx="1121">
                  <c:v>2606.9075596708299</c:v>
                </c:pt>
                <c:pt idx="1122">
                  <c:v>2324.38466607499</c:v>
                </c:pt>
                <c:pt idx="1123">
                  <c:v>2648.5148793624899</c:v>
                </c:pt>
                <c:pt idx="1124">
                  <c:v>2291.0671482749899</c:v>
                </c:pt>
                <c:pt idx="1125">
                  <c:v>2642.4324848708302</c:v>
                </c:pt>
                <c:pt idx="1126">
                  <c:v>2486.63121728749</c:v>
                </c:pt>
                <c:pt idx="1127">
                  <c:v>2778.6083636916601</c:v>
                </c:pt>
                <c:pt idx="1128">
                  <c:v>2422.4372520291599</c:v>
                </c:pt>
                <c:pt idx="1129">
                  <c:v>2721.7999010458302</c:v>
                </c:pt>
                <c:pt idx="1130">
                  <c:v>2212.9776560874898</c:v>
                </c:pt>
                <c:pt idx="1131">
                  <c:v>2501.9361610916599</c:v>
                </c:pt>
                <c:pt idx="1132">
                  <c:v>2111.5541722166599</c:v>
                </c:pt>
                <c:pt idx="1133">
                  <c:v>2530.7492368666599</c:v>
                </c:pt>
                <c:pt idx="1134">
                  <c:v>2497.3223774458202</c:v>
                </c:pt>
                <c:pt idx="1135">
                  <c:v>2732.7460427999999</c:v>
                </c:pt>
                <c:pt idx="1136">
                  <c:v>2439.8128192833301</c:v>
                </c:pt>
                <c:pt idx="1137">
                  <c:v>2564.54435559999</c:v>
                </c:pt>
                <c:pt idx="1138">
                  <c:v>2039.49136985833</c:v>
                </c:pt>
                <c:pt idx="1139">
                  <c:v>2476.18546571249</c:v>
                </c:pt>
                <c:pt idx="1140">
                  <c:v>2162.33460924166</c:v>
                </c:pt>
                <c:pt idx="1141">
                  <c:v>2505.5693950791601</c:v>
                </c:pt>
                <c:pt idx="1142">
                  <c:v>2241.4802592041601</c:v>
                </c:pt>
                <c:pt idx="1143">
                  <c:v>2905.0637619208301</c:v>
                </c:pt>
                <c:pt idx="1144">
                  <c:v>2179.3773501249898</c:v>
                </c:pt>
                <c:pt idx="1145">
                  <c:v>2483.37733289166</c:v>
                </c:pt>
                <c:pt idx="1146">
                  <c:v>1970.0525984583301</c:v>
                </c:pt>
                <c:pt idx="1147">
                  <c:v>2421.4947473458301</c:v>
                </c:pt>
                <c:pt idx="1148">
                  <c:v>2258.18339816249</c:v>
                </c:pt>
                <c:pt idx="1149">
                  <c:v>2689.0604894916601</c:v>
                </c:pt>
                <c:pt idx="1150">
                  <c:v>2404.6785901416602</c:v>
                </c:pt>
                <c:pt idx="1151">
                  <c:v>2544.4278952458299</c:v>
                </c:pt>
                <c:pt idx="1152">
                  <c:v>2210.3872715416601</c:v>
                </c:pt>
                <c:pt idx="1153">
                  <c:v>2609.8060056208301</c:v>
                </c:pt>
                <c:pt idx="1154">
                  <c:v>2268.1242514916598</c:v>
                </c:pt>
                <c:pt idx="1155">
                  <c:v>2530.30713499166</c:v>
                </c:pt>
                <c:pt idx="1156">
                  <c:v>2248.5141886624901</c:v>
                </c:pt>
                <c:pt idx="1157">
                  <c:v>2468.9981134874902</c:v>
                </c:pt>
                <c:pt idx="1158">
                  <c:v>2007.1091398083299</c:v>
                </c:pt>
                <c:pt idx="1159">
                  <c:v>2283.2115860958302</c:v>
                </c:pt>
                <c:pt idx="1160">
                  <c:v>1926.3508711791601</c:v>
                </c:pt>
                <c:pt idx="1161">
                  <c:v>2254.4026167624902</c:v>
                </c:pt>
                <c:pt idx="1162">
                  <c:v>2097.32178277499</c:v>
                </c:pt>
                <c:pt idx="1163">
                  <c:v>2447.0156194791598</c:v>
                </c:pt>
                <c:pt idx="1164">
                  <c:v>2058.4143178874901</c:v>
                </c:pt>
                <c:pt idx="1165">
                  <c:v>2263.9383129583298</c:v>
                </c:pt>
                <c:pt idx="1166">
                  <c:v>2234.9891930833301</c:v>
                </c:pt>
                <c:pt idx="1167">
                  <c:v>2535.4648421291599</c:v>
                </c:pt>
                <c:pt idx="1168">
                  <c:v>2119.8378024249901</c:v>
                </c:pt>
                <c:pt idx="1169">
                  <c:v>2611.1508810291598</c:v>
                </c:pt>
                <c:pt idx="1170">
                  <c:v>2252.2625322999902</c:v>
                </c:pt>
                <c:pt idx="1171">
                  <c:v>2435.58375557916</c:v>
                </c:pt>
                <c:pt idx="1172">
                  <c:v>2012.25450448333</c:v>
                </c:pt>
                <c:pt idx="1173">
                  <c:v>2306.09973747083</c:v>
                </c:pt>
                <c:pt idx="1174">
                  <c:v>1922.23204700416</c:v>
                </c:pt>
                <c:pt idx="1175">
                  <c:v>2271.5186199166601</c:v>
                </c:pt>
                <c:pt idx="1176">
                  <c:v>2173.2485973624898</c:v>
                </c:pt>
                <c:pt idx="1177">
                  <c:v>2599.35337378333</c:v>
                </c:pt>
                <c:pt idx="1178">
                  <c:v>2275.3774637166598</c:v>
                </c:pt>
                <c:pt idx="1179">
                  <c:v>2572.1158187249898</c:v>
                </c:pt>
                <c:pt idx="1180">
                  <c:v>2332.2469968083201</c:v>
                </c:pt>
                <c:pt idx="1181">
                  <c:v>2522.0577934541602</c:v>
                </c:pt>
                <c:pt idx="1182">
                  <c:v>2178.5971232791599</c:v>
                </c:pt>
                <c:pt idx="1183">
                  <c:v>2640.2822745583298</c:v>
                </c:pt>
                <c:pt idx="1184">
                  <c:v>2262.52688914583</c:v>
                </c:pt>
                <c:pt idx="1185">
                  <c:v>2547.7255107166602</c:v>
                </c:pt>
                <c:pt idx="1186">
                  <c:v>2002.28532935416</c:v>
                </c:pt>
                <c:pt idx="1187">
                  <c:v>2471.14781382916</c:v>
                </c:pt>
                <c:pt idx="1188">
                  <c:v>1884.5189767458301</c:v>
                </c:pt>
                <c:pt idx="1189">
                  <c:v>2284.6860655041601</c:v>
                </c:pt>
                <c:pt idx="1190">
                  <c:v>2074.9366848416598</c:v>
                </c:pt>
                <c:pt idx="1191">
                  <c:v>2416.9764224291598</c:v>
                </c:pt>
                <c:pt idx="1192">
                  <c:v>2351.8879272875001</c:v>
                </c:pt>
                <c:pt idx="1193">
                  <c:v>2486.4495979416602</c:v>
                </c:pt>
                <c:pt idx="1194">
                  <c:v>2205.80877638333</c:v>
                </c:pt>
                <c:pt idx="1195">
                  <c:v>2463.8877806208302</c:v>
                </c:pt>
                <c:pt idx="1196">
                  <c:v>2389.5416550772702</c:v>
                </c:pt>
                <c:pt idx="1197">
                  <c:v>2462.3126748458299</c:v>
                </c:pt>
                <c:pt idx="1198">
                  <c:v>2597.9697656916601</c:v>
                </c:pt>
                <c:pt idx="1199">
                  <c:v>2343.0126144708302</c:v>
                </c:pt>
                <c:pt idx="1200">
                  <c:v>1935.67293994999</c:v>
                </c:pt>
                <c:pt idx="1201">
                  <c:v>2169.6442316708199</c:v>
                </c:pt>
                <c:pt idx="1202">
                  <c:v>1945.7263270999899</c:v>
                </c:pt>
                <c:pt idx="1203">
                  <c:v>2415.7238709749899</c:v>
                </c:pt>
                <c:pt idx="1204">
                  <c:v>2155.8468403083298</c:v>
                </c:pt>
                <c:pt idx="1205">
                  <c:v>2488.4190322208301</c:v>
                </c:pt>
                <c:pt idx="1206">
                  <c:v>2225.5085196499999</c:v>
                </c:pt>
                <c:pt idx="1207">
                  <c:v>2729.62043478749</c:v>
                </c:pt>
                <c:pt idx="1208">
                  <c:v>2310.9775189749898</c:v>
                </c:pt>
                <c:pt idx="1209">
                  <c:v>2549.6945594041599</c:v>
                </c:pt>
                <c:pt idx="1210">
                  <c:v>2250.2431120541601</c:v>
                </c:pt>
                <c:pt idx="1211">
                  <c:v>2474.0586088999898</c:v>
                </c:pt>
                <c:pt idx="1212">
                  <c:v>2181.92416806249</c:v>
                </c:pt>
                <c:pt idx="1213">
                  <c:v>2459.62038521249</c:v>
                </c:pt>
                <c:pt idx="1214">
                  <c:v>2001.1209491583299</c:v>
                </c:pt>
                <c:pt idx="1215">
                  <c:v>2264.75547124166</c:v>
                </c:pt>
                <c:pt idx="1216">
                  <c:v>1921.8538409166599</c:v>
                </c:pt>
                <c:pt idx="1217">
                  <c:v>2338.8713482916601</c:v>
                </c:pt>
                <c:pt idx="1218">
                  <c:v>2248.2096055541601</c:v>
                </c:pt>
                <c:pt idx="1219">
                  <c:v>2430.7613596208298</c:v>
                </c:pt>
                <c:pt idx="1220">
                  <c:v>2143.8002868999902</c:v>
                </c:pt>
                <c:pt idx="1221">
                  <c:v>2488.10847363333</c:v>
                </c:pt>
                <c:pt idx="1222">
                  <c:v>2079.2519090791602</c:v>
                </c:pt>
                <c:pt idx="1223">
                  <c:v>2292.28191523333</c:v>
                </c:pt>
                <c:pt idx="1224">
                  <c:v>2187.0871952124999</c:v>
                </c:pt>
                <c:pt idx="1225">
                  <c:v>2578.1538939624902</c:v>
                </c:pt>
                <c:pt idx="1226">
                  <c:v>2073.3774350125</c:v>
                </c:pt>
                <c:pt idx="1227">
                  <c:v>2368.6728615124898</c:v>
                </c:pt>
                <c:pt idx="1228">
                  <c:v>2047.0225873166601</c:v>
                </c:pt>
                <c:pt idx="1229">
                  <c:v>2192.4860586999898</c:v>
                </c:pt>
                <c:pt idx="1230">
                  <c:v>1873.06487834583</c:v>
                </c:pt>
                <c:pt idx="1231">
                  <c:v>2222.5540251458301</c:v>
                </c:pt>
                <c:pt idx="1232">
                  <c:v>2121.8563898791599</c:v>
                </c:pt>
                <c:pt idx="1233">
                  <c:v>2453.3169167750002</c:v>
                </c:pt>
                <c:pt idx="1234">
                  <c:v>2205.2623963208298</c:v>
                </c:pt>
                <c:pt idx="1235">
                  <c:v>2507.6118844083298</c:v>
                </c:pt>
                <c:pt idx="1236">
                  <c:v>2188.4652711458298</c:v>
                </c:pt>
                <c:pt idx="1237">
                  <c:v>2584.44164734999</c:v>
                </c:pt>
                <c:pt idx="1238">
                  <c:v>2158.9195386124902</c:v>
                </c:pt>
                <c:pt idx="1239">
                  <c:v>2390.7399585374901</c:v>
                </c:pt>
                <c:pt idx="1240">
                  <c:v>2250.0891999208302</c:v>
                </c:pt>
                <c:pt idx="1241">
                  <c:v>2573.5470409049899</c:v>
                </c:pt>
                <c:pt idx="1242">
                  <c:v>1949.9912697541599</c:v>
                </c:pt>
                <c:pt idx="1243">
                  <c:v>2521.4858069583302</c:v>
                </c:pt>
                <c:pt idx="1244">
                  <c:v>2023.5993877916601</c:v>
                </c:pt>
                <c:pt idx="1245">
                  <c:v>2372.4070769416599</c:v>
                </c:pt>
                <c:pt idx="1246">
                  <c:v>2288.5283720166599</c:v>
                </c:pt>
                <c:pt idx="1247">
                  <c:v>2750.9170458041599</c:v>
                </c:pt>
                <c:pt idx="1248">
                  <c:v>2395.3668768041598</c:v>
                </c:pt>
                <c:pt idx="1249">
                  <c:v>2506.8038927499902</c:v>
                </c:pt>
                <c:pt idx="1250">
                  <c:v>2280.4726940291598</c:v>
                </c:pt>
                <c:pt idx="1251">
                  <c:v>2566.9448365708299</c:v>
                </c:pt>
                <c:pt idx="1252">
                  <c:v>2116.5523292124899</c:v>
                </c:pt>
                <c:pt idx="1253">
                  <c:v>2461.1738193708302</c:v>
                </c:pt>
                <c:pt idx="1254">
                  <c:v>2288.29357438332</c:v>
                </c:pt>
                <c:pt idx="1255">
                  <c:v>2493.1580491749901</c:v>
                </c:pt>
                <c:pt idx="1256">
                  <c:v>1997.42899145416</c:v>
                </c:pt>
                <c:pt idx="1257">
                  <c:v>2123.2153123916601</c:v>
                </c:pt>
                <c:pt idx="1258">
                  <c:v>1959.9531131199999</c:v>
                </c:pt>
                <c:pt idx="1259">
                  <c:v>2364.44915055416</c:v>
                </c:pt>
                <c:pt idx="1260">
                  <c:v>2248.0190105124898</c:v>
                </c:pt>
                <c:pt idx="1261">
                  <c:v>2449.8866331333302</c:v>
                </c:pt>
                <c:pt idx="1262">
                  <c:v>2096.2388598541602</c:v>
                </c:pt>
                <c:pt idx="1263">
                  <c:v>2440.3553028374899</c:v>
                </c:pt>
                <c:pt idx="1264">
                  <c:v>2174.9172505541601</c:v>
                </c:pt>
                <c:pt idx="1265">
                  <c:v>2413.5105322916602</c:v>
                </c:pt>
                <c:pt idx="1266">
                  <c:v>2185.6362948291599</c:v>
                </c:pt>
                <c:pt idx="1267">
                  <c:v>2488.2033734500001</c:v>
                </c:pt>
                <c:pt idx="1268">
                  <c:v>2231.6066298124902</c:v>
                </c:pt>
                <c:pt idx="1269">
                  <c:v>2409.3805057374898</c:v>
                </c:pt>
                <c:pt idx="1270">
                  <c:v>1921.2692918958301</c:v>
                </c:pt>
                <c:pt idx="1271">
                  <c:v>2087.1779811166598</c:v>
                </c:pt>
                <c:pt idx="1272">
                  <c:v>1892.1575970958299</c:v>
                </c:pt>
                <c:pt idx="1273">
                  <c:v>2173.0139887708301</c:v>
                </c:pt>
                <c:pt idx="1274">
                  <c:v>1895.0546239416601</c:v>
                </c:pt>
                <c:pt idx="1275">
                  <c:v>2193.5688543291599</c:v>
                </c:pt>
                <c:pt idx="1276">
                  <c:v>2045.4487360916601</c:v>
                </c:pt>
                <c:pt idx="1277">
                  <c:v>2551.9848045416602</c:v>
                </c:pt>
                <c:pt idx="1278">
                  <c:v>2031.1868413249899</c:v>
                </c:pt>
                <c:pt idx="1279">
                  <c:v>2302.8370136041599</c:v>
                </c:pt>
                <c:pt idx="1280">
                  <c:v>2265.20051680714</c:v>
                </c:pt>
                <c:pt idx="1281">
                  <c:v>2274.5985309624898</c:v>
                </c:pt>
                <c:pt idx="1282">
                  <c:v>2135.9982475583301</c:v>
                </c:pt>
                <c:pt idx="1283">
                  <c:v>2375.1063702249899</c:v>
                </c:pt>
                <c:pt idx="1284">
                  <c:v>2001.9841070999901</c:v>
                </c:pt>
                <c:pt idx="1285">
                  <c:v>2222.6508015458298</c:v>
                </c:pt>
                <c:pt idx="1286">
                  <c:v>1869.44751362083</c:v>
                </c:pt>
                <c:pt idx="1287">
                  <c:v>2031.8905010416599</c:v>
                </c:pt>
                <c:pt idx="1288">
                  <c:v>2070.8754603000002</c:v>
                </c:pt>
                <c:pt idx="1289">
                  <c:v>2413.41911486249</c:v>
                </c:pt>
                <c:pt idx="1290">
                  <c:v>2139.0103975458301</c:v>
                </c:pt>
                <c:pt idx="1291">
                  <c:v>2448.6224742749901</c:v>
                </c:pt>
                <c:pt idx="1292">
                  <c:v>2178.94914845416</c:v>
                </c:pt>
                <c:pt idx="1293">
                  <c:v>2403.7327108333302</c:v>
                </c:pt>
                <c:pt idx="1294">
                  <c:v>2120.5494546333298</c:v>
                </c:pt>
                <c:pt idx="1295">
                  <c:v>2471.67496623749</c:v>
                </c:pt>
                <c:pt idx="1296">
                  <c:v>2086.25206199583</c:v>
                </c:pt>
                <c:pt idx="1297">
                  <c:v>2442.8866810416598</c:v>
                </c:pt>
                <c:pt idx="1298">
                  <c:v>1963.9878850208299</c:v>
                </c:pt>
                <c:pt idx="1299">
                  <c:v>2139.9399515208302</c:v>
                </c:pt>
                <c:pt idx="1300">
                  <c:v>1766.14336092083</c:v>
                </c:pt>
                <c:pt idx="1301">
                  <c:v>2132.2404888999999</c:v>
                </c:pt>
                <c:pt idx="1302">
                  <c:v>2083.7589468916599</c:v>
                </c:pt>
                <c:pt idx="1303">
                  <c:v>2341.1671416499998</c:v>
                </c:pt>
                <c:pt idx="1304">
                  <c:v>2093.52091827916</c:v>
                </c:pt>
                <c:pt idx="1305">
                  <c:v>2386.4904451791599</c:v>
                </c:pt>
                <c:pt idx="1306">
                  <c:v>2032.8935772208299</c:v>
                </c:pt>
                <c:pt idx="1307">
                  <c:v>2301.3289821916601</c:v>
                </c:pt>
                <c:pt idx="1308">
                  <c:v>2119.0852012249902</c:v>
                </c:pt>
                <c:pt idx="1309">
                  <c:v>2325.9137709333299</c:v>
                </c:pt>
                <c:pt idx="1310">
                  <c:v>2009.09985255833</c:v>
                </c:pt>
                <c:pt idx="1311">
                  <c:v>2283.4003024624899</c:v>
                </c:pt>
                <c:pt idx="1312">
                  <c:v>1919.3676576749899</c:v>
                </c:pt>
                <c:pt idx="1313">
                  <c:v>2286.60910756249</c:v>
                </c:pt>
                <c:pt idx="1314">
                  <c:v>1848.7247567541599</c:v>
                </c:pt>
                <c:pt idx="1315">
                  <c:v>2055.5258291749901</c:v>
                </c:pt>
                <c:pt idx="1316">
                  <c:v>2065.4158662874902</c:v>
                </c:pt>
                <c:pt idx="1317">
                  <c:v>2347.5712044791599</c:v>
                </c:pt>
                <c:pt idx="1318">
                  <c:v>1953.4718825083301</c:v>
                </c:pt>
                <c:pt idx="1319">
                  <c:v>2347.2038133833298</c:v>
                </c:pt>
                <c:pt idx="1320">
                  <c:v>2089.9674572541599</c:v>
                </c:pt>
                <c:pt idx="1321">
                  <c:v>2308.8326177374902</c:v>
                </c:pt>
                <c:pt idx="1322">
                  <c:v>2021.69496208333</c:v>
                </c:pt>
                <c:pt idx="1323">
                  <c:v>2344.4569725874899</c:v>
                </c:pt>
                <c:pt idx="1324">
                  <c:v>1995.2366470833299</c:v>
                </c:pt>
                <c:pt idx="1325">
                  <c:v>2290.1569567916599</c:v>
                </c:pt>
                <c:pt idx="1326">
                  <c:v>1905.2592441166601</c:v>
                </c:pt>
                <c:pt idx="1327">
                  <c:v>2075.94736607916</c:v>
                </c:pt>
                <c:pt idx="1328">
                  <c:v>1785.0475021541599</c:v>
                </c:pt>
                <c:pt idx="1329">
                  <c:v>2224.8661248083299</c:v>
                </c:pt>
                <c:pt idx="1330">
                  <c:v>2128.69922132499</c:v>
                </c:pt>
                <c:pt idx="1331">
                  <c:v>2480.6346454208301</c:v>
                </c:pt>
                <c:pt idx="1332">
                  <c:v>2124.5476204874999</c:v>
                </c:pt>
                <c:pt idx="1333">
                  <c:v>2571.44064713749</c:v>
                </c:pt>
                <c:pt idx="1334">
                  <c:v>2217.5268075249901</c:v>
                </c:pt>
                <c:pt idx="1335">
                  <c:v>2683.7011060749901</c:v>
                </c:pt>
                <c:pt idx="1336">
                  <c:v>2215.4528255416599</c:v>
                </c:pt>
                <c:pt idx="1337">
                  <c:v>2554.6916965374899</c:v>
                </c:pt>
                <c:pt idx="1338">
                  <c:v>2151.4010383208301</c:v>
                </c:pt>
                <c:pt idx="1339">
                  <c:v>2318.9251723624898</c:v>
                </c:pt>
                <c:pt idx="1340">
                  <c:v>1916.7523576624901</c:v>
                </c:pt>
                <c:pt idx="1341">
                  <c:v>2233.5855653583299</c:v>
                </c:pt>
                <c:pt idx="1342">
                  <c:v>1842.9941724181799</c:v>
                </c:pt>
                <c:pt idx="1343">
                  <c:v>2396.8332543874999</c:v>
                </c:pt>
                <c:pt idx="1344">
                  <c:v>2408.6852115666602</c:v>
                </c:pt>
                <c:pt idx="1345">
                  <c:v>2942.7936255916602</c:v>
                </c:pt>
                <c:pt idx="1346">
                  <c:v>2237.4565533958298</c:v>
                </c:pt>
                <c:pt idx="1347">
                  <c:v>2495.2396494291602</c:v>
                </c:pt>
                <c:pt idx="1348">
                  <c:v>2130.4837477833298</c:v>
                </c:pt>
                <c:pt idx="1349">
                  <c:v>2358.7742951124901</c:v>
                </c:pt>
                <c:pt idx="1350">
                  <c:v>2085.4095028833299</c:v>
                </c:pt>
                <c:pt idx="1351">
                  <c:v>2406.06192685</c:v>
                </c:pt>
                <c:pt idx="1352">
                  <c:v>2127.6195419083301</c:v>
                </c:pt>
                <c:pt idx="1353">
                  <c:v>2560.4690787166601</c:v>
                </c:pt>
                <c:pt idx="1354">
                  <c:v>1850.07687563749</c:v>
                </c:pt>
                <c:pt idx="1355">
                  <c:v>2426.7125137999901</c:v>
                </c:pt>
                <c:pt idx="1356">
                  <c:v>1944.93938328749</c:v>
                </c:pt>
                <c:pt idx="1357">
                  <c:v>2505.62112916666</c:v>
                </c:pt>
                <c:pt idx="1358">
                  <c:v>2269.7310178791599</c:v>
                </c:pt>
                <c:pt idx="1359">
                  <c:v>2653.8419085916598</c:v>
                </c:pt>
                <c:pt idx="1360">
                  <c:v>2142.6655492416598</c:v>
                </c:pt>
                <c:pt idx="1361">
                  <c:v>2586.2336037499899</c:v>
                </c:pt>
                <c:pt idx="1362">
                  <c:v>2057.5499015749901</c:v>
                </c:pt>
                <c:pt idx="1363">
                  <c:v>2420.3933309416602</c:v>
                </c:pt>
                <c:pt idx="1364">
                  <c:v>2060.3646132583299</c:v>
                </c:pt>
                <c:pt idx="1365">
                  <c:v>2679.9089147124901</c:v>
                </c:pt>
                <c:pt idx="1366">
                  <c:v>2216.1711631458302</c:v>
                </c:pt>
                <c:pt idx="1367">
                  <c:v>2859.29657275416</c:v>
                </c:pt>
                <c:pt idx="1368">
                  <c:v>2109.5862018166599</c:v>
                </c:pt>
                <c:pt idx="1369">
                  <c:v>2827.9392348166598</c:v>
                </c:pt>
                <c:pt idx="1370">
                  <c:v>2155.9553043333199</c:v>
                </c:pt>
                <c:pt idx="1371">
                  <c:v>2406.6276335666598</c:v>
                </c:pt>
                <c:pt idx="1372">
                  <c:v>2279.2814025999901</c:v>
                </c:pt>
                <c:pt idx="1373">
                  <c:v>2478.70375900416</c:v>
                </c:pt>
                <c:pt idx="1374">
                  <c:v>2198.4836424888799</c:v>
                </c:pt>
                <c:pt idx="1375">
                  <c:v>2294.2215229999902</c:v>
                </c:pt>
                <c:pt idx="1376">
                  <c:v>2159.42412805714</c:v>
                </c:pt>
                <c:pt idx="1377">
                  <c:v>2379.47266078749</c:v>
                </c:pt>
                <c:pt idx="1378">
                  <c:v>2352.6478747687402</c:v>
                </c:pt>
                <c:pt idx="1379">
                  <c:v>2646.2014103333299</c:v>
                </c:pt>
                <c:pt idx="1380">
                  <c:v>2272.50585269166</c:v>
                </c:pt>
                <c:pt idx="1381">
                  <c:v>2652.7158889541602</c:v>
                </c:pt>
                <c:pt idx="1382">
                  <c:v>2005.0910042666601</c:v>
                </c:pt>
                <c:pt idx="1383">
                  <c:v>2234.64248065416</c:v>
                </c:pt>
                <c:pt idx="1384">
                  <c:v>1864.3924599833299</c:v>
                </c:pt>
                <c:pt idx="1385">
                  <c:v>2024.61291038333</c:v>
                </c:pt>
                <c:pt idx="1386">
                  <c:v>2005.26518903749</c:v>
                </c:pt>
                <c:pt idx="1387">
                  <c:v>2374.9275914636301</c:v>
                </c:pt>
                <c:pt idx="1388">
                  <c:v>2211.1820126428502</c:v>
                </c:pt>
                <c:pt idx="1389">
                  <c:v>2294.1619328166598</c:v>
                </c:pt>
                <c:pt idx="1390">
                  <c:v>2257.7592412888798</c:v>
                </c:pt>
                <c:pt idx="1391">
                  <c:v>2585.15837254999</c:v>
                </c:pt>
                <c:pt idx="1392">
                  <c:v>2375.3230907249999</c:v>
                </c:pt>
                <c:pt idx="1393">
                  <c:v>2790.3557368124998</c:v>
                </c:pt>
                <c:pt idx="1394">
                  <c:v>2180.8448973541599</c:v>
                </c:pt>
                <c:pt idx="1395">
                  <c:v>2363.5114587958301</c:v>
                </c:pt>
                <c:pt idx="1396">
                  <c:v>1955.8362672041601</c:v>
                </c:pt>
                <c:pt idx="1397">
                  <c:v>2182.4259742499898</c:v>
                </c:pt>
                <c:pt idx="1398">
                  <c:v>1895.8564256833299</c:v>
                </c:pt>
                <c:pt idx="1399">
                  <c:v>2189.5764108874901</c:v>
                </c:pt>
                <c:pt idx="1400">
                  <c:v>2183.9110040708301</c:v>
                </c:pt>
                <c:pt idx="1401">
                  <c:v>2385.10862179999</c:v>
                </c:pt>
                <c:pt idx="1402">
                  <c:v>2154.4983601099898</c:v>
                </c:pt>
                <c:pt idx="1403">
                  <c:v>2305.9135916333298</c:v>
                </c:pt>
                <c:pt idx="1404">
                  <c:v>2196.01977080999</c:v>
                </c:pt>
                <c:pt idx="1405">
                  <c:v>2522.4646424208299</c:v>
                </c:pt>
                <c:pt idx="1406">
                  <c:v>2208.3186528055498</c:v>
                </c:pt>
                <c:pt idx="1407">
                  <c:v>2698.2957979499902</c:v>
                </c:pt>
                <c:pt idx="1408">
                  <c:v>2409.15837637083</c:v>
                </c:pt>
                <c:pt idx="1409">
                  <c:v>2971.8434390499901</c:v>
                </c:pt>
                <c:pt idx="1410">
                  <c:v>2197.7155545416599</c:v>
                </c:pt>
                <c:pt idx="1411">
                  <c:v>2426.7325211499901</c:v>
                </c:pt>
                <c:pt idx="1412">
                  <c:v>1917.03239828749</c:v>
                </c:pt>
                <c:pt idx="1413">
                  <c:v>2237.1392458958298</c:v>
                </c:pt>
                <c:pt idx="1414">
                  <c:v>2091.6083745166602</c:v>
                </c:pt>
                <c:pt idx="1415">
                  <c:v>2455.1946747249899</c:v>
                </c:pt>
                <c:pt idx="1416">
                  <c:v>2079.37890237083</c:v>
                </c:pt>
                <c:pt idx="1417">
                  <c:v>2727.84421164166</c:v>
                </c:pt>
                <c:pt idx="1418">
                  <c:v>2275.3221316999902</c:v>
                </c:pt>
                <c:pt idx="1419">
                  <c:v>2934.10397338333</c:v>
                </c:pt>
                <c:pt idx="1420">
                  <c:v>2528.1358425708299</c:v>
                </c:pt>
                <c:pt idx="1421">
                  <c:v>3237.7991635416602</c:v>
                </c:pt>
                <c:pt idx="1422">
                  <c:v>2579.88358816249</c:v>
                </c:pt>
                <c:pt idx="1423">
                  <c:v>3354.06702878333</c:v>
                </c:pt>
                <c:pt idx="1424">
                  <c:v>2559.6294510166599</c:v>
                </c:pt>
                <c:pt idx="1425">
                  <c:v>3264.2371815874999</c:v>
                </c:pt>
                <c:pt idx="1426">
                  <c:v>2490.9887963749902</c:v>
                </c:pt>
                <c:pt idx="1427">
                  <c:v>3251.3771467833299</c:v>
                </c:pt>
                <c:pt idx="1428">
                  <c:v>2665.4244438291598</c:v>
                </c:pt>
                <c:pt idx="1429">
                  <c:v>3741.0290686124899</c:v>
                </c:pt>
                <c:pt idx="1430">
                  <c:v>2649.4351034708302</c:v>
                </c:pt>
                <c:pt idx="1431">
                  <c:v>2959.3260986374898</c:v>
                </c:pt>
                <c:pt idx="1432">
                  <c:v>2373.5209118875</c:v>
                </c:pt>
                <c:pt idx="1433">
                  <c:v>2643.75417673333</c:v>
                </c:pt>
                <c:pt idx="1434">
                  <c:v>2349.5559309416599</c:v>
                </c:pt>
                <c:pt idx="1435">
                  <c:v>2650.2210921333299</c:v>
                </c:pt>
                <c:pt idx="1436">
                  <c:v>2229.1072341291601</c:v>
                </c:pt>
                <c:pt idx="1437">
                  <c:v>2575.2386780583302</c:v>
                </c:pt>
                <c:pt idx="1438">
                  <c:v>2011.6750117916599</c:v>
                </c:pt>
                <c:pt idx="1439">
                  <c:v>2307.4126483291602</c:v>
                </c:pt>
                <c:pt idx="1440">
                  <c:v>1953.2140380416599</c:v>
                </c:pt>
                <c:pt idx="1441">
                  <c:v>2361.0739734083299</c:v>
                </c:pt>
                <c:pt idx="1442">
                  <c:v>2209.59354426666</c:v>
                </c:pt>
                <c:pt idx="1443">
                  <c:v>2695.2328788791601</c:v>
                </c:pt>
                <c:pt idx="1444">
                  <c:v>2273.2429503499998</c:v>
                </c:pt>
                <c:pt idx="1445">
                  <c:v>2567.2627502791602</c:v>
                </c:pt>
                <c:pt idx="1446">
                  <c:v>2067.9224790958301</c:v>
                </c:pt>
                <c:pt idx="1447">
                  <c:v>2223.43608991666</c:v>
                </c:pt>
                <c:pt idx="1448">
                  <c:v>1903.0920479833301</c:v>
                </c:pt>
                <c:pt idx="1449">
                  <c:v>2306.4151266624899</c:v>
                </c:pt>
                <c:pt idx="1450">
                  <c:v>2159.7068845916601</c:v>
                </c:pt>
                <c:pt idx="1451">
                  <c:v>2454.2576683458301</c:v>
                </c:pt>
                <c:pt idx="1452">
                  <c:v>2020.5694791727201</c:v>
                </c:pt>
                <c:pt idx="1453">
                  <c:v>2363.03645631666</c:v>
                </c:pt>
                <c:pt idx="1454">
                  <c:v>1970.46141897499</c:v>
                </c:pt>
                <c:pt idx="1455">
                  <c:v>2549.5566624166599</c:v>
                </c:pt>
                <c:pt idx="1456">
                  <c:v>2301.8357706833299</c:v>
                </c:pt>
                <c:pt idx="1457">
                  <c:v>2660.8662708624902</c:v>
                </c:pt>
                <c:pt idx="1458">
                  <c:v>2197.6303354583301</c:v>
                </c:pt>
                <c:pt idx="1459">
                  <c:v>2379.96887625416</c:v>
                </c:pt>
              </c:numCache>
            </c:numRef>
          </c:xVal>
          <c:yVal>
            <c:numRef>
              <c:f>Sheet1!$B$3:$B$1462</c:f>
              <c:numCache>
                <c:formatCode>"$"#,##0.00</c:formatCode>
                <c:ptCount val="1460"/>
                <c:pt idx="0">
                  <c:v>89.334249999999997</c:v>
                </c:pt>
                <c:pt idx="1">
                  <c:v>61.945999999999998</c:v>
                </c:pt>
                <c:pt idx="2">
                  <c:v>45.9017499999999</c:v>
                </c:pt>
                <c:pt idx="3">
                  <c:v>80.858249999999998</c:v>
                </c:pt>
                <c:pt idx="4">
                  <c:v>55.961833333333303</c:v>
                </c:pt>
                <c:pt idx="5">
                  <c:v>101.094833333333</c:v>
                </c:pt>
                <c:pt idx="6">
                  <c:v>26.664999999999999</c:v>
                </c:pt>
                <c:pt idx="7">
                  <c:v>38.894545454545401</c:v>
                </c:pt>
                <c:pt idx="8">
                  <c:v>46.715000000000003</c:v>
                </c:pt>
                <c:pt idx="9">
                  <c:v>46.208636363636302</c:v>
                </c:pt>
                <c:pt idx="10">
                  <c:v>41.856000000000002</c:v>
                </c:pt>
                <c:pt idx="11">
                  <c:v>46.013749999999902</c:v>
                </c:pt>
                <c:pt idx="12">
                  <c:v>34.894374999999997</c:v>
                </c:pt>
                <c:pt idx="13">
                  <c:v>53.312916666666602</c:v>
                </c:pt>
                <c:pt idx="14">
                  <c:v>70.307083333333296</c:v>
                </c:pt>
                <c:pt idx="15">
                  <c:v>64.552916666666604</c:v>
                </c:pt>
                <c:pt idx="16">
                  <c:v>49.776249999999997</c:v>
                </c:pt>
                <c:pt idx="17">
                  <c:v>61.483333333333299</c:v>
                </c:pt>
                <c:pt idx="18">
                  <c:v>56.407083333333297</c:v>
                </c:pt>
                <c:pt idx="19">
                  <c:v>69.813749999999999</c:v>
                </c:pt>
                <c:pt idx="20">
                  <c:v>53.609583333333298</c:v>
                </c:pt>
                <c:pt idx="21">
                  <c:v>53.2916666666666</c:v>
                </c:pt>
                <c:pt idx="22">
                  <c:v>53.844583333333297</c:v>
                </c:pt>
                <c:pt idx="23">
                  <c:v>53.347916666666599</c:v>
                </c:pt>
                <c:pt idx="24">
                  <c:v>55.712166666666597</c:v>
                </c:pt>
                <c:pt idx="25">
                  <c:v>66.450833333333307</c:v>
                </c:pt>
                <c:pt idx="26">
                  <c:v>78.998583333333301</c:v>
                </c:pt>
                <c:pt idx="27">
                  <c:v>159.797333333333</c:v>
                </c:pt>
                <c:pt idx="28">
                  <c:v>108.42100000000001</c:v>
                </c:pt>
                <c:pt idx="29">
                  <c:v>132.91399999999999</c:v>
                </c:pt>
                <c:pt idx="30">
                  <c:v>68.866583333333296</c:v>
                </c:pt>
                <c:pt idx="31">
                  <c:v>50.487499999999997</c:v>
                </c:pt>
                <c:pt idx="32">
                  <c:v>47.181833333333302</c:v>
                </c:pt>
                <c:pt idx="33">
                  <c:v>43.937833333333302</c:v>
                </c:pt>
                <c:pt idx="34">
                  <c:v>50.634124999999997</c:v>
                </c:pt>
                <c:pt idx="35">
                  <c:v>50.1071666666666</c:v>
                </c:pt>
                <c:pt idx="36">
                  <c:v>43.767999999999901</c:v>
                </c:pt>
                <c:pt idx="37">
                  <c:v>72.031833333333296</c:v>
                </c:pt>
                <c:pt idx="38">
                  <c:v>44.526333333333298</c:v>
                </c:pt>
                <c:pt idx="39">
                  <c:v>65.881833333333304</c:v>
                </c:pt>
                <c:pt idx="40">
                  <c:v>47.251666666666601</c:v>
                </c:pt>
                <c:pt idx="41">
                  <c:v>63.338166666666602</c:v>
                </c:pt>
                <c:pt idx="42">
                  <c:v>49.39425</c:v>
                </c:pt>
                <c:pt idx="43">
                  <c:v>77.915249999999901</c:v>
                </c:pt>
                <c:pt idx="44">
                  <c:v>48.651249999999997</c:v>
                </c:pt>
                <c:pt idx="45">
                  <c:v>59.662916666666597</c:v>
                </c:pt>
                <c:pt idx="46">
                  <c:v>44.107909090908997</c:v>
                </c:pt>
                <c:pt idx="47">
                  <c:v>45.838749999999997</c:v>
                </c:pt>
                <c:pt idx="48">
                  <c:v>51.144583333333301</c:v>
                </c:pt>
                <c:pt idx="49">
                  <c:v>73.990499999999997</c:v>
                </c:pt>
                <c:pt idx="50">
                  <c:v>49.5535833333333</c:v>
                </c:pt>
                <c:pt idx="51">
                  <c:v>69.318416666666593</c:v>
                </c:pt>
                <c:pt idx="52">
                  <c:v>59.5356666666666</c:v>
                </c:pt>
                <c:pt idx="53">
                  <c:v>87.515000000000001</c:v>
                </c:pt>
                <c:pt idx="54">
                  <c:v>47.820250000000001</c:v>
                </c:pt>
                <c:pt idx="55">
                  <c:v>70.217833333333303</c:v>
                </c:pt>
                <c:pt idx="56">
                  <c:v>63.731333333333303</c:v>
                </c:pt>
                <c:pt idx="57">
                  <c:v>81.990916666666607</c:v>
                </c:pt>
                <c:pt idx="58">
                  <c:v>60.905833333333298</c:v>
                </c:pt>
                <c:pt idx="59">
                  <c:v>73.409333333333294</c:v>
                </c:pt>
                <c:pt idx="60">
                  <c:v>48.490666666666598</c:v>
                </c:pt>
                <c:pt idx="61">
                  <c:v>92.988999999999905</c:v>
                </c:pt>
                <c:pt idx="62">
                  <c:v>56.500749999999996</c:v>
                </c:pt>
                <c:pt idx="63">
                  <c:v>66.637916666666598</c:v>
                </c:pt>
                <c:pt idx="64">
                  <c:v>41.845666666666602</c:v>
                </c:pt>
                <c:pt idx="65">
                  <c:v>86.525333333333293</c:v>
                </c:pt>
                <c:pt idx="66">
                  <c:v>58.5831666666666</c:v>
                </c:pt>
                <c:pt idx="67">
                  <c:v>60.772916666666603</c:v>
                </c:pt>
                <c:pt idx="68">
                  <c:v>42.946428571428498</c:v>
                </c:pt>
                <c:pt idx="69">
                  <c:v>55.469166666666602</c:v>
                </c:pt>
                <c:pt idx="70">
                  <c:v>48.9171428571428</c:v>
                </c:pt>
                <c:pt idx="71">
                  <c:v>45.340416666666599</c:v>
                </c:pt>
                <c:pt idx="72">
                  <c:v>39.444583333333298</c:v>
                </c:pt>
                <c:pt idx="73">
                  <c:v>43.482500000000002</c:v>
                </c:pt>
                <c:pt idx="74">
                  <c:v>42.508749999999999</c:v>
                </c:pt>
                <c:pt idx="75">
                  <c:v>53.663749999999901</c:v>
                </c:pt>
                <c:pt idx="76">
                  <c:v>66.761250000000004</c:v>
                </c:pt>
                <c:pt idx="77">
                  <c:v>61.345416666666601</c:v>
                </c:pt>
                <c:pt idx="78">
                  <c:v>67.138750000000002</c:v>
                </c:pt>
                <c:pt idx="79">
                  <c:v>76.004583333333301</c:v>
                </c:pt>
                <c:pt idx="80">
                  <c:v>43.415833333333303</c:v>
                </c:pt>
                <c:pt idx="81">
                  <c:v>49.037500000000001</c:v>
                </c:pt>
                <c:pt idx="82">
                  <c:v>37.9716666666666</c:v>
                </c:pt>
                <c:pt idx="83">
                  <c:v>50.853749999999998</c:v>
                </c:pt>
                <c:pt idx="84">
                  <c:v>45.630416666666598</c:v>
                </c:pt>
                <c:pt idx="85">
                  <c:v>44.034999999999997</c:v>
                </c:pt>
                <c:pt idx="86">
                  <c:v>174.000916666666</c:v>
                </c:pt>
                <c:pt idx="87">
                  <c:v>187.01124999999999</c:v>
                </c:pt>
                <c:pt idx="88">
                  <c:v>62.771833333333298</c:v>
                </c:pt>
                <c:pt idx="89">
                  <c:v>63.741250000000001</c:v>
                </c:pt>
                <c:pt idx="90">
                  <c:v>53.0446666666666</c:v>
                </c:pt>
                <c:pt idx="91">
                  <c:v>68.599166666666605</c:v>
                </c:pt>
                <c:pt idx="92">
                  <c:v>49.878666666666597</c:v>
                </c:pt>
                <c:pt idx="93">
                  <c:v>83.341833333333298</c:v>
                </c:pt>
                <c:pt idx="94">
                  <c:v>48.240416666666597</c:v>
                </c:pt>
                <c:pt idx="95">
                  <c:v>40.656666666666602</c:v>
                </c:pt>
                <c:pt idx="96">
                  <c:v>34.2363</c:v>
                </c:pt>
                <c:pt idx="97">
                  <c:v>41.783000000000001</c:v>
                </c:pt>
                <c:pt idx="98">
                  <c:v>38.522624999999998</c:v>
                </c:pt>
                <c:pt idx="99">
                  <c:v>66.541749999999993</c:v>
                </c:pt>
                <c:pt idx="100">
                  <c:v>46.525416666666601</c:v>
                </c:pt>
                <c:pt idx="101">
                  <c:v>153.26474999999999</c:v>
                </c:pt>
                <c:pt idx="102">
                  <c:v>58.492249999999899</c:v>
                </c:pt>
                <c:pt idx="103">
                  <c:v>102.680583333333</c:v>
                </c:pt>
                <c:pt idx="104">
                  <c:v>60.428666666666601</c:v>
                </c:pt>
                <c:pt idx="105">
                  <c:v>44.075749999999999</c:v>
                </c:pt>
                <c:pt idx="106">
                  <c:v>41.518250000000002</c:v>
                </c:pt>
                <c:pt idx="107">
                  <c:v>53.703000000000003</c:v>
                </c:pt>
                <c:pt idx="108">
                  <c:v>48.485166666666601</c:v>
                </c:pt>
                <c:pt idx="109">
                  <c:v>51.238500000000002</c:v>
                </c:pt>
                <c:pt idx="110">
                  <c:v>45.216000000000001</c:v>
                </c:pt>
                <c:pt idx="111">
                  <c:v>80.2231666666666</c:v>
                </c:pt>
                <c:pt idx="112">
                  <c:v>59.268833333333298</c:v>
                </c:pt>
                <c:pt idx="113">
                  <c:v>122.02416666666601</c:v>
                </c:pt>
                <c:pt idx="114">
                  <c:v>52.375166666666601</c:v>
                </c:pt>
                <c:pt idx="115">
                  <c:v>86.003166666666601</c:v>
                </c:pt>
                <c:pt idx="116">
                  <c:v>46.148416666666598</c:v>
                </c:pt>
                <c:pt idx="117">
                  <c:v>80.905249999999995</c:v>
                </c:pt>
                <c:pt idx="118">
                  <c:v>69.394666666666595</c:v>
                </c:pt>
                <c:pt idx="119">
                  <c:v>52.200499999999998</c:v>
                </c:pt>
                <c:pt idx="120">
                  <c:v>51.469666666666598</c:v>
                </c:pt>
                <c:pt idx="121">
                  <c:v>80.457083333333301</c:v>
                </c:pt>
                <c:pt idx="122">
                  <c:v>63.776000000000003</c:v>
                </c:pt>
                <c:pt idx="123">
                  <c:v>79.9641666666666</c:v>
                </c:pt>
                <c:pt idx="124">
                  <c:v>48.149166666666602</c:v>
                </c:pt>
                <c:pt idx="125">
                  <c:v>72.476249999999993</c:v>
                </c:pt>
                <c:pt idx="126">
                  <c:v>50.1383333333333</c:v>
                </c:pt>
                <c:pt idx="127">
                  <c:v>43.467083333333299</c:v>
                </c:pt>
                <c:pt idx="128">
                  <c:v>35.828333333333298</c:v>
                </c:pt>
                <c:pt idx="129">
                  <c:v>44.240833333333299</c:v>
                </c:pt>
                <c:pt idx="130">
                  <c:v>48.47625</c:v>
                </c:pt>
                <c:pt idx="131">
                  <c:v>64.392083333333304</c:v>
                </c:pt>
                <c:pt idx="132">
                  <c:v>57.506666666666597</c:v>
                </c:pt>
                <c:pt idx="133">
                  <c:v>60.60125</c:v>
                </c:pt>
                <c:pt idx="134">
                  <c:v>59.695416666666603</c:v>
                </c:pt>
                <c:pt idx="135">
                  <c:v>63.4149999999999</c:v>
                </c:pt>
                <c:pt idx="136">
                  <c:v>40.586428571428499</c:v>
                </c:pt>
                <c:pt idx="137">
                  <c:v>51.212499999999999</c:v>
                </c:pt>
                <c:pt idx="138">
                  <c:v>32.070454545454503</c:v>
                </c:pt>
                <c:pt idx="139">
                  <c:v>57.2349999999999</c:v>
                </c:pt>
                <c:pt idx="140">
                  <c:v>40.739999999999903</c:v>
                </c:pt>
                <c:pt idx="141">
                  <c:v>46.875833333333297</c:v>
                </c:pt>
                <c:pt idx="142">
                  <c:v>35.6323636363636</c:v>
                </c:pt>
                <c:pt idx="143">
                  <c:v>49.200416666666598</c:v>
                </c:pt>
                <c:pt idx="144">
                  <c:v>50.580750000000002</c:v>
                </c:pt>
                <c:pt idx="145">
                  <c:v>47.971090909090897</c:v>
                </c:pt>
                <c:pt idx="146">
                  <c:v>56.944499999999998</c:v>
                </c:pt>
                <c:pt idx="147">
                  <c:v>55.517916666666601</c:v>
                </c:pt>
                <c:pt idx="148">
                  <c:v>42.779142857142801</c:v>
                </c:pt>
                <c:pt idx="149">
                  <c:v>50.096333333333298</c:v>
                </c:pt>
                <c:pt idx="150">
                  <c:v>56.752999999999901</c:v>
                </c:pt>
                <c:pt idx="151">
                  <c:v>62.233666666666601</c:v>
                </c:pt>
                <c:pt idx="152">
                  <c:v>58.376583333333301</c:v>
                </c:pt>
                <c:pt idx="153">
                  <c:v>76.446166666666599</c:v>
                </c:pt>
                <c:pt idx="154">
                  <c:v>59.417250000000003</c:v>
                </c:pt>
                <c:pt idx="155">
                  <c:v>77.689083333333301</c:v>
                </c:pt>
                <c:pt idx="156">
                  <c:v>60.7068333333333</c:v>
                </c:pt>
                <c:pt idx="157">
                  <c:v>54.075499999999998</c:v>
                </c:pt>
                <c:pt idx="158">
                  <c:v>58.074090909090899</c:v>
                </c:pt>
                <c:pt idx="159">
                  <c:v>58.947666666666599</c:v>
                </c:pt>
                <c:pt idx="160">
                  <c:v>50.550444444444402</c:v>
                </c:pt>
                <c:pt idx="161">
                  <c:v>54.709249999999997</c:v>
                </c:pt>
                <c:pt idx="162">
                  <c:v>44.055250000000001</c:v>
                </c:pt>
                <c:pt idx="163">
                  <c:v>52.375399999999999</c:v>
                </c:pt>
                <c:pt idx="164">
                  <c:v>56.051000000000002</c:v>
                </c:pt>
                <c:pt idx="165">
                  <c:v>49.247363636363602</c:v>
                </c:pt>
                <c:pt idx="166">
                  <c:v>51.720125000000003</c:v>
                </c:pt>
                <c:pt idx="167">
                  <c:v>58.361166666666598</c:v>
                </c:pt>
                <c:pt idx="168">
                  <c:v>39.493714285714198</c:v>
                </c:pt>
                <c:pt idx="169">
                  <c:v>49.298749999999998</c:v>
                </c:pt>
                <c:pt idx="170">
                  <c:v>56.920916666666599</c:v>
                </c:pt>
                <c:pt idx="171">
                  <c:v>47.455500000000001</c:v>
                </c:pt>
                <c:pt idx="172">
                  <c:v>35.969888888888804</c:v>
                </c:pt>
                <c:pt idx="173">
                  <c:v>42.944777777777702</c:v>
                </c:pt>
                <c:pt idx="174">
                  <c:v>36.922249999999998</c:v>
                </c:pt>
                <c:pt idx="175">
                  <c:v>36.546333333333301</c:v>
                </c:pt>
                <c:pt idx="176">
                  <c:v>37.124400000000001</c:v>
                </c:pt>
                <c:pt idx="177">
                  <c:v>42.941666666666599</c:v>
                </c:pt>
                <c:pt idx="178">
                  <c:v>31.945999999999898</c:v>
                </c:pt>
                <c:pt idx="179">
                  <c:v>50.933333333333302</c:v>
                </c:pt>
                <c:pt idx="180">
                  <c:v>53.714300000000001</c:v>
                </c:pt>
                <c:pt idx="181">
                  <c:v>50.493333333333297</c:v>
                </c:pt>
                <c:pt idx="182">
                  <c:v>63.067083333333301</c:v>
                </c:pt>
                <c:pt idx="183">
                  <c:v>78.320583333333303</c:v>
                </c:pt>
                <c:pt idx="184">
                  <c:v>62.180583333333303</c:v>
                </c:pt>
                <c:pt idx="185">
                  <c:v>60.060250000000003</c:v>
                </c:pt>
                <c:pt idx="186">
                  <c:v>45.017499999999998</c:v>
                </c:pt>
                <c:pt idx="187">
                  <c:v>79.766666666666595</c:v>
                </c:pt>
                <c:pt idx="188">
                  <c:v>40.561666666666603</c:v>
                </c:pt>
                <c:pt idx="189">
                  <c:v>47.821818181818102</c:v>
                </c:pt>
                <c:pt idx="190">
                  <c:v>43.174583333333302</c:v>
                </c:pt>
                <c:pt idx="191">
                  <c:v>54.176666666666598</c:v>
                </c:pt>
                <c:pt idx="192">
                  <c:v>49.405416666666603</c:v>
                </c:pt>
                <c:pt idx="193">
                  <c:v>73.729583333333295</c:v>
                </c:pt>
                <c:pt idx="194">
                  <c:v>44.014999999999901</c:v>
                </c:pt>
                <c:pt idx="195">
                  <c:v>51.409583333333302</c:v>
                </c:pt>
                <c:pt idx="196">
                  <c:v>47.154583333333299</c:v>
                </c:pt>
                <c:pt idx="197">
                  <c:v>65.525416666666601</c:v>
                </c:pt>
                <c:pt idx="198">
                  <c:v>61.518333333333302</c:v>
                </c:pt>
                <c:pt idx="199">
                  <c:v>79.883750000000006</c:v>
                </c:pt>
                <c:pt idx="200">
                  <c:v>53.233749999999901</c:v>
                </c:pt>
                <c:pt idx="201">
                  <c:v>88.894999999999996</c:v>
                </c:pt>
                <c:pt idx="202">
                  <c:v>28.648499999999999</c:v>
                </c:pt>
                <c:pt idx="203">
                  <c:v>44.792916666666599</c:v>
                </c:pt>
                <c:pt idx="204">
                  <c:v>47.22625</c:v>
                </c:pt>
                <c:pt idx="205">
                  <c:v>49.3720833333333</c:v>
                </c:pt>
                <c:pt idx="206">
                  <c:v>51.491666666666603</c:v>
                </c:pt>
                <c:pt idx="207">
                  <c:v>53.55</c:v>
                </c:pt>
                <c:pt idx="208">
                  <c:v>52.564166666666601</c:v>
                </c:pt>
                <c:pt idx="209">
                  <c:v>56.3049999999999</c:v>
                </c:pt>
                <c:pt idx="210">
                  <c:v>50.992916666666602</c:v>
                </c:pt>
                <c:pt idx="211">
                  <c:v>54.992916666666602</c:v>
                </c:pt>
                <c:pt idx="212">
                  <c:v>50.9091666666666</c:v>
                </c:pt>
                <c:pt idx="213">
                  <c:v>50.233333333333299</c:v>
                </c:pt>
                <c:pt idx="214">
                  <c:v>45.06</c:v>
                </c:pt>
                <c:pt idx="215">
                  <c:v>48.699583333333301</c:v>
                </c:pt>
                <c:pt idx="216">
                  <c:v>48.758333333333297</c:v>
                </c:pt>
                <c:pt idx="217">
                  <c:v>48.168333333333301</c:v>
                </c:pt>
                <c:pt idx="218">
                  <c:v>50.261666666666599</c:v>
                </c:pt>
                <c:pt idx="219">
                  <c:v>47.798333333333296</c:v>
                </c:pt>
                <c:pt idx="220">
                  <c:v>49.244166666666601</c:v>
                </c:pt>
                <c:pt idx="221">
                  <c:v>50.734583333333298</c:v>
                </c:pt>
                <c:pt idx="222">
                  <c:v>53.69</c:v>
                </c:pt>
                <c:pt idx="223">
                  <c:v>53.271666666666597</c:v>
                </c:pt>
                <c:pt idx="224">
                  <c:v>49.4508333333333</c:v>
                </c:pt>
                <c:pt idx="225">
                  <c:v>52.059166666666599</c:v>
                </c:pt>
                <c:pt idx="226">
                  <c:v>37.89</c:v>
                </c:pt>
                <c:pt idx="227">
                  <c:v>45.816666666666599</c:v>
                </c:pt>
                <c:pt idx="228">
                  <c:v>36.757083333333298</c:v>
                </c:pt>
                <c:pt idx="229">
                  <c:v>44.214583333333302</c:v>
                </c:pt>
                <c:pt idx="230">
                  <c:v>49.384583333333303</c:v>
                </c:pt>
                <c:pt idx="231">
                  <c:v>48.080416666666601</c:v>
                </c:pt>
                <c:pt idx="232">
                  <c:v>52.469583333333297</c:v>
                </c:pt>
                <c:pt idx="233">
                  <c:v>53.402916666666599</c:v>
                </c:pt>
                <c:pt idx="234">
                  <c:v>39.446249999999999</c:v>
                </c:pt>
                <c:pt idx="235">
                  <c:v>47.963333333333303</c:v>
                </c:pt>
                <c:pt idx="236">
                  <c:v>42.502222222222201</c:v>
                </c:pt>
                <c:pt idx="237">
                  <c:v>44.941666666666599</c:v>
                </c:pt>
                <c:pt idx="238">
                  <c:v>45.204285714285703</c:v>
                </c:pt>
                <c:pt idx="239">
                  <c:v>48.322083333333303</c:v>
                </c:pt>
                <c:pt idx="240">
                  <c:v>44.181666666666601</c:v>
                </c:pt>
                <c:pt idx="241">
                  <c:v>79.288727272727201</c:v>
                </c:pt>
                <c:pt idx="242">
                  <c:v>51.941249999999997</c:v>
                </c:pt>
                <c:pt idx="243">
                  <c:v>49.0996666666666</c:v>
                </c:pt>
                <c:pt idx="244">
                  <c:v>66.743333333333297</c:v>
                </c:pt>
                <c:pt idx="245">
                  <c:v>59.953249999999997</c:v>
                </c:pt>
                <c:pt idx="246">
                  <c:v>48.052500000000002</c:v>
                </c:pt>
                <c:pt idx="247">
                  <c:v>43.413333333333298</c:v>
                </c:pt>
                <c:pt idx="248">
                  <c:v>41.137499999999903</c:v>
                </c:pt>
                <c:pt idx="249">
                  <c:v>54.3541666666666</c:v>
                </c:pt>
                <c:pt idx="250">
                  <c:v>50.5133333333333</c:v>
                </c:pt>
                <c:pt idx="251">
                  <c:v>59.321666666666601</c:v>
                </c:pt>
                <c:pt idx="252">
                  <c:v>70.624166666666596</c:v>
                </c:pt>
                <c:pt idx="253">
                  <c:v>75.650833333333296</c:v>
                </c:pt>
                <c:pt idx="254">
                  <c:v>48.5474999999999</c:v>
                </c:pt>
                <c:pt idx="255">
                  <c:v>45.350833333333298</c:v>
                </c:pt>
                <c:pt idx="256">
                  <c:v>47.290833333333303</c:v>
                </c:pt>
                <c:pt idx="257">
                  <c:v>60.935416666666598</c:v>
                </c:pt>
                <c:pt idx="258">
                  <c:v>60.887916666666598</c:v>
                </c:pt>
                <c:pt idx="259">
                  <c:v>73.694583333333298</c:v>
                </c:pt>
                <c:pt idx="260">
                  <c:v>57.995833333333302</c:v>
                </c:pt>
                <c:pt idx="261">
                  <c:v>49.681249999999999</c:v>
                </c:pt>
                <c:pt idx="262">
                  <c:v>28.802777777777699</c:v>
                </c:pt>
                <c:pt idx="263">
                  <c:v>57.887916666666598</c:v>
                </c:pt>
                <c:pt idx="264">
                  <c:v>34.658124999999998</c:v>
                </c:pt>
                <c:pt idx="265">
                  <c:v>42.6458333333333</c:v>
                </c:pt>
                <c:pt idx="266">
                  <c:v>38.750833333333297</c:v>
                </c:pt>
                <c:pt idx="267">
                  <c:v>44.832083333333301</c:v>
                </c:pt>
                <c:pt idx="268">
                  <c:v>37.403888888888801</c:v>
                </c:pt>
                <c:pt idx="269">
                  <c:v>46.276249999999997</c:v>
                </c:pt>
                <c:pt idx="270">
                  <c:v>37.748750000000001</c:v>
                </c:pt>
                <c:pt idx="271">
                  <c:v>46.262083333333301</c:v>
                </c:pt>
                <c:pt idx="272">
                  <c:v>39.879090909090898</c:v>
                </c:pt>
                <c:pt idx="273">
                  <c:v>47.372916666666598</c:v>
                </c:pt>
                <c:pt idx="274">
                  <c:v>40.558181818181801</c:v>
                </c:pt>
                <c:pt idx="275">
                  <c:v>53.550416666666599</c:v>
                </c:pt>
                <c:pt idx="276">
                  <c:v>47.153750000000002</c:v>
                </c:pt>
                <c:pt idx="277">
                  <c:v>54.608333333333299</c:v>
                </c:pt>
                <c:pt idx="278">
                  <c:v>50.127083333333303</c:v>
                </c:pt>
                <c:pt idx="279">
                  <c:v>49.530833333333298</c:v>
                </c:pt>
                <c:pt idx="280">
                  <c:v>38.462499999999999</c:v>
                </c:pt>
                <c:pt idx="281">
                  <c:v>47.275416666666601</c:v>
                </c:pt>
                <c:pt idx="282">
                  <c:v>45.832500000000003</c:v>
                </c:pt>
                <c:pt idx="283">
                  <c:v>50.742916666666602</c:v>
                </c:pt>
                <c:pt idx="284">
                  <c:v>46.262499999999903</c:v>
                </c:pt>
                <c:pt idx="285">
                  <c:v>49.195</c:v>
                </c:pt>
                <c:pt idx="286">
                  <c:v>37.257083333333298</c:v>
                </c:pt>
                <c:pt idx="287">
                  <c:v>43.033333333333303</c:v>
                </c:pt>
                <c:pt idx="288">
                  <c:v>39.896428571428501</c:v>
                </c:pt>
                <c:pt idx="289">
                  <c:v>53.087499999999999</c:v>
                </c:pt>
                <c:pt idx="290">
                  <c:v>44.002499999999998</c:v>
                </c:pt>
                <c:pt idx="291">
                  <c:v>50.586666666666602</c:v>
                </c:pt>
                <c:pt idx="292">
                  <c:v>46.027083333333302</c:v>
                </c:pt>
                <c:pt idx="293">
                  <c:v>51.392916666666601</c:v>
                </c:pt>
                <c:pt idx="294">
                  <c:v>46.5908333333333</c:v>
                </c:pt>
                <c:pt idx="295">
                  <c:v>54.303750000000001</c:v>
                </c:pt>
                <c:pt idx="296">
                  <c:v>45.068750000000001</c:v>
                </c:pt>
                <c:pt idx="297">
                  <c:v>42.706249999999997</c:v>
                </c:pt>
                <c:pt idx="298">
                  <c:v>35.205555555555499</c:v>
                </c:pt>
                <c:pt idx="299">
                  <c:v>49.220833333333303</c:v>
                </c:pt>
                <c:pt idx="300">
                  <c:v>42.534374999999997</c:v>
                </c:pt>
                <c:pt idx="301">
                  <c:v>49.414090909090902</c:v>
                </c:pt>
                <c:pt idx="302">
                  <c:v>53.580699999999901</c:v>
                </c:pt>
                <c:pt idx="303">
                  <c:v>84.922083333333305</c:v>
                </c:pt>
                <c:pt idx="304">
                  <c:v>39.346999999999902</c:v>
                </c:pt>
                <c:pt idx="305">
                  <c:v>43.315916666666602</c:v>
                </c:pt>
                <c:pt idx="306">
                  <c:v>47.9022222222222</c:v>
                </c:pt>
                <c:pt idx="307">
                  <c:v>54.980166666666598</c:v>
                </c:pt>
                <c:pt idx="308">
                  <c:v>35.089999999999897</c:v>
                </c:pt>
                <c:pt idx="309">
                  <c:v>41.228333333333303</c:v>
                </c:pt>
                <c:pt idx="310">
                  <c:v>48.412916666666597</c:v>
                </c:pt>
                <c:pt idx="311">
                  <c:v>49.219999999999899</c:v>
                </c:pt>
                <c:pt idx="312">
                  <c:v>51.047083333333298</c:v>
                </c:pt>
                <c:pt idx="313">
                  <c:v>53.327916666666603</c:v>
                </c:pt>
                <c:pt idx="314">
                  <c:v>46.842500000000001</c:v>
                </c:pt>
                <c:pt idx="315">
                  <c:v>56.6724999999999</c:v>
                </c:pt>
                <c:pt idx="316">
                  <c:v>42.86</c:v>
                </c:pt>
                <c:pt idx="317">
                  <c:v>53.180833333333297</c:v>
                </c:pt>
                <c:pt idx="318">
                  <c:v>40.827083333333299</c:v>
                </c:pt>
                <c:pt idx="319">
                  <c:v>51.916249999999998</c:v>
                </c:pt>
                <c:pt idx="320">
                  <c:v>58.307499999999997</c:v>
                </c:pt>
                <c:pt idx="321">
                  <c:v>79.133749999999907</c:v>
                </c:pt>
                <c:pt idx="322">
                  <c:v>52.497499999999903</c:v>
                </c:pt>
                <c:pt idx="323">
                  <c:v>47.962916666666601</c:v>
                </c:pt>
                <c:pt idx="324">
                  <c:v>62.541249999999899</c:v>
                </c:pt>
                <c:pt idx="325">
                  <c:v>79.1875</c:v>
                </c:pt>
                <c:pt idx="326">
                  <c:v>38.7470833333333</c:v>
                </c:pt>
                <c:pt idx="327">
                  <c:v>49.417083333333302</c:v>
                </c:pt>
                <c:pt idx="328">
                  <c:v>41.010833333333302</c:v>
                </c:pt>
                <c:pt idx="329">
                  <c:v>48.966249999999903</c:v>
                </c:pt>
                <c:pt idx="330">
                  <c:v>46.856666666666598</c:v>
                </c:pt>
                <c:pt idx="331">
                  <c:v>60.067499999999903</c:v>
                </c:pt>
                <c:pt idx="332">
                  <c:v>46.485833333333296</c:v>
                </c:pt>
                <c:pt idx="333">
                  <c:v>63.379999999999903</c:v>
                </c:pt>
                <c:pt idx="334">
                  <c:v>56.775833333333303</c:v>
                </c:pt>
                <c:pt idx="335">
                  <c:v>71.761666666666599</c:v>
                </c:pt>
                <c:pt idx="336">
                  <c:v>57.215416666666599</c:v>
                </c:pt>
                <c:pt idx="337">
                  <c:v>72.071666666666601</c:v>
                </c:pt>
                <c:pt idx="338">
                  <c:v>55.789166666666603</c:v>
                </c:pt>
                <c:pt idx="339">
                  <c:v>57.0787499999999</c:v>
                </c:pt>
                <c:pt idx="340">
                  <c:v>52.03875</c:v>
                </c:pt>
                <c:pt idx="341">
                  <c:v>57.935000000000002</c:v>
                </c:pt>
                <c:pt idx="342">
                  <c:v>38.531111111111102</c:v>
                </c:pt>
                <c:pt idx="343">
                  <c:v>51.300416666666599</c:v>
                </c:pt>
                <c:pt idx="344">
                  <c:v>35.748125000000002</c:v>
                </c:pt>
                <c:pt idx="345">
                  <c:v>43.7841666666666</c:v>
                </c:pt>
                <c:pt idx="346">
                  <c:v>32.951000000000001</c:v>
                </c:pt>
                <c:pt idx="347">
                  <c:v>45.659583333333302</c:v>
                </c:pt>
                <c:pt idx="348">
                  <c:v>42.175909090909002</c:v>
                </c:pt>
                <c:pt idx="349">
                  <c:v>45.818750000000001</c:v>
                </c:pt>
                <c:pt idx="350">
                  <c:v>45.181249999999999</c:v>
                </c:pt>
                <c:pt idx="351">
                  <c:v>59.650833333333303</c:v>
                </c:pt>
                <c:pt idx="352">
                  <c:v>53.089999999999897</c:v>
                </c:pt>
                <c:pt idx="353">
                  <c:v>59.624166666666603</c:v>
                </c:pt>
                <c:pt idx="354">
                  <c:v>52.540833333333303</c:v>
                </c:pt>
                <c:pt idx="355">
                  <c:v>52.706666666666599</c:v>
                </c:pt>
                <c:pt idx="356">
                  <c:v>50.466250000000002</c:v>
                </c:pt>
                <c:pt idx="357">
                  <c:v>57.713333333333303</c:v>
                </c:pt>
                <c:pt idx="358">
                  <c:v>33.4791666666666</c:v>
                </c:pt>
                <c:pt idx="359">
                  <c:v>48.625</c:v>
                </c:pt>
                <c:pt idx="360">
                  <c:v>34.729374999999997</c:v>
                </c:pt>
                <c:pt idx="361">
                  <c:v>54.031249999999901</c:v>
                </c:pt>
                <c:pt idx="362">
                  <c:v>80.355500000000006</c:v>
                </c:pt>
                <c:pt idx="363">
                  <c:v>197.62691666666601</c:v>
                </c:pt>
                <c:pt idx="364">
                  <c:v>38.401499999999999</c:v>
                </c:pt>
                <c:pt idx="365">
                  <c:v>43.864916666666602</c:v>
                </c:pt>
                <c:pt idx="366">
                  <c:v>44.829500000000003</c:v>
                </c:pt>
                <c:pt idx="367">
                  <c:v>61.380749999999999</c:v>
                </c:pt>
                <c:pt idx="368">
                  <c:v>26.107499999999899</c:v>
                </c:pt>
                <c:pt idx="369">
                  <c:v>45.783333333333303</c:v>
                </c:pt>
                <c:pt idx="370">
                  <c:v>51.353749999999998</c:v>
                </c:pt>
                <c:pt idx="371">
                  <c:v>42.387</c:v>
                </c:pt>
                <c:pt idx="372">
                  <c:v>52.655000000000001</c:v>
                </c:pt>
                <c:pt idx="373">
                  <c:v>53.036666666666598</c:v>
                </c:pt>
                <c:pt idx="374">
                  <c:v>36.664583333333297</c:v>
                </c:pt>
                <c:pt idx="375">
                  <c:v>70.017499999999998</c:v>
                </c:pt>
                <c:pt idx="376">
                  <c:v>45.737083333333302</c:v>
                </c:pt>
                <c:pt idx="377">
                  <c:v>47.952916666666603</c:v>
                </c:pt>
                <c:pt idx="378">
                  <c:v>48.643333333333302</c:v>
                </c:pt>
                <c:pt idx="379">
                  <c:v>53.9433333333333</c:v>
                </c:pt>
                <c:pt idx="380">
                  <c:v>78.154166666666598</c:v>
                </c:pt>
                <c:pt idx="381">
                  <c:v>72.477916666666601</c:v>
                </c:pt>
                <c:pt idx="382">
                  <c:v>43.243333333333297</c:v>
                </c:pt>
                <c:pt idx="383">
                  <c:v>67.462083333333297</c:v>
                </c:pt>
                <c:pt idx="384">
                  <c:v>50.933333333333302</c:v>
                </c:pt>
                <c:pt idx="385">
                  <c:v>50.860833333333296</c:v>
                </c:pt>
                <c:pt idx="386">
                  <c:v>46.814583333333303</c:v>
                </c:pt>
                <c:pt idx="387">
                  <c:v>65.967083333333306</c:v>
                </c:pt>
                <c:pt idx="388">
                  <c:v>52.462499999999999</c:v>
                </c:pt>
                <c:pt idx="389">
                  <c:v>67.153750000000002</c:v>
                </c:pt>
                <c:pt idx="390">
                  <c:v>57.936250000000001</c:v>
                </c:pt>
                <c:pt idx="391">
                  <c:v>59.931666666666601</c:v>
                </c:pt>
                <c:pt idx="392">
                  <c:v>60.722499999999997</c:v>
                </c:pt>
                <c:pt idx="393">
                  <c:v>59.856250000000003</c:v>
                </c:pt>
                <c:pt idx="394">
                  <c:v>51.819999999999901</c:v>
                </c:pt>
                <c:pt idx="395">
                  <c:v>76.141666666666595</c:v>
                </c:pt>
                <c:pt idx="396">
                  <c:v>66.974999999999994</c:v>
                </c:pt>
                <c:pt idx="397">
                  <c:v>82.171666666666596</c:v>
                </c:pt>
                <c:pt idx="398">
                  <c:v>50.0162499999999</c:v>
                </c:pt>
                <c:pt idx="399">
                  <c:v>64.713333333333296</c:v>
                </c:pt>
                <c:pt idx="400">
                  <c:v>44.022500000000001</c:v>
                </c:pt>
                <c:pt idx="401">
                  <c:v>54.5445833333333</c:v>
                </c:pt>
                <c:pt idx="402">
                  <c:v>44.419166666666598</c:v>
                </c:pt>
                <c:pt idx="403">
                  <c:v>74.711666666666602</c:v>
                </c:pt>
                <c:pt idx="404">
                  <c:v>43.5283333333333</c:v>
                </c:pt>
                <c:pt idx="405">
                  <c:v>58.199583333333301</c:v>
                </c:pt>
                <c:pt idx="406">
                  <c:v>38.403888888888801</c:v>
                </c:pt>
                <c:pt idx="407">
                  <c:v>48.528750000000002</c:v>
                </c:pt>
                <c:pt idx="408">
                  <c:v>45.454583333333296</c:v>
                </c:pt>
                <c:pt idx="409">
                  <c:v>65.091249999999903</c:v>
                </c:pt>
                <c:pt idx="410">
                  <c:v>53.253749999999997</c:v>
                </c:pt>
                <c:pt idx="411">
                  <c:v>62.634999999999899</c:v>
                </c:pt>
                <c:pt idx="412">
                  <c:v>43.797916666666602</c:v>
                </c:pt>
                <c:pt idx="413">
                  <c:v>74.790416666666601</c:v>
                </c:pt>
                <c:pt idx="414">
                  <c:v>54.195</c:v>
                </c:pt>
                <c:pt idx="415">
                  <c:v>81.428749999999994</c:v>
                </c:pt>
                <c:pt idx="416">
                  <c:v>61.591666666666598</c:v>
                </c:pt>
                <c:pt idx="417">
                  <c:v>84.004999999999995</c:v>
                </c:pt>
                <c:pt idx="418">
                  <c:v>73.071250000000006</c:v>
                </c:pt>
                <c:pt idx="419">
                  <c:v>89.251666666666594</c:v>
                </c:pt>
                <c:pt idx="420">
                  <c:v>70.024583333333297</c:v>
                </c:pt>
                <c:pt idx="421">
                  <c:v>72.64</c:v>
                </c:pt>
                <c:pt idx="422">
                  <c:v>63.719166666666602</c:v>
                </c:pt>
                <c:pt idx="423">
                  <c:v>76.680416666666602</c:v>
                </c:pt>
                <c:pt idx="424">
                  <c:v>97.3719999999999</c:v>
                </c:pt>
                <c:pt idx="425">
                  <c:v>87.475083333333302</c:v>
                </c:pt>
                <c:pt idx="426">
                  <c:v>42.447888888888798</c:v>
                </c:pt>
                <c:pt idx="427">
                  <c:v>54.379166666666599</c:v>
                </c:pt>
                <c:pt idx="428">
                  <c:v>47.226333333333301</c:v>
                </c:pt>
                <c:pt idx="429">
                  <c:v>65.741166666666601</c:v>
                </c:pt>
                <c:pt idx="430">
                  <c:v>43.6204166666666</c:v>
                </c:pt>
                <c:pt idx="431">
                  <c:v>75.9479166666666</c:v>
                </c:pt>
                <c:pt idx="432">
                  <c:v>45.174999999999997</c:v>
                </c:pt>
                <c:pt idx="433">
                  <c:v>49.103333333333303</c:v>
                </c:pt>
                <c:pt idx="434">
                  <c:v>48.378749999999997</c:v>
                </c:pt>
                <c:pt idx="435">
                  <c:v>49.6458333333333</c:v>
                </c:pt>
                <c:pt idx="436">
                  <c:v>52.8779166666666</c:v>
                </c:pt>
                <c:pt idx="437">
                  <c:v>98.386250000000004</c:v>
                </c:pt>
                <c:pt idx="438">
                  <c:v>59.590416666666599</c:v>
                </c:pt>
                <c:pt idx="439">
                  <c:v>72.096666666666593</c:v>
                </c:pt>
                <c:pt idx="440">
                  <c:v>47.9270833333333</c:v>
                </c:pt>
                <c:pt idx="441">
                  <c:v>57.243333333333297</c:v>
                </c:pt>
                <c:pt idx="442">
                  <c:v>63.758333333333297</c:v>
                </c:pt>
                <c:pt idx="443">
                  <c:v>69.530833333333305</c:v>
                </c:pt>
                <c:pt idx="444">
                  <c:v>55.008749999999999</c:v>
                </c:pt>
                <c:pt idx="445">
                  <c:v>67.959583333333299</c:v>
                </c:pt>
                <c:pt idx="446">
                  <c:v>58.454999999999899</c:v>
                </c:pt>
                <c:pt idx="447">
                  <c:v>59.5133333333333</c:v>
                </c:pt>
                <c:pt idx="448">
                  <c:v>62.106250000000003</c:v>
                </c:pt>
                <c:pt idx="449">
                  <c:v>75.083749999999995</c:v>
                </c:pt>
                <c:pt idx="450">
                  <c:v>72.067499999999995</c:v>
                </c:pt>
                <c:pt idx="451">
                  <c:v>69.167083333333295</c:v>
                </c:pt>
                <c:pt idx="452">
                  <c:v>47.772083333333299</c:v>
                </c:pt>
                <c:pt idx="453">
                  <c:v>57.986249999999899</c:v>
                </c:pt>
                <c:pt idx="454">
                  <c:v>53.971249999999998</c:v>
                </c:pt>
                <c:pt idx="455">
                  <c:v>66.100833333333298</c:v>
                </c:pt>
                <c:pt idx="456">
                  <c:v>48.206249999999997</c:v>
                </c:pt>
                <c:pt idx="457">
                  <c:v>63.657499999999999</c:v>
                </c:pt>
                <c:pt idx="458">
                  <c:v>46.99</c:v>
                </c:pt>
                <c:pt idx="459">
                  <c:v>61.338333333333303</c:v>
                </c:pt>
                <c:pt idx="460">
                  <c:v>40.4195833333333</c:v>
                </c:pt>
                <c:pt idx="461">
                  <c:v>54.921666666666603</c:v>
                </c:pt>
                <c:pt idx="462">
                  <c:v>55.743749999999899</c:v>
                </c:pt>
                <c:pt idx="463">
                  <c:v>64.784166666666593</c:v>
                </c:pt>
                <c:pt idx="464">
                  <c:v>39.407916666666601</c:v>
                </c:pt>
                <c:pt idx="465">
                  <c:v>45.298333333333296</c:v>
                </c:pt>
                <c:pt idx="466">
                  <c:v>42.202727272727202</c:v>
                </c:pt>
                <c:pt idx="467">
                  <c:v>56.2558333333333</c:v>
                </c:pt>
                <c:pt idx="468">
                  <c:v>44.347499999999997</c:v>
                </c:pt>
                <c:pt idx="469">
                  <c:v>60.957083333333301</c:v>
                </c:pt>
                <c:pt idx="470">
                  <c:v>46.731666666666598</c:v>
                </c:pt>
                <c:pt idx="471">
                  <c:v>56.807083333333303</c:v>
                </c:pt>
                <c:pt idx="472">
                  <c:v>41.453333333333298</c:v>
                </c:pt>
                <c:pt idx="473">
                  <c:v>56.362916666666599</c:v>
                </c:pt>
                <c:pt idx="474">
                  <c:v>44.294999999999902</c:v>
                </c:pt>
                <c:pt idx="475">
                  <c:v>56.652083333333302</c:v>
                </c:pt>
                <c:pt idx="476">
                  <c:v>54.389583333333299</c:v>
                </c:pt>
                <c:pt idx="477">
                  <c:v>79.165416666666601</c:v>
                </c:pt>
                <c:pt idx="478">
                  <c:v>54.53875</c:v>
                </c:pt>
                <c:pt idx="479">
                  <c:v>56.990833333333299</c:v>
                </c:pt>
                <c:pt idx="480">
                  <c:v>46.333750000000002</c:v>
                </c:pt>
                <c:pt idx="481">
                  <c:v>59.141666666666602</c:v>
                </c:pt>
                <c:pt idx="482">
                  <c:v>39.871666666666599</c:v>
                </c:pt>
                <c:pt idx="483">
                  <c:v>42.424166666666601</c:v>
                </c:pt>
                <c:pt idx="484">
                  <c:v>31.869166666666601</c:v>
                </c:pt>
                <c:pt idx="485">
                  <c:v>51.942083333333301</c:v>
                </c:pt>
                <c:pt idx="486">
                  <c:v>71.976583333333295</c:v>
                </c:pt>
                <c:pt idx="487">
                  <c:v>55.570500000000003</c:v>
                </c:pt>
                <c:pt idx="488">
                  <c:v>35.178818181818102</c:v>
                </c:pt>
                <c:pt idx="489">
                  <c:v>82.808583333333303</c:v>
                </c:pt>
                <c:pt idx="490">
                  <c:v>44.022727272727202</c:v>
                </c:pt>
                <c:pt idx="491">
                  <c:v>80.227000000000004</c:v>
                </c:pt>
                <c:pt idx="492">
                  <c:v>55.7558333333333</c:v>
                </c:pt>
                <c:pt idx="493">
                  <c:v>62.750833333333297</c:v>
                </c:pt>
                <c:pt idx="494">
                  <c:v>33.043333333333301</c:v>
                </c:pt>
                <c:pt idx="495">
                  <c:v>37.844583333333297</c:v>
                </c:pt>
                <c:pt idx="496">
                  <c:v>47.879999999999903</c:v>
                </c:pt>
                <c:pt idx="497">
                  <c:v>50.42</c:v>
                </c:pt>
                <c:pt idx="498">
                  <c:v>47.507083333333298</c:v>
                </c:pt>
                <c:pt idx="499">
                  <c:v>74.433333333333294</c:v>
                </c:pt>
                <c:pt idx="500">
                  <c:v>72.467083333333306</c:v>
                </c:pt>
                <c:pt idx="501">
                  <c:v>77.196250000000006</c:v>
                </c:pt>
                <c:pt idx="502">
                  <c:v>52.41</c:v>
                </c:pt>
                <c:pt idx="503">
                  <c:v>73.879999999999896</c:v>
                </c:pt>
                <c:pt idx="504">
                  <c:v>62.469166666666602</c:v>
                </c:pt>
                <c:pt idx="505">
                  <c:v>70.363333333333301</c:v>
                </c:pt>
                <c:pt idx="506">
                  <c:v>48.371249999999897</c:v>
                </c:pt>
                <c:pt idx="507">
                  <c:v>88.029583333333306</c:v>
                </c:pt>
                <c:pt idx="508">
                  <c:v>51.335833333333298</c:v>
                </c:pt>
                <c:pt idx="509">
                  <c:v>65.329583333333304</c:v>
                </c:pt>
                <c:pt idx="510">
                  <c:v>53.769999999999897</c:v>
                </c:pt>
                <c:pt idx="511">
                  <c:v>63.956999999999901</c:v>
                </c:pt>
                <c:pt idx="512">
                  <c:v>51.338749999999997</c:v>
                </c:pt>
                <c:pt idx="513">
                  <c:v>54.9345833333333</c:v>
                </c:pt>
                <c:pt idx="514">
                  <c:v>34.522500000000001</c:v>
                </c:pt>
                <c:pt idx="515">
                  <c:v>54.936250000000001</c:v>
                </c:pt>
                <c:pt idx="516">
                  <c:v>51.0729166666666</c:v>
                </c:pt>
                <c:pt idx="517">
                  <c:v>52.2945833333333</c:v>
                </c:pt>
                <c:pt idx="518">
                  <c:v>44.726666666666603</c:v>
                </c:pt>
                <c:pt idx="519">
                  <c:v>77.517499999999998</c:v>
                </c:pt>
                <c:pt idx="520">
                  <c:v>49.554583333333298</c:v>
                </c:pt>
                <c:pt idx="521">
                  <c:v>52.442916666666598</c:v>
                </c:pt>
                <c:pt idx="522">
                  <c:v>49.8287499999999</c:v>
                </c:pt>
                <c:pt idx="523">
                  <c:v>67.549583333333302</c:v>
                </c:pt>
                <c:pt idx="524">
                  <c:v>48.207500000000003</c:v>
                </c:pt>
                <c:pt idx="525">
                  <c:v>46.808749999999897</c:v>
                </c:pt>
                <c:pt idx="526">
                  <c:v>45.873750000000001</c:v>
                </c:pt>
                <c:pt idx="527">
                  <c:v>47.7245833333333</c:v>
                </c:pt>
                <c:pt idx="528">
                  <c:v>28.845999999999901</c:v>
                </c:pt>
                <c:pt idx="529">
                  <c:v>60.244583333333303</c:v>
                </c:pt>
                <c:pt idx="530">
                  <c:v>36.316249999999997</c:v>
                </c:pt>
                <c:pt idx="531">
                  <c:v>44.537499999999902</c:v>
                </c:pt>
                <c:pt idx="532">
                  <c:v>34.553333333333299</c:v>
                </c:pt>
                <c:pt idx="533">
                  <c:v>53.402499999999897</c:v>
                </c:pt>
                <c:pt idx="534">
                  <c:v>50.355833333333301</c:v>
                </c:pt>
                <c:pt idx="535">
                  <c:v>59.463749999999997</c:v>
                </c:pt>
                <c:pt idx="536">
                  <c:v>50.248333333333299</c:v>
                </c:pt>
                <c:pt idx="537">
                  <c:v>52.935416666666598</c:v>
                </c:pt>
                <c:pt idx="538">
                  <c:v>61.705833333333302</c:v>
                </c:pt>
                <c:pt idx="539">
                  <c:v>63.655416666666603</c:v>
                </c:pt>
                <c:pt idx="540">
                  <c:v>55.837083333333297</c:v>
                </c:pt>
                <c:pt idx="541">
                  <c:v>51.783333333333303</c:v>
                </c:pt>
                <c:pt idx="542">
                  <c:v>51.994999999999997</c:v>
                </c:pt>
                <c:pt idx="543">
                  <c:v>60.637499999999903</c:v>
                </c:pt>
                <c:pt idx="544">
                  <c:v>44.738750000000003</c:v>
                </c:pt>
                <c:pt idx="545">
                  <c:v>59.0162499999999</c:v>
                </c:pt>
                <c:pt idx="546">
                  <c:v>41.709600000000002</c:v>
                </c:pt>
                <c:pt idx="547">
                  <c:v>56.280833333333298</c:v>
                </c:pt>
                <c:pt idx="548">
                  <c:v>35.242249999999999</c:v>
                </c:pt>
                <c:pt idx="549">
                  <c:v>73.400666666666595</c:v>
                </c:pt>
                <c:pt idx="550">
                  <c:v>64.428083333333305</c:v>
                </c:pt>
                <c:pt idx="551">
                  <c:v>75.952249999999907</c:v>
                </c:pt>
                <c:pt idx="552">
                  <c:v>53.532083333333297</c:v>
                </c:pt>
                <c:pt idx="553">
                  <c:v>70.233333333333306</c:v>
                </c:pt>
                <c:pt idx="554">
                  <c:v>43.792499999999997</c:v>
                </c:pt>
                <c:pt idx="555">
                  <c:v>43.967916666666603</c:v>
                </c:pt>
                <c:pt idx="556">
                  <c:v>51.145000000000003</c:v>
                </c:pt>
                <c:pt idx="557">
                  <c:v>44.225833333333298</c:v>
                </c:pt>
                <c:pt idx="558">
                  <c:v>62.532499999999999</c:v>
                </c:pt>
                <c:pt idx="559">
                  <c:v>83.460833333333298</c:v>
                </c:pt>
                <c:pt idx="560">
                  <c:v>58.622916666666598</c:v>
                </c:pt>
                <c:pt idx="561">
                  <c:v>66.830833333333302</c:v>
                </c:pt>
                <c:pt idx="562">
                  <c:v>53.835833333333298</c:v>
                </c:pt>
                <c:pt idx="563">
                  <c:v>68.947500000000005</c:v>
                </c:pt>
                <c:pt idx="564">
                  <c:v>60.918333333333301</c:v>
                </c:pt>
                <c:pt idx="565">
                  <c:v>65.825000000000003</c:v>
                </c:pt>
                <c:pt idx="566">
                  <c:v>45.246666666666599</c:v>
                </c:pt>
                <c:pt idx="567">
                  <c:v>93.789166666666603</c:v>
                </c:pt>
                <c:pt idx="568">
                  <c:v>45.956666666666599</c:v>
                </c:pt>
                <c:pt idx="569">
                  <c:v>71.999166666666596</c:v>
                </c:pt>
                <c:pt idx="570">
                  <c:v>37.198749999999997</c:v>
                </c:pt>
                <c:pt idx="571">
                  <c:v>52.446666666666601</c:v>
                </c:pt>
                <c:pt idx="572">
                  <c:v>42.499166666666603</c:v>
                </c:pt>
                <c:pt idx="573">
                  <c:v>63.807499999999997</c:v>
                </c:pt>
                <c:pt idx="574">
                  <c:v>54.576666666666597</c:v>
                </c:pt>
                <c:pt idx="575">
                  <c:v>55.982500000000002</c:v>
                </c:pt>
                <c:pt idx="576">
                  <c:v>44.299166666666601</c:v>
                </c:pt>
                <c:pt idx="577">
                  <c:v>59.989166666666598</c:v>
                </c:pt>
                <c:pt idx="578">
                  <c:v>51.032916666666601</c:v>
                </c:pt>
                <c:pt idx="579">
                  <c:v>64.219166666666595</c:v>
                </c:pt>
                <c:pt idx="580">
                  <c:v>71.835833333333298</c:v>
                </c:pt>
                <c:pt idx="581">
                  <c:v>76.037499999999994</c:v>
                </c:pt>
                <c:pt idx="582">
                  <c:v>53.73</c:v>
                </c:pt>
                <c:pt idx="583">
                  <c:v>76.707916666666605</c:v>
                </c:pt>
                <c:pt idx="584">
                  <c:v>49.93</c:v>
                </c:pt>
                <c:pt idx="585">
                  <c:v>56.155833333333298</c:v>
                </c:pt>
                <c:pt idx="586">
                  <c:v>49.869166666666601</c:v>
                </c:pt>
                <c:pt idx="587">
                  <c:v>57.069166666666597</c:v>
                </c:pt>
                <c:pt idx="588">
                  <c:v>42.998750000000001</c:v>
                </c:pt>
                <c:pt idx="589">
                  <c:v>50.1279166666666</c:v>
                </c:pt>
                <c:pt idx="590">
                  <c:v>37.558749999999897</c:v>
                </c:pt>
                <c:pt idx="591">
                  <c:v>42.296249999999901</c:v>
                </c:pt>
                <c:pt idx="592">
                  <c:v>47.533333333333303</c:v>
                </c:pt>
                <c:pt idx="593">
                  <c:v>58.02375</c:v>
                </c:pt>
                <c:pt idx="594">
                  <c:v>57.103749999999998</c:v>
                </c:pt>
                <c:pt idx="595">
                  <c:v>68.652083333333294</c:v>
                </c:pt>
                <c:pt idx="596">
                  <c:v>60.049166666666601</c:v>
                </c:pt>
                <c:pt idx="597">
                  <c:v>60.7708333333333</c:v>
                </c:pt>
                <c:pt idx="598">
                  <c:v>52.8570833333333</c:v>
                </c:pt>
                <c:pt idx="599">
                  <c:v>55.778750000000002</c:v>
                </c:pt>
                <c:pt idx="600">
                  <c:v>45.507916666666603</c:v>
                </c:pt>
                <c:pt idx="601">
                  <c:v>57.362083333333302</c:v>
                </c:pt>
                <c:pt idx="602">
                  <c:v>65.629166666666606</c:v>
                </c:pt>
                <c:pt idx="603">
                  <c:v>67.625833333333304</c:v>
                </c:pt>
                <c:pt idx="604">
                  <c:v>51.223750000000003</c:v>
                </c:pt>
                <c:pt idx="605">
                  <c:v>69.586666666666602</c:v>
                </c:pt>
                <c:pt idx="606">
                  <c:v>61.611666666666601</c:v>
                </c:pt>
                <c:pt idx="607">
                  <c:v>54.928333333333299</c:v>
                </c:pt>
                <c:pt idx="608">
                  <c:v>54.774374999999999</c:v>
                </c:pt>
                <c:pt idx="609">
                  <c:v>57.5251666666666</c:v>
                </c:pt>
                <c:pt idx="610">
                  <c:v>55.525916666666603</c:v>
                </c:pt>
                <c:pt idx="611">
                  <c:v>93.176249999999996</c:v>
                </c:pt>
                <c:pt idx="612">
                  <c:v>73.739249999999998</c:v>
                </c:pt>
                <c:pt idx="613">
                  <c:v>67.371416666666605</c:v>
                </c:pt>
                <c:pt idx="614">
                  <c:v>54.024583333333297</c:v>
                </c:pt>
                <c:pt idx="615">
                  <c:v>56.475000000000001</c:v>
                </c:pt>
                <c:pt idx="616">
                  <c:v>50.376666666666601</c:v>
                </c:pt>
                <c:pt idx="617">
                  <c:v>41.915833333333303</c:v>
                </c:pt>
                <c:pt idx="618">
                  <c:v>42.007083333333298</c:v>
                </c:pt>
                <c:pt idx="619">
                  <c:v>48.264583333333299</c:v>
                </c:pt>
                <c:pt idx="620">
                  <c:v>57.581666666666599</c:v>
                </c:pt>
                <c:pt idx="621">
                  <c:v>81.2558333333333</c:v>
                </c:pt>
                <c:pt idx="622">
                  <c:v>50.509583333333303</c:v>
                </c:pt>
                <c:pt idx="623">
                  <c:v>61.915833333333303</c:v>
                </c:pt>
                <c:pt idx="624">
                  <c:v>44.452083333333299</c:v>
                </c:pt>
                <c:pt idx="625">
                  <c:v>66.273333333333298</c:v>
                </c:pt>
                <c:pt idx="626">
                  <c:v>56.90625</c:v>
                </c:pt>
                <c:pt idx="627">
                  <c:v>65.317499999999995</c:v>
                </c:pt>
                <c:pt idx="628">
                  <c:v>63.1516666666666</c:v>
                </c:pt>
                <c:pt idx="629">
                  <c:v>78.025416666666601</c:v>
                </c:pt>
                <c:pt idx="630">
                  <c:v>50.135833333333302</c:v>
                </c:pt>
                <c:pt idx="631">
                  <c:v>74.454583333333304</c:v>
                </c:pt>
                <c:pt idx="632">
                  <c:v>47.600416666666597</c:v>
                </c:pt>
                <c:pt idx="633">
                  <c:v>54.03875</c:v>
                </c:pt>
                <c:pt idx="634">
                  <c:v>53.240416666666597</c:v>
                </c:pt>
                <c:pt idx="635">
                  <c:v>79.754583333333301</c:v>
                </c:pt>
                <c:pt idx="636">
                  <c:v>46.871249999999897</c:v>
                </c:pt>
                <c:pt idx="637">
                  <c:v>73.267499999999998</c:v>
                </c:pt>
                <c:pt idx="638">
                  <c:v>49.975000000000001</c:v>
                </c:pt>
                <c:pt idx="639">
                  <c:v>77.7662499999999</c:v>
                </c:pt>
                <c:pt idx="640">
                  <c:v>56.203749999999999</c:v>
                </c:pt>
                <c:pt idx="641">
                  <c:v>74.744583333333296</c:v>
                </c:pt>
                <c:pt idx="642">
                  <c:v>55.783749999999998</c:v>
                </c:pt>
                <c:pt idx="643">
                  <c:v>48.494583333333303</c:v>
                </c:pt>
                <c:pt idx="644">
                  <c:v>33.299444444444397</c:v>
                </c:pt>
                <c:pt idx="645">
                  <c:v>40.534999999999997</c:v>
                </c:pt>
                <c:pt idx="646">
                  <c:v>33.344999999999999</c:v>
                </c:pt>
                <c:pt idx="647">
                  <c:v>44.9583333333333</c:v>
                </c:pt>
                <c:pt idx="648">
                  <c:v>38.847499999999997</c:v>
                </c:pt>
                <c:pt idx="649">
                  <c:v>56.487916666666599</c:v>
                </c:pt>
                <c:pt idx="650">
                  <c:v>44.548749999999998</c:v>
                </c:pt>
                <c:pt idx="651">
                  <c:v>54.977916666666601</c:v>
                </c:pt>
                <c:pt idx="652">
                  <c:v>36.4375</c:v>
                </c:pt>
                <c:pt idx="653">
                  <c:v>56.418749999999903</c:v>
                </c:pt>
                <c:pt idx="654">
                  <c:v>54.088333333333303</c:v>
                </c:pt>
                <c:pt idx="655">
                  <c:v>46.512499999999903</c:v>
                </c:pt>
                <c:pt idx="656">
                  <c:v>45.996666666666599</c:v>
                </c:pt>
                <c:pt idx="657">
                  <c:v>48.314090909090901</c:v>
                </c:pt>
                <c:pt idx="658">
                  <c:v>44.322857142857103</c:v>
                </c:pt>
                <c:pt idx="659">
                  <c:v>39.004999999999903</c:v>
                </c:pt>
                <c:pt idx="660">
                  <c:v>32.433888888888802</c:v>
                </c:pt>
                <c:pt idx="661">
                  <c:v>54.317083333333301</c:v>
                </c:pt>
                <c:pt idx="662">
                  <c:v>54.115416666666597</c:v>
                </c:pt>
                <c:pt idx="663">
                  <c:v>55.441666666666599</c:v>
                </c:pt>
                <c:pt idx="664">
                  <c:v>55.433749999999897</c:v>
                </c:pt>
                <c:pt idx="665">
                  <c:v>42.220833333333303</c:v>
                </c:pt>
                <c:pt idx="666">
                  <c:v>39.741249999999901</c:v>
                </c:pt>
                <c:pt idx="667">
                  <c:v>47.627499999999998</c:v>
                </c:pt>
                <c:pt idx="668">
                  <c:v>51.697249999999997</c:v>
                </c:pt>
                <c:pt idx="669">
                  <c:v>91.086749999999995</c:v>
                </c:pt>
                <c:pt idx="670">
                  <c:v>108.491333333333</c:v>
                </c:pt>
                <c:pt idx="671">
                  <c:v>103.15049999999999</c:v>
                </c:pt>
                <c:pt idx="672">
                  <c:v>44.554499999999997</c:v>
                </c:pt>
                <c:pt idx="673">
                  <c:v>56.459166666666597</c:v>
                </c:pt>
                <c:pt idx="674">
                  <c:v>45.986249999999998</c:v>
                </c:pt>
                <c:pt idx="675">
                  <c:v>45.425833333333301</c:v>
                </c:pt>
                <c:pt idx="676">
                  <c:v>39.856999999999999</c:v>
                </c:pt>
                <c:pt idx="677">
                  <c:v>42.868636363636298</c:v>
                </c:pt>
                <c:pt idx="678">
                  <c:v>37.848499999999902</c:v>
                </c:pt>
                <c:pt idx="679">
                  <c:v>47.806249999999999</c:v>
                </c:pt>
                <c:pt idx="680">
                  <c:v>60.922083333333298</c:v>
                </c:pt>
                <c:pt idx="681">
                  <c:v>62.5266666666666</c:v>
                </c:pt>
                <c:pt idx="682">
                  <c:v>80.026249999999905</c:v>
                </c:pt>
                <c:pt idx="683">
                  <c:v>93.381249999999994</c:v>
                </c:pt>
                <c:pt idx="684">
                  <c:v>52.632916666666603</c:v>
                </c:pt>
                <c:pt idx="685">
                  <c:v>66.297916666666595</c:v>
                </c:pt>
                <c:pt idx="686">
                  <c:v>41.935833333333299</c:v>
                </c:pt>
                <c:pt idx="687">
                  <c:v>47.556666666666601</c:v>
                </c:pt>
                <c:pt idx="688">
                  <c:v>51.536249999999903</c:v>
                </c:pt>
                <c:pt idx="689">
                  <c:v>58.006666666666597</c:v>
                </c:pt>
                <c:pt idx="690">
                  <c:v>55.424583333333302</c:v>
                </c:pt>
                <c:pt idx="691">
                  <c:v>69.689583333333303</c:v>
                </c:pt>
                <c:pt idx="692">
                  <c:v>56.573333333333302</c:v>
                </c:pt>
                <c:pt idx="693">
                  <c:v>89.414583333333297</c:v>
                </c:pt>
                <c:pt idx="694">
                  <c:v>65.425416666666607</c:v>
                </c:pt>
                <c:pt idx="695">
                  <c:v>79.218333333333305</c:v>
                </c:pt>
                <c:pt idx="696">
                  <c:v>61.090416666666599</c:v>
                </c:pt>
                <c:pt idx="697">
                  <c:v>82.684583333333293</c:v>
                </c:pt>
                <c:pt idx="698">
                  <c:v>58.484583333333298</c:v>
                </c:pt>
                <c:pt idx="699">
                  <c:v>88.352916666666601</c:v>
                </c:pt>
                <c:pt idx="700">
                  <c:v>68.344166666666595</c:v>
                </c:pt>
                <c:pt idx="701">
                  <c:v>54.754999999999903</c:v>
                </c:pt>
                <c:pt idx="702">
                  <c:v>57.566249999999897</c:v>
                </c:pt>
                <c:pt idx="703">
                  <c:v>53.733750000000001</c:v>
                </c:pt>
                <c:pt idx="704">
                  <c:v>59.697083333333303</c:v>
                </c:pt>
                <c:pt idx="705">
                  <c:v>51.734583333333298</c:v>
                </c:pt>
                <c:pt idx="706">
                  <c:v>38.423333333333296</c:v>
                </c:pt>
                <c:pt idx="707">
                  <c:v>44.949583333333301</c:v>
                </c:pt>
                <c:pt idx="708">
                  <c:v>44.59</c:v>
                </c:pt>
                <c:pt idx="709">
                  <c:v>48.774999999999999</c:v>
                </c:pt>
                <c:pt idx="710">
                  <c:v>46.790833333333303</c:v>
                </c:pt>
                <c:pt idx="711">
                  <c:v>56.972916666666599</c:v>
                </c:pt>
                <c:pt idx="712">
                  <c:v>46.969583333333297</c:v>
                </c:pt>
                <c:pt idx="713">
                  <c:v>48.4270833333333</c:v>
                </c:pt>
                <c:pt idx="714">
                  <c:v>42.350833333333298</c:v>
                </c:pt>
                <c:pt idx="715">
                  <c:v>40.680833333333297</c:v>
                </c:pt>
                <c:pt idx="716">
                  <c:v>37.1666666666666</c:v>
                </c:pt>
                <c:pt idx="717">
                  <c:v>38.960833333333298</c:v>
                </c:pt>
                <c:pt idx="718">
                  <c:v>40.265416666666603</c:v>
                </c:pt>
                <c:pt idx="719">
                  <c:v>42.8674999999999</c:v>
                </c:pt>
                <c:pt idx="720">
                  <c:v>49.396249999999903</c:v>
                </c:pt>
                <c:pt idx="721">
                  <c:v>41.455833333333302</c:v>
                </c:pt>
                <c:pt idx="722">
                  <c:v>33.367727272727201</c:v>
                </c:pt>
                <c:pt idx="723">
                  <c:v>43.60125</c:v>
                </c:pt>
                <c:pt idx="724">
                  <c:v>45.102083333333297</c:v>
                </c:pt>
                <c:pt idx="725">
                  <c:v>48.505416666666598</c:v>
                </c:pt>
                <c:pt idx="726">
                  <c:v>40.7454166666666</c:v>
                </c:pt>
                <c:pt idx="727">
                  <c:v>52.2662499999999</c:v>
                </c:pt>
                <c:pt idx="728">
                  <c:v>44.889583333333299</c:v>
                </c:pt>
                <c:pt idx="729">
                  <c:v>42.499583333333298</c:v>
                </c:pt>
                <c:pt idx="730">
                  <c:v>108.18749999999901</c:v>
                </c:pt>
                <c:pt idx="731">
                  <c:v>111.245</c:v>
                </c:pt>
                <c:pt idx="732">
                  <c:v>110.51333333333299</c:v>
                </c:pt>
                <c:pt idx="733">
                  <c:v>109.41500000000001</c:v>
                </c:pt>
                <c:pt idx="734">
                  <c:v>109.898333333333</c:v>
                </c:pt>
                <c:pt idx="735">
                  <c:v>111.870833333333</c:v>
                </c:pt>
                <c:pt idx="736">
                  <c:v>108.64100000000001</c:v>
                </c:pt>
                <c:pt idx="737">
                  <c:v>112.47499999999999</c:v>
                </c:pt>
                <c:pt idx="738">
                  <c:v>111.09333333333301</c:v>
                </c:pt>
                <c:pt idx="739">
                  <c:v>111.433636363636</c:v>
                </c:pt>
                <c:pt idx="740">
                  <c:v>110.70699999999999</c:v>
                </c:pt>
                <c:pt idx="741">
                  <c:v>108.410833333333</c:v>
                </c:pt>
                <c:pt idx="742">
                  <c:v>110.37583333333301</c:v>
                </c:pt>
                <c:pt idx="743">
                  <c:v>110.207499999999</c:v>
                </c:pt>
                <c:pt idx="744">
                  <c:v>111.74</c:v>
                </c:pt>
                <c:pt idx="745">
                  <c:v>111.213333333333</c:v>
                </c:pt>
                <c:pt idx="746">
                  <c:v>108.96833333333301</c:v>
                </c:pt>
                <c:pt idx="747">
                  <c:v>109.2625</c:v>
                </c:pt>
                <c:pt idx="748">
                  <c:v>110.199</c:v>
                </c:pt>
                <c:pt idx="749">
                  <c:v>111.273333333333</c:v>
                </c:pt>
                <c:pt idx="750">
                  <c:v>109.4875</c:v>
                </c:pt>
                <c:pt idx="751">
                  <c:v>110.505</c:v>
                </c:pt>
                <c:pt idx="752">
                  <c:v>109.098333333333</c:v>
                </c:pt>
                <c:pt idx="753">
                  <c:v>110.826666666666</c:v>
                </c:pt>
                <c:pt idx="754">
                  <c:v>111.049166666666</c:v>
                </c:pt>
                <c:pt idx="755">
                  <c:v>109.829166666666</c:v>
                </c:pt>
                <c:pt idx="756">
                  <c:v>110.7</c:v>
                </c:pt>
                <c:pt idx="757">
                  <c:v>109.087499999999</c:v>
                </c:pt>
                <c:pt idx="758">
                  <c:v>109.721666666666</c:v>
                </c:pt>
                <c:pt idx="759">
                  <c:v>111.22666666666601</c:v>
                </c:pt>
                <c:pt idx="760">
                  <c:v>112.73</c:v>
                </c:pt>
                <c:pt idx="761">
                  <c:v>111.52500000000001</c:v>
                </c:pt>
                <c:pt idx="762">
                  <c:v>110.448333333333</c:v>
                </c:pt>
                <c:pt idx="763">
                  <c:v>109.19416666666601</c:v>
                </c:pt>
                <c:pt idx="764">
                  <c:v>112.33750000000001</c:v>
                </c:pt>
                <c:pt idx="765">
                  <c:v>109.47499999999999</c:v>
                </c:pt>
                <c:pt idx="766">
                  <c:v>109.98857142857101</c:v>
                </c:pt>
                <c:pt idx="767">
                  <c:v>110.447499999999</c:v>
                </c:pt>
                <c:pt idx="768">
                  <c:v>109.126666666666</c:v>
                </c:pt>
                <c:pt idx="769">
                  <c:v>111.745833333333</c:v>
                </c:pt>
                <c:pt idx="770">
                  <c:v>110.930833333333</c:v>
                </c:pt>
                <c:pt idx="771">
                  <c:v>110.345833333333</c:v>
                </c:pt>
                <c:pt idx="772">
                  <c:v>110.689999999999</c:v>
                </c:pt>
                <c:pt idx="773">
                  <c:v>111.839166666666</c:v>
                </c:pt>
                <c:pt idx="774">
                  <c:v>111.34083333333299</c:v>
                </c:pt>
                <c:pt idx="775">
                  <c:v>111.143333333333</c:v>
                </c:pt>
                <c:pt idx="776">
                  <c:v>110.728181818181</c:v>
                </c:pt>
                <c:pt idx="777">
                  <c:v>110.1</c:v>
                </c:pt>
                <c:pt idx="778">
                  <c:v>111.549166666666</c:v>
                </c:pt>
                <c:pt idx="779">
                  <c:v>110.77</c:v>
                </c:pt>
                <c:pt idx="780">
                  <c:v>109.4325</c:v>
                </c:pt>
                <c:pt idx="781">
                  <c:v>110.096666666666</c:v>
                </c:pt>
                <c:pt idx="782">
                  <c:v>110.041666666666</c:v>
                </c:pt>
                <c:pt idx="783">
                  <c:v>111.23916666666599</c:v>
                </c:pt>
                <c:pt idx="784">
                  <c:v>110.66</c:v>
                </c:pt>
                <c:pt idx="785">
                  <c:v>110.686666666666</c:v>
                </c:pt>
                <c:pt idx="786">
                  <c:v>110.626666666666</c:v>
                </c:pt>
                <c:pt idx="787">
                  <c:v>111.21833333333301</c:v>
                </c:pt>
                <c:pt idx="788">
                  <c:v>110.458333333333</c:v>
                </c:pt>
                <c:pt idx="789">
                  <c:v>109.5825</c:v>
                </c:pt>
                <c:pt idx="790">
                  <c:v>110.05416666666601</c:v>
                </c:pt>
                <c:pt idx="791">
                  <c:v>110.781666666666</c:v>
                </c:pt>
                <c:pt idx="792">
                  <c:v>112.41</c:v>
                </c:pt>
                <c:pt idx="793">
                  <c:v>110.198333333333</c:v>
                </c:pt>
                <c:pt idx="794">
                  <c:v>110.21749999999901</c:v>
                </c:pt>
                <c:pt idx="795">
                  <c:v>110.13</c:v>
                </c:pt>
                <c:pt idx="796">
                  <c:v>109.869999999999</c:v>
                </c:pt>
                <c:pt idx="797">
                  <c:v>110.466666666666</c:v>
                </c:pt>
                <c:pt idx="798">
                  <c:v>110.5425</c:v>
                </c:pt>
                <c:pt idx="799">
                  <c:v>110.20083333333299</c:v>
                </c:pt>
                <c:pt idx="800">
                  <c:v>111.087499999999</c:v>
                </c:pt>
                <c:pt idx="801">
                  <c:v>111.925833333333</c:v>
                </c:pt>
                <c:pt idx="802">
                  <c:v>112.255</c:v>
                </c:pt>
                <c:pt idx="803">
                  <c:v>109.486666666666</c:v>
                </c:pt>
                <c:pt idx="804">
                  <c:v>109.698333333333</c:v>
                </c:pt>
                <c:pt idx="805">
                  <c:v>111.64666666666599</c:v>
                </c:pt>
                <c:pt idx="806">
                  <c:v>111.567777777777</c:v>
                </c:pt>
                <c:pt idx="807">
                  <c:v>109.755833333333</c:v>
                </c:pt>
                <c:pt idx="808">
                  <c:v>109.17090909090901</c:v>
                </c:pt>
                <c:pt idx="809">
                  <c:v>111.13249999999999</c:v>
                </c:pt>
                <c:pt idx="810">
                  <c:v>109.654166666666</c:v>
                </c:pt>
                <c:pt idx="811">
                  <c:v>109.68</c:v>
                </c:pt>
                <c:pt idx="812">
                  <c:v>110.40583333333301</c:v>
                </c:pt>
                <c:pt idx="813">
                  <c:v>112.82250000000001</c:v>
                </c:pt>
                <c:pt idx="814">
                  <c:v>110.1425</c:v>
                </c:pt>
                <c:pt idx="815">
                  <c:v>109.690833333333</c:v>
                </c:pt>
                <c:pt idx="816">
                  <c:v>109.82583333333299</c:v>
                </c:pt>
                <c:pt idx="817">
                  <c:v>111.9975</c:v>
                </c:pt>
                <c:pt idx="818">
                  <c:v>111.880833333333</c:v>
                </c:pt>
                <c:pt idx="819">
                  <c:v>112.26333333333299</c:v>
                </c:pt>
                <c:pt idx="820">
                  <c:v>110.1575</c:v>
                </c:pt>
                <c:pt idx="821">
                  <c:v>111.238333333333</c:v>
                </c:pt>
                <c:pt idx="822">
                  <c:v>110.713333333333</c:v>
                </c:pt>
                <c:pt idx="823">
                  <c:v>109.839166666666</c:v>
                </c:pt>
                <c:pt idx="824">
                  <c:v>111.431666666666</c:v>
                </c:pt>
                <c:pt idx="825">
                  <c:v>111.12583333333301</c:v>
                </c:pt>
                <c:pt idx="826">
                  <c:v>111.320999999999</c:v>
                </c:pt>
                <c:pt idx="827">
                  <c:v>111.66500000000001</c:v>
                </c:pt>
                <c:pt idx="828">
                  <c:v>111.086249999999</c:v>
                </c:pt>
                <c:pt idx="829">
                  <c:v>110.28916666666601</c:v>
                </c:pt>
                <c:pt idx="830">
                  <c:v>111.447499999999</c:v>
                </c:pt>
                <c:pt idx="831">
                  <c:v>111.65249999999899</c:v>
                </c:pt>
                <c:pt idx="832">
                  <c:v>110.511666666666</c:v>
                </c:pt>
                <c:pt idx="833">
                  <c:v>111.26</c:v>
                </c:pt>
                <c:pt idx="834">
                  <c:v>108.296666666666</c:v>
                </c:pt>
                <c:pt idx="835">
                  <c:v>110.400833333333</c:v>
                </c:pt>
                <c:pt idx="836">
                  <c:v>109.86499999999999</c:v>
                </c:pt>
                <c:pt idx="837">
                  <c:v>110.74250000000001</c:v>
                </c:pt>
                <c:pt idx="838">
                  <c:v>110.730833333333</c:v>
                </c:pt>
                <c:pt idx="839">
                  <c:v>108.71583333333299</c:v>
                </c:pt>
                <c:pt idx="840">
                  <c:v>109.44750000000001</c:v>
                </c:pt>
                <c:pt idx="841">
                  <c:v>111.644999999999</c:v>
                </c:pt>
                <c:pt idx="842">
                  <c:v>111.01499999999901</c:v>
                </c:pt>
                <c:pt idx="843">
                  <c:v>110.439166666666</c:v>
                </c:pt>
                <c:pt idx="844">
                  <c:v>109.7925</c:v>
                </c:pt>
                <c:pt idx="845">
                  <c:v>110.529166666666</c:v>
                </c:pt>
                <c:pt idx="846">
                  <c:v>110.634166666666</c:v>
                </c:pt>
                <c:pt idx="847">
                  <c:v>109.00416666666599</c:v>
                </c:pt>
                <c:pt idx="848">
                  <c:v>110.425</c:v>
                </c:pt>
                <c:pt idx="849">
                  <c:v>110.660833333333</c:v>
                </c:pt>
                <c:pt idx="850">
                  <c:v>110.2175</c:v>
                </c:pt>
                <c:pt idx="851">
                  <c:v>109.52249999999999</c:v>
                </c:pt>
                <c:pt idx="852">
                  <c:v>111.56</c:v>
                </c:pt>
                <c:pt idx="853">
                  <c:v>108.58</c:v>
                </c:pt>
                <c:pt idx="854">
                  <c:v>110.815833333333</c:v>
                </c:pt>
                <c:pt idx="855">
                  <c:v>110.408333333333</c:v>
                </c:pt>
                <c:pt idx="856">
                  <c:v>111.223333333333</c:v>
                </c:pt>
                <c:pt idx="857">
                  <c:v>109.50083333333301</c:v>
                </c:pt>
                <c:pt idx="858">
                  <c:v>111.568888888888</c:v>
                </c:pt>
                <c:pt idx="859">
                  <c:v>109.425</c:v>
                </c:pt>
                <c:pt idx="860">
                  <c:v>110.59399999999999</c:v>
                </c:pt>
                <c:pt idx="861">
                  <c:v>111.001666666666</c:v>
                </c:pt>
                <c:pt idx="862">
                  <c:v>110.672222222222</c:v>
                </c:pt>
                <c:pt idx="863">
                  <c:v>110.75083333333301</c:v>
                </c:pt>
                <c:pt idx="864">
                  <c:v>109.534545454545</c:v>
                </c:pt>
                <c:pt idx="865">
                  <c:v>111.82583333333299</c:v>
                </c:pt>
                <c:pt idx="866">
                  <c:v>109.93749999999901</c:v>
                </c:pt>
                <c:pt idx="867">
                  <c:v>110.033333333333</c:v>
                </c:pt>
                <c:pt idx="868">
                  <c:v>110.322499999999</c:v>
                </c:pt>
                <c:pt idx="869">
                  <c:v>112.010833333333</c:v>
                </c:pt>
                <c:pt idx="870">
                  <c:v>111.680833333333</c:v>
                </c:pt>
                <c:pt idx="871">
                  <c:v>110.705833333333</c:v>
                </c:pt>
                <c:pt idx="872">
                  <c:v>109.649999999999</c:v>
                </c:pt>
                <c:pt idx="873">
                  <c:v>110.38</c:v>
                </c:pt>
                <c:pt idx="874">
                  <c:v>112.07250000000001</c:v>
                </c:pt>
                <c:pt idx="875">
                  <c:v>110.425454545454</c:v>
                </c:pt>
                <c:pt idx="876">
                  <c:v>107.849</c:v>
                </c:pt>
                <c:pt idx="877">
                  <c:v>109.603333333333</c:v>
                </c:pt>
                <c:pt idx="878">
                  <c:v>110.65714285714201</c:v>
                </c:pt>
                <c:pt idx="879">
                  <c:v>110.18583333333299</c:v>
                </c:pt>
                <c:pt idx="880">
                  <c:v>108.954999999999</c:v>
                </c:pt>
                <c:pt idx="881">
                  <c:v>111.346666666666</c:v>
                </c:pt>
                <c:pt idx="882">
                  <c:v>109.24166666666601</c:v>
                </c:pt>
                <c:pt idx="883">
                  <c:v>110.784166666666</c:v>
                </c:pt>
                <c:pt idx="884">
                  <c:v>110.38166666666601</c:v>
                </c:pt>
                <c:pt idx="885">
                  <c:v>110.847499999999</c:v>
                </c:pt>
                <c:pt idx="886">
                  <c:v>110.451666666666</c:v>
                </c:pt>
                <c:pt idx="887">
                  <c:v>110.620833333333</c:v>
                </c:pt>
                <c:pt idx="888">
                  <c:v>110.66181818181801</c:v>
                </c:pt>
                <c:pt idx="889">
                  <c:v>109.99166666666601</c:v>
                </c:pt>
                <c:pt idx="890">
                  <c:v>111.17444444444401</c:v>
                </c:pt>
                <c:pt idx="891">
                  <c:v>111.35250000000001</c:v>
                </c:pt>
                <c:pt idx="892">
                  <c:v>111.416249999999</c:v>
                </c:pt>
                <c:pt idx="893">
                  <c:v>112.17400000000001</c:v>
                </c:pt>
                <c:pt idx="894">
                  <c:v>109.81</c:v>
                </c:pt>
                <c:pt idx="895">
                  <c:v>108.751818181818</c:v>
                </c:pt>
                <c:pt idx="896">
                  <c:v>112.31874999999999</c:v>
                </c:pt>
                <c:pt idx="897">
                  <c:v>110.475833333333</c:v>
                </c:pt>
                <c:pt idx="898">
                  <c:v>110.97571428571401</c:v>
                </c:pt>
                <c:pt idx="899">
                  <c:v>109.71583333333299</c:v>
                </c:pt>
                <c:pt idx="900">
                  <c:v>111.19416666666601</c:v>
                </c:pt>
                <c:pt idx="901">
                  <c:v>111.43833333333301</c:v>
                </c:pt>
                <c:pt idx="902">
                  <c:v>111.075555555555</c:v>
                </c:pt>
                <c:pt idx="903">
                  <c:v>111.92333333333301</c:v>
                </c:pt>
                <c:pt idx="904">
                  <c:v>109.86</c:v>
                </c:pt>
                <c:pt idx="905">
                  <c:v>111.73111111111101</c:v>
                </c:pt>
                <c:pt idx="906">
                  <c:v>109.65</c:v>
                </c:pt>
                <c:pt idx="907">
                  <c:v>109.64444444444401</c:v>
                </c:pt>
                <c:pt idx="908">
                  <c:v>113.766666666666</c:v>
                </c:pt>
                <c:pt idx="909">
                  <c:v>109.075</c:v>
                </c:pt>
                <c:pt idx="910">
                  <c:v>94.158333333333303</c:v>
                </c:pt>
                <c:pt idx="911">
                  <c:v>95.01</c:v>
                </c:pt>
                <c:pt idx="912">
                  <c:v>97.0042857142857</c:v>
                </c:pt>
                <c:pt idx="913">
                  <c:v>91.094999999999999</c:v>
                </c:pt>
                <c:pt idx="914">
                  <c:v>93.653333333333293</c:v>
                </c:pt>
                <c:pt idx="915">
                  <c:v>93.149999999999906</c:v>
                </c:pt>
                <c:pt idx="916">
                  <c:v>91.319166666666604</c:v>
                </c:pt>
                <c:pt idx="917">
                  <c:v>92.242499999999893</c:v>
                </c:pt>
                <c:pt idx="918">
                  <c:v>94.639999999999901</c:v>
                </c:pt>
                <c:pt idx="919">
                  <c:v>93.194166666666604</c:v>
                </c:pt>
                <c:pt idx="920">
                  <c:v>93.35</c:v>
                </c:pt>
                <c:pt idx="921">
                  <c:v>90.462500000000006</c:v>
                </c:pt>
                <c:pt idx="922">
                  <c:v>98.07</c:v>
                </c:pt>
                <c:pt idx="923">
                  <c:v>92.285833333333301</c:v>
                </c:pt>
                <c:pt idx="924">
                  <c:v>95.527499999999904</c:v>
                </c:pt>
                <c:pt idx="925">
                  <c:v>94.653333333333293</c:v>
                </c:pt>
                <c:pt idx="926">
                  <c:v>90.486666666666594</c:v>
                </c:pt>
                <c:pt idx="927">
                  <c:v>93.8391666666666</c:v>
                </c:pt>
                <c:pt idx="928">
                  <c:v>94.469166666666595</c:v>
                </c:pt>
                <c:pt idx="929">
                  <c:v>93.632499999999993</c:v>
                </c:pt>
                <c:pt idx="930">
                  <c:v>95.8958333333333</c:v>
                </c:pt>
                <c:pt idx="931">
                  <c:v>91.8391666666666</c:v>
                </c:pt>
                <c:pt idx="932">
                  <c:v>93.137499999999903</c:v>
                </c:pt>
                <c:pt idx="933">
                  <c:v>94.092500000000001</c:v>
                </c:pt>
                <c:pt idx="934">
                  <c:v>92.850833333333298</c:v>
                </c:pt>
                <c:pt idx="935">
                  <c:v>95.744166666666601</c:v>
                </c:pt>
                <c:pt idx="936">
                  <c:v>92.740833333333299</c:v>
                </c:pt>
                <c:pt idx="937">
                  <c:v>90.087500000000006</c:v>
                </c:pt>
                <c:pt idx="938">
                  <c:v>92.152499999999904</c:v>
                </c:pt>
                <c:pt idx="939">
                  <c:v>95.6875</c:v>
                </c:pt>
                <c:pt idx="940">
                  <c:v>91.192499999999995</c:v>
                </c:pt>
                <c:pt idx="941">
                  <c:v>93.9166666666666</c:v>
                </c:pt>
                <c:pt idx="942">
                  <c:v>90.254166666666606</c:v>
                </c:pt>
                <c:pt idx="943">
                  <c:v>93.100833333333298</c:v>
                </c:pt>
                <c:pt idx="944">
                  <c:v>96.163333333333298</c:v>
                </c:pt>
                <c:pt idx="945">
                  <c:v>92.972499999999997</c:v>
                </c:pt>
                <c:pt idx="946">
                  <c:v>88.909999999999897</c:v>
                </c:pt>
                <c:pt idx="947">
                  <c:v>93.142499999999899</c:v>
                </c:pt>
                <c:pt idx="948">
                  <c:v>93.240833333333299</c:v>
                </c:pt>
                <c:pt idx="949">
                  <c:v>91.870833333333294</c:v>
                </c:pt>
                <c:pt idx="950">
                  <c:v>92.873333333333306</c:v>
                </c:pt>
                <c:pt idx="951">
                  <c:v>88.707499999999996</c:v>
                </c:pt>
                <c:pt idx="952">
                  <c:v>92.928333333333299</c:v>
                </c:pt>
                <c:pt idx="953">
                  <c:v>94.216666666666598</c:v>
                </c:pt>
                <c:pt idx="954">
                  <c:v>90.968333333333305</c:v>
                </c:pt>
                <c:pt idx="955">
                  <c:v>93.7708333333333</c:v>
                </c:pt>
                <c:pt idx="956">
                  <c:v>97.500833333333304</c:v>
                </c:pt>
                <c:pt idx="957">
                  <c:v>95.994166666666601</c:v>
                </c:pt>
                <c:pt idx="958">
                  <c:v>92.954166666666595</c:v>
                </c:pt>
                <c:pt idx="959">
                  <c:v>93.922499999999999</c:v>
                </c:pt>
                <c:pt idx="960">
                  <c:v>94.066666666666606</c:v>
                </c:pt>
                <c:pt idx="961">
                  <c:v>91.638333333333307</c:v>
                </c:pt>
                <c:pt idx="962">
                  <c:v>92.293333333333294</c:v>
                </c:pt>
                <c:pt idx="963">
                  <c:v>90.272499999999994</c:v>
                </c:pt>
                <c:pt idx="964">
                  <c:v>96.438333333333304</c:v>
                </c:pt>
                <c:pt idx="965">
                  <c:v>93.667500000000004</c:v>
                </c:pt>
                <c:pt idx="966">
                  <c:v>90.662222222222198</c:v>
                </c:pt>
                <c:pt idx="967">
                  <c:v>93.676666666666605</c:v>
                </c:pt>
                <c:pt idx="968">
                  <c:v>89.397142857142796</c:v>
                </c:pt>
                <c:pt idx="969">
                  <c:v>93.325833333333307</c:v>
                </c:pt>
                <c:pt idx="970">
                  <c:v>95.897499999999994</c:v>
                </c:pt>
                <c:pt idx="971">
                  <c:v>91.956363636363605</c:v>
                </c:pt>
                <c:pt idx="972">
                  <c:v>92.462857142857104</c:v>
                </c:pt>
                <c:pt idx="973">
                  <c:v>95.384999999999906</c:v>
                </c:pt>
                <c:pt idx="974">
                  <c:v>90.847499999999997</c:v>
                </c:pt>
                <c:pt idx="975">
                  <c:v>93.663333333333298</c:v>
                </c:pt>
                <c:pt idx="976">
                  <c:v>90.486666666666594</c:v>
                </c:pt>
                <c:pt idx="977">
                  <c:v>97.206363636363605</c:v>
                </c:pt>
                <c:pt idx="978">
                  <c:v>95.418333333333294</c:v>
                </c:pt>
                <c:pt idx="979">
                  <c:v>96.343333333333305</c:v>
                </c:pt>
                <c:pt idx="980">
                  <c:v>91.496666666666599</c:v>
                </c:pt>
                <c:pt idx="981">
                  <c:v>93.445833333333297</c:v>
                </c:pt>
                <c:pt idx="982">
                  <c:v>98.274999999999906</c:v>
                </c:pt>
                <c:pt idx="983">
                  <c:v>94.355999999999995</c:v>
                </c:pt>
                <c:pt idx="984">
                  <c:v>93.0085714285714</c:v>
                </c:pt>
                <c:pt idx="985">
                  <c:v>94.266666666666595</c:v>
                </c:pt>
                <c:pt idx="986">
                  <c:v>94.058333333333294</c:v>
                </c:pt>
                <c:pt idx="987">
                  <c:v>94.706666666666607</c:v>
                </c:pt>
                <c:pt idx="988">
                  <c:v>92.304999999999893</c:v>
                </c:pt>
                <c:pt idx="989">
                  <c:v>91.306666666666601</c:v>
                </c:pt>
                <c:pt idx="990">
                  <c:v>90.8958333333333</c:v>
                </c:pt>
                <c:pt idx="991">
                  <c:v>92.348333333333301</c:v>
                </c:pt>
                <c:pt idx="992">
                  <c:v>95.63</c:v>
                </c:pt>
                <c:pt idx="993">
                  <c:v>93.398181818181797</c:v>
                </c:pt>
                <c:pt idx="994">
                  <c:v>96.203749999999999</c:v>
                </c:pt>
                <c:pt idx="995">
                  <c:v>94.444166666666604</c:v>
                </c:pt>
                <c:pt idx="996">
                  <c:v>92.017499999999998</c:v>
                </c:pt>
                <c:pt idx="997">
                  <c:v>95.212499999999906</c:v>
                </c:pt>
                <c:pt idx="998">
                  <c:v>95.262222222222206</c:v>
                </c:pt>
                <c:pt idx="999">
                  <c:v>92.738333333333301</c:v>
                </c:pt>
                <c:pt idx="1000">
                  <c:v>96.783749999999998</c:v>
                </c:pt>
                <c:pt idx="1001">
                  <c:v>94.048333333333304</c:v>
                </c:pt>
                <c:pt idx="1002">
                  <c:v>91.727272727272705</c:v>
                </c:pt>
                <c:pt idx="1003">
                  <c:v>92.79</c:v>
                </c:pt>
                <c:pt idx="1004">
                  <c:v>91.99</c:v>
                </c:pt>
                <c:pt idx="1005">
                  <c:v>90.05</c:v>
                </c:pt>
                <c:pt idx="1006">
                  <c:v>93.491666666666603</c:v>
                </c:pt>
                <c:pt idx="1007">
                  <c:v>90.999166666666596</c:v>
                </c:pt>
                <c:pt idx="1008">
                  <c:v>93.266666666666595</c:v>
                </c:pt>
                <c:pt idx="1009">
                  <c:v>91.999166666666596</c:v>
                </c:pt>
                <c:pt idx="1010">
                  <c:v>90.307500000000005</c:v>
                </c:pt>
                <c:pt idx="1011">
                  <c:v>91.424166666666594</c:v>
                </c:pt>
                <c:pt idx="1012">
                  <c:v>92.987499999999997</c:v>
                </c:pt>
                <c:pt idx="1013">
                  <c:v>96.709166666666604</c:v>
                </c:pt>
                <c:pt idx="1014">
                  <c:v>94.152500000000003</c:v>
                </c:pt>
                <c:pt idx="1015">
                  <c:v>94.873333333333306</c:v>
                </c:pt>
                <c:pt idx="1016">
                  <c:v>95.133333333333297</c:v>
                </c:pt>
                <c:pt idx="1017">
                  <c:v>93.0208333333333</c:v>
                </c:pt>
                <c:pt idx="1018">
                  <c:v>96.294285714285706</c:v>
                </c:pt>
                <c:pt idx="1019">
                  <c:v>94.922499999999999</c:v>
                </c:pt>
                <c:pt idx="1020">
                  <c:v>92.642499999999998</c:v>
                </c:pt>
                <c:pt idx="1021">
                  <c:v>93.298333333333304</c:v>
                </c:pt>
                <c:pt idx="1022">
                  <c:v>90.047499999999999</c:v>
                </c:pt>
                <c:pt idx="1023">
                  <c:v>93.348333333333301</c:v>
                </c:pt>
                <c:pt idx="1024">
                  <c:v>91.872500000000002</c:v>
                </c:pt>
                <c:pt idx="1025">
                  <c:v>89.765833333333305</c:v>
                </c:pt>
                <c:pt idx="1026">
                  <c:v>93.4583333333333</c:v>
                </c:pt>
                <c:pt idx="1027">
                  <c:v>91.805833333333297</c:v>
                </c:pt>
                <c:pt idx="1028">
                  <c:v>94.952222222222204</c:v>
                </c:pt>
                <c:pt idx="1029">
                  <c:v>95.894166666666607</c:v>
                </c:pt>
                <c:pt idx="1030">
                  <c:v>90.924999999999997</c:v>
                </c:pt>
                <c:pt idx="1031">
                  <c:v>91.3272727272727</c:v>
                </c:pt>
                <c:pt idx="1032">
                  <c:v>89.527999999999906</c:v>
                </c:pt>
                <c:pt idx="1033">
                  <c:v>95.992499999999893</c:v>
                </c:pt>
                <c:pt idx="1034">
                  <c:v>95.757499999999993</c:v>
                </c:pt>
                <c:pt idx="1035">
                  <c:v>88.090833333333293</c:v>
                </c:pt>
                <c:pt idx="1036">
                  <c:v>91.118888888888804</c:v>
                </c:pt>
                <c:pt idx="1037">
                  <c:v>88.774166666666602</c:v>
                </c:pt>
                <c:pt idx="1038">
                  <c:v>91.893333333333302</c:v>
                </c:pt>
                <c:pt idx="1039">
                  <c:v>91.952500000000001</c:v>
                </c:pt>
                <c:pt idx="1040">
                  <c:v>94.504999999999995</c:v>
                </c:pt>
                <c:pt idx="1041">
                  <c:v>91.514999999999901</c:v>
                </c:pt>
                <c:pt idx="1042">
                  <c:v>92.745000000000005</c:v>
                </c:pt>
                <c:pt idx="1043">
                  <c:v>89.092499999999902</c:v>
                </c:pt>
                <c:pt idx="1044">
                  <c:v>98.242499999999893</c:v>
                </c:pt>
                <c:pt idx="1045">
                  <c:v>93.010833333333295</c:v>
                </c:pt>
                <c:pt idx="1046">
                  <c:v>92.356666666666598</c:v>
                </c:pt>
                <c:pt idx="1047">
                  <c:v>93.078333333333305</c:v>
                </c:pt>
                <c:pt idx="1048">
                  <c:v>92.907499999999899</c:v>
                </c:pt>
                <c:pt idx="1049">
                  <c:v>92.074999999999903</c:v>
                </c:pt>
                <c:pt idx="1050">
                  <c:v>90.574166666666599</c:v>
                </c:pt>
                <c:pt idx="1051">
                  <c:v>91.566666666666606</c:v>
                </c:pt>
                <c:pt idx="1052">
                  <c:v>90.649999999999906</c:v>
                </c:pt>
                <c:pt idx="1053">
                  <c:v>93.179999999999893</c:v>
                </c:pt>
                <c:pt idx="1054">
                  <c:v>92.728999999999999</c:v>
                </c:pt>
                <c:pt idx="1055">
                  <c:v>91.346666666666593</c:v>
                </c:pt>
                <c:pt idx="1056">
                  <c:v>97.366666666666603</c:v>
                </c:pt>
                <c:pt idx="1057">
                  <c:v>90.375833333333304</c:v>
                </c:pt>
                <c:pt idx="1058">
                  <c:v>87.474999999999994</c:v>
                </c:pt>
                <c:pt idx="1059">
                  <c:v>94.589999999999904</c:v>
                </c:pt>
                <c:pt idx="1060">
                  <c:v>92.352500000000006</c:v>
                </c:pt>
                <c:pt idx="1061">
                  <c:v>93.919166666666598</c:v>
                </c:pt>
                <c:pt idx="1062">
                  <c:v>92.703333333333305</c:v>
                </c:pt>
                <c:pt idx="1063">
                  <c:v>89.927499999999995</c:v>
                </c:pt>
                <c:pt idx="1064">
                  <c:v>92.654999999999902</c:v>
                </c:pt>
                <c:pt idx="1065">
                  <c:v>93.805833333333297</c:v>
                </c:pt>
                <c:pt idx="1066">
                  <c:v>91.402500000000003</c:v>
                </c:pt>
                <c:pt idx="1067">
                  <c:v>92.496666666666599</c:v>
                </c:pt>
                <c:pt idx="1068">
                  <c:v>90.926666666666605</c:v>
                </c:pt>
                <c:pt idx="1069">
                  <c:v>95.913333333333298</c:v>
                </c:pt>
                <c:pt idx="1070">
                  <c:v>92.822500000000005</c:v>
                </c:pt>
                <c:pt idx="1071">
                  <c:v>93.805833333333297</c:v>
                </c:pt>
                <c:pt idx="1072">
                  <c:v>96.0555555555555</c:v>
                </c:pt>
                <c:pt idx="1073">
                  <c:v>91.576666666666597</c:v>
                </c:pt>
                <c:pt idx="1074">
                  <c:v>90.302499999999995</c:v>
                </c:pt>
                <c:pt idx="1075">
                  <c:v>93.009166666666601</c:v>
                </c:pt>
                <c:pt idx="1076">
                  <c:v>95.102000000000004</c:v>
                </c:pt>
                <c:pt idx="1077">
                  <c:v>93.831666666666607</c:v>
                </c:pt>
                <c:pt idx="1078">
                  <c:v>92.270909090909001</c:v>
                </c:pt>
                <c:pt idx="1079">
                  <c:v>95.849166666666605</c:v>
                </c:pt>
                <c:pt idx="1080">
                  <c:v>92.894999999999897</c:v>
                </c:pt>
                <c:pt idx="1081">
                  <c:v>97.459166666666604</c:v>
                </c:pt>
                <c:pt idx="1082">
                  <c:v>90.898333333333298</c:v>
                </c:pt>
                <c:pt idx="1083">
                  <c:v>92.4224999999999</c:v>
                </c:pt>
                <c:pt idx="1084">
                  <c:v>96.047499999999999</c:v>
                </c:pt>
                <c:pt idx="1085">
                  <c:v>92.858333333333306</c:v>
                </c:pt>
                <c:pt idx="1086">
                  <c:v>96.7766666666666</c:v>
                </c:pt>
                <c:pt idx="1087">
                  <c:v>93.782499999999999</c:v>
                </c:pt>
                <c:pt idx="1088">
                  <c:v>91.845833333333303</c:v>
                </c:pt>
                <c:pt idx="1089">
                  <c:v>94.476666666666603</c:v>
                </c:pt>
                <c:pt idx="1090">
                  <c:v>95.429999999999893</c:v>
                </c:pt>
                <c:pt idx="1091">
                  <c:v>92.961666666666602</c:v>
                </c:pt>
                <c:pt idx="1092">
                  <c:v>94.661249999999995</c:v>
                </c:pt>
                <c:pt idx="1093">
                  <c:v>91.629166666666606</c:v>
                </c:pt>
                <c:pt idx="1094">
                  <c:v>93.872500000000002</c:v>
                </c:pt>
                <c:pt idx="1095">
                  <c:v>94.749166666666596</c:v>
                </c:pt>
                <c:pt idx="1096">
                  <c:v>94.245000000000005</c:v>
                </c:pt>
                <c:pt idx="1097">
                  <c:v>90.465000000000003</c:v>
                </c:pt>
                <c:pt idx="1098">
                  <c:v>94.051666666666605</c:v>
                </c:pt>
                <c:pt idx="1099">
                  <c:v>94.584166666666604</c:v>
                </c:pt>
                <c:pt idx="1100">
                  <c:v>90.363333333333301</c:v>
                </c:pt>
                <c:pt idx="1101">
                  <c:v>94.014166666666597</c:v>
                </c:pt>
                <c:pt idx="1102">
                  <c:v>91.417500000000004</c:v>
                </c:pt>
                <c:pt idx="1103">
                  <c:v>94.453333333333305</c:v>
                </c:pt>
                <c:pt idx="1104">
                  <c:v>94.170833333333306</c:v>
                </c:pt>
                <c:pt idx="1105">
                  <c:v>93.12</c:v>
                </c:pt>
                <c:pt idx="1106">
                  <c:v>96.348333333333301</c:v>
                </c:pt>
                <c:pt idx="1107">
                  <c:v>92.232500000000002</c:v>
                </c:pt>
                <c:pt idx="1108">
                  <c:v>95.015833333333305</c:v>
                </c:pt>
                <c:pt idx="1109">
                  <c:v>93.649166666666602</c:v>
                </c:pt>
                <c:pt idx="1110">
                  <c:v>93.278333333333293</c:v>
                </c:pt>
                <c:pt idx="1111">
                  <c:v>92.955833333333302</c:v>
                </c:pt>
                <c:pt idx="1112">
                  <c:v>90.924166666666594</c:v>
                </c:pt>
                <c:pt idx="1113">
                  <c:v>92.703333333333305</c:v>
                </c:pt>
                <c:pt idx="1114">
                  <c:v>93.4016666666666</c:v>
                </c:pt>
                <c:pt idx="1115">
                  <c:v>90.633333333333297</c:v>
                </c:pt>
                <c:pt idx="1116">
                  <c:v>92.266666666666595</c:v>
                </c:pt>
                <c:pt idx="1117">
                  <c:v>91.115833333333299</c:v>
                </c:pt>
                <c:pt idx="1118">
                  <c:v>92.415833333333296</c:v>
                </c:pt>
                <c:pt idx="1119">
                  <c:v>94.924166666666594</c:v>
                </c:pt>
                <c:pt idx="1120">
                  <c:v>86.441666666666606</c:v>
                </c:pt>
                <c:pt idx="1121">
                  <c:v>93.585833333333298</c:v>
                </c:pt>
                <c:pt idx="1122">
                  <c:v>91.088333333333296</c:v>
                </c:pt>
                <c:pt idx="1123">
                  <c:v>89.025833333333296</c:v>
                </c:pt>
                <c:pt idx="1124">
                  <c:v>92.524166666666602</c:v>
                </c:pt>
                <c:pt idx="1125">
                  <c:v>90.219166666666595</c:v>
                </c:pt>
                <c:pt idx="1126">
                  <c:v>93.884166666666601</c:v>
                </c:pt>
                <c:pt idx="1127">
                  <c:v>93.745833333333294</c:v>
                </c:pt>
                <c:pt idx="1128">
                  <c:v>95.747499999999903</c:v>
                </c:pt>
                <c:pt idx="1129">
                  <c:v>90.974166666666605</c:v>
                </c:pt>
                <c:pt idx="1130">
                  <c:v>94.1666666666666</c:v>
                </c:pt>
                <c:pt idx="1131">
                  <c:v>96.384166666666601</c:v>
                </c:pt>
                <c:pt idx="1132">
                  <c:v>94.815833333333302</c:v>
                </c:pt>
                <c:pt idx="1133">
                  <c:v>95.547499999999999</c:v>
                </c:pt>
                <c:pt idx="1134">
                  <c:v>90.974999999999895</c:v>
                </c:pt>
                <c:pt idx="1135">
                  <c:v>92.144166666666607</c:v>
                </c:pt>
                <c:pt idx="1136">
                  <c:v>91.504444444444403</c:v>
                </c:pt>
                <c:pt idx="1137">
                  <c:v>94.920833333333306</c:v>
                </c:pt>
                <c:pt idx="1138">
                  <c:v>95.2141666666666</c:v>
                </c:pt>
                <c:pt idx="1139">
                  <c:v>94.086666666666602</c:v>
                </c:pt>
                <c:pt idx="1140">
                  <c:v>92.909999999999897</c:v>
                </c:pt>
                <c:pt idx="1141">
                  <c:v>92.474166666666605</c:v>
                </c:pt>
                <c:pt idx="1142">
                  <c:v>89.757499999999993</c:v>
                </c:pt>
                <c:pt idx="1143">
                  <c:v>93.077499999999901</c:v>
                </c:pt>
                <c:pt idx="1144">
                  <c:v>90.888333333333307</c:v>
                </c:pt>
                <c:pt idx="1145">
                  <c:v>93.18</c:v>
                </c:pt>
                <c:pt idx="1146">
                  <c:v>92.563333333333304</c:v>
                </c:pt>
                <c:pt idx="1147">
                  <c:v>94.260833333333295</c:v>
                </c:pt>
                <c:pt idx="1148">
                  <c:v>88.240833333333299</c:v>
                </c:pt>
                <c:pt idx="1149">
                  <c:v>92.031666666666595</c:v>
                </c:pt>
                <c:pt idx="1150">
                  <c:v>92.867500000000007</c:v>
                </c:pt>
                <c:pt idx="1151">
                  <c:v>91.5416666666666</c:v>
                </c:pt>
                <c:pt idx="1152">
                  <c:v>94.8541666666666</c:v>
                </c:pt>
                <c:pt idx="1153">
                  <c:v>90.887500000000003</c:v>
                </c:pt>
                <c:pt idx="1154">
                  <c:v>92.579166666666595</c:v>
                </c:pt>
                <c:pt idx="1155">
                  <c:v>95.422499999999999</c:v>
                </c:pt>
                <c:pt idx="1156">
                  <c:v>94.640833333333305</c:v>
                </c:pt>
                <c:pt idx="1157">
                  <c:v>94.069166666666604</c:v>
                </c:pt>
                <c:pt idx="1158">
                  <c:v>91.788333333333298</c:v>
                </c:pt>
                <c:pt idx="1159">
                  <c:v>88.107500000000002</c:v>
                </c:pt>
                <c:pt idx="1160">
                  <c:v>92.053333333333299</c:v>
                </c:pt>
                <c:pt idx="1161">
                  <c:v>94.427499999999995</c:v>
                </c:pt>
                <c:pt idx="1162">
                  <c:v>94.785833333333301</c:v>
                </c:pt>
                <c:pt idx="1163">
                  <c:v>92.864999999999995</c:v>
                </c:pt>
                <c:pt idx="1164">
                  <c:v>91.605833333333294</c:v>
                </c:pt>
                <c:pt idx="1165">
                  <c:v>94.448333333333295</c:v>
                </c:pt>
                <c:pt idx="1166">
                  <c:v>89.094999999999899</c:v>
                </c:pt>
                <c:pt idx="1167">
                  <c:v>95.37</c:v>
                </c:pt>
                <c:pt idx="1168">
                  <c:v>92.759166666666601</c:v>
                </c:pt>
                <c:pt idx="1169">
                  <c:v>96.861666666666594</c:v>
                </c:pt>
                <c:pt idx="1170">
                  <c:v>92.893333333333302</c:v>
                </c:pt>
                <c:pt idx="1171">
                  <c:v>91.62</c:v>
                </c:pt>
                <c:pt idx="1172">
                  <c:v>95.988333333333301</c:v>
                </c:pt>
                <c:pt idx="1173">
                  <c:v>94.588333333333296</c:v>
                </c:pt>
                <c:pt idx="1174">
                  <c:v>94.031666666666595</c:v>
                </c:pt>
                <c:pt idx="1175">
                  <c:v>93.4166666666666</c:v>
                </c:pt>
                <c:pt idx="1176">
                  <c:v>91.315833333333302</c:v>
                </c:pt>
                <c:pt idx="1177">
                  <c:v>93.227500000000006</c:v>
                </c:pt>
                <c:pt idx="1178">
                  <c:v>95.254999999999995</c:v>
                </c:pt>
                <c:pt idx="1179">
                  <c:v>95.577500000000001</c:v>
                </c:pt>
                <c:pt idx="1180">
                  <c:v>92.415000000000006</c:v>
                </c:pt>
                <c:pt idx="1181">
                  <c:v>95.493333333333297</c:v>
                </c:pt>
                <c:pt idx="1182">
                  <c:v>94.879166666666606</c:v>
                </c:pt>
                <c:pt idx="1183">
                  <c:v>91.33</c:v>
                </c:pt>
                <c:pt idx="1184">
                  <c:v>92.034999999999997</c:v>
                </c:pt>
                <c:pt idx="1185">
                  <c:v>93.301666666666605</c:v>
                </c:pt>
                <c:pt idx="1186">
                  <c:v>92.251666666666594</c:v>
                </c:pt>
                <c:pt idx="1187">
                  <c:v>93.829166666666595</c:v>
                </c:pt>
                <c:pt idx="1188">
                  <c:v>96.950833333333307</c:v>
                </c:pt>
                <c:pt idx="1189">
                  <c:v>89.111666666666594</c:v>
                </c:pt>
                <c:pt idx="1190">
                  <c:v>93.700833333333307</c:v>
                </c:pt>
                <c:pt idx="1191">
                  <c:v>91.821666666666601</c:v>
                </c:pt>
                <c:pt idx="1192">
                  <c:v>91.176666666666605</c:v>
                </c:pt>
                <c:pt idx="1193">
                  <c:v>93.967499999999902</c:v>
                </c:pt>
                <c:pt idx="1194">
                  <c:v>96.016666666666694</c:v>
                </c:pt>
                <c:pt idx="1195">
                  <c:v>93.3</c:v>
                </c:pt>
                <c:pt idx="1196">
                  <c:v>93.487272727272696</c:v>
                </c:pt>
                <c:pt idx="1197">
                  <c:v>92.534166666666593</c:v>
                </c:pt>
                <c:pt idx="1198">
                  <c:v>90.468333333333305</c:v>
                </c:pt>
                <c:pt idx="1199">
                  <c:v>94.832499999999996</c:v>
                </c:pt>
                <c:pt idx="1200">
                  <c:v>95.144999999999996</c:v>
                </c:pt>
                <c:pt idx="1201">
                  <c:v>93.267499999999998</c:v>
                </c:pt>
                <c:pt idx="1202">
                  <c:v>94.013333333333307</c:v>
                </c:pt>
                <c:pt idx="1203">
                  <c:v>95.63</c:v>
                </c:pt>
                <c:pt idx="1204">
                  <c:v>92.195833333333297</c:v>
                </c:pt>
                <c:pt idx="1205">
                  <c:v>91.516666666666595</c:v>
                </c:pt>
                <c:pt idx="1206">
                  <c:v>94.718333333333305</c:v>
                </c:pt>
                <c:pt idx="1207">
                  <c:v>93.7083333333333</c:v>
                </c:pt>
                <c:pt idx="1208">
                  <c:v>88.927499999999995</c:v>
                </c:pt>
                <c:pt idx="1209">
                  <c:v>92.028333333333293</c:v>
                </c:pt>
                <c:pt idx="1210">
                  <c:v>93.161666666666605</c:v>
                </c:pt>
                <c:pt idx="1211">
                  <c:v>94.2766666666666</c:v>
                </c:pt>
                <c:pt idx="1212">
                  <c:v>89.2083333333333</c:v>
                </c:pt>
                <c:pt idx="1213">
                  <c:v>94.743333333333297</c:v>
                </c:pt>
                <c:pt idx="1214">
                  <c:v>89.875833333333304</c:v>
                </c:pt>
                <c:pt idx="1215">
                  <c:v>90.906666666666595</c:v>
                </c:pt>
                <c:pt idx="1216">
                  <c:v>94.0058333333333</c:v>
                </c:pt>
                <c:pt idx="1217">
                  <c:v>92.414166666666603</c:v>
                </c:pt>
                <c:pt idx="1218">
                  <c:v>92.831666666666607</c:v>
                </c:pt>
                <c:pt idx="1219">
                  <c:v>92.375</c:v>
                </c:pt>
                <c:pt idx="1220">
                  <c:v>89.369166666666601</c:v>
                </c:pt>
                <c:pt idx="1221">
                  <c:v>93.370833333333294</c:v>
                </c:pt>
                <c:pt idx="1222">
                  <c:v>91.319166666666604</c:v>
                </c:pt>
                <c:pt idx="1223">
                  <c:v>91.633333333333297</c:v>
                </c:pt>
                <c:pt idx="1224">
                  <c:v>93.654166666666598</c:v>
                </c:pt>
                <c:pt idx="1225">
                  <c:v>93.094999999999899</c:v>
                </c:pt>
                <c:pt idx="1226">
                  <c:v>93.775000000000006</c:v>
                </c:pt>
                <c:pt idx="1227">
                  <c:v>88.952500000000001</c:v>
                </c:pt>
                <c:pt idx="1228">
                  <c:v>92.994166666666601</c:v>
                </c:pt>
                <c:pt idx="1229">
                  <c:v>97.970833333333303</c:v>
                </c:pt>
                <c:pt idx="1230">
                  <c:v>92.363333333333301</c:v>
                </c:pt>
                <c:pt idx="1231">
                  <c:v>93.679166666666603</c:v>
                </c:pt>
                <c:pt idx="1232">
                  <c:v>92.120833333333294</c:v>
                </c:pt>
                <c:pt idx="1233">
                  <c:v>95.302499999999995</c:v>
                </c:pt>
                <c:pt idx="1234">
                  <c:v>90.0416666666666</c:v>
                </c:pt>
                <c:pt idx="1235">
                  <c:v>92.947499999999906</c:v>
                </c:pt>
                <c:pt idx="1236">
                  <c:v>94.227500000000006</c:v>
                </c:pt>
                <c:pt idx="1237">
                  <c:v>94.241666666666603</c:v>
                </c:pt>
                <c:pt idx="1238">
                  <c:v>91.0266666666666</c:v>
                </c:pt>
                <c:pt idx="1239">
                  <c:v>92.328333333333305</c:v>
                </c:pt>
                <c:pt idx="1240">
                  <c:v>97.080833333333302</c:v>
                </c:pt>
                <c:pt idx="1241">
                  <c:v>93.259999999999906</c:v>
                </c:pt>
                <c:pt idx="1242">
                  <c:v>92.435833333333306</c:v>
                </c:pt>
                <c:pt idx="1243">
                  <c:v>91.976666666666603</c:v>
                </c:pt>
                <c:pt idx="1244">
                  <c:v>92.086666666666602</c:v>
                </c:pt>
                <c:pt idx="1245">
                  <c:v>92.968333333333305</c:v>
                </c:pt>
                <c:pt idx="1246">
                  <c:v>96.536666666666605</c:v>
                </c:pt>
                <c:pt idx="1247">
                  <c:v>94.171666666666596</c:v>
                </c:pt>
                <c:pt idx="1248">
                  <c:v>94.457499999999996</c:v>
                </c:pt>
                <c:pt idx="1249">
                  <c:v>93.327499999999901</c:v>
                </c:pt>
                <c:pt idx="1250">
                  <c:v>96.022499999999994</c:v>
                </c:pt>
                <c:pt idx="1251">
                  <c:v>94.177499999999995</c:v>
                </c:pt>
                <c:pt idx="1252">
                  <c:v>93.3125</c:v>
                </c:pt>
                <c:pt idx="1253">
                  <c:v>92.627499999999998</c:v>
                </c:pt>
                <c:pt idx="1254">
                  <c:v>93.024166666666602</c:v>
                </c:pt>
                <c:pt idx="1255">
                  <c:v>92.092500000000001</c:v>
                </c:pt>
                <c:pt idx="1256">
                  <c:v>92.263333333333307</c:v>
                </c:pt>
                <c:pt idx="1257">
                  <c:v>93.793333333333294</c:v>
                </c:pt>
                <c:pt idx="1258">
                  <c:v>92.381999999999906</c:v>
                </c:pt>
                <c:pt idx="1259">
                  <c:v>92.907499999999999</c:v>
                </c:pt>
                <c:pt idx="1260">
                  <c:v>93.206249999999997</c:v>
                </c:pt>
                <c:pt idx="1261">
                  <c:v>97.012499999999903</c:v>
                </c:pt>
                <c:pt idx="1262">
                  <c:v>89.178333333333299</c:v>
                </c:pt>
                <c:pt idx="1263">
                  <c:v>90.419166666666598</c:v>
                </c:pt>
                <c:pt idx="1264">
                  <c:v>95.5891666666666</c:v>
                </c:pt>
                <c:pt idx="1265">
                  <c:v>97.796666666666596</c:v>
                </c:pt>
                <c:pt idx="1266">
                  <c:v>93.211666666666602</c:v>
                </c:pt>
                <c:pt idx="1267">
                  <c:v>92.63</c:v>
                </c:pt>
                <c:pt idx="1268">
                  <c:v>93.126666666666594</c:v>
                </c:pt>
                <c:pt idx="1269">
                  <c:v>94.182499999999905</c:v>
                </c:pt>
                <c:pt idx="1270">
                  <c:v>92.816666666666606</c:v>
                </c:pt>
                <c:pt idx="1271">
                  <c:v>89.649166666666602</c:v>
                </c:pt>
                <c:pt idx="1272">
                  <c:v>89.694999999999993</c:v>
                </c:pt>
                <c:pt idx="1273">
                  <c:v>90.165000000000006</c:v>
                </c:pt>
                <c:pt idx="1274">
                  <c:v>92.224999999999994</c:v>
                </c:pt>
                <c:pt idx="1275">
                  <c:v>91.504999999999995</c:v>
                </c:pt>
                <c:pt idx="1276">
                  <c:v>95.185833333333306</c:v>
                </c:pt>
                <c:pt idx="1277">
                  <c:v>92.634166666666601</c:v>
                </c:pt>
                <c:pt idx="1278">
                  <c:v>91.8541666666666</c:v>
                </c:pt>
                <c:pt idx="1279">
                  <c:v>88.734166666666596</c:v>
                </c:pt>
                <c:pt idx="1280">
                  <c:v>97.854285714285695</c:v>
                </c:pt>
                <c:pt idx="1281">
                  <c:v>90.266666666666595</c:v>
                </c:pt>
                <c:pt idx="1282">
                  <c:v>93.316666666666606</c:v>
                </c:pt>
                <c:pt idx="1283">
                  <c:v>91.059166666666599</c:v>
                </c:pt>
                <c:pt idx="1284">
                  <c:v>96.3808333333333</c:v>
                </c:pt>
                <c:pt idx="1285">
                  <c:v>94.445833333333297</c:v>
                </c:pt>
                <c:pt idx="1286">
                  <c:v>89.991666666666603</c:v>
                </c:pt>
                <c:pt idx="1287">
                  <c:v>93.043333333333294</c:v>
                </c:pt>
                <c:pt idx="1288">
                  <c:v>92.8</c:v>
                </c:pt>
                <c:pt idx="1289">
                  <c:v>92.62</c:v>
                </c:pt>
                <c:pt idx="1290">
                  <c:v>89.626666666666594</c:v>
                </c:pt>
                <c:pt idx="1291">
                  <c:v>96.4433333333333</c:v>
                </c:pt>
                <c:pt idx="1292">
                  <c:v>95.782499999999999</c:v>
                </c:pt>
                <c:pt idx="1293">
                  <c:v>91.242500000000007</c:v>
                </c:pt>
                <c:pt idx="1294">
                  <c:v>94.824999999999903</c:v>
                </c:pt>
                <c:pt idx="1295">
                  <c:v>97.902499999999904</c:v>
                </c:pt>
                <c:pt idx="1296">
                  <c:v>88.783333333333303</c:v>
                </c:pt>
                <c:pt idx="1297">
                  <c:v>93.279999999999902</c:v>
                </c:pt>
                <c:pt idx="1298">
                  <c:v>89.876666666666594</c:v>
                </c:pt>
                <c:pt idx="1299">
                  <c:v>93.448333333333295</c:v>
                </c:pt>
                <c:pt idx="1300">
                  <c:v>89.710833333333298</c:v>
                </c:pt>
                <c:pt idx="1301">
                  <c:v>93.548333333333304</c:v>
                </c:pt>
                <c:pt idx="1302">
                  <c:v>97.102500000000006</c:v>
                </c:pt>
                <c:pt idx="1303">
                  <c:v>93.54</c:v>
                </c:pt>
                <c:pt idx="1304">
                  <c:v>96.017499999999899</c:v>
                </c:pt>
                <c:pt idx="1305">
                  <c:v>95.88</c:v>
                </c:pt>
                <c:pt idx="1306">
                  <c:v>97.279166666666598</c:v>
                </c:pt>
                <c:pt idx="1307">
                  <c:v>92.186666666666596</c:v>
                </c:pt>
                <c:pt idx="1308">
                  <c:v>92.573333333333295</c:v>
                </c:pt>
                <c:pt idx="1309">
                  <c:v>92.292499999999905</c:v>
                </c:pt>
                <c:pt idx="1310">
                  <c:v>89.856666666666598</c:v>
                </c:pt>
                <c:pt idx="1311">
                  <c:v>95.3958333333333</c:v>
                </c:pt>
                <c:pt idx="1312">
                  <c:v>90.515833333333305</c:v>
                </c:pt>
                <c:pt idx="1313">
                  <c:v>91.726666666666603</c:v>
                </c:pt>
                <c:pt idx="1314">
                  <c:v>93.337499999999906</c:v>
                </c:pt>
                <c:pt idx="1315">
                  <c:v>94.040833333333296</c:v>
                </c:pt>
                <c:pt idx="1316">
                  <c:v>91.495833333333294</c:v>
                </c:pt>
                <c:pt idx="1317">
                  <c:v>91.925833333333301</c:v>
                </c:pt>
                <c:pt idx="1318">
                  <c:v>95.820833333333297</c:v>
                </c:pt>
                <c:pt idx="1319">
                  <c:v>96.074166666666599</c:v>
                </c:pt>
                <c:pt idx="1320">
                  <c:v>89.605000000000004</c:v>
                </c:pt>
                <c:pt idx="1321">
                  <c:v>94.202500000000001</c:v>
                </c:pt>
                <c:pt idx="1322">
                  <c:v>94.43</c:v>
                </c:pt>
                <c:pt idx="1323">
                  <c:v>92.056666666666601</c:v>
                </c:pt>
                <c:pt idx="1324">
                  <c:v>93.225833333333298</c:v>
                </c:pt>
                <c:pt idx="1325">
                  <c:v>89.435000000000002</c:v>
                </c:pt>
                <c:pt idx="1326">
                  <c:v>89.132499999999993</c:v>
                </c:pt>
                <c:pt idx="1327">
                  <c:v>92.077499999999901</c:v>
                </c:pt>
                <c:pt idx="1328">
                  <c:v>89.795833333333306</c:v>
                </c:pt>
                <c:pt idx="1329">
                  <c:v>91.334999999999994</c:v>
                </c:pt>
                <c:pt idx="1330">
                  <c:v>91.149166666666602</c:v>
                </c:pt>
                <c:pt idx="1331">
                  <c:v>91.080833333333302</c:v>
                </c:pt>
                <c:pt idx="1332">
                  <c:v>93.509166666666601</c:v>
                </c:pt>
                <c:pt idx="1333">
                  <c:v>92.410833333333301</c:v>
                </c:pt>
                <c:pt idx="1334">
                  <c:v>91.293333333333294</c:v>
                </c:pt>
                <c:pt idx="1335">
                  <c:v>90.894166666666607</c:v>
                </c:pt>
                <c:pt idx="1336">
                  <c:v>92.777499999999904</c:v>
                </c:pt>
                <c:pt idx="1337">
                  <c:v>94.932500000000005</c:v>
                </c:pt>
                <c:pt idx="1338">
                  <c:v>92.434166666666599</c:v>
                </c:pt>
                <c:pt idx="1339">
                  <c:v>93.046666666666596</c:v>
                </c:pt>
                <c:pt idx="1340">
                  <c:v>93.422499999999999</c:v>
                </c:pt>
                <c:pt idx="1341">
                  <c:v>97.349166666666605</c:v>
                </c:pt>
                <c:pt idx="1342">
                  <c:v>96.465454545454506</c:v>
                </c:pt>
                <c:pt idx="1343">
                  <c:v>92.75</c:v>
                </c:pt>
                <c:pt idx="1344">
                  <c:v>92.273333333333298</c:v>
                </c:pt>
                <c:pt idx="1345">
                  <c:v>88.793333333333294</c:v>
                </c:pt>
                <c:pt idx="1346">
                  <c:v>87.631666666666604</c:v>
                </c:pt>
                <c:pt idx="1347">
                  <c:v>90.684166666666599</c:v>
                </c:pt>
                <c:pt idx="1348">
                  <c:v>90.214999999999904</c:v>
                </c:pt>
                <c:pt idx="1349">
                  <c:v>93.018333333333302</c:v>
                </c:pt>
                <c:pt idx="1350">
                  <c:v>94.704999999999998</c:v>
                </c:pt>
                <c:pt idx="1351">
                  <c:v>94.664166666666603</c:v>
                </c:pt>
                <c:pt idx="1352">
                  <c:v>92.75</c:v>
                </c:pt>
                <c:pt idx="1353">
                  <c:v>91.389999999999901</c:v>
                </c:pt>
                <c:pt idx="1354">
                  <c:v>93.83</c:v>
                </c:pt>
                <c:pt idx="1355">
                  <c:v>92.7083333333333</c:v>
                </c:pt>
                <c:pt idx="1356">
                  <c:v>91.600833333333298</c:v>
                </c:pt>
                <c:pt idx="1357">
                  <c:v>89.942499999999995</c:v>
                </c:pt>
                <c:pt idx="1358">
                  <c:v>96.827500000000001</c:v>
                </c:pt>
                <c:pt idx="1359">
                  <c:v>95.646666666666604</c:v>
                </c:pt>
                <c:pt idx="1360">
                  <c:v>91.236666666666594</c:v>
                </c:pt>
                <c:pt idx="1361">
                  <c:v>91.305833333333297</c:v>
                </c:pt>
                <c:pt idx="1362">
                  <c:v>90.596666666666593</c:v>
                </c:pt>
                <c:pt idx="1363">
                  <c:v>95.46</c:v>
                </c:pt>
                <c:pt idx="1364">
                  <c:v>95.662499999999895</c:v>
                </c:pt>
                <c:pt idx="1365">
                  <c:v>97.945833333333297</c:v>
                </c:pt>
                <c:pt idx="1366">
                  <c:v>92.997500000000002</c:v>
                </c:pt>
                <c:pt idx="1367">
                  <c:v>95.619166666666601</c:v>
                </c:pt>
                <c:pt idx="1368">
                  <c:v>94.369166666666601</c:v>
                </c:pt>
                <c:pt idx="1369">
                  <c:v>88.018333333333302</c:v>
                </c:pt>
                <c:pt idx="1370">
                  <c:v>90.931666666666601</c:v>
                </c:pt>
                <c:pt idx="1371">
                  <c:v>94.170833333333306</c:v>
                </c:pt>
                <c:pt idx="1372">
                  <c:v>96.814166666666594</c:v>
                </c:pt>
                <c:pt idx="1373">
                  <c:v>92.745000000000005</c:v>
                </c:pt>
                <c:pt idx="1374">
                  <c:v>89.886666666666599</c:v>
                </c:pt>
                <c:pt idx="1375">
                  <c:v>91.894545454545394</c:v>
                </c:pt>
                <c:pt idx="1376">
                  <c:v>90.055714285714203</c:v>
                </c:pt>
                <c:pt idx="1377">
                  <c:v>92.525833333333296</c:v>
                </c:pt>
                <c:pt idx="1378">
                  <c:v>93.71875</c:v>
                </c:pt>
                <c:pt idx="1379">
                  <c:v>94.435833333333306</c:v>
                </c:pt>
                <c:pt idx="1380">
                  <c:v>95.419166666666598</c:v>
                </c:pt>
                <c:pt idx="1381">
                  <c:v>94.839999999999904</c:v>
                </c:pt>
                <c:pt idx="1382">
                  <c:v>90.721666666666593</c:v>
                </c:pt>
                <c:pt idx="1383">
                  <c:v>97.636666666666599</c:v>
                </c:pt>
                <c:pt idx="1384">
                  <c:v>90.548333333333304</c:v>
                </c:pt>
                <c:pt idx="1385">
                  <c:v>91.250833333333304</c:v>
                </c:pt>
                <c:pt idx="1386">
                  <c:v>92.099166666666605</c:v>
                </c:pt>
                <c:pt idx="1387">
                  <c:v>92.097272727272696</c:v>
                </c:pt>
                <c:pt idx="1388">
                  <c:v>97.952857142857098</c:v>
                </c:pt>
                <c:pt idx="1389">
                  <c:v>92.206666666666607</c:v>
                </c:pt>
                <c:pt idx="1390">
                  <c:v>96.4433333333333</c:v>
                </c:pt>
                <c:pt idx="1391">
                  <c:v>94.2766666666666</c:v>
                </c:pt>
                <c:pt idx="1392">
                  <c:v>90.676666666666605</c:v>
                </c:pt>
                <c:pt idx="1393">
                  <c:v>92.789166666666603</c:v>
                </c:pt>
                <c:pt idx="1394">
                  <c:v>87.263333333333307</c:v>
                </c:pt>
                <c:pt idx="1395">
                  <c:v>91.471666666666593</c:v>
                </c:pt>
                <c:pt idx="1396">
                  <c:v>96.064166666666594</c:v>
                </c:pt>
                <c:pt idx="1397">
                  <c:v>95.494166666666601</c:v>
                </c:pt>
                <c:pt idx="1398">
                  <c:v>94.431666666666601</c:v>
                </c:pt>
                <c:pt idx="1399">
                  <c:v>92.842499999999902</c:v>
                </c:pt>
                <c:pt idx="1400">
                  <c:v>97.060833333333306</c:v>
                </c:pt>
                <c:pt idx="1401">
                  <c:v>92.796666666666596</c:v>
                </c:pt>
                <c:pt idx="1402">
                  <c:v>92.504999999999995</c:v>
                </c:pt>
                <c:pt idx="1403">
                  <c:v>92.484166666666596</c:v>
                </c:pt>
                <c:pt idx="1404">
                  <c:v>91.757000000000005</c:v>
                </c:pt>
                <c:pt idx="1405">
                  <c:v>93.080833333333302</c:v>
                </c:pt>
                <c:pt idx="1406">
                  <c:v>92.68</c:v>
                </c:pt>
                <c:pt idx="1407">
                  <c:v>91.634166666666601</c:v>
                </c:pt>
                <c:pt idx="1408">
                  <c:v>95.111666666666594</c:v>
                </c:pt>
                <c:pt idx="1409">
                  <c:v>93.984999999999999</c:v>
                </c:pt>
                <c:pt idx="1410">
                  <c:v>94.454999999999998</c:v>
                </c:pt>
                <c:pt idx="1411">
                  <c:v>92.797499999999999</c:v>
                </c:pt>
                <c:pt idx="1412">
                  <c:v>93.024166666666602</c:v>
                </c:pt>
                <c:pt idx="1413">
                  <c:v>92.905000000000001</c:v>
                </c:pt>
                <c:pt idx="1414">
                  <c:v>92.018333333333302</c:v>
                </c:pt>
                <c:pt idx="1415">
                  <c:v>94.912499999999994</c:v>
                </c:pt>
                <c:pt idx="1416">
                  <c:v>93.859166666666596</c:v>
                </c:pt>
                <c:pt idx="1417">
                  <c:v>91.686666666666596</c:v>
                </c:pt>
                <c:pt idx="1418">
                  <c:v>93.885833333333295</c:v>
                </c:pt>
                <c:pt idx="1419">
                  <c:v>93.326666666666597</c:v>
                </c:pt>
                <c:pt idx="1420">
                  <c:v>94.9375</c:v>
                </c:pt>
                <c:pt idx="1421">
                  <c:v>94.245833333333294</c:v>
                </c:pt>
                <c:pt idx="1422">
                  <c:v>89.978333333333296</c:v>
                </c:pt>
                <c:pt idx="1423">
                  <c:v>93.031666666666595</c:v>
                </c:pt>
                <c:pt idx="1424">
                  <c:v>92.2708333333333</c:v>
                </c:pt>
                <c:pt idx="1425">
                  <c:v>93.975833333333298</c:v>
                </c:pt>
                <c:pt idx="1426">
                  <c:v>91.39</c:v>
                </c:pt>
                <c:pt idx="1427">
                  <c:v>89.696666666666601</c:v>
                </c:pt>
                <c:pt idx="1428">
                  <c:v>94.949166666666599</c:v>
                </c:pt>
                <c:pt idx="1429">
                  <c:v>93.538333333333298</c:v>
                </c:pt>
                <c:pt idx="1430">
                  <c:v>93.586666666666602</c:v>
                </c:pt>
                <c:pt idx="1431">
                  <c:v>91.453333333333305</c:v>
                </c:pt>
                <c:pt idx="1432">
                  <c:v>92.62</c:v>
                </c:pt>
                <c:pt idx="1433">
                  <c:v>95.298333333333304</c:v>
                </c:pt>
                <c:pt idx="1434">
                  <c:v>92.412499999999994</c:v>
                </c:pt>
                <c:pt idx="1435">
                  <c:v>90.366666666666603</c:v>
                </c:pt>
                <c:pt idx="1436">
                  <c:v>92.250833333333304</c:v>
                </c:pt>
                <c:pt idx="1437">
                  <c:v>91.97</c:v>
                </c:pt>
                <c:pt idx="1438">
                  <c:v>93.757499999999993</c:v>
                </c:pt>
                <c:pt idx="1439">
                  <c:v>95.6458333333333</c:v>
                </c:pt>
                <c:pt idx="1440">
                  <c:v>92.878333333333302</c:v>
                </c:pt>
                <c:pt idx="1441">
                  <c:v>92.855833333333294</c:v>
                </c:pt>
                <c:pt idx="1442">
                  <c:v>93.114999999999995</c:v>
                </c:pt>
                <c:pt idx="1443">
                  <c:v>92.212499999999906</c:v>
                </c:pt>
                <c:pt idx="1444">
                  <c:v>93.219166666666595</c:v>
                </c:pt>
                <c:pt idx="1445">
                  <c:v>93.787499999999895</c:v>
                </c:pt>
                <c:pt idx="1446">
                  <c:v>94.329999999999899</c:v>
                </c:pt>
                <c:pt idx="1447">
                  <c:v>95.224166666666605</c:v>
                </c:pt>
                <c:pt idx="1448">
                  <c:v>92.940833333333302</c:v>
                </c:pt>
                <c:pt idx="1449">
                  <c:v>90.131666666666604</c:v>
                </c:pt>
                <c:pt idx="1450">
                  <c:v>90.2141666666666</c:v>
                </c:pt>
                <c:pt idx="1451">
                  <c:v>91.858333333333306</c:v>
                </c:pt>
                <c:pt idx="1452">
                  <c:v>96.48</c:v>
                </c:pt>
                <c:pt idx="1453">
                  <c:v>96.315833333333302</c:v>
                </c:pt>
                <c:pt idx="1454">
                  <c:v>95.259166666666601</c:v>
                </c:pt>
                <c:pt idx="1455">
                  <c:v>95.25</c:v>
                </c:pt>
                <c:pt idx="1456">
                  <c:v>94.122500000000002</c:v>
                </c:pt>
                <c:pt idx="1457">
                  <c:v>92.79</c:v>
                </c:pt>
                <c:pt idx="1458">
                  <c:v>90.688333333333304</c:v>
                </c:pt>
                <c:pt idx="1459">
                  <c:v>96.152500000000003</c:v>
                </c:pt>
              </c:numCache>
            </c:numRef>
          </c:yVal>
          <c:smooth val="0"/>
          <c:extLst>
            <c:ext xmlns:c16="http://schemas.microsoft.com/office/drawing/2014/chart" uri="{C3380CC4-5D6E-409C-BE32-E72D297353CC}">
              <c16:uniqueId val="{00000000-1D6C-4E34-AC87-489ECF8AC427}"/>
            </c:ext>
          </c:extLst>
        </c:ser>
        <c:dLbls>
          <c:showLegendKey val="0"/>
          <c:showVal val="0"/>
          <c:showCatName val="0"/>
          <c:showSerName val="0"/>
          <c:showPercent val="0"/>
          <c:showBubbleSize val="0"/>
        </c:dLbls>
        <c:axId val="495534968"/>
        <c:axId val="495536280"/>
      </c:scatterChart>
      <c:valAx>
        <c:axId val="495534968"/>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5536280"/>
        <c:crosses val="autoZero"/>
        <c:crossBetween val="midCat"/>
      </c:valAx>
      <c:valAx>
        <c:axId val="49553628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553496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Hard</c:v>
          </c:tx>
          <c:spPr>
            <a:ln w="25400" cap="rnd">
              <a:noFill/>
              <a:round/>
            </a:ln>
            <a:effectLst/>
          </c:spPr>
          <c:marker>
            <c:symbol val="circle"/>
            <c:size val="5"/>
            <c:spPr>
              <a:solidFill>
                <a:schemeClr val="accent1"/>
              </a:solidFill>
              <a:ln w="9525">
                <a:solidFill>
                  <a:schemeClr val="accent1"/>
                </a:solidFill>
              </a:ln>
              <a:effectLst/>
            </c:spPr>
          </c:marker>
          <c:xVal>
            <c:numRef>
              <c:f>Sheet1!$E$3:$E$732</c:f>
              <c:numCache>
                <c:formatCode>0.00</c:formatCode>
                <c:ptCount val="730"/>
                <c:pt idx="0">
                  <c:v>2814.7105606124901</c:v>
                </c:pt>
                <c:pt idx="1">
                  <c:v>2820.15931286666</c:v>
                </c:pt>
                <c:pt idx="2">
                  <c:v>2147.3532233291598</c:v>
                </c:pt>
                <c:pt idx="3">
                  <c:v>2545.3108069374898</c:v>
                </c:pt>
                <c:pt idx="4">
                  <c:v>2222.4136193208301</c:v>
                </c:pt>
                <c:pt idx="5">
                  <c:v>2257.3158007708298</c:v>
                </c:pt>
                <c:pt idx="6">
                  <c:v>2032.198344465</c:v>
                </c:pt>
                <c:pt idx="7">
                  <c:v>2117.8163037374902</c:v>
                </c:pt>
                <c:pt idx="8">
                  <c:v>1881.9500175666601</c:v>
                </c:pt>
                <c:pt idx="9">
                  <c:v>2576.3438875909001</c:v>
                </c:pt>
                <c:pt idx="10">
                  <c:v>2044.66478628499</c:v>
                </c:pt>
                <c:pt idx="11">
                  <c:v>2868.9563182708298</c:v>
                </c:pt>
                <c:pt idx="12">
                  <c:v>2472.6334011958302</c:v>
                </c:pt>
                <c:pt idx="13">
                  <c:v>3299.9393580708202</c:v>
                </c:pt>
                <c:pt idx="14">
                  <c:v>2786.5475998083298</c:v>
                </c:pt>
                <c:pt idx="15">
                  <c:v>3225.7517746541598</c:v>
                </c:pt>
                <c:pt idx="16">
                  <c:v>2425.1360756541599</c:v>
                </c:pt>
                <c:pt idx="17">
                  <c:v>2401.8058121333302</c:v>
                </c:pt>
                <c:pt idx="18">
                  <c:v>2113.5125400799898</c:v>
                </c:pt>
                <c:pt idx="19">
                  <c:v>2433.3480168166602</c:v>
                </c:pt>
                <c:pt idx="20">
                  <c:v>2189.0438997312399</c:v>
                </c:pt>
                <c:pt idx="21">
                  <c:v>2483.5657340083299</c:v>
                </c:pt>
                <c:pt idx="22">
                  <c:v>1896.0243473666601</c:v>
                </c:pt>
                <c:pt idx="23">
                  <c:v>2615.8735382874902</c:v>
                </c:pt>
                <c:pt idx="24">
                  <c:v>1992.70477325416</c:v>
                </c:pt>
                <c:pt idx="25">
                  <c:v>2387.7880464916602</c:v>
                </c:pt>
                <c:pt idx="26">
                  <c:v>2358.34048073333</c:v>
                </c:pt>
                <c:pt idx="27">
                  <c:v>3340.70503213333</c:v>
                </c:pt>
                <c:pt idx="28">
                  <c:v>2842.3093060374899</c:v>
                </c:pt>
                <c:pt idx="29">
                  <c:v>3250.4874035166599</c:v>
                </c:pt>
                <c:pt idx="30">
                  <c:v>2453.1961141708298</c:v>
                </c:pt>
                <c:pt idx="31">
                  <c:v>2536.4750736916599</c:v>
                </c:pt>
                <c:pt idx="32">
                  <c:v>1958.7403593583299</c:v>
                </c:pt>
                <c:pt idx="33">
                  <c:v>2217.7377323208302</c:v>
                </c:pt>
                <c:pt idx="34">
                  <c:v>2035.5217133875001</c:v>
                </c:pt>
                <c:pt idx="35">
                  <c:v>2450.3480851874901</c:v>
                </c:pt>
                <c:pt idx="36">
                  <c:v>1864.6022638714201</c:v>
                </c:pt>
                <c:pt idx="37">
                  <c:v>2278.1295495916602</c:v>
                </c:pt>
                <c:pt idx="38">
                  <c:v>1924.9605551166601</c:v>
                </c:pt>
                <c:pt idx="39">
                  <c:v>2560.8750446249901</c:v>
                </c:pt>
                <c:pt idx="40">
                  <c:v>2127.80860193749</c:v>
                </c:pt>
                <c:pt idx="41">
                  <c:v>2746.1296072416599</c:v>
                </c:pt>
                <c:pt idx="42">
                  <c:v>2140.0864342166601</c:v>
                </c:pt>
                <c:pt idx="43">
                  <c:v>2651.1279091166598</c:v>
                </c:pt>
                <c:pt idx="44">
                  <c:v>2198.8909038583301</c:v>
                </c:pt>
                <c:pt idx="45">
                  <c:v>2598.18044052499</c:v>
                </c:pt>
                <c:pt idx="46">
                  <c:v>2166.8205700090898</c:v>
                </c:pt>
                <c:pt idx="47">
                  <c:v>2420.47367987499</c:v>
                </c:pt>
                <c:pt idx="48">
                  <c:v>2104.8423878291601</c:v>
                </c:pt>
                <c:pt idx="49">
                  <c:v>2301.0493781833302</c:v>
                </c:pt>
                <c:pt idx="50">
                  <c:v>2010.89693983749</c:v>
                </c:pt>
                <c:pt idx="51">
                  <c:v>2440.1286881583301</c:v>
                </c:pt>
                <c:pt idx="52">
                  <c:v>1872.7888722083301</c:v>
                </c:pt>
                <c:pt idx="53">
                  <c:v>2702.8843677749901</c:v>
                </c:pt>
                <c:pt idx="54">
                  <c:v>1862.09098722916</c:v>
                </c:pt>
                <c:pt idx="55">
                  <c:v>2301.8307151874901</c:v>
                </c:pt>
                <c:pt idx="56">
                  <c:v>2141.2100704499899</c:v>
                </c:pt>
                <c:pt idx="57">
                  <c:v>2542.9754542625001</c:v>
                </c:pt>
                <c:pt idx="58">
                  <c:v>2141.6758152541602</c:v>
                </c:pt>
                <c:pt idx="59">
                  <c:v>2821.5852816249899</c:v>
                </c:pt>
                <c:pt idx="60">
                  <c:v>2121.2677979249902</c:v>
                </c:pt>
                <c:pt idx="61">
                  <c:v>2725.2631981750001</c:v>
                </c:pt>
                <c:pt idx="62">
                  <c:v>2168.7831825916601</c:v>
                </c:pt>
                <c:pt idx="63">
                  <c:v>2961.5898729458299</c:v>
                </c:pt>
                <c:pt idx="64">
                  <c:v>2059.6434400374901</c:v>
                </c:pt>
                <c:pt idx="65">
                  <c:v>2915.94190402499</c:v>
                </c:pt>
                <c:pt idx="66">
                  <c:v>2074.9507374291602</c:v>
                </c:pt>
                <c:pt idx="67">
                  <c:v>2840.1388558458302</c:v>
                </c:pt>
                <c:pt idx="68">
                  <c:v>2336.1864341833302</c:v>
                </c:pt>
                <c:pt idx="69">
                  <c:v>2795.9823378666601</c:v>
                </c:pt>
                <c:pt idx="70">
                  <c:v>2203.7443846374899</c:v>
                </c:pt>
                <c:pt idx="71">
                  <c:v>2514.4400851124901</c:v>
                </c:pt>
                <c:pt idx="72">
                  <c:v>2254.8362323375</c:v>
                </c:pt>
                <c:pt idx="73">
                  <c:v>2369.5948363374901</c:v>
                </c:pt>
                <c:pt idx="74">
                  <c:v>1974.18200617916</c:v>
                </c:pt>
                <c:pt idx="75">
                  <c:v>2271.7791866166599</c:v>
                </c:pt>
                <c:pt idx="76">
                  <c:v>2014.2160829833299</c:v>
                </c:pt>
                <c:pt idx="77">
                  <c:v>2596.5701936458299</c:v>
                </c:pt>
                <c:pt idx="78">
                  <c:v>1867.4815676363601</c:v>
                </c:pt>
                <c:pt idx="79">
                  <c:v>2828.9775346166598</c:v>
                </c:pt>
                <c:pt idx="80">
                  <c:v>1994.4438366499901</c:v>
                </c:pt>
                <c:pt idx="81">
                  <c:v>2926.1708955250001</c:v>
                </c:pt>
                <c:pt idx="82">
                  <c:v>2554.6178627291602</c:v>
                </c:pt>
                <c:pt idx="83">
                  <c:v>3236.4869237541602</c:v>
                </c:pt>
                <c:pt idx="84">
                  <c:v>2762.5157089416598</c:v>
                </c:pt>
                <c:pt idx="85">
                  <c:v>3531.5317287999901</c:v>
                </c:pt>
                <c:pt idx="86">
                  <c:v>2745.1802333625001</c:v>
                </c:pt>
                <c:pt idx="87">
                  <c:v>3355.4509319083299</c:v>
                </c:pt>
                <c:pt idx="88">
                  <c:v>2603.7976719583298</c:v>
                </c:pt>
                <c:pt idx="89">
                  <c:v>2861.9960459624899</c:v>
                </c:pt>
                <c:pt idx="90">
                  <c:v>2363.6217625333302</c:v>
                </c:pt>
                <c:pt idx="91">
                  <c:v>2935.9480111624898</c:v>
                </c:pt>
                <c:pt idx="92">
                  <c:v>2179.3191565458301</c:v>
                </c:pt>
                <c:pt idx="93">
                  <c:v>2726.05105495833</c:v>
                </c:pt>
                <c:pt idx="94">
                  <c:v>1942.2621511416601</c:v>
                </c:pt>
                <c:pt idx="95">
                  <c:v>2233.6403290041599</c:v>
                </c:pt>
                <c:pt idx="96">
                  <c:v>2017.2257905399899</c:v>
                </c:pt>
                <c:pt idx="97">
                  <c:v>2359.1199209874899</c:v>
                </c:pt>
                <c:pt idx="98">
                  <c:v>2334.5526278249999</c:v>
                </c:pt>
                <c:pt idx="99">
                  <c:v>2805.6281315333299</c:v>
                </c:pt>
                <c:pt idx="100">
                  <c:v>2303.4694622749898</c:v>
                </c:pt>
                <c:pt idx="101">
                  <c:v>3590.6828627166601</c:v>
                </c:pt>
                <c:pt idx="102">
                  <c:v>2704.1649466458298</c:v>
                </c:pt>
                <c:pt idx="103">
                  <c:v>3365.87835465833</c:v>
                </c:pt>
                <c:pt idx="104">
                  <c:v>2625.0986705750001</c:v>
                </c:pt>
                <c:pt idx="105">
                  <c:v>2556.60953337916</c:v>
                </c:pt>
                <c:pt idx="106">
                  <c:v>1823.0696327749899</c:v>
                </c:pt>
                <c:pt idx="107">
                  <c:v>2037.7230165041599</c:v>
                </c:pt>
                <c:pt idx="108">
                  <c:v>1722.8896464541599</c:v>
                </c:pt>
                <c:pt idx="109">
                  <c:v>2063.51221467083</c:v>
                </c:pt>
                <c:pt idx="110">
                  <c:v>2069.9034216374898</c:v>
                </c:pt>
                <c:pt idx="111">
                  <c:v>2923.37536639583</c:v>
                </c:pt>
                <c:pt idx="112">
                  <c:v>2277.0611217166602</c:v>
                </c:pt>
                <c:pt idx="113">
                  <c:v>3388.0708861041599</c:v>
                </c:pt>
                <c:pt idx="114">
                  <c:v>2553.06626393333</c:v>
                </c:pt>
                <c:pt idx="115">
                  <c:v>3123.8353176083301</c:v>
                </c:pt>
                <c:pt idx="116">
                  <c:v>2302.3936510291601</c:v>
                </c:pt>
                <c:pt idx="117">
                  <c:v>2913.6543985708299</c:v>
                </c:pt>
                <c:pt idx="118">
                  <c:v>2279.9175524666598</c:v>
                </c:pt>
                <c:pt idx="119">
                  <c:v>2813.4237973208301</c:v>
                </c:pt>
                <c:pt idx="120">
                  <c:v>1968.99549426666</c:v>
                </c:pt>
                <c:pt idx="121">
                  <c:v>2389.08068954583</c:v>
                </c:pt>
                <c:pt idx="122">
                  <c:v>1789.86981436666</c:v>
                </c:pt>
                <c:pt idx="123">
                  <c:v>2359.7180916666598</c:v>
                </c:pt>
                <c:pt idx="124">
                  <c:v>2029.4388739291601</c:v>
                </c:pt>
                <c:pt idx="125">
                  <c:v>2184.9103650041602</c:v>
                </c:pt>
                <c:pt idx="126">
                  <c:v>2196.38929249999</c:v>
                </c:pt>
                <c:pt idx="127">
                  <c:v>2432.6821969624998</c:v>
                </c:pt>
                <c:pt idx="128">
                  <c:v>2011.3950495611</c:v>
                </c:pt>
                <c:pt idx="129">
                  <c:v>2633.6015288999902</c:v>
                </c:pt>
                <c:pt idx="130">
                  <c:v>2200.4233423099899</c:v>
                </c:pt>
                <c:pt idx="131">
                  <c:v>2618.3027622916602</c:v>
                </c:pt>
                <c:pt idx="132">
                  <c:v>2180.1996981277698</c:v>
                </c:pt>
                <c:pt idx="133">
                  <c:v>2672.35888205833</c:v>
                </c:pt>
                <c:pt idx="134">
                  <c:v>2004.5064299727201</c:v>
                </c:pt>
                <c:pt idx="135">
                  <c:v>2614.9927077249899</c:v>
                </c:pt>
                <c:pt idx="136">
                  <c:v>2097.69024651666</c:v>
                </c:pt>
                <c:pt idx="137">
                  <c:v>2409.2647808500001</c:v>
                </c:pt>
                <c:pt idx="138">
                  <c:v>2208.2178144750001</c:v>
                </c:pt>
                <c:pt idx="139">
                  <c:v>2481.62320262916</c:v>
                </c:pt>
                <c:pt idx="140">
                  <c:v>1865.7514559624899</c:v>
                </c:pt>
                <c:pt idx="141">
                  <c:v>2161.9760966541598</c:v>
                </c:pt>
                <c:pt idx="142">
                  <c:v>2059.1577108863598</c:v>
                </c:pt>
                <c:pt idx="143">
                  <c:v>2244.5299330875</c:v>
                </c:pt>
                <c:pt idx="144">
                  <c:v>2290.24188112499</c:v>
                </c:pt>
                <c:pt idx="145">
                  <c:v>2529.3986842363602</c:v>
                </c:pt>
                <c:pt idx="146">
                  <c:v>2028.51025856499</c:v>
                </c:pt>
                <c:pt idx="147">
                  <c:v>2377.9403508958299</c:v>
                </c:pt>
                <c:pt idx="148">
                  <c:v>1952.47576309285</c:v>
                </c:pt>
                <c:pt idx="149">
                  <c:v>2220.3295659833302</c:v>
                </c:pt>
                <c:pt idx="150">
                  <c:v>1874.4952763250001</c:v>
                </c:pt>
                <c:pt idx="151">
                  <c:v>2408.1716978958302</c:v>
                </c:pt>
                <c:pt idx="152">
                  <c:v>2348.2187846291599</c:v>
                </c:pt>
                <c:pt idx="153">
                  <c:v>2781.20463690833</c:v>
                </c:pt>
                <c:pt idx="154">
                  <c:v>2134.7472275291602</c:v>
                </c:pt>
                <c:pt idx="155">
                  <c:v>2486.2344025124899</c:v>
                </c:pt>
                <c:pt idx="156">
                  <c:v>2081.8465858208301</c:v>
                </c:pt>
                <c:pt idx="157">
                  <c:v>2492.7292517333299</c:v>
                </c:pt>
                <c:pt idx="158">
                  <c:v>2041.2911814045401</c:v>
                </c:pt>
                <c:pt idx="159">
                  <c:v>2261.4539451958299</c:v>
                </c:pt>
                <c:pt idx="160">
                  <c:v>2236.3815262166599</c:v>
                </c:pt>
                <c:pt idx="161">
                  <c:v>2294.4026380458299</c:v>
                </c:pt>
                <c:pt idx="162">
                  <c:v>1918.97782055624</c:v>
                </c:pt>
                <c:pt idx="163">
                  <c:v>2049.31759405499</c:v>
                </c:pt>
                <c:pt idx="164">
                  <c:v>1942.2035167500001</c:v>
                </c:pt>
                <c:pt idx="165">
                  <c:v>2079.3220612045402</c:v>
                </c:pt>
                <c:pt idx="166">
                  <c:v>2228.21130526874</c:v>
                </c:pt>
                <c:pt idx="167">
                  <c:v>2356.6979502374902</c:v>
                </c:pt>
                <c:pt idx="168">
                  <c:v>2131.2112628357099</c:v>
                </c:pt>
                <c:pt idx="169">
                  <c:v>2234.2020854749899</c:v>
                </c:pt>
                <c:pt idx="170">
                  <c:v>1989.2252733749899</c:v>
                </c:pt>
                <c:pt idx="171">
                  <c:v>2125.4146722874898</c:v>
                </c:pt>
                <c:pt idx="172">
                  <c:v>2170.7718819333199</c:v>
                </c:pt>
                <c:pt idx="173">
                  <c:v>2196.29722014444</c:v>
                </c:pt>
                <c:pt idx="174">
                  <c:v>1865.2321135875</c:v>
                </c:pt>
                <c:pt idx="175">
                  <c:v>1895.44555601666</c:v>
                </c:pt>
                <c:pt idx="176">
                  <c:v>1872.2638883899899</c:v>
                </c:pt>
                <c:pt idx="177">
                  <c:v>2022.95829487777</c:v>
                </c:pt>
                <c:pt idx="178">
                  <c:v>1790.18647413333</c:v>
                </c:pt>
                <c:pt idx="179">
                  <c:v>2015.71379709999</c:v>
                </c:pt>
                <c:pt idx="180">
                  <c:v>2113.80004124999</c:v>
                </c:pt>
                <c:pt idx="181">
                  <c:v>2426.57113838636</c:v>
                </c:pt>
                <c:pt idx="182">
                  <c:v>2448.2077285999999</c:v>
                </c:pt>
                <c:pt idx="183">
                  <c:v>2647.5638321749898</c:v>
                </c:pt>
                <c:pt idx="184">
                  <c:v>2236.15374529583</c:v>
                </c:pt>
                <c:pt idx="185">
                  <c:v>2960.3368238749899</c:v>
                </c:pt>
                <c:pt idx="186">
                  <c:v>2407.5297075374901</c:v>
                </c:pt>
                <c:pt idx="187">
                  <c:v>3090.4349697999901</c:v>
                </c:pt>
                <c:pt idx="188">
                  <c:v>2288.5196504999899</c:v>
                </c:pt>
                <c:pt idx="189">
                  <c:v>2693.8758898999899</c:v>
                </c:pt>
                <c:pt idx="190">
                  <c:v>2206.7949992642798</c:v>
                </c:pt>
                <c:pt idx="191">
                  <c:v>2365.86784169166</c:v>
                </c:pt>
                <c:pt idx="192">
                  <c:v>2131.5617423333301</c:v>
                </c:pt>
                <c:pt idx="193">
                  <c:v>2359.2976642333301</c:v>
                </c:pt>
                <c:pt idx="194">
                  <c:v>2337.9500703833301</c:v>
                </c:pt>
                <c:pt idx="195">
                  <c:v>2912.4833422541601</c:v>
                </c:pt>
                <c:pt idx="196">
                  <c:v>2295.36409883333</c:v>
                </c:pt>
                <c:pt idx="197">
                  <c:v>2958.7262230958299</c:v>
                </c:pt>
                <c:pt idx="198">
                  <c:v>2372.2789152708301</c:v>
                </c:pt>
                <c:pt idx="199">
                  <c:v>2944.1665049916601</c:v>
                </c:pt>
                <c:pt idx="200">
                  <c:v>2434.2545983291602</c:v>
                </c:pt>
                <c:pt idx="201">
                  <c:v>2856.5136013041601</c:v>
                </c:pt>
                <c:pt idx="202">
                  <c:v>2476.64930895833</c:v>
                </c:pt>
                <c:pt idx="203">
                  <c:v>2751.0332943083299</c:v>
                </c:pt>
                <c:pt idx="204">
                  <c:v>2073.3610607041601</c:v>
                </c:pt>
                <c:pt idx="205">
                  <c:v>2334.1648400416602</c:v>
                </c:pt>
                <c:pt idx="206">
                  <c:v>2055.7750104791598</c:v>
                </c:pt>
                <c:pt idx="207">
                  <c:v>2477.5667578541602</c:v>
                </c:pt>
                <c:pt idx="208">
                  <c:v>2201.8428448958298</c:v>
                </c:pt>
                <c:pt idx="209">
                  <c:v>2783.7458944458299</c:v>
                </c:pt>
                <c:pt idx="210">
                  <c:v>2191.43477437916</c:v>
                </c:pt>
                <c:pt idx="211">
                  <c:v>2736.8444697791601</c:v>
                </c:pt>
                <c:pt idx="212">
                  <c:v>2292.4584675374999</c:v>
                </c:pt>
                <c:pt idx="213">
                  <c:v>2600.28185396249</c:v>
                </c:pt>
                <c:pt idx="214">
                  <c:v>2238.1594617291598</c:v>
                </c:pt>
                <c:pt idx="215">
                  <c:v>2570.20604453333</c:v>
                </c:pt>
                <c:pt idx="216">
                  <c:v>2178.1450835374999</c:v>
                </c:pt>
                <c:pt idx="217">
                  <c:v>2458.4068403333299</c:v>
                </c:pt>
                <c:pt idx="218">
                  <c:v>1947.3650472541599</c:v>
                </c:pt>
                <c:pt idx="219">
                  <c:v>2177.5841689416602</c:v>
                </c:pt>
                <c:pt idx="220">
                  <c:v>1923.60790184999</c:v>
                </c:pt>
                <c:pt idx="221">
                  <c:v>2084.3268327874898</c:v>
                </c:pt>
                <c:pt idx="222">
                  <c:v>2178.3010684624901</c:v>
                </c:pt>
                <c:pt idx="223">
                  <c:v>2342.1035759041602</c:v>
                </c:pt>
                <c:pt idx="224">
                  <c:v>1986.8119818208299</c:v>
                </c:pt>
                <c:pt idx="225">
                  <c:v>2492.27483820416</c:v>
                </c:pt>
                <c:pt idx="226">
                  <c:v>2011.5389245375</c:v>
                </c:pt>
                <c:pt idx="227">
                  <c:v>2541.34914761666</c:v>
                </c:pt>
                <c:pt idx="228">
                  <c:v>1869.39257215833</c:v>
                </c:pt>
                <c:pt idx="229">
                  <c:v>2113.9166695624899</c:v>
                </c:pt>
                <c:pt idx="230">
                  <c:v>2041.3888132874899</c:v>
                </c:pt>
                <c:pt idx="231">
                  <c:v>2392.579391925</c:v>
                </c:pt>
                <c:pt idx="232">
                  <c:v>1847.6206024749899</c:v>
                </c:pt>
                <c:pt idx="233">
                  <c:v>2103.7799291791598</c:v>
                </c:pt>
                <c:pt idx="234">
                  <c:v>1684.3235995374901</c:v>
                </c:pt>
                <c:pt idx="235">
                  <c:v>2057.4672101124902</c:v>
                </c:pt>
                <c:pt idx="236">
                  <c:v>2173.1531144277701</c:v>
                </c:pt>
                <c:pt idx="237">
                  <c:v>2380.5147788583299</c:v>
                </c:pt>
                <c:pt idx="238">
                  <c:v>2278.7772955714199</c:v>
                </c:pt>
                <c:pt idx="239">
                  <c:v>2434.3405128333302</c:v>
                </c:pt>
                <c:pt idx="240">
                  <c:v>2006.54166748749</c:v>
                </c:pt>
                <c:pt idx="241">
                  <c:v>2714.09375346363</c:v>
                </c:pt>
                <c:pt idx="242">
                  <c:v>2391.99487152856</c:v>
                </c:pt>
                <c:pt idx="243">
                  <c:v>2329.3039084624902</c:v>
                </c:pt>
                <c:pt idx="244">
                  <c:v>2077.1218812541601</c:v>
                </c:pt>
                <c:pt idx="245">
                  <c:v>2290.5947934124902</c:v>
                </c:pt>
                <c:pt idx="246">
                  <c:v>1952.5976356333299</c:v>
                </c:pt>
                <c:pt idx="247">
                  <c:v>2205.2421286318099</c:v>
                </c:pt>
                <c:pt idx="248">
                  <c:v>1820.63976945833</c:v>
                </c:pt>
                <c:pt idx="249">
                  <c:v>1949.2376995124901</c:v>
                </c:pt>
                <c:pt idx="250">
                  <c:v>2011.5588322041599</c:v>
                </c:pt>
                <c:pt idx="251">
                  <c:v>2407.8819831791602</c:v>
                </c:pt>
                <c:pt idx="252">
                  <c:v>2108.0878239458302</c:v>
                </c:pt>
                <c:pt idx="253">
                  <c:v>2425.3941229549901</c:v>
                </c:pt>
                <c:pt idx="254">
                  <c:v>2276.4651883285601</c:v>
                </c:pt>
                <c:pt idx="255">
                  <c:v>2385.3081387208299</c:v>
                </c:pt>
                <c:pt idx="256">
                  <c:v>2207.3602180749999</c:v>
                </c:pt>
                <c:pt idx="257">
                  <c:v>2288.4663373499902</c:v>
                </c:pt>
                <c:pt idx="258">
                  <c:v>2266.71607263332</c:v>
                </c:pt>
                <c:pt idx="259">
                  <c:v>2149.3511236791601</c:v>
                </c:pt>
                <c:pt idx="260">
                  <c:v>1762.31032626666</c:v>
                </c:pt>
                <c:pt idx="261">
                  <c:v>2091.57613969166</c:v>
                </c:pt>
                <c:pt idx="262">
                  <c:v>1767.7216455299899</c:v>
                </c:pt>
                <c:pt idx="263">
                  <c:v>2194.2849347363599</c:v>
                </c:pt>
                <c:pt idx="264">
                  <c:v>2256.8843618562501</c:v>
                </c:pt>
                <c:pt idx="265">
                  <c:v>2440.1407365749901</c:v>
                </c:pt>
                <c:pt idx="266">
                  <c:v>2054.2260679208298</c:v>
                </c:pt>
                <c:pt idx="267">
                  <c:v>2363.7651461291598</c:v>
                </c:pt>
                <c:pt idx="268">
                  <c:v>2197.8695865333302</c:v>
                </c:pt>
                <c:pt idx="269">
                  <c:v>2418.2252856916598</c:v>
                </c:pt>
                <c:pt idx="270">
                  <c:v>2219.37749874375</c:v>
                </c:pt>
                <c:pt idx="271">
                  <c:v>2426.06493250416</c:v>
                </c:pt>
                <c:pt idx="272">
                  <c:v>2061.1680646954501</c:v>
                </c:pt>
                <c:pt idx="273">
                  <c:v>2398.4183871208202</c:v>
                </c:pt>
                <c:pt idx="274">
                  <c:v>1932.5191484818099</c:v>
                </c:pt>
                <c:pt idx="275">
                  <c:v>2209.34832387499</c:v>
                </c:pt>
                <c:pt idx="276">
                  <c:v>1804.0047631083301</c:v>
                </c:pt>
                <c:pt idx="277">
                  <c:v>2239.4996949791598</c:v>
                </c:pt>
                <c:pt idx="278">
                  <c:v>2215.2909385708299</c:v>
                </c:pt>
                <c:pt idx="279">
                  <c:v>2526.5955351749899</c:v>
                </c:pt>
                <c:pt idx="280">
                  <c:v>2102.5246024374901</c:v>
                </c:pt>
                <c:pt idx="281">
                  <c:v>2350.89282996666</c:v>
                </c:pt>
                <c:pt idx="282">
                  <c:v>2121.1059986833302</c:v>
                </c:pt>
                <c:pt idx="283">
                  <c:v>2473.74528315416</c:v>
                </c:pt>
                <c:pt idx="284">
                  <c:v>2153.7002823791599</c:v>
                </c:pt>
                <c:pt idx="285">
                  <c:v>2502.3010268374901</c:v>
                </c:pt>
                <c:pt idx="286">
                  <c:v>2305.6693803666599</c:v>
                </c:pt>
                <c:pt idx="287">
                  <c:v>2412.1884145583299</c:v>
                </c:pt>
                <c:pt idx="288">
                  <c:v>2151.8897925285601</c:v>
                </c:pt>
                <c:pt idx="289">
                  <c:v>2256.65196733333</c:v>
                </c:pt>
                <c:pt idx="290">
                  <c:v>1836.86610517083</c:v>
                </c:pt>
                <c:pt idx="291">
                  <c:v>2239.7297245291602</c:v>
                </c:pt>
                <c:pt idx="292">
                  <c:v>2140.23545285416</c:v>
                </c:pt>
                <c:pt idx="293">
                  <c:v>2506.3152242749902</c:v>
                </c:pt>
                <c:pt idx="294">
                  <c:v>2137.7923270874899</c:v>
                </c:pt>
                <c:pt idx="295">
                  <c:v>2460.35066638749</c:v>
                </c:pt>
                <c:pt idx="296">
                  <c:v>2122.5202968374902</c:v>
                </c:pt>
                <c:pt idx="297">
                  <c:v>2413.4504149291602</c:v>
                </c:pt>
                <c:pt idx="298">
                  <c:v>2454.0782498888798</c:v>
                </c:pt>
                <c:pt idx="299">
                  <c:v>2702.1822030666599</c:v>
                </c:pt>
                <c:pt idx="300">
                  <c:v>2678.7584678062399</c:v>
                </c:pt>
                <c:pt idx="301">
                  <c:v>2736.0415722318098</c:v>
                </c:pt>
                <c:pt idx="302">
                  <c:v>2425.2262150699898</c:v>
                </c:pt>
                <c:pt idx="303">
                  <c:v>2471.2303256999899</c:v>
                </c:pt>
                <c:pt idx="304">
                  <c:v>2015.5064658958299</c:v>
                </c:pt>
                <c:pt idx="305">
                  <c:v>2465.7789927958302</c:v>
                </c:pt>
                <c:pt idx="306">
                  <c:v>1971.19641015555</c:v>
                </c:pt>
                <c:pt idx="307">
                  <c:v>2330.57700935</c:v>
                </c:pt>
                <c:pt idx="308">
                  <c:v>2225.8439881541599</c:v>
                </c:pt>
                <c:pt idx="309">
                  <c:v>2563.3973150874899</c:v>
                </c:pt>
                <c:pt idx="310">
                  <c:v>2178.5005601166599</c:v>
                </c:pt>
                <c:pt idx="311">
                  <c:v>2503.8253872708201</c:v>
                </c:pt>
                <c:pt idx="312">
                  <c:v>2083.68529156666</c:v>
                </c:pt>
                <c:pt idx="313">
                  <c:v>2555.2738623083301</c:v>
                </c:pt>
                <c:pt idx="314">
                  <c:v>2183.7037006874998</c:v>
                </c:pt>
                <c:pt idx="315">
                  <c:v>2578.8708050083301</c:v>
                </c:pt>
                <c:pt idx="316">
                  <c:v>2021.06139560833</c:v>
                </c:pt>
                <c:pt idx="317">
                  <c:v>2307.6349154958298</c:v>
                </c:pt>
                <c:pt idx="318">
                  <c:v>1877.57732694583</c:v>
                </c:pt>
                <c:pt idx="319">
                  <c:v>2290.7028185624899</c:v>
                </c:pt>
                <c:pt idx="320">
                  <c:v>2201.9893836583301</c:v>
                </c:pt>
                <c:pt idx="321">
                  <c:v>2536.5788713624902</c:v>
                </c:pt>
                <c:pt idx="322">
                  <c:v>2227.0405394958302</c:v>
                </c:pt>
                <c:pt idx="323">
                  <c:v>2665.6304535374902</c:v>
                </c:pt>
                <c:pt idx="324">
                  <c:v>2358.7919673049901</c:v>
                </c:pt>
                <c:pt idx="325">
                  <c:v>2582.399825</c:v>
                </c:pt>
                <c:pt idx="326">
                  <c:v>2205.4939439708301</c:v>
                </c:pt>
                <c:pt idx="327">
                  <c:v>2531.0467592124901</c:v>
                </c:pt>
                <c:pt idx="328">
                  <c:v>2264.1822469833301</c:v>
                </c:pt>
                <c:pt idx="329">
                  <c:v>2578.9773850833299</c:v>
                </c:pt>
                <c:pt idx="330">
                  <c:v>2073.3362390083298</c:v>
                </c:pt>
                <c:pt idx="331">
                  <c:v>2549.9073886291599</c:v>
                </c:pt>
                <c:pt idx="332">
                  <c:v>2066.1066521041598</c:v>
                </c:pt>
                <c:pt idx="333">
                  <c:v>2391.6909986791602</c:v>
                </c:pt>
                <c:pt idx="334">
                  <c:v>2231.3980455291598</c:v>
                </c:pt>
                <c:pt idx="335">
                  <c:v>2742.09098012499</c:v>
                </c:pt>
                <c:pt idx="336">
                  <c:v>2318.3316843083298</c:v>
                </c:pt>
                <c:pt idx="337">
                  <c:v>2765.9187628833301</c:v>
                </c:pt>
                <c:pt idx="338">
                  <c:v>2283.41872064166</c:v>
                </c:pt>
                <c:pt idx="339">
                  <c:v>2579.1935956208299</c:v>
                </c:pt>
                <c:pt idx="340">
                  <c:v>2345.47395315833</c:v>
                </c:pt>
                <c:pt idx="341">
                  <c:v>2774.09424652499</c:v>
                </c:pt>
                <c:pt idx="342">
                  <c:v>2511.9457208888798</c:v>
                </c:pt>
                <c:pt idx="343">
                  <c:v>2589.7789234666602</c:v>
                </c:pt>
                <c:pt idx="344">
                  <c:v>2260.8152649937501</c:v>
                </c:pt>
                <c:pt idx="345">
                  <c:v>2314.3122076</c:v>
                </c:pt>
                <c:pt idx="346">
                  <c:v>2167.0786755899899</c:v>
                </c:pt>
                <c:pt idx="347">
                  <c:v>2499.29126914166</c:v>
                </c:pt>
                <c:pt idx="348">
                  <c:v>2245.5092780908999</c:v>
                </c:pt>
                <c:pt idx="349">
                  <c:v>2493.59503287083</c:v>
                </c:pt>
                <c:pt idx="350">
                  <c:v>2274.4805100541598</c:v>
                </c:pt>
                <c:pt idx="351">
                  <c:v>2519.4081521583298</c:v>
                </c:pt>
                <c:pt idx="352">
                  <c:v>2344.2071731041601</c:v>
                </c:pt>
                <c:pt idx="353">
                  <c:v>2672.66476106666</c:v>
                </c:pt>
                <c:pt idx="354">
                  <c:v>2233.1198583833302</c:v>
                </c:pt>
                <c:pt idx="355">
                  <c:v>2668.0619382708301</c:v>
                </c:pt>
                <c:pt idx="356">
                  <c:v>2219.4378834791601</c:v>
                </c:pt>
                <c:pt idx="357">
                  <c:v>2484.5921682708299</c:v>
                </c:pt>
                <c:pt idx="358">
                  <c:v>1975.0117345541601</c:v>
                </c:pt>
                <c:pt idx="359">
                  <c:v>2351.1718993333302</c:v>
                </c:pt>
                <c:pt idx="360">
                  <c:v>2140.66846049374</c:v>
                </c:pt>
                <c:pt idx="361">
                  <c:v>2271.0611251458299</c:v>
                </c:pt>
                <c:pt idx="362">
                  <c:v>2574.4839794437498</c:v>
                </c:pt>
                <c:pt idx="363">
                  <c:v>2609.5576928791602</c:v>
                </c:pt>
                <c:pt idx="364">
                  <c:v>2346.5856706916602</c:v>
                </c:pt>
                <c:pt idx="365">
                  <c:v>2516.7227591958299</c:v>
                </c:pt>
                <c:pt idx="366">
                  <c:v>2310.1774498208301</c:v>
                </c:pt>
                <c:pt idx="367">
                  <c:v>2751.0745728249999</c:v>
                </c:pt>
                <c:pt idx="368">
                  <c:v>2400.1643356333302</c:v>
                </c:pt>
                <c:pt idx="369">
                  <c:v>2722.1102453374901</c:v>
                </c:pt>
                <c:pt idx="370">
                  <c:v>2495.8680823333302</c:v>
                </c:pt>
                <c:pt idx="371">
                  <c:v>2687.2987756124899</c:v>
                </c:pt>
                <c:pt idx="372">
                  <c:v>2199.4620709124902</c:v>
                </c:pt>
                <c:pt idx="373">
                  <c:v>2519.9222484124898</c:v>
                </c:pt>
                <c:pt idx="374">
                  <c:v>2144.8894027624901</c:v>
                </c:pt>
                <c:pt idx="375">
                  <c:v>2539.6737235833298</c:v>
                </c:pt>
                <c:pt idx="376">
                  <c:v>2440.8228677041602</c:v>
                </c:pt>
                <c:pt idx="377">
                  <c:v>2736.0700492958299</c:v>
                </c:pt>
                <c:pt idx="378">
                  <c:v>2403.47110140416</c:v>
                </c:pt>
                <c:pt idx="379">
                  <c:v>2780.5965677541599</c:v>
                </c:pt>
                <c:pt idx="380">
                  <c:v>2162.8221352833302</c:v>
                </c:pt>
                <c:pt idx="381">
                  <c:v>2573.8093451916602</c:v>
                </c:pt>
                <c:pt idx="382">
                  <c:v>2343.7493510458198</c:v>
                </c:pt>
                <c:pt idx="383">
                  <c:v>2857.1240147541598</c:v>
                </c:pt>
                <c:pt idx="384">
                  <c:v>2318.55609405416</c:v>
                </c:pt>
                <c:pt idx="385">
                  <c:v>2505.1996293375</c:v>
                </c:pt>
                <c:pt idx="386">
                  <c:v>2020.46666515416</c:v>
                </c:pt>
                <c:pt idx="387">
                  <c:v>2413.80579378333</c:v>
                </c:pt>
                <c:pt idx="388">
                  <c:v>1996.57660631249</c:v>
                </c:pt>
                <c:pt idx="389">
                  <c:v>2352.0824248041599</c:v>
                </c:pt>
                <c:pt idx="390">
                  <c:v>2143.90196194583</c:v>
                </c:pt>
                <c:pt idx="391">
                  <c:v>2606.9075596708299</c:v>
                </c:pt>
                <c:pt idx="392">
                  <c:v>2324.38466607499</c:v>
                </c:pt>
                <c:pt idx="393">
                  <c:v>2648.5148793624899</c:v>
                </c:pt>
                <c:pt idx="394">
                  <c:v>2291.0671482749899</c:v>
                </c:pt>
                <c:pt idx="395">
                  <c:v>2642.4324848708302</c:v>
                </c:pt>
                <c:pt idx="396">
                  <c:v>2486.63121728749</c:v>
                </c:pt>
                <c:pt idx="397">
                  <c:v>2778.6083636916601</c:v>
                </c:pt>
                <c:pt idx="398">
                  <c:v>2422.4372520291599</c:v>
                </c:pt>
                <c:pt idx="399">
                  <c:v>2721.7999010458302</c:v>
                </c:pt>
                <c:pt idx="400">
                  <c:v>2212.9776560874898</c:v>
                </c:pt>
                <c:pt idx="401">
                  <c:v>2501.9361610916599</c:v>
                </c:pt>
                <c:pt idx="402">
                  <c:v>2111.5541722166599</c:v>
                </c:pt>
                <c:pt idx="403">
                  <c:v>2530.7492368666599</c:v>
                </c:pt>
                <c:pt idx="404">
                  <c:v>2497.3223774458202</c:v>
                </c:pt>
                <c:pt idx="405">
                  <c:v>2732.7460427999999</c:v>
                </c:pt>
                <c:pt idx="406">
                  <c:v>2439.8128192833301</c:v>
                </c:pt>
                <c:pt idx="407">
                  <c:v>2564.54435559999</c:v>
                </c:pt>
                <c:pt idx="408">
                  <c:v>2039.49136985833</c:v>
                </c:pt>
                <c:pt idx="409">
                  <c:v>2476.18546571249</c:v>
                </c:pt>
                <c:pt idx="410">
                  <c:v>2162.33460924166</c:v>
                </c:pt>
                <c:pt idx="411">
                  <c:v>2505.5693950791601</c:v>
                </c:pt>
                <c:pt idx="412">
                  <c:v>2241.4802592041601</c:v>
                </c:pt>
                <c:pt idx="413">
                  <c:v>2905.0637619208301</c:v>
                </c:pt>
                <c:pt idx="414">
                  <c:v>2179.3773501249898</c:v>
                </c:pt>
                <c:pt idx="415">
                  <c:v>2483.37733289166</c:v>
                </c:pt>
                <c:pt idx="416">
                  <c:v>1970.0525984583301</c:v>
                </c:pt>
                <c:pt idx="417">
                  <c:v>2421.4947473458301</c:v>
                </c:pt>
                <c:pt idx="418">
                  <c:v>2258.18339816249</c:v>
                </c:pt>
                <c:pt idx="419">
                  <c:v>2689.0604894916601</c:v>
                </c:pt>
                <c:pt idx="420">
                  <c:v>2404.6785901416602</c:v>
                </c:pt>
                <c:pt idx="421">
                  <c:v>2544.4278952458299</c:v>
                </c:pt>
                <c:pt idx="422">
                  <c:v>2210.3872715416601</c:v>
                </c:pt>
                <c:pt idx="423">
                  <c:v>2609.8060056208301</c:v>
                </c:pt>
                <c:pt idx="424">
                  <c:v>2268.1242514916598</c:v>
                </c:pt>
                <c:pt idx="425">
                  <c:v>2530.30713499166</c:v>
                </c:pt>
                <c:pt idx="426">
                  <c:v>2248.5141886624901</c:v>
                </c:pt>
                <c:pt idx="427">
                  <c:v>2468.9981134874902</c:v>
                </c:pt>
                <c:pt idx="428">
                  <c:v>2007.1091398083299</c:v>
                </c:pt>
                <c:pt idx="429">
                  <c:v>2283.2115860958302</c:v>
                </c:pt>
                <c:pt idx="430">
                  <c:v>1926.3508711791601</c:v>
                </c:pt>
                <c:pt idx="431">
                  <c:v>2254.4026167624902</c:v>
                </c:pt>
                <c:pt idx="432">
                  <c:v>2097.32178277499</c:v>
                </c:pt>
                <c:pt idx="433">
                  <c:v>2447.0156194791598</c:v>
                </c:pt>
                <c:pt idx="434">
                  <c:v>2058.4143178874901</c:v>
                </c:pt>
                <c:pt idx="435">
                  <c:v>2263.9383129583298</c:v>
                </c:pt>
                <c:pt idx="436">
                  <c:v>2234.9891930833301</c:v>
                </c:pt>
                <c:pt idx="437">
                  <c:v>2535.4648421291599</c:v>
                </c:pt>
                <c:pt idx="438">
                  <c:v>2119.8378024249901</c:v>
                </c:pt>
                <c:pt idx="439">
                  <c:v>2611.1508810291598</c:v>
                </c:pt>
                <c:pt idx="440">
                  <c:v>2252.2625322999902</c:v>
                </c:pt>
                <c:pt idx="441">
                  <c:v>2435.58375557916</c:v>
                </c:pt>
                <c:pt idx="442">
                  <c:v>2012.25450448333</c:v>
                </c:pt>
                <c:pt idx="443">
                  <c:v>2306.09973747083</c:v>
                </c:pt>
                <c:pt idx="444">
                  <c:v>1922.23204700416</c:v>
                </c:pt>
                <c:pt idx="445">
                  <c:v>2271.5186199166601</c:v>
                </c:pt>
                <c:pt idx="446">
                  <c:v>2173.2485973624898</c:v>
                </c:pt>
                <c:pt idx="447">
                  <c:v>2599.35337378333</c:v>
                </c:pt>
                <c:pt idx="448">
                  <c:v>2275.3774637166598</c:v>
                </c:pt>
                <c:pt idx="449">
                  <c:v>2572.1158187249898</c:v>
                </c:pt>
                <c:pt idx="450">
                  <c:v>2332.2469968083201</c:v>
                </c:pt>
                <c:pt idx="451">
                  <c:v>2522.0577934541602</c:v>
                </c:pt>
                <c:pt idx="452">
                  <c:v>2178.5971232791599</c:v>
                </c:pt>
                <c:pt idx="453">
                  <c:v>2640.2822745583298</c:v>
                </c:pt>
                <c:pt idx="454">
                  <c:v>2262.52688914583</c:v>
                </c:pt>
                <c:pt idx="455">
                  <c:v>2547.7255107166602</c:v>
                </c:pt>
                <c:pt idx="456">
                  <c:v>2002.28532935416</c:v>
                </c:pt>
                <c:pt idx="457">
                  <c:v>2471.14781382916</c:v>
                </c:pt>
                <c:pt idx="458">
                  <c:v>1884.5189767458301</c:v>
                </c:pt>
                <c:pt idx="459">
                  <c:v>2284.6860655041601</c:v>
                </c:pt>
                <c:pt idx="460">
                  <c:v>2074.9366848416598</c:v>
                </c:pt>
                <c:pt idx="461">
                  <c:v>2416.9764224291598</c:v>
                </c:pt>
                <c:pt idx="462">
                  <c:v>2351.8879272875001</c:v>
                </c:pt>
                <c:pt idx="463">
                  <c:v>2486.4495979416602</c:v>
                </c:pt>
                <c:pt idx="464">
                  <c:v>2205.80877638333</c:v>
                </c:pt>
                <c:pt idx="465">
                  <c:v>2463.8877806208302</c:v>
                </c:pt>
                <c:pt idx="466">
                  <c:v>2389.5416550772702</c:v>
                </c:pt>
                <c:pt idx="467">
                  <c:v>2462.3126748458299</c:v>
                </c:pt>
                <c:pt idx="468">
                  <c:v>2597.9697656916601</c:v>
                </c:pt>
                <c:pt idx="469">
                  <c:v>2343.0126144708302</c:v>
                </c:pt>
                <c:pt idx="470">
                  <c:v>1935.67293994999</c:v>
                </c:pt>
                <c:pt idx="471">
                  <c:v>2169.6442316708199</c:v>
                </c:pt>
                <c:pt idx="472">
                  <c:v>1945.7263270999899</c:v>
                </c:pt>
                <c:pt idx="473">
                  <c:v>2415.7238709749899</c:v>
                </c:pt>
                <c:pt idx="474">
                  <c:v>2155.8468403083298</c:v>
                </c:pt>
                <c:pt idx="475">
                  <c:v>2488.4190322208301</c:v>
                </c:pt>
                <c:pt idx="476">
                  <c:v>2225.5085196499999</c:v>
                </c:pt>
                <c:pt idx="477">
                  <c:v>2729.62043478749</c:v>
                </c:pt>
                <c:pt idx="478">
                  <c:v>2310.9775189749898</c:v>
                </c:pt>
                <c:pt idx="479">
                  <c:v>2549.6945594041599</c:v>
                </c:pt>
                <c:pt idx="480">
                  <c:v>2250.2431120541601</c:v>
                </c:pt>
                <c:pt idx="481">
                  <c:v>2474.0586088999898</c:v>
                </c:pt>
                <c:pt idx="482">
                  <c:v>2181.92416806249</c:v>
                </c:pt>
                <c:pt idx="483">
                  <c:v>2459.62038521249</c:v>
                </c:pt>
                <c:pt idx="484">
                  <c:v>2001.1209491583299</c:v>
                </c:pt>
                <c:pt idx="485">
                  <c:v>2264.75547124166</c:v>
                </c:pt>
                <c:pt idx="486">
                  <c:v>1921.8538409166599</c:v>
                </c:pt>
                <c:pt idx="487">
                  <c:v>2338.8713482916601</c:v>
                </c:pt>
                <c:pt idx="488">
                  <c:v>2248.2096055541601</c:v>
                </c:pt>
                <c:pt idx="489">
                  <c:v>2430.7613596208298</c:v>
                </c:pt>
                <c:pt idx="490">
                  <c:v>2143.8002868999902</c:v>
                </c:pt>
                <c:pt idx="491">
                  <c:v>2488.10847363333</c:v>
                </c:pt>
                <c:pt idx="492">
                  <c:v>2079.2519090791602</c:v>
                </c:pt>
                <c:pt idx="493">
                  <c:v>2292.28191523333</c:v>
                </c:pt>
                <c:pt idx="494">
                  <c:v>2187.0871952124999</c:v>
                </c:pt>
                <c:pt idx="495">
                  <c:v>2578.1538939624902</c:v>
                </c:pt>
                <c:pt idx="496">
                  <c:v>2073.3774350125</c:v>
                </c:pt>
                <c:pt idx="497">
                  <c:v>2368.6728615124898</c:v>
                </c:pt>
                <c:pt idx="498">
                  <c:v>2047.0225873166601</c:v>
                </c:pt>
                <c:pt idx="499">
                  <c:v>2192.4860586999898</c:v>
                </c:pt>
                <c:pt idx="500">
                  <c:v>1873.06487834583</c:v>
                </c:pt>
                <c:pt idx="501">
                  <c:v>2222.5540251458301</c:v>
                </c:pt>
                <c:pt idx="502">
                  <c:v>2121.8563898791599</c:v>
                </c:pt>
                <c:pt idx="503">
                  <c:v>2453.3169167750002</c:v>
                </c:pt>
                <c:pt idx="504">
                  <c:v>2205.2623963208298</c:v>
                </c:pt>
                <c:pt idx="505">
                  <c:v>2507.6118844083298</c:v>
                </c:pt>
                <c:pt idx="506">
                  <c:v>2188.4652711458298</c:v>
                </c:pt>
                <c:pt idx="507">
                  <c:v>2584.44164734999</c:v>
                </c:pt>
                <c:pt idx="508">
                  <c:v>2158.9195386124902</c:v>
                </c:pt>
                <c:pt idx="509">
                  <c:v>2390.7399585374901</c:v>
                </c:pt>
                <c:pt idx="510">
                  <c:v>2250.0891999208302</c:v>
                </c:pt>
                <c:pt idx="511">
                  <c:v>2573.5470409049899</c:v>
                </c:pt>
                <c:pt idx="512">
                  <c:v>1949.9912697541599</c:v>
                </c:pt>
                <c:pt idx="513">
                  <c:v>2521.4858069583302</c:v>
                </c:pt>
                <c:pt idx="514">
                  <c:v>2023.5993877916601</c:v>
                </c:pt>
                <c:pt idx="515">
                  <c:v>2372.4070769416599</c:v>
                </c:pt>
                <c:pt idx="516">
                  <c:v>2288.5283720166599</c:v>
                </c:pt>
                <c:pt idx="517">
                  <c:v>2750.9170458041599</c:v>
                </c:pt>
                <c:pt idx="518">
                  <c:v>2395.3668768041598</c:v>
                </c:pt>
                <c:pt idx="519">
                  <c:v>2506.8038927499902</c:v>
                </c:pt>
                <c:pt idx="520">
                  <c:v>2280.4726940291598</c:v>
                </c:pt>
                <c:pt idx="521">
                  <c:v>2566.9448365708299</c:v>
                </c:pt>
                <c:pt idx="522">
                  <c:v>2116.5523292124899</c:v>
                </c:pt>
                <c:pt idx="523">
                  <c:v>2461.1738193708302</c:v>
                </c:pt>
                <c:pt idx="524">
                  <c:v>2288.29357438332</c:v>
                </c:pt>
                <c:pt idx="525">
                  <c:v>2493.1580491749901</c:v>
                </c:pt>
                <c:pt idx="526">
                  <c:v>1997.42899145416</c:v>
                </c:pt>
                <c:pt idx="527">
                  <c:v>2123.2153123916601</c:v>
                </c:pt>
                <c:pt idx="528">
                  <c:v>1959.9531131199999</c:v>
                </c:pt>
                <c:pt idx="529">
                  <c:v>2364.44915055416</c:v>
                </c:pt>
                <c:pt idx="530">
                  <c:v>2248.0190105124898</c:v>
                </c:pt>
                <c:pt idx="531">
                  <c:v>2449.8866331333302</c:v>
                </c:pt>
                <c:pt idx="532">
                  <c:v>2096.2388598541602</c:v>
                </c:pt>
                <c:pt idx="533">
                  <c:v>2440.3553028374899</c:v>
                </c:pt>
                <c:pt idx="534">
                  <c:v>2174.9172505541601</c:v>
                </c:pt>
                <c:pt idx="535">
                  <c:v>2413.5105322916602</c:v>
                </c:pt>
                <c:pt idx="536">
                  <c:v>2185.6362948291599</c:v>
                </c:pt>
                <c:pt idx="537">
                  <c:v>2488.2033734500001</c:v>
                </c:pt>
                <c:pt idx="538">
                  <c:v>2231.6066298124902</c:v>
                </c:pt>
                <c:pt idx="539">
                  <c:v>2409.3805057374898</c:v>
                </c:pt>
                <c:pt idx="540">
                  <c:v>1921.2692918958301</c:v>
                </c:pt>
                <c:pt idx="541">
                  <c:v>2087.1779811166598</c:v>
                </c:pt>
                <c:pt idx="542">
                  <c:v>1892.1575970958299</c:v>
                </c:pt>
                <c:pt idx="543">
                  <c:v>2173.0139887708301</c:v>
                </c:pt>
                <c:pt idx="544">
                  <c:v>1895.0546239416601</c:v>
                </c:pt>
                <c:pt idx="545">
                  <c:v>2193.5688543291599</c:v>
                </c:pt>
                <c:pt idx="546">
                  <c:v>2045.4487360916601</c:v>
                </c:pt>
                <c:pt idx="547">
                  <c:v>2551.9848045416602</c:v>
                </c:pt>
                <c:pt idx="548">
                  <c:v>2031.1868413249899</c:v>
                </c:pt>
                <c:pt idx="549">
                  <c:v>2302.8370136041599</c:v>
                </c:pt>
                <c:pt idx="550">
                  <c:v>2265.20051680714</c:v>
                </c:pt>
                <c:pt idx="551">
                  <c:v>2274.5985309624898</c:v>
                </c:pt>
                <c:pt idx="552">
                  <c:v>2135.9982475583301</c:v>
                </c:pt>
                <c:pt idx="553">
                  <c:v>2375.1063702249899</c:v>
                </c:pt>
                <c:pt idx="554">
                  <c:v>2001.9841070999901</c:v>
                </c:pt>
                <c:pt idx="555">
                  <c:v>2222.6508015458298</c:v>
                </c:pt>
                <c:pt idx="556">
                  <c:v>1869.44751362083</c:v>
                </c:pt>
                <c:pt idx="557">
                  <c:v>2031.8905010416599</c:v>
                </c:pt>
                <c:pt idx="558">
                  <c:v>2070.8754603000002</c:v>
                </c:pt>
                <c:pt idx="559">
                  <c:v>2413.41911486249</c:v>
                </c:pt>
                <c:pt idx="560">
                  <c:v>2139.0103975458301</c:v>
                </c:pt>
                <c:pt idx="561">
                  <c:v>2448.6224742749901</c:v>
                </c:pt>
                <c:pt idx="562">
                  <c:v>2178.94914845416</c:v>
                </c:pt>
                <c:pt idx="563">
                  <c:v>2403.7327108333302</c:v>
                </c:pt>
                <c:pt idx="564">
                  <c:v>2120.5494546333298</c:v>
                </c:pt>
                <c:pt idx="565">
                  <c:v>2471.67496623749</c:v>
                </c:pt>
                <c:pt idx="566">
                  <c:v>2086.25206199583</c:v>
                </c:pt>
                <c:pt idx="567">
                  <c:v>2442.8866810416598</c:v>
                </c:pt>
                <c:pt idx="568">
                  <c:v>1963.9878850208299</c:v>
                </c:pt>
                <c:pt idx="569">
                  <c:v>2139.9399515208302</c:v>
                </c:pt>
                <c:pt idx="570">
                  <c:v>1766.14336092083</c:v>
                </c:pt>
                <c:pt idx="571">
                  <c:v>2132.2404888999999</c:v>
                </c:pt>
                <c:pt idx="572">
                  <c:v>2083.7589468916599</c:v>
                </c:pt>
                <c:pt idx="573">
                  <c:v>2341.1671416499998</c:v>
                </c:pt>
                <c:pt idx="574">
                  <c:v>2093.52091827916</c:v>
                </c:pt>
                <c:pt idx="575">
                  <c:v>2386.4904451791599</c:v>
                </c:pt>
                <c:pt idx="576">
                  <c:v>2032.8935772208299</c:v>
                </c:pt>
                <c:pt idx="577">
                  <c:v>2301.3289821916601</c:v>
                </c:pt>
                <c:pt idx="578">
                  <c:v>2119.0852012249902</c:v>
                </c:pt>
                <c:pt idx="579">
                  <c:v>2325.9137709333299</c:v>
                </c:pt>
                <c:pt idx="580">
                  <c:v>2009.09985255833</c:v>
                </c:pt>
                <c:pt idx="581">
                  <c:v>2283.4003024624899</c:v>
                </c:pt>
                <c:pt idx="582">
                  <c:v>1919.3676576749899</c:v>
                </c:pt>
                <c:pt idx="583">
                  <c:v>2286.60910756249</c:v>
                </c:pt>
                <c:pt idx="584">
                  <c:v>1848.7247567541599</c:v>
                </c:pt>
                <c:pt idx="585">
                  <c:v>2055.5258291749901</c:v>
                </c:pt>
                <c:pt idx="586">
                  <c:v>2065.4158662874902</c:v>
                </c:pt>
                <c:pt idx="587">
                  <c:v>2347.5712044791599</c:v>
                </c:pt>
                <c:pt idx="588">
                  <c:v>1953.4718825083301</c:v>
                </c:pt>
                <c:pt idx="589">
                  <c:v>2347.2038133833298</c:v>
                </c:pt>
                <c:pt idx="590">
                  <c:v>2089.9674572541599</c:v>
                </c:pt>
                <c:pt idx="591">
                  <c:v>2308.8326177374902</c:v>
                </c:pt>
                <c:pt idx="592">
                  <c:v>2021.69496208333</c:v>
                </c:pt>
                <c:pt idx="593">
                  <c:v>2344.4569725874899</c:v>
                </c:pt>
                <c:pt idx="594">
                  <c:v>1995.2366470833299</c:v>
                </c:pt>
                <c:pt idx="595">
                  <c:v>2290.1569567916599</c:v>
                </c:pt>
                <c:pt idx="596">
                  <c:v>1905.2592441166601</c:v>
                </c:pt>
                <c:pt idx="597">
                  <c:v>2075.94736607916</c:v>
                </c:pt>
                <c:pt idx="598">
                  <c:v>1785.0475021541599</c:v>
                </c:pt>
                <c:pt idx="599">
                  <c:v>2224.8661248083299</c:v>
                </c:pt>
                <c:pt idx="600">
                  <c:v>2128.69922132499</c:v>
                </c:pt>
                <c:pt idx="601">
                  <c:v>2480.6346454208301</c:v>
                </c:pt>
                <c:pt idx="602">
                  <c:v>2124.5476204874999</c:v>
                </c:pt>
                <c:pt idx="603">
                  <c:v>2571.44064713749</c:v>
                </c:pt>
                <c:pt idx="604">
                  <c:v>2217.5268075249901</c:v>
                </c:pt>
                <c:pt idx="605">
                  <c:v>2683.7011060749901</c:v>
                </c:pt>
                <c:pt idx="606">
                  <c:v>2215.4528255416599</c:v>
                </c:pt>
                <c:pt idx="607">
                  <c:v>2554.6916965374899</c:v>
                </c:pt>
                <c:pt idx="608">
                  <c:v>2151.4010383208301</c:v>
                </c:pt>
                <c:pt idx="609">
                  <c:v>2318.9251723624898</c:v>
                </c:pt>
                <c:pt idx="610">
                  <c:v>1916.7523576624901</c:v>
                </c:pt>
                <c:pt idx="611">
                  <c:v>2233.5855653583299</c:v>
                </c:pt>
                <c:pt idx="612">
                  <c:v>1842.9941724181799</c:v>
                </c:pt>
                <c:pt idx="613">
                  <c:v>2396.8332543874999</c:v>
                </c:pt>
                <c:pt idx="614">
                  <c:v>2408.6852115666602</c:v>
                </c:pt>
                <c:pt idx="615">
                  <c:v>2942.7936255916602</c:v>
                </c:pt>
                <c:pt idx="616">
                  <c:v>2237.4565533958298</c:v>
                </c:pt>
                <c:pt idx="617">
                  <c:v>2495.2396494291602</c:v>
                </c:pt>
                <c:pt idx="618">
                  <c:v>2130.4837477833298</c:v>
                </c:pt>
                <c:pt idx="619">
                  <c:v>2358.7742951124901</c:v>
                </c:pt>
                <c:pt idx="620">
                  <c:v>2085.4095028833299</c:v>
                </c:pt>
                <c:pt idx="621">
                  <c:v>2406.06192685</c:v>
                </c:pt>
                <c:pt idx="622">
                  <c:v>2127.6195419083301</c:v>
                </c:pt>
                <c:pt idx="623">
                  <c:v>2560.4690787166601</c:v>
                </c:pt>
                <c:pt idx="624">
                  <c:v>1850.07687563749</c:v>
                </c:pt>
                <c:pt idx="625">
                  <c:v>2426.7125137999901</c:v>
                </c:pt>
                <c:pt idx="626">
                  <c:v>1944.93938328749</c:v>
                </c:pt>
                <c:pt idx="627">
                  <c:v>2505.62112916666</c:v>
                </c:pt>
                <c:pt idx="628">
                  <c:v>2269.7310178791599</c:v>
                </c:pt>
                <c:pt idx="629">
                  <c:v>2653.8419085916598</c:v>
                </c:pt>
                <c:pt idx="630">
                  <c:v>2142.6655492416598</c:v>
                </c:pt>
                <c:pt idx="631">
                  <c:v>2586.2336037499899</c:v>
                </c:pt>
                <c:pt idx="632">
                  <c:v>2057.5499015749901</c:v>
                </c:pt>
                <c:pt idx="633">
                  <c:v>2420.3933309416602</c:v>
                </c:pt>
                <c:pt idx="634">
                  <c:v>2060.3646132583299</c:v>
                </c:pt>
                <c:pt idx="635">
                  <c:v>2679.9089147124901</c:v>
                </c:pt>
                <c:pt idx="636">
                  <c:v>2216.1711631458302</c:v>
                </c:pt>
                <c:pt idx="637">
                  <c:v>2859.29657275416</c:v>
                </c:pt>
                <c:pt idx="638">
                  <c:v>2109.5862018166599</c:v>
                </c:pt>
                <c:pt idx="639">
                  <c:v>2827.9392348166598</c:v>
                </c:pt>
                <c:pt idx="640">
                  <c:v>2155.9553043333199</c:v>
                </c:pt>
                <c:pt idx="641">
                  <c:v>2406.6276335666598</c:v>
                </c:pt>
                <c:pt idx="642">
                  <c:v>2279.2814025999901</c:v>
                </c:pt>
                <c:pt idx="643">
                  <c:v>2478.70375900416</c:v>
                </c:pt>
                <c:pt idx="644">
                  <c:v>2198.4836424888799</c:v>
                </c:pt>
                <c:pt idx="645">
                  <c:v>2294.2215229999902</c:v>
                </c:pt>
                <c:pt idx="646">
                  <c:v>2159.42412805714</c:v>
                </c:pt>
                <c:pt idx="647">
                  <c:v>2379.47266078749</c:v>
                </c:pt>
                <c:pt idx="648">
                  <c:v>2352.6478747687402</c:v>
                </c:pt>
                <c:pt idx="649">
                  <c:v>2646.2014103333299</c:v>
                </c:pt>
                <c:pt idx="650">
                  <c:v>2272.50585269166</c:v>
                </c:pt>
                <c:pt idx="651">
                  <c:v>2652.7158889541602</c:v>
                </c:pt>
                <c:pt idx="652">
                  <c:v>2005.0910042666601</c:v>
                </c:pt>
                <c:pt idx="653">
                  <c:v>2234.64248065416</c:v>
                </c:pt>
                <c:pt idx="654">
                  <c:v>1864.3924599833299</c:v>
                </c:pt>
                <c:pt idx="655">
                  <c:v>2024.61291038333</c:v>
                </c:pt>
                <c:pt idx="656">
                  <c:v>2005.26518903749</c:v>
                </c:pt>
                <c:pt idx="657">
                  <c:v>2374.9275914636301</c:v>
                </c:pt>
                <c:pt idx="658">
                  <c:v>2211.1820126428502</c:v>
                </c:pt>
                <c:pt idx="659">
                  <c:v>2294.1619328166598</c:v>
                </c:pt>
                <c:pt idx="660">
                  <c:v>2257.7592412888798</c:v>
                </c:pt>
                <c:pt idx="661">
                  <c:v>2585.15837254999</c:v>
                </c:pt>
                <c:pt idx="662">
                  <c:v>2375.3230907249999</c:v>
                </c:pt>
                <c:pt idx="663">
                  <c:v>2790.3557368124998</c:v>
                </c:pt>
                <c:pt idx="664">
                  <c:v>2180.8448973541599</c:v>
                </c:pt>
                <c:pt idx="665">
                  <c:v>2363.5114587958301</c:v>
                </c:pt>
                <c:pt idx="666">
                  <c:v>1955.8362672041601</c:v>
                </c:pt>
                <c:pt idx="667">
                  <c:v>2182.4259742499898</c:v>
                </c:pt>
                <c:pt idx="668">
                  <c:v>1895.8564256833299</c:v>
                </c:pt>
                <c:pt idx="669">
                  <c:v>2189.5764108874901</c:v>
                </c:pt>
                <c:pt idx="670">
                  <c:v>2183.9110040708301</c:v>
                </c:pt>
                <c:pt idx="671">
                  <c:v>2385.10862179999</c:v>
                </c:pt>
                <c:pt idx="672">
                  <c:v>2154.4983601099898</c:v>
                </c:pt>
                <c:pt idx="673">
                  <c:v>2305.9135916333298</c:v>
                </c:pt>
                <c:pt idx="674">
                  <c:v>2196.01977080999</c:v>
                </c:pt>
                <c:pt idx="675">
                  <c:v>2522.4646424208299</c:v>
                </c:pt>
                <c:pt idx="676">
                  <c:v>2208.3186528055498</c:v>
                </c:pt>
                <c:pt idx="677">
                  <c:v>2698.2957979499902</c:v>
                </c:pt>
                <c:pt idx="678">
                  <c:v>2409.15837637083</c:v>
                </c:pt>
                <c:pt idx="679">
                  <c:v>2971.8434390499901</c:v>
                </c:pt>
                <c:pt idx="680">
                  <c:v>2197.7155545416599</c:v>
                </c:pt>
                <c:pt idx="681">
                  <c:v>2426.7325211499901</c:v>
                </c:pt>
                <c:pt idx="682">
                  <c:v>1917.03239828749</c:v>
                </c:pt>
                <c:pt idx="683">
                  <c:v>2237.1392458958298</c:v>
                </c:pt>
                <c:pt idx="684">
                  <c:v>2091.6083745166602</c:v>
                </c:pt>
                <c:pt idx="685">
                  <c:v>2455.1946747249899</c:v>
                </c:pt>
                <c:pt idx="686">
                  <c:v>2079.37890237083</c:v>
                </c:pt>
                <c:pt idx="687">
                  <c:v>2727.84421164166</c:v>
                </c:pt>
                <c:pt idx="688">
                  <c:v>2275.3221316999902</c:v>
                </c:pt>
                <c:pt idx="689">
                  <c:v>2934.10397338333</c:v>
                </c:pt>
                <c:pt idx="690">
                  <c:v>2528.1358425708299</c:v>
                </c:pt>
                <c:pt idx="691">
                  <c:v>3237.7991635416602</c:v>
                </c:pt>
                <c:pt idx="692">
                  <c:v>2579.88358816249</c:v>
                </c:pt>
                <c:pt idx="693">
                  <c:v>3354.06702878333</c:v>
                </c:pt>
                <c:pt idx="694">
                  <c:v>2559.6294510166599</c:v>
                </c:pt>
                <c:pt idx="695">
                  <c:v>3264.2371815874999</c:v>
                </c:pt>
                <c:pt idx="696">
                  <c:v>2490.9887963749902</c:v>
                </c:pt>
                <c:pt idx="697">
                  <c:v>3251.3771467833299</c:v>
                </c:pt>
                <c:pt idx="698">
                  <c:v>2665.4244438291598</c:v>
                </c:pt>
                <c:pt idx="699">
                  <c:v>3741.0290686124899</c:v>
                </c:pt>
                <c:pt idx="700">
                  <c:v>2649.4351034708302</c:v>
                </c:pt>
                <c:pt idx="701">
                  <c:v>2959.3260986374898</c:v>
                </c:pt>
                <c:pt idx="702">
                  <c:v>2373.5209118875</c:v>
                </c:pt>
                <c:pt idx="703">
                  <c:v>2643.75417673333</c:v>
                </c:pt>
                <c:pt idx="704">
                  <c:v>2349.5559309416599</c:v>
                </c:pt>
                <c:pt idx="705">
                  <c:v>2650.2210921333299</c:v>
                </c:pt>
                <c:pt idx="706">
                  <c:v>2229.1072341291601</c:v>
                </c:pt>
                <c:pt idx="707">
                  <c:v>2575.2386780583302</c:v>
                </c:pt>
                <c:pt idx="708">
                  <c:v>2011.6750117916599</c:v>
                </c:pt>
                <c:pt idx="709">
                  <c:v>2307.4126483291602</c:v>
                </c:pt>
                <c:pt idx="710">
                  <c:v>1953.2140380416599</c:v>
                </c:pt>
                <c:pt idx="711">
                  <c:v>2361.0739734083299</c:v>
                </c:pt>
                <c:pt idx="712">
                  <c:v>2209.59354426666</c:v>
                </c:pt>
                <c:pt idx="713">
                  <c:v>2695.2328788791601</c:v>
                </c:pt>
                <c:pt idx="714">
                  <c:v>2273.2429503499998</c:v>
                </c:pt>
                <c:pt idx="715">
                  <c:v>2567.2627502791602</c:v>
                </c:pt>
                <c:pt idx="716">
                  <c:v>2067.9224790958301</c:v>
                </c:pt>
                <c:pt idx="717">
                  <c:v>2223.43608991666</c:v>
                </c:pt>
                <c:pt idx="718">
                  <c:v>1903.0920479833301</c:v>
                </c:pt>
                <c:pt idx="719">
                  <c:v>2306.4151266624899</c:v>
                </c:pt>
                <c:pt idx="720">
                  <c:v>2159.7068845916601</c:v>
                </c:pt>
                <c:pt idx="721">
                  <c:v>2454.2576683458301</c:v>
                </c:pt>
                <c:pt idx="722">
                  <c:v>2020.5694791727201</c:v>
                </c:pt>
                <c:pt idx="723">
                  <c:v>2363.03645631666</c:v>
                </c:pt>
                <c:pt idx="724">
                  <c:v>1970.46141897499</c:v>
                </c:pt>
                <c:pt idx="725">
                  <c:v>2549.5566624166599</c:v>
                </c:pt>
                <c:pt idx="726">
                  <c:v>2301.8357706833299</c:v>
                </c:pt>
                <c:pt idx="727">
                  <c:v>2660.8662708624902</c:v>
                </c:pt>
                <c:pt idx="728">
                  <c:v>2197.6303354583301</c:v>
                </c:pt>
                <c:pt idx="729">
                  <c:v>2379.96887625416</c:v>
                </c:pt>
              </c:numCache>
            </c:numRef>
          </c:xVal>
          <c:yVal>
            <c:numRef>
              <c:f>Sheet1!$F$3:$F$732</c:f>
              <c:numCache>
                <c:formatCode>"$"#,##0.00</c:formatCode>
                <c:ptCount val="730"/>
                <c:pt idx="0">
                  <c:v>108.18749999999901</c:v>
                </c:pt>
                <c:pt idx="1">
                  <c:v>111.245</c:v>
                </c:pt>
                <c:pt idx="2">
                  <c:v>110.51333333333299</c:v>
                </c:pt>
                <c:pt idx="3">
                  <c:v>109.41500000000001</c:v>
                </c:pt>
                <c:pt idx="4">
                  <c:v>109.898333333333</c:v>
                </c:pt>
                <c:pt idx="5">
                  <c:v>111.870833333333</c:v>
                </c:pt>
                <c:pt idx="6">
                  <c:v>108.64100000000001</c:v>
                </c:pt>
                <c:pt idx="7">
                  <c:v>112.47499999999999</c:v>
                </c:pt>
                <c:pt idx="8">
                  <c:v>111.09333333333301</c:v>
                </c:pt>
                <c:pt idx="9">
                  <c:v>111.433636363636</c:v>
                </c:pt>
                <c:pt idx="10">
                  <c:v>110.70699999999999</c:v>
                </c:pt>
                <c:pt idx="11">
                  <c:v>108.410833333333</c:v>
                </c:pt>
                <c:pt idx="12">
                  <c:v>110.37583333333301</c:v>
                </c:pt>
                <c:pt idx="13">
                  <c:v>110.207499999999</c:v>
                </c:pt>
                <c:pt idx="14">
                  <c:v>111.74</c:v>
                </c:pt>
                <c:pt idx="15">
                  <c:v>111.213333333333</c:v>
                </c:pt>
                <c:pt idx="16">
                  <c:v>108.96833333333301</c:v>
                </c:pt>
                <c:pt idx="17">
                  <c:v>109.2625</c:v>
                </c:pt>
                <c:pt idx="18">
                  <c:v>110.199</c:v>
                </c:pt>
                <c:pt idx="19">
                  <c:v>111.273333333333</c:v>
                </c:pt>
                <c:pt idx="20">
                  <c:v>109.4875</c:v>
                </c:pt>
                <c:pt idx="21">
                  <c:v>110.505</c:v>
                </c:pt>
                <c:pt idx="22">
                  <c:v>109.098333333333</c:v>
                </c:pt>
                <c:pt idx="23">
                  <c:v>110.826666666666</c:v>
                </c:pt>
                <c:pt idx="24">
                  <c:v>111.049166666666</c:v>
                </c:pt>
                <c:pt idx="25">
                  <c:v>109.829166666666</c:v>
                </c:pt>
                <c:pt idx="26">
                  <c:v>110.7</c:v>
                </c:pt>
                <c:pt idx="27">
                  <c:v>109.087499999999</c:v>
                </c:pt>
                <c:pt idx="28">
                  <c:v>109.721666666666</c:v>
                </c:pt>
                <c:pt idx="29">
                  <c:v>111.22666666666601</c:v>
                </c:pt>
                <c:pt idx="30">
                  <c:v>112.73</c:v>
                </c:pt>
                <c:pt idx="31">
                  <c:v>111.52500000000001</c:v>
                </c:pt>
                <c:pt idx="32">
                  <c:v>110.448333333333</c:v>
                </c:pt>
                <c:pt idx="33">
                  <c:v>109.19416666666601</c:v>
                </c:pt>
                <c:pt idx="34">
                  <c:v>112.33750000000001</c:v>
                </c:pt>
                <c:pt idx="35">
                  <c:v>109.47499999999999</c:v>
                </c:pt>
                <c:pt idx="36">
                  <c:v>109.98857142857101</c:v>
                </c:pt>
                <c:pt idx="37">
                  <c:v>110.447499999999</c:v>
                </c:pt>
                <c:pt idx="38">
                  <c:v>109.126666666666</c:v>
                </c:pt>
                <c:pt idx="39">
                  <c:v>111.745833333333</c:v>
                </c:pt>
                <c:pt idx="40">
                  <c:v>110.930833333333</c:v>
                </c:pt>
                <c:pt idx="41">
                  <c:v>110.345833333333</c:v>
                </c:pt>
                <c:pt idx="42">
                  <c:v>110.689999999999</c:v>
                </c:pt>
                <c:pt idx="43">
                  <c:v>111.839166666666</c:v>
                </c:pt>
                <c:pt idx="44">
                  <c:v>111.34083333333299</c:v>
                </c:pt>
                <c:pt idx="45">
                  <c:v>111.143333333333</c:v>
                </c:pt>
                <c:pt idx="46">
                  <c:v>110.728181818181</c:v>
                </c:pt>
                <c:pt idx="47">
                  <c:v>110.1</c:v>
                </c:pt>
                <c:pt idx="48">
                  <c:v>111.549166666666</c:v>
                </c:pt>
                <c:pt idx="49">
                  <c:v>110.77</c:v>
                </c:pt>
                <c:pt idx="50">
                  <c:v>109.4325</c:v>
                </c:pt>
                <c:pt idx="51">
                  <c:v>110.096666666666</c:v>
                </c:pt>
                <c:pt idx="52">
                  <c:v>110.041666666666</c:v>
                </c:pt>
                <c:pt idx="53">
                  <c:v>111.23916666666599</c:v>
                </c:pt>
                <c:pt idx="54">
                  <c:v>110.66</c:v>
                </c:pt>
                <c:pt idx="55">
                  <c:v>110.686666666666</c:v>
                </c:pt>
                <c:pt idx="56">
                  <c:v>110.626666666666</c:v>
                </c:pt>
                <c:pt idx="57">
                  <c:v>111.21833333333301</c:v>
                </c:pt>
                <c:pt idx="58">
                  <c:v>110.458333333333</c:v>
                </c:pt>
                <c:pt idx="59">
                  <c:v>109.5825</c:v>
                </c:pt>
                <c:pt idx="60">
                  <c:v>110.05416666666601</c:v>
                </c:pt>
                <c:pt idx="61">
                  <c:v>110.781666666666</c:v>
                </c:pt>
                <c:pt idx="62">
                  <c:v>112.41</c:v>
                </c:pt>
                <c:pt idx="63">
                  <c:v>110.198333333333</c:v>
                </c:pt>
                <c:pt idx="64">
                  <c:v>110.21749999999901</c:v>
                </c:pt>
                <c:pt idx="65">
                  <c:v>110.13</c:v>
                </c:pt>
                <c:pt idx="66">
                  <c:v>109.869999999999</c:v>
                </c:pt>
                <c:pt idx="67">
                  <c:v>110.466666666666</c:v>
                </c:pt>
                <c:pt idx="68">
                  <c:v>110.5425</c:v>
                </c:pt>
                <c:pt idx="69">
                  <c:v>110.20083333333299</c:v>
                </c:pt>
                <c:pt idx="70">
                  <c:v>111.087499999999</c:v>
                </c:pt>
                <c:pt idx="71">
                  <c:v>111.925833333333</c:v>
                </c:pt>
                <c:pt idx="72">
                  <c:v>112.255</c:v>
                </c:pt>
                <c:pt idx="73">
                  <c:v>109.486666666666</c:v>
                </c:pt>
                <c:pt idx="74">
                  <c:v>109.698333333333</c:v>
                </c:pt>
                <c:pt idx="75">
                  <c:v>111.64666666666599</c:v>
                </c:pt>
                <c:pt idx="76">
                  <c:v>111.567777777777</c:v>
                </c:pt>
                <c:pt idx="77">
                  <c:v>109.755833333333</c:v>
                </c:pt>
                <c:pt idx="78">
                  <c:v>109.17090909090901</c:v>
                </c:pt>
                <c:pt idx="79">
                  <c:v>111.13249999999999</c:v>
                </c:pt>
                <c:pt idx="80">
                  <c:v>109.654166666666</c:v>
                </c:pt>
                <c:pt idx="81">
                  <c:v>109.68</c:v>
                </c:pt>
                <c:pt idx="82">
                  <c:v>110.40583333333301</c:v>
                </c:pt>
                <c:pt idx="83">
                  <c:v>112.82250000000001</c:v>
                </c:pt>
                <c:pt idx="84">
                  <c:v>110.1425</c:v>
                </c:pt>
                <c:pt idx="85">
                  <c:v>109.690833333333</c:v>
                </c:pt>
                <c:pt idx="86">
                  <c:v>109.82583333333299</c:v>
                </c:pt>
                <c:pt idx="87">
                  <c:v>111.9975</c:v>
                </c:pt>
                <c:pt idx="88">
                  <c:v>111.880833333333</c:v>
                </c:pt>
                <c:pt idx="89">
                  <c:v>112.26333333333299</c:v>
                </c:pt>
                <c:pt idx="90">
                  <c:v>110.1575</c:v>
                </c:pt>
                <c:pt idx="91">
                  <c:v>111.238333333333</c:v>
                </c:pt>
                <c:pt idx="92">
                  <c:v>110.713333333333</c:v>
                </c:pt>
                <c:pt idx="93">
                  <c:v>109.839166666666</c:v>
                </c:pt>
                <c:pt idx="94">
                  <c:v>111.431666666666</c:v>
                </c:pt>
                <c:pt idx="95">
                  <c:v>111.12583333333301</c:v>
                </c:pt>
                <c:pt idx="96">
                  <c:v>111.320999999999</c:v>
                </c:pt>
                <c:pt idx="97">
                  <c:v>111.66500000000001</c:v>
                </c:pt>
                <c:pt idx="98">
                  <c:v>111.086249999999</c:v>
                </c:pt>
                <c:pt idx="99">
                  <c:v>110.28916666666601</c:v>
                </c:pt>
                <c:pt idx="100">
                  <c:v>111.447499999999</c:v>
                </c:pt>
                <c:pt idx="101">
                  <c:v>111.65249999999899</c:v>
                </c:pt>
                <c:pt idx="102">
                  <c:v>110.511666666666</c:v>
                </c:pt>
                <c:pt idx="103">
                  <c:v>111.26</c:v>
                </c:pt>
                <c:pt idx="104">
                  <c:v>108.296666666666</c:v>
                </c:pt>
                <c:pt idx="105">
                  <c:v>110.400833333333</c:v>
                </c:pt>
                <c:pt idx="106">
                  <c:v>109.86499999999999</c:v>
                </c:pt>
                <c:pt idx="107">
                  <c:v>110.74250000000001</c:v>
                </c:pt>
                <c:pt idx="108">
                  <c:v>110.730833333333</c:v>
                </c:pt>
                <c:pt idx="109">
                  <c:v>108.71583333333299</c:v>
                </c:pt>
                <c:pt idx="110">
                  <c:v>109.44750000000001</c:v>
                </c:pt>
                <c:pt idx="111">
                  <c:v>111.644999999999</c:v>
                </c:pt>
                <c:pt idx="112">
                  <c:v>111.01499999999901</c:v>
                </c:pt>
                <c:pt idx="113">
                  <c:v>110.439166666666</c:v>
                </c:pt>
                <c:pt idx="114">
                  <c:v>109.7925</c:v>
                </c:pt>
                <c:pt idx="115">
                  <c:v>110.529166666666</c:v>
                </c:pt>
                <c:pt idx="116">
                  <c:v>110.634166666666</c:v>
                </c:pt>
                <c:pt idx="117">
                  <c:v>109.00416666666599</c:v>
                </c:pt>
                <c:pt idx="118">
                  <c:v>110.425</c:v>
                </c:pt>
                <c:pt idx="119">
                  <c:v>110.660833333333</c:v>
                </c:pt>
                <c:pt idx="120">
                  <c:v>110.2175</c:v>
                </c:pt>
                <c:pt idx="121">
                  <c:v>109.52249999999999</c:v>
                </c:pt>
                <c:pt idx="122">
                  <c:v>111.56</c:v>
                </c:pt>
                <c:pt idx="123">
                  <c:v>108.58</c:v>
                </c:pt>
                <c:pt idx="124">
                  <c:v>110.815833333333</c:v>
                </c:pt>
                <c:pt idx="125">
                  <c:v>110.408333333333</c:v>
                </c:pt>
                <c:pt idx="126">
                  <c:v>111.223333333333</c:v>
                </c:pt>
                <c:pt idx="127">
                  <c:v>109.50083333333301</c:v>
                </c:pt>
                <c:pt idx="128">
                  <c:v>111.568888888888</c:v>
                </c:pt>
                <c:pt idx="129">
                  <c:v>109.425</c:v>
                </c:pt>
                <c:pt idx="130">
                  <c:v>110.59399999999999</c:v>
                </c:pt>
                <c:pt idx="131">
                  <c:v>111.001666666666</c:v>
                </c:pt>
                <c:pt idx="132">
                  <c:v>110.672222222222</c:v>
                </c:pt>
                <c:pt idx="133">
                  <c:v>110.75083333333301</c:v>
                </c:pt>
                <c:pt idx="134">
                  <c:v>109.534545454545</c:v>
                </c:pt>
                <c:pt idx="135">
                  <c:v>111.82583333333299</c:v>
                </c:pt>
                <c:pt idx="136">
                  <c:v>109.93749999999901</c:v>
                </c:pt>
                <c:pt idx="137">
                  <c:v>110.033333333333</c:v>
                </c:pt>
                <c:pt idx="138">
                  <c:v>110.322499999999</c:v>
                </c:pt>
                <c:pt idx="139">
                  <c:v>112.010833333333</c:v>
                </c:pt>
                <c:pt idx="140">
                  <c:v>111.680833333333</c:v>
                </c:pt>
                <c:pt idx="141">
                  <c:v>110.705833333333</c:v>
                </c:pt>
                <c:pt idx="142">
                  <c:v>109.649999999999</c:v>
                </c:pt>
                <c:pt idx="143">
                  <c:v>110.38</c:v>
                </c:pt>
                <c:pt idx="144">
                  <c:v>112.07250000000001</c:v>
                </c:pt>
                <c:pt idx="145">
                  <c:v>110.425454545454</c:v>
                </c:pt>
                <c:pt idx="146">
                  <c:v>107.849</c:v>
                </c:pt>
                <c:pt idx="147">
                  <c:v>109.603333333333</c:v>
                </c:pt>
                <c:pt idx="148">
                  <c:v>110.65714285714201</c:v>
                </c:pt>
                <c:pt idx="149">
                  <c:v>110.18583333333299</c:v>
                </c:pt>
                <c:pt idx="150">
                  <c:v>108.954999999999</c:v>
                </c:pt>
                <c:pt idx="151">
                  <c:v>111.346666666666</c:v>
                </c:pt>
                <c:pt idx="152">
                  <c:v>109.24166666666601</c:v>
                </c:pt>
                <c:pt idx="153">
                  <c:v>110.784166666666</c:v>
                </c:pt>
                <c:pt idx="154">
                  <c:v>110.38166666666601</c:v>
                </c:pt>
                <c:pt idx="155">
                  <c:v>110.847499999999</c:v>
                </c:pt>
                <c:pt idx="156">
                  <c:v>110.451666666666</c:v>
                </c:pt>
                <c:pt idx="157">
                  <c:v>110.620833333333</c:v>
                </c:pt>
                <c:pt idx="158">
                  <c:v>110.66181818181801</c:v>
                </c:pt>
                <c:pt idx="159">
                  <c:v>109.99166666666601</c:v>
                </c:pt>
                <c:pt idx="160">
                  <c:v>111.17444444444401</c:v>
                </c:pt>
                <c:pt idx="161">
                  <c:v>111.35250000000001</c:v>
                </c:pt>
                <c:pt idx="162">
                  <c:v>111.416249999999</c:v>
                </c:pt>
                <c:pt idx="163">
                  <c:v>112.17400000000001</c:v>
                </c:pt>
                <c:pt idx="164">
                  <c:v>109.81</c:v>
                </c:pt>
                <c:pt idx="165">
                  <c:v>108.751818181818</c:v>
                </c:pt>
                <c:pt idx="166">
                  <c:v>112.31874999999999</c:v>
                </c:pt>
                <c:pt idx="167">
                  <c:v>110.475833333333</c:v>
                </c:pt>
                <c:pt idx="168">
                  <c:v>110.97571428571401</c:v>
                </c:pt>
                <c:pt idx="169">
                  <c:v>109.71583333333299</c:v>
                </c:pt>
                <c:pt idx="170">
                  <c:v>111.19416666666601</c:v>
                </c:pt>
                <c:pt idx="171">
                  <c:v>111.43833333333301</c:v>
                </c:pt>
                <c:pt idx="172">
                  <c:v>111.075555555555</c:v>
                </c:pt>
                <c:pt idx="173">
                  <c:v>111.92333333333301</c:v>
                </c:pt>
                <c:pt idx="174">
                  <c:v>109.86</c:v>
                </c:pt>
                <c:pt idx="175">
                  <c:v>111.73111111111101</c:v>
                </c:pt>
                <c:pt idx="176">
                  <c:v>109.65</c:v>
                </c:pt>
                <c:pt idx="177">
                  <c:v>109.64444444444401</c:v>
                </c:pt>
                <c:pt idx="178">
                  <c:v>113.766666666666</c:v>
                </c:pt>
                <c:pt idx="179">
                  <c:v>109.075</c:v>
                </c:pt>
                <c:pt idx="180">
                  <c:v>94.158333333333303</c:v>
                </c:pt>
                <c:pt idx="181">
                  <c:v>95.01</c:v>
                </c:pt>
                <c:pt idx="182">
                  <c:v>97.0042857142857</c:v>
                </c:pt>
                <c:pt idx="183">
                  <c:v>91.094999999999999</c:v>
                </c:pt>
                <c:pt idx="184">
                  <c:v>93.653333333333293</c:v>
                </c:pt>
                <c:pt idx="185">
                  <c:v>93.149999999999906</c:v>
                </c:pt>
                <c:pt idx="186">
                  <c:v>91.319166666666604</c:v>
                </c:pt>
                <c:pt idx="187">
                  <c:v>92.242499999999893</c:v>
                </c:pt>
                <c:pt idx="188">
                  <c:v>94.639999999999901</c:v>
                </c:pt>
                <c:pt idx="189">
                  <c:v>93.194166666666604</c:v>
                </c:pt>
                <c:pt idx="190">
                  <c:v>93.35</c:v>
                </c:pt>
                <c:pt idx="191">
                  <c:v>90.462500000000006</c:v>
                </c:pt>
                <c:pt idx="192">
                  <c:v>98.07</c:v>
                </c:pt>
                <c:pt idx="193">
                  <c:v>92.285833333333301</c:v>
                </c:pt>
                <c:pt idx="194">
                  <c:v>95.527499999999904</c:v>
                </c:pt>
                <c:pt idx="195">
                  <c:v>94.653333333333293</c:v>
                </c:pt>
                <c:pt idx="196">
                  <c:v>90.486666666666594</c:v>
                </c:pt>
                <c:pt idx="197">
                  <c:v>93.8391666666666</c:v>
                </c:pt>
                <c:pt idx="198">
                  <c:v>94.469166666666595</c:v>
                </c:pt>
                <c:pt idx="199">
                  <c:v>93.632499999999993</c:v>
                </c:pt>
                <c:pt idx="200">
                  <c:v>95.8958333333333</c:v>
                </c:pt>
                <c:pt idx="201">
                  <c:v>91.8391666666666</c:v>
                </c:pt>
                <c:pt idx="202">
                  <c:v>93.137499999999903</c:v>
                </c:pt>
                <c:pt idx="203">
                  <c:v>94.092500000000001</c:v>
                </c:pt>
                <c:pt idx="204">
                  <c:v>92.850833333333298</c:v>
                </c:pt>
                <c:pt idx="205">
                  <c:v>95.744166666666601</c:v>
                </c:pt>
                <c:pt idx="206">
                  <c:v>92.740833333333299</c:v>
                </c:pt>
                <c:pt idx="207">
                  <c:v>90.087500000000006</c:v>
                </c:pt>
                <c:pt idx="208">
                  <c:v>92.152499999999904</c:v>
                </c:pt>
                <c:pt idx="209">
                  <c:v>95.6875</c:v>
                </c:pt>
                <c:pt idx="210">
                  <c:v>91.192499999999995</c:v>
                </c:pt>
                <c:pt idx="211">
                  <c:v>93.9166666666666</c:v>
                </c:pt>
                <c:pt idx="212">
                  <c:v>90.254166666666606</c:v>
                </c:pt>
                <c:pt idx="213">
                  <c:v>93.100833333333298</c:v>
                </c:pt>
                <c:pt idx="214">
                  <c:v>96.163333333333298</c:v>
                </c:pt>
                <c:pt idx="215">
                  <c:v>92.972499999999997</c:v>
                </c:pt>
                <c:pt idx="216">
                  <c:v>88.909999999999897</c:v>
                </c:pt>
                <c:pt idx="217">
                  <c:v>93.142499999999899</c:v>
                </c:pt>
                <c:pt idx="218">
                  <c:v>93.240833333333299</c:v>
                </c:pt>
                <c:pt idx="219">
                  <c:v>91.870833333333294</c:v>
                </c:pt>
                <c:pt idx="220">
                  <c:v>92.873333333333306</c:v>
                </c:pt>
                <c:pt idx="221">
                  <c:v>88.707499999999996</c:v>
                </c:pt>
                <c:pt idx="222">
                  <c:v>92.928333333333299</c:v>
                </c:pt>
                <c:pt idx="223">
                  <c:v>94.216666666666598</c:v>
                </c:pt>
                <c:pt idx="224">
                  <c:v>90.968333333333305</c:v>
                </c:pt>
                <c:pt idx="225">
                  <c:v>93.7708333333333</c:v>
                </c:pt>
                <c:pt idx="226">
                  <c:v>97.500833333333304</c:v>
                </c:pt>
                <c:pt idx="227">
                  <c:v>95.994166666666601</c:v>
                </c:pt>
                <c:pt idx="228">
                  <c:v>92.954166666666595</c:v>
                </c:pt>
                <c:pt idx="229">
                  <c:v>93.922499999999999</c:v>
                </c:pt>
                <c:pt idx="230">
                  <c:v>94.066666666666606</c:v>
                </c:pt>
                <c:pt idx="231">
                  <c:v>91.638333333333307</c:v>
                </c:pt>
                <c:pt idx="232">
                  <c:v>92.293333333333294</c:v>
                </c:pt>
                <c:pt idx="233">
                  <c:v>90.272499999999994</c:v>
                </c:pt>
                <c:pt idx="234">
                  <c:v>96.438333333333304</c:v>
                </c:pt>
                <c:pt idx="235">
                  <c:v>93.667500000000004</c:v>
                </c:pt>
                <c:pt idx="236">
                  <c:v>90.662222222222198</c:v>
                </c:pt>
                <c:pt idx="237">
                  <c:v>93.676666666666605</c:v>
                </c:pt>
                <c:pt idx="238">
                  <c:v>89.397142857142796</c:v>
                </c:pt>
                <c:pt idx="239">
                  <c:v>93.325833333333307</c:v>
                </c:pt>
                <c:pt idx="240">
                  <c:v>95.897499999999994</c:v>
                </c:pt>
                <c:pt idx="241">
                  <c:v>91.956363636363605</c:v>
                </c:pt>
                <c:pt idx="242">
                  <c:v>92.462857142857104</c:v>
                </c:pt>
                <c:pt idx="243">
                  <c:v>95.384999999999906</c:v>
                </c:pt>
                <c:pt idx="244">
                  <c:v>90.847499999999997</c:v>
                </c:pt>
                <c:pt idx="245">
                  <c:v>93.663333333333298</c:v>
                </c:pt>
                <c:pt idx="246">
                  <c:v>90.486666666666594</c:v>
                </c:pt>
                <c:pt idx="247">
                  <c:v>97.206363636363605</c:v>
                </c:pt>
                <c:pt idx="248">
                  <c:v>95.418333333333294</c:v>
                </c:pt>
                <c:pt idx="249">
                  <c:v>96.343333333333305</c:v>
                </c:pt>
                <c:pt idx="250">
                  <c:v>91.496666666666599</c:v>
                </c:pt>
                <c:pt idx="251">
                  <c:v>93.445833333333297</c:v>
                </c:pt>
                <c:pt idx="252">
                  <c:v>98.274999999999906</c:v>
                </c:pt>
                <c:pt idx="253">
                  <c:v>94.355999999999995</c:v>
                </c:pt>
                <c:pt idx="254">
                  <c:v>93.0085714285714</c:v>
                </c:pt>
                <c:pt idx="255">
                  <c:v>94.266666666666595</c:v>
                </c:pt>
                <c:pt idx="256">
                  <c:v>94.058333333333294</c:v>
                </c:pt>
                <c:pt idx="257">
                  <c:v>94.706666666666607</c:v>
                </c:pt>
                <c:pt idx="258">
                  <c:v>92.304999999999893</c:v>
                </c:pt>
                <c:pt idx="259">
                  <c:v>91.306666666666601</c:v>
                </c:pt>
                <c:pt idx="260">
                  <c:v>90.8958333333333</c:v>
                </c:pt>
                <c:pt idx="261">
                  <c:v>92.348333333333301</c:v>
                </c:pt>
                <c:pt idx="262">
                  <c:v>95.63</c:v>
                </c:pt>
                <c:pt idx="263">
                  <c:v>93.398181818181797</c:v>
                </c:pt>
                <c:pt idx="264">
                  <c:v>96.203749999999999</c:v>
                </c:pt>
                <c:pt idx="265">
                  <c:v>94.444166666666604</c:v>
                </c:pt>
                <c:pt idx="266">
                  <c:v>92.017499999999998</c:v>
                </c:pt>
                <c:pt idx="267">
                  <c:v>95.212499999999906</c:v>
                </c:pt>
                <c:pt idx="268">
                  <c:v>95.262222222222206</c:v>
                </c:pt>
                <c:pt idx="269">
                  <c:v>92.738333333333301</c:v>
                </c:pt>
                <c:pt idx="270">
                  <c:v>96.783749999999998</c:v>
                </c:pt>
                <c:pt idx="271">
                  <c:v>94.048333333333304</c:v>
                </c:pt>
                <c:pt idx="272">
                  <c:v>91.727272727272705</c:v>
                </c:pt>
                <c:pt idx="273">
                  <c:v>92.79</c:v>
                </c:pt>
                <c:pt idx="274">
                  <c:v>91.99</c:v>
                </c:pt>
                <c:pt idx="275">
                  <c:v>90.05</c:v>
                </c:pt>
                <c:pt idx="276">
                  <c:v>93.491666666666603</c:v>
                </c:pt>
                <c:pt idx="277">
                  <c:v>90.999166666666596</c:v>
                </c:pt>
                <c:pt idx="278">
                  <c:v>93.266666666666595</c:v>
                </c:pt>
                <c:pt idx="279">
                  <c:v>91.999166666666596</c:v>
                </c:pt>
                <c:pt idx="280">
                  <c:v>90.307500000000005</c:v>
                </c:pt>
                <c:pt idx="281">
                  <c:v>91.424166666666594</c:v>
                </c:pt>
                <c:pt idx="282">
                  <c:v>92.987499999999997</c:v>
                </c:pt>
                <c:pt idx="283">
                  <c:v>96.709166666666604</c:v>
                </c:pt>
                <c:pt idx="284">
                  <c:v>94.152500000000003</c:v>
                </c:pt>
                <c:pt idx="285">
                  <c:v>94.873333333333306</c:v>
                </c:pt>
                <c:pt idx="286">
                  <c:v>95.133333333333297</c:v>
                </c:pt>
                <c:pt idx="287">
                  <c:v>93.0208333333333</c:v>
                </c:pt>
                <c:pt idx="288">
                  <c:v>96.294285714285706</c:v>
                </c:pt>
                <c:pt idx="289">
                  <c:v>94.922499999999999</c:v>
                </c:pt>
                <c:pt idx="290">
                  <c:v>92.642499999999998</c:v>
                </c:pt>
                <c:pt idx="291">
                  <c:v>93.298333333333304</c:v>
                </c:pt>
                <c:pt idx="292">
                  <c:v>90.047499999999999</c:v>
                </c:pt>
                <c:pt idx="293">
                  <c:v>93.348333333333301</c:v>
                </c:pt>
                <c:pt idx="294">
                  <c:v>91.872500000000002</c:v>
                </c:pt>
                <c:pt idx="295">
                  <c:v>89.765833333333305</c:v>
                </c:pt>
                <c:pt idx="296">
                  <c:v>93.4583333333333</c:v>
                </c:pt>
                <c:pt idx="297">
                  <c:v>91.805833333333297</c:v>
                </c:pt>
                <c:pt idx="298">
                  <c:v>94.952222222222204</c:v>
                </c:pt>
                <c:pt idx="299">
                  <c:v>95.894166666666607</c:v>
                </c:pt>
                <c:pt idx="300">
                  <c:v>90.924999999999997</c:v>
                </c:pt>
                <c:pt idx="301">
                  <c:v>91.3272727272727</c:v>
                </c:pt>
                <c:pt idx="302">
                  <c:v>89.527999999999906</c:v>
                </c:pt>
                <c:pt idx="303">
                  <c:v>95.992499999999893</c:v>
                </c:pt>
                <c:pt idx="304">
                  <c:v>95.757499999999993</c:v>
                </c:pt>
                <c:pt idx="305">
                  <c:v>88.090833333333293</c:v>
                </c:pt>
                <c:pt idx="306">
                  <c:v>91.118888888888804</c:v>
                </c:pt>
                <c:pt idx="307">
                  <c:v>88.774166666666602</c:v>
                </c:pt>
                <c:pt idx="308">
                  <c:v>91.893333333333302</c:v>
                </c:pt>
                <c:pt idx="309">
                  <c:v>91.952500000000001</c:v>
                </c:pt>
                <c:pt idx="310">
                  <c:v>94.504999999999995</c:v>
                </c:pt>
                <c:pt idx="311">
                  <c:v>91.514999999999901</c:v>
                </c:pt>
                <c:pt idx="312">
                  <c:v>92.745000000000005</c:v>
                </c:pt>
                <c:pt idx="313">
                  <c:v>89.092499999999902</c:v>
                </c:pt>
                <c:pt idx="314">
                  <c:v>98.242499999999893</c:v>
                </c:pt>
                <c:pt idx="315">
                  <c:v>93.010833333333295</c:v>
                </c:pt>
                <c:pt idx="316">
                  <c:v>92.356666666666598</c:v>
                </c:pt>
                <c:pt idx="317">
                  <c:v>93.078333333333305</c:v>
                </c:pt>
                <c:pt idx="318">
                  <c:v>92.907499999999899</c:v>
                </c:pt>
                <c:pt idx="319">
                  <c:v>92.074999999999903</c:v>
                </c:pt>
                <c:pt idx="320">
                  <c:v>90.574166666666599</c:v>
                </c:pt>
                <c:pt idx="321">
                  <c:v>91.566666666666606</c:v>
                </c:pt>
                <c:pt idx="322">
                  <c:v>90.649999999999906</c:v>
                </c:pt>
                <c:pt idx="323">
                  <c:v>93.179999999999893</c:v>
                </c:pt>
                <c:pt idx="324">
                  <c:v>92.728999999999999</c:v>
                </c:pt>
                <c:pt idx="325">
                  <c:v>91.346666666666593</c:v>
                </c:pt>
                <c:pt idx="326">
                  <c:v>97.366666666666603</c:v>
                </c:pt>
                <c:pt idx="327">
                  <c:v>90.375833333333304</c:v>
                </c:pt>
                <c:pt idx="328">
                  <c:v>87.474999999999994</c:v>
                </c:pt>
                <c:pt idx="329">
                  <c:v>94.589999999999904</c:v>
                </c:pt>
                <c:pt idx="330">
                  <c:v>92.352500000000006</c:v>
                </c:pt>
                <c:pt idx="331">
                  <c:v>93.919166666666598</c:v>
                </c:pt>
                <c:pt idx="332">
                  <c:v>92.703333333333305</c:v>
                </c:pt>
                <c:pt idx="333">
                  <c:v>89.927499999999995</c:v>
                </c:pt>
                <c:pt idx="334">
                  <c:v>92.654999999999902</c:v>
                </c:pt>
                <c:pt idx="335">
                  <c:v>93.805833333333297</c:v>
                </c:pt>
                <c:pt idx="336">
                  <c:v>91.402500000000003</c:v>
                </c:pt>
                <c:pt idx="337">
                  <c:v>92.496666666666599</c:v>
                </c:pt>
                <c:pt idx="338">
                  <c:v>90.926666666666605</c:v>
                </c:pt>
                <c:pt idx="339">
                  <c:v>95.913333333333298</c:v>
                </c:pt>
                <c:pt idx="340">
                  <c:v>92.822500000000005</c:v>
                </c:pt>
                <c:pt idx="341">
                  <c:v>93.805833333333297</c:v>
                </c:pt>
                <c:pt idx="342">
                  <c:v>96.0555555555555</c:v>
                </c:pt>
                <c:pt idx="343">
                  <c:v>91.576666666666597</c:v>
                </c:pt>
                <c:pt idx="344">
                  <c:v>90.302499999999995</c:v>
                </c:pt>
                <c:pt idx="345">
                  <c:v>93.009166666666601</c:v>
                </c:pt>
                <c:pt idx="346">
                  <c:v>95.102000000000004</c:v>
                </c:pt>
                <c:pt idx="347">
                  <c:v>93.831666666666607</c:v>
                </c:pt>
                <c:pt idx="348">
                  <c:v>92.270909090909001</c:v>
                </c:pt>
                <c:pt idx="349">
                  <c:v>95.849166666666605</c:v>
                </c:pt>
                <c:pt idx="350">
                  <c:v>92.894999999999897</c:v>
                </c:pt>
                <c:pt idx="351">
                  <c:v>97.459166666666604</c:v>
                </c:pt>
                <c:pt idx="352">
                  <c:v>90.898333333333298</c:v>
                </c:pt>
                <c:pt idx="353">
                  <c:v>92.4224999999999</c:v>
                </c:pt>
                <c:pt idx="354">
                  <c:v>96.047499999999999</c:v>
                </c:pt>
                <c:pt idx="355">
                  <c:v>92.858333333333306</c:v>
                </c:pt>
                <c:pt idx="356">
                  <c:v>96.7766666666666</c:v>
                </c:pt>
                <c:pt idx="357">
                  <c:v>93.782499999999999</c:v>
                </c:pt>
                <c:pt idx="358">
                  <c:v>91.845833333333303</c:v>
                </c:pt>
                <c:pt idx="359">
                  <c:v>94.476666666666603</c:v>
                </c:pt>
                <c:pt idx="360">
                  <c:v>95.429999999999893</c:v>
                </c:pt>
                <c:pt idx="361">
                  <c:v>92.961666666666602</c:v>
                </c:pt>
                <c:pt idx="362">
                  <c:v>94.661249999999995</c:v>
                </c:pt>
                <c:pt idx="363">
                  <c:v>91.629166666666606</c:v>
                </c:pt>
                <c:pt idx="364">
                  <c:v>93.872500000000002</c:v>
                </c:pt>
                <c:pt idx="365">
                  <c:v>94.749166666666596</c:v>
                </c:pt>
                <c:pt idx="366">
                  <c:v>94.245000000000005</c:v>
                </c:pt>
                <c:pt idx="367">
                  <c:v>90.465000000000003</c:v>
                </c:pt>
                <c:pt idx="368">
                  <c:v>94.051666666666605</c:v>
                </c:pt>
                <c:pt idx="369">
                  <c:v>94.584166666666604</c:v>
                </c:pt>
                <c:pt idx="370">
                  <c:v>90.363333333333301</c:v>
                </c:pt>
                <c:pt idx="371">
                  <c:v>94.014166666666597</c:v>
                </c:pt>
                <c:pt idx="372">
                  <c:v>91.417500000000004</c:v>
                </c:pt>
                <c:pt idx="373">
                  <c:v>94.453333333333305</c:v>
                </c:pt>
                <c:pt idx="374">
                  <c:v>94.170833333333306</c:v>
                </c:pt>
                <c:pt idx="375">
                  <c:v>93.12</c:v>
                </c:pt>
                <c:pt idx="376">
                  <c:v>96.348333333333301</c:v>
                </c:pt>
                <c:pt idx="377">
                  <c:v>92.232500000000002</c:v>
                </c:pt>
                <c:pt idx="378">
                  <c:v>95.015833333333305</c:v>
                </c:pt>
                <c:pt idx="379">
                  <c:v>93.649166666666602</c:v>
                </c:pt>
                <c:pt idx="380">
                  <c:v>93.278333333333293</c:v>
                </c:pt>
                <c:pt idx="381">
                  <c:v>92.955833333333302</c:v>
                </c:pt>
                <c:pt idx="382">
                  <c:v>90.924166666666594</c:v>
                </c:pt>
                <c:pt idx="383">
                  <c:v>92.703333333333305</c:v>
                </c:pt>
                <c:pt idx="384">
                  <c:v>93.4016666666666</c:v>
                </c:pt>
                <c:pt idx="385">
                  <c:v>90.633333333333297</c:v>
                </c:pt>
                <c:pt idx="386">
                  <c:v>92.266666666666595</c:v>
                </c:pt>
                <c:pt idx="387">
                  <c:v>91.115833333333299</c:v>
                </c:pt>
                <c:pt idx="388">
                  <c:v>92.415833333333296</c:v>
                </c:pt>
                <c:pt idx="389">
                  <c:v>94.924166666666594</c:v>
                </c:pt>
                <c:pt idx="390">
                  <c:v>86.441666666666606</c:v>
                </c:pt>
                <c:pt idx="391">
                  <c:v>93.585833333333298</c:v>
                </c:pt>
                <c:pt idx="392">
                  <c:v>91.088333333333296</c:v>
                </c:pt>
                <c:pt idx="393">
                  <c:v>89.025833333333296</c:v>
                </c:pt>
                <c:pt idx="394">
                  <c:v>92.524166666666602</c:v>
                </c:pt>
                <c:pt idx="395">
                  <c:v>90.219166666666595</c:v>
                </c:pt>
                <c:pt idx="396">
                  <c:v>93.884166666666601</c:v>
                </c:pt>
                <c:pt idx="397">
                  <c:v>93.745833333333294</c:v>
                </c:pt>
                <c:pt idx="398">
                  <c:v>95.747499999999903</c:v>
                </c:pt>
                <c:pt idx="399">
                  <c:v>90.974166666666605</c:v>
                </c:pt>
                <c:pt idx="400">
                  <c:v>94.1666666666666</c:v>
                </c:pt>
                <c:pt idx="401">
                  <c:v>96.384166666666601</c:v>
                </c:pt>
                <c:pt idx="402">
                  <c:v>94.815833333333302</c:v>
                </c:pt>
                <c:pt idx="403">
                  <c:v>95.547499999999999</c:v>
                </c:pt>
                <c:pt idx="404">
                  <c:v>90.974999999999895</c:v>
                </c:pt>
                <c:pt idx="405">
                  <c:v>92.144166666666607</c:v>
                </c:pt>
                <c:pt idx="406">
                  <c:v>91.504444444444403</c:v>
                </c:pt>
                <c:pt idx="407">
                  <c:v>94.920833333333306</c:v>
                </c:pt>
                <c:pt idx="408">
                  <c:v>95.2141666666666</c:v>
                </c:pt>
                <c:pt idx="409">
                  <c:v>94.086666666666602</c:v>
                </c:pt>
                <c:pt idx="410">
                  <c:v>92.909999999999897</c:v>
                </c:pt>
                <c:pt idx="411">
                  <c:v>92.474166666666605</c:v>
                </c:pt>
                <c:pt idx="412">
                  <c:v>89.757499999999993</c:v>
                </c:pt>
                <c:pt idx="413">
                  <c:v>93.077499999999901</c:v>
                </c:pt>
                <c:pt idx="414">
                  <c:v>90.888333333333307</c:v>
                </c:pt>
                <c:pt idx="415">
                  <c:v>93.18</c:v>
                </c:pt>
                <c:pt idx="416">
                  <c:v>92.563333333333304</c:v>
                </c:pt>
                <c:pt idx="417">
                  <c:v>94.260833333333295</c:v>
                </c:pt>
                <c:pt idx="418">
                  <c:v>88.240833333333299</c:v>
                </c:pt>
                <c:pt idx="419">
                  <c:v>92.031666666666595</c:v>
                </c:pt>
                <c:pt idx="420">
                  <c:v>92.867500000000007</c:v>
                </c:pt>
                <c:pt idx="421">
                  <c:v>91.5416666666666</c:v>
                </c:pt>
                <c:pt idx="422">
                  <c:v>94.8541666666666</c:v>
                </c:pt>
                <c:pt idx="423">
                  <c:v>90.887500000000003</c:v>
                </c:pt>
                <c:pt idx="424">
                  <c:v>92.579166666666595</c:v>
                </c:pt>
                <c:pt idx="425">
                  <c:v>95.422499999999999</c:v>
                </c:pt>
                <c:pt idx="426">
                  <c:v>94.640833333333305</c:v>
                </c:pt>
                <c:pt idx="427">
                  <c:v>94.069166666666604</c:v>
                </c:pt>
                <c:pt idx="428">
                  <c:v>91.788333333333298</c:v>
                </c:pt>
                <c:pt idx="429">
                  <c:v>88.107500000000002</c:v>
                </c:pt>
                <c:pt idx="430">
                  <c:v>92.053333333333299</c:v>
                </c:pt>
                <c:pt idx="431">
                  <c:v>94.427499999999995</c:v>
                </c:pt>
                <c:pt idx="432">
                  <c:v>94.785833333333301</c:v>
                </c:pt>
                <c:pt idx="433">
                  <c:v>92.864999999999995</c:v>
                </c:pt>
                <c:pt idx="434">
                  <c:v>91.605833333333294</c:v>
                </c:pt>
                <c:pt idx="435">
                  <c:v>94.448333333333295</c:v>
                </c:pt>
                <c:pt idx="436">
                  <c:v>89.094999999999899</c:v>
                </c:pt>
                <c:pt idx="437">
                  <c:v>95.37</c:v>
                </c:pt>
                <c:pt idx="438">
                  <c:v>92.759166666666601</c:v>
                </c:pt>
                <c:pt idx="439">
                  <c:v>96.861666666666594</c:v>
                </c:pt>
                <c:pt idx="440">
                  <c:v>92.893333333333302</c:v>
                </c:pt>
                <c:pt idx="441">
                  <c:v>91.62</c:v>
                </c:pt>
                <c:pt idx="442">
                  <c:v>95.988333333333301</c:v>
                </c:pt>
                <c:pt idx="443">
                  <c:v>94.588333333333296</c:v>
                </c:pt>
                <c:pt idx="444">
                  <c:v>94.031666666666595</c:v>
                </c:pt>
                <c:pt idx="445">
                  <c:v>93.4166666666666</c:v>
                </c:pt>
                <c:pt idx="446">
                  <c:v>91.315833333333302</c:v>
                </c:pt>
                <c:pt idx="447">
                  <c:v>93.227500000000006</c:v>
                </c:pt>
                <c:pt idx="448">
                  <c:v>95.254999999999995</c:v>
                </c:pt>
                <c:pt idx="449">
                  <c:v>95.577500000000001</c:v>
                </c:pt>
                <c:pt idx="450">
                  <c:v>92.415000000000006</c:v>
                </c:pt>
                <c:pt idx="451">
                  <c:v>95.493333333333297</c:v>
                </c:pt>
                <c:pt idx="452">
                  <c:v>94.879166666666606</c:v>
                </c:pt>
                <c:pt idx="453">
                  <c:v>91.33</c:v>
                </c:pt>
                <c:pt idx="454">
                  <c:v>92.034999999999997</c:v>
                </c:pt>
                <c:pt idx="455">
                  <c:v>93.301666666666605</c:v>
                </c:pt>
                <c:pt idx="456">
                  <c:v>92.251666666666594</c:v>
                </c:pt>
                <c:pt idx="457">
                  <c:v>93.829166666666595</c:v>
                </c:pt>
                <c:pt idx="458">
                  <c:v>96.950833333333307</c:v>
                </c:pt>
                <c:pt idx="459">
                  <c:v>89.111666666666594</c:v>
                </c:pt>
                <c:pt idx="460">
                  <c:v>93.700833333333307</c:v>
                </c:pt>
                <c:pt idx="461">
                  <c:v>91.821666666666601</c:v>
                </c:pt>
                <c:pt idx="462">
                  <c:v>91.176666666666605</c:v>
                </c:pt>
                <c:pt idx="463">
                  <c:v>93.967499999999902</c:v>
                </c:pt>
                <c:pt idx="464">
                  <c:v>96.016666666666694</c:v>
                </c:pt>
                <c:pt idx="465">
                  <c:v>93.3</c:v>
                </c:pt>
                <c:pt idx="466">
                  <c:v>93.487272727272696</c:v>
                </c:pt>
                <c:pt idx="467">
                  <c:v>92.534166666666593</c:v>
                </c:pt>
                <c:pt idx="468">
                  <c:v>90.468333333333305</c:v>
                </c:pt>
                <c:pt idx="469">
                  <c:v>94.832499999999996</c:v>
                </c:pt>
                <c:pt idx="470">
                  <c:v>95.144999999999996</c:v>
                </c:pt>
                <c:pt idx="471">
                  <c:v>93.267499999999998</c:v>
                </c:pt>
                <c:pt idx="472">
                  <c:v>94.013333333333307</c:v>
                </c:pt>
                <c:pt idx="473">
                  <c:v>95.63</c:v>
                </c:pt>
                <c:pt idx="474">
                  <c:v>92.195833333333297</c:v>
                </c:pt>
                <c:pt idx="475">
                  <c:v>91.516666666666595</c:v>
                </c:pt>
                <c:pt idx="476">
                  <c:v>94.718333333333305</c:v>
                </c:pt>
                <c:pt idx="477">
                  <c:v>93.7083333333333</c:v>
                </c:pt>
                <c:pt idx="478">
                  <c:v>88.927499999999995</c:v>
                </c:pt>
                <c:pt idx="479">
                  <c:v>92.028333333333293</c:v>
                </c:pt>
                <c:pt idx="480">
                  <c:v>93.161666666666605</c:v>
                </c:pt>
                <c:pt idx="481">
                  <c:v>94.2766666666666</c:v>
                </c:pt>
                <c:pt idx="482">
                  <c:v>89.2083333333333</c:v>
                </c:pt>
                <c:pt idx="483">
                  <c:v>94.743333333333297</c:v>
                </c:pt>
                <c:pt idx="484">
                  <c:v>89.875833333333304</c:v>
                </c:pt>
                <c:pt idx="485">
                  <c:v>90.906666666666595</c:v>
                </c:pt>
                <c:pt idx="486">
                  <c:v>94.0058333333333</c:v>
                </c:pt>
                <c:pt idx="487">
                  <c:v>92.414166666666603</c:v>
                </c:pt>
                <c:pt idx="488">
                  <c:v>92.831666666666607</c:v>
                </c:pt>
                <c:pt idx="489">
                  <c:v>92.375</c:v>
                </c:pt>
                <c:pt idx="490">
                  <c:v>89.369166666666601</c:v>
                </c:pt>
                <c:pt idx="491">
                  <c:v>93.370833333333294</c:v>
                </c:pt>
                <c:pt idx="492">
                  <c:v>91.319166666666604</c:v>
                </c:pt>
                <c:pt idx="493">
                  <c:v>91.633333333333297</c:v>
                </c:pt>
                <c:pt idx="494">
                  <c:v>93.654166666666598</c:v>
                </c:pt>
                <c:pt idx="495">
                  <c:v>93.094999999999899</c:v>
                </c:pt>
                <c:pt idx="496">
                  <c:v>93.775000000000006</c:v>
                </c:pt>
                <c:pt idx="497">
                  <c:v>88.952500000000001</c:v>
                </c:pt>
                <c:pt idx="498">
                  <c:v>92.994166666666601</c:v>
                </c:pt>
                <c:pt idx="499">
                  <c:v>97.970833333333303</c:v>
                </c:pt>
                <c:pt idx="500">
                  <c:v>92.363333333333301</c:v>
                </c:pt>
                <c:pt idx="501">
                  <c:v>93.679166666666603</c:v>
                </c:pt>
                <c:pt idx="502">
                  <c:v>92.120833333333294</c:v>
                </c:pt>
                <c:pt idx="503">
                  <c:v>95.302499999999995</c:v>
                </c:pt>
                <c:pt idx="504">
                  <c:v>90.0416666666666</c:v>
                </c:pt>
                <c:pt idx="505">
                  <c:v>92.947499999999906</c:v>
                </c:pt>
                <c:pt idx="506">
                  <c:v>94.227500000000006</c:v>
                </c:pt>
                <c:pt idx="507">
                  <c:v>94.241666666666603</c:v>
                </c:pt>
                <c:pt idx="508">
                  <c:v>91.0266666666666</c:v>
                </c:pt>
                <c:pt idx="509">
                  <c:v>92.328333333333305</c:v>
                </c:pt>
                <c:pt idx="510">
                  <c:v>97.080833333333302</c:v>
                </c:pt>
                <c:pt idx="511">
                  <c:v>93.259999999999906</c:v>
                </c:pt>
                <c:pt idx="512">
                  <c:v>92.435833333333306</c:v>
                </c:pt>
                <c:pt idx="513">
                  <c:v>91.976666666666603</c:v>
                </c:pt>
                <c:pt idx="514">
                  <c:v>92.086666666666602</c:v>
                </c:pt>
                <c:pt idx="515">
                  <c:v>92.968333333333305</c:v>
                </c:pt>
                <c:pt idx="516">
                  <c:v>96.536666666666605</c:v>
                </c:pt>
                <c:pt idx="517">
                  <c:v>94.171666666666596</c:v>
                </c:pt>
                <c:pt idx="518">
                  <c:v>94.457499999999996</c:v>
                </c:pt>
                <c:pt idx="519">
                  <c:v>93.327499999999901</c:v>
                </c:pt>
                <c:pt idx="520">
                  <c:v>96.022499999999994</c:v>
                </c:pt>
                <c:pt idx="521">
                  <c:v>94.177499999999995</c:v>
                </c:pt>
                <c:pt idx="522">
                  <c:v>93.3125</c:v>
                </c:pt>
                <c:pt idx="523">
                  <c:v>92.627499999999998</c:v>
                </c:pt>
                <c:pt idx="524">
                  <c:v>93.024166666666602</c:v>
                </c:pt>
                <c:pt idx="525">
                  <c:v>92.092500000000001</c:v>
                </c:pt>
                <c:pt idx="526">
                  <c:v>92.263333333333307</c:v>
                </c:pt>
                <c:pt idx="527">
                  <c:v>93.793333333333294</c:v>
                </c:pt>
                <c:pt idx="528">
                  <c:v>92.381999999999906</c:v>
                </c:pt>
                <c:pt idx="529">
                  <c:v>92.907499999999999</c:v>
                </c:pt>
                <c:pt idx="530">
                  <c:v>93.206249999999997</c:v>
                </c:pt>
                <c:pt idx="531">
                  <c:v>97.012499999999903</c:v>
                </c:pt>
                <c:pt idx="532">
                  <c:v>89.178333333333299</c:v>
                </c:pt>
                <c:pt idx="533">
                  <c:v>90.419166666666598</c:v>
                </c:pt>
                <c:pt idx="534">
                  <c:v>95.5891666666666</c:v>
                </c:pt>
                <c:pt idx="535">
                  <c:v>97.796666666666596</c:v>
                </c:pt>
                <c:pt idx="536">
                  <c:v>93.211666666666602</c:v>
                </c:pt>
                <c:pt idx="537">
                  <c:v>92.63</c:v>
                </c:pt>
                <c:pt idx="538">
                  <c:v>93.126666666666594</c:v>
                </c:pt>
                <c:pt idx="539">
                  <c:v>94.182499999999905</c:v>
                </c:pt>
                <c:pt idx="540">
                  <c:v>92.816666666666606</c:v>
                </c:pt>
                <c:pt idx="541">
                  <c:v>89.649166666666602</c:v>
                </c:pt>
                <c:pt idx="542">
                  <c:v>89.694999999999993</c:v>
                </c:pt>
                <c:pt idx="543">
                  <c:v>90.165000000000006</c:v>
                </c:pt>
                <c:pt idx="544">
                  <c:v>92.224999999999994</c:v>
                </c:pt>
                <c:pt idx="545">
                  <c:v>91.504999999999995</c:v>
                </c:pt>
                <c:pt idx="546">
                  <c:v>95.185833333333306</c:v>
                </c:pt>
                <c:pt idx="547">
                  <c:v>92.634166666666601</c:v>
                </c:pt>
                <c:pt idx="548">
                  <c:v>91.8541666666666</c:v>
                </c:pt>
                <c:pt idx="549">
                  <c:v>88.734166666666596</c:v>
                </c:pt>
                <c:pt idx="550">
                  <c:v>97.854285714285695</c:v>
                </c:pt>
                <c:pt idx="551">
                  <c:v>90.266666666666595</c:v>
                </c:pt>
                <c:pt idx="552">
                  <c:v>93.316666666666606</c:v>
                </c:pt>
                <c:pt idx="553">
                  <c:v>91.059166666666599</c:v>
                </c:pt>
                <c:pt idx="554">
                  <c:v>96.3808333333333</c:v>
                </c:pt>
                <c:pt idx="555">
                  <c:v>94.445833333333297</c:v>
                </c:pt>
                <c:pt idx="556">
                  <c:v>89.991666666666603</c:v>
                </c:pt>
                <c:pt idx="557">
                  <c:v>93.043333333333294</c:v>
                </c:pt>
                <c:pt idx="558">
                  <c:v>92.8</c:v>
                </c:pt>
                <c:pt idx="559">
                  <c:v>92.62</c:v>
                </c:pt>
                <c:pt idx="560">
                  <c:v>89.626666666666594</c:v>
                </c:pt>
                <c:pt idx="561">
                  <c:v>96.4433333333333</c:v>
                </c:pt>
                <c:pt idx="562">
                  <c:v>95.782499999999999</c:v>
                </c:pt>
                <c:pt idx="563">
                  <c:v>91.242500000000007</c:v>
                </c:pt>
                <c:pt idx="564">
                  <c:v>94.824999999999903</c:v>
                </c:pt>
                <c:pt idx="565">
                  <c:v>97.902499999999904</c:v>
                </c:pt>
                <c:pt idx="566">
                  <c:v>88.783333333333303</c:v>
                </c:pt>
                <c:pt idx="567">
                  <c:v>93.279999999999902</c:v>
                </c:pt>
                <c:pt idx="568">
                  <c:v>89.876666666666594</c:v>
                </c:pt>
                <c:pt idx="569">
                  <c:v>93.448333333333295</c:v>
                </c:pt>
                <c:pt idx="570">
                  <c:v>89.710833333333298</c:v>
                </c:pt>
                <c:pt idx="571">
                  <c:v>93.548333333333304</c:v>
                </c:pt>
                <c:pt idx="572">
                  <c:v>97.102500000000006</c:v>
                </c:pt>
                <c:pt idx="573">
                  <c:v>93.54</c:v>
                </c:pt>
                <c:pt idx="574">
                  <c:v>96.017499999999899</c:v>
                </c:pt>
                <c:pt idx="575">
                  <c:v>95.88</c:v>
                </c:pt>
                <c:pt idx="576">
                  <c:v>97.279166666666598</c:v>
                </c:pt>
                <c:pt idx="577">
                  <c:v>92.186666666666596</c:v>
                </c:pt>
                <c:pt idx="578">
                  <c:v>92.573333333333295</c:v>
                </c:pt>
                <c:pt idx="579">
                  <c:v>92.292499999999905</c:v>
                </c:pt>
                <c:pt idx="580">
                  <c:v>89.856666666666598</c:v>
                </c:pt>
                <c:pt idx="581">
                  <c:v>95.3958333333333</c:v>
                </c:pt>
                <c:pt idx="582">
                  <c:v>90.515833333333305</c:v>
                </c:pt>
                <c:pt idx="583">
                  <c:v>91.726666666666603</c:v>
                </c:pt>
                <c:pt idx="584">
                  <c:v>93.337499999999906</c:v>
                </c:pt>
                <c:pt idx="585">
                  <c:v>94.040833333333296</c:v>
                </c:pt>
                <c:pt idx="586">
                  <c:v>91.495833333333294</c:v>
                </c:pt>
                <c:pt idx="587">
                  <c:v>91.925833333333301</c:v>
                </c:pt>
                <c:pt idx="588">
                  <c:v>95.820833333333297</c:v>
                </c:pt>
                <c:pt idx="589">
                  <c:v>96.074166666666599</c:v>
                </c:pt>
                <c:pt idx="590">
                  <c:v>89.605000000000004</c:v>
                </c:pt>
                <c:pt idx="591">
                  <c:v>94.202500000000001</c:v>
                </c:pt>
                <c:pt idx="592">
                  <c:v>94.43</c:v>
                </c:pt>
                <c:pt idx="593">
                  <c:v>92.056666666666601</c:v>
                </c:pt>
                <c:pt idx="594">
                  <c:v>93.225833333333298</c:v>
                </c:pt>
                <c:pt idx="595">
                  <c:v>89.435000000000002</c:v>
                </c:pt>
                <c:pt idx="596">
                  <c:v>89.132499999999993</c:v>
                </c:pt>
                <c:pt idx="597">
                  <c:v>92.077499999999901</c:v>
                </c:pt>
                <c:pt idx="598">
                  <c:v>89.795833333333306</c:v>
                </c:pt>
                <c:pt idx="599">
                  <c:v>91.334999999999994</c:v>
                </c:pt>
                <c:pt idx="600">
                  <c:v>91.149166666666602</c:v>
                </c:pt>
                <c:pt idx="601">
                  <c:v>91.080833333333302</c:v>
                </c:pt>
                <c:pt idx="602">
                  <c:v>93.509166666666601</c:v>
                </c:pt>
                <c:pt idx="603">
                  <c:v>92.410833333333301</c:v>
                </c:pt>
                <c:pt idx="604">
                  <c:v>91.293333333333294</c:v>
                </c:pt>
                <c:pt idx="605">
                  <c:v>90.894166666666607</c:v>
                </c:pt>
                <c:pt idx="606">
                  <c:v>92.777499999999904</c:v>
                </c:pt>
                <c:pt idx="607">
                  <c:v>94.932500000000005</c:v>
                </c:pt>
                <c:pt idx="608">
                  <c:v>92.434166666666599</c:v>
                </c:pt>
                <c:pt idx="609">
                  <c:v>93.046666666666596</c:v>
                </c:pt>
                <c:pt idx="610">
                  <c:v>93.422499999999999</c:v>
                </c:pt>
                <c:pt idx="611">
                  <c:v>97.349166666666605</c:v>
                </c:pt>
                <c:pt idx="612">
                  <c:v>96.465454545454506</c:v>
                </c:pt>
                <c:pt idx="613">
                  <c:v>92.75</c:v>
                </c:pt>
                <c:pt idx="614">
                  <c:v>92.273333333333298</c:v>
                </c:pt>
                <c:pt idx="615">
                  <c:v>88.793333333333294</c:v>
                </c:pt>
                <c:pt idx="616">
                  <c:v>87.631666666666604</c:v>
                </c:pt>
                <c:pt idx="617">
                  <c:v>90.684166666666599</c:v>
                </c:pt>
                <c:pt idx="618">
                  <c:v>90.214999999999904</c:v>
                </c:pt>
                <c:pt idx="619">
                  <c:v>93.018333333333302</c:v>
                </c:pt>
                <c:pt idx="620">
                  <c:v>94.704999999999998</c:v>
                </c:pt>
                <c:pt idx="621">
                  <c:v>94.664166666666603</c:v>
                </c:pt>
                <c:pt idx="622">
                  <c:v>92.75</c:v>
                </c:pt>
                <c:pt idx="623">
                  <c:v>91.389999999999901</c:v>
                </c:pt>
                <c:pt idx="624">
                  <c:v>93.83</c:v>
                </c:pt>
                <c:pt idx="625">
                  <c:v>92.7083333333333</c:v>
                </c:pt>
                <c:pt idx="626">
                  <c:v>91.600833333333298</c:v>
                </c:pt>
                <c:pt idx="627">
                  <c:v>89.942499999999995</c:v>
                </c:pt>
                <c:pt idx="628">
                  <c:v>96.827500000000001</c:v>
                </c:pt>
                <c:pt idx="629">
                  <c:v>95.646666666666604</c:v>
                </c:pt>
                <c:pt idx="630">
                  <c:v>91.236666666666594</c:v>
                </c:pt>
                <c:pt idx="631">
                  <c:v>91.305833333333297</c:v>
                </c:pt>
                <c:pt idx="632">
                  <c:v>90.596666666666593</c:v>
                </c:pt>
                <c:pt idx="633">
                  <c:v>95.46</c:v>
                </c:pt>
                <c:pt idx="634">
                  <c:v>95.662499999999895</c:v>
                </c:pt>
                <c:pt idx="635">
                  <c:v>97.945833333333297</c:v>
                </c:pt>
                <c:pt idx="636">
                  <c:v>92.997500000000002</c:v>
                </c:pt>
                <c:pt idx="637">
                  <c:v>95.619166666666601</c:v>
                </c:pt>
                <c:pt idx="638">
                  <c:v>94.369166666666601</c:v>
                </c:pt>
                <c:pt idx="639">
                  <c:v>88.018333333333302</c:v>
                </c:pt>
                <c:pt idx="640">
                  <c:v>90.931666666666601</c:v>
                </c:pt>
                <c:pt idx="641">
                  <c:v>94.170833333333306</c:v>
                </c:pt>
                <c:pt idx="642">
                  <c:v>96.814166666666594</c:v>
                </c:pt>
                <c:pt idx="643">
                  <c:v>92.745000000000005</c:v>
                </c:pt>
                <c:pt idx="644">
                  <c:v>89.886666666666599</c:v>
                </c:pt>
                <c:pt idx="645">
                  <c:v>91.894545454545394</c:v>
                </c:pt>
                <c:pt idx="646">
                  <c:v>90.055714285714203</c:v>
                </c:pt>
                <c:pt idx="647">
                  <c:v>92.525833333333296</c:v>
                </c:pt>
                <c:pt idx="648">
                  <c:v>93.71875</c:v>
                </c:pt>
                <c:pt idx="649">
                  <c:v>94.435833333333306</c:v>
                </c:pt>
                <c:pt idx="650">
                  <c:v>95.419166666666598</c:v>
                </c:pt>
                <c:pt idx="651">
                  <c:v>94.839999999999904</c:v>
                </c:pt>
                <c:pt idx="652">
                  <c:v>90.721666666666593</c:v>
                </c:pt>
                <c:pt idx="653">
                  <c:v>97.636666666666599</c:v>
                </c:pt>
                <c:pt idx="654">
                  <c:v>90.548333333333304</c:v>
                </c:pt>
                <c:pt idx="655">
                  <c:v>91.250833333333304</c:v>
                </c:pt>
                <c:pt idx="656">
                  <c:v>92.099166666666605</c:v>
                </c:pt>
                <c:pt idx="657">
                  <c:v>92.097272727272696</c:v>
                </c:pt>
                <c:pt idx="658">
                  <c:v>97.952857142857098</c:v>
                </c:pt>
                <c:pt idx="659">
                  <c:v>92.206666666666607</c:v>
                </c:pt>
                <c:pt idx="660">
                  <c:v>96.4433333333333</c:v>
                </c:pt>
                <c:pt idx="661">
                  <c:v>94.2766666666666</c:v>
                </c:pt>
                <c:pt idx="662">
                  <c:v>90.676666666666605</c:v>
                </c:pt>
                <c:pt idx="663">
                  <c:v>92.789166666666603</c:v>
                </c:pt>
                <c:pt idx="664">
                  <c:v>87.263333333333307</c:v>
                </c:pt>
                <c:pt idx="665">
                  <c:v>91.471666666666593</c:v>
                </c:pt>
                <c:pt idx="666">
                  <c:v>96.064166666666594</c:v>
                </c:pt>
                <c:pt idx="667">
                  <c:v>95.494166666666601</c:v>
                </c:pt>
                <c:pt idx="668">
                  <c:v>94.431666666666601</c:v>
                </c:pt>
                <c:pt idx="669">
                  <c:v>92.842499999999902</c:v>
                </c:pt>
                <c:pt idx="670">
                  <c:v>97.060833333333306</c:v>
                </c:pt>
                <c:pt idx="671">
                  <c:v>92.796666666666596</c:v>
                </c:pt>
                <c:pt idx="672">
                  <c:v>92.504999999999995</c:v>
                </c:pt>
                <c:pt idx="673">
                  <c:v>92.484166666666596</c:v>
                </c:pt>
                <c:pt idx="674">
                  <c:v>91.757000000000005</c:v>
                </c:pt>
                <c:pt idx="675">
                  <c:v>93.080833333333302</c:v>
                </c:pt>
                <c:pt idx="676">
                  <c:v>92.68</c:v>
                </c:pt>
                <c:pt idx="677">
                  <c:v>91.634166666666601</c:v>
                </c:pt>
                <c:pt idx="678">
                  <c:v>95.111666666666594</c:v>
                </c:pt>
                <c:pt idx="679">
                  <c:v>93.984999999999999</c:v>
                </c:pt>
                <c:pt idx="680">
                  <c:v>94.454999999999998</c:v>
                </c:pt>
                <c:pt idx="681">
                  <c:v>92.797499999999999</c:v>
                </c:pt>
                <c:pt idx="682">
                  <c:v>93.024166666666602</c:v>
                </c:pt>
                <c:pt idx="683">
                  <c:v>92.905000000000001</c:v>
                </c:pt>
                <c:pt idx="684">
                  <c:v>92.018333333333302</c:v>
                </c:pt>
                <c:pt idx="685">
                  <c:v>94.912499999999994</c:v>
                </c:pt>
                <c:pt idx="686">
                  <c:v>93.859166666666596</c:v>
                </c:pt>
                <c:pt idx="687">
                  <c:v>91.686666666666596</c:v>
                </c:pt>
                <c:pt idx="688">
                  <c:v>93.885833333333295</c:v>
                </c:pt>
                <c:pt idx="689">
                  <c:v>93.326666666666597</c:v>
                </c:pt>
                <c:pt idx="690">
                  <c:v>94.9375</c:v>
                </c:pt>
                <c:pt idx="691">
                  <c:v>94.245833333333294</c:v>
                </c:pt>
                <c:pt idx="692">
                  <c:v>89.978333333333296</c:v>
                </c:pt>
                <c:pt idx="693">
                  <c:v>93.031666666666595</c:v>
                </c:pt>
                <c:pt idx="694">
                  <c:v>92.2708333333333</c:v>
                </c:pt>
                <c:pt idx="695">
                  <c:v>93.975833333333298</c:v>
                </c:pt>
                <c:pt idx="696">
                  <c:v>91.39</c:v>
                </c:pt>
                <c:pt idx="697">
                  <c:v>89.696666666666601</c:v>
                </c:pt>
                <c:pt idx="698">
                  <c:v>94.949166666666599</c:v>
                </c:pt>
                <c:pt idx="699">
                  <c:v>93.538333333333298</c:v>
                </c:pt>
                <c:pt idx="700">
                  <c:v>93.586666666666602</c:v>
                </c:pt>
                <c:pt idx="701">
                  <c:v>91.453333333333305</c:v>
                </c:pt>
                <c:pt idx="702">
                  <c:v>92.62</c:v>
                </c:pt>
                <c:pt idx="703">
                  <c:v>95.298333333333304</c:v>
                </c:pt>
                <c:pt idx="704">
                  <c:v>92.412499999999994</c:v>
                </c:pt>
                <c:pt idx="705">
                  <c:v>90.366666666666603</c:v>
                </c:pt>
                <c:pt idx="706">
                  <c:v>92.250833333333304</c:v>
                </c:pt>
                <c:pt idx="707">
                  <c:v>91.97</c:v>
                </c:pt>
                <c:pt idx="708">
                  <c:v>93.757499999999993</c:v>
                </c:pt>
                <c:pt idx="709">
                  <c:v>95.6458333333333</c:v>
                </c:pt>
                <c:pt idx="710">
                  <c:v>92.878333333333302</c:v>
                </c:pt>
                <c:pt idx="711">
                  <c:v>92.855833333333294</c:v>
                </c:pt>
                <c:pt idx="712">
                  <c:v>93.114999999999995</c:v>
                </c:pt>
                <c:pt idx="713">
                  <c:v>92.212499999999906</c:v>
                </c:pt>
                <c:pt idx="714">
                  <c:v>93.219166666666595</c:v>
                </c:pt>
                <c:pt idx="715">
                  <c:v>93.787499999999895</c:v>
                </c:pt>
                <c:pt idx="716">
                  <c:v>94.329999999999899</c:v>
                </c:pt>
                <c:pt idx="717">
                  <c:v>95.224166666666605</c:v>
                </c:pt>
                <c:pt idx="718">
                  <c:v>92.940833333333302</c:v>
                </c:pt>
                <c:pt idx="719">
                  <c:v>90.131666666666604</c:v>
                </c:pt>
                <c:pt idx="720">
                  <c:v>90.2141666666666</c:v>
                </c:pt>
                <c:pt idx="721">
                  <c:v>91.858333333333306</c:v>
                </c:pt>
                <c:pt idx="722">
                  <c:v>96.48</c:v>
                </c:pt>
                <c:pt idx="723">
                  <c:v>96.315833333333302</c:v>
                </c:pt>
                <c:pt idx="724">
                  <c:v>95.259166666666601</c:v>
                </c:pt>
                <c:pt idx="725">
                  <c:v>95.25</c:v>
                </c:pt>
                <c:pt idx="726">
                  <c:v>94.122500000000002</c:v>
                </c:pt>
                <c:pt idx="727">
                  <c:v>92.79</c:v>
                </c:pt>
                <c:pt idx="728">
                  <c:v>90.688333333333304</c:v>
                </c:pt>
                <c:pt idx="729">
                  <c:v>96.152500000000003</c:v>
                </c:pt>
              </c:numCache>
            </c:numRef>
          </c:yVal>
          <c:smooth val="0"/>
          <c:extLst>
            <c:ext xmlns:c16="http://schemas.microsoft.com/office/drawing/2014/chart" uri="{C3380CC4-5D6E-409C-BE32-E72D297353CC}">
              <c16:uniqueId val="{00000000-541F-49BF-9680-893601B2966F}"/>
            </c:ext>
          </c:extLst>
        </c:ser>
        <c:dLbls>
          <c:showLegendKey val="0"/>
          <c:showVal val="0"/>
          <c:showCatName val="0"/>
          <c:showSerName val="0"/>
          <c:showPercent val="0"/>
          <c:showBubbleSize val="0"/>
        </c:dLbls>
        <c:axId val="495543496"/>
        <c:axId val="495544152"/>
      </c:scatterChart>
      <c:valAx>
        <c:axId val="495543496"/>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5544152"/>
        <c:crosses val="autoZero"/>
        <c:crossBetween val="midCat"/>
      </c:valAx>
      <c:valAx>
        <c:axId val="49554415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554349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SOft</c:v>
          </c:tx>
          <c:spPr>
            <a:ln w="25400" cap="rnd">
              <a:noFill/>
              <a:round/>
            </a:ln>
            <a:effectLst/>
          </c:spPr>
          <c:marker>
            <c:symbol val="circle"/>
            <c:size val="5"/>
            <c:spPr>
              <a:solidFill>
                <a:schemeClr val="accent1"/>
              </a:solidFill>
              <a:ln w="9525">
                <a:solidFill>
                  <a:schemeClr val="accent1"/>
                </a:solidFill>
              </a:ln>
              <a:effectLst/>
            </c:spPr>
          </c:marker>
          <c:xVal>
            <c:numRef>
              <c:f>Sheet1!$H$3:$H$732</c:f>
              <c:numCache>
                <c:formatCode>0.00</c:formatCode>
                <c:ptCount val="730"/>
                <c:pt idx="0">
                  <c:v>2674.4304999999999</c:v>
                </c:pt>
                <c:pt idx="1">
                  <c:v>2576.1278333333298</c:v>
                </c:pt>
                <c:pt idx="2">
                  <c:v>2131.9819583333301</c:v>
                </c:pt>
                <c:pt idx="3">
                  <c:v>2772.0559583333302</c:v>
                </c:pt>
                <c:pt idx="4">
                  <c:v>2143.486625</c:v>
                </c:pt>
                <c:pt idx="5">
                  <c:v>2682.031125</c:v>
                </c:pt>
                <c:pt idx="6">
                  <c:v>1788.07475</c:v>
                </c:pt>
                <c:pt idx="7">
                  <c:v>2082.8450909090898</c:v>
                </c:pt>
                <c:pt idx="8">
                  <c:v>1815.8505</c:v>
                </c:pt>
                <c:pt idx="9">
                  <c:v>2219.27536363636</c:v>
                </c:pt>
                <c:pt idx="10">
                  <c:v>2142.3453</c:v>
                </c:pt>
                <c:pt idx="11">
                  <c:v>2169.7437083333298</c:v>
                </c:pt>
                <c:pt idx="12">
                  <c:v>2228.9214999999999</c:v>
                </c:pt>
                <c:pt idx="13">
                  <c:v>2289.4490000000001</c:v>
                </c:pt>
                <c:pt idx="14">
                  <c:v>1966.19391666666</c:v>
                </c:pt>
                <c:pt idx="15">
                  <c:v>2222.9840416666598</c:v>
                </c:pt>
                <c:pt idx="16">
                  <c:v>1651.58858333333</c:v>
                </c:pt>
                <c:pt idx="17">
                  <c:v>1957.57495833333</c:v>
                </c:pt>
                <c:pt idx="18">
                  <c:v>1865.0249999999901</c:v>
                </c:pt>
                <c:pt idx="19">
                  <c:v>2157.2933333333299</c:v>
                </c:pt>
                <c:pt idx="20">
                  <c:v>1933.9007916666601</c:v>
                </c:pt>
                <c:pt idx="21">
                  <c:v>2161.194375</c:v>
                </c:pt>
                <c:pt idx="22">
                  <c:v>1672.51316666666</c:v>
                </c:pt>
                <c:pt idx="23">
                  <c:v>1928.0590416666601</c:v>
                </c:pt>
                <c:pt idx="24">
                  <c:v>1863.6369999999899</c:v>
                </c:pt>
                <c:pt idx="25">
                  <c:v>2185.68658333333</c:v>
                </c:pt>
                <c:pt idx="26">
                  <c:v>2185.5760416666599</c:v>
                </c:pt>
                <c:pt idx="27">
                  <c:v>3175.2769166666599</c:v>
                </c:pt>
                <c:pt idx="28">
                  <c:v>2648.79408333333</c:v>
                </c:pt>
                <c:pt idx="29">
                  <c:v>3164.5167499999998</c:v>
                </c:pt>
                <c:pt idx="30">
                  <c:v>2308.0395416666602</c:v>
                </c:pt>
                <c:pt idx="31">
                  <c:v>2417.7790416666599</c:v>
                </c:pt>
                <c:pt idx="32">
                  <c:v>1961.419625</c:v>
                </c:pt>
                <c:pt idx="33">
                  <c:v>2127.0714583333302</c:v>
                </c:pt>
                <c:pt idx="34">
                  <c:v>2004.6923124999901</c:v>
                </c:pt>
                <c:pt idx="35">
                  <c:v>2200.4989999999998</c:v>
                </c:pt>
                <c:pt idx="36">
                  <c:v>1839.5621428571401</c:v>
                </c:pt>
                <c:pt idx="37">
                  <c:v>2184.156125</c:v>
                </c:pt>
                <c:pt idx="38">
                  <c:v>1748.4124999999999</c:v>
                </c:pt>
                <c:pt idx="39">
                  <c:v>2417.6507083333299</c:v>
                </c:pt>
                <c:pt idx="40">
                  <c:v>2067.5482916666601</c:v>
                </c:pt>
                <c:pt idx="41">
                  <c:v>2572.71675</c:v>
                </c:pt>
                <c:pt idx="42">
                  <c:v>2070.56383333333</c:v>
                </c:pt>
                <c:pt idx="43">
                  <c:v>2702.1071666666599</c:v>
                </c:pt>
                <c:pt idx="44">
                  <c:v>2155.5055416666601</c:v>
                </c:pt>
                <c:pt idx="45">
                  <c:v>2449.9735416666599</c:v>
                </c:pt>
                <c:pt idx="46">
                  <c:v>1994.9894545454499</c:v>
                </c:pt>
                <c:pt idx="47">
                  <c:v>2281.8349166666599</c:v>
                </c:pt>
                <c:pt idx="48">
                  <c:v>1951.5263333333301</c:v>
                </c:pt>
                <c:pt idx="49">
                  <c:v>2341.0592916666601</c:v>
                </c:pt>
                <c:pt idx="50">
                  <c:v>1823.6909166666601</c:v>
                </c:pt>
                <c:pt idx="51">
                  <c:v>2288.3790416666602</c:v>
                </c:pt>
                <c:pt idx="52">
                  <c:v>1833.969625</c:v>
                </c:pt>
                <c:pt idx="53">
                  <c:v>2465.6632500000001</c:v>
                </c:pt>
                <c:pt idx="54">
                  <c:v>1844.722</c:v>
                </c:pt>
                <c:pt idx="55">
                  <c:v>2259.0371666666601</c:v>
                </c:pt>
                <c:pt idx="56">
                  <c:v>1988.9660833333301</c:v>
                </c:pt>
                <c:pt idx="57">
                  <c:v>2498.4301666666602</c:v>
                </c:pt>
                <c:pt idx="58">
                  <c:v>2064.4832499999902</c:v>
                </c:pt>
                <c:pt idx="59">
                  <c:v>2629.6935416666602</c:v>
                </c:pt>
                <c:pt idx="60">
                  <c:v>2088.8087500000001</c:v>
                </c:pt>
                <c:pt idx="61">
                  <c:v>2670.88983333333</c:v>
                </c:pt>
                <c:pt idx="62">
                  <c:v>2061.80587499999</c:v>
                </c:pt>
                <c:pt idx="63">
                  <c:v>2388.2006249999999</c:v>
                </c:pt>
                <c:pt idx="64">
                  <c:v>2012.0826666666601</c:v>
                </c:pt>
                <c:pt idx="65">
                  <c:v>2765.58395833333</c:v>
                </c:pt>
                <c:pt idx="66">
                  <c:v>1877.6705833333299</c:v>
                </c:pt>
                <c:pt idx="67">
                  <c:v>2193.5964166666599</c:v>
                </c:pt>
                <c:pt idx="68">
                  <c:v>2175.5892142857101</c:v>
                </c:pt>
                <c:pt idx="69">
                  <c:v>2378.2999583333299</c:v>
                </c:pt>
                <c:pt idx="70">
                  <c:v>2051.6291428571399</c:v>
                </c:pt>
                <c:pt idx="71">
                  <c:v>2120.0478750000002</c:v>
                </c:pt>
                <c:pt idx="72">
                  <c:v>1760.261375</c:v>
                </c:pt>
                <c:pt idx="73">
                  <c:v>2111.6414583333299</c:v>
                </c:pt>
                <c:pt idx="74">
                  <c:v>2026.5122916666601</c:v>
                </c:pt>
                <c:pt idx="75">
                  <c:v>2289.0562083333298</c:v>
                </c:pt>
                <c:pt idx="76">
                  <c:v>1996.34679166666</c:v>
                </c:pt>
                <c:pt idx="77">
                  <c:v>2194.7312916666601</c:v>
                </c:pt>
                <c:pt idx="78">
                  <c:v>1922.08879166666</c:v>
                </c:pt>
                <c:pt idx="79">
                  <c:v>2188.2592916666599</c:v>
                </c:pt>
                <c:pt idx="80">
                  <c:v>1805.3314583333299</c:v>
                </c:pt>
                <c:pt idx="81">
                  <c:v>1953.63308333333</c:v>
                </c:pt>
                <c:pt idx="82">
                  <c:v>1709.93233333333</c:v>
                </c:pt>
                <c:pt idx="83">
                  <c:v>2004.21187499999</c:v>
                </c:pt>
                <c:pt idx="84">
                  <c:v>1882.4137083333301</c:v>
                </c:pt>
                <c:pt idx="85">
                  <c:v>2126.41379166666</c:v>
                </c:pt>
                <c:pt idx="86">
                  <c:v>2547.8222500000002</c:v>
                </c:pt>
                <c:pt idx="87">
                  <c:v>3266.0770833333299</c:v>
                </c:pt>
                <c:pt idx="88">
                  <c:v>2419.2827499999999</c:v>
                </c:pt>
                <c:pt idx="89">
                  <c:v>2691.4539999999902</c:v>
                </c:pt>
                <c:pt idx="90">
                  <c:v>2256.8607499999998</c:v>
                </c:pt>
                <c:pt idx="91">
                  <c:v>2775.1006666666599</c:v>
                </c:pt>
                <c:pt idx="92">
                  <c:v>2142.8525833333301</c:v>
                </c:pt>
                <c:pt idx="93">
                  <c:v>2670.6450833333301</c:v>
                </c:pt>
                <c:pt idx="94">
                  <c:v>1874.96795833333</c:v>
                </c:pt>
                <c:pt idx="95">
                  <c:v>2058.6119166666599</c:v>
                </c:pt>
                <c:pt idx="96">
                  <c:v>1985.4231</c:v>
                </c:pt>
                <c:pt idx="97">
                  <c:v>2291.04</c:v>
                </c:pt>
                <c:pt idx="98">
                  <c:v>2199.879625</c:v>
                </c:pt>
                <c:pt idx="99">
                  <c:v>2610.51429166666</c:v>
                </c:pt>
                <c:pt idx="100">
                  <c:v>2211.9007083333299</c:v>
                </c:pt>
                <c:pt idx="101">
                  <c:v>3203.9935833333302</c:v>
                </c:pt>
                <c:pt idx="102">
                  <c:v>2531.7787499999999</c:v>
                </c:pt>
                <c:pt idx="103">
                  <c:v>3296.54145833333</c:v>
                </c:pt>
                <c:pt idx="104">
                  <c:v>2438.7048749999999</c:v>
                </c:pt>
                <c:pt idx="105">
                  <c:v>2403.74920833333</c:v>
                </c:pt>
                <c:pt idx="106">
                  <c:v>1741.94345833333</c:v>
                </c:pt>
                <c:pt idx="107">
                  <c:v>1985.7389583333299</c:v>
                </c:pt>
                <c:pt idx="108">
                  <c:v>1658.6374166666601</c:v>
                </c:pt>
                <c:pt idx="109">
                  <c:v>2032.0067083333299</c:v>
                </c:pt>
                <c:pt idx="110">
                  <c:v>2014.1435833333301</c:v>
                </c:pt>
                <c:pt idx="111">
                  <c:v>2763.3914999999902</c:v>
                </c:pt>
                <c:pt idx="112">
                  <c:v>2260.07733333333</c:v>
                </c:pt>
                <c:pt idx="113">
                  <c:v>3089.39804166666</c:v>
                </c:pt>
                <c:pt idx="114">
                  <c:v>2268.41604166666</c:v>
                </c:pt>
                <c:pt idx="115">
                  <c:v>2928.5041249999999</c:v>
                </c:pt>
                <c:pt idx="116">
                  <c:v>2219.0850833333302</c:v>
                </c:pt>
                <c:pt idx="117">
                  <c:v>2785.3510000000001</c:v>
                </c:pt>
                <c:pt idx="118">
                  <c:v>2022.3139166666599</c:v>
                </c:pt>
                <c:pt idx="119">
                  <c:v>2246.1746250000001</c:v>
                </c:pt>
                <c:pt idx="120">
                  <c:v>1955.92941666666</c:v>
                </c:pt>
                <c:pt idx="121">
                  <c:v>2746.7552083333298</c:v>
                </c:pt>
                <c:pt idx="122">
                  <c:v>1767.7171249999999</c:v>
                </c:pt>
                <c:pt idx="123">
                  <c:v>2275.6261666666601</c:v>
                </c:pt>
                <c:pt idx="124">
                  <c:v>2016.70516666666</c:v>
                </c:pt>
                <c:pt idx="125">
                  <c:v>2550.7890000000002</c:v>
                </c:pt>
                <c:pt idx="126">
                  <c:v>1815.8290833333299</c:v>
                </c:pt>
                <c:pt idx="127">
                  <c:v>2059.78404166666</c:v>
                </c:pt>
                <c:pt idx="128">
                  <c:v>1758.11533333333</c:v>
                </c:pt>
                <c:pt idx="129">
                  <c:v>2062.8898749999998</c:v>
                </c:pt>
                <c:pt idx="130">
                  <c:v>2008.6056249999999</c:v>
                </c:pt>
                <c:pt idx="131">
                  <c:v>2403.17054166666</c:v>
                </c:pt>
                <c:pt idx="132">
                  <c:v>1802.7807499999999</c:v>
                </c:pt>
                <c:pt idx="133">
                  <c:v>2012.3384166666599</c:v>
                </c:pt>
                <c:pt idx="134">
                  <c:v>1925.6469583333301</c:v>
                </c:pt>
                <c:pt idx="135">
                  <c:v>2278.7637083333302</c:v>
                </c:pt>
                <c:pt idx="136">
                  <c:v>2003.20657142857</c:v>
                </c:pt>
                <c:pt idx="137">
                  <c:v>2089.9385833333299</c:v>
                </c:pt>
                <c:pt idx="138">
                  <c:v>1675.94927272727</c:v>
                </c:pt>
                <c:pt idx="139">
                  <c:v>2098.6694583333301</c:v>
                </c:pt>
                <c:pt idx="140">
                  <c:v>1905.87735</c:v>
                </c:pt>
                <c:pt idx="141">
                  <c:v>2054.7722916666598</c:v>
                </c:pt>
                <c:pt idx="142">
                  <c:v>1897.8969090909</c:v>
                </c:pt>
                <c:pt idx="143">
                  <c:v>2157.9027500000002</c:v>
                </c:pt>
                <c:pt idx="144">
                  <c:v>2109.0095000000001</c:v>
                </c:pt>
                <c:pt idx="145">
                  <c:v>2259.53731818181</c:v>
                </c:pt>
                <c:pt idx="146">
                  <c:v>2036.0522000000001</c:v>
                </c:pt>
                <c:pt idx="147">
                  <c:v>2303.133875</c:v>
                </c:pt>
                <c:pt idx="148">
                  <c:v>1791.6844999999901</c:v>
                </c:pt>
                <c:pt idx="149">
                  <c:v>2076.2275</c:v>
                </c:pt>
                <c:pt idx="150">
                  <c:v>1771.01158333333</c:v>
                </c:pt>
                <c:pt idx="151">
                  <c:v>2304.1829583333301</c:v>
                </c:pt>
                <c:pt idx="152">
                  <c:v>2108.3857083333301</c:v>
                </c:pt>
                <c:pt idx="153">
                  <c:v>2577.1646249999999</c:v>
                </c:pt>
                <c:pt idx="154">
                  <c:v>2107.1595833333299</c:v>
                </c:pt>
                <c:pt idx="155">
                  <c:v>2527.9144166666601</c:v>
                </c:pt>
                <c:pt idx="156">
                  <c:v>2046.2037499999999</c:v>
                </c:pt>
                <c:pt idx="157">
                  <c:v>2268.3677916666602</c:v>
                </c:pt>
                <c:pt idx="158">
                  <c:v>1968.2440909090899</c:v>
                </c:pt>
                <c:pt idx="159">
                  <c:v>2173.0286249999999</c:v>
                </c:pt>
                <c:pt idx="160">
                  <c:v>2010.4895555555499</c:v>
                </c:pt>
                <c:pt idx="161">
                  <c:v>2118.1903750000001</c:v>
                </c:pt>
                <c:pt idx="162">
                  <c:v>1785.1503749999899</c:v>
                </c:pt>
                <c:pt idx="163">
                  <c:v>1962.36544999999</c:v>
                </c:pt>
                <c:pt idx="164">
                  <c:v>1752.3128999999999</c:v>
                </c:pt>
                <c:pt idx="165">
                  <c:v>1970.0640454545401</c:v>
                </c:pt>
                <c:pt idx="166">
                  <c:v>2105.8021250000002</c:v>
                </c:pt>
                <c:pt idx="167">
                  <c:v>2244.6122083333298</c:v>
                </c:pt>
                <c:pt idx="168">
                  <c:v>2130.4705714285701</c:v>
                </c:pt>
                <c:pt idx="169">
                  <c:v>2107.2345416666599</c:v>
                </c:pt>
                <c:pt idx="170">
                  <c:v>1890.0461250000001</c:v>
                </c:pt>
                <c:pt idx="171">
                  <c:v>2064.86241666666</c:v>
                </c:pt>
                <c:pt idx="172">
                  <c:v>1992.3972777777699</c:v>
                </c:pt>
                <c:pt idx="173">
                  <c:v>2193.5958333333301</c:v>
                </c:pt>
                <c:pt idx="174">
                  <c:v>1713.057875</c:v>
                </c:pt>
                <c:pt idx="175">
                  <c:v>1844.6421111111099</c:v>
                </c:pt>
                <c:pt idx="176">
                  <c:v>1794.3062</c:v>
                </c:pt>
                <c:pt idx="177">
                  <c:v>1879.9822222222199</c:v>
                </c:pt>
                <c:pt idx="178">
                  <c:v>1726.2678333333299</c:v>
                </c:pt>
                <c:pt idx="179">
                  <c:v>1909.5529166666599</c:v>
                </c:pt>
                <c:pt idx="180">
                  <c:v>1895.5373499999901</c:v>
                </c:pt>
                <c:pt idx="181">
                  <c:v>2075.2814583333302</c:v>
                </c:pt>
                <c:pt idx="182">
                  <c:v>2204.4625000000001</c:v>
                </c:pt>
                <c:pt idx="183">
                  <c:v>2647.4805833333298</c:v>
                </c:pt>
                <c:pt idx="184">
                  <c:v>1895.28920833333</c:v>
                </c:pt>
                <c:pt idx="185">
                  <c:v>2096.7167083333302</c:v>
                </c:pt>
                <c:pt idx="186">
                  <c:v>2094.1008333333298</c:v>
                </c:pt>
                <c:pt idx="187">
                  <c:v>2630.4309166666599</c:v>
                </c:pt>
                <c:pt idx="188">
                  <c:v>1754.1857499999901</c:v>
                </c:pt>
                <c:pt idx="189">
                  <c:v>1884.8855454545401</c:v>
                </c:pt>
                <c:pt idx="190">
                  <c:v>1949.35475</c:v>
                </c:pt>
                <c:pt idx="191">
                  <c:v>2305.1105416666601</c:v>
                </c:pt>
                <c:pt idx="192">
                  <c:v>2093.9851249999901</c:v>
                </c:pt>
                <c:pt idx="193">
                  <c:v>2421.5386249999901</c:v>
                </c:pt>
                <c:pt idx="194">
                  <c:v>1716.26629166666</c:v>
                </c:pt>
                <c:pt idx="195">
                  <c:v>1981.6607083333299</c:v>
                </c:pt>
                <c:pt idx="196">
                  <c:v>1874.97291666666</c:v>
                </c:pt>
                <c:pt idx="197">
                  <c:v>2096.9939999999901</c:v>
                </c:pt>
                <c:pt idx="198">
                  <c:v>1859.7716666666599</c:v>
                </c:pt>
                <c:pt idx="199">
                  <c:v>2115.2125000000001</c:v>
                </c:pt>
                <c:pt idx="200">
                  <c:v>2080.5575833333301</c:v>
                </c:pt>
                <c:pt idx="201">
                  <c:v>2572.0059999999999</c:v>
                </c:pt>
                <c:pt idx="202">
                  <c:v>1915.4982</c:v>
                </c:pt>
                <c:pt idx="203">
                  <c:v>2139.759</c:v>
                </c:pt>
                <c:pt idx="204">
                  <c:v>1821.2655833333299</c:v>
                </c:pt>
                <c:pt idx="205">
                  <c:v>2098.1899166666599</c:v>
                </c:pt>
                <c:pt idx="206">
                  <c:v>1740.50766666666</c:v>
                </c:pt>
                <c:pt idx="207">
                  <c:v>2164.19929166666</c:v>
                </c:pt>
                <c:pt idx="208">
                  <c:v>2045.9454166666601</c:v>
                </c:pt>
                <c:pt idx="209">
                  <c:v>2398.56170833333</c:v>
                </c:pt>
                <c:pt idx="210">
                  <c:v>2048.9234999999999</c:v>
                </c:pt>
                <c:pt idx="211">
                  <c:v>2373.5059999999999</c:v>
                </c:pt>
                <c:pt idx="212">
                  <c:v>1995.30845833333</c:v>
                </c:pt>
                <c:pt idx="213">
                  <c:v>2278.0785833333298</c:v>
                </c:pt>
                <c:pt idx="214">
                  <c:v>1923.8526666666601</c:v>
                </c:pt>
                <c:pt idx="215">
                  <c:v>2298.48358333333</c:v>
                </c:pt>
                <c:pt idx="216">
                  <c:v>1924.03687499999</c:v>
                </c:pt>
                <c:pt idx="217">
                  <c:v>2205.9349166666598</c:v>
                </c:pt>
                <c:pt idx="218">
                  <c:v>1731.95370833333</c:v>
                </c:pt>
                <c:pt idx="219">
                  <c:v>1932.3406666666599</c:v>
                </c:pt>
                <c:pt idx="220">
                  <c:v>1618.6572916666601</c:v>
                </c:pt>
                <c:pt idx="221">
                  <c:v>1923.4404583333301</c:v>
                </c:pt>
                <c:pt idx="222">
                  <c:v>1879.78416666666</c:v>
                </c:pt>
                <c:pt idx="223">
                  <c:v>2109.7046666666602</c:v>
                </c:pt>
                <c:pt idx="224">
                  <c:v>1805.62670833333</c:v>
                </c:pt>
                <c:pt idx="225">
                  <c:v>2094.1961249999999</c:v>
                </c:pt>
                <c:pt idx="226">
                  <c:v>1835.2183333333301</c:v>
                </c:pt>
                <c:pt idx="227">
                  <c:v>2135.9254999999998</c:v>
                </c:pt>
                <c:pt idx="228">
                  <c:v>1650.9535000000001</c:v>
                </c:pt>
                <c:pt idx="229">
                  <c:v>1909.9368750000001</c:v>
                </c:pt>
                <c:pt idx="230">
                  <c:v>1819.76733333333</c:v>
                </c:pt>
                <c:pt idx="231">
                  <c:v>2076.1788333333302</c:v>
                </c:pt>
                <c:pt idx="232">
                  <c:v>1647.1206666666601</c:v>
                </c:pt>
                <c:pt idx="233">
                  <c:v>1907.8098749999999</c:v>
                </c:pt>
                <c:pt idx="234">
                  <c:v>1546.12645833333</c:v>
                </c:pt>
                <c:pt idx="235">
                  <c:v>1858.03879166666</c:v>
                </c:pt>
                <c:pt idx="236">
                  <c:v>1922.3710000000001</c:v>
                </c:pt>
                <c:pt idx="237">
                  <c:v>2112.4864583333301</c:v>
                </c:pt>
                <c:pt idx="238">
                  <c:v>2040.2557142857099</c:v>
                </c:pt>
                <c:pt idx="239">
                  <c:v>2149.3773333333302</c:v>
                </c:pt>
                <c:pt idx="240">
                  <c:v>1816.9179999999999</c:v>
                </c:pt>
                <c:pt idx="241">
                  <c:v>2432.2733181818098</c:v>
                </c:pt>
                <c:pt idx="242">
                  <c:v>2029.36579166666</c:v>
                </c:pt>
                <c:pt idx="243">
                  <c:v>2417.7076666666599</c:v>
                </c:pt>
                <c:pt idx="244">
                  <c:v>1971.1330416666599</c:v>
                </c:pt>
                <c:pt idx="245">
                  <c:v>2307.2817083333298</c:v>
                </c:pt>
                <c:pt idx="246">
                  <c:v>2072.0460416666601</c:v>
                </c:pt>
                <c:pt idx="247">
                  <c:v>2325.5537083333302</c:v>
                </c:pt>
                <c:pt idx="248">
                  <c:v>1682.53033333333</c:v>
                </c:pt>
                <c:pt idx="249">
                  <c:v>1845.6923750000001</c:v>
                </c:pt>
                <c:pt idx="250">
                  <c:v>1947.2274583333301</c:v>
                </c:pt>
                <c:pt idx="251">
                  <c:v>2272.6708333333299</c:v>
                </c:pt>
                <c:pt idx="252">
                  <c:v>2162.9690416666599</c:v>
                </c:pt>
                <c:pt idx="253">
                  <c:v>2396.8091666666601</c:v>
                </c:pt>
                <c:pt idx="254">
                  <c:v>1959.90287499999</c:v>
                </c:pt>
                <c:pt idx="255">
                  <c:v>2223.83566666666</c:v>
                </c:pt>
                <c:pt idx="256">
                  <c:v>1947.63870833333</c:v>
                </c:pt>
                <c:pt idx="257">
                  <c:v>2195.3652916666601</c:v>
                </c:pt>
                <c:pt idx="258">
                  <c:v>1752.35545833333</c:v>
                </c:pt>
                <c:pt idx="259">
                  <c:v>1953.0465833333301</c:v>
                </c:pt>
                <c:pt idx="260">
                  <c:v>2006.93199999999</c:v>
                </c:pt>
                <c:pt idx="261">
                  <c:v>2167.6819583333299</c:v>
                </c:pt>
                <c:pt idx="262">
                  <c:v>2025.9698333333299</c:v>
                </c:pt>
                <c:pt idx="263">
                  <c:v>2364.0405416666599</c:v>
                </c:pt>
                <c:pt idx="264">
                  <c:v>1953.5266875</c:v>
                </c:pt>
                <c:pt idx="265">
                  <c:v>2081.5011666666601</c:v>
                </c:pt>
                <c:pt idx="266">
                  <c:v>1833.8292916666601</c:v>
                </c:pt>
                <c:pt idx="267">
                  <c:v>2114.1895</c:v>
                </c:pt>
                <c:pt idx="268">
                  <c:v>1983.90711111111</c:v>
                </c:pt>
                <c:pt idx="269">
                  <c:v>2093.3930833333302</c:v>
                </c:pt>
                <c:pt idx="270">
                  <c:v>1989.1543750000001</c:v>
                </c:pt>
                <c:pt idx="271">
                  <c:v>2151.98383333333</c:v>
                </c:pt>
                <c:pt idx="272">
                  <c:v>1885.0945454545399</c:v>
                </c:pt>
                <c:pt idx="273">
                  <c:v>2100.1242499999998</c:v>
                </c:pt>
                <c:pt idx="274">
                  <c:v>1702.1761818181801</c:v>
                </c:pt>
                <c:pt idx="275">
                  <c:v>1951.5956249999999</c:v>
                </c:pt>
                <c:pt idx="276">
                  <c:v>1599.57408333333</c:v>
                </c:pt>
                <c:pt idx="277">
                  <c:v>1928.0886666666599</c:v>
                </c:pt>
                <c:pt idx="278">
                  <c:v>1874.05004166666</c:v>
                </c:pt>
                <c:pt idx="279">
                  <c:v>2228.79675</c:v>
                </c:pt>
                <c:pt idx="280">
                  <c:v>1865.50854166666</c:v>
                </c:pt>
                <c:pt idx="281">
                  <c:v>2147.9385416666601</c:v>
                </c:pt>
                <c:pt idx="282">
                  <c:v>1896.82779166666</c:v>
                </c:pt>
                <c:pt idx="283">
                  <c:v>2179.9699166666601</c:v>
                </c:pt>
                <c:pt idx="284">
                  <c:v>1908.9708333333299</c:v>
                </c:pt>
                <c:pt idx="285">
                  <c:v>2201.0394166666601</c:v>
                </c:pt>
                <c:pt idx="286">
                  <c:v>1941.4735416666599</c:v>
                </c:pt>
                <c:pt idx="287">
                  <c:v>2156.9471250000001</c:v>
                </c:pt>
                <c:pt idx="288">
                  <c:v>1900.7242857142801</c:v>
                </c:pt>
                <c:pt idx="289">
                  <c:v>1990.6963333333299</c:v>
                </c:pt>
                <c:pt idx="290">
                  <c:v>1641.170875</c:v>
                </c:pt>
                <c:pt idx="291">
                  <c:v>1928.3489999999999</c:v>
                </c:pt>
                <c:pt idx="292">
                  <c:v>1902.70066666666</c:v>
                </c:pt>
                <c:pt idx="293">
                  <c:v>2189.06766666666</c:v>
                </c:pt>
                <c:pt idx="294">
                  <c:v>1932.2342083333299</c:v>
                </c:pt>
                <c:pt idx="295">
                  <c:v>2221.4512083333302</c:v>
                </c:pt>
                <c:pt idx="296">
                  <c:v>1911.44145833333</c:v>
                </c:pt>
                <c:pt idx="297">
                  <c:v>2154.5671666666599</c:v>
                </c:pt>
                <c:pt idx="298">
                  <c:v>2086.4557222222202</c:v>
                </c:pt>
                <c:pt idx="299">
                  <c:v>2375.8916249999902</c:v>
                </c:pt>
                <c:pt idx="300">
                  <c:v>2278.90968749999</c:v>
                </c:pt>
                <c:pt idx="301">
                  <c:v>2414.6731818181802</c:v>
                </c:pt>
                <c:pt idx="302">
                  <c:v>1976.13129999999</c:v>
                </c:pt>
                <c:pt idx="303">
                  <c:v>2665.5086249999999</c:v>
                </c:pt>
                <c:pt idx="304">
                  <c:v>2063.6120000000001</c:v>
                </c:pt>
                <c:pt idx="305">
                  <c:v>2220.75304166666</c:v>
                </c:pt>
                <c:pt idx="306">
                  <c:v>2043.6455000000001</c:v>
                </c:pt>
                <c:pt idx="307">
                  <c:v>2350.2772916666599</c:v>
                </c:pt>
                <c:pt idx="308">
                  <c:v>1895.89842857142</c:v>
                </c:pt>
                <c:pt idx="309">
                  <c:v>2092.5697499999901</c:v>
                </c:pt>
                <c:pt idx="310">
                  <c:v>1798.14591666666</c:v>
                </c:pt>
                <c:pt idx="311">
                  <c:v>2105.5673333333302</c:v>
                </c:pt>
                <c:pt idx="312">
                  <c:v>1923.17379166666</c:v>
                </c:pt>
                <c:pt idx="313">
                  <c:v>2208.3795416666599</c:v>
                </c:pt>
                <c:pt idx="314">
                  <c:v>1958.0631249999999</c:v>
                </c:pt>
                <c:pt idx="315">
                  <c:v>2245.5582083333302</c:v>
                </c:pt>
                <c:pt idx="316">
                  <c:v>1918.86162499999</c:v>
                </c:pt>
                <c:pt idx="317">
                  <c:v>2000.08429166666</c:v>
                </c:pt>
                <c:pt idx="318">
                  <c:v>1909.68320833333</c:v>
                </c:pt>
                <c:pt idx="319">
                  <c:v>2065.2884583333298</c:v>
                </c:pt>
                <c:pt idx="320">
                  <c:v>1660.33879166666</c:v>
                </c:pt>
                <c:pt idx="321">
                  <c:v>1883.58904166666</c:v>
                </c:pt>
                <c:pt idx="322">
                  <c:v>1905.7972916666599</c:v>
                </c:pt>
                <c:pt idx="323">
                  <c:v>2126.8541249999998</c:v>
                </c:pt>
                <c:pt idx="324">
                  <c:v>2100.2164583333301</c:v>
                </c:pt>
                <c:pt idx="325">
                  <c:v>2545.1474166666599</c:v>
                </c:pt>
                <c:pt idx="326">
                  <c:v>2023.9495833333301</c:v>
                </c:pt>
                <c:pt idx="327">
                  <c:v>2276.0501250000002</c:v>
                </c:pt>
                <c:pt idx="328">
                  <c:v>1991.1601250000001</c:v>
                </c:pt>
                <c:pt idx="329">
                  <c:v>2287.9387083333299</c:v>
                </c:pt>
                <c:pt idx="330">
                  <c:v>1849.9232916666599</c:v>
                </c:pt>
                <c:pt idx="331">
                  <c:v>2194.1292083333301</c:v>
                </c:pt>
                <c:pt idx="332">
                  <c:v>1790.3879583333301</c:v>
                </c:pt>
                <c:pt idx="333">
                  <c:v>2141.3363749999999</c:v>
                </c:pt>
                <c:pt idx="334">
                  <c:v>2057.9334999999901</c:v>
                </c:pt>
                <c:pt idx="335">
                  <c:v>2406.0681666666601</c:v>
                </c:pt>
                <c:pt idx="336">
                  <c:v>2095.8654166666602</c:v>
                </c:pt>
                <c:pt idx="337">
                  <c:v>2445.3009999999999</c:v>
                </c:pt>
                <c:pt idx="338">
                  <c:v>2086.9225833333298</c:v>
                </c:pt>
                <c:pt idx="339">
                  <c:v>2370.00979166666</c:v>
                </c:pt>
                <c:pt idx="340">
                  <c:v>2085.0864166666602</c:v>
                </c:pt>
                <c:pt idx="341">
                  <c:v>2395.16129166666</c:v>
                </c:pt>
                <c:pt idx="342">
                  <c:v>2235.5886666666602</c:v>
                </c:pt>
                <c:pt idx="343">
                  <c:v>2318.01045833333</c:v>
                </c:pt>
                <c:pt idx="344">
                  <c:v>2014.8761875</c:v>
                </c:pt>
                <c:pt idx="345">
                  <c:v>2078.2272499999999</c:v>
                </c:pt>
                <c:pt idx="346">
                  <c:v>1914.3522</c:v>
                </c:pt>
                <c:pt idx="347">
                  <c:v>2149.4061666666598</c:v>
                </c:pt>
                <c:pt idx="348">
                  <c:v>1990.1363181818101</c:v>
                </c:pt>
                <c:pt idx="349">
                  <c:v>2258.9283333333301</c:v>
                </c:pt>
                <c:pt idx="350">
                  <c:v>1961.3875</c:v>
                </c:pt>
                <c:pt idx="351">
                  <c:v>2335.6261249999998</c:v>
                </c:pt>
                <c:pt idx="352">
                  <c:v>2000.8362916666599</c:v>
                </c:pt>
                <c:pt idx="353">
                  <c:v>2338.0388749999902</c:v>
                </c:pt>
                <c:pt idx="354">
                  <c:v>2019.33712499999</c:v>
                </c:pt>
                <c:pt idx="355">
                  <c:v>2289.0407083333298</c:v>
                </c:pt>
                <c:pt idx="356">
                  <c:v>1994.4352083333299</c:v>
                </c:pt>
                <c:pt idx="357">
                  <c:v>2222.3777083333298</c:v>
                </c:pt>
                <c:pt idx="358">
                  <c:v>1792.535625</c:v>
                </c:pt>
                <c:pt idx="359">
                  <c:v>2035.47041666666</c:v>
                </c:pt>
                <c:pt idx="360">
                  <c:v>1825.59381249999</c:v>
                </c:pt>
                <c:pt idx="361">
                  <c:v>2076.4887916666598</c:v>
                </c:pt>
                <c:pt idx="362">
                  <c:v>2384.7628749999999</c:v>
                </c:pt>
                <c:pt idx="363">
                  <c:v>3175.5055000000002</c:v>
                </c:pt>
                <c:pt idx="364">
                  <c:v>1879.307</c:v>
                </c:pt>
                <c:pt idx="365">
                  <c:v>2233.8377500000001</c:v>
                </c:pt>
                <c:pt idx="366">
                  <c:v>2098.0626499999998</c:v>
                </c:pt>
                <c:pt idx="367">
                  <c:v>2477.5514583333302</c:v>
                </c:pt>
                <c:pt idx="368">
                  <c:v>1810.3757499999999</c:v>
                </c:pt>
                <c:pt idx="369">
                  <c:v>2138.3887916666599</c:v>
                </c:pt>
                <c:pt idx="370">
                  <c:v>1767.7639999999999</c:v>
                </c:pt>
                <c:pt idx="371">
                  <c:v>2166.1871000000001</c:v>
                </c:pt>
                <c:pt idx="372">
                  <c:v>1971.0527499999901</c:v>
                </c:pt>
                <c:pt idx="373">
                  <c:v>2203.1564166666599</c:v>
                </c:pt>
                <c:pt idx="374">
                  <c:v>1859.2815416666599</c:v>
                </c:pt>
                <c:pt idx="375">
                  <c:v>2249.0152916666598</c:v>
                </c:pt>
                <c:pt idx="376">
                  <c:v>1922.1611249999901</c:v>
                </c:pt>
                <c:pt idx="377">
                  <c:v>2221.432875</c:v>
                </c:pt>
                <c:pt idx="378">
                  <c:v>1745.8321249999999</c:v>
                </c:pt>
                <c:pt idx="379">
                  <c:v>2018.5865833333301</c:v>
                </c:pt>
                <c:pt idx="380">
                  <c:v>1857.62129166666</c:v>
                </c:pt>
                <c:pt idx="381">
                  <c:v>2091.5625416666599</c:v>
                </c:pt>
                <c:pt idx="382">
                  <c:v>1880.002375</c:v>
                </c:pt>
                <c:pt idx="383">
                  <c:v>2144.029</c:v>
                </c:pt>
                <c:pt idx="384">
                  <c:v>1942.2773749999999</c:v>
                </c:pt>
                <c:pt idx="385">
                  <c:v>2156.9050833333299</c:v>
                </c:pt>
                <c:pt idx="386">
                  <c:v>1863.51966666666</c:v>
                </c:pt>
                <c:pt idx="387">
                  <c:v>2113.2942083333301</c:v>
                </c:pt>
                <c:pt idx="388">
                  <c:v>1727.4197916666601</c:v>
                </c:pt>
                <c:pt idx="389">
                  <c:v>2095.5535</c:v>
                </c:pt>
                <c:pt idx="390">
                  <c:v>1967.7181249999901</c:v>
                </c:pt>
                <c:pt idx="391">
                  <c:v>2343.9105</c:v>
                </c:pt>
                <c:pt idx="392">
                  <c:v>2027.19783333333</c:v>
                </c:pt>
                <c:pt idx="393">
                  <c:v>2471.7156249999998</c:v>
                </c:pt>
                <c:pt idx="394">
                  <c:v>2030.9194583333301</c:v>
                </c:pt>
                <c:pt idx="395">
                  <c:v>2445.4532083333302</c:v>
                </c:pt>
                <c:pt idx="396">
                  <c:v>2128.7746666666599</c:v>
                </c:pt>
                <c:pt idx="397">
                  <c:v>2486.29025</c:v>
                </c:pt>
                <c:pt idx="398">
                  <c:v>2153.5862499999998</c:v>
                </c:pt>
                <c:pt idx="399">
                  <c:v>2445.9498749999998</c:v>
                </c:pt>
                <c:pt idx="400">
                  <c:v>1976.4664166666601</c:v>
                </c:pt>
                <c:pt idx="401">
                  <c:v>2273.79779166666</c:v>
                </c:pt>
                <c:pt idx="402">
                  <c:v>1887.0905416666601</c:v>
                </c:pt>
                <c:pt idx="403">
                  <c:v>2286.2764583333301</c:v>
                </c:pt>
                <c:pt idx="404">
                  <c:v>2117.26695833333</c:v>
                </c:pt>
                <c:pt idx="405">
                  <c:v>2382.9783333333298</c:v>
                </c:pt>
                <c:pt idx="406">
                  <c:v>2141.53866666666</c:v>
                </c:pt>
                <c:pt idx="407">
                  <c:v>2240.2341666666598</c:v>
                </c:pt>
                <c:pt idx="408">
                  <c:v>1878.19175</c:v>
                </c:pt>
                <c:pt idx="409">
                  <c:v>2191.5256250000002</c:v>
                </c:pt>
                <c:pt idx="410">
                  <c:v>1887.7463749999899</c:v>
                </c:pt>
                <c:pt idx="411">
                  <c:v>2213.9628333333299</c:v>
                </c:pt>
                <c:pt idx="412">
                  <c:v>1996.06308333333</c:v>
                </c:pt>
                <c:pt idx="413">
                  <c:v>2482.7692499999998</c:v>
                </c:pt>
                <c:pt idx="414">
                  <c:v>1897.66616666666</c:v>
                </c:pt>
                <c:pt idx="415">
                  <c:v>2206.1185</c:v>
                </c:pt>
                <c:pt idx="416">
                  <c:v>1751.1030416666599</c:v>
                </c:pt>
                <c:pt idx="417">
                  <c:v>2099.3076249999999</c:v>
                </c:pt>
                <c:pt idx="418">
                  <c:v>2000.35366666666</c:v>
                </c:pt>
                <c:pt idx="419">
                  <c:v>2385.5984999999901</c:v>
                </c:pt>
                <c:pt idx="420">
                  <c:v>2051.9919583333299</c:v>
                </c:pt>
                <c:pt idx="421">
                  <c:v>2307.1601249999999</c:v>
                </c:pt>
                <c:pt idx="422">
                  <c:v>1992.06812499999</c:v>
                </c:pt>
                <c:pt idx="423">
                  <c:v>2272.55004166666</c:v>
                </c:pt>
                <c:pt idx="424">
                  <c:v>2619.6127499999998</c:v>
                </c:pt>
                <c:pt idx="425">
                  <c:v>3135.2914166666601</c:v>
                </c:pt>
                <c:pt idx="426">
                  <c:v>2020.72577777777</c:v>
                </c:pt>
                <c:pt idx="427">
                  <c:v>2479.9036666666598</c:v>
                </c:pt>
                <c:pt idx="428">
                  <c:v>2173.7058333333298</c:v>
                </c:pt>
                <c:pt idx="429">
                  <c:v>2584.7835833333302</c:v>
                </c:pt>
                <c:pt idx="430">
                  <c:v>2057.4659999999999</c:v>
                </c:pt>
                <c:pt idx="431">
                  <c:v>2659.6397499999998</c:v>
                </c:pt>
                <c:pt idx="432">
                  <c:v>1999.15021428571</c:v>
                </c:pt>
                <c:pt idx="433">
                  <c:v>2072.13229166666</c:v>
                </c:pt>
                <c:pt idx="434">
                  <c:v>1795.002125</c:v>
                </c:pt>
                <c:pt idx="435">
                  <c:v>2046.49437499999</c:v>
                </c:pt>
                <c:pt idx="436">
                  <c:v>2152.0723750000002</c:v>
                </c:pt>
                <c:pt idx="437">
                  <c:v>2471.3907916666599</c:v>
                </c:pt>
                <c:pt idx="438">
                  <c:v>1920.2779583333299</c:v>
                </c:pt>
                <c:pt idx="439">
                  <c:v>2274.8648333333299</c:v>
                </c:pt>
                <c:pt idx="440">
                  <c:v>1595.4885833333301</c:v>
                </c:pt>
                <c:pt idx="441">
                  <c:v>1906.04541666666</c:v>
                </c:pt>
                <c:pt idx="442">
                  <c:v>1899.76866666666</c:v>
                </c:pt>
                <c:pt idx="443">
                  <c:v>2168.54474999999</c:v>
                </c:pt>
                <c:pt idx="444">
                  <c:v>1893.92883333333</c:v>
                </c:pt>
                <c:pt idx="445">
                  <c:v>2163.90545833333</c:v>
                </c:pt>
                <c:pt idx="446">
                  <c:v>1709.3747499999999</c:v>
                </c:pt>
                <c:pt idx="447">
                  <c:v>1969.1160833333299</c:v>
                </c:pt>
                <c:pt idx="448">
                  <c:v>1981.62925</c:v>
                </c:pt>
                <c:pt idx="449">
                  <c:v>2265.6325000000002</c:v>
                </c:pt>
                <c:pt idx="450">
                  <c:v>2017.8668333333301</c:v>
                </c:pt>
                <c:pt idx="451">
                  <c:v>2272.4112083333298</c:v>
                </c:pt>
                <c:pt idx="452">
                  <c:v>1957.98008333333</c:v>
                </c:pt>
                <c:pt idx="453">
                  <c:v>2410.05508333333</c:v>
                </c:pt>
                <c:pt idx="454">
                  <c:v>2061.5842499999899</c:v>
                </c:pt>
                <c:pt idx="455">
                  <c:v>2334.3259166666599</c:v>
                </c:pt>
                <c:pt idx="456">
                  <c:v>1791.68908333333</c:v>
                </c:pt>
                <c:pt idx="457">
                  <c:v>2115.05070833333</c:v>
                </c:pt>
                <c:pt idx="458">
                  <c:v>1725.1356249999999</c:v>
                </c:pt>
                <c:pt idx="459">
                  <c:v>2079.96133333333</c:v>
                </c:pt>
                <c:pt idx="460">
                  <c:v>1869.9213749999999</c:v>
                </c:pt>
                <c:pt idx="461">
                  <c:v>2151.5065416666598</c:v>
                </c:pt>
                <c:pt idx="462">
                  <c:v>2009.3411249999999</c:v>
                </c:pt>
                <c:pt idx="463">
                  <c:v>2258.4755416666599</c:v>
                </c:pt>
                <c:pt idx="464">
                  <c:v>1953.2787083333301</c:v>
                </c:pt>
                <c:pt idx="465">
                  <c:v>2179.1737083333301</c:v>
                </c:pt>
                <c:pt idx="466">
                  <c:v>2002.07149999999</c:v>
                </c:pt>
                <c:pt idx="467">
                  <c:v>2190.5812083333299</c:v>
                </c:pt>
                <c:pt idx="468">
                  <c:v>2238.6494166666598</c:v>
                </c:pt>
                <c:pt idx="469">
                  <c:v>2101.758875</c:v>
                </c:pt>
                <c:pt idx="470">
                  <c:v>1744.8411249999899</c:v>
                </c:pt>
                <c:pt idx="471">
                  <c:v>1955.6636249999999</c:v>
                </c:pt>
                <c:pt idx="472">
                  <c:v>1709.34116666666</c:v>
                </c:pt>
                <c:pt idx="473">
                  <c:v>2090.6051666666599</c:v>
                </c:pt>
                <c:pt idx="474">
                  <c:v>1930.23291666666</c:v>
                </c:pt>
                <c:pt idx="475">
                  <c:v>2252.1495416666598</c:v>
                </c:pt>
                <c:pt idx="476">
                  <c:v>2025.5564999999999</c:v>
                </c:pt>
                <c:pt idx="477">
                  <c:v>2431.169875</c:v>
                </c:pt>
                <c:pt idx="478">
                  <c:v>1985.1439583333299</c:v>
                </c:pt>
                <c:pt idx="479">
                  <c:v>2232.0480416666601</c:v>
                </c:pt>
                <c:pt idx="480">
                  <c:v>2000.4889166666601</c:v>
                </c:pt>
                <c:pt idx="481">
                  <c:v>2244.6094583333302</c:v>
                </c:pt>
                <c:pt idx="482">
                  <c:v>1956.4982499999901</c:v>
                </c:pt>
                <c:pt idx="483">
                  <c:v>2234.6941666666598</c:v>
                </c:pt>
                <c:pt idx="484">
                  <c:v>1764.0211666666601</c:v>
                </c:pt>
                <c:pt idx="485">
                  <c:v>1984.9037083333301</c:v>
                </c:pt>
                <c:pt idx="486">
                  <c:v>2259.3434166666598</c:v>
                </c:pt>
                <c:pt idx="487">
                  <c:v>2360.6292916666598</c:v>
                </c:pt>
                <c:pt idx="488">
                  <c:v>1846.40777272727</c:v>
                </c:pt>
                <c:pt idx="489">
                  <c:v>2621.3647499999902</c:v>
                </c:pt>
                <c:pt idx="490">
                  <c:v>1922.99563636363</c:v>
                </c:pt>
                <c:pt idx="491">
                  <c:v>2474.1590833333298</c:v>
                </c:pt>
                <c:pt idx="492">
                  <c:v>2056.328</c:v>
                </c:pt>
                <c:pt idx="493">
                  <c:v>2567.8376250000001</c:v>
                </c:pt>
                <c:pt idx="494">
                  <c:v>2030.3805833333299</c:v>
                </c:pt>
                <c:pt idx="495">
                  <c:v>2019.70716666666</c:v>
                </c:pt>
                <c:pt idx="496">
                  <c:v>1680.81474999999</c:v>
                </c:pt>
                <c:pt idx="497">
                  <c:v>2067.74695833333</c:v>
                </c:pt>
                <c:pt idx="498">
                  <c:v>2076.187375</c:v>
                </c:pt>
                <c:pt idx="499">
                  <c:v>2497.8737916666601</c:v>
                </c:pt>
                <c:pt idx="500">
                  <c:v>1934.8973333333299</c:v>
                </c:pt>
                <c:pt idx="501">
                  <c:v>2169.9367916666602</c:v>
                </c:pt>
                <c:pt idx="502">
                  <c:v>1909.34512499999</c:v>
                </c:pt>
                <c:pt idx="503">
                  <c:v>2149.7494166666602</c:v>
                </c:pt>
                <c:pt idx="504">
                  <c:v>1873.6608333333299</c:v>
                </c:pt>
                <c:pt idx="505">
                  <c:v>2116.88016666666</c:v>
                </c:pt>
                <c:pt idx="506">
                  <c:v>1699.7154166666601</c:v>
                </c:pt>
                <c:pt idx="507">
                  <c:v>2109.2648749999998</c:v>
                </c:pt>
                <c:pt idx="508">
                  <c:v>1848.3395416666599</c:v>
                </c:pt>
                <c:pt idx="509">
                  <c:v>2107.09733333333</c:v>
                </c:pt>
                <c:pt idx="510">
                  <c:v>2006.9661249999999</c:v>
                </c:pt>
                <c:pt idx="511">
                  <c:v>2248.7629999999999</c:v>
                </c:pt>
                <c:pt idx="512">
                  <c:v>1784.0219999999999</c:v>
                </c:pt>
                <c:pt idx="513">
                  <c:v>2240.7224999999999</c:v>
                </c:pt>
                <c:pt idx="514">
                  <c:v>1836.4853333333299</c:v>
                </c:pt>
                <c:pt idx="515">
                  <c:v>2042.4563333333299</c:v>
                </c:pt>
                <c:pt idx="516">
                  <c:v>2023.1317916666601</c:v>
                </c:pt>
                <c:pt idx="517">
                  <c:v>2365.6989999999901</c:v>
                </c:pt>
                <c:pt idx="518">
                  <c:v>2014.6587499999901</c:v>
                </c:pt>
                <c:pt idx="519">
                  <c:v>2307.1498749999901</c:v>
                </c:pt>
                <c:pt idx="520">
                  <c:v>2004.1671249999999</c:v>
                </c:pt>
                <c:pt idx="521">
                  <c:v>2271.43324999999</c:v>
                </c:pt>
                <c:pt idx="522">
                  <c:v>1920.9021250000001</c:v>
                </c:pt>
                <c:pt idx="523">
                  <c:v>2218.1039999999998</c:v>
                </c:pt>
                <c:pt idx="524">
                  <c:v>1970.1035833333301</c:v>
                </c:pt>
                <c:pt idx="525">
                  <c:v>2213.6470416666598</c:v>
                </c:pt>
                <c:pt idx="526">
                  <c:v>1732.7019583333299</c:v>
                </c:pt>
                <c:pt idx="527">
                  <c:v>1933.2025000000001</c:v>
                </c:pt>
                <c:pt idx="528">
                  <c:v>1784.0386999999901</c:v>
                </c:pt>
                <c:pt idx="529">
                  <c:v>2104.9902499999998</c:v>
                </c:pt>
                <c:pt idx="530">
                  <c:v>1969.7938125000001</c:v>
                </c:pt>
                <c:pt idx="531">
                  <c:v>2124.48358333333</c:v>
                </c:pt>
                <c:pt idx="532">
                  <c:v>1837.43941666666</c:v>
                </c:pt>
                <c:pt idx="533">
                  <c:v>2198.0576249999999</c:v>
                </c:pt>
                <c:pt idx="534">
                  <c:v>1935.0042083333301</c:v>
                </c:pt>
                <c:pt idx="535">
                  <c:v>2156.9343749999998</c:v>
                </c:pt>
                <c:pt idx="536">
                  <c:v>1926.1875</c:v>
                </c:pt>
                <c:pt idx="537">
                  <c:v>2214.9516250000001</c:v>
                </c:pt>
                <c:pt idx="538">
                  <c:v>1951.0851250000001</c:v>
                </c:pt>
                <c:pt idx="539">
                  <c:v>2127.3627916666601</c:v>
                </c:pt>
                <c:pt idx="540">
                  <c:v>1725.21108333333</c:v>
                </c:pt>
                <c:pt idx="541">
                  <c:v>1899.99741666666</c:v>
                </c:pt>
                <c:pt idx="542">
                  <c:v>1602.6900416666599</c:v>
                </c:pt>
                <c:pt idx="543">
                  <c:v>1989.90491666666</c:v>
                </c:pt>
                <c:pt idx="544">
                  <c:v>1684.1917083333301</c:v>
                </c:pt>
                <c:pt idx="545">
                  <c:v>1953.3324583333299</c:v>
                </c:pt>
                <c:pt idx="546">
                  <c:v>2007.6444999999901</c:v>
                </c:pt>
                <c:pt idx="547">
                  <c:v>2220.78666666666</c:v>
                </c:pt>
                <c:pt idx="548">
                  <c:v>1886.12816666666</c:v>
                </c:pt>
                <c:pt idx="549">
                  <c:v>2790.45141666666</c:v>
                </c:pt>
                <c:pt idx="550">
                  <c:v>1962.5399583333301</c:v>
                </c:pt>
                <c:pt idx="551">
                  <c:v>2332.38454166666</c:v>
                </c:pt>
                <c:pt idx="552">
                  <c:v>2132.88175</c:v>
                </c:pt>
                <c:pt idx="553">
                  <c:v>2626.2460416666599</c:v>
                </c:pt>
                <c:pt idx="554">
                  <c:v>2052.8806666666601</c:v>
                </c:pt>
                <c:pt idx="555">
                  <c:v>1989.07779166666</c:v>
                </c:pt>
                <c:pt idx="556">
                  <c:v>1942.3025416666601</c:v>
                </c:pt>
                <c:pt idx="557">
                  <c:v>2247.8567916666598</c:v>
                </c:pt>
                <c:pt idx="558">
                  <c:v>2029.9478749999901</c:v>
                </c:pt>
                <c:pt idx="559">
                  <c:v>2304.0392916666601</c:v>
                </c:pt>
                <c:pt idx="560">
                  <c:v>1755.5350416666599</c:v>
                </c:pt>
                <c:pt idx="561">
                  <c:v>2048.3871666666601</c:v>
                </c:pt>
                <c:pt idx="562">
                  <c:v>1943.12725</c:v>
                </c:pt>
                <c:pt idx="563">
                  <c:v>2243.9492500000001</c:v>
                </c:pt>
                <c:pt idx="564">
                  <c:v>1881.1257083333301</c:v>
                </c:pt>
                <c:pt idx="565">
                  <c:v>2096.1401249999999</c:v>
                </c:pt>
                <c:pt idx="566">
                  <c:v>1722.9338333333301</c:v>
                </c:pt>
                <c:pt idx="567">
                  <c:v>2293.70854166666</c:v>
                </c:pt>
                <c:pt idx="568">
                  <c:v>1850.04408333333</c:v>
                </c:pt>
                <c:pt idx="569">
                  <c:v>2374.0641666666602</c:v>
                </c:pt>
                <c:pt idx="570">
                  <c:v>1611.22</c:v>
                </c:pt>
                <c:pt idx="571">
                  <c:v>1846.55791666666</c:v>
                </c:pt>
                <c:pt idx="572">
                  <c:v>1799.310375</c:v>
                </c:pt>
                <c:pt idx="573">
                  <c:v>2070.2994583333302</c:v>
                </c:pt>
                <c:pt idx="574">
                  <c:v>1832.39116666666</c:v>
                </c:pt>
                <c:pt idx="575">
                  <c:v>2099.4979583333302</c:v>
                </c:pt>
                <c:pt idx="576">
                  <c:v>1845.81924999999</c:v>
                </c:pt>
                <c:pt idx="577">
                  <c:v>2042.6991666666599</c:v>
                </c:pt>
                <c:pt idx="578">
                  <c:v>1838.79779166666</c:v>
                </c:pt>
                <c:pt idx="579">
                  <c:v>2088.8355833333299</c:v>
                </c:pt>
                <c:pt idx="580">
                  <c:v>1883.367125</c:v>
                </c:pt>
                <c:pt idx="581">
                  <c:v>2092.3713333333299</c:v>
                </c:pt>
                <c:pt idx="582">
                  <c:v>1741.1714999999999</c:v>
                </c:pt>
                <c:pt idx="583">
                  <c:v>2051.60645833333</c:v>
                </c:pt>
                <c:pt idx="584">
                  <c:v>1642.1816249999999</c:v>
                </c:pt>
                <c:pt idx="585">
                  <c:v>1924.9824166666599</c:v>
                </c:pt>
                <c:pt idx="586">
                  <c:v>1831.9275833333299</c:v>
                </c:pt>
                <c:pt idx="587">
                  <c:v>2062.1536249999999</c:v>
                </c:pt>
                <c:pt idx="588">
                  <c:v>1844.1833750000001</c:v>
                </c:pt>
                <c:pt idx="589">
                  <c:v>2069.80945833333</c:v>
                </c:pt>
                <c:pt idx="590">
                  <c:v>1826.20020833333</c:v>
                </c:pt>
                <c:pt idx="591">
                  <c:v>2041.8861666666601</c:v>
                </c:pt>
                <c:pt idx="592">
                  <c:v>1819.0770833333299</c:v>
                </c:pt>
                <c:pt idx="593">
                  <c:v>2089.3340416666601</c:v>
                </c:pt>
                <c:pt idx="594">
                  <c:v>1807.22899999999</c:v>
                </c:pt>
                <c:pt idx="595">
                  <c:v>2062.937625</c:v>
                </c:pt>
                <c:pt idx="596">
                  <c:v>1688.17129166666</c:v>
                </c:pt>
                <c:pt idx="597">
                  <c:v>1882.3611249999999</c:v>
                </c:pt>
                <c:pt idx="598">
                  <c:v>1591.99795833333</c:v>
                </c:pt>
                <c:pt idx="599">
                  <c:v>1926.1012499999999</c:v>
                </c:pt>
                <c:pt idx="600">
                  <c:v>1874.9264166666601</c:v>
                </c:pt>
                <c:pt idx="601">
                  <c:v>2207.3483333333302</c:v>
                </c:pt>
                <c:pt idx="602">
                  <c:v>1911.4361249999999</c:v>
                </c:pt>
                <c:pt idx="603">
                  <c:v>2309.9924166666601</c:v>
                </c:pt>
                <c:pt idx="604">
                  <c:v>1934.6754166666601</c:v>
                </c:pt>
                <c:pt idx="605">
                  <c:v>2446.9752916666598</c:v>
                </c:pt>
                <c:pt idx="606">
                  <c:v>1950.0437916666599</c:v>
                </c:pt>
                <c:pt idx="607">
                  <c:v>2245.5435833333299</c:v>
                </c:pt>
                <c:pt idx="608">
                  <c:v>2055.8892500000002</c:v>
                </c:pt>
                <c:pt idx="609">
                  <c:v>2244.6372500000002</c:v>
                </c:pt>
                <c:pt idx="610">
                  <c:v>2363.6295416666599</c:v>
                </c:pt>
                <c:pt idx="611">
                  <c:v>3211.5232499999902</c:v>
                </c:pt>
                <c:pt idx="612">
                  <c:v>2147.2688333333299</c:v>
                </c:pt>
                <c:pt idx="613">
                  <c:v>2340.14141666666</c:v>
                </c:pt>
                <c:pt idx="614">
                  <c:v>2180.6801249999999</c:v>
                </c:pt>
                <c:pt idx="615">
                  <c:v>2606.2606666666602</c:v>
                </c:pt>
                <c:pt idx="616">
                  <c:v>1593.28204166666</c:v>
                </c:pt>
                <c:pt idx="617">
                  <c:v>1816.4230833333299</c:v>
                </c:pt>
                <c:pt idx="618">
                  <c:v>2012.89008333333</c:v>
                </c:pt>
                <c:pt idx="619">
                  <c:v>2323.33687499999</c:v>
                </c:pt>
                <c:pt idx="620">
                  <c:v>2038.519125</c:v>
                </c:pt>
                <c:pt idx="621">
                  <c:v>2540.8084583333298</c:v>
                </c:pt>
                <c:pt idx="622">
                  <c:v>1708.6217083333299</c:v>
                </c:pt>
                <c:pt idx="623">
                  <c:v>2016.7689583333299</c:v>
                </c:pt>
                <c:pt idx="624">
                  <c:v>1949.9066250000001</c:v>
                </c:pt>
                <c:pt idx="625">
                  <c:v>2290.6012500000002</c:v>
                </c:pt>
                <c:pt idx="626">
                  <c:v>1880.72729166666</c:v>
                </c:pt>
                <c:pt idx="627">
                  <c:v>2154.9060416666598</c:v>
                </c:pt>
                <c:pt idx="628">
                  <c:v>1956.88375</c:v>
                </c:pt>
                <c:pt idx="629">
                  <c:v>2342.821625</c:v>
                </c:pt>
                <c:pt idx="630">
                  <c:v>2046.5167083333299</c:v>
                </c:pt>
                <c:pt idx="631">
                  <c:v>2574.9333750000001</c:v>
                </c:pt>
                <c:pt idx="632">
                  <c:v>1838.4179166666599</c:v>
                </c:pt>
                <c:pt idx="633">
                  <c:v>2156.3199583333299</c:v>
                </c:pt>
                <c:pt idx="634">
                  <c:v>1879.3218749999901</c:v>
                </c:pt>
                <c:pt idx="635">
                  <c:v>2407.2310416666601</c:v>
                </c:pt>
                <c:pt idx="636">
                  <c:v>1984.76958333333</c:v>
                </c:pt>
                <c:pt idx="637">
                  <c:v>2474.5342083333298</c:v>
                </c:pt>
                <c:pt idx="638">
                  <c:v>1896.93095833333</c:v>
                </c:pt>
                <c:pt idx="639">
                  <c:v>2473.4072916666601</c:v>
                </c:pt>
                <c:pt idx="640">
                  <c:v>1830.4516249999999</c:v>
                </c:pt>
                <c:pt idx="641">
                  <c:v>2146.0133333333301</c:v>
                </c:pt>
                <c:pt idx="642">
                  <c:v>1967.22974999999</c:v>
                </c:pt>
                <c:pt idx="643">
                  <c:v>2182.4940000000001</c:v>
                </c:pt>
                <c:pt idx="644">
                  <c:v>1929.8937777777701</c:v>
                </c:pt>
                <c:pt idx="645">
                  <c:v>2045.6363636363601</c:v>
                </c:pt>
                <c:pt idx="646">
                  <c:v>1880.0908571428499</c:v>
                </c:pt>
                <c:pt idx="647">
                  <c:v>2085.9897500000002</c:v>
                </c:pt>
                <c:pt idx="648">
                  <c:v>2014.6393125</c:v>
                </c:pt>
                <c:pt idx="649">
                  <c:v>2325.59958333333</c:v>
                </c:pt>
                <c:pt idx="650">
                  <c:v>1960.05679166666</c:v>
                </c:pt>
                <c:pt idx="651">
                  <c:v>2341.8746666666598</c:v>
                </c:pt>
                <c:pt idx="652">
                  <c:v>1722.6105</c:v>
                </c:pt>
                <c:pt idx="653">
                  <c:v>2026.1913750000001</c:v>
                </c:pt>
                <c:pt idx="654">
                  <c:v>1621.5212916666601</c:v>
                </c:pt>
                <c:pt idx="655">
                  <c:v>1833.5901249999999</c:v>
                </c:pt>
                <c:pt idx="656">
                  <c:v>1763.4928749999999</c:v>
                </c:pt>
                <c:pt idx="657">
                  <c:v>2059.60249999999</c:v>
                </c:pt>
                <c:pt idx="658">
                  <c:v>1995.29342857142</c:v>
                </c:pt>
                <c:pt idx="659">
                  <c:v>2089.6785416666598</c:v>
                </c:pt>
                <c:pt idx="660">
                  <c:v>1968.56105555555</c:v>
                </c:pt>
                <c:pt idx="661">
                  <c:v>2332.91908333333</c:v>
                </c:pt>
                <c:pt idx="662">
                  <c:v>2027.29349999999</c:v>
                </c:pt>
                <c:pt idx="663">
                  <c:v>2408.9666666666599</c:v>
                </c:pt>
                <c:pt idx="664">
                  <c:v>2020.8008749999999</c:v>
                </c:pt>
                <c:pt idx="665">
                  <c:v>2143.7741666666602</c:v>
                </c:pt>
                <c:pt idx="666">
                  <c:v>1733.66625</c:v>
                </c:pt>
                <c:pt idx="667">
                  <c:v>1938.42895833333</c:v>
                </c:pt>
                <c:pt idx="668">
                  <c:v>1811.3492083333299</c:v>
                </c:pt>
                <c:pt idx="669">
                  <c:v>2407.5522083333299</c:v>
                </c:pt>
                <c:pt idx="670">
                  <c:v>2557.52991666666</c:v>
                </c:pt>
                <c:pt idx="671">
                  <c:v>3343.2067916666601</c:v>
                </c:pt>
                <c:pt idx="672">
                  <c:v>1855.5550416666599</c:v>
                </c:pt>
                <c:pt idx="673">
                  <c:v>2107.1355416666602</c:v>
                </c:pt>
                <c:pt idx="674">
                  <c:v>2148.7616249999901</c:v>
                </c:pt>
                <c:pt idx="675">
                  <c:v>2362.4044583333298</c:v>
                </c:pt>
                <c:pt idx="676">
                  <c:v>1645.9032999999999</c:v>
                </c:pt>
                <c:pt idx="677">
                  <c:v>1852.95022727272</c:v>
                </c:pt>
                <c:pt idx="678">
                  <c:v>2100.8144499999999</c:v>
                </c:pt>
                <c:pt idx="679">
                  <c:v>2257.8534999999902</c:v>
                </c:pt>
                <c:pt idx="680">
                  <c:v>2056.5866249999999</c:v>
                </c:pt>
                <c:pt idx="681">
                  <c:v>2275.6061666666601</c:v>
                </c:pt>
                <c:pt idx="682">
                  <c:v>1961.3328750000001</c:v>
                </c:pt>
                <c:pt idx="683">
                  <c:v>2277.7167083333302</c:v>
                </c:pt>
                <c:pt idx="684">
                  <c:v>1943.82499999999</c:v>
                </c:pt>
                <c:pt idx="685">
                  <c:v>2235.0515416666599</c:v>
                </c:pt>
                <c:pt idx="686">
                  <c:v>1723.949625</c:v>
                </c:pt>
                <c:pt idx="687">
                  <c:v>1901.2469166666599</c:v>
                </c:pt>
                <c:pt idx="688">
                  <c:v>1893.2130833333299</c:v>
                </c:pt>
                <c:pt idx="689">
                  <c:v>2235.2352083333299</c:v>
                </c:pt>
                <c:pt idx="690">
                  <c:v>2172.7842083333298</c:v>
                </c:pt>
                <c:pt idx="691">
                  <c:v>2876.3842499999901</c:v>
                </c:pt>
                <c:pt idx="692">
                  <c:v>2270.6802499999999</c:v>
                </c:pt>
                <c:pt idx="693">
                  <c:v>3024.1334583333301</c:v>
                </c:pt>
                <c:pt idx="694">
                  <c:v>2140.97379166666</c:v>
                </c:pt>
                <c:pt idx="695">
                  <c:v>2883.3863333333302</c:v>
                </c:pt>
                <c:pt idx="696">
                  <c:v>2117.8012916666598</c:v>
                </c:pt>
                <c:pt idx="697">
                  <c:v>2926.3967916666602</c:v>
                </c:pt>
                <c:pt idx="698">
                  <c:v>2367.2226249999999</c:v>
                </c:pt>
                <c:pt idx="699">
                  <c:v>3195.3001250000002</c:v>
                </c:pt>
                <c:pt idx="700">
                  <c:v>2338.9344166666601</c:v>
                </c:pt>
                <c:pt idx="701">
                  <c:v>2643.5017916666602</c:v>
                </c:pt>
                <c:pt idx="702">
                  <c:v>2096.2074166666598</c:v>
                </c:pt>
                <c:pt idx="703">
                  <c:v>2410.1449583333301</c:v>
                </c:pt>
                <c:pt idx="704">
                  <c:v>2059.38004166666</c:v>
                </c:pt>
                <c:pt idx="705">
                  <c:v>2394.1077500000001</c:v>
                </c:pt>
                <c:pt idx="706">
                  <c:v>1972.1649583333301</c:v>
                </c:pt>
                <c:pt idx="707">
                  <c:v>2230.0864999999999</c:v>
                </c:pt>
                <c:pt idx="708">
                  <c:v>1787.87870833333</c:v>
                </c:pt>
                <c:pt idx="709">
                  <c:v>1997.3041250000001</c:v>
                </c:pt>
                <c:pt idx="710">
                  <c:v>1729.9509166666601</c:v>
                </c:pt>
                <c:pt idx="711">
                  <c:v>2047.0395000000001</c:v>
                </c:pt>
                <c:pt idx="712">
                  <c:v>1953.6437083333301</c:v>
                </c:pt>
                <c:pt idx="713">
                  <c:v>2451.7428749999999</c:v>
                </c:pt>
                <c:pt idx="714">
                  <c:v>1992.5728749999901</c:v>
                </c:pt>
                <c:pt idx="715">
                  <c:v>2288.7292499999999</c:v>
                </c:pt>
                <c:pt idx="716">
                  <c:v>1741.06274999999</c:v>
                </c:pt>
                <c:pt idx="717">
                  <c:v>1948.48549999999</c:v>
                </c:pt>
                <c:pt idx="718">
                  <c:v>1686.002375</c:v>
                </c:pt>
                <c:pt idx="719">
                  <c:v>2049.07045833333</c:v>
                </c:pt>
                <c:pt idx="720">
                  <c:v>1898.9733333333299</c:v>
                </c:pt>
                <c:pt idx="721">
                  <c:v>2160.0101249999998</c:v>
                </c:pt>
                <c:pt idx="722">
                  <c:v>1749.8718636363601</c:v>
                </c:pt>
                <c:pt idx="723">
                  <c:v>2125.4543749999998</c:v>
                </c:pt>
                <c:pt idx="724">
                  <c:v>1779.80779166666</c:v>
                </c:pt>
                <c:pt idx="725">
                  <c:v>2286.2164166666598</c:v>
                </c:pt>
                <c:pt idx="726">
                  <c:v>1982.47729166666</c:v>
                </c:pt>
                <c:pt idx="727">
                  <c:v>2385.11704166666</c:v>
                </c:pt>
                <c:pt idx="728">
                  <c:v>1959.6472916666601</c:v>
                </c:pt>
                <c:pt idx="729">
                  <c:v>2134.0819999999999</c:v>
                </c:pt>
              </c:numCache>
            </c:numRef>
          </c:xVal>
          <c:yVal>
            <c:numRef>
              <c:f>Sheet1!$I$3:$I$732</c:f>
              <c:numCache>
                <c:formatCode>"$"#,##0.00</c:formatCode>
                <c:ptCount val="730"/>
                <c:pt idx="0">
                  <c:v>89.334249999999997</c:v>
                </c:pt>
                <c:pt idx="1">
                  <c:v>61.945999999999998</c:v>
                </c:pt>
                <c:pt idx="2">
                  <c:v>45.9017499999999</c:v>
                </c:pt>
                <c:pt idx="3">
                  <c:v>80.858249999999998</c:v>
                </c:pt>
                <c:pt idx="4">
                  <c:v>55.961833333333303</c:v>
                </c:pt>
                <c:pt idx="5">
                  <c:v>101.094833333333</c:v>
                </c:pt>
                <c:pt idx="6">
                  <c:v>26.664999999999999</c:v>
                </c:pt>
                <c:pt idx="7">
                  <c:v>38.894545454545401</c:v>
                </c:pt>
                <c:pt idx="8">
                  <c:v>46.715000000000003</c:v>
                </c:pt>
                <c:pt idx="9">
                  <c:v>46.208636363636302</c:v>
                </c:pt>
                <c:pt idx="10">
                  <c:v>41.856000000000002</c:v>
                </c:pt>
                <c:pt idx="11">
                  <c:v>46.013749999999902</c:v>
                </c:pt>
                <c:pt idx="12">
                  <c:v>34.894374999999997</c:v>
                </c:pt>
                <c:pt idx="13">
                  <c:v>53.312916666666602</c:v>
                </c:pt>
                <c:pt idx="14">
                  <c:v>70.307083333333296</c:v>
                </c:pt>
                <c:pt idx="15">
                  <c:v>64.552916666666604</c:v>
                </c:pt>
                <c:pt idx="16">
                  <c:v>49.776249999999997</c:v>
                </c:pt>
                <c:pt idx="17">
                  <c:v>61.483333333333299</c:v>
                </c:pt>
                <c:pt idx="18">
                  <c:v>56.407083333333297</c:v>
                </c:pt>
                <c:pt idx="19">
                  <c:v>69.813749999999999</c:v>
                </c:pt>
                <c:pt idx="20">
                  <c:v>53.609583333333298</c:v>
                </c:pt>
                <c:pt idx="21">
                  <c:v>53.2916666666666</c:v>
                </c:pt>
                <c:pt idx="22">
                  <c:v>53.844583333333297</c:v>
                </c:pt>
                <c:pt idx="23">
                  <c:v>53.347916666666599</c:v>
                </c:pt>
                <c:pt idx="24">
                  <c:v>55.712166666666597</c:v>
                </c:pt>
                <c:pt idx="25">
                  <c:v>66.450833333333307</c:v>
                </c:pt>
                <c:pt idx="26">
                  <c:v>78.998583333333301</c:v>
                </c:pt>
                <c:pt idx="27">
                  <c:v>159.797333333333</c:v>
                </c:pt>
                <c:pt idx="28">
                  <c:v>108.42100000000001</c:v>
                </c:pt>
                <c:pt idx="29">
                  <c:v>132.91399999999999</c:v>
                </c:pt>
                <c:pt idx="30">
                  <c:v>68.866583333333296</c:v>
                </c:pt>
                <c:pt idx="31">
                  <c:v>50.487499999999997</c:v>
                </c:pt>
                <c:pt idx="32">
                  <c:v>47.181833333333302</c:v>
                </c:pt>
                <c:pt idx="33">
                  <c:v>43.937833333333302</c:v>
                </c:pt>
                <c:pt idx="34">
                  <c:v>50.634124999999997</c:v>
                </c:pt>
                <c:pt idx="35">
                  <c:v>50.1071666666666</c:v>
                </c:pt>
                <c:pt idx="36">
                  <c:v>43.767999999999901</c:v>
                </c:pt>
                <c:pt idx="37">
                  <c:v>72.031833333333296</c:v>
                </c:pt>
                <c:pt idx="38">
                  <c:v>44.526333333333298</c:v>
                </c:pt>
                <c:pt idx="39">
                  <c:v>65.881833333333304</c:v>
                </c:pt>
                <c:pt idx="40">
                  <c:v>47.251666666666601</c:v>
                </c:pt>
                <c:pt idx="41">
                  <c:v>63.338166666666602</c:v>
                </c:pt>
                <c:pt idx="42">
                  <c:v>49.39425</c:v>
                </c:pt>
                <c:pt idx="43">
                  <c:v>77.915249999999901</c:v>
                </c:pt>
                <c:pt idx="44">
                  <c:v>48.651249999999997</c:v>
                </c:pt>
                <c:pt idx="45">
                  <c:v>59.662916666666597</c:v>
                </c:pt>
                <c:pt idx="46">
                  <c:v>44.107909090908997</c:v>
                </c:pt>
                <c:pt idx="47">
                  <c:v>45.838749999999997</c:v>
                </c:pt>
                <c:pt idx="48">
                  <c:v>51.144583333333301</c:v>
                </c:pt>
                <c:pt idx="49">
                  <c:v>73.990499999999997</c:v>
                </c:pt>
                <c:pt idx="50">
                  <c:v>49.5535833333333</c:v>
                </c:pt>
                <c:pt idx="51">
                  <c:v>69.318416666666593</c:v>
                </c:pt>
                <c:pt idx="52">
                  <c:v>59.5356666666666</c:v>
                </c:pt>
                <c:pt idx="53">
                  <c:v>87.515000000000001</c:v>
                </c:pt>
                <c:pt idx="54">
                  <c:v>47.820250000000001</c:v>
                </c:pt>
                <c:pt idx="55">
                  <c:v>70.217833333333303</c:v>
                </c:pt>
                <c:pt idx="56">
                  <c:v>63.731333333333303</c:v>
                </c:pt>
                <c:pt idx="57">
                  <c:v>81.990916666666607</c:v>
                </c:pt>
                <c:pt idx="58">
                  <c:v>60.905833333333298</c:v>
                </c:pt>
                <c:pt idx="59">
                  <c:v>73.409333333333294</c:v>
                </c:pt>
                <c:pt idx="60">
                  <c:v>48.490666666666598</c:v>
                </c:pt>
                <c:pt idx="61">
                  <c:v>92.988999999999905</c:v>
                </c:pt>
                <c:pt idx="62">
                  <c:v>56.500749999999996</c:v>
                </c:pt>
                <c:pt idx="63">
                  <c:v>66.637916666666598</c:v>
                </c:pt>
                <c:pt idx="64">
                  <c:v>41.845666666666602</c:v>
                </c:pt>
                <c:pt idx="65">
                  <c:v>86.525333333333293</c:v>
                </c:pt>
                <c:pt idx="66">
                  <c:v>58.5831666666666</c:v>
                </c:pt>
                <c:pt idx="67">
                  <c:v>60.772916666666603</c:v>
                </c:pt>
                <c:pt idx="68">
                  <c:v>42.946428571428498</c:v>
                </c:pt>
                <c:pt idx="69">
                  <c:v>55.469166666666602</c:v>
                </c:pt>
                <c:pt idx="70">
                  <c:v>48.9171428571428</c:v>
                </c:pt>
                <c:pt idx="71">
                  <c:v>45.340416666666599</c:v>
                </c:pt>
                <c:pt idx="72">
                  <c:v>39.444583333333298</c:v>
                </c:pt>
                <c:pt idx="73">
                  <c:v>43.482500000000002</c:v>
                </c:pt>
                <c:pt idx="74">
                  <c:v>42.508749999999999</c:v>
                </c:pt>
                <c:pt idx="75">
                  <c:v>53.663749999999901</c:v>
                </c:pt>
                <c:pt idx="76">
                  <c:v>66.761250000000004</c:v>
                </c:pt>
                <c:pt idx="77">
                  <c:v>61.345416666666601</c:v>
                </c:pt>
                <c:pt idx="78">
                  <c:v>67.138750000000002</c:v>
                </c:pt>
                <c:pt idx="79">
                  <c:v>76.004583333333301</c:v>
                </c:pt>
                <c:pt idx="80">
                  <c:v>43.415833333333303</c:v>
                </c:pt>
                <c:pt idx="81">
                  <c:v>49.037500000000001</c:v>
                </c:pt>
                <c:pt idx="82">
                  <c:v>37.9716666666666</c:v>
                </c:pt>
                <c:pt idx="83">
                  <c:v>50.853749999999998</c:v>
                </c:pt>
                <c:pt idx="84">
                  <c:v>45.630416666666598</c:v>
                </c:pt>
                <c:pt idx="85">
                  <c:v>44.034999999999997</c:v>
                </c:pt>
                <c:pt idx="86">
                  <c:v>174.000916666666</c:v>
                </c:pt>
                <c:pt idx="87">
                  <c:v>187.01124999999999</c:v>
                </c:pt>
                <c:pt idx="88">
                  <c:v>62.771833333333298</c:v>
                </c:pt>
                <c:pt idx="89">
                  <c:v>63.741250000000001</c:v>
                </c:pt>
                <c:pt idx="90">
                  <c:v>53.0446666666666</c:v>
                </c:pt>
                <c:pt idx="91">
                  <c:v>68.599166666666605</c:v>
                </c:pt>
                <c:pt idx="92">
                  <c:v>49.878666666666597</c:v>
                </c:pt>
                <c:pt idx="93">
                  <c:v>83.341833333333298</c:v>
                </c:pt>
                <c:pt idx="94">
                  <c:v>48.240416666666597</c:v>
                </c:pt>
                <c:pt idx="95">
                  <c:v>40.656666666666602</c:v>
                </c:pt>
                <c:pt idx="96">
                  <c:v>34.2363</c:v>
                </c:pt>
                <c:pt idx="97">
                  <c:v>41.783000000000001</c:v>
                </c:pt>
                <c:pt idx="98">
                  <c:v>38.522624999999998</c:v>
                </c:pt>
                <c:pt idx="99">
                  <c:v>66.541749999999993</c:v>
                </c:pt>
                <c:pt idx="100">
                  <c:v>46.525416666666601</c:v>
                </c:pt>
                <c:pt idx="101">
                  <c:v>153.26474999999999</c:v>
                </c:pt>
                <c:pt idx="102">
                  <c:v>58.492249999999899</c:v>
                </c:pt>
                <c:pt idx="103">
                  <c:v>102.680583333333</c:v>
                </c:pt>
                <c:pt idx="104">
                  <c:v>60.428666666666601</c:v>
                </c:pt>
                <c:pt idx="105">
                  <c:v>44.075749999999999</c:v>
                </c:pt>
                <c:pt idx="106">
                  <c:v>41.518250000000002</c:v>
                </c:pt>
                <c:pt idx="107">
                  <c:v>53.703000000000003</c:v>
                </c:pt>
                <c:pt idx="108">
                  <c:v>48.485166666666601</c:v>
                </c:pt>
                <c:pt idx="109">
                  <c:v>51.238500000000002</c:v>
                </c:pt>
                <c:pt idx="110">
                  <c:v>45.216000000000001</c:v>
                </c:pt>
                <c:pt idx="111">
                  <c:v>80.2231666666666</c:v>
                </c:pt>
                <c:pt idx="112">
                  <c:v>59.268833333333298</c:v>
                </c:pt>
                <c:pt idx="113">
                  <c:v>122.02416666666601</c:v>
                </c:pt>
                <c:pt idx="114">
                  <c:v>52.375166666666601</c:v>
                </c:pt>
                <c:pt idx="115">
                  <c:v>86.003166666666601</c:v>
                </c:pt>
                <c:pt idx="116">
                  <c:v>46.148416666666598</c:v>
                </c:pt>
                <c:pt idx="117">
                  <c:v>80.905249999999995</c:v>
                </c:pt>
                <c:pt idx="118">
                  <c:v>69.394666666666595</c:v>
                </c:pt>
                <c:pt idx="119">
                  <c:v>52.200499999999998</c:v>
                </c:pt>
                <c:pt idx="120">
                  <c:v>51.469666666666598</c:v>
                </c:pt>
                <c:pt idx="121">
                  <c:v>80.457083333333301</c:v>
                </c:pt>
                <c:pt idx="122">
                  <c:v>63.776000000000003</c:v>
                </c:pt>
                <c:pt idx="123">
                  <c:v>79.9641666666666</c:v>
                </c:pt>
                <c:pt idx="124">
                  <c:v>48.149166666666602</c:v>
                </c:pt>
                <c:pt idx="125">
                  <c:v>72.476249999999993</c:v>
                </c:pt>
                <c:pt idx="126">
                  <c:v>50.1383333333333</c:v>
                </c:pt>
                <c:pt idx="127">
                  <c:v>43.467083333333299</c:v>
                </c:pt>
                <c:pt idx="128">
                  <c:v>35.828333333333298</c:v>
                </c:pt>
                <c:pt idx="129">
                  <c:v>44.240833333333299</c:v>
                </c:pt>
                <c:pt idx="130">
                  <c:v>48.47625</c:v>
                </c:pt>
                <c:pt idx="131">
                  <c:v>64.392083333333304</c:v>
                </c:pt>
                <c:pt idx="132">
                  <c:v>57.506666666666597</c:v>
                </c:pt>
                <c:pt idx="133">
                  <c:v>60.60125</c:v>
                </c:pt>
                <c:pt idx="134">
                  <c:v>59.695416666666603</c:v>
                </c:pt>
                <c:pt idx="135">
                  <c:v>63.4149999999999</c:v>
                </c:pt>
                <c:pt idx="136">
                  <c:v>40.586428571428499</c:v>
                </c:pt>
                <c:pt idx="137">
                  <c:v>51.212499999999999</c:v>
                </c:pt>
                <c:pt idx="138">
                  <c:v>32.070454545454503</c:v>
                </c:pt>
                <c:pt idx="139">
                  <c:v>57.2349999999999</c:v>
                </c:pt>
                <c:pt idx="140">
                  <c:v>40.739999999999903</c:v>
                </c:pt>
                <c:pt idx="141">
                  <c:v>46.875833333333297</c:v>
                </c:pt>
                <c:pt idx="142">
                  <c:v>35.6323636363636</c:v>
                </c:pt>
                <c:pt idx="143">
                  <c:v>49.200416666666598</c:v>
                </c:pt>
                <c:pt idx="144">
                  <c:v>50.580750000000002</c:v>
                </c:pt>
                <c:pt idx="145">
                  <c:v>47.971090909090897</c:v>
                </c:pt>
                <c:pt idx="146">
                  <c:v>56.944499999999998</c:v>
                </c:pt>
                <c:pt idx="147">
                  <c:v>55.517916666666601</c:v>
                </c:pt>
                <c:pt idx="148">
                  <c:v>42.779142857142801</c:v>
                </c:pt>
                <c:pt idx="149">
                  <c:v>50.096333333333298</c:v>
                </c:pt>
                <c:pt idx="150">
                  <c:v>56.752999999999901</c:v>
                </c:pt>
                <c:pt idx="151">
                  <c:v>62.233666666666601</c:v>
                </c:pt>
                <c:pt idx="152">
                  <c:v>58.376583333333301</c:v>
                </c:pt>
                <c:pt idx="153">
                  <c:v>76.446166666666599</c:v>
                </c:pt>
                <c:pt idx="154">
                  <c:v>59.417250000000003</c:v>
                </c:pt>
                <c:pt idx="155">
                  <c:v>77.689083333333301</c:v>
                </c:pt>
                <c:pt idx="156">
                  <c:v>60.7068333333333</c:v>
                </c:pt>
                <c:pt idx="157">
                  <c:v>54.075499999999998</c:v>
                </c:pt>
                <c:pt idx="158">
                  <c:v>58.074090909090899</c:v>
                </c:pt>
                <c:pt idx="159">
                  <c:v>58.947666666666599</c:v>
                </c:pt>
                <c:pt idx="160">
                  <c:v>50.550444444444402</c:v>
                </c:pt>
                <c:pt idx="161">
                  <c:v>54.709249999999997</c:v>
                </c:pt>
                <c:pt idx="162">
                  <c:v>44.055250000000001</c:v>
                </c:pt>
                <c:pt idx="163">
                  <c:v>52.375399999999999</c:v>
                </c:pt>
                <c:pt idx="164">
                  <c:v>56.051000000000002</c:v>
                </c:pt>
                <c:pt idx="165">
                  <c:v>49.247363636363602</c:v>
                </c:pt>
                <c:pt idx="166">
                  <c:v>51.720125000000003</c:v>
                </c:pt>
                <c:pt idx="167">
                  <c:v>58.361166666666598</c:v>
                </c:pt>
                <c:pt idx="168">
                  <c:v>39.493714285714198</c:v>
                </c:pt>
                <c:pt idx="169">
                  <c:v>49.298749999999998</c:v>
                </c:pt>
                <c:pt idx="170">
                  <c:v>56.920916666666599</c:v>
                </c:pt>
                <c:pt idx="171">
                  <c:v>47.455500000000001</c:v>
                </c:pt>
                <c:pt idx="172">
                  <c:v>35.969888888888804</c:v>
                </c:pt>
                <c:pt idx="173">
                  <c:v>42.944777777777702</c:v>
                </c:pt>
                <c:pt idx="174">
                  <c:v>36.922249999999998</c:v>
                </c:pt>
                <c:pt idx="175">
                  <c:v>36.546333333333301</c:v>
                </c:pt>
                <c:pt idx="176">
                  <c:v>37.124400000000001</c:v>
                </c:pt>
                <c:pt idx="177">
                  <c:v>42.941666666666599</c:v>
                </c:pt>
                <c:pt idx="178">
                  <c:v>31.945999999999898</c:v>
                </c:pt>
                <c:pt idx="179">
                  <c:v>50.933333333333302</c:v>
                </c:pt>
                <c:pt idx="180">
                  <c:v>53.714300000000001</c:v>
                </c:pt>
                <c:pt idx="181">
                  <c:v>50.493333333333297</c:v>
                </c:pt>
                <c:pt idx="182">
                  <c:v>63.067083333333301</c:v>
                </c:pt>
                <c:pt idx="183">
                  <c:v>78.320583333333303</c:v>
                </c:pt>
                <c:pt idx="184">
                  <c:v>62.180583333333303</c:v>
                </c:pt>
                <c:pt idx="185">
                  <c:v>60.060250000000003</c:v>
                </c:pt>
                <c:pt idx="186">
                  <c:v>45.017499999999998</c:v>
                </c:pt>
                <c:pt idx="187">
                  <c:v>79.766666666666595</c:v>
                </c:pt>
                <c:pt idx="188">
                  <c:v>40.561666666666603</c:v>
                </c:pt>
                <c:pt idx="189">
                  <c:v>47.821818181818102</c:v>
                </c:pt>
                <c:pt idx="190">
                  <c:v>43.174583333333302</c:v>
                </c:pt>
                <c:pt idx="191">
                  <c:v>54.176666666666598</c:v>
                </c:pt>
                <c:pt idx="192">
                  <c:v>49.405416666666603</c:v>
                </c:pt>
                <c:pt idx="193">
                  <c:v>73.729583333333295</c:v>
                </c:pt>
                <c:pt idx="194">
                  <c:v>44.014999999999901</c:v>
                </c:pt>
                <c:pt idx="195">
                  <c:v>51.409583333333302</c:v>
                </c:pt>
                <c:pt idx="196">
                  <c:v>47.154583333333299</c:v>
                </c:pt>
                <c:pt idx="197">
                  <c:v>65.525416666666601</c:v>
                </c:pt>
                <c:pt idx="198">
                  <c:v>61.518333333333302</c:v>
                </c:pt>
                <c:pt idx="199">
                  <c:v>79.883750000000006</c:v>
                </c:pt>
                <c:pt idx="200">
                  <c:v>53.233749999999901</c:v>
                </c:pt>
                <c:pt idx="201">
                  <c:v>88.894999999999996</c:v>
                </c:pt>
                <c:pt idx="202">
                  <c:v>28.648499999999999</c:v>
                </c:pt>
                <c:pt idx="203">
                  <c:v>44.792916666666599</c:v>
                </c:pt>
                <c:pt idx="204">
                  <c:v>47.22625</c:v>
                </c:pt>
                <c:pt idx="205">
                  <c:v>49.3720833333333</c:v>
                </c:pt>
                <c:pt idx="206">
                  <c:v>51.491666666666603</c:v>
                </c:pt>
                <c:pt idx="207">
                  <c:v>53.55</c:v>
                </c:pt>
                <c:pt idx="208">
                  <c:v>52.564166666666601</c:v>
                </c:pt>
                <c:pt idx="209">
                  <c:v>56.3049999999999</c:v>
                </c:pt>
                <c:pt idx="210">
                  <c:v>50.992916666666602</c:v>
                </c:pt>
                <c:pt idx="211">
                  <c:v>54.992916666666602</c:v>
                </c:pt>
                <c:pt idx="212">
                  <c:v>50.9091666666666</c:v>
                </c:pt>
                <c:pt idx="213">
                  <c:v>50.233333333333299</c:v>
                </c:pt>
                <c:pt idx="214">
                  <c:v>45.06</c:v>
                </c:pt>
                <c:pt idx="215">
                  <c:v>48.699583333333301</c:v>
                </c:pt>
                <c:pt idx="216">
                  <c:v>48.758333333333297</c:v>
                </c:pt>
                <c:pt idx="217">
                  <c:v>48.168333333333301</c:v>
                </c:pt>
                <c:pt idx="218">
                  <c:v>50.261666666666599</c:v>
                </c:pt>
                <c:pt idx="219">
                  <c:v>47.798333333333296</c:v>
                </c:pt>
                <c:pt idx="220">
                  <c:v>49.244166666666601</c:v>
                </c:pt>
                <c:pt idx="221">
                  <c:v>50.734583333333298</c:v>
                </c:pt>
                <c:pt idx="222">
                  <c:v>53.69</c:v>
                </c:pt>
                <c:pt idx="223">
                  <c:v>53.271666666666597</c:v>
                </c:pt>
                <c:pt idx="224">
                  <c:v>49.4508333333333</c:v>
                </c:pt>
                <c:pt idx="225">
                  <c:v>52.059166666666599</c:v>
                </c:pt>
                <c:pt idx="226">
                  <c:v>37.89</c:v>
                </c:pt>
                <c:pt idx="227">
                  <c:v>45.816666666666599</c:v>
                </c:pt>
                <c:pt idx="228">
                  <c:v>36.757083333333298</c:v>
                </c:pt>
                <c:pt idx="229">
                  <c:v>44.214583333333302</c:v>
                </c:pt>
                <c:pt idx="230">
                  <c:v>49.384583333333303</c:v>
                </c:pt>
                <c:pt idx="231">
                  <c:v>48.080416666666601</c:v>
                </c:pt>
                <c:pt idx="232">
                  <c:v>52.469583333333297</c:v>
                </c:pt>
                <c:pt idx="233">
                  <c:v>53.402916666666599</c:v>
                </c:pt>
                <c:pt idx="234">
                  <c:v>39.446249999999999</c:v>
                </c:pt>
                <c:pt idx="235">
                  <c:v>47.963333333333303</c:v>
                </c:pt>
                <c:pt idx="236">
                  <c:v>42.502222222222201</c:v>
                </c:pt>
                <c:pt idx="237">
                  <c:v>44.941666666666599</c:v>
                </c:pt>
                <c:pt idx="238">
                  <c:v>45.204285714285703</c:v>
                </c:pt>
                <c:pt idx="239">
                  <c:v>48.322083333333303</c:v>
                </c:pt>
                <c:pt idx="240">
                  <c:v>44.181666666666601</c:v>
                </c:pt>
                <c:pt idx="241">
                  <c:v>79.288727272727201</c:v>
                </c:pt>
                <c:pt idx="242">
                  <c:v>51.941249999999997</c:v>
                </c:pt>
                <c:pt idx="243">
                  <c:v>49.0996666666666</c:v>
                </c:pt>
                <c:pt idx="244">
                  <c:v>66.743333333333297</c:v>
                </c:pt>
                <c:pt idx="245">
                  <c:v>59.953249999999997</c:v>
                </c:pt>
                <c:pt idx="246">
                  <c:v>48.052500000000002</c:v>
                </c:pt>
                <c:pt idx="247">
                  <c:v>43.413333333333298</c:v>
                </c:pt>
                <c:pt idx="248">
                  <c:v>41.137499999999903</c:v>
                </c:pt>
                <c:pt idx="249">
                  <c:v>54.3541666666666</c:v>
                </c:pt>
                <c:pt idx="250">
                  <c:v>50.5133333333333</c:v>
                </c:pt>
                <c:pt idx="251">
                  <c:v>59.321666666666601</c:v>
                </c:pt>
                <c:pt idx="252">
                  <c:v>70.624166666666596</c:v>
                </c:pt>
                <c:pt idx="253">
                  <c:v>75.650833333333296</c:v>
                </c:pt>
                <c:pt idx="254">
                  <c:v>48.5474999999999</c:v>
                </c:pt>
                <c:pt idx="255">
                  <c:v>45.350833333333298</c:v>
                </c:pt>
                <c:pt idx="256">
                  <c:v>47.290833333333303</c:v>
                </c:pt>
                <c:pt idx="257">
                  <c:v>60.935416666666598</c:v>
                </c:pt>
                <c:pt idx="258">
                  <c:v>60.887916666666598</c:v>
                </c:pt>
                <c:pt idx="259">
                  <c:v>73.694583333333298</c:v>
                </c:pt>
                <c:pt idx="260">
                  <c:v>57.995833333333302</c:v>
                </c:pt>
                <c:pt idx="261">
                  <c:v>49.681249999999999</c:v>
                </c:pt>
                <c:pt idx="262">
                  <c:v>28.802777777777699</c:v>
                </c:pt>
                <c:pt idx="263">
                  <c:v>57.887916666666598</c:v>
                </c:pt>
                <c:pt idx="264">
                  <c:v>34.658124999999998</c:v>
                </c:pt>
                <c:pt idx="265">
                  <c:v>42.6458333333333</c:v>
                </c:pt>
                <c:pt idx="266">
                  <c:v>38.750833333333297</c:v>
                </c:pt>
                <c:pt idx="267">
                  <c:v>44.832083333333301</c:v>
                </c:pt>
                <c:pt idx="268">
                  <c:v>37.403888888888801</c:v>
                </c:pt>
                <c:pt idx="269">
                  <c:v>46.276249999999997</c:v>
                </c:pt>
                <c:pt idx="270">
                  <c:v>37.748750000000001</c:v>
                </c:pt>
                <c:pt idx="271">
                  <c:v>46.262083333333301</c:v>
                </c:pt>
                <c:pt idx="272">
                  <c:v>39.879090909090898</c:v>
                </c:pt>
                <c:pt idx="273">
                  <c:v>47.372916666666598</c:v>
                </c:pt>
                <c:pt idx="274">
                  <c:v>40.558181818181801</c:v>
                </c:pt>
                <c:pt idx="275">
                  <c:v>53.550416666666599</c:v>
                </c:pt>
                <c:pt idx="276">
                  <c:v>47.153750000000002</c:v>
                </c:pt>
                <c:pt idx="277">
                  <c:v>54.608333333333299</c:v>
                </c:pt>
                <c:pt idx="278">
                  <c:v>50.127083333333303</c:v>
                </c:pt>
                <c:pt idx="279">
                  <c:v>49.530833333333298</c:v>
                </c:pt>
                <c:pt idx="280">
                  <c:v>38.462499999999999</c:v>
                </c:pt>
                <c:pt idx="281">
                  <c:v>47.275416666666601</c:v>
                </c:pt>
                <c:pt idx="282">
                  <c:v>45.832500000000003</c:v>
                </c:pt>
                <c:pt idx="283">
                  <c:v>50.742916666666602</c:v>
                </c:pt>
                <c:pt idx="284">
                  <c:v>46.262499999999903</c:v>
                </c:pt>
                <c:pt idx="285">
                  <c:v>49.195</c:v>
                </c:pt>
                <c:pt idx="286">
                  <c:v>37.257083333333298</c:v>
                </c:pt>
                <c:pt idx="287">
                  <c:v>43.033333333333303</c:v>
                </c:pt>
                <c:pt idx="288">
                  <c:v>39.896428571428501</c:v>
                </c:pt>
                <c:pt idx="289">
                  <c:v>53.087499999999999</c:v>
                </c:pt>
                <c:pt idx="290">
                  <c:v>44.002499999999998</c:v>
                </c:pt>
                <c:pt idx="291">
                  <c:v>50.586666666666602</c:v>
                </c:pt>
                <c:pt idx="292">
                  <c:v>46.027083333333302</c:v>
                </c:pt>
                <c:pt idx="293">
                  <c:v>51.392916666666601</c:v>
                </c:pt>
                <c:pt idx="294">
                  <c:v>46.5908333333333</c:v>
                </c:pt>
                <c:pt idx="295">
                  <c:v>54.303750000000001</c:v>
                </c:pt>
                <c:pt idx="296">
                  <c:v>45.068750000000001</c:v>
                </c:pt>
                <c:pt idx="297">
                  <c:v>42.706249999999997</c:v>
                </c:pt>
                <c:pt idx="298">
                  <c:v>35.205555555555499</c:v>
                </c:pt>
                <c:pt idx="299">
                  <c:v>49.220833333333303</c:v>
                </c:pt>
                <c:pt idx="300">
                  <c:v>42.534374999999997</c:v>
                </c:pt>
                <c:pt idx="301">
                  <c:v>49.414090909090902</c:v>
                </c:pt>
                <c:pt idx="302">
                  <c:v>53.580699999999901</c:v>
                </c:pt>
                <c:pt idx="303">
                  <c:v>84.922083333333305</c:v>
                </c:pt>
                <c:pt idx="304">
                  <c:v>39.346999999999902</c:v>
                </c:pt>
                <c:pt idx="305">
                  <c:v>43.315916666666602</c:v>
                </c:pt>
                <c:pt idx="306">
                  <c:v>47.9022222222222</c:v>
                </c:pt>
                <c:pt idx="307">
                  <c:v>54.980166666666598</c:v>
                </c:pt>
                <c:pt idx="308">
                  <c:v>35.089999999999897</c:v>
                </c:pt>
                <c:pt idx="309">
                  <c:v>41.228333333333303</c:v>
                </c:pt>
                <c:pt idx="310">
                  <c:v>48.412916666666597</c:v>
                </c:pt>
                <c:pt idx="311">
                  <c:v>49.219999999999899</c:v>
                </c:pt>
                <c:pt idx="312">
                  <c:v>51.047083333333298</c:v>
                </c:pt>
                <c:pt idx="313">
                  <c:v>53.327916666666603</c:v>
                </c:pt>
                <c:pt idx="314">
                  <c:v>46.842500000000001</c:v>
                </c:pt>
                <c:pt idx="315">
                  <c:v>56.6724999999999</c:v>
                </c:pt>
                <c:pt idx="316">
                  <c:v>42.86</c:v>
                </c:pt>
                <c:pt idx="317">
                  <c:v>53.180833333333297</c:v>
                </c:pt>
                <c:pt idx="318">
                  <c:v>40.827083333333299</c:v>
                </c:pt>
                <c:pt idx="319">
                  <c:v>51.916249999999998</c:v>
                </c:pt>
                <c:pt idx="320">
                  <c:v>58.307499999999997</c:v>
                </c:pt>
                <c:pt idx="321">
                  <c:v>79.133749999999907</c:v>
                </c:pt>
                <c:pt idx="322">
                  <c:v>52.497499999999903</c:v>
                </c:pt>
                <c:pt idx="323">
                  <c:v>47.962916666666601</c:v>
                </c:pt>
                <c:pt idx="324">
                  <c:v>62.541249999999899</c:v>
                </c:pt>
                <c:pt idx="325">
                  <c:v>79.1875</c:v>
                </c:pt>
                <c:pt idx="326">
                  <c:v>38.7470833333333</c:v>
                </c:pt>
                <c:pt idx="327">
                  <c:v>49.417083333333302</c:v>
                </c:pt>
                <c:pt idx="328">
                  <c:v>41.010833333333302</c:v>
                </c:pt>
                <c:pt idx="329">
                  <c:v>48.966249999999903</c:v>
                </c:pt>
                <c:pt idx="330">
                  <c:v>46.856666666666598</c:v>
                </c:pt>
                <c:pt idx="331">
                  <c:v>60.067499999999903</c:v>
                </c:pt>
                <c:pt idx="332">
                  <c:v>46.485833333333296</c:v>
                </c:pt>
                <c:pt idx="333">
                  <c:v>63.379999999999903</c:v>
                </c:pt>
                <c:pt idx="334">
                  <c:v>56.775833333333303</c:v>
                </c:pt>
                <c:pt idx="335">
                  <c:v>71.761666666666599</c:v>
                </c:pt>
                <c:pt idx="336">
                  <c:v>57.215416666666599</c:v>
                </c:pt>
                <c:pt idx="337">
                  <c:v>72.071666666666601</c:v>
                </c:pt>
                <c:pt idx="338">
                  <c:v>55.789166666666603</c:v>
                </c:pt>
                <c:pt idx="339">
                  <c:v>57.0787499999999</c:v>
                </c:pt>
                <c:pt idx="340">
                  <c:v>52.03875</c:v>
                </c:pt>
                <c:pt idx="341">
                  <c:v>57.935000000000002</c:v>
                </c:pt>
                <c:pt idx="342">
                  <c:v>38.531111111111102</c:v>
                </c:pt>
                <c:pt idx="343">
                  <c:v>51.300416666666599</c:v>
                </c:pt>
                <c:pt idx="344">
                  <c:v>35.748125000000002</c:v>
                </c:pt>
                <c:pt idx="345">
                  <c:v>43.7841666666666</c:v>
                </c:pt>
                <c:pt idx="346">
                  <c:v>32.951000000000001</c:v>
                </c:pt>
                <c:pt idx="347">
                  <c:v>45.659583333333302</c:v>
                </c:pt>
                <c:pt idx="348">
                  <c:v>42.175909090909002</c:v>
                </c:pt>
                <c:pt idx="349">
                  <c:v>45.818750000000001</c:v>
                </c:pt>
                <c:pt idx="350">
                  <c:v>45.181249999999999</c:v>
                </c:pt>
                <c:pt idx="351">
                  <c:v>59.650833333333303</c:v>
                </c:pt>
                <c:pt idx="352">
                  <c:v>53.089999999999897</c:v>
                </c:pt>
                <c:pt idx="353">
                  <c:v>59.624166666666603</c:v>
                </c:pt>
                <c:pt idx="354">
                  <c:v>52.540833333333303</c:v>
                </c:pt>
                <c:pt idx="355">
                  <c:v>52.706666666666599</c:v>
                </c:pt>
                <c:pt idx="356">
                  <c:v>50.466250000000002</c:v>
                </c:pt>
                <c:pt idx="357">
                  <c:v>57.713333333333303</c:v>
                </c:pt>
                <c:pt idx="358">
                  <c:v>33.4791666666666</c:v>
                </c:pt>
                <c:pt idx="359">
                  <c:v>48.625</c:v>
                </c:pt>
                <c:pt idx="360">
                  <c:v>34.729374999999997</c:v>
                </c:pt>
                <c:pt idx="361">
                  <c:v>54.031249999999901</c:v>
                </c:pt>
                <c:pt idx="362">
                  <c:v>80.355500000000006</c:v>
                </c:pt>
                <c:pt idx="363">
                  <c:v>197.62691666666601</c:v>
                </c:pt>
                <c:pt idx="364">
                  <c:v>38.401499999999999</c:v>
                </c:pt>
                <c:pt idx="365">
                  <c:v>43.864916666666602</c:v>
                </c:pt>
                <c:pt idx="366">
                  <c:v>44.829500000000003</c:v>
                </c:pt>
                <c:pt idx="367">
                  <c:v>61.380749999999999</c:v>
                </c:pt>
                <c:pt idx="368">
                  <c:v>26.107499999999899</c:v>
                </c:pt>
                <c:pt idx="369">
                  <c:v>45.783333333333303</c:v>
                </c:pt>
                <c:pt idx="370">
                  <c:v>51.353749999999998</c:v>
                </c:pt>
                <c:pt idx="371">
                  <c:v>42.387</c:v>
                </c:pt>
                <c:pt idx="372">
                  <c:v>52.655000000000001</c:v>
                </c:pt>
                <c:pt idx="373">
                  <c:v>53.036666666666598</c:v>
                </c:pt>
                <c:pt idx="374">
                  <c:v>36.664583333333297</c:v>
                </c:pt>
                <c:pt idx="375">
                  <c:v>70.017499999999998</c:v>
                </c:pt>
                <c:pt idx="376">
                  <c:v>45.737083333333302</c:v>
                </c:pt>
                <c:pt idx="377">
                  <c:v>47.952916666666603</c:v>
                </c:pt>
                <c:pt idx="378">
                  <c:v>48.643333333333302</c:v>
                </c:pt>
                <c:pt idx="379">
                  <c:v>53.9433333333333</c:v>
                </c:pt>
                <c:pt idx="380">
                  <c:v>78.154166666666598</c:v>
                </c:pt>
                <c:pt idx="381">
                  <c:v>72.477916666666601</c:v>
                </c:pt>
                <c:pt idx="382">
                  <c:v>43.243333333333297</c:v>
                </c:pt>
                <c:pt idx="383">
                  <c:v>67.462083333333297</c:v>
                </c:pt>
                <c:pt idx="384">
                  <c:v>50.933333333333302</c:v>
                </c:pt>
                <c:pt idx="385">
                  <c:v>50.860833333333296</c:v>
                </c:pt>
                <c:pt idx="386">
                  <c:v>46.814583333333303</c:v>
                </c:pt>
                <c:pt idx="387">
                  <c:v>65.967083333333306</c:v>
                </c:pt>
                <c:pt idx="388">
                  <c:v>52.462499999999999</c:v>
                </c:pt>
                <c:pt idx="389">
                  <c:v>67.153750000000002</c:v>
                </c:pt>
                <c:pt idx="390">
                  <c:v>57.936250000000001</c:v>
                </c:pt>
                <c:pt idx="391">
                  <c:v>59.931666666666601</c:v>
                </c:pt>
                <c:pt idx="392">
                  <c:v>60.722499999999997</c:v>
                </c:pt>
                <c:pt idx="393">
                  <c:v>59.856250000000003</c:v>
                </c:pt>
                <c:pt idx="394">
                  <c:v>51.819999999999901</c:v>
                </c:pt>
                <c:pt idx="395">
                  <c:v>76.141666666666595</c:v>
                </c:pt>
                <c:pt idx="396">
                  <c:v>66.974999999999994</c:v>
                </c:pt>
                <c:pt idx="397">
                  <c:v>82.171666666666596</c:v>
                </c:pt>
                <c:pt idx="398">
                  <c:v>50.0162499999999</c:v>
                </c:pt>
                <c:pt idx="399">
                  <c:v>64.713333333333296</c:v>
                </c:pt>
                <c:pt idx="400">
                  <c:v>44.022500000000001</c:v>
                </c:pt>
                <c:pt idx="401">
                  <c:v>54.5445833333333</c:v>
                </c:pt>
                <c:pt idx="402">
                  <c:v>44.419166666666598</c:v>
                </c:pt>
                <c:pt idx="403">
                  <c:v>74.711666666666602</c:v>
                </c:pt>
                <c:pt idx="404">
                  <c:v>43.5283333333333</c:v>
                </c:pt>
                <c:pt idx="405">
                  <c:v>58.199583333333301</c:v>
                </c:pt>
                <c:pt idx="406">
                  <c:v>38.403888888888801</c:v>
                </c:pt>
                <c:pt idx="407">
                  <c:v>48.528750000000002</c:v>
                </c:pt>
                <c:pt idx="408">
                  <c:v>45.454583333333296</c:v>
                </c:pt>
                <c:pt idx="409">
                  <c:v>65.091249999999903</c:v>
                </c:pt>
                <c:pt idx="410">
                  <c:v>53.253749999999997</c:v>
                </c:pt>
                <c:pt idx="411">
                  <c:v>62.634999999999899</c:v>
                </c:pt>
                <c:pt idx="412">
                  <c:v>43.797916666666602</c:v>
                </c:pt>
                <c:pt idx="413">
                  <c:v>74.790416666666601</c:v>
                </c:pt>
                <c:pt idx="414">
                  <c:v>54.195</c:v>
                </c:pt>
                <c:pt idx="415">
                  <c:v>81.428749999999994</c:v>
                </c:pt>
                <c:pt idx="416">
                  <c:v>61.591666666666598</c:v>
                </c:pt>
                <c:pt idx="417">
                  <c:v>84.004999999999995</c:v>
                </c:pt>
                <c:pt idx="418">
                  <c:v>73.071250000000006</c:v>
                </c:pt>
                <c:pt idx="419">
                  <c:v>89.251666666666594</c:v>
                </c:pt>
                <c:pt idx="420">
                  <c:v>70.024583333333297</c:v>
                </c:pt>
                <c:pt idx="421">
                  <c:v>72.64</c:v>
                </c:pt>
                <c:pt idx="422">
                  <c:v>63.719166666666602</c:v>
                </c:pt>
                <c:pt idx="423">
                  <c:v>76.680416666666602</c:v>
                </c:pt>
                <c:pt idx="424">
                  <c:v>97.3719999999999</c:v>
                </c:pt>
                <c:pt idx="425">
                  <c:v>87.475083333333302</c:v>
                </c:pt>
                <c:pt idx="426">
                  <c:v>42.447888888888798</c:v>
                </c:pt>
                <c:pt idx="427">
                  <c:v>54.379166666666599</c:v>
                </c:pt>
                <c:pt idx="428">
                  <c:v>47.226333333333301</c:v>
                </c:pt>
                <c:pt idx="429">
                  <c:v>65.741166666666601</c:v>
                </c:pt>
                <c:pt idx="430">
                  <c:v>43.6204166666666</c:v>
                </c:pt>
                <c:pt idx="431">
                  <c:v>75.9479166666666</c:v>
                </c:pt>
                <c:pt idx="432">
                  <c:v>45.174999999999997</c:v>
                </c:pt>
                <c:pt idx="433">
                  <c:v>49.103333333333303</c:v>
                </c:pt>
                <c:pt idx="434">
                  <c:v>48.378749999999997</c:v>
                </c:pt>
                <c:pt idx="435">
                  <c:v>49.6458333333333</c:v>
                </c:pt>
                <c:pt idx="436">
                  <c:v>52.8779166666666</c:v>
                </c:pt>
                <c:pt idx="437">
                  <c:v>98.386250000000004</c:v>
                </c:pt>
                <c:pt idx="438">
                  <c:v>59.590416666666599</c:v>
                </c:pt>
                <c:pt idx="439">
                  <c:v>72.096666666666593</c:v>
                </c:pt>
                <c:pt idx="440">
                  <c:v>47.9270833333333</c:v>
                </c:pt>
                <c:pt idx="441">
                  <c:v>57.243333333333297</c:v>
                </c:pt>
                <c:pt idx="442">
                  <c:v>63.758333333333297</c:v>
                </c:pt>
                <c:pt idx="443">
                  <c:v>69.530833333333305</c:v>
                </c:pt>
                <c:pt idx="444">
                  <c:v>55.008749999999999</c:v>
                </c:pt>
                <c:pt idx="445">
                  <c:v>67.959583333333299</c:v>
                </c:pt>
                <c:pt idx="446">
                  <c:v>58.454999999999899</c:v>
                </c:pt>
                <c:pt idx="447">
                  <c:v>59.5133333333333</c:v>
                </c:pt>
                <c:pt idx="448">
                  <c:v>62.106250000000003</c:v>
                </c:pt>
                <c:pt idx="449">
                  <c:v>75.083749999999995</c:v>
                </c:pt>
                <c:pt idx="450">
                  <c:v>72.067499999999995</c:v>
                </c:pt>
                <c:pt idx="451">
                  <c:v>69.167083333333295</c:v>
                </c:pt>
                <c:pt idx="452">
                  <c:v>47.772083333333299</c:v>
                </c:pt>
                <c:pt idx="453">
                  <c:v>57.986249999999899</c:v>
                </c:pt>
                <c:pt idx="454">
                  <c:v>53.971249999999998</c:v>
                </c:pt>
                <c:pt idx="455">
                  <c:v>66.100833333333298</c:v>
                </c:pt>
                <c:pt idx="456">
                  <c:v>48.206249999999997</c:v>
                </c:pt>
                <c:pt idx="457">
                  <c:v>63.657499999999999</c:v>
                </c:pt>
                <c:pt idx="458">
                  <c:v>46.99</c:v>
                </c:pt>
                <c:pt idx="459">
                  <c:v>61.338333333333303</c:v>
                </c:pt>
                <c:pt idx="460">
                  <c:v>40.4195833333333</c:v>
                </c:pt>
                <c:pt idx="461">
                  <c:v>54.921666666666603</c:v>
                </c:pt>
                <c:pt idx="462">
                  <c:v>55.743749999999899</c:v>
                </c:pt>
                <c:pt idx="463">
                  <c:v>64.784166666666593</c:v>
                </c:pt>
                <c:pt idx="464">
                  <c:v>39.407916666666601</c:v>
                </c:pt>
                <c:pt idx="465">
                  <c:v>45.298333333333296</c:v>
                </c:pt>
                <c:pt idx="466">
                  <c:v>42.202727272727202</c:v>
                </c:pt>
                <c:pt idx="467">
                  <c:v>56.2558333333333</c:v>
                </c:pt>
                <c:pt idx="468">
                  <c:v>44.347499999999997</c:v>
                </c:pt>
                <c:pt idx="469">
                  <c:v>60.957083333333301</c:v>
                </c:pt>
                <c:pt idx="470">
                  <c:v>46.731666666666598</c:v>
                </c:pt>
                <c:pt idx="471">
                  <c:v>56.807083333333303</c:v>
                </c:pt>
                <c:pt idx="472">
                  <c:v>41.453333333333298</c:v>
                </c:pt>
                <c:pt idx="473">
                  <c:v>56.362916666666599</c:v>
                </c:pt>
                <c:pt idx="474">
                  <c:v>44.294999999999902</c:v>
                </c:pt>
                <c:pt idx="475">
                  <c:v>56.652083333333302</c:v>
                </c:pt>
                <c:pt idx="476">
                  <c:v>54.389583333333299</c:v>
                </c:pt>
                <c:pt idx="477">
                  <c:v>79.165416666666601</c:v>
                </c:pt>
                <c:pt idx="478">
                  <c:v>54.53875</c:v>
                </c:pt>
                <c:pt idx="479">
                  <c:v>56.990833333333299</c:v>
                </c:pt>
                <c:pt idx="480">
                  <c:v>46.333750000000002</c:v>
                </c:pt>
                <c:pt idx="481">
                  <c:v>59.141666666666602</c:v>
                </c:pt>
                <c:pt idx="482">
                  <c:v>39.871666666666599</c:v>
                </c:pt>
                <c:pt idx="483">
                  <c:v>42.424166666666601</c:v>
                </c:pt>
                <c:pt idx="484">
                  <c:v>31.869166666666601</c:v>
                </c:pt>
                <c:pt idx="485">
                  <c:v>51.942083333333301</c:v>
                </c:pt>
                <c:pt idx="486">
                  <c:v>71.976583333333295</c:v>
                </c:pt>
                <c:pt idx="487">
                  <c:v>55.570500000000003</c:v>
                </c:pt>
                <c:pt idx="488">
                  <c:v>35.178818181818102</c:v>
                </c:pt>
                <c:pt idx="489">
                  <c:v>82.808583333333303</c:v>
                </c:pt>
                <c:pt idx="490">
                  <c:v>44.022727272727202</c:v>
                </c:pt>
                <c:pt idx="491">
                  <c:v>80.227000000000004</c:v>
                </c:pt>
                <c:pt idx="492">
                  <c:v>55.7558333333333</c:v>
                </c:pt>
                <c:pt idx="493">
                  <c:v>62.750833333333297</c:v>
                </c:pt>
                <c:pt idx="494">
                  <c:v>33.043333333333301</c:v>
                </c:pt>
                <c:pt idx="495">
                  <c:v>37.844583333333297</c:v>
                </c:pt>
                <c:pt idx="496">
                  <c:v>47.879999999999903</c:v>
                </c:pt>
                <c:pt idx="497">
                  <c:v>50.42</c:v>
                </c:pt>
                <c:pt idx="498">
                  <c:v>47.507083333333298</c:v>
                </c:pt>
                <c:pt idx="499">
                  <c:v>74.433333333333294</c:v>
                </c:pt>
                <c:pt idx="500">
                  <c:v>72.467083333333306</c:v>
                </c:pt>
                <c:pt idx="501">
                  <c:v>77.196250000000006</c:v>
                </c:pt>
                <c:pt idx="502">
                  <c:v>52.41</c:v>
                </c:pt>
                <c:pt idx="503">
                  <c:v>73.879999999999896</c:v>
                </c:pt>
                <c:pt idx="504">
                  <c:v>62.469166666666602</c:v>
                </c:pt>
                <c:pt idx="505">
                  <c:v>70.363333333333301</c:v>
                </c:pt>
                <c:pt idx="506">
                  <c:v>48.371249999999897</c:v>
                </c:pt>
                <c:pt idx="507">
                  <c:v>88.029583333333306</c:v>
                </c:pt>
                <c:pt idx="508">
                  <c:v>51.335833333333298</c:v>
                </c:pt>
                <c:pt idx="509">
                  <c:v>65.329583333333304</c:v>
                </c:pt>
                <c:pt idx="510">
                  <c:v>53.769999999999897</c:v>
                </c:pt>
                <c:pt idx="511">
                  <c:v>63.956999999999901</c:v>
                </c:pt>
                <c:pt idx="512">
                  <c:v>51.338749999999997</c:v>
                </c:pt>
                <c:pt idx="513">
                  <c:v>54.9345833333333</c:v>
                </c:pt>
                <c:pt idx="514">
                  <c:v>34.522500000000001</c:v>
                </c:pt>
                <c:pt idx="515">
                  <c:v>54.936250000000001</c:v>
                </c:pt>
                <c:pt idx="516">
                  <c:v>51.0729166666666</c:v>
                </c:pt>
                <c:pt idx="517">
                  <c:v>52.2945833333333</c:v>
                </c:pt>
                <c:pt idx="518">
                  <c:v>44.726666666666603</c:v>
                </c:pt>
                <c:pt idx="519">
                  <c:v>77.517499999999998</c:v>
                </c:pt>
                <c:pt idx="520">
                  <c:v>49.554583333333298</c:v>
                </c:pt>
                <c:pt idx="521">
                  <c:v>52.442916666666598</c:v>
                </c:pt>
                <c:pt idx="522">
                  <c:v>49.8287499999999</c:v>
                </c:pt>
                <c:pt idx="523">
                  <c:v>67.549583333333302</c:v>
                </c:pt>
                <c:pt idx="524">
                  <c:v>48.207500000000003</c:v>
                </c:pt>
                <c:pt idx="525">
                  <c:v>46.808749999999897</c:v>
                </c:pt>
                <c:pt idx="526">
                  <c:v>45.873750000000001</c:v>
                </c:pt>
                <c:pt idx="527">
                  <c:v>47.7245833333333</c:v>
                </c:pt>
                <c:pt idx="528">
                  <c:v>28.845999999999901</c:v>
                </c:pt>
                <c:pt idx="529">
                  <c:v>60.244583333333303</c:v>
                </c:pt>
                <c:pt idx="530">
                  <c:v>36.316249999999997</c:v>
                </c:pt>
                <c:pt idx="531">
                  <c:v>44.537499999999902</c:v>
                </c:pt>
                <c:pt idx="532">
                  <c:v>34.553333333333299</c:v>
                </c:pt>
                <c:pt idx="533">
                  <c:v>53.402499999999897</c:v>
                </c:pt>
                <c:pt idx="534">
                  <c:v>50.355833333333301</c:v>
                </c:pt>
                <c:pt idx="535">
                  <c:v>59.463749999999997</c:v>
                </c:pt>
                <c:pt idx="536">
                  <c:v>50.248333333333299</c:v>
                </c:pt>
                <c:pt idx="537">
                  <c:v>52.935416666666598</c:v>
                </c:pt>
                <c:pt idx="538">
                  <c:v>61.705833333333302</c:v>
                </c:pt>
                <c:pt idx="539">
                  <c:v>63.655416666666603</c:v>
                </c:pt>
                <c:pt idx="540">
                  <c:v>55.837083333333297</c:v>
                </c:pt>
                <c:pt idx="541">
                  <c:v>51.783333333333303</c:v>
                </c:pt>
                <c:pt idx="542">
                  <c:v>51.994999999999997</c:v>
                </c:pt>
                <c:pt idx="543">
                  <c:v>60.637499999999903</c:v>
                </c:pt>
                <c:pt idx="544">
                  <c:v>44.738750000000003</c:v>
                </c:pt>
                <c:pt idx="545">
                  <c:v>59.0162499999999</c:v>
                </c:pt>
                <c:pt idx="546">
                  <c:v>41.709600000000002</c:v>
                </c:pt>
                <c:pt idx="547">
                  <c:v>56.280833333333298</c:v>
                </c:pt>
                <c:pt idx="548">
                  <c:v>35.242249999999999</c:v>
                </c:pt>
                <c:pt idx="549">
                  <c:v>73.400666666666595</c:v>
                </c:pt>
                <c:pt idx="550">
                  <c:v>64.428083333333305</c:v>
                </c:pt>
                <c:pt idx="551">
                  <c:v>75.952249999999907</c:v>
                </c:pt>
                <c:pt idx="552">
                  <c:v>53.532083333333297</c:v>
                </c:pt>
                <c:pt idx="553">
                  <c:v>70.233333333333306</c:v>
                </c:pt>
                <c:pt idx="554">
                  <c:v>43.792499999999997</c:v>
                </c:pt>
                <c:pt idx="555">
                  <c:v>43.967916666666603</c:v>
                </c:pt>
                <c:pt idx="556">
                  <c:v>51.145000000000003</c:v>
                </c:pt>
                <c:pt idx="557">
                  <c:v>44.225833333333298</c:v>
                </c:pt>
                <c:pt idx="558">
                  <c:v>62.532499999999999</c:v>
                </c:pt>
                <c:pt idx="559">
                  <c:v>83.460833333333298</c:v>
                </c:pt>
                <c:pt idx="560">
                  <c:v>58.622916666666598</c:v>
                </c:pt>
                <c:pt idx="561">
                  <c:v>66.830833333333302</c:v>
                </c:pt>
                <c:pt idx="562">
                  <c:v>53.835833333333298</c:v>
                </c:pt>
                <c:pt idx="563">
                  <c:v>68.947500000000005</c:v>
                </c:pt>
                <c:pt idx="564">
                  <c:v>60.918333333333301</c:v>
                </c:pt>
                <c:pt idx="565">
                  <c:v>65.825000000000003</c:v>
                </c:pt>
                <c:pt idx="566">
                  <c:v>45.246666666666599</c:v>
                </c:pt>
                <c:pt idx="567">
                  <c:v>93.789166666666603</c:v>
                </c:pt>
                <c:pt idx="568">
                  <c:v>45.956666666666599</c:v>
                </c:pt>
                <c:pt idx="569">
                  <c:v>71.999166666666596</c:v>
                </c:pt>
                <c:pt idx="570">
                  <c:v>37.198749999999997</c:v>
                </c:pt>
                <c:pt idx="571">
                  <c:v>52.446666666666601</c:v>
                </c:pt>
                <c:pt idx="572">
                  <c:v>42.499166666666603</c:v>
                </c:pt>
                <c:pt idx="573">
                  <c:v>63.807499999999997</c:v>
                </c:pt>
                <c:pt idx="574">
                  <c:v>54.576666666666597</c:v>
                </c:pt>
                <c:pt idx="575">
                  <c:v>55.982500000000002</c:v>
                </c:pt>
                <c:pt idx="576">
                  <c:v>44.299166666666601</c:v>
                </c:pt>
                <c:pt idx="577">
                  <c:v>59.989166666666598</c:v>
                </c:pt>
                <c:pt idx="578">
                  <c:v>51.032916666666601</c:v>
                </c:pt>
                <c:pt idx="579">
                  <c:v>64.219166666666595</c:v>
                </c:pt>
                <c:pt idx="580">
                  <c:v>71.835833333333298</c:v>
                </c:pt>
                <c:pt idx="581">
                  <c:v>76.037499999999994</c:v>
                </c:pt>
                <c:pt idx="582">
                  <c:v>53.73</c:v>
                </c:pt>
                <c:pt idx="583">
                  <c:v>76.707916666666605</c:v>
                </c:pt>
                <c:pt idx="584">
                  <c:v>49.93</c:v>
                </c:pt>
                <c:pt idx="585">
                  <c:v>56.155833333333298</c:v>
                </c:pt>
                <c:pt idx="586">
                  <c:v>49.869166666666601</c:v>
                </c:pt>
                <c:pt idx="587">
                  <c:v>57.069166666666597</c:v>
                </c:pt>
                <c:pt idx="588">
                  <c:v>42.998750000000001</c:v>
                </c:pt>
                <c:pt idx="589">
                  <c:v>50.1279166666666</c:v>
                </c:pt>
                <c:pt idx="590">
                  <c:v>37.558749999999897</c:v>
                </c:pt>
                <c:pt idx="591">
                  <c:v>42.296249999999901</c:v>
                </c:pt>
                <c:pt idx="592">
                  <c:v>47.533333333333303</c:v>
                </c:pt>
                <c:pt idx="593">
                  <c:v>58.02375</c:v>
                </c:pt>
                <c:pt idx="594">
                  <c:v>57.103749999999998</c:v>
                </c:pt>
                <c:pt idx="595">
                  <c:v>68.652083333333294</c:v>
                </c:pt>
                <c:pt idx="596">
                  <c:v>60.049166666666601</c:v>
                </c:pt>
                <c:pt idx="597">
                  <c:v>60.7708333333333</c:v>
                </c:pt>
                <c:pt idx="598">
                  <c:v>52.8570833333333</c:v>
                </c:pt>
                <c:pt idx="599">
                  <c:v>55.778750000000002</c:v>
                </c:pt>
                <c:pt idx="600">
                  <c:v>45.507916666666603</c:v>
                </c:pt>
                <c:pt idx="601">
                  <c:v>57.362083333333302</c:v>
                </c:pt>
                <c:pt idx="602">
                  <c:v>65.629166666666606</c:v>
                </c:pt>
                <c:pt idx="603">
                  <c:v>67.625833333333304</c:v>
                </c:pt>
                <c:pt idx="604">
                  <c:v>51.223750000000003</c:v>
                </c:pt>
                <c:pt idx="605">
                  <c:v>69.586666666666602</c:v>
                </c:pt>
                <c:pt idx="606">
                  <c:v>61.611666666666601</c:v>
                </c:pt>
                <c:pt idx="607">
                  <c:v>54.928333333333299</c:v>
                </c:pt>
                <c:pt idx="608">
                  <c:v>54.774374999999999</c:v>
                </c:pt>
                <c:pt idx="609">
                  <c:v>57.5251666666666</c:v>
                </c:pt>
                <c:pt idx="610">
                  <c:v>55.525916666666603</c:v>
                </c:pt>
                <c:pt idx="611">
                  <c:v>93.176249999999996</c:v>
                </c:pt>
                <c:pt idx="612">
                  <c:v>73.739249999999998</c:v>
                </c:pt>
                <c:pt idx="613">
                  <c:v>67.371416666666605</c:v>
                </c:pt>
                <c:pt idx="614">
                  <c:v>54.024583333333297</c:v>
                </c:pt>
                <c:pt idx="615">
                  <c:v>56.475000000000001</c:v>
                </c:pt>
                <c:pt idx="616">
                  <c:v>50.376666666666601</c:v>
                </c:pt>
                <c:pt idx="617">
                  <c:v>41.915833333333303</c:v>
                </c:pt>
                <c:pt idx="618">
                  <c:v>42.007083333333298</c:v>
                </c:pt>
                <c:pt idx="619">
                  <c:v>48.264583333333299</c:v>
                </c:pt>
                <c:pt idx="620">
                  <c:v>57.581666666666599</c:v>
                </c:pt>
                <c:pt idx="621">
                  <c:v>81.2558333333333</c:v>
                </c:pt>
                <c:pt idx="622">
                  <c:v>50.509583333333303</c:v>
                </c:pt>
                <c:pt idx="623">
                  <c:v>61.915833333333303</c:v>
                </c:pt>
                <c:pt idx="624">
                  <c:v>44.452083333333299</c:v>
                </c:pt>
                <c:pt idx="625">
                  <c:v>66.273333333333298</c:v>
                </c:pt>
                <c:pt idx="626">
                  <c:v>56.90625</c:v>
                </c:pt>
                <c:pt idx="627">
                  <c:v>65.317499999999995</c:v>
                </c:pt>
                <c:pt idx="628">
                  <c:v>63.1516666666666</c:v>
                </c:pt>
                <c:pt idx="629">
                  <c:v>78.025416666666601</c:v>
                </c:pt>
                <c:pt idx="630">
                  <c:v>50.135833333333302</c:v>
                </c:pt>
                <c:pt idx="631">
                  <c:v>74.454583333333304</c:v>
                </c:pt>
                <c:pt idx="632">
                  <c:v>47.600416666666597</c:v>
                </c:pt>
                <c:pt idx="633">
                  <c:v>54.03875</c:v>
                </c:pt>
                <c:pt idx="634">
                  <c:v>53.240416666666597</c:v>
                </c:pt>
                <c:pt idx="635">
                  <c:v>79.754583333333301</c:v>
                </c:pt>
                <c:pt idx="636">
                  <c:v>46.871249999999897</c:v>
                </c:pt>
                <c:pt idx="637">
                  <c:v>73.267499999999998</c:v>
                </c:pt>
                <c:pt idx="638">
                  <c:v>49.975000000000001</c:v>
                </c:pt>
                <c:pt idx="639">
                  <c:v>77.7662499999999</c:v>
                </c:pt>
                <c:pt idx="640">
                  <c:v>56.203749999999999</c:v>
                </c:pt>
                <c:pt idx="641">
                  <c:v>74.744583333333296</c:v>
                </c:pt>
                <c:pt idx="642">
                  <c:v>55.783749999999998</c:v>
                </c:pt>
                <c:pt idx="643">
                  <c:v>48.494583333333303</c:v>
                </c:pt>
                <c:pt idx="644">
                  <c:v>33.299444444444397</c:v>
                </c:pt>
                <c:pt idx="645">
                  <c:v>40.534999999999997</c:v>
                </c:pt>
                <c:pt idx="646">
                  <c:v>33.344999999999999</c:v>
                </c:pt>
                <c:pt idx="647">
                  <c:v>44.9583333333333</c:v>
                </c:pt>
                <c:pt idx="648">
                  <c:v>38.847499999999997</c:v>
                </c:pt>
                <c:pt idx="649">
                  <c:v>56.487916666666599</c:v>
                </c:pt>
                <c:pt idx="650">
                  <c:v>44.548749999999998</c:v>
                </c:pt>
                <c:pt idx="651">
                  <c:v>54.977916666666601</c:v>
                </c:pt>
                <c:pt idx="652">
                  <c:v>36.4375</c:v>
                </c:pt>
                <c:pt idx="653">
                  <c:v>56.418749999999903</c:v>
                </c:pt>
                <c:pt idx="654">
                  <c:v>54.088333333333303</c:v>
                </c:pt>
                <c:pt idx="655">
                  <c:v>46.512499999999903</c:v>
                </c:pt>
                <c:pt idx="656">
                  <c:v>45.996666666666599</c:v>
                </c:pt>
                <c:pt idx="657">
                  <c:v>48.314090909090901</c:v>
                </c:pt>
                <c:pt idx="658">
                  <c:v>44.322857142857103</c:v>
                </c:pt>
                <c:pt idx="659">
                  <c:v>39.004999999999903</c:v>
                </c:pt>
                <c:pt idx="660">
                  <c:v>32.433888888888802</c:v>
                </c:pt>
                <c:pt idx="661">
                  <c:v>54.317083333333301</c:v>
                </c:pt>
                <c:pt idx="662">
                  <c:v>54.115416666666597</c:v>
                </c:pt>
                <c:pt idx="663">
                  <c:v>55.441666666666599</c:v>
                </c:pt>
                <c:pt idx="664">
                  <c:v>55.433749999999897</c:v>
                </c:pt>
                <c:pt idx="665">
                  <c:v>42.220833333333303</c:v>
                </c:pt>
                <c:pt idx="666">
                  <c:v>39.741249999999901</c:v>
                </c:pt>
                <c:pt idx="667">
                  <c:v>47.627499999999998</c:v>
                </c:pt>
                <c:pt idx="668">
                  <c:v>51.697249999999997</c:v>
                </c:pt>
                <c:pt idx="669">
                  <c:v>91.086749999999995</c:v>
                </c:pt>
                <c:pt idx="670">
                  <c:v>108.491333333333</c:v>
                </c:pt>
                <c:pt idx="671">
                  <c:v>103.15049999999999</c:v>
                </c:pt>
                <c:pt idx="672">
                  <c:v>44.554499999999997</c:v>
                </c:pt>
                <c:pt idx="673">
                  <c:v>56.459166666666597</c:v>
                </c:pt>
                <c:pt idx="674">
                  <c:v>45.986249999999998</c:v>
                </c:pt>
                <c:pt idx="675">
                  <c:v>45.425833333333301</c:v>
                </c:pt>
                <c:pt idx="676">
                  <c:v>39.856999999999999</c:v>
                </c:pt>
                <c:pt idx="677">
                  <c:v>42.868636363636298</c:v>
                </c:pt>
                <c:pt idx="678">
                  <c:v>37.848499999999902</c:v>
                </c:pt>
                <c:pt idx="679">
                  <c:v>47.806249999999999</c:v>
                </c:pt>
                <c:pt idx="680">
                  <c:v>60.922083333333298</c:v>
                </c:pt>
                <c:pt idx="681">
                  <c:v>62.5266666666666</c:v>
                </c:pt>
                <c:pt idx="682">
                  <c:v>80.026249999999905</c:v>
                </c:pt>
                <c:pt idx="683">
                  <c:v>93.381249999999994</c:v>
                </c:pt>
                <c:pt idx="684">
                  <c:v>52.632916666666603</c:v>
                </c:pt>
                <c:pt idx="685">
                  <c:v>66.297916666666595</c:v>
                </c:pt>
                <c:pt idx="686">
                  <c:v>41.935833333333299</c:v>
                </c:pt>
                <c:pt idx="687">
                  <c:v>47.556666666666601</c:v>
                </c:pt>
                <c:pt idx="688">
                  <c:v>51.536249999999903</c:v>
                </c:pt>
                <c:pt idx="689">
                  <c:v>58.006666666666597</c:v>
                </c:pt>
                <c:pt idx="690">
                  <c:v>55.424583333333302</c:v>
                </c:pt>
                <c:pt idx="691">
                  <c:v>69.689583333333303</c:v>
                </c:pt>
                <c:pt idx="692">
                  <c:v>56.573333333333302</c:v>
                </c:pt>
                <c:pt idx="693">
                  <c:v>89.414583333333297</c:v>
                </c:pt>
                <c:pt idx="694">
                  <c:v>65.425416666666607</c:v>
                </c:pt>
                <c:pt idx="695">
                  <c:v>79.218333333333305</c:v>
                </c:pt>
                <c:pt idx="696">
                  <c:v>61.090416666666599</c:v>
                </c:pt>
                <c:pt idx="697">
                  <c:v>82.684583333333293</c:v>
                </c:pt>
                <c:pt idx="698">
                  <c:v>58.484583333333298</c:v>
                </c:pt>
                <c:pt idx="699">
                  <c:v>88.352916666666601</c:v>
                </c:pt>
                <c:pt idx="700">
                  <c:v>68.344166666666595</c:v>
                </c:pt>
                <c:pt idx="701">
                  <c:v>54.754999999999903</c:v>
                </c:pt>
                <c:pt idx="702">
                  <c:v>57.566249999999897</c:v>
                </c:pt>
                <c:pt idx="703">
                  <c:v>53.733750000000001</c:v>
                </c:pt>
                <c:pt idx="704">
                  <c:v>59.697083333333303</c:v>
                </c:pt>
                <c:pt idx="705">
                  <c:v>51.734583333333298</c:v>
                </c:pt>
                <c:pt idx="706">
                  <c:v>38.423333333333296</c:v>
                </c:pt>
                <c:pt idx="707">
                  <c:v>44.949583333333301</c:v>
                </c:pt>
                <c:pt idx="708">
                  <c:v>44.59</c:v>
                </c:pt>
                <c:pt idx="709">
                  <c:v>48.774999999999999</c:v>
                </c:pt>
                <c:pt idx="710">
                  <c:v>46.790833333333303</c:v>
                </c:pt>
                <c:pt idx="711">
                  <c:v>56.972916666666599</c:v>
                </c:pt>
                <c:pt idx="712">
                  <c:v>46.969583333333297</c:v>
                </c:pt>
                <c:pt idx="713">
                  <c:v>48.4270833333333</c:v>
                </c:pt>
                <c:pt idx="714">
                  <c:v>42.350833333333298</c:v>
                </c:pt>
                <c:pt idx="715">
                  <c:v>40.680833333333297</c:v>
                </c:pt>
                <c:pt idx="716">
                  <c:v>37.1666666666666</c:v>
                </c:pt>
                <c:pt idx="717">
                  <c:v>38.960833333333298</c:v>
                </c:pt>
                <c:pt idx="718">
                  <c:v>40.265416666666603</c:v>
                </c:pt>
                <c:pt idx="719">
                  <c:v>42.8674999999999</c:v>
                </c:pt>
                <c:pt idx="720">
                  <c:v>49.396249999999903</c:v>
                </c:pt>
                <c:pt idx="721">
                  <c:v>41.455833333333302</c:v>
                </c:pt>
                <c:pt idx="722">
                  <c:v>33.367727272727201</c:v>
                </c:pt>
                <c:pt idx="723">
                  <c:v>43.60125</c:v>
                </c:pt>
                <c:pt idx="724">
                  <c:v>45.102083333333297</c:v>
                </c:pt>
                <c:pt idx="725">
                  <c:v>48.505416666666598</c:v>
                </c:pt>
                <c:pt idx="726">
                  <c:v>40.7454166666666</c:v>
                </c:pt>
                <c:pt idx="727">
                  <c:v>52.2662499999999</c:v>
                </c:pt>
                <c:pt idx="728">
                  <c:v>44.889583333333299</c:v>
                </c:pt>
                <c:pt idx="729">
                  <c:v>42.499583333333298</c:v>
                </c:pt>
              </c:numCache>
            </c:numRef>
          </c:yVal>
          <c:smooth val="0"/>
          <c:extLst>
            <c:ext xmlns:c16="http://schemas.microsoft.com/office/drawing/2014/chart" uri="{C3380CC4-5D6E-409C-BE32-E72D297353CC}">
              <c16:uniqueId val="{00000000-1882-41A9-9A96-F1C1BAFD53B7}"/>
            </c:ext>
          </c:extLst>
        </c:ser>
        <c:dLbls>
          <c:showLegendKey val="0"/>
          <c:showVal val="0"/>
          <c:showCatName val="0"/>
          <c:showSerName val="0"/>
          <c:showPercent val="0"/>
          <c:showBubbleSize val="0"/>
        </c:dLbls>
        <c:axId val="495531360"/>
        <c:axId val="495535296"/>
      </c:scatterChart>
      <c:valAx>
        <c:axId val="495531360"/>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5535296"/>
        <c:crosses val="autoZero"/>
        <c:crossBetween val="midCat"/>
      </c:valAx>
      <c:valAx>
        <c:axId val="49553529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553136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Hard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Soft</c:v>
          </c:tx>
          <c:spPr>
            <a:ln w="25400" cap="rnd">
              <a:noFill/>
              <a:round/>
            </a:ln>
            <a:effectLst/>
          </c:spPr>
          <c:marker>
            <c:symbol val="circle"/>
            <c:size val="5"/>
            <c:spPr>
              <a:solidFill>
                <a:schemeClr val="accent1"/>
              </a:solidFill>
              <a:ln w="9525">
                <a:solidFill>
                  <a:schemeClr val="accent1"/>
                </a:solidFill>
              </a:ln>
              <a:effectLst/>
            </c:spPr>
          </c:marker>
          <c:xVal>
            <c:numRef>
              <c:f>'Economic Market Analysis'!$F$118:$F$129</c:f>
              <c:numCache>
                <c:formatCode>0.00</c:formatCode>
                <c:ptCount val="12"/>
                <c:pt idx="0">
                  <c:v>2391.3758824827114</c:v>
                </c:pt>
                <c:pt idx="1">
                  <c:v>2533.2689003303749</c:v>
                </c:pt>
                <c:pt idx="2">
                  <c:v>2203.7442618771042</c:v>
                </c:pt>
                <c:pt idx="3">
                  <c:v>2349.5141185681864</c:v>
                </c:pt>
                <c:pt idx="4">
                  <c:v>2243.584512119523</c:v>
                </c:pt>
                <c:pt idx="5">
                  <c:v>2359.3149577593058</c:v>
                </c:pt>
                <c:pt idx="6">
                  <c:v>2443.2652008227428</c:v>
                </c:pt>
                <c:pt idx="7">
                  <c:v>2300.8485926974759</c:v>
                </c:pt>
                <c:pt idx="8">
                  <c:v>2261.3424374589526</c:v>
                </c:pt>
                <c:pt idx="9">
                  <c:v>2188.7956099697999</c:v>
                </c:pt>
                <c:pt idx="10">
                  <c:v>2303.4374718156046</c:v>
                </c:pt>
                <c:pt idx="11">
                  <c:v>2443.6005061474129</c:v>
                </c:pt>
              </c:numCache>
            </c:numRef>
          </c:xVal>
          <c:yVal>
            <c:numRef>
              <c:f>'Economic Market Analysis'!$E$118:$E$129</c:f>
              <c:numCache>
                <c:formatCode>"$"#,##0.00</c:formatCode>
                <c:ptCount val="12"/>
                <c:pt idx="0">
                  <c:v>110.48381542382315</c:v>
                </c:pt>
                <c:pt idx="1">
                  <c:v>110.62720422979757</c:v>
                </c:pt>
                <c:pt idx="2">
                  <c:v>110.55818806730868</c:v>
                </c:pt>
                <c:pt idx="3">
                  <c:v>93.17518584656078</c:v>
                </c:pt>
                <c:pt idx="4">
                  <c:v>93.408910429176501</c:v>
                </c:pt>
                <c:pt idx="5">
                  <c:v>92.851211447811423</c:v>
                </c:pt>
                <c:pt idx="6">
                  <c:v>92.809567652329747</c:v>
                </c:pt>
                <c:pt idx="7">
                  <c:v>93.14548020527856</c:v>
                </c:pt>
                <c:pt idx="8">
                  <c:v>92.989220833333306</c:v>
                </c:pt>
                <c:pt idx="9">
                  <c:v>92.823577188940064</c:v>
                </c:pt>
                <c:pt idx="10">
                  <c:v>93.029854347041791</c:v>
                </c:pt>
                <c:pt idx="11">
                  <c:v>93.232935483870918</c:v>
                </c:pt>
              </c:numCache>
            </c:numRef>
          </c:yVal>
          <c:smooth val="0"/>
          <c:extLst>
            <c:ext xmlns:c16="http://schemas.microsoft.com/office/drawing/2014/chart" uri="{C3380CC4-5D6E-409C-BE32-E72D297353CC}">
              <c16:uniqueId val="{00000000-4B0F-4524-B0DC-72FE24A1ED02}"/>
            </c:ext>
          </c:extLst>
        </c:ser>
        <c:dLbls>
          <c:showLegendKey val="0"/>
          <c:showVal val="0"/>
          <c:showCatName val="0"/>
          <c:showSerName val="0"/>
          <c:showPercent val="0"/>
          <c:showBubbleSize val="0"/>
        </c:dLbls>
        <c:axId val="540304408"/>
        <c:axId val="540316216"/>
      </c:scatterChart>
      <c:valAx>
        <c:axId val="540304408"/>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316216"/>
        <c:crosses val="autoZero"/>
        <c:crossBetween val="midCat"/>
      </c:valAx>
      <c:valAx>
        <c:axId val="54031621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30440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OverAl</c:v>
          </c:tx>
          <c:spPr>
            <a:ln w="25400" cap="rnd">
              <a:noFill/>
              <a:round/>
            </a:ln>
            <a:effectLst/>
          </c:spPr>
          <c:marker>
            <c:symbol val="circle"/>
            <c:size val="5"/>
            <c:spPr>
              <a:solidFill>
                <a:schemeClr val="accent1"/>
              </a:solidFill>
              <a:ln w="9525">
                <a:solidFill>
                  <a:schemeClr val="accent1"/>
                </a:solidFill>
              </a:ln>
              <a:effectLst/>
            </c:spPr>
          </c:marker>
          <c:xVal>
            <c:numRef>
              <c:f>'Economic Market Analysis'!$C$94:$N$94</c:f>
              <c:numCache>
                <c:formatCode>0.00</c:formatCode>
                <c:ptCount val="12"/>
                <c:pt idx="0">
                  <c:v>2298.1901589653967</c:v>
                </c:pt>
                <c:pt idx="1">
                  <c:v>2406.0918962111036</c:v>
                </c:pt>
                <c:pt idx="2">
                  <c:v>2127.8145432709766</c:v>
                </c:pt>
                <c:pt idx="3">
                  <c:v>2185.7997542263706</c:v>
                </c:pt>
                <c:pt idx="4">
                  <c:v>2145.7837188661065</c:v>
                </c:pt>
                <c:pt idx="5">
                  <c:v>2229.7496611442612</c:v>
                </c:pt>
                <c:pt idx="6">
                  <c:v>2283.0502472527673</c:v>
                </c:pt>
                <c:pt idx="7">
                  <c:v>2201.0592458815067</c:v>
                </c:pt>
                <c:pt idx="8">
                  <c:v>2153.3431850899528</c:v>
                </c:pt>
                <c:pt idx="9">
                  <c:v>2098.9913812617792</c:v>
                </c:pt>
                <c:pt idx="10">
                  <c:v>2200.9293289926659</c:v>
                </c:pt>
                <c:pt idx="11">
                  <c:v>2312.1995397611418</c:v>
                </c:pt>
              </c:numCache>
            </c:numRef>
          </c:xVal>
          <c:yVal>
            <c:numRef>
              <c:f>'Economic Market Analysis'!$C$93:$N$93</c:f>
              <c:numCache>
                <c:formatCode>"$"#,##0.00</c:formatCode>
                <c:ptCount val="12"/>
                <c:pt idx="0">
                  <c:v>86.391757235371969</c:v>
                </c:pt>
                <c:pt idx="1">
                  <c:v>86.829490475868141</c:v>
                </c:pt>
                <c:pt idx="2">
                  <c:v>81.49989122823844</c:v>
                </c:pt>
                <c:pt idx="3">
                  <c:v>72.569232168710826</c:v>
                </c:pt>
                <c:pt idx="4">
                  <c:v>71.259354341223244</c:v>
                </c:pt>
                <c:pt idx="5">
                  <c:v>72.156510799663252</c:v>
                </c:pt>
                <c:pt idx="6">
                  <c:v>76.602720430107496</c:v>
                </c:pt>
                <c:pt idx="7">
                  <c:v>74.932540098566292</c:v>
                </c:pt>
                <c:pt idx="8">
                  <c:v>74.066319823232305</c:v>
                </c:pt>
                <c:pt idx="9">
                  <c:v>75.093148943932377</c:v>
                </c:pt>
                <c:pt idx="10">
                  <c:v>73.700956254509322</c:v>
                </c:pt>
                <c:pt idx="11">
                  <c:v>74.376656830400748</c:v>
                </c:pt>
              </c:numCache>
            </c:numRef>
          </c:yVal>
          <c:smooth val="0"/>
          <c:extLst>
            <c:ext xmlns:c16="http://schemas.microsoft.com/office/drawing/2014/chart" uri="{C3380CC4-5D6E-409C-BE32-E72D297353CC}">
              <c16:uniqueId val="{00000001-F6E9-43BF-A666-0E314C2C71A6}"/>
            </c:ext>
          </c:extLst>
        </c:ser>
        <c:dLbls>
          <c:showLegendKey val="0"/>
          <c:showVal val="0"/>
          <c:showCatName val="0"/>
          <c:showSerName val="0"/>
          <c:showPercent val="0"/>
          <c:showBubbleSize val="0"/>
        </c:dLbls>
        <c:axId val="413808000"/>
        <c:axId val="413806032"/>
      </c:scatterChart>
      <c:valAx>
        <c:axId val="413808000"/>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806032"/>
        <c:crosses val="autoZero"/>
        <c:crossBetween val="midCat"/>
      </c:valAx>
      <c:valAx>
        <c:axId val="41380603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80800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Soft</c:v>
          </c:tx>
          <c:spPr>
            <a:ln w="25400" cap="rnd">
              <a:noFill/>
              <a:round/>
            </a:ln>
            <a:effectLst/>
          </c:spPr>
          <c:marker>
            <c:symbol val="circle"/>
            <c:size val="5"/>
            <c:spPr>
              <a:solidFill>
                <a:schemeClr val="accent1"/>
              </a:solidFill>
              <a:ln w="9525">
                <a:solidFill>
                  <a:schemeClr val="accent1"/>
                </a:solidFill>
              </a:ln>
              <a:effectLst/>
            </c:spPr>
          </c:marker>
          <c:xVal>
            <c:numRef>
              <c:f>'Economic Market Analysis'!$C$134:$N$134</c:f>
              <c:numCache>
                <c:formatCode>0.00</c:formatCode>
                <c:ptCount val="12"/>
                <c:pt idx="0">
                  <c:v>2205.0044354480824</c:v>
                </c:pt>
                <c:pt idx="1">
                  <c:v>2278.9148920918328</c:v>
                </c:pt>
                <c:pt idx="2">
                  <c:v>2051.8848246648477</c:v>
                </c:pt>
                <c:pt idx="3">
                  <c:v>2022.0853898845555</c:v>
                </c:pt>
                <c:pt idx="4">
                  <c:v>2047.9829256126895</c:v>
                </c:pt>
                <c:pt idx="5">
                  <c:v>2100.1843645292161</c:v>
                </c:pt>
                <c:pt idx="6">
                  <c:v>2122.8352936827923</c:v>
                </c:pt>
                <c:pt idx="7">
                  <c:v>2101.2698990655363</c:v>
                </c:pt>
                <c:pt idx="8">
                  <c:v>2045.3439327209553</c:v>
                </c:pt>
                <c:pt idx="9">
                  <c:v>2009.1871525537595</c:v>
                </c:pt>
                <c:pt idx="10">
                  <c:v>2098.4211861697281</c:v>
                </c:pt>
                <c:pt idx="11">
                  <c:v>2180.7985733748733</c:v>
                </c:pt>
              </c:numCache>
            </c:numRef>
          </c:xVal>
          <c:yVal>
            <c:numRef>
              <c:f>'Economic Market Analysis'!$C$133:$N$133</c:f>
              <c:numCache>
                <c:formatCode>"$"#,##0.00</c:formatCode>
                <c:ptCount val="12"/>
                <c:pt idx="0">
                  <c:v>62.299699046920772</c:v>
                </c:pt>
                <c:pt idx="1">
                  <c:v>63.031776721938691</c:v>
                </c:pt>
                <c:pt idx="2">
                  <c:v>52.441594389168138</c:v>
                </c:pt>
                <c:pt idx="3">
                  <c:v>51.963278490860944</c:v>
                </c:pt>
                <c:pt idx="4">
                  <c:v>49.10979825327</c:v>
                </c:pt>
                <c:pt idx="5">
                  <c:v>51.461810151515095</c:v>
                </c:pt>
                <c:pt idx="6">
                  <c:v>60.395873207885266</c:v>
                </c:pt>
                <c:pt idx="7">
                  <c:v>56.719599991853968</c:v>
                </c:pt>
                <c:pt idx="8">
                  <c:v>55.143418813131255</c:v>
                </c:pt>
                <c:pt idx="9">
                  <c:v>57.362720698924704</c:v>
                </c:pt>
                <c:pt idx="10">
                  <c:v>54.372058161976852</c:v>
                </c:pt>
                <c:pt idx="11">
                  <c:v>55.520378176930556</c:v>
                </c:pt>
              </c:numCache>
            </c:numRef>
          </c:yVal>
          <c:smooth val="0"/>
          <c:extLst>
            <c:ext xmlns:c16="http://schemas.microsoft.com/office/drawing/2014/chart" uri="{C3380CC4-5D6E-409C-BE32-E72D297353CC}">
              <c16:uniqueId val="{00000000-26DB-4C46-B865-2A875DE5FEAD}"/>
            </c:ext>
          </c:extLst>
        </c:ser>
        <c:dLbls>
          <c:showLegendKey val="0"/>
          <c:showVal val="0"/>
          <c:showCatName val="0"/>
          <c:showSerName val="0"/>
          <c:showPercent val="0"/>
          <c:showBubbleSize val="0"/>
        </c:dLbls>
        <c:axId val="502169408"/>
        <c:axId val="502162848"/>
      </c:scatterChart>
      <c:valAx>
        <c:axId val="502169408"/>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162848"/>
        <c:crosses val="autoZero"/>
        <c:crossBetween val="midCat"/>
      </c:valAx>
      <c:valAx>
        <c:axId val="50216284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16940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Macro OverAll</a:t>
            </a:r>
            <a:r>
              <a:rPr lang="en-US" baseline="0">
                <a:solidFill>
                  <a:schemeClr val="bg1"/>
                </a:solidFill>
              </a:rPr>
              <a:t> Scatter Plot (Hard + Soft</a:t>
            </a:r>
            <a:endParaRPr lang="en-US">
              <a:solidFill>
                <a:schemeClr val="bg1"/>
              </a:solidFill>
            </a:endParaRPr>
          </a:p>
        </c:rich>
      </c:tx>
      <c:overlay val="0"/>
      <c:spPr>
        <a:solidFill>
          <a:schemeClr val="accent1">
            <a:lumMod val="50000"/>
          </a:schemeClr>
        </a:solid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scatterChart>
        <c:scatterStyle val="lineMarker"/>
        <c:varyColors val="0"/>
        <c:ser>
          <c:idx val="0"/>
          <c:order val="0"/>
          <c:tx>
            <c:v>OverAl</c:v>
          </c:tx>
          <c:spPr>
            <a:ln w="25400" cap="rnd">
              <a:noFill/>
              <a:round/>
            </a:ln>
            <a:effectLst/>
          </c:spPr>
          <c:marker>
            <c:symbol val="circle"/>
            <c:size val="5"/>
            <c:spPr>
              <a:solidFill>
                <a:schemeClr val="accent1"/>
              </a:solidFill>
              <a:ln w="9525">
                <a:solidFill>
                  <a:schemeClr val="accent1"/>
                </a:solidFill>
              </a:ln>
              <a:effectLst/>
            </c:spPr>
          </c:marker>
          <c:xVal>
            <c:numRef>
              <c:f>'Economic Market Analysis'!$C$94:$N$94</c:f>
              <c:numCache>
                <c:formatCode>0.00</c:formatCode>
                <c:ptCount val="12"/>
                <c:pt idx="0">
                  <c:v>2298.1901589653967</c:v>
                </c:pt>
                <c:pt idx="1">
                  <c:v>2406.0918962111036</c:v>
                </c:pt>
                <c:pt idx="2">
                  <c:v>2127.8145432709766</c:v>
                </c:pt>
                <c:pt idx="3">
                  <c:v>2185.7997542263706</c:v>
                </c:pt>
                <c:pt idx="4">
                  <c:v>2145.7837188661065</c:v>
                </c:pt>
                <c:pt idx="5">
                  <c:v>2229.7496611442612</c:v>
                </c:pt>
                <c:pt idx="6">
                  <c:v>2283.0502472527673</c:v>
                </c:pt>
                <c:pt idx="7">
                  <c:v>2201.0592458815067</c:v>
                </c:pt>
                <c:pt idx="8">
                  <c:v>2153.3431850899528</c:v>
                </c:pt>
                <c:pt idx="9">
                  <c:v>2098.9913812617792</c:v>
                </c:pt>
                <c:pt idx="10">
                  <c:v>2200.9293289926659</c:v>
                </c:pt>
                <c:pt idx="11">
                  <c:v>2312.1995397611418</c:v>
                </c:pt>
              </c:numCache>
            </c:numRef>
          </c:xVal>
          <c:yVal>
            <c:numRef>
              <c:f>'Economic Market Analysis'!$C$93:$N$93</c:f>
              <c:numCache>
                <c:formatCode>"$"#,##0.00</c:formatCode>
                <c:ptCount val="12"/>
                <c:pt idx="0">
                  <c:v>86.391757235371969</c:v>
                </c:pt>
                <c:pt idx="1">
                  <c:v>86.829490475868141</c:v>
                </c:pt>
                <c:pt idx="2">
                  <c:v>81.49989122823844</c:v>
                </c:pt>
                <c:pt idx="3">
                  <c:v>72.569232168710826</c:v>
                </c:pt>
                <c:pt idx="4">
                  <c:v>71.259354341223244</c:v>
                </c:pt>
                <c:pt idx="5">
                  <c:v>72.156510799663252</c:v>
                </c:pt>
                <c:pt idx="6">
                  <c:v>76.602720430107496</c:v>
                </c:pt>
                <c:pt idx="7">
                  <c:v>74.932540098566292</c:v>
                </c:pt>
                <c:pt idx="8">
                  <c:v>74.066319823232305</c:v>
                </c:pt>
                <c:pt idx="9">
                  <c:v>75.093148943932377</c:v>
                </c:pt>
                <c:pt idx="10">
                  <c:v>73.700956254509322</c:v>
                </c:pt>
                <c:pt idx="11">
                  <c:v>74.376656830400748</c:v>
                </c:pt>
              </c:numCache>
            </c:numRef>
          </c:yVal>
          <c:smooth val="0"/>
          <c:extLst>
            <c:ext xmlns:c16="http://schemas.microsoft.com/office/drawing/2014/chart" uri="{C3380CC4-5D6E-409C-BE32-E72D297353CC}">
              <c16:uniqueId val="{00000000-61B1-4A5A-8CB9-B1560AC1934B}"/>
            </c:ext>
          </c:extLst>
        </c:ser>
        <c:ser>
          <c:idx val="1"/>
          <c:order val="1"/>
          <c:spPr>
            <a:ln w="25400" cap="rnd">
              <a:noFill/>
              <a:round/>
            </a:ln>
            <a:effectLst/>
          </c:spPr>
          <c:marker>
            <c:symbol val="circle"/>
            <c:size val="5"/>
            <c:spPr>
              <a:solidFill>
                <a:schemeClr val="accent2"/>
              </a:solidFill>
              <a:ln w="9525">
                <a:solidFill>
                  <a:schemeClr val="accent2"/>
                </a:solidFill>
              </a:ln>
              <a:effectLst/>
            </c:spPr>
          </c:marker>
          <c:xVal>
            <c:numRef>
              <c:f>'Economic Market Analysis'!$C$94:$N$94</c:f>
              <c:numCache>
                <c:formatCode>0.00</c:formatCode>
                <c:ptCount val="12"/>
                <c:pt idx="0">
                  <c:v>2298.1901589653967</c:v>
                </c:pt>
                <c:pt idx="1">
                  <c:v>2406.0918962111036</c:v>
                </c:pt>
                <c:pt idx="2">
                  <c:v>2127.8145432709766</c:v>
                </c:pt>
                <c:pt idx="3">
                  <c:v>2185.7997542263706</c:v>
                </c:pt>
                <c:pt idx="4">
                  <c:v>2145.7837188661065</c:v>
                </c:pt>
                <c:pt idx="5">
                  <c:v>2229.7496611442612</c:v>
                </c:pt>
                <c:pt idx="6">
                  <c:v>2283.0502472527673</c:v>
                </c:pt>
                <c:pt idx="7">
                  <c:v>2201.0592458815067</c:v>
                </c:pt>
                <c:pt idx="8">
                  <c:v>2153.3431850899528</c:v>
                </c:pt>
                <c:pt idx="9">
                  <c:v>2098.9913812617792</c:v>
                </c:pt>
                <c:pt idx="10">
                  <c:v>2200.9293289926659</c:v>
                </c:pt>
                <c:pt idx="11">
                  <c:v>2312.1995397611418</c:v>
                </c:pt>
              </c:numCache>
            </c:numRef>
          </c:xVal>
          <c:yVal>
            <c:numRef>
              <c:f>'Economic Market Analysis'!$A$29</c:f>
              <c:numCache>
                <c:formatCode>General</c:formatCode>
                <c:ptCount val="1"/>
                <c:pt idx="0">
                  <c:v>0</c:v>
                </c:pt>
              </c:numCache>
            </c:numRef>
          </c:yVal>
          <c:smooth val="0"/>
          <c:extLst>
            <c:ext xmlns:c16="http://schemas.microsoft.com/office/drawing/2014/chart" uri="{C3380CC4-5D6E-409C-BE32-E72D297353CC}">
              <c16:uniqueId val="{00000005-61B1-4A5A-8CB9-B1560AC1934B}"/>
            </c:ext>
          </c:extLst>
        </c:ser>
        <c:dLbls>
          <c:showLegendKey val="0"/>
          <c:showVal val="0"/>
          <c:showCatName val="0"/>
          <c:showSerName val="0"/>
          <c:showPercent val="0"/>
          <c:showBubbleSize val="0"/>
        </c:dLbls>
        <c:axId val="413808000"/>
        <c:axId val="413806032"/>
      </c:scatterChart>
      <c:valAx>
        <c:axId val="413808000"/>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806032"/>
        <c:crosses val="autoZero"/>
        <c:crossBetween val="midCat"/>
      </c:valAx>
      <c:valAx>
        <c:axId val="41380603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80800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Macro</a:t>
            </a:r>
            <a:r>
              <a:rPr lang="en-US" baseline="0">
                <a:solidFill>
                  <a:schemeClr val="bg1"/>
                </a:solidFill>
              </a:rPr>
              <a:t> Hard Water Scatter Plot</a:t>
            </a:r>
            <a:endParaRPr lang="en-US">
              <a:solidFill>
                <a:schemeClr val="bg1"/>
              </a:solidFill>
            </a:endParaRPr>
          </a:p>
        </c:rich>
      </c:tx>
      <c:overlay val="0"/>
      <c:spPr>
        <a:solidFill>
          <a:schemeClr val="accent1">
            <a:lumMod val="50000"/>
          </a:schemeClr>
        </a:solid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scatterChart>
        <c:scatterStyle val="lineMarker"/>
        <c:varyColors val="0"/>
        <c:ser>
          <c:idx val="0"/>
          <c:order val="0"/>
          <c:tx>
            <c:v>Soft</c:v>
          </c:tx>
          <c:spPr>
            <a:ln w="25400" cap="rnd">
              <a:noFill/>
              <a:round/>
            </a:ln>
            <a:effectLst/>
          </c:spPr>
          <c:marker>
            <c:symbol val="circle"/>
            <c:size val="5"/>
            <c:spPr>
              <a:solidFill>
                <a:schemeClr val="accent1"/>
              </a:solidFill>
              <a:ln w="9525">
                <a:solidFill>
                  <a:schemeClr val="accent1"/>
                </a:solidFill>
              </a:ln>
              <a:effectLst/>
            </c:spPr>
          </c:marker>
          <c:xVal>
            <c:numRef>
              <c:f>'Economic Market Analysis'!$F$118:$F$129</c:f>
              <c:numCache>
                <c:formatCode>0.00</c:formatCode>
                <c:ptCount val="12"/>
                <c:pt idx="0">
                  <c:v>2391.3758824827114</c:v>
                </c:pt>
                <c:pt idx="1">
                  <c:v>2533.2689003303749</c:v>
                </c:pt>
                <c:pt idx="2">
                  <c:v>2203.7442618771042</c:v>
                </c:pt>
                <c:pt idx="3">
                  <c:v>2349.5141185681864</c:v>
                </c:pt>
                <c:pt idx="4">
                  <c:v>2243.584512119523</c:v>
                </c:pt>
                <c:pt idx="5">
                  <c:v>2359.3149577593058</c:v>
                </c:pt>
                <c:pt idx="6">
                  <c:v>2443.2652008227428</c:v>
                </c:pt>
                <c:pt idx="7">
                  <c:v>2300.8485926974759</c:v>
                </c:pt>
                <c:pt idx="8">
                  <c:v>2261.3424374589526</c:v>
                </c:pt>
                <c:pt idx="9">
                  <c:v>2188.7956099697999</c:v>
                </c:pt>
                <c:pt idx="10">
                  <c:v>2303.4374718156046</c:v>
                </c:pt>
                <c:pt idx="11">
                  <c:v>2443.6005061474129</c:v>
                </c:pt>
              </c:numCache>
            </c:numRef>
          </c:xVal>
          <c:yVal>
            <c:numRef>
              <c:f>'Economic Market Analysis'!$E$118:$E$129</c:f>
              <c:numCache>
                <c:formatCode>"$"#,##0.00</c:formatCode>
                <c:ptCount val="12"/>
                <c:pt idx="0">
                  <c:v>110.48381542382315</c:v>
                </c:pt>
                <c:pt idx="1">
                  <c:v>110.62720422979757</c:v>
                </c:pt>
                <c:pt idx="2">
                  <c:v>110.55818806730868</c:v>
                </c:pt>
                <c:pt idx="3">
                  <c:v>93.17518584656078</c:v>
                </c:pt>
                <c:pt idx="4">
                  <c:v>93.408910429176501</c:v>
                </c:pt>
                <c:pt idx="5">
                  <c:v>92.851211447811423</c:v>
                </c:pt>
                <c:pt idx="6">
                  <c:v>92.809567652329747</c:v>
                </c:pt>
                <c:pt idx="7">
                  <c:v>93.14548020527856</c:v>
                </c:pt>
                <c:pt idx="8">
                  <c:v>92.989220833333306</c:v>
                </c:pt>
                <c:pt idx="9">
                  <c:v>92.823577188940064</c:v>
                </c:pt>
                <c:pt idx="10">
                  <c:v>93.029854347041791</c:v>
                </c:pt>
                <c:pt idx="11">
                  <c:v>93.232935483870918</c:v>
                </c:pt>
              </c:numCache>
            </c:numRef>
          </c:yVal>
          <c:smooth val="0"/>
          <c:extLst>
            <c:ext xmlns:c16="http://schemas.microsoft.com/office/drawing/2014/chart" uri="{C3380CC4-5D6E-409C-BE32-E72D297353CC}">
              <c16:uniqueId val="{00000000-9CD2-4E7C-94A1-4B574F097D09}"/>
            </c:ext>
          </c:extLst>
        </c:ser>
        <c:dLbls>
          <c:showLegendKey val="0"/>
          <c:showVal val="0"/>
          <c:showCatName val="0"/>
          <c:showSerName val="0"/>
          <c:showPercent val="0"/>
          <c:showBubbleSize val="0"/>
        </c:dLbls>
        <c:axId val="540304408"/>
        <c:axId val="540316216"/>
      </c:scatterChart>
      <c:valAx>
        <c:axId val="540304408"/>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316216"/>
        <c:crosses val="autoZero"/>
        <c:crossBetween val="midCat"/>
      </c:valAx>
      <c:valAx>
        <c:axId val="54031621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30440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Macro</a:t>
            </a:r>
            <a:r>
              <a:rPr lang="en-US" baseline="0">
                <a:solidFill>
                  <a:schemeClr val="bg1"/>
                </a:solidFill>
              </a:rPr>
              <a:t> Soft Water Scatter Plot</a:t>
            </a:r>
            <a:endParaRPr lang="en-US">
              <a:solidFill>
                <a:schemeClr val="bg1"/>
              </a:solidFill>
            </a:endParaRPr>
          </a:p>
        </c:rich>
      </c:tx>
      <c:overlay val="0"/>
      <c:spPr>
        <a:solidFill>
          <a:schemeClr val="accent1">
            <a:lumMod val="50000"/>
          </a:schemeClr>
        </a:solid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scatterChart>
        <c:scatterStyle val="lineMarker"/>
        <c:varyColors val="0"/>
        <c:ser>
          <c:idx val="0"/>
          <c:order val="0"/>
          <c:tx>
            <c:v>Soft</c:v>
          </c:tx>
          <c:spPr>
            <a:ln w="25400" cap="rnd">
              <a:noFill/>
              <a:round/>
            </a:ln>
            <a:effectLst/>
          </c:spPr>
          <c:marker>
            <c:symbol val="circle"/>
            <c:size val="5"/>
            <c:spPr>
              <a:solidFill>
                <a:schemeClr val="accent1"/>
              </a:solidFill>
              <a:ln w="9525">
                <a:solidFill>
                  <a:schemeClr val="accent1"/>
                </a:solidFill>
              </a:ln>
              <a:effectLst/>
            </c:spPr>
          </c:marker>
          <c:xVal>
            <c:numRef>
              <c:f>'Economic Market Analysis'!$C$134:$N$134</c:f>
              <c:numCache>
                <c:formatCode>0.00</c:formatCode>
                <c:ptCount val="12"/>
                <c:pt idx="0">
                  <c:v>2205.0044354480824</c:v>
                </c:pt>
                <c:pt idx="1">
                  <c:v>2278.9148920918328</c:v>
                </c:pt>
                <c:pt idx="2">
                  <c:v>2051.8848246648477</c:v>
                </c:pt>
                <c:pt idx="3">
                  <c:v>2022.0853898845555</c:v>
                </c:pt>
                <c:pt idx="4">
                  <c:v>2047.9829256126895</c:v>
                </c:pt>
                <c:pt idx="5">
                  <c:v>2100.1843645292161</c:v>
                </c:pt>
                <c:pt idx="6">
                  <c:v>2122.8352936827923</c:v>
                </c:pt>
                <c:pt idx="7">
                  <c:v>2101.2698990655363</c:v>
                </c:pt>
                <c:pt idx="8">
                  <c:v>2045.3439327209553</c:v>
                </c:pt>
                <c:pt idx="9">
                  <c:v>2009.1871525537595</c:v>
                </c:pt>
                <c:pt idx="10">
                  <c:v>2098.4211861697281</c:v>
                </c:pt>
                <c:pt idx="11">
                  <c:v>2180.7985733748733</c:v>
                </c:pt>
              </c:numCache>
            </c:numRef>
          </c:xVal>
          <c:yVal>
            <c:numRef>
              <c:f>'Economic Market Analysis'!$C$133:$N$133</c:f>
              <c:numCache>
                <c:formatCode>"$"#,##0.00</c:formatCode>
                <c:ptCount val="12"/>
                <c:pt idx="0">
                  <c:v>62.299699046920772</c:v>
                </c:pt>
                <c:pt idx="1">
                  <c:v>63.031776721938691</c:v>
                </c:pt>
                <c:pt idx="2">
                  <c:v>52.441594389168138</c:v>
                </c:pt>
                <c:pt idx="3">
                  <c:v>51.963278490860944</c:v>
                </c:pt>
                <c:pt idx="4">
                  <c:v>49.10979825327</c:v>
                </c:pt>
                <c:pt idx="5">
                  <c:v>51.461810151515095</c:v>
                </c:pt>
                <c:pt idx="6">
                  <c:v>60.395873207885266</c:v>
                </c:pt>
                <c:pt idx="7">
                  <c:v>56.719599991853968</c:v>
                </c:pt>
                <c:pt idx="8">
                  <c:v>55.143418813131255</c:v>
                </c:pt>
                <c:pt idx="9">
                  <c:v>57.362720698924704</c:v>
                </c:pt>
                <c:pt idx="10">
                  <c:v>54.372058161976852</c:v>
                </c:pt>
                <c:pt idx="11">
                  <c:v>55.520378176930556</c:v>
                </c:pt>
              </c:numCache>
            </c:numRef>
          </c:yVal>
          <c:smooth val="0"/>
          <c:extLst>
            <c:ext xmlns:c16="http://schemas.microsoft.com/office/drawing/2014/chart" uri="{C3380CC4-5D6E-409C-BE32-E72D297353CC}">
              <c16:uniqueId val="{00000000-C50E-4827-9043-CFDDE9EE15F7}"/>
            </c:ext>
          </c:extLst>
        </c:ser>
        <c:dLbls>
          <c:showLegendKey val="0"/>
          <c:showVal val="0"/>
          <c:showCatName val="0"/>
          <c:showSerName val="0"/>
          <c:showPercent val="0"/>
          <c:showBubbleSize val="0"/>
        </c:dLbls>
        <c:axId val="502169408"/>
        <c:axId val="502162848"/>
      </c:scatterChart>
      <c:valAx>
        <c:axId val="502169408"/>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162848"/>
        <c:crosses val="autoZero"/>
        <c:crossBetween val="midCat"/>
      </c:valAx>
      <c:valAx>
        <c:axId val="50216284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16940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400" b="1" i="0" u="none" strike="noStrike" baseline="0">
                <a:solidFill>
                  <a:schemeClr val="bg1"/>
                </a:solidFill>
                <a:effectLst/>
              </a:rPr>
              <a:t>Micro Overall Scatter Plot (Hard + Soft)</a:t>
            </a:r>
            <a:r>
              <a:rPr lang="en-US" sz="1400" b="0" i="0" u="none" strike="noStrike" baseline="0">
                <a:solidFill>
                  <a:schemeClr val="bg1"/>
                </a:solidFill>
              </a:rPr>
              <a:t> </a:t>
            </a:r>
            <a:endParaRPr lang="en-US">
              <a:solidFill>
                <a:schemeClr val="bg1"/>
              </a:solidFill>
            </a:endParaRPr>
          </a:p>
        </c:rich>
      </c:tx>
      <c:overlay val="0"/>
      <c:spPr>
        <a:solidFill>
          <a:schemeClr val="accent1">
            <a:lumMod val="50000"/>
          </a:schemeClr>
        </a:solid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scatterChart>
        <c:scatterStyle val="lineMarker"/>
        <c:varyColors val="0"/>
        <c:ser>
          <c:idx val="0"/>
          <c:order val="0"/>
          <c:tx>
            <c:v>OverAll</c:v>
          </c:tx>
          <c:spPr>
            <a:ln w="25400" cap="rnd">
              <a:noFill/>
              <a:round/>
            </a:ln>
            <a:effectLst/>
          </c:spPr>
          <c:marker>
            <c:symbol val="circle"/>
            <c:size val="5"/>
            <c:spPr>
              <a:solidFill>
                <a:schemeClr val="accent1"/>
              </a:solidFill>
              <a:ln w="9525">
                <a:solidFill>
                  <a:schemeClr val="accent1"/>
                </a:solidFill>
              </a:ln>
              <a:effectLst/>
            </c:spPr>
          </c:marker>
          <c:xVal>
            <c:numRef>
              <c:f>Sheet1!$A$3:$A$1462</c:f>
              <c:numCache>
                <c:formatCode>0.00</c:formatCode>
                <c:ptCount val="1460"/>
                <c:pt idx="0">
                  <c:v>2674.4304999999999</c:v>
                </c:pt>
                <c:pt idx="1">
                  <c:v>2576.1278333333298</c:v>
                </c:pt>
                <c:pt idx="2">
                  <c:v>2131.9819583333301</c:v>
                </c:pt>
                <c:pt idx="3">
                  <c:v>2772.0559583333302</c:v>
                </c:pt>
                <c:pt idx="4">
                  <c:v>2143.486625</c:v>
                </c:pt>
                <c:pt idx="5">
                  <c:v>2682.031125</c:v>
                </c:pt>
                <c:pt idx="6">
                  <c:v>1788.07475</c:v>
                </c:pt>
                <c:pt idx="7">
                  <c:v>2082.8450909090898</c:v>
                </c:pt>
                <c:pt idx="8">
                  <c:v>1815.8505</c:v>
                </c:pt>
                <c:pt idx="9">
                  <c:v>2219.27536363636</c:v>
                </c:pt>
                <c:pt idx="10">
                  <c:v>2142.3453</c:v>
                </c:pt>
                <c:pt idx="11">
                  <c:v>2169.7437083333298</c:v>
                </c:pt>
                <c:pt idx="12">
                  <c:v>2228.9214999999999</c:v>
                </c:pt>
                <c:pt idx="13">
                  <c:v>2289.4490000000001</c:v>
                </c:pt>
                <c:pt idx="14">
                  <c:v>1966.19391666666</c:v>
                </c:pt>
                <c:pt idx="15">
                  <c:v>2222.9840416666598</c:v>
                </c:pt>
                <c:pt idx="16">
                  <c:v>1651.58858333333</c:v>
                </c:pt>
                <c:pt idx="17">
                  <c:v>1957.57495833333</c:v>
                </c:pt>
                <c:pt idx="18">
                  <c:v>1865.0249999999901</c:v>
                </c:pt>
                <c:pt idx="19">
                  <c:v>2157.2933333333299</c:v>
                </c:pt>
                <c:pt idx="20">
                  <c:v>1933.9007916666601</c:v>
                </c:pt>
                <c:pt idx="21">
                  <c:v>2161.194375</c:v>
                </c:pt>
                <c:pt idx="22">
                  <c:v>1672.51316666666</c:v>
                </c:pt>
                <c:pt idx="23">
                  <c:v>1928.0590416666601</c:v>
                </c:pt>
                <c:pt idx="24">
                  <c:v>1863.6369999999899</c:v>
                </c:pt>
                <c:pt idx="25">
                  <c:v>2185.68658333333</c:v>
                </c:pt>
                <c:pt idx="26">
                  <c:v>2185.5760416666599</c:v>
                </c:pt>
                <c:pt idx="27">
                  <c:v>3175.2769166666599</c:v>
                </c:pt>
                <c:pt idx="28">
                  <c:v>2648.79408333333</c:v>
                </c:pt>
                <c:pt idx="29">
                  <c:v>3164.5167499999998</c:v>
                </c:pt>
                <c:pt idx="30">
                  <c:v>2308.0395416666602</c:v>
                </c:pt>
                <c:pt idx="31">
                  <c:v>2417.7790416666599</c:v>
                </c:pt>
                <c:pt idx="32">
                  <c:v>1961.419625</c:v>
                </c:pt>
                <c:pt idx="33">
                  <c:v>2127.0714583333302</c:v>
                </c:pt>
                <c:pt idx="34">
                  <c:v>2004.6923124999901</c:v>
                </c:pt>
                <c:pt idx="35">
                  <c:v>2200.4989999999998</c:v>
                </c:pt>
                <c:pt idx="36">
                  <c:v>1839.5621428571401</c:v>
                </c:pt>
                <c:pt idx="37">
                  <c:v>2184.156125</c:v>
                </c:pt>
                <c:pt idx="38">
                  <c:v>1748.4124999999999</c:v>
                </c:pt>
                <c:pt idx="39">
                  <c:v>2417.6507083333299</c:v>
                </c:pt>
                <c:pt idx="40">
                  <c:v>2067.5482916666601</c:v>
                </c:pt>
                <c:pt idx="41">
                  <c:v>2572.71675</c:v>
                </c:pt>
                <c:pt idx="42">
                  <c:v>2070.56383333333</c:v>
                </c:pt>
                <c:pt idx="43">
                  <c:v>2702.1071666666599</c:v>
                </c:pt>
                <c:pt idx="44">
                  <c:v>2155.5055416666601</c:v>
                </c:pt>
                <c:pt idx="45">
                  <c:v>2449.9735416666599</c:v>
                </c:pt>
                <c:pt idx="46">
                  <c:v>1994.9894545454499</c:v>
                </c:pt>
                <c:pt idx="47">
                  <c:v>2281.8349166666599</c:v>
                </c:pt>
                <c:pt idx="48">
                  <c:v>1951.5263333333301</c:v>
                </c:pt>
                <c:pt idx="49">
                  <c:v>2341.0592916666601</c:v>
                </c:pt>
                <c:pt idx="50">
                  <c:v>1823.6909166666601</c:v>
                </c:pt>
                <c:pt idx="51">
                  <c:v>2288.3790416666602</c:v>
                </c:pt>
                <c:pt idx="52">
                  <c:v>1833.969625</c:v>
                </c:pt>
                <c:pt idx="53">
                  <c:v>2465.6632500000001</c:v>
                </c:pt>
                <c:pt idx="54">
                  <c:v>1844.722</c:v>
                </c:pt>
                <c:pt idx="55">
                  <c:v>2259.0371666666601</c:v>
                </c:pt>
                <c:pt idx="56">
                  <c:v>1988.9660833333301</c:v>
                </c:pt>
                <c:pt idx="57">
                  <c:v>2498.4301666666602</c:v>
                </c:pt>
                <c:pt idx="58">
                  <c:v>2064.4832499999902</c:v>
                </c:pt>
                <c:pt idx="59">
                  <c:v>2629.6935416666602</c:v>
                </c:pt>
                <c:pt idx="60">
                  <c:v>2088.8087500000001</c:v>
                </c:pt>
                <c:pt idx="61">
                  <c:v>2670.88983333333</c:v>
                </c:pt>
                <c:pt idx="62">
                  <c:v>2061.80587499999</c:v>
                </c:pt>
                <c:pt idx="63">
                  <c:v>2388.2006249999999</c:v>
                </c:pt>
                <c:pt idx="64">
                  <c:v>2012.0826666666601</c:v>
                </c:pt>
                <c:pt idx="65">
                  <c:v>2765.58395833333</c:v>
                </c:pt>
                <c:pt idx="66">
                  <c:v>1877.6705833333299</c:v>
                </c:pt>
                <c:pt idx="67">
                  <c:v>2193.5964166666599</c:v>
                </c:pt>
                <c:pt idx="68">
                  <c:v>2175.5892142857101</c:v>
                </c:pt>
                <c:pt idx="69">
                  <c:v>2378.2999583333299</c:v>
                </c:pt>
                <c:pt idx="70">
                  <c:v>2051.6291428571399</c:v>
                </c:pt>
                <c:pt idx="71">
                  <c:v>2120.0478750000002</c:v>
                </c:pt>
                <c:pt idx="72">
                  <c:v>1760.261375</c:v>
                </c:pt>
                <c:pt idx="73">
                  <c:v>2111.6414583333299</c:v>
                </c:pt>
                <c:pt idx="74">
                  <c:v>2026.5122916666601</c:v>
                </c:pt>
                <c:pt idx="75">
                  <c:v>2289.0562083333298</c:v>
                </c:pt>
                <c:pt idx="76">
                  <c:v>1996.34679166666</c:v>
                </c:pt>
                <c:pt idx="77">
                  <c:v>2194.7312916666601</c:v>
                </c:pt>
                <c:pt idx="78">
                  <c:v>1922.08879166666</c:v>
                </c:pt>
                <c:pt idx="79">
                  <c:v>2188.2592916666599</c:v>
                </c:pt>
                <c:pt idx="80">
                  <c:v>1805.3314583333299</c:v>
                </c:pt>
                <c:pt idx="81">
                  <c:v>1953.63308333333</c:v>
                </c:pt>
                <c:pt idx="82">
                  <c:v>1709.93233333333</c:v>
                </c:pt>
                <c:pt idx="83">
                  <c:v>2004.21187499999</c:v>
                </c:pt>
                <c:pt idx="84">
                  <c:v>1882.4137083333301</c:v>
                </c:pt>
                <c:pt idx="85">
                  <c:v>2126.41379166666</c:v>
                </c:pt>
                <c:pt idx="86">
                  <c:v>2547.8222500000002</c:v>
                </c:pt>
                <c:pt idx="87">
                  <c:v>3266.0770833333299</c:v>
                </c:pt>
                <c:pt idx="88">
                  <c:v>2419.2827499999999</c:v>
                </c:pt>
                <c:pt idx="89">
                  <c:v>2691.4539999999902</c:v>
                </c:pt>
                <c:pt idx="90">
                  <c:v>2256.8607499999998</c:v>
                </c:pt>
                <c:pt idx="91">
                  <c:v>2775.1006666666599</c:v>
                </c:pt>
                <c:pt idx="92">
                  <c:v>2142.8525833333301</c:v>
                </c:pt>
                <c:pt idx="93">
                  <c:v>2670.6450833333301</c:v>
                </c:pt>
                <c:pt idx="94">
                  <c:v>1874.96795833333</c:v>
                </c:pt>
                <c:pt idx="95">
                  <c:v>2058.6119166666599</c:v>
                </c:pt>
                <c:pt idx="96">
                  <c:v>1985.4231</c:v>
                </c:pt>
                <c:pt idx="97">
                  <c:v>2291.04</c:v>
                </c:pt>
                <c:pt idx="98">
                  <c:v>2199.879625</c:v>
                </c:pt>
                <c:pt idx="99">
                  <c:v>2610.51429166666</c:v>
                </c:pt>
                <c:pt idx="100">
                  <c:v>2211.9007083333299</c:v>
                </c:pt>
                <c:pt idx="101">
                  <c:v>3203.9935833333302</c:v>
                </c:pt>
                <c:pt idx="102">
                  <c:v>2531.7787499999999</c:v>
                </c:pt>
                <c:pt idx="103">
                  <c:v>3296.54145833333</c:v>
                </c:pt>
                <c:pt idx="104">
                  <c:v>2438.7048749999999</c:v>
                </c:pt>
                <c:pt idx="105">
                  <c:v>2403.74920833333</c:v>
                </c:pt>
                <c:pt idx="106">
                  <c:v>1741.94345833333</c:v>
                </c:pt>
                <c:pt idx="107">
                  <c:v>1985.7389583333299</c:v>
                </c:pt>
                <c:pt idx="108">
                  <c:v>1658.6374166666601</c:v>
                </c:pt>
                <c:pt idx="109">
                  <c:v>2032.0067083333299</c:v>
                </c:pt>
                <c:pt idx="110">
                  <c:v>2014.1435833333301</c:v>
                </c:pt>
                <c:pt idx="111">
                  <c:v>2763.3914999999902</c:v>
                </c:pt>
                <c:pt idx="112">
                  <c:v>2260.07733333333</c:v>
                </c:pt>
                <c:pt idx="113">
                  <c:v>3089.39804166666</c:v>
                </c:pt>
                <c:pt idx="114">
                  <c:v>2268.41604166666</c:v>
                </c:pt>
                <c:pt idx="115">
                  <c:v>2928.5041249999999</c:v>
                </c:pt>
                <c:pt idx="116">
                  <c:v>2219.0850833333302</c:v>
                </c:pt>
                <c:pt idx="117">
                  <c:v>2785.3510000000001</c:v>
                </c:pt>
                <c:pt idx="118">
                  <c:v>2022.3139166666599</c:v>
                </c:pt>
                <c:pt idx="119">
                  <c:v>2246.1746250000001</c:v>
                </c:pt>
                <c:pt idx="120">
                  <c:v>1955.92941666666</c:v>
                </c:pt>
                <c:pt idx="121">
                  <c:v>2746.7552083333298</c:v>
                </c:pt>
                <c:pt idx="122">
                  <c:v>1767.7171249999999</c:v>
                </c:pt>
                <c:pt idx="123">
                  <c:v>2275.6261666666601</c:v>
                </c:pt>
                <c:pt idx="124">
                  <c:v>2016.70516666666</c:v>
                </c:pt>
                <c:pt idx="125">
                  <c:v>2550.7890000000002</c:v>
                </c:pt>
                <c:pt idx="126">
                  <c:v>1815.8290833333299</c:v>
                </c:pt>
                <c:pt idx="127">
                  <c:v>2059.78404166666</c:v>
                </c:pt>
                <c:pt idx="128">
                  <c:v>1758.11533333333</c:v>
                </c:pt>
                <c:pt idx="129">
                  <c:v>2062.8898749999998</c:v>
                </c:pt>
                <c:pt idx="130">
                  <c:v>2008.6056249999999</c:v>
                </c:pt>
                <c:pt idx="131">
                  <c:v>2403.17054166666</c:v>
                </c:pt>
                <c:pt idx="132">
                  <c:v>1802.7807499999999</c:v>
                </c:pt>
                <c:pt idx="133">
                  <c:v>2012.3384166666599</c:v>
                </c:pt>
                <c:pt idx="134">
                  <c:v>1925.6469583333301</c:v>
                </c:pt>
                <c:pt idx="135">
                  <c:v>2278.7637083333302</c:v>
                </c:pt>
                <c:pt idx="136">
                  <c:v>2003.20657142857</c:v>
                </c:pt>
                <c:pt idx="137">
                  <c:v>2089.9385833333299</c:v>
                </c:pt>
                <c:pt idx="138">
                  <c:v>1675.94927272727</c:v>
                </c:pt>
                <c:pt idx="139">
                  <c:v>2098.6694583333301</c:v>
                </c:pt>
                <c:pt idx="140">
                  <c:v>1905.87735</c:v>
                </c:pt>
                <c:pt idx="141">
                  <c:v>2054.7722916666598</c:v>
                </c:pt>
                <c:pt idx="142">
                  <c:v>1897.8969090909</c:v>
                </c:pt>
                <c:pt idx="143">
                  <c:v>2157.9027500000002</c:v>
                </c:pt>
                <c:pt idx="144">
                  <c:v>2109.0095000000001</c:v>
                </c:pt>
                <c:pt idx="145">
                  <c:v>2259.53731818181</c:v>
                </c:pt>
                <c:pt idx="146">
                  <c:v>2036.0522000000001</c:v>
                </c:pt>
                <c:pt idx="147">
                  <c:v>2303.133875</c:v>
                </c:pt>
                <c:pt idx="148">
                  <c:v>1791.6844999999901</c:v>
                </c:pt>
                <c:pt idx="149">
                  <c:v>2076.2275</c:v>
                </c:pt>
                <c:pt idx="150">
                  <c:v>1771.01158333333</c:v>
                </c:pt>
                <c:pt idx="151">
                  <c:v>2304.1829583333301</c:v>
                </c:pt>
                <c:pt idx="152">
                  <c:v>2108.3857083333301</c:v>
                </c:pt>
                <c:pt idx="153">
                  <c:v>2577.1646249999999</c:v>
                </c:pt>
                <c:pt idx="154">
                  <c:v>2107.1595833333299</c:v>
                </c:pt>
                <c:pt idx="155">
                  <c:v>2527.9144166666601</c:v>
                </c:pt>
                <c:pt idx="156">
                  <c:v>2046.2037499999999</c:v>
                </c:pt>
                <c:pt idx="157">
                  <c:v>2268.3677916666602</c:v>
                </c:pt>
                <c:pt idx="158">
                  <c:v>1968.2440909090899</c:v>
                </c:pt>
                <c:pt idx="159">
                  <c:v>2173.0286249999999</c:v>
                </c:pt>
                <c:pt idx="160">
                  <c:v>2010.4895555555499</c:v>
                </c:pt>
                <c:pt idx="161">
                  <c:v>2118.1903750000001</c:v>
                </c:pt>
                <c:pt idx="162">
                  <c:v>1785.1503749999899</c:v>
                </c:pt>
                <c:pt idx="163">
                  <c:v>1962.36544999999</c:v>
                </c:pt>
                <c:pt idx="164">
                  <c:v>1752.3128999999999</c:v>
                </c:pt>
                <c:pt idx="165">
                  <c:v>1970.0640454545401</c:v>
                </c:pt>
                <c:pt idx="166">
                  <c:v>2105.8021250000002</c:v>
                </c:pt>
                <c:pt idx="167">
                  <c:v>2244.6122083333298</c:v>
                </c:pt>
                <c:pt idx="168">
                  <c:v>2130.4705714285701</c:v>
                </c:pt>
                <c:pt idx="169">
                  <c:v>2107.2345416666599</c:v>
                </c:pt>
                <c:pt idx="170">
                  <c:v>1890.0461250000001</c:v>
                </c:pt>
                <c:pt idx="171">
                  <c:v>2064.86241666666</c:v>
                </c:pt>
                <c:pt idx="172">
                  <c:v>1992.3972777777699</c:v>
                </c:pt>
                <c:pt idx="173">
                  <c:v>2193.5958333333301</c:v>
                </c:pt>
                <c:pt idx="174">
                  <c:v>1713.057875</c:v>
                </c:pt>
                <c:pt idx="175">
                  <c:v>1844.6421111111099</c:v>
                </c:pt>
                <c:pt idx="176">
                  <c:v>1794.3062</c:v>
                </c:pt>
                <c:pt idx="177">
                  <c:v>1879.9822222222199</c:v>
                </c:pt>
                <c:pt idx="178">
                  <c:v>1726.2678333333299</c:v>
                </c:pt>
                <c:pt idx="179">
                  <c:v>1909.5529166666599</c:v>
                </c:pt>
                <c:pt idx="180">
                  <c:v>1895.5373499999901</c:v>
                </c:pt>
                <c:pt idx="181">
                  <c:v>2075.2814583333302</c:v>
                </c:pt>
                <c:pt idx="182">
                  <c:v>2204.4625000000001</c:v>
                </c:pt>
                <c:pt idx="183">
                  <c:v>2647.4805833333298</c:v>
                </c:pt>
                <c:pt idx="184">
                  <c:v>1895.28920833333</c:v>
                </c:pt>
                <c:pt idx="185">
                  <c:v>2096.7167083333302</c:v>
                </c:pt>
                <c:pt idx="186">
                  <c:v>2094.1008333333298</c:v>
                </c:pt>
                <c:pt idx="187">
                  <c:v>2630.4309166666599</c:v>
                </c:pt>
                <c:pt idx="188">
                  <c:v>1754.1857499999901</c:v>
                </c:pt>
                <c:pt idx="189">
                  <c:v>1884.8855454545401</c:v>
                </c:pt>
                <c:pt idx="190">
                  <c:v>1949.35475</c:v>
                </c:pt>
                <c:pt idx="191">
                  <c:v>2305.1105416666601</c:v>
                </c:pt>
                <c:pt idx="192">
                  <c:v>2093.9851249999901</c:v>
                </c:pt>
                <c:pt idx="193">
                  <c:v>2421.5386249999901</c:v>
                </c:pt>
                <c:pt idx="194">
                  <c:v>1716.26629166666</c:v>
                </c:pt>
                <c:pt idx="195">
                  <c:v>1981.6607083333299</c:v>
                </c:pt>
                <c:pt idx="196">
                  <c:v>1874.97291666666</c:v>
                </c:pt>
                <c:pt idx="197">
                  <c:v>2096.9939999999901</c:v>
                </c:pt>
                <c:pt idx="198">
                  <c:v>1859.7716666666599</c:v>
                </c:pt>
                <c:pt idx="199">
                  <c:v>2115.2125000000001</c:v>
                </c:pt>
                <c:pt idx="200">
                  <c:v>2080.5575833333301</c:v>
                </c:pt>
                <c:pt idx="201">
                  <c:v>2572.0059999999999</c:v>
                </c:pt>
                <c:pt idx="202">
                  <c:v>1915.4982</c:v>
                </c:pt>
                <c:pt idx="203">
                  <c:v>2139.759</c:v>
                </c:pt>
                <c:pt idx="204">
                  <c:v>1821.2655833333299</c:v>
                </c:pt>
                <c:pt idx="205">
                  <c:v>2098.1899166666599</c:v>
                </c:pt>
                <c:pt idx="206">
                  <c:v>1740.50766666666</c:v>
                </c:pt>
                <c:pt idx="207">
                  <c:v>2164.19929166666</c:v>
                </c:pt>
                <c:pt idx="208">
                  <c:v>2045.9454166666601</c:v>
                </c:pt>
                <c:pt idx="209">
                  <c:v>2398.56170833333</c:v>
                </c:pt>
                <c:pt idx="210">
                  <c:v>2048.9234999999999</c:v>
                </c:pt>
                <c:pt idx="211">
                  <c:v>2373.5059999999999</c:v>
                </c:pt>
                <c:pt idx="212">
                  <c:v>1995.30845833333</c:v>
                </c:pt>
                <c:pt idx="213">
                  <c:v>2278.0785833333298</c:v>
                </c:pt>
                <c:pt idx="214">
                  <c:v>1923.8526666666601</c:v>
                </c:pt>
                <c:pt idx="215">
                  <c:v>2298.48358333333</c:v>
                </c:pt>
                <c:pt idx="216">
                  <c:v>1924.03687499999</c:v>
                </c:pt>
                <c:pt idx="217">
                  <c:v>2205.9349166666598</c:v>
                </c:pt>
                <c:pt idx="218">
                  <c:v>1731.95370833333</c:v>
                </c:pt>
                <c:pt idx="219">
                  <c:v>1932.3406666666599</c:v>
                </c:pt>
                <c:pt idx="220">
                  <c:v>1618.6572916666601</c:v>
                </c:pt>
                <c:pt idx="221">
                  <c:v>1923.4404583333301</c:v>
                </c:pt>
                <c:pt idx="222">
                  <c:v>1879.78416666666</c:v>
                </c:pt>
                <c:pt idx="223">
                  <c:v>2109.7046666666602</c:v>
                </c:pt>
                <c:pt idx="224">
                  <c:v>1805.62670833333</c:v>
                </c:pt>
                <c:pt idx="225">
                  <c:v>2094.1961249999999</c:v>
                </c:pt>
                <c:pt idx="226">
                  <c:v>1835.2183333333301</c:v>
                </c:pt>
                <c:pt idx="227">
                  <c:v>2135.9254999999998</c:v>
                </c:pt>
                <c:pt idx="228">
                  <c:v>1650.9535000000001</c:v>
                </c:pt>
                <c:pt idx="229">
                  <c:v>1909.9368750000001</c:v>
                </c:pt>
                <c:pt idx="230">
                  <c:v>1819.76733333333</c:v>
                </c:pt>
                <c:pt idx="231">
                  <c:v>2076.1788333333302</c:v>
                </c:pt>
                <c:pt idx="232">
                  <c:v>1647.1206666666601</c:v>
                </c:pt>
                <c:pt idx="233">
                  <c:v>1907.8098749999999</c:v>
                </c:pt>
                <c:pt idx="234">
                  <c:v>1546.12645833333</c:v>
                </c:pt>
                <c:pt idx="235">
                  <c:v>1858.03879166666</c:v>
                </c:pt>
                <c:pt idx="236">
                  <c:v>1922.3710000000001</c:v>
                </c:pt>
                <c:pt idx="237">
                  <c:v>2112.4864583333301</c:v>
                </c:pt>
                <c:pt idx="238">
                  <c:v>2040.2557142857099</c:v>
                </c:pt>
                <c:pt idx="239">
                  <c:v>2149.3773333333302</c:v>
                </c:pt>
                <c:pt idx="240">
                  <c:v>1816.9179999999999</c:v>
                </c:pt>
                <c:pt idx="241">
                  <c:v>2432.2733181818098</c:v>
                </c:pt>
                <c:pt idx="242">
                  <c:v>2029.36579166666</c:v>
                </c:pt>
                <c:pt idx="243">
                  <c:v>2417.7076666666599</c:v>
                </c:pt>
                <c:pt idx="244">
                  <c:v>1971.1330416666599</c:v>
                </c:pt>
                <c:pt idx="245">
                  <c:v>2307.2817083333298</c:v>
                </c:pt>
                <c:pt idx="246">
                  <c:v>2072.0460416666601</c:v>
                </c:pt>
                <c:pt idx="247">
                  <c:v>2325.5537083333302</c:v>
                </c:pt>
                <c:pt idx="248">
                  <c:v>1682.53033333333</c:v>
                </c:pt>
                <c:pt idx="249">
                  <c:v>1845.6923750000001</c:v>
                </c:pt>
                <c:pt idx="250">
                  <c:v>1947.2274583333301</c:v>
                </c:pt>
                <c:pt idx="251">
                  <c:v>2272.6708333333299</c:v>
                </c:pt>
                <c:pt idx="252">
                  <c:v>2162.9690416666599</c:v>
                </c:pt>
                <c:pt idx="253">
                  <c:v>2396.8091666666601</c:v>
                </c:pt>
                <c:pt idx="254">
                  <c:v>1959.90287499999</c:v>
                </c:pt>
                <c:pt idx="255">
                  <c:v>2223.83566666666</c:v>
                </c:pt>
                <c:pt idx="256">
                  <c:v>1947.63870833333</c:v>
                </c:pt>
                <c:pt idx="257">
                  <c:v>2195.3652916666601</c:v>
                </c:pt>
                <c:pt idx="258">
                  <c:v>1752.35545833333</c:v>
                </c:pt>
                <c:pt idx="259">
                  <c:v>1953.0465833333301</c:v>
                </c:pt>
                <c:pt idx="260">
                  <c:v>2006.93199999999</c:v>
                </c:pt>
                <c:pt idx="261">
                  <c:v>2167.6819583333299</c:v>
                </c:pt>
                <c:pt idx="262">
                  <c:v>2025.9698333333299</c:v>
                </c:pt>
                <c:pt idx="263">
                  <c:v>2364.0405416666599</c:v>
                </c:pt>
                <c:pt idx="264">
                  <c:v>1953.5266875</c:v>
                </c:pt>
                <c:pt idx="265">
                  <c:v>2081.5011666666601</c:v>
                </c:pt>
                <c:pt idx="266">
                  <c:v>1833.8292916666601</c:v>
                </c:pt>
                <c:pt idx="267">
                  <c:v>2114.1895</c:v>
                </c:pt>
                <c:pt idx="268">
                  <c:v>1983.90711111111</c:v>
                </c:pt>
                <c:pt idx="269">
                  <c:v>2093.3930833333302</c:v>
                </c:pt>
                <c:pt idx="270">
                  <c:v>1989.1543750000001</c:v>
                </c:pt>
                <c:pt idx="271">
                  <c:v>2151.98383333333</c:v>
                </c:pt>
                <c:pt idx="272">
                  <c:v>1885.0945454545399</c:v>
                </c:pt>
                <c:pt idx="273">
                  <c:v>2100.1242499999998</c:v>
                </c:pt>
                <c:pt idx="274">
                  <c:v>1702.1761818181801</c:v>
                </c:pt>
                <c:pt idx="275">
                  <c:v>1951.5956249999999</c:v>
                </c:pt>
                <c:pt idx="276">
                  <c:v>1599.57408333333</c:v>
                </c:pt>
                <c:pt idx="277">
                  <c:v>1928.0886666666599</c:v>
                </c:pt>
                <c:pt idx="278">
                  <c:v>1874.05004166666</c:v>
                </c:pt>
                <c:pt idx="279">
                  <c:v>2228.79675</c:v>
                </c:pt>
                <c:pt idx="280">
                  <c:v>1865.50854166666</c:v>
                </c:pt>
                <c:pt idx="281">
                  <c:v>2147.9385416666601</c:v>
                </c:pt>
                <c:pt idx="282">
                  <c:v>1896.82779166666</c:v>
                </c:pt>
                <c:pt idx="283">
                  <c:v>2179.9699166666601</c:v>
                </c:pt>
                <c:pt idx="284">
                  <c:v>1908.9708333333299</c:v>
                </c:pt>
                <c:pt idx="285">
                  <c:v>2201.0394166666601</c:v>
                </c:pt>
                <c:pt idx="286">
                  <c:v>1941.4735416666599</c:v>
                </c:pt>
                <c:pt idx="287">
                  <c:v>2156.9471250000001</c:v>
                </c:pt>
                <c:pt idx="288">
                  <c:v>1900.7242857142801</c:v>
                </c:pt>
                <c:pt idx="289">
                  <c:v>1990.6963333333299</c:v>
                </c:pt>
                <c:pt idx="290">
                  <c:v>1641.170875</c:v>
                </c:pt>
                <c:pt idx="291">
                  <c:v>1928.3489999999999</c:v>
                </c:pt>
                <c:pt idx="292">
                  <c:v>1902.70066666666</c:v>
                </c:pt>
                <c:pt idx="293">
                  <c:v>2189.06766666666</c:v>
                </c:pt>
                <c:pt idx="294">
                  <c:v>1932.2342083333299</c:v>
                </c:pt>
                <c:pt idx="295">
                  <c:v>2221.4512083333302</c:v>
                </c:pt>
                <c:pt idx="296">
                  <c:v>1911.44145833333</c:v>
                </c:pt>
                <c:pt idx="297">
                  <c:v>2154.5671666666599</c:v>
                </c:pt>
                <c:pt idx="298">
                  <c:v>2086.4557222222202</c:v>
                </c:pt>
                <c:pt idx="299">
                  <c:v>2375.8916249999902</c:v>
                </c:pt>
                <c:pt idx="300">
                  <c:v>2278.90968749999</c:v>
                </c:pt>
                <c:pt idx="301">
                  <c:v>2414.6731818181802</c:v>
                </c:pt>
                <c:pt idx="302">
                  <c:v>1976.13129999999</c:v>
                </c:pt>
                <c:pt idx="303">
                  <c:v>2665.5086249999999</c:v>
                </c:pt>
                <c:pt idx="304">
                  <c:v>2063.6120000000001</c:v>
                </c:pt>
                <c:pt idx="305">
                  <c:v>2220.75304166666</c:v>
                </c:pt>
                <c:pt idx="306">
                  <c:v>2043.6455000000001</c:v>
                </c:pt>
                <c:pt idx="307">
                  <c:v>2350.2772916666599</c:v>
                </c:pt>
                <c:pt idx="308">
                  <c:v>1895.89842857142</c:v>
                </c:pt>
                <c:pt idx="309">
                  <c:v>2092.5697499999901</c:v>
                </c:pt>
                <c:pt idx="310">
                  <c:v>1798.14591666666</c:v>
                </c:pt>
                <c:pt idx="311">
                  <c:v>2105.5673333333302</c:v>
                </c:pt>
                <c:pt idx="312">
                  <c:v>1923.17379166666</c:v>
                </c:pt>
                <c:pt idx="313">
                  <c:v>2208.3795416666599</c:v>
                </c:pt>
                <c:pt idx="314">
                  <c:v>1958.0631249999999</c:v>
                </c:pt>
                <c:pt idx="315">
                  <c:v>2245.5582083333302</c:v>
                </c:pt>
                <c:pt idx="316">
                  <c:v>1918.86162499999</c:v>
                </c:pt>
                <c:pt idx="317">
                  <c:v>2000.08429166666</c:v>
                </c:pt>
                <c:pt idx="318">
                  <c:v>1909.68320833333</c:v>
                </c:pt>
                <c:pt idx="319">
                  <c:v>2065.2884583333298</c:v>
                </c:pt>
                <c:pt idx="320">
                  <c:v>1660.33879166666</c:v>
                </c:pt>
                <c:pt idx="321">
                  <c:v>1883.58904166666</c:v>
                </c:pt>
                <c:pt idx="322">
                  <c:v>1905.7972916666599</c:v>
                </c:pt>
                <c:pt idx="323">
                  <c:v>2126.8541249999998</c:v>
                </c:pt>
                <c:pt idx="324">
                  <c:v>2100.2164583333301</c:v>
                </c:pt>
                <c:pt idx="325">
                  <c:v>2545.1474166666599</c:v>
                </c:pt>
                <c:pt idx="326">
                  <c:v>2023.9495833333301</c:v>
                </c:pt>
                <c:pt idx="327">
                  <c:v>2276.0501250000002</c:v>
                </c:pt>
                <c:pt idx="328">
                  <c:v>1991.1601250000001</c:v>
                </c:pt>
                <c:pt idx="329">
                  <c:v>2287.9387083333299</c:v>
                </c:pt>
                <c:pt idx="330">
                  <c:v>1849.9232916666599</c:v>
                </c:pt>
                <c:pt idx="331">
                  <c:v>2194.1292083333301</c:v>
                </c:pt>
                <c:pt idx="332">
                  <c:v>1790.3879583333301</c:v>
                </c:pt>
                <c:pt idx="333">
                  <c:v>2141.3363749999999</c:v>
                </c:pt>
                <c:pt idx="334">
                  <c:v>2057.9334999999901</c:v>
                </c:pt>
                <c:pt idx="335">
                  <c:v>2406.0681666666601</c:v>
                </c:pt>
                <c:pt idx="336">
                  <c:v>2095.8654166666602</c:v>
                </c:pt>
                <c:pt idx="337">
                  <c:v>2445.3009999999999</c:v>
                </c:pt>
                <c:pt idx="338">
                  <c:v>2086.9225833333298</c:v>
                </c:pt>
                <c:pt idx="339">
                  <c:v>2370.00979166666</c:v>
                </c:pt>
                <c:pt idx="340">
                  <c:v>2085.0864166666602</c:v>
                </c:pt>
                <c:pt idx="341">
                  <c:v>2395.16129166666</c:v>
                </c:pt>
                <c:pt idx="342">
                  <c:v>2235.5886666666602</c:v>
                </c:pt>
                <c:pt idx="343">
                  <c:v>2318.01045833333</c:v>
                </c:pt>
                <c:pt idx="344">
                  <c:v>2014.8761875</c:v>
                </c:pt>
                <c:pt idx="345">
                  <c:v>2078.2272499999999</c:v>
                </c:pt>
                <c:pt idx="346">
                  <c:v>1914.3522</c:v>
                </c:pt>
                <c:pt idx="347">
                  <c:v>2149.4061666666598</c:v>
                </c:pt>
                <c:pt idx="348">
                  <c:v>1990.1363181818101</c:v>
                </c:pt>
                <c:pt idx="349">
                  <c:v>2258.9283333333301</c:v>
                </c:pt>
                <c:pt idx="350">
                  <c:v>1961.3875</c:v>
                </c:pt>
                <c:pt idx="351">
                  <c:v>2335.6261249999998</c:v>
                </c:pt>
                <c:pt idx="352">
                  <c:v>2000.8362916666599</c:v>
                </c:pt>
                <c:pt idx="353">
                  <c:v>2338.0388749999902</c:v>
                </c:pt>
                <c:pt idx="354">
                  <c:v>2019.33712499999</c:v>
                </c:pt>
                <c:pt idx="355">
                  <c:v>2289.0407083333298</c:v>
                </c:pt>
                <c:pt idx="356">
                  <c:v>1994.4352083333299</c:v>
                </c:pt>
                <c:pt idx="357">
                  <c:v>2222.3777083333298</c:v>
                </c:pt>
                <c:pt idx="358">
                  <c:v>1792.535625</c:v>
                </c:pt>
                <c:pt idx="359">
                  <c:v>2035.47041666666</c:v>
                </c:pt>
                <c:pt idx="360">
                  <c:v>1825.59381249999</c:v>
                </c:pt>
                <c:pt idx="361">
                  <c:v>2076.4887916666598</c:v>
                </c:pt>
                <c:pt idx="362">
                  <c:v>2384.7628749999999</c:v>
                </c:pt>
                <c:pt idx="363">
                  <c:v>3175.5055000000002</c:v>
                </c:pt>
                <c:pt idx="364">
                  <c:v>1879.307</c:v>
                </c:pt>
                <c:pt idx="365">
                  <c:v>2233.8377500000001</c:v>
                </c:pt>
                <c:pt idx="366">
                  <c:v>2098.0626499999998</c:v>
                </c:pt>
                <c:pt idx="367">
                  <c:v>2477.5514583333302</c:v>
                </c:pt>
                <c:pt idx="368">
                  <c:v>1810.3757499999999</c:v>
                </c:pt>
                <c:pt idx="369">
                  <c:v>2138.3887916666599</c:v>
                </c:pt>
                <c:pt idx="370">
                  <c:v>1767.7639999999999</c:v>
                </c:pt>
                <c:pt idx="371">
                  <c:v>2166.1871000000001</c:v>
                </c:pt>
                <c:pt idx="372">
                  <c:v>1971.0527499999901</c:v>
                </c:pt>
                <c:pt idx="373">
                  <c:v>2203.1564166666599</c:v>
                </c:pt>
                <c:pt idx="374">
                  <c:v>1859.2815416666599</c:v>
                </c:pt>
                <c:pt idx="375">
                  <c:v>2249.0152916666598</c:v>
                </c:pt>
                <c:pt idx="376">
                  <c:v>1922.1611249999901</c:v>
                </c:pt>
                <c:pt idx="377">
                  <c:v>2221.432875</c:v>
                </c:pt>
                <c:pt idx="378">
                  <c:v>1745.8321249999999</c:v>
                </c:pt>
                <c:pt idx="379">
                  <c:v>2018.5865833333301</c:v>
                </c:pt>
                <c:pt idx="380">
                  <c:v>1857.62129166666</c:v>
                </c:pt>
                <c:pt idx="381">
                  <c:v>2091.5625416666599</c:v>
                </c:pt>
                <c:pt idx="382">
                  <c:v>1880.002375</c:v>
                </c:pt>
                <c:pt idx="383">
                  <c:v>2144.029</c:v>
                </c:pt>
                <c:pt idx="384">
                  <c:v>1942.2773749999999</c:v>
                </c:pt>
                <c:pt idx="385">
                  <c:v>2156.9050833333299</c:v>
                </c:pt>
                <c:pt idx="386">
                  <c:v>1863.51966666666</c:v>
                </c:pt>
                <c:pt idx="387">
                  <c:v>2113.2942083333301</c:v>
                </c:pt>
                <c:pt idx="388">
                  <c:v>1727.4197916666601</c:v>
                </c:pt>
                <c:pt idx="389">
                  <c:v>2095.5535</c:v>
                </c:pt>
                <c:pt idx="390">
                  <c:v>1967.7181249999901</c:v>
                </c:pt>
                <c:pt idx="391">
                  <c:v>2343.9105</c:v>
                </c:pt>
                <c:pt idx="392">
                  <c:v>2027.19783333333</c:v>
                </c:pt>
                <c:pt idx="393">
                  <c:v>2471.7156249999998</c:v>
                </c:pt>
                <c:pt idx="394">
                  <c:v>2030.9194583333301</c:v>
                </c:pt>
                <c:pt idx="395">
                  <c:v>2445.4532083333302</c:v>
                </c:pt>
                <c:pt idx="396">
                  <c:v>2128.7746666666599</c:v>
                </c:pt>
                <c:pt idx="397">
                  <c:v>2486.29025</c:v>
                </c:pt>
                <c:pt idx="398">
                  <c:v>2153.5862499999998</c:v>
                </c:pt>
                <c:pt idx="399">
                  <c:v>2445.9498749999998</c:v>
                </c:pt>
                <c:pt idx="400">
                  <c:v>1976.4664166666601</c:v>
                </c:pt>
                <c:pt idx="401">
                  <c:v>2273.79779166666</c:v>
                </c:pt>
                <c:pt idx="402">
                  <c:v>1887.0905416666601</c:v>
                </c:pt>
                <c:pt idx="403">
                  <c:v>2286.2764583333301</c:v>
                </c:pt>
                <c:pt idx="404">
                  <c:v>2117.26695833333</c:v>
                </c:pt>
                <c:pt idx="405">
                  <c:v>2382.9783333333298</c:v>
                </c:pt>
                <c:pt idx="406">
                  <c:v>2141.53866666666</c:v>
                </c:pt>
                <c:pt idx="407">
                  <c:v>2240.2341666666598</c:v>
                </c:pt>
                <c:pt idx="408">
                  <c:v>1878.19175</c:v>
                </c:pt>
                <c:pt idx="409">
                  <c:v>2191.5256250000002</c:v>
                </c:pt>
                <c:pt idx="410">
                  <c:v>1887.7463749999899</c:v>
                </c:pt>
                <c:pt idx="411">
                  <c:v>2213.9628333333299</c:v>
                </c:pt>
                <c:pt idx="412">
                  <c:v>1996.06308333333</c:v>
                </c:pt>
                <c:pt idx="413">
                  <c:v>2482.7692499999998</c:v>
                </c:pt>
                <c:pt idx="414">
                  <c:v>1897.66616666666</c:v>
                </c:pt>
                <c:pt idx="415">
                  <c:v>2206.1185</c:v>
                </c:pt>
                <c:pt idx="416">
                  <c:v>1751.1030416666599</c:v>
                </c:pt>
                <c:pt idx="417">
                  <c:v>2099.3076249999999</c:v>
                </c:pt>
                <c:pt idx="418">
                  <c:v>2000.35366666666</c:v>
                </c:pt>
                <c:pt idx="419">
                  <c:v>2385.5984999999901</c:v>
                </c:pt>
                <c:pt idx="420">
                  <c:v>2051.9919583333299</c:v>
                </c:pt>
                <c:pt idx="421">
                  <c:v>2307.1601249999999</c:v>
                </c:pt>
                <c:pt idx="422">
                  <c:v>1992.06812499999</c:v>
                </c:pt>
                <c:pt idx="423">
                  <c:v>2272.55004166666</c:v>
                </c:pt>
                <c:pt idx="424">
                  <c:v>2619.6127499999998</c:v>
                </c:pt>
                <c:pt idx="425">
                  <c:v>3135.2914166666601</c:v>
                </c:pt>
                <c:pt idx="426">
                  <c:v>2020.72577777777</c:v>
                </c:pt>
                <c:pt idx="427">
                  <c:v>2479.9036666666598</c:v>
                </c:pt>
                <c:pt idx="428">
                  <c:v>2173.7058333333298</c:v>
                </c:pt>
                <c:pt idx="429">
                  <c:v>2584.7835833333302</c:v>
                </c:pt>
                <c:pt idx="430">
                  <c:v>2057.4659999999999</c:v>
                </c:pt>
                <c:pt idx="431">
                  <c:v>2659.6397499999998</c:v>
                </c:pt>
                <c:pt idx="432">
                  <c:v>1999.15021428571</c:v>
                </c:pt>
                <c:pt idx="433">
                  <c:v>2072.13229166666</c:v>
                </c:pt>
                <c:pt idx="434">
                  <c:v>1795.002125</c:v>
                </c:pt>
                <c:pt idx="435">
                  <c:v>2046.49437499999</c:v>
                </c:pt>
                <c:pt idx="436">
                  <c:v>2152.0723750000002</c:v>
                </c:pt>
                <c:pt idx="437">
                  <c:v>2471.3907916666599</c:v>
                </c:pt>
                <c:pt idx="438">
                  <c:v>1920.2779583333299</c:v>
                </c:pt>
                <c:pt idx="439">
                  <c:v>2274.8648333333299</c:v>
                </c:pt>
                <c:pt idx="440">
                  <c:v>1595.4885833333301</c:v>
                </c:pt>
                <c:pt idx="441">
                  <c:v>1906.04541666666</c:v>
                </c:pt>
                <c:pt idx="442">
                  <c:v>1899.76866666666</c:v>
                </c:pt>
                <c:pt idx="443">
                  <c:v>2168.54474999999</c:v>
                </c:pt>
                <c:pt idx="444">
                  <c:v>1893.92883333333</c:v>
                </c:pt>
                <c:pt idx="445">
                  <c:v>2163.90545833333</c:v>
                </c:pt>
                <c:pt idx="446">
                  <c:v>1709.3747499999999</c:v>
                </c:pt>
                <c:pt idx="447">
                  <c:v>1969.1160833333299</c:v>
                </c:pt>
                <c:pt idx="448">
                  <c:v>1981.62925</c:v>
                </c:pt>
                <c:pt idx="449">
                  <c:v>2265.6325000000002</c:v>
                </c:pt>
                <c:pt idx="450">
                  <c:v>2017.8668333333301</c:v>
                </c:pt>
                <c:pt idx="451">
                  <c:v>2272.4112083333298</c:v>
                </c:pt>
                <c:pt idx="452">
                  <c:v>1957.98008333333</c:v>
                </c:pt>
                <c:pt idx="453">
                  <c:v>2410.05508333333</c:v>
                </c:pt>
                <c:pt idx="454">
                  <c:v>2061.5842499999899</c:v>
                </c:pt>
                <c:pt idx="455">
                  <c:v>2334.3259166666599</c:v>
                </c:pt>
                <c:pt idx="456">
                  <c:v>1791.68908333333</c:v>
                </c:pt>
                <c:pt idx="457">
                  <c:v>2115.05070833333</c:v>
                </c:pt>
                <c:pt idx="458">
                  <c:v>1725.1356249999999</c:v>
                </c:pt>
                <c:pt idx="459">
                  <c:v>2079.96133333333</c:v>
                </c:pt>
                <c:pt idx="460">
                  <c:v>1869.9213749999999</c:v>
                </c:pt>
                <c:pt idx="461">
                  <c:v>2151.5065416666598</c:v>
                </c:pt>
                <c:pt idx="462">
                  <c:v>2009.3411249999999</c:v>
                </c:pt>
                <c:pt idx="463">
                  <c:v>2258.4755416666599</c:v>
                </c:pt>
                <c:pt idx="464">
                  <c:v>1953.2787083333301</c:v>
                </c:pt>
                <c:pt idx="465">
                  <c:v>2179.1737083333301</c:v>
                </c:pt>
                <c:pt idx="466">
                  <c:v>2002.07149999999</c:v>
                </c:pt>
                <c:pt idx="467">
                  <c:v>2190.5812083333299</c:v>
                </c:pt>
                <c:pt idx="468">
                  <c:v>2238.6494166666598</c:v>
                </c:pt>
                <c:pt idx="469">
                  <c:v>2101.758875</c:v>
                </c:pt>
                <c:pt idx="470">
                  <c:v>1744.8411249999899</c:v>
                </c:pt>
                <c:pt idx="471">
                  <c:v>1955.6636249999999</c:v>
                </c:pt>
                <c:pt idx="472">
                  <c:v>1709.34116666666</c:v>
                </c:pt>
                <c:pt idx="473">
                  <c:v>2090.6051666666599</c:v>
                </c:pt>
                <c:pt idx="474">
                  <c:v>1930.23291666666</c:v>
                </c:pt>
                <c:pt idx="475">
                  <c:v>2252.1495416666598</c:v>
                </c:pt>
                <c:pt idx="476">
                  <c:v>2025.5564999999999</c:v>
                </c:pt>
                <c:pt idx="477">
                  <c:v>2431.169875</c:v>
                </c:pt>
                <c:pt idx="478">
                  <c:v>1985.1439583333299</c:v>
                </c:pt>
                <c:pt idx="479">
                  <c:v>2232.0480416666601</c:v>
                </c:pt>
                <c:pt idx="480">
                  <c:v>2000.4889166666601</c:v>
                </c:pt>
                <c:pt idx="481">
                  <c:v>2244.6094583333302</c:v>
                </c:pt>
                <c:pt idx="482">
                  <c:v>1956.4982499999901</c:v>
                </c:pt>
                <c:pt idx="483">
                  <c:v>2234.6941666666598</c:v>
                </c:pt>
                <c:pt idx="484">
                  <c:v>1764.0211666666601</c:v>
                </c:pt>
                <c:pt idx="485">
                  <c:v>1984.9037083333301</c:v>
                </c:pt>
                <c:pt idx="486">
                  <c:v>2259.3434166666598</c:v>
                </c:pt>
                <c:pt idx="487">
                  <c:v>2360.6292916666598</c:v>
                </c:pt>
                <c:pt idx="488">
                  <c:v>1846.40777272727</c:v>
                </c:pt>
                <c:pt idx="489">
                  <c:v>2621.3647499999902</c:v>
                </c:pt>
                <c:pt idx="490">
                  <c:v>1922.99563636363</c:v>
                </c:pt>
                <c:pt idx="491">
                  <c:v>2474.1590833333298</c:v>
                </c:pt>
                <c:pt idx="492">
                  <c:v>2056.328</c:v>
                </c:pt>
                <c:pt idx="493">
                  <c:v>2567.8376250000001</c:v>
                </c:pt>
                <c:pt idx="494">
                  <c:v>2030.3805833333299</c:v>
                </c:pt>
                <c:pt idx="495">
                  <c:v>2019.70716666666</c:v>
                </c:pt>
                <c:pt idx="496">
                  <c:v>1680.81474999999</c:v>
                </c:pt>
                <c:pt idx="497">
                  <c:v>2067.74695833333</c:v>
                </c:pt>
                <c:pt idx="498">
                  <c:v>2076.187375</c:v>
                </c:pt>
                <c:pt idx="499">
                  <c:v>2497.8737916666601</c:v>
                </c:pt>
                <c:pt idx="500">
                  <c:v>1934.8973333333299</c:v>
                </c:pt>
                <c:pt idx="501">
                  <c:v>2169.9367916666602</c:v>
                </c:pt>
                <c:pt idx="502">
                  <c:v>1909.34512499999</c:v>
                </c:pt>
                <c:pt idx="503">
                  <c:v>2149.7494166666602</c:v>
                </c:pt>
                <c:pt idx="504">
                  <c:v>1873.6608333333299</c:v>
                </c:pt>
                <c:pt idx="505">
                  <c:v>2116.88016666666</c:v>
                </c:pt>
                <c:pt idx="506">
                  <c:v>1699.7154166666601</c:v>
                </c:pt>
                <c:pt idx="507">
                  <c:v>2109.2648749999998</c:v>
                </c:pt>
                <c:pt idx="508">
                  <c:v>1848.3395416666599</c:v>
                </c:pt>
                <c:pt idx="509">
                  <c:v>2107.09733333333</c:v>
                </c:pt>
                <c:pt idx="510">
                  <c:v>2006.9661249999999</c:v>
                </c:pt>
                <c:pt idx="511">
                  <c:v>2248.7629999999999</c:v>
                </c:pt>
                <c:pt idx="512">
                  <c:v>1784.0219999999999</c:v>
                </c:pt>
                <c:pt idx="513">
                  <c:v>2240.7224999999999</c:v>
                </c:pt>
                <c:pt idx="514">
                  <c:v>1836.4853333333299</c:v>
                </c:pt>
                <c:pt idx="515">
                  <c:v>2042.4563333333299</c:v>
                </c:pt>
                <c:pt idx="516">
                  <c:v>2023.1317916666601</c:v>
                </c:pt>
                <c:pt idx="517">
                  <c:v>2365.6989999999901</c:v>
                </c:pt>
                <c:pt idx="518">
                  <c:v>2014.6587499999901</c:v>
                </c:pt>
                <c:pt idx="519">
                  <c:v>2307.1498749999901</c:v>
                </c:pt>
                <c:pt idx="520">
                  <c:v>2004.1671249999999</c:v>
                </c:pt>
                <c:pt idx="521">
                  <c:v>2271.43324999999</c:v>
                </c:pt>
                <c:pt idx="522">
                  <c:v>1920.9021250000001</c:v>
                </c:pt>
                <c:pt idx="523">
                  <c:v>2218.1039999999998</c:v>
                </c:pt>
                <c:pt idx="524">
                  <c:v>1970.1035833333301</c:v>
                </c:pt>
                <c:pt idx="525">
                  <c:v>2213.6470416666598</c:v>
                </c:pt>
                <c:pt idx="526">
                  <c:v>1732.7019583333299</c:v>
                </c:pt>
                <c:pt idx="527">
                  <c:v>1933.2025000000001</c:v>
                </c:pt>
                <c:pt idx="528">
                  <c:v>1784.0386999999901</c:v>
                </c:pt>
                <c:pt idx="529">
                  <c:v>2104.9902499999998</c:v>
                </c:pt>
                <c:pt idx="530">
                  <c:v>1969.7938125000001</c:v>
                </c:pt>
                <c:pt idx="531">
                  <c:v>2124.48358333333</c:v>
                </c:pt>
                <c:pt idx="532">
                  <c:v>1837.43941666666</c:v>
                </c:pt>
                <c:pt idx="533">
                  <c:v>2198.0576249999999</c:v>
                </c:pt>
                <c:pt idx="534">
                  <c:v>1935.0042083333301</c:v>
                </c:pt>
                <c:pt idx="535">
                  <c:v>2156.9343749999998</c:v>
                </c:pt>
                <c:pt idx="536">
                  <c:v>1926.1875</c:v>
                </c:pt>
                <c:pt idx="537">
                  <c:v>2214.9516250000001</c:v>
                </c:pt>
                <c:pt idx="538">
                  <c:v>1951.0851250000001</c:v>
                </c:pt>
                <c:pt idx="539">
                  <c:v>2127.3627916666601</c:v>
                </c:pt>
                <c:pt idx="540">
                  <c:v>1725.21108333333</c:v>
                </c:pt>
                <c:pt idx="541">
                  <c:v>1899.99741666666</c:v>
                </c:pt>
                <c:pt idx="542">
                  <c:v>1602.6900416666599</c:v>
                </c:pt>
                <c:pt idx="543">
                  <c:v>1989.90491666666</c:v>
                </c:pt>
                <c:pt idx="544">
                  <c:v>1684.1917083333301</c:v>
                </c:pt>
                <c:pt idx="545">
                  <c:v>1953.3324583333299</c:v>
                </c:pt>
                <c:pt idx="546">
                  <c:v>2007.6444999999901</c:v>
                </c:pt>
                <c:pt idx="547">
                  <c:v>2220.78666666666</c:v>
                </c:pt>
                <c:pt idx="548">
                  <c:v>1886.12816666666</c:v>
                </c:pt>
                <c:pt idx="549">
                  <c:v>2790.45141666666</c:v>
                </c:pt>
                <c:pt idx="550">
                  <c:v>1962.5399583333301</c:v>
                </c:pt>
                <c:pt idx="551">
                  <c:v>2332.38454166666</c:v>
                </c:pt>
                <c:pt idx="552">
                  <c:v>2132.88175</c:v>
                </c:pt>
                <c:pt idx="553">
                  <c:v>2626.2460416666599</c:v>
                </c:pt>
                <c:pt idx="554">
                  <c:v>2052.8806666666601</c:v>
                </c:pt>
                <c:pt idx="555">
                  <c:v>1989.07779166666</c:v>
                </c:pt>
                <c:pt idx="556">
                  <c:v>1942.3025416666601</c:v>
                </c:pt>
                <c:pt idx="557">
                  <c:v>2247.8567916666598</c:v>
                </c:pt>
                <c:pt idx="558">
                  <c:v>2029.9478749999901</c:v>
                </c:pt>
                <c:pt idx="559">
                  <c:v>2304.0392916666601</c:v>
                </c:pt>
                <c:pt idx="560">
                  <c:v>1755.5350416666599</c:v>
                </c:pt>
                <c:pt idx="561">
                  <c:v>2048.3871666666601</c:v>
                </c:pt>
                <c:pt idx="562">
                  <c:v>1943.12725</c:v>
                </c:pt>
                <c:pt idx="563">
                  <c:v>2243.9492500000001</c:v>
                </c:pt>
                <c:pt idx="564">
                  <c:v>1881.1257083333301</c:v>
                </c:pt>
                <c:pt idx="565">
                  <c:v>2096.1401249999999</c:v>
                </c:pt>
                <c:pt idx="566">
                  <c:v>1722.9338333333301</c:v>
                </c:pt>
                <c:pt idx="567">
                  <c:v>2293.70854166666</c:v>
                </c:pt>
                <c:pt idx="568">
                  <c:v>1850.04408333333</c:v>
                </c:pt>
                <c:pt idx="569">
                  <c:v>2374.0641666666602</c:v>
                </c:pt>
                <c:pt idx="570">
                  <c:v>1611.22</c:v>
                </c:pt>
                <c:pt idx="571">
                  <c:v>1846.55791666666</c:v>
                </c:pt>
                <c:pt idx="572">
                  <c:v>1799.310375</c:v>
                </c:pt>
                <c:pt idx="573">
                  <c:v>2070.2994583333302</c:v>
                </c:pt>
                <c:pt idx="574">
                  <c:v>1832.39116666666</c:v>
                </c:pt>
                <c:pt idx="575">
                  <c:v>2099.4979583333302</c:v>
                </c:pt>
                <c:pt idx="576">
                  <c:v>1845.81924999999</c:v>
                </c:pt>
                <c:pt idx="577">
                  <c:v>2042.6991666666599</c:v>
                </c:pt>
                <c:pt idx="578">
                  <c:v>1838.79779166666</c:v>
                </c:pt>
                <c:pt idx="579">
                  <c:v>2088.8355833333299</c:v>
                </c:pt>
                <c:pt idx="580">
                  <c:v>1883.367125</c:v>
                </c:pt>
                <c:pt idx="581">
                  <c:v>2092.3713333333299</c:v>
                </c:pt>
                <c:pt idx="582">
                  <c:v>1741.1714999999999</c:v>
                </c:pt>
                <c:pt idx="583">
                  <c:v>2051.60645833333</c:v>
                </c:pt>
                <c:pt idx="584">
                  <c:v>1642.1816249999999</c:v>
                </c:pt>
                <c:pt idx="585">
                  <c:v>1924.9824166666599</c:v>
                </c:pt>
                <c:pt idx="586">
                  <c:v>1831.9275833333299</c:v>
                </c:pt>
                <c:pt idx="587">
                  <c:v>2062.1536249999999</c:v>
                </c:pt>
                <c:pt idx="588">
                  <c:v>1844.1833750000001</c:v>
                </c:pt>
                <c:pt idx="589">
                  <c:v>2069.80945833333</c:v>
                </c:pt>
                <c:pt idx="590">
                  <c:v>1826.20020833333</c:v>
                </c:pt>
                <c:pt idx="591">
                  <c:v>2041.8861666666601</c:v>
                </c:pt>
                <c:pt idx="592">
                  <c:v>1819.0770833333299</c:v>
                </c:pt>
                <c:pt idx="593">
                  <c:v>2089.3340416666601</c:v>
                </c:pt>
                <c:pt idx="594">
                  <c:v>1807.22899999999</c:v>
                </c:pt>
                <c:pt idx="595">
                  <c:v>2062.937625</c:v>
                </c:pt>
                <c:pt idx="596">
                  <c:v>1688.17129166666</c:v>
                </c:pt>
                <c:pt idx="597">
                  <c:v>1882.3611249999999</c:v>
                </c:pt>
                <c:pt idx="598">
                  <c:v>1591.99795833333</c:v>
                </c:pt>
                <c:pt idx="599">
                  <c:v>1926.1012499999999</c:v>
                </c:pt>
                <c:pt idx="600">
                  <c:v>1874.9264166666601</c:v>
                </c:pt>
                <c:pt idx="601">
                  <c:v>2207.3483333333302</c:v>
                </c:pt>
                <c:pt idx="602">
                  <c:v>1911.4361249999999</c:v>
                </c:pt>
                <c:pt idx="603">
                  <c:v>2309.9924166666601</c:v>
                </c:pt>
                <c:pt idx="604">
                  <c:v>1934.6754166666601</c:v>
                </c:pt>
                <c:pt idx="605">
                  <c:v>2446.9752916666598</c:v>
                </c:pt>
                <c:pt idx="606">
                  <c:v>1950.0437916666599</c:v>
                </c:pt>
                <c:pt idx="607">
                  <c:v>2245.5435833333299</c:v>
                </c:pt>
                <c:pt idx="608">
                  <c:v>2055.8892500000002</c:v>
                </c:pt>
                <c:pt idx="609">
                  <c:v>2244.6372500000002</c:v>
                </c:pt>
                <c:pt idx="610">
                  <c:v>2363.6295416666599</c:v>
                </c:pt>
                <c:pt idx="611">
                  <c:v>3211.5232499999902</c:v>
                </c:pt>
                <c:pt idx="612">
                  <c:v>2147.2688333333299</c:v>
                </c:pt>
                <c:pt idx="613">
                  <c:v>2340.14141666666</c:v>
                </c:pt>
                <c:pt idx="614">
                  <c:v>2180.6801249999999</c:v>
                </c:pt>
                <c:pt idx="615">
                  <c:v>2606.2606666666602</c:v>
                </c:pt>
                <c:pt idx="616">
                  <c:v>1593.28204166666</c:v>
                </c:pt>
                <c:pt idx="617">
                  <c:v>1816.4230833333299</c:v>
                </c:pt>
                <c:pt idx="618">
                  <c:v>2012.89008333333</c:v>
                </c:pt>
                <c:pt idx="619">
                  <c:v>2323.33687499999</c:v>
                </c:pt>
                <c:pt idx="620">
                  <c:v>2038.519125</c:v>
                </c:pt>
                <c:pt idx="621">
                  <c:v>2540.8084583333298</c:v>
                </c:pt>
                <c:pt idx="622">
                  <c:v>1708.6217083333299</c:v>
                </c:pt>
                <c:pt idx="623">
                  <c:v>2016.7689583333299</c:v>
                </c:pt>
                <c:pt idx="624">
                  <c:v>1949.9066250000001</c:v>
                </c:pt>
                <c:pt idx="625">
                  <c:v>2290.6012500000002</c:v>
                </c:pt>
                <c:pt idx="626">
                  <c:v>1880.72729166666</c:v>
                </c:pt>
                <c:pt idx="627">
                  <c:v>2154.9060416666598</c:v>
                </c:pt>
                <c:pt idx="628">
                  <c:v>1956.88375</c:v>
                </c:pt>
                <c:pt idx="629">
                  <c:v>2342.821625</c:v>
                </c:pt>
                <c:pt idx="630">
                  <c:v>2046.5167083333299</c:v>
                </c:pt>
                <c:pt idx="631">
                  <c:v>2574.9333750000001</c:v>
                </c:pt>
                <c:pt idx="632">
                  <c:v>1838.4179166666599</c:v>
                </c:pt>
                <c:pt idx="633">
                  <c:v>2156.3199583333299</c:v>
                </c:pt>
                <c:pt idx="634">
                  <c:v>1879.3218749999901</c:v>
                </c:pt>
                <c:pt idx="635">
                  <c:v>2407.2310416666601</c:v>
                </c:pt>
                <c:pt idx="636">
                  <c:v>1984.76958333333</c:v>
                </c:pt>
                <c:pt idx="637">
                  <c:v>2474.5342083333298</c:v>
                </c:pt>
                <c:pt idx="638">
                  <c:v>1896.93095833333</c:v>
                </c:pt>
                <c:pt idx="639">
                  <c:v>2473.4072916666601</c:v>
                </c:pt>
                <c:pt idx="640">
                  <c:v>1830.4516249999999</c:v>
                </c:pt>
                <c:pt idx="641">
                  <c:v>2146.0133333333301</c:v>
                </c:pt>
                <c:pt idx="642">
                  <c:v>1967.22974999999</c:v>
                </c:pt>
                <c:pt idx="643">
                  <c:v>2182.4940000000001</c:v>
                </c:pt>
                <c:pt idx="644">
                  <c:v>1929.8937777777701</c:v>
                </c:pt>
                <c:pt idx="645">
                  <c:v>2045.6363636363601</c:v>
                </c:pt>
                <c:pt idx="646">
                  <c:v>1880.0908571428499</c:v>
                </c:pt>
                <c:pt idx="647">
                  <c:v>2085.9897500000002</c:v>
                </c:pt>
                <c:pt idx="648">
                  <c:v>2014.6393125</c:v>
                </c:pt>
                <c:pt idx="649">
                  <c:v>2325.59958333333</c:v>
                </c:pt>
                <c:pt idx="650">
                  <c:v>1960.05679166666</c:v>
                </c:pt>
                <c:pt idx="651">
                  <c:v>2341.8746666666598</c:v>
                </c:pt>
                <c:pt idx="652">
                  <c:v>1722.6105</c:v>
                </c:pt>
                <c:pt idx="653">
                  <c:v>2026.1913750000001</c:v>
                </c:pt>
                <c:pt idx="654">
                  <c:v>1621.5212916666601</c:v>
                </c:pt>
                <c:pt idx="655">
                  <c:v>1833.5901249999999</c:v>
                </c:pt>
                <c:pt idx="656">
                  <c:v>1763.4928749999999</c:v>
                </c:pt>
                <c:pt idx="657">
                  <c:v>2059.60249999999</c:v>
                </c:pt>
                <c:pt idx="658">
                  <c:v>1995.29342857142</c:v>
                </c:pt>
                <c:pt idx="659">
                  <c:v>2089.6785416666598</c:v>
                </c:pt>
                <c:pt idx="660">
                  <c:v>1968.56105555555</c:v>
                </c:pt>
                <c:pt idx="661">
                  <c:v>2332.91908333333</c:v>
                </c:pt>
                <c:pt idx="662">
                  <c:v>2027.29349999999</c:v>
                </c:pt>
                <c:pt idx="663">
                  <c:v>2408.9666666666599</c:v>
                </c:pt>
                <c:pt idx="664">
                  <c:v>2020.8008749999999</c:v>
                </c:pt>
                <c:pt idx="665">
                  <c:v>2143.7741666666602</c:v>
                </c:pt>
                <c:pt idx="666">
                  <c:v>1733.66625</c:v>
                </c:pt>
                <c:pt idx="667">
                  <c:v>1938.42895833333</c:v>
                </c:pt>
                <c:pt idx="668">
                  <c:v>1811.3492083333299</c:v>
                </c:pt>
                <c:pt idx="669">
                  <c:v>2407.5522083333299</c:v>
                </c:pt>
                <c:pt idx="670">
                  <c:v>2557.52991666666</c:v>
                </c:pt>
                <c:pt idx="671">
                  <c:v>3343.2067916666601</c:v>
                </c:pt>
                <c:pt idx="672">
                  <c:v>1855.5550416666599</c:v>
                </c:pt>
                <c:pt idx="673">
                  <c:v>2107.1355416666602</c:v>
                </c:pt>
                <c:pt idx="674">
                  <c:v>2148.7616249999901</c:v>
                </c:pt>
                <c:pt idx="675">
                  <c:v>2362.4044583333298</c:v>
                </c:pt>
                <c:pt idx="676">
                  <c:v>1645.9032999999999</c:v>
                </c:pt>
                <c:pt idx="677">
                  <c:v>1852.95022727272</c:v>
                </c:pt>
                <c:pt idx="678">
                  <c:v>2100.8144499999999</c:v>
                </c:pt>
                <c:pt idx="679">
                  <c:v>2257.8534999999902</c:v>
                </c:pt>
                <c:pt idx="680">
                  <c:v>2056.5866249999999</c:v>
                </c:pt>
                <c:pt idx="681">
                  <c:v>2275.6061666666601</c:v>
                </c:pt>
                <c:pt idx="682">
                  <c:v>1961.3328750000001</c:v>
                </c:pt>
                <c:pt idx="683">
                  <c:v>2277.7167083333302</c:v>
                </c:pt>
                <c:pt idx="684">
                  <c:v>1943.82499999999</c:v>
                </c:pt>
                <c:pt idx="685">
                  <c:v>2235.0515416666599</c:v>
                </c:pt>
                <c:pt idx="686">
                  <c:v>1723.949625</c:v>
                </c:pt>
                <c:pt idx="687">
                  <c:v>1901.2469166666599</c:v>
                </c:pt>
                <c:pt idx="688">
                  <c:v>1893.2130833333299</c:v>
                </c:pt>
                <c:pt idx="689">
                  <c:v>2235.2352083333299</c:v>
                </c:pt>
                <c:pt idx="690">
                  <c:v>2172.7842083333298</c:v>
                </c:pt>
                <c:pt idx="691">
                  <c:v>2876.3842499999901</c:v>
                </c:pt>
                <c:pt idx="692">
                  <c:v>2270.6802499999999</c:v>
                </c:pt>
                <c:pt idx="693">
                  <c:v>3024.1334583333301</c:v>
                </c:pt>
                <c:pt idx="694">
                  <c:v>2140.97379166666</c:v>
                </c:pt>
                <c:pt idx="695">
                  <c:v>2883.3863333333302</c:v>
                </c:pt>
                <c:pt idx="696">
                  <c:v>2117.8012916666598</c:v>
                </c:pt>
                <c:pt idx="697">
                  <c:v>2926.3967916666602</c:v>
                </c:pt>
                <c:pt idx="698">
                  <c:v>2367.2226249999999</c:v>
                </c:pt>
                <c:pt idx="699">
                  <c:v>3195.3001250000002</c:v>
                </c:pt>
                <c:pt idx="700">
                  <c:v>2338.9344166666601</c:v>
                </c:pt>
                <c:pt idx="701">
                  <c:v>2643.5017916666602</c:v>
                </c:pt>
                <c:pt idx="702">
                  <c:v>2096.2074166666598</c:v>
                </c:pt>
                <c:pt idx="703">
                  <c:v>2410.1449583333301</c:v>
                </c:pt>
                <c:pt idx="704">
                  <c:v>2059.38004166666</c:v>
                </c:pt>
                <c:pt idx="705">
                  <c:v>2394.1077500000001</c:v>
                </c:pt>
                <c:pt idx="706">
                  <c:v>1972.1649583333301</c:v>
                </c:pt>
                <c:pt idx="707">
                  <c:v>2230.0864999999999</c:v>
                </c:pt>
                <c:pt idx="708">
                  <c:v>1787.87870833333</c:v>
                </c:pt>
                <c:pt idx="709">
                  <c:v>1997.3041250000001</c:v>
                </c:pt>
                <c:pt idx="710">
                  <c:v>1729.9509166666601</c:v>
                </c:pt>
                <c:pt idx="711">
                  <c:v>2047.0395000000001</c:v>
                </c:pt>
                <c:pt idx="712">
                  <c:v>1953.6437083333301</c:v>
                </c:pt>
                <c:pt idx="713">
                  <c:v>2451.7428749999999</c:v>
                </c:pt>
                <c:pt idx="714">
                  <c:v>1992.5728749999901</c:v>
                </c:pt>
                <c:pt idx="715">
                  <c:v>2288.7292499999999</c:v>
                </c:pt>
                <c:pt idx="716">
                  <c:v>1741.06274999999</c:v>
                </c:pt>
                <c:pt idx="717">
                  <c:v>1948.48549999999</c:v>
                </c:pt>
                <c:pt idx="718">
                  <c:v>1686.002375</c:v>
                </c:pt>
                <c:pt idx="719">
                  <c:v>2049.07045833333</c:v>
                </c:pt>
                <c:pt idx="720">
                  <c:v>1898.9733333333299</c:v>
                </c:pt>
                <c:pt idx="721">
                  <c:v>2160.0101249999998</c:v>
                </c:pt>
                <c:pt idx="722">
                  <c:v>1749.8718636363601</c:v>
                </c:pt>
                <c:pt idx="723">
                  <c:v>2125.4543749999998</c:v>
                </c:pt>
                <c:pt idx="724">
                  <c:v>1779.80779166666</c:v>
                </c:pt>
                <c:pt idx="725">
                  <c:v>2286.2164166666598</c:v>
                </c:pt>
                <c:pt idx="726">
                  <c:v>1982.47729166666</c:v>
                </c:pt>
                <c:pt idx="727">
                  <c:v>2385.11704166666</c:v>
                </c:pt>
                <c:pt idx="728">
                  <c:v>1959.6472916666601</c:v>
                </c:pt>
                <c:pt idx="729">
                  <c:v>2134.0819999999999</c:v>
                </c:pt>
                <c:pt idx="730">
                  <c:v>2814.7105606124901</c:v>
                </c:pt>
                <c:pt idx="731">
                  <c:v>2820.15931286666</c:v>
                </c:pt>
                <c:pt idx="732">
                  <c:v>2147.3532233291598</c:v>
                </c:pt>
                <c:pt idx="733">
                  <c:v>2545.3108069374898</c:v>
                </c:pt>
                <c:pt idx="734">
                  <c:v>2222.4136193208301</c:v>
                </c:pt>
                <c:pt idx="735">
                  <c:v>2257.3158007708298</c:v>
                </c:pt>
                <c:pt idx="736">
                  <c:v>2032.198344465</c:v>
                </c:pt>
                <c:pt idx="737">
                  <c:v>2117.8163037374902</c:v>
                </c:pt>
                <c:pt idx="738">
                  <c:v>1881.9500175666601</c:v>
                </c:pt>
                <c:pt idx="739">
                  <c:v>2576.3438875909001</c:v>
                </c:pt>
                <c:pt idx="740">
                  <c:v>2044.66478628499</c:v>
                </c:pt>
                <c:pt idx="741">
                  <c:v>2868.9563182708298</c:v>
                </c:pt>
                <c:pt idx="742">
                  <c:v>2472.6334011958302</c:v>
                </c:pt>
                <c:pt idx="743">
                  <c:v>3299.9393580708202</c:v>
                </c:pt>
                <c:pt idx="744">
                  <c:v>2786.5475998083298</c:v>
                </c:pt>
                <c:pt idx="745">
                  <c:v>3225.7517746541598</c:v>
                </c:pt>
                <c:pt idx="746">
                  <c:v>2425.1360756541599</c:v>
                </c:pt>
                <c:pt idx="747">
                  <c:v>2401.8058121333302</c:v>
                </c:pt>
                <c:pt idx="748">
                  <c:v>2113.5125400799898</c:v>
                </c:pt>
                <c:pt idx="749">
                  <c:v>2433.3480168166602</c:v>
                </c:pt>
                <c:pt idx="750">
                  <c:v>2189.0438997312399</c:v>
                </c:pt>
                <c:pt idx="751">
                  <c:v>2483.5657340083299</c:v>
                </c:pt>
                <c:pt idx="752">
                  <c:v>1896.0243473666601</c:v>
                </c:pt>
                <c:pt idx="753">
                  <c:v>2615.8735382874902</c:v>
                </c:pt>
                <c:pt idx="754">
                  <c:v>1992.70477325416</c:v>
                </c:pt>
                <c:pt idx="755">
                  <c:v>2387.7880464916602</c:v>
                </c:pt>
                <c:pt idx="756">
                  <c:v>2358.34048073333</c:v>
                </c:pt>
                <c:pt idx="757">
                  <c:v>3340.70503213333</c:v>
                </c:pt>
                <c:pt idx="758">
                  <c:v>2842.3093060374899</c:v>
                </c:pt>
                <c:pt idx="759">
                  <c:v>3250.4874035166599</c:v>
                </c:pt>
                <c:pt idx="760">
                  <c:v>2453.1961141708298</c:v>
                </c:pt>
                <c:pt idx="761">
                  <c:v>2536.4750736916599</c:v>
                </c:pt>
                <c:pt idx="762">
                  <c:v>1958.7403593583299</c:v>
                </c:pt>
                <c:pt idx="763">
                  <c:v>2217.7377323208302</c:v>
                </c:pt>
                <c:pt idx="764">
                  <c:v>2035.5217133875001</c:v>
                </c:pt>
                <c:pt idx="765">
                  <c:v>2450.3480851874901</c:v>
                </c:pt>
                <c:pt idx="766">
                  <c:v>1864.6022638714201</c:v>
                </c:pt>
                <c:pt idx="767">
                  <c:v>2278.1295495916602</c:v>
                </c:pt>
                <c:pt idx="768">
                  <c:v>1924.9605551166601</c:v>
                </c:pt>
                <c:pt idx="769">
                  <c:v>2560.8750446249901</c:v>
                </c:pt>
                <c:pt idx="770">
                  <c:v>2127.80860193749</c:v>
                </c:pt>
                <c:pt idx="771">
                  <c:v>2746.1296072416599</c:v>
                </c:pt>
                <c:pt idx="772">
                  <c:v>2140.0864342166601</c:v>
                </c:pt>
                <c:pt idx="773">
                  <c:v>2651.1279091166598</c:v>
                </c:pt>
                <c:pt idx="774">
                  <c:v>2198.8909038583301</c:v>
                </c:pt>
                <c:pt idx="775">
                  <c:v>2598.18044052499</c:v>
                </c:pt>
                <c:pt idx="776">
                  <c:v>2166.8205700090898</c:v>
                </c:pt>
                <c:pt idx="777">
                  <c:v>2420.47367987499</c:v>
                </c:pt>
                <c:pt idx="778">
                  <c:v>2104.8423878291601</c:v>
                </c:pt>
                <c:pt idx="779">
                  <c:v>2301.0493781833302</c:v>
                </c:pt>
                <c:pt idx="780">
                  <c:v>2010.89693983749</c:v>
                </c:pt>
                <c:pt idx="781">
                  <c:v>2440.1286881583301</c:v>
                </c:pt>
                <c:pt idx="782">
                  <c:v>1872.7888722083301</c:v>
                </c:pt>
                <c:pt idx="783">
                  <c:v>2702.8843677749901</c:v>
                </c:pt>
                <c:pt idx="784">
                  <c:v>1862.09098722916</c:v>
                </c:pt>
                <c:pt idx="785">
                  <c:v>2301.8307151874901</c:v>
                </c:pt>
                <c:pt idx="786">
                  <c:v>2141.2100704499899</c:v>
                </c:pt>
                <c:pt idx="787">
                  <c:v>2542.9754542625001</c:v>
                </c:pt>
                <c:pt idx="788">
                  <c:v>2141.6758152541602</c:v>
                </c:pt>
                <c:pt idx="789">
                  <c:v>2821.5852816249899</c:v>
                </c:pt>
                <c:pt idx="790">
                  <c:v>2121.2677979249902</c:v>
                </c:pt>
                <c:pt idx="791">
                  <c:v>2725.2631981750001</c:v>
                </c:pt>
                <c:pt idx="792">
                  <c:v>2168.7831825916601</c:v>
                </c:pt>
                <c:pt idx="793">
                  <c:v>2961.5898729458299</c:v>
                </c:pt>
                <c:pt idx="794">
                  <c:v>2059.6434400374901</c:v>
                </c:pt>
                <c:pt idx="795">
                  <c:v>2915.94190402499</c:v>
                </c:pt>
                <c:pt idx="796">
                  <c:v>2074.9507374291602</c:v>
                </c:pt>
                <c:pt idx="797">
                  <c:v>2840.1388558458302</c:v>
                </c:pt>
                <c:pt idx="798">
                  <c:v>2336.1864341833302</c:v>
                </c:pt>
                <c:pt idx="799">
                  <c:v>2795.9823378666601</c:v>
                </c:pt>
                <c:pt idx="800">
                  <c:v>2203.7443846374899</c:v>
                </c:pt>
                <c:pt idx="801">
                  <c:v>2514.4400851124901</c:v>
                </c:pt>
                <c:pt idx="802">
                  <c:v>2254.8362323375</c:v>
                </c:pt>
                <c:pt idx="803">
                  <c:v>2369.5948363374901</c:v>
                </c:pt>
                <c:pt idx="804">
                  <c:v>1974.18200617916</c:v>
                </c:pt>
                <c:pt idx="805">
                  <c:v>2271.7791866166599</c:v>
                </c:pt>
                <c:pt idx="806">
                  <c:v>2014.2160829833299</c:v>
                </c:pt>
                <c:pt idx="807">
                  <c:v>2596.5701936458299</c:v>
                </c:pt>
                <c:pt idx="808">
                  <c:v>1867.4815676363601</c:v>
                </c:pt>
                <c:pt idx="809">
                  <c:v>2828.9775346166598</c:v>
                </c:pt>
                <c:pt idx="810">
                  <c:v>1994.4438366499901</c:v>
                </c:pt>
                <c:pt idx="811">
                  <c:v>2926.1708955250001</c:v>
                </c:pt>
                <c:pt idx="812">
                  <c:v>2554.6178627291602</c:v>
                </c:pt>
                <c:pt idx="813">
                  <c:v>3236.4869237541602</c:v>
                </c:pt>
                <c:pt idx="814">
                  <c:v>2762.5157089416598</c:v>
                </c:pt>
                <c:pt idx="815">
                  <c:v>3531.5317287999901</c:v>
                </c:pt>
                <c:pt idx="816">
                  <c:v>2745.1802333625001</c:v>
                </c:pt>
                <c:pt idx="817">
                  <c:v>3355.4509319083299</c:v>
                </c:pt>
                <c:pt idx="818">
                  <c:v>2603.7976719583298</c:v>
                </c:pt>
                <c:pt idx="819">
                  <c:v>2861.9960459624899</c:v>
                </c:pt>
                <c:pt idx="820">
                  <c:v>2363.6217625333302</c:v>
                </c:pt>
                <c:pt idx="821">
                  <c:v>2935.9480111624898</c:v>
                </c:pt>
                <c:pt idx="822">
                  <c:v>2179.3191565458301</c:v>
                </c:pt>
                <c:pt idx="823">
                  <c:v>2726.05105495833</c:v>
                </c:pt>
                <c:pt idx="824">
                  <c:v>1942.2621511416601</c:v>
                </c:pt>
                <c:pt idx="825">
                  <c:v>2233.6403290041599</c:v>
                </c:pt>
                <c:pt idx="826">
                  <c:v>2017.2257905399899</c:v>
                </c:pt>
                <c:pt idx="827">
                  <c:v>2359.1199209874899</c:v>
                </c:pt>
                <c:pt idx="828">
                  <c:v>2334.5526278249999</c:v>
                </c:pt>
                <c:pt idx="829">
                  <c:v>2805.6281315333299</c:v>
                </c:pt>
                <c:pt idx="830">
                  <c:v>2303.4694622749898</c:v>
                </c:pt>
                <c:pt idx="831">
                  <c:v>3590.6828627166601</c:v>
                </c:pt>
                <c:pt idx="832">
                  <c:v>2704.1649466458298</c:v>
                </c:pt>
                <c:pt idx="833">
                  <c:v>3365.87835465833</c:v>
                </c:pt>
                <c:pt idx="834">
                  <c:v>2625.0986705750001</c:v>
                </c:pt>
                <c:pt idx="835">
                  <c:v>2556.60953337916</c:v>
                </c:pt>
                <c:pt idx="836">
                  <c:v>1823.0696327749899</c:v>
                </c:pt>
                <c:pt idx="837">
                  <c:v>2037.7230165041599</c:v>
                </c:pt>
                <c:pt idx="838">
                  <c:v>1722.8896464541599</c:v>
                </c:pt>
                <c:pt idx="839">
                  <c:v>2063.51221467083</c:v>
                </c:pt>
                <c:pt idx="840">
                  <c:v>2069.9034216374898</c:v>
                </c:pt>
                <c:pt idx="841">
                  <c:v>2923.37536639583</c:v>
                </c:pt>
                <c:pt idx="842">
                  <c:v>2277.0611217166602</c:v>
                </c:pt>
                <c:pt idx="843">
                  <c:v>3388.0708861041599</c:v>
                </c:pt>
                <c:pt idx="844">
                  <c:v>2553.06626393333</c:v>
                </c:pt>
                <c:pt idx="845">
                  <c:v>3123.8353176083301</c:v>
                </c:pt>
                <c:pt idx="846">
                  <c:v>2302.3936510291601</c:v>
                </c:pt>
                <c:pt idx="847">
                  <c:v>2913.6543985708299</c:v>
                </c:pt>
                <c:pt idx="848">
                  <c:v>2279.9175524666598</c:v>
                </c:pt>
                <c:pt idx="849">
                  <c:v>2813.4237973208301</c:v>
                </c:pt>
                <c:pt idx="850">
                  <c:v>1968.99549426666</c:v>
                </c:pt>
                <c:pt idx="851">
                  <c:v>2389.08068954583</c:v>
                </c:pt>
                <c:pt idx="852">
                  <c:v>1789.86981436666</c:v>
                </c:pt>
                <c:pt idx="853">
                  <c:v>2359.7180916666598</c:v>
                </c:pt>
                <c:pt idx="854">
                  <c:v>2029.4388739291601</c:v>
                </c:pt>
                <c:pt idx="855">
                  <c:v>2184.9103650041602</c:v>
                </c:pt>
                <c:pt idx="856">
                  <c:v>2196.38929249999</c:v>
                </c:pt>
                <c:pt idx="857">
                  <c:v>2432.6821969624998</c:v>
                </c:pt>
                <c:pt idx="858">
                  <c:v>2011.3950495611</c:v>
                </c:pt>
                <c:pt idx="859">
                  <c:v>2633.6015288999902</c:v>
                </c:pt>
                <c:pt idx="860">
                  <c:v>2200.4233423099899</c:v>
                </c:pt>
                <c:pt idx="861">
                  <c:v>2618.3027622916602</c:v>
                </c:pt>
                <c:pt idx="862">
                  <c:v>2180.1996981277698</c:v>
                </c:pt>
                <c:pt idx="863">
                  <c:v>2672.35888205833</c:v>
                </c:pt>
                <c:pt idx="864">
                  <c:v>2004.5064299727201</c:v>
                </c:pt>
                <c:pt idx="865">
                  <c:v>2614.9927077249899</c:v>
                </c:pt>
                <c:pt idx="866">
                  <c:v>2097.69024651666</c:v>
                </c:pt>
                <c:pt idx="867">
                  <c:v>2409.2647808500001</c:v>
                </c:pt>
                <c:pt idx="868">
                  <c:v>2208.2178144750001</c:v>
                </c:pt>
                <c:pt idx="869">
                  <c:v>2481.62320262916</c:v>
                </c:pt>
                <c:pt idx="870">
                  <c:v>1865.7514559624899</c:v>
                </c:pt>
                <c:pt idx="871">
                  <c:v>2161.9760966541598</c:v>
                </c:pt>
                <c:pt idx="872">
                  <c:v>2059.1577108863598</c:v>
                </c:pt>
                <c:pt idx="873">
                  <c:v>2244.5299330875</c:v>
                </c:pt>
                <c:pt idx="874">
                  <c:v>2290.24188112499</c:v>
                </c:pt>
                <c:pt idx="875">
                  <c:v>2529.3986842363602</c:v>
                </c:pt>
                <c:pt idx="876">
                  <c:v>2028.51025856499</c:v>
                </c:pt>
                <c:pt idx="877">
                  <c:v>2377.9403508958299</c:v>
                </c:pt>
                <c:pt idx="878">
                  <c:v>1952.47576309285</c:v>
                </c:pt>
                <c:pt idx="879">
                  <c:v>2220.3295659833302</c:v>
                </c:pt>
                <c:pt idx="880">
                  <c:v>1874.4952763250001</c:v>
                </c:pt>
                <c:pt idx="881">
                  <c:v>2408.1716978958302</c:v>
                </c:pt>
                <c:pt idx="882">
                  <c:v>2348.2187846291599</c:v>
                </c:pt>
                <c:pt idx="883">
                  <c:v>2781.20463690833</c:v>
                </c:pt>
                <c:pt idx="884">
                  <c:v>2134.7472275291602</c:v>
                </c:pt>
                <c:pt idx="885">
                  <c:v>2486.2344025124899</c:v>
                </c:pt>
                <c:pt idx="886">
                  <c:v>2081.8465858208301</c:v>
                </c:pt>
                <c:pt idx="887">
                  <c:v>2492.7292517333299</c:v>
                </c:pt>
                <c:pt idx="888">
                  <c:v>2041.2911814045401</c:v>
                </c:pt>
                <c:pt idx="889">
                  <c:v>2261.4539451958299</c:v>
                </c:pt>
                <c:pt idx="890">
                  <c:v>2236.3815262166599</c:v>
                </c:pt>
                <c:pt idx="891">
                  <c:v>2294.4026380458299</c:v>
                </c:pt>
                <c:pt idx="892">
                  <c:v>1918.97782055624</c:v>
                </c:pt>
                <c:pt idx="893">
                  <c:v>2049.31759405499</c:v>
                </c:pt>
                <c:pt idx="894">
                  <c:v>1942.2035167500001</c:v>
                </c:pt>
                <c:pt idx="895">
                  <c:v>2079.3220612045402</c:v>
                </c:pt>
                <c:pt idx="896">
                  <c:v>2228.21130526874</c:v>
                </c:pt>
                <c:pt idx="897">
                  <c:v>2356.6979502374902</c:v>
                </c:pt>
                <c:pt idx="898">
                  <c:v>2131.2112628357099</c:v>
                </c:pt>
                <c:pt idx="899">
                  <c:v>2234.2020854749899</c:v>
                </c:pt>
                <c:pt idx="900">
                  <c:v>1989.2252733749899</c:v>
                </c:pt>
                <c:pt idx="901">
                  <c:v>2125.4146722874898</c:v>
                </c:pt>
                <c:pt idx="902">
                  <c:v>2170.7718819333199</c:v>
                </c:pt>
                <c:pt idx="903">
                  <c:v>2196.29722014444</c:v>
                </c:pt>
                <c:pt idx="904">
                  <c:v>1865.2321135875</c:v>
                </c:pt>
                <c:pt idx="905">
                  <c:v>1895.44555601666</c:v>
                </c:pt>
                <c:pt idx="906">
                  <c:v>1872.2638883899899</c:v>
                </c:pt>
                <c:pt idx="907">
                  <c:v>2022.95829487777</c:v>
                </c:pt>
                <c:pt idx="908">
                  <c:v>1790.18647413333</c:v>
                </c:pt>
                <c:pt idx="909">
                  <c:v>2015.71379709999</c:v>
                </c:pt>
                <c:pt idx="910">
                  <c:v>2113.80004124999</c:v>
                </c:pt>
                <c:pt idx="911">
                  <c:v>2426.57113838636</c:v>
                </c:pt>
                <c:pt idx="912">
                  <c:v>2448.2077285999999</c:v>
                </c:pt>
                <c:pt idx="913">
                  <c:v>2647.5638321749898</c:v>
                </c:pt>
                <c:pt idx="914">
                  <c:v>2236.15374529583</c:v>
                </c:pt>
                <c:pt idx="915">
                  <c:v>2960.3368238749899</c:v>
                </c:pt>
                <c:pt idx="916">
                  <c:v>2407.5297075374901</c:v>
                </c:pt>
                <c:pt idx="917">
                  <c:v>3090.4349697999901</c:v>
                </c:pt>
                <c:pt idx="918">
                  <c:v>2288.5196504999899</c:v>
                </c:pt>
                <c:pt idx="919">
                  <c:v>2693.8758898999899</c:v>
                </c:pt>
                <c:pt idx="920">
                  <c:v>2206.7949992642798</c:v>
                </c:pt>
                <c:pt idx="921">
                  <c:v>2365.86784169166</c:v>
                </c:pt>
                <c:pt idx="922">
                  <c:v>2131.5617423333301</c:v>
                </c:pt>
                <c:pt idx="923">
                  <c:v>2359.2976642333301</c:v>
                </c:pt>
                <c:pt idx="924">
                  <c:v>2337.9500703833301</c:v>
                </c:pt>
                <c:pt idx="925">
                  <c:v>2912.4833422541601</c:v>
                </c:pt>
                <c:pt idx="926">
                  <c:v>2295.36409883333</c:v>
                </c:pt>
                <c:pt idx="927">
                  <c:v>2958.7262230958299</c:v>
                </c:pt>
                <c:pt idx="928">
                  <c:v>2372.2789152708301</c:v>
                </c:pt>
                <c:pt idx="929">
                  <c:v>2944.1665049916601</c:v>
                </c:pt>
                <c:pt idx="930">
                  <c:v>2434.2545983291602</c:v>
                </c:pt>
                <c:pt idx="931">
                  <c:v>2856.5136013041601</c:v>
                </c:pt>
                <c:pt idx="932">
                  <c:v>2476.64930895833</c:v>
                </c:pt>
                <c:pt idx="933">
                  <c:v>2751.0332943083299</c:v>
                </c:pt>
                <c:pt idx="934">
                  <c:v>2073.3610607041601</c:v>
                </c:pt>
                <c:pt idx="935">
                  <c:v>2334.1648400416602</c:v>
                </c:pt>
                <c:pt idx="936">
                  <c:v>2055.7750104791598</c:v>
                </c:pt>
                <c:pt idx="937">
                  <c:v>2477.5667578541602</c:v>
                </c:pt>
                <c:pt idx="938">
                  <c:v>2201.8428448958298</c:v>
                </c:pt>
                <c:pt idx="939">
                  <c:v>2783.7458944458299</c:v>
                </c:pt>
                <c:pt idx="940">
                  <c:v>2191.43477437916</c:v>
                </c:pt>
                <c:pt idx="941">
                  <c:v>2736.8444697791601</c:v>
                </c:pt>
                <c:pt idx="942">
                  <c:v>2292.4584675374999</c:v>
                </c:pt>
                <c:pt idx="943">
                  <c:v>2600.28185396249</c:v>
                </c:pt>
                <c:pt idx="944">
                  <c:v>2238.1594617291598</c:v>
                </c:pt>
                <c:pt idx="945">
                  <c:v>2570.20604453333</c:v>
                </c:pt>
                <c:pt idx="946">
                  <c:v>2178.1450835374999</c:v>
                </c:pt>
                <c:pt idx="947">
                  <c:v>2458.4068403333299</c:v>
                </c:pt>
                <c:pt idx="948">
                  <c:v>1947.3650472541599</c:v>
                </c:pt>
                <c:pt idx="949">
                  <c:v>2177.5841689416602</c:v>
                </c:pt>
                <c:pt idx="950">
                  <c:v>1923.60790184999</c:v>
                </c:pt>
                <c:pt idx="951">
                  <c:v>2084.3268327874898</c:v>
                </c:pt>
                <c:pt idx="952">
                  <c:v>2178.3010684624901</c:v>
                </c:pt>
                <c:pt idx="953">
                  <c:v>2342.1035759041602</c:v>
                </c:pt>
                <c:pt idx="954">
                  <c:v>1986.8119818208299</c:v>
                </c:pt>
                <c:pt idx="955">
                  <c:v>2492.27483820416</c:v>
                </c:pt>
                <c:pt idx="956">
                  <c:v>2011.5389245375</c:v>
                </c:pt>
                <c:pt idx="957">
                  <c:v>2541.34914761666</c:v>
                </c:pt>
                <c:pt idx="958">
                  <c:v>1869.39257215833</c:v>
                </c:pt>
                <c:pt idx="959">
                  <c:v>2113.9166695624899</c:v>
                </c:pt>
                <c:pt idx="960">
                  <c:v>2041.3888132874899</c:v>
                </c:pt>
                <c:pt idx="961">
                  <c:v>2392.579391925</c:v>
                </c:pt>
                <c:pt idx="962">
                  <c:v>1847.6206024749899</c:v>
                </c:pt>
                <c:pt idx="963">
                  <c:v>2103.7799291791598</c:v>
                </c:pt>
                <c:pt idx="964">
                  <c:v>1684.3235995374901</c:v>
                </c:pt>
                <c:pt idx="965">
                  <c:v>2057.4672101124902</c:v>
                </c:pt>
                <c:pt idx="966">
                  <c:v>2173.1531144277701</c:v>
                </c:pt>
                <c:pt idx="967">
                  <c:v>2380.5147788583299</c:v>
                </c:pt>
                <c:pt idx="968">
                  <c:v>2278.7772955714199</c:v>
                </c:pt>
                <c:pt idx="969">
                  <c:v>2434.3405128333302</c:v>
                </c:pt>
                <c:pt idx="970">
                  <c:v>2006.54166748749</c:v>
                </c:pt>
                <c:pt idx="971">
                  <c:v>2714.09375346363</c:v>
                </c:pt>
                <c:pt idx="972">
                  <c:v>2391.99487152856</c:v>
                </c:pt>
                <c:pt idx="973">
                  <c:v>2329.3039084624902</c:v>
                </c:pt>
                <c:pt idx="974">
                  <c:v>2077.1218812541601</c:v>
                </c:pt>
                <c:pt idx="975">
                  <c:v>2290.5947934124902</c:v>
                </c:pt>
                <c:pt idx="976">
                  <c:v>1952.5976356333299</c:v>
                </c:pt>
                <c:pt idx="977">
                  <c:v>2205.2421286318099</c:v>
                </c:pt>
                <c:pt idx="978">
                  <c:v>1820.63976945833</c:v>
                </c:pt>
                <c:pt idx="979">
                  <c:v>1949.2376995124901</c:v>
                </c:pt>
                <c:pt idx="980">
                  <c:v>2011.5588322041599</c:v>
                </c:pt>
                <c:pt idx="981">
                  <c:v>2407.8819831791602</c:v>
                </c:pt>
                <c:pt idx="982">
                  <c:v>2108.0878239458302</c:v>
                </c:pt>
                <c:pt idx="983">
                  <c:v>2425.3941229549901</c:v>
                </c:pt>
                <c:pt idx="984">
                  <c:v>2276.4651883285601</c:v>
                </c:pt>
                <c:pt idx="985">
                  <c:v>2385.3081387208299</c:v>
                </c:pt>
                <c:pt idx="986">
                  <c:v>2207.3602180749999</c:v>
                </c:pt>
                <c:pt idx="987">
                  <c:v>2288.4663373499902</c:v>
                </c:pt>
                <c:pt idx="988">
                  <c:v>2266.71607263332</c:v>
                </c:pt>
                <c:pt idx="989">
                  <c:v>2149.3511236791601</c:v>
                </c:pt>
                <c:pt idx="990">
                  <c:v>1762.31032626666</c:v>
                </c:pt>
                <c:pt idx="991">
                  <c:v>2091.57613969166</c:v>
                </c:pt>
                <c:pt idx="992">
                  <c:v>1767.7216455299899</c:v>
                </c:pt>
                <c:pt idx="993">
                  <c:v>2194.2849347363599</c:v>
                </c:pt>
                <c:pt idx="994">
                  <c:v>2256.8843618562501</c:v>
                </c:pt>
                <c:pt idx="995">
                  <c:v>2440.1407365749901</c:v>
                </c:pt>
                <c:pt idx="996">
                  <c:v>2054.2260679208298</c:v>
                </c:pt>
                <c:pt idx="997">
                  <c:v>2363.7651461291598</c:v>
                </c:pt>
                <c:pt idx="998">
                  <c:v>2197.8695865333302</c:v>
                </c:pt>
                <c:pt idx="999">
                  <c:v>2418.2252856916598</c:v>
                </c:pt>
                <c:pt idx="1000">
                  <c:v>2219.37749874375</c:v>
                </c:pt>
                <c:pt idx="1001">
                  <c:v>2426.06493250416</c:v>
                </c:pt>
                <c:pt idx="1002">
                  <c:v>2061.1680646954501</c:v>
                </c:pt>
                <c:pt idx="1003">
                  <c:v>2398.4183871208202</c:v>
                </c:pt>
                <c:pt idx="1004">
                  <c:v>1932.5191484818099</c:v>
                </c:pt>
                <c:pt idx="1005">
                  <c:v>2209.34832387499</c:v>
                </c:pt>
                <c:pt idx="1006">
                  <c:v>1804.0047631083301</c:v>
                </c:pt>
                <c:pt idx="1007">
                  <c:v>2239.4996949791598</c:v>
                </c:pt>
                <c:pt idx="1008">
                  <c:v>2215.2909385708299</c:v>
                </c:pt>
                <c:pt idx="1009">
                  <c:v>2526.5955351749899</c:v>
                </c:pt>
                <c:pt idx="1010">
                  <c:v>2102.5246024374901</c:v>
                </c:pt>
                <c:pt idx="1011">
                  <c:v>2350.89282996666</c:v>
                </c:pt>
                <c:pt idx="1012">
                  <c:v>2121.1059986833302</c:v>
                </c:pt>
                <c:pt idx="1013">
                  <c:v>2473.74528315416</c:v>
                </c:pt>
                <c:pt idx="1014">
                  <c:v>2153.7002823791599</c:v>
                </c:pt>
                <c:pt idx="1015">
                  <c:v>2502.3010268374901</c:v>
                </c:pt>
                <c:pt idx="1016">
                  <c:v>2305.6693803666599</c:v>
                </c:pt>
                <c:pt idx="1017">
                  <c:v>2412.1884145583299</c:v>
                </c:pt>
                <c:pt idx="1018">
                  <c:v>2151.8897925285601</c:v>
                </c:pt>
                <c:pt idx="1019">
                  <c:v>2256.65196733333</c:v>
                </c:pt>
                <c:pt idx="1020">
                  <c:v>1836.86610517083</c:v>
                </c:pt>
                <c:pt idx="1021">
                  <c:v>2239.7297245291602</c:v>
                </c:pt>
                <c:pt idx="1022">
                  <c:v>2140.23545285416</c:v>
                </c:pt>
                <c:pt idx="1023">
                  <c:v>2506.3152242749902</c:v>
                </c:pt>
                <c:pt idx="1024">
                  <c:v>2137.7923270874899</c:v>
                </c:pt>
                <c:pt idx="1025">
                  <c:v>2460.35066638749</c:v>
                </c:pt>
                <c:pt idx="1026">
                  <c:v>2122.5202968374902</c:v>
                </c:pt>
                <c:pt idx="1027">
                  <c:v>2413.4504149291602</c:v>
                </c:pt>
                <c:pt idx="1028">
                  <c:v>2454.0782498888798</c:v>
                </c:pt>
                <c:pt idx="1029">
                  <c:v>2702.1822030666599</c:v>
                </c:pt>
                <c:pt idx="1030">
                  <c:v>2678.7584678062399</c:v>
                </c:pt>
                <c:pt idx="1031">
                  <c:v>2736.0415722318098</c:v>
                </c:pt>
                <c:pt idx="1032">
                  <c:v>2425.2262150699898</c:v>
                </c:pt>
                <c:pt idx="1033">
                  <c:v>2471.2303256999899</c:v>
                </c:pt>
                <c:pt idx="1034">
                  <c:v>2015.5064658958299</c:v>
                </c:pt>
                <c:pt idx="1035">
                  <c:v>2465.7789927958302</c:v>
                </c:pt>
                <c:pt idx="1036">
                  <c:v>1971.19641015555</c:v>
                </c:pt>
                <c:pt idx="1037">
                  <c:v>2330.57700935</c:v>
                </c:pt>
                <c:pt idx="1038">
                  <c:v>2225.8439881541599</c:v>
                </c:pt>
                <c:pt idx="1039">
                  <c:v>2563.3973150874899</c:v>
                </c:pt>
                <c:pt idx="1040">
                  <c:v>2178.5005601166599</c:v>
                </c:pt>
                <c:pt idx="1041">
                  <c:v>2503.8253872708201</c:v>
                </c:pt>
                <c:pt idx="1042">
                  <c:v>2083.68529156666</c:v>
                </c:pt>
                <c:pt idx="1043">
                  <c:v>2555.2738623083301</c:v>
                </c:pt>
                <c:pt idx="1044">
                  <c:v>2183.7037006874998</c:v>
                </c:pt>
                <c:pt idx="1045">
                  <c:v>2578.8708050083301</c:v>
                </c:pt>
                <c:pt idx="1046">
                  <c:v>2021.06139560833</c:v>
                </c:pt>
                <c:pt idx="1047">
                  <c:v>2307.6349154958298</c:v>
                </c:pt>
                <c:pt idx="1048">
                  <c:v>1877.57732694583</c:v>
                </c:pt>
                <c:pt idx="1049">
                  <c:v>2290.7028185624899</c:v>
                </c:pt>
                <c:pt idx="1050">
                  <c:v>2201.9893836583301</c:v>
                </c:pt>
                <c:pt idx="1051">
                  <c:v>2536.5788713624902</c:v>
                </c:pt>
                <c:pt idx="1052">
                  <c:v>2227.0405394958302</c:v>
                </c:pt>
                <c:pt idx="1053">
                  <c:v>2665.6304535374902</c:v>
                </c:pt>
                <c:pt idx="1054">
                  <c:v>2358.7919673049901</c:v>
                </c:pt>
                <c:pt idx="1055">
                  <c:v>2582.399825</c:v>
                </c:pt>
                <c:pt idx="1056">
                  <c:v>2205.4939439708301</c:v>
                </c:pt>
                <c:pt idx="1057">
                  <c:v>2531.0467592124901</c:v>
                </c:pt>
                <c:pt idx="1058">
                  <c:v>2264.1822469833301</c:v>
                </c:pt>
                <c:pt idx="1059">
                  <c:v>2578.9773850833299</c:v>
                </c:pt>
                <c:pt idx="1060">
                  <c:v>2073.3362390083298</c:v>
                </c:pt>
                <c:pt idx="1061">
                  <c:v>2549.9073886291599</c:v>
                </c:pt>
                <c:pt idx="1062">
                  <c:v>2066.1066521041598</c:v>
                </c:pt>
                <c:pt idx="1063">
                  <c:v>2391.6909986791602</c:v>
                </c:pt>
                <c:pt idx="1064">
                  <c:v>2231.3980455291598</c:v>
                </c:pt>
                <c:pt idx="1065">
                  <c:v>2742.09098012499</c:v>
                </c:pt>
                <c:pt idx="1066">
                  <c:v>2318.3316843083298</c:v>
                </c:pt>
                <c:pt idx="1067">
                  <c:v>2765.9187628833301</c:v>
                </c:pt>
                <c:pt idx="1068">
                  <c:v>2283.41872064166</c:v>
                </c:pt>
                <c:pt idx="1069">
                  <c:v>2579.1935956208299</c:v>
                </c:pt>
                <c:pt idx="1070">
                  <c:v>2345.47395315833</c:v>
                </c:pt>
                <c:pt idx="1071">
                  <c:v>2774.09424652499</c:v>
                </c:pt>
                <c:pt idx="1072">
                  <c:v>2511.9457208888798</c:v>
                </c:pt>
                <c:pt idx="1073">
                  <c:v>2589.7789234666602</c:v>
                </c:pt>
                <c:pt idx="1074">
                  <c:v>2260.8152649937501</c:v>
                </c:pt>
                <c:pt idx="1075">
                  <c:v>2314.3122076</c:v>
                </c:pt>
                <c:pt idx="1076">
                  <c:v>2167.0786755899899</c:v>
                </c:pt>
                <c:pt idx="1077">
                  <c:v>2499.29126914166</c:v>
                </c:pt>
                <c:pt idx="1078">
                  <c:v>2245.5092780908999</c:v>
                </c:pt>
                <c:pt idx="1079">
                  <c:v>2493.59503287083</c:v>
                </c:pt>
                <c:pt idx="1080">
                  <c:v>2274.4805100541598</c:v>
                </c:pt>
                <c:pt idx="1081">
                  <c:v>2519.4081521583298</c:v>
                </c:pt>
                <c:pt idx="1082">
                  <c:v>2344.2071731041601</c:v>
                </c:pt>
                <c:pt idx="1083">
                  <c:v>2672.66476106666</c:v>
                </c:pt>
                <c:pt idx="1084">
                  <c:v>2233.1198583833302</c:v>
                </c:pt>
                <c:pt idx="1085">
                  <c:v>2668.0619382708301</c:v>
                </c:pt>
                <c:pt idx="1086">
                  <c:v>2219.4378834791601</c:v>
                </c:pt>
                <c:pt idx="1087">
                  <c:v>2484.5921682708299</c:v>
                </c:pt>
                <c:pt idx="1088">
                  <c:v>1975.0117345541601</c:v>
                </c:pt>
                <c:pt idx="1089">
                  <c:v>2351.1718993333302</c:v>
                </c:pt>
                <c:pt idx="1090">
                  <c:v>2140.66846049374</c:v>
                </c:pt>
                <c:pt idx="1091">
                  <c:v>2271.0611251458299</c:v>
                </c:pt>
                <c:pt idx="1092">
                  <c:v>2574.4839794437498</c:v>
                </c:pt>
                <c:pt idx="1093">
                  <c:v>2609.5576928791602</c:v>
                </c:pt>
                <c:pt idx="1094">
                  <c:v>2346.5856706916602</c:v>
                </c:pt>
                <c:pt idx="1095">
                  <c:v>2516.7227591958299</c:v>
                </c:pt>
                <c:pt idx="1096">
                  <c:v>2310.1774498208301</c:v>
                </c:pt>
                <c:pt idx="1097">
                  <c:v>2751.0745728249999</c:v>
                </c:pt>
                <c:pt idx="1098">
                  <c:v>2400.1643356333302</c:v>
                </c:pt>
                <c:pt idx="1099">
                  <c:v>2722.1102453374901</c:v>
                </c:pt>
                <c:pt idx="1100">
                  <c:v>2495.8680823333302</c:v>
                </c:pt>
                <c:pt idx="1101">
                  <c:v>2687.2987756124899</c:v>
                </c:pt>
                <c:pt idx="1102">
                  <c:v>2199.4620709124902</c:v>
                </c:pt>
                <c:pt idx="1103">
                  <c:v>2519.9222484124898</c:v>
                </c:pt>
                <c:pt idx="1104">
                  <c:v>2144.8894027624901</c:v>
                </c:pt>
                <c:pt idx="1105">
                  <c:v>2539.6737235833298</c:v>
                </c:pt>
                <c:pt idx="1106">
                  <c:v>2440.8228677041602</c:v>
                </c:pt>
                <c:pt idx="1107">
                  <c:v>2736.0700492958299</c:v>
                </c:pt>
                <c:pt idx="1108">
                  <c:v>2403.47110140416</c:v>
                </c:pt>
                <c:pt idx="1109">
                  <c:v>2780.5965677541599</c:v>
                </c:pt>
                <c:pt idx="1110">
                  <c:v>2162.8221352833302</c:v>
                </c:pt>
                <c:pt idx="1111">
                  <c:v>2573.8093451916602</c:v>
                </c:pt>
                <c:pt idx="1112">
                  <c:v>2343.7493510458198</c:v>
                </c:pt>
                <c:pt idx="1113">
                  <c:v>2857.1240147541598</c:v>
                </c:pt>
                <c:pt idx="1114">
                  <c:v>2318.55609405416</c:v>
                </c:pt>
                <c:pt idx="1115">
                  <c:v>2505.1996293375</c:v>
                </c:pt>
                <c:pt idx="1116">
                  <c:v>2020.46666515416</c:v>
                </c:pt>
                <c:pt idx="1117">
                  <c:v>2413.80579378333</c:v>
                </c:pt>
                <c:pt idx="1118">
                  <c:v>1996.57660631249</c:v>
                </c:pt>
                <c:pt idx="1119">
                  <c:v>2352.0824248041599</c:v>
                </c:pt>
                <c:pt idx="1120">
                  <c:v>2143.90196194583</c:v>
                </c:pt>
                <c:pt idx="1121">
                  <c:v>2606.9075596708299</c:v>
                </c:pt>
                <c:pt idx="1122">
                  <c:v>2324.38466607499</c:v>
                </c:pt>
                <c:pt idx="1123">
                  <c:v>2648.5148793624899</c:v>
                </c:pt>
                <c:pt idx="1124">
                  <c:v>2291.0671482749899</c:v>
                </c:pt>
                <c:pt idx="1125">
                  <c:v>2642.4324848708302</c:v>
                </c:pt>
                <c:pt idx="1126">
                  <c:v>2486.63121728749</c:v>
                </c:pt>
                <c:pt idx="1127">
                  <c:v>2778.6083636916601</c:v>
                </c:pt>
                <c:pt idx="1128">
                  <c:v>2422.4372520291599</c:v>
                </c:pt>
                <c:pt idx="1129">
                  <c:v>2721.7999010458302</c:v>
                </c:pt>
                <c:pt idx="1130">
                  <c:v>2212.9776560874898</c:v>
                </c:pt>
                <c:pt idx="1131">
                  <c:v>2501.9361610916599</c:v>
                </c:pt>
                <c:pt idx="1132">
                  <c:v>2111.5541722166599</c:v>
                </c:pt>
                <c:pt idx="1133">
                  <c:v>2530.7492368666599</c:v>
                </c:pt>
                <c:pt idx="1134">
                  <c:v>2497.3223774458202</c:v>
                </c:pt>
                <c:pt idx="1135">
                  <c:v>2732.7460427999999</c:v>
                </c:pt>
                <c:pt idx="1136">
                  <c:v>2439.8128192833301</c:v>
                </c:pt>
                <c:pt idx="1137">
                  <c:v>2564.54435559999</c:v>
                </c:pt>
                <c:pt idx="1138">
                  <c:v>2039.49136985833</c:v>
                </c:pt>
                <c:pt idx="1139">
                  <c:v>2476.18546571249</c:v>
                </c:pt>
                <c:pt idx="1140">
                  <c:v>2162.33460924166</c:v>
                </c:pt>
                <c:pt idx="1141">
                  <c:v>2505.5693950791601</c:v>
                </c:pt>
                <c:pt idx="1142">
                  <c:v>2241.4802592041601</c:v>
                </c:pt>
                <c:pt idx="1143">
                  <c:v>2905.0637619208301</c:v>
                </c:pt>
                <c:pt idx="1144">
                  <c:v>2179.3773501249898</c:v>
                </c:pt>
                <c:pt idx="1145">
                  <c:v>2483.37733289166</c:v>
                </c:pt>
                <c:pt idx="1146">
                  <c:v>1970.0525984583301</c:v>
                </c:pt>
                <c:pt idx="1147">
                  <c:v>2421.4947473458301</c:v>
                </c:pt>
                <c:pt idx="1148">
                  <c:v>2258.18339816249</c:v>
                </c:pt>
                <c:pt idx="1149">
                  <c:v>2689.0604894916601</c:v>
                </c:pt>
                <c:pt idx="1150">
                  <c:v>2404.6785901416602</c:v>
                </c:pt>
                <c:pt idx="1151">
                  <c:v>2544.4278952458299</c:v>
                </c:pt>
                <c:pt idx="1152">
                  <c:v>2210.3872715416601</c:v>
                </c:pt>
                <c:pt idx="1153">
                  <c:v>2609.8060056208301</c:v>
                </c:pt>
                <c:pt idx="1154">
                  <c:v>2268.1242514916598</c:v>
                </c:pt>
                <c:pt idx="1155">
                  <c:v>2530.30713499166</c:v>
                </c:pt>
                <c:pt idx="1156">
                  <c:v>2248.5141886624901</c:v>
                </c:pt>
                <c:pt idx="1157">
                  <c:v>2468.9981134874902</c:v>
                </c:pt>
                <c:pt idx="1158">
                  <c:v>2007.1091398083299</c:v>
                </c:pt>
                <c:pt idx="1159">
                  <c:v>2283.2115860958302</c:v>
                </c:pt>
                <c:pt idx="1160">
                  <c:v>1926.3508711791601</c:v>
                </c:pt>
                <c:pt idx="1161">
                  <c:v>2254.4026167624902</c:v>
                </c:pt>
                <c:pt idx="1162">
                  <c:v>2097.32178277499</c:v>
                </c:pt>
                <c:pt idx="1163">
                  <c:v>2447.0156194791598</c:v>
                </c:pt>
                <c:pt idx="1164">
                  <c:v>2058.4143178874901</c:v>
                </c:pt>
                <c:pt idx="1165">
                  <c:v>2263.9383129583298</c:v>
                </c:pt>
                <c:pt idx="1166">
                  <c:v>2234.9891930833301</c:v>
                </c:pt>
                <c:pt idx="1167">
                  <c:v>2535.4648421291599</c:v>
                </c:pt>
                <c:pt idx="1168">
                  <c:v>2119.8378024249901</c:v>
                </c:pt>
                <c:pt idx="1169">
                  <c:v>2611.1508810291598</c:v>
                </c:pt>
                <c:pt idx="1170">
                  <c:v>2252.2625322999902</c:v>
                </c:pt>
                <c:pt idx="1171">
                  <c:v>2435.58375557916</c:v>
                </c:pt>
                <c:pt idx="1172">
                  <c:v>2012.25450448333</c:v>
                </c:pt>
                <c:pt idx="1173">
                  <c:v>2306.09973747083</c:v>
                </c:pt>
                <c:pt idx="1174">
                  <c:v>1922.23204700416</c:v>
                </c:pt>
                <c:pt idx="1175">
                  <c:v>2271.5186199166601</c:v>
                </c:pt>
                <c:pt idx="1176">
                  <c:v>2173.2485973624898</c:v>
                </c:pt>
                <c:pt idx="1177">
                  <c:v>2599.35337378333</c:v>
                </c:pt>
                <c:pt idx="1178">
                  <c:v>2275.3774637166598</c:v>
                </c:pt>
                <c:pt idx="1179">
                  <c:v>2572.1158187249898</c:v>
                </c:pt>
                <c:pt idx="1180">
                  <c:v>2332.2469968083201</c:v>
                </c:pt>
                <c:pt idx="1181">
                  <c:v>2522.0577934541602</c:v>
                </c:pt>
                <c:pt idx="1182">
                  <c:v>2178.5971232791599</c:v>
                </c:pt>
                <c:pt idx="1183">
                  <c:v>2640.2822745583298</c:v>
                </c:pt>
                <c:pt idx="1184">
                  <c:v>2262.52688914583</c:v>
                </c:pt>
                <c:pt idx="1185">
                  <c:v>2547.7255107166602</c:v>
                </c:pt>
                <c:pt idx="1186">
                  <c:v>2002.28532935416</c:v>
                </c:pt>
                <c:pt idx="1187">
                  <c:v>2471.14781382916</c:v>
                </c:pt>
                <c:pt idx="1188">
                  <c:v>1884.5189767458301</c:v>
                </c:pt>
                <c:pt idx="1189">
                  <c:v>2284.6860655041601</c:v>
                </c:pt>
                <c:pt idx="1190">
                  <c:v>2074.9366848416598</c:v>
                </c:pt>
                <c:pt idx="1191">
                  <c:v>2416.9764224291598</c:v>
                </c:pt>
                <c:pt idx="1192">
                  <c:v>2351.8879272875001</c:v>
                </c:pt>
                <c:pt idx="1193">
                  <c:v>2486.4495979416602</c:v>
                </c:pt>
                <c:pt idx="1194">
                  <c:v>2205.80877638333</c:v>
                </c:pt>
                <c:pt idx="1195">
                  <c:v>2463.8877806208302</c:v>
                </c:pt>
                <c:pt idx="1196">
                  <c:v>2389.5416550772702</c:v>
                </c:pt>
                <c:pt idx="1197">
                  <c:v>2462.3126748458299</c:v>
                </c:pt>
                <c:pt idx="1198">
                  <c:v>2597.9697656916601</c:v>
                </c:pt>
                <c:pt idx="1199">
                  <c:v>2343.0126144708302</c:v>
                </c:pt>
                <c:pt idx="1200">
                  <c:v>1935.67293994999</c:v>
                </c:pt>
                <c:pt idx="1201">
                  <c:v>2169.6442316708199</c:v>
                </c:pt>
                <c:pt idx="1202">
                  <c:v>1945.7263270999899</c:v>
                </c:pt>
                <c:pt idx="1203">
                  <c:v>2415.7238709749899</c:v>
                </c:pt>
                <c:pt idx="1204">
                  <c:v>2155.8468403083298</c:v>
                </c:pt>
                <c:pt idx="1205">
                  <c:v>2488.4190322208301</c:v>
                </c:pt>
                <c:pt idx="1206">
                  <c:v>2225.5085196499999</c:v>
                </c:pt>
                <c:pt idx="1207">
                  <c:v>2729.62043478749</c:v>
                </c:pt>
                <c:pt idx="1208">
                  <c:v>2310.9775189749898</c:v>
                </c:pt>
                <c:pt idx="1209">
                  <c:v>2549.6945594041599</c:v>
                </c:pt>
                <c:pt idx="1210">
                  <c:v>2250.2431120541601</c:v>
                </c:pt>
                <c:pt idx="1211">
                  <c:v>2474.0586088999898</c:v>
                </c:pt>
                <c:pt idx="1212">
                  <c:v>2181.92416806249</c:v>
                </c:pt>
                <c:pt idx="1213">
                  <c:v>2459.62038521249</c:v>
                </c:pt>
                <c:pt idx="1214">
                  <c:v>2001.1209491583299</c:v>
                </c:pt>
                <c:pt idx="1215">
                  <c:v>2264.75547124166</c:v>
                </c:pt>
                <c:pt idx="1216">
                  <c:v>1921.8538409166599</c:v>
                </c:pt>
                <c:pt idx="1217">
                  <c:v>2338.8713482916601</c:v>
                </c:pt>
                <c:pt idx="1218">
                  <c:v>2248.2096055541601</c:v>
                </c:pt>
                <c:pt idx="1219">
                  <c:v>2430.7613596208298</c:v>
                </c:pt>
                <c:pt idx="1220">
                  <c:v>2143.8002868999902</c:v>
                </c:pt>
                <c:pt idx="1221">
                  <c:v>2488.10847363333</c:v>
                </c:pt>
                <c:pt idx="1222">
                  <c:v>2079.2519090791602</c:v>
                </c:pt>
                <c:pt idx="1223">
                  <c:v>2292.28191523333</c:v>
                </c:pt>
                <c:pt idx="1224">
                  <c:v>2187.0871952124999</c:v>
                </c:pt>
                <c:pt idx="1225">
                  <c:v>2578.1538939624902</c:v>
                </c:pt>
                <c:pt idx="1226">
                  <c:v>2073.3774350125</c:v>
                </c:pt>
                <c:pt idx="1227">
                  <c:v>2368.6728615124898</c:v>
                </c:pt>
                <c:pt idx="1228">
                  <c:v>2047.0225873166601</c:v>
                </c:pt>
                <c:pt idx="1229">
                  <c:v>2192.4860586999898</c:v>
                </c:pt>
                <c:pt idx="1230">
                  <c:v>1873.06487834583</c:v>
                </c:pt>
                <c:pt idx="1231">
                  <c:v>2222.5540251458301</c:v>
                </c:pt>
                <c:pt idx="1232">
                  <c:v>2121.8563898791599</c:v>
                </c:pt>
                <c:pt idx="1233">
                  <c:v>2453.3169167750002</c:v>
                </c:pt>
                <c:pt idx="1234">
                  <c:v>2205.2623963208298</c:v>
                </c:pt>
                <c:pt idx="1235">
                  <c:v>2507.6118844083298</c:v>
                </c:pt>
                <c:pt idx="1236">
                  <c:v>2188.4652711458298</c:v>
                </c:pt>
                <c:pt idx="1237">
                  <c:v>2584.44164734999</c:v>
                </c:pt>
                <c:pt idx="1238">
                  <c:v>2158.9195386124902</c:v>
                </c:pt>
                <c:pt idx="1239">
                  <c:v>2390.7399585374901</c:v>
                </c:pt>
                <c:pt idx="1240">
                  <c:v>2250.0891999208302</c:v>
                </c:pt>
                <c:pt idx="1241">
                  <c:v>2573.5470409049899</c:v>
                </c:pt>
                <c:pt idx="1242">
                  <c:v>1949.9912697541599</c:v>
                </c:pt>
                <c:pt idx="1243">
                  <c:v>2521.4858069583302</c:v>
                </c:pt>
                <c:pt idx="1244">
                  <c:v>2023.5993877916601</c:v>
                </c:pt>
                <c:pt idx="1245">
                  <c:v>2372.4070769416599</c:v>
                </c:pt>
                <c:pt idx="1246">
                  <c:v>2288.5283720166599</c:v>
                </c:pt>
                <c:pt idx="1247">
                  <c:v>2750.9170458041599</c:v>
                </c:pt>
                <c:pt idx="1248">
                  <c:v>2395.3668768041598</c:v>
                </c:pt>
                <c:pt idx="1249">
                  <c:v>2506.8038927499902</c:v>
                </c:pt>
                <c:pt idx="1250">
                  <c:v>2280.4726940291598</c:v>
                </c:pt>
                <c:pt idx="1251">
                  <c:v>2566.9448365708299</c:v>
                </c:pt>
                <c:pt idx="1252">
                  <c:v>2116.5523292124899</c:v>
                </c:pt>
                <c:pt idx="1253">
                  <c:v>2461.1738193708302</c:v>
                </c:pt>
                <c:pt idx="1254">
                  <c:v>2288.29357438332</c:v>
                </c:pt>
                <c:pt idx="1255">
                  <c:v>2493.1580491749901</c:v>
                </c:pt>
                <c:pt idx="1256">
                  <c:v>1997.42899145416</c:v>
                </c:pt>
                <c:pt idx="1257">
                  <c:v>2123.2153123916601</c:v>
                </c:pt>
                <c:pt idx="1258">
                  <c:v>1959.9531131199999</c:v>
                </c:pt>
                <c:pt idx="1259">
                  <c:v>2364.44915055416</c:v>
                </c:pt>
                <c:pt idx="1260">
                  <c:v>2248.0190105124898</c:v>
                </c:pt>
                <c:pt idx="1261">
                  <c:v>2449.8866331333302</c:v>
                </c:pt>
                <c:pt idx="1262">
                  <c:v>2096.2388598541602</c:v>
                </c:pt>
                <c:pt idx="1263">
                  <c:v>2440.3553028374899</c:v>
                </c:pt>
                <c:pt idx="1264">
                  <c:v>2174.9172505541601</c:v>
                </c:pt>
                <c:pt idx="1265">
                  <c:v>2413.5105322916602</c:v>
                </c:pt>
                <c:pt idx="1266">
                  <c:v>2185.6362948291599</c:v>
                </c:pt>
                <c:pt idx="1267">
                  <c:v>2488.2033734500001</c:v>
                </c:pt>
                <c:pt idx="1268">
                  <c:v>2231.6066298124902</c:v>
                </c:pt>
                <c:pt idx="1269">
                  <c:v>2409.3805057374898</c:v>
                </c:pt>
                <c:pt idx="1270">
                  <c:v>1921.2692918958301</c:v>
                </c:pt>
                <c:pt idx="1271">
                  <c:v>2087.1779811166598</c:v>
                </c:pt>
                <c:pt idx="1272">
                  <c:v>1892.1575970958299</c:v>
                </c:pt>
                <c:pt idx="1273">
                  <c:v>2173.0139887708301</c:v>
                </c:pt>
                <c:pt idx="1274">
                  <c:v>1895.0546239416601</c:v>
                </c:pt>
                <c:pt idx="1275">
                  <c:v>2193.5688543291599</c:v>
                </c:pt>
                <c:pt idx="1276">
                  <c:v>2045.4487360916601</c:v>
                </c:pt>
                <c:pt idx="1277">
                  <c:v>2551.9848045416602</c:v>
                </c:pt>
                <c:pt idx="1278">
                  <c:v>2031.1868413249899</c:v>
                </c:pt>
                <c:pt idx="1279">
                  <c:v>2302.8370136041599</c:v>
                </c:pt>
                <c:pt idx="1280">
                  <c:v>2265.20051680714</c:v>
                </c:pt>
                <c:pt idx="1281">
                  <c:v>2274.5985309624898</c:v>
                </c:pt>
                <c:pt idx="1282">
                  <c:v>2135.9982475583301</c:v>
                </c:pt>
                <c:pt idx="1283">
                  <c:v>2375.1063702249899</c:v>
                </c:pt>
                <c:pt idx="1284">
                  <c:v>2001.9841070999901</c:v>
                </c:pt>
                <c:pt idx="1285">
                  <c:v>2222.6508015458298</c:v>
                </c:pt>
                <c:pt idx="1286">
                  <c:v>1869.44751362083</c:v>
                </c:pt>
                <c:pt idx="1287">
                  <c:v>2031.8905010416599</c:v>
                </c:pt>
                <c:pt idx="1288">
                  <c:v>2070.8754603000002</c:v>
                </c:pt>
                <c:pt idx="1289">
                  <c:v>2413.41911486249</c:v>
                </c:pt>
                <c:pt idx="1290">
                  <c:v>2139.0103975458301</c:v>
                </c:pt>
                <c:pt idx="1291">
                  <c:v>2448.6224742749901</c:v>
                </c:pt>
                <c:pt idx="1292">
                  <c:v>2178.94914845416</c:v>
                </c:pt>
                <c:pt idx="1293">
                  <c:v>2403.7327108333302</c:v>
                </c:pt>
                <c:pt idx="1294">
                  <c:v>2120.5494546333298</c:v>
                </c:pt>
                <c:pt idx="1295">
                  <c:v>2471.67496623749</c:v>
                </c:pt>
                <c:pt idx="1296">
                  <c:v>2086.25206199583</c:v>
                </c:pt>
                <c:pt idx="1297">
                  <c:v>2442.8866810416598</c:v>
                </c:pt>
                <c:pt idx="1298">
                  <c:v>1963.9878850208299</c:v>
                </c:pt>
                <c:pt idx="1299">
                  <c:v>2139.9399515208302</c:v>
                </c:pt>
                <c:pt idx="1300">
                  <c:v>1766.14336092083</c:v>
                </c:pt>
                <c:pt idx="1301">
                  <c:v>2132.2404888999999</c:v>
                </c:pt>
                <c:pt idx="1302">
                  <c:v>2083.7589468916599</c:v>
                </c:pt>
                <c:pt idx="1303">
                  <c:v>2341.1671416499998</c:v>
                </c:pt>
                <c:pt idx="1304">
                  <c:v>2093.52091827916</c:v>
                </c:pt>
                <c:pt idx="1305">
                  <c:v>2386.4904451791599</c:v>
                </c:pt>
                <c:pt idx="1306">
                  <c:v>2032.8935772208299</c:v>
                </c:pt>
                <c:pt idx="1307">
                  <c:v>2301.3289821916601</c:v>
                </c:pt>
                <c:pt idx="1308">
                  <c:v>2119.0852012249902</c:v>
                </c:pt>
                <c:pt idx="1309">
                  <c:v>2325.9137709333299</c:v>
                </c:pt>
                <c:pt idx="1310">
                  <c:v>2009.09985255833</c:v>
                </c:pt>
                <c:pt idx="1311">
                  <c:v>2283.4003024624899</c:v>
                </c:pt>
                <c:pt idx="1312">
                  <c:v>1919.3676576749899</c:v>
                </c:pt>
                <c:pt idx="1313">
                  <c:v>2286.60910756249</c:v>
                </c:pt>
                <c:pt idx="1314">
                  <c:v>1848.7247567541599</c:v>
                </c:pt>
                <c:pt idx="1315">
                  <c:v>2055.5258291749901</c:v>
                </c:pt>
                <c:pt idx="1316">
                  <c:v>2065.4158662874902</c:v>
                </c:pt>
                <c:pt idx="1317">
                  <c:v>2347.5712044791599</c:v>
                </c:pt>
                <c:pt idx="1318">
                  <c:v>1953.4718825083301</c:v>
                </c:pt>
                <c:pt idx="1319">
                  <c:v>2347.2038133833298</c:v>
                </c:pt>
                <c:pt idx="1320">
                  <c:v>2089.9674572541599</c:v>
                </c:pt>
                <c:pt idx="1321">
                  <c:v>2308.8326177374902</c:v>
                </c:pt>
                <c:pt idx="1322">
                  <c:v>2021.69496208333</c:v>
                </c:pt>
                <c:pt idx="1323">
                  <c:v>2344.4569725874899</c:v>
                </c:pt>
                <c:pt idx="1324">
                  <c:v>1995.2366470833299</c:v>
                </c:pt>
                <c:pt idx="1325">
                  <c:v>2290.1569567916599</c:v>
                </c:pt>
                <c:pt idx="1326">
                  <c:v>1905.2592441166601</c:v>
                </c:pt>
                <c:pt idx="1327">
                  <c:v>2075.94736607916</c:v>
                </c:pt>
                <c:pt idx="1328">
                  <c:v>1785.0475021541599</c:v>
                </c:pt>
                <c:pt idx="1329">
                  <c:v>2224.8661248083299</c:v>
                </c:pt>
                <c:pt idx="1330">
                  <c:v>2128.69922132499</c:v>
                </c:pt>
                <c:pt idx="1331">
                  <c:v>2480.6346454208301</c:v>
                </c:pt>
                <c:pt idx="1332">
                  <c:v>2124.5476204874999</c:v>
                </c:pt>
                <c:pt idx="1333">
                  <c:v>2571.44064713749</c:v>
                </c:pt>
                <c:pt idx="1334">
                  <c:v>2217.5268075249901</c:v>
                </c:pt>
                <c:pt idx="1335">
                  <c:v>2683.7011060749901</c:v>
                </c:pt>
                <c:pt idx="1336">
                  <c:v>2215.4528255416599</c:v>
                </c:pt>
                <c:pt idx="1337">
                  <c:v>2554.6916965374899</c:v>
                </c:pt>
                <c:pt idx="1338">
                  <c:v>2151.4010383208301</c:v>
                </c:pt>
                <c:pt idx="1339">
                  <c:v>2318.9251723624898</c:v>
                </c:pt>
                <c:pt idx="1340">
                  <c:v>1916.7523576624901</c:v>
                </c:pt>
                <c:pt idx="1341">
                  <c:v>2233.5855653583299</c:v>
                </c:pt>
                <c:pt idx="1342">
                  <c:v>1842.9941724181799</c:v>
                </c:pt>
                <c:pt idx="1343">
                  <c:v>2396.8332543874999</c:v>
                </c:pt>
                <c:pt idx="1344">
                  <c:v>2408.6852115666602</c:v>
                </c:pt>
                <c:pt idx="1345">
                  <c:v>2942.7936255916602</c:v>
                </c:pt>
                <c:pt idx="1346">
                  <c:v>2237.4565533958298</c:v>
                </c:pt>
                <c:pt idx="1347">
                  <c:v>2495.2396494291602</c:v>
                </c:pt>
                <c:pt idx="1348">
                  <c:v>2130.4837477833298</c:v>
                </c:pt>
                <c:pt idx="1349">
                  <c:v>2358.7742951124901</c:v>
                </c:pt>
                <c:pt idx="1350">
                  <c:v>2085.4095028833299</c:v>
                </c:pt>
                <c:pt idx="1351">
                  <c:v>2406.06192685</c:v>
                </c:pt>
                <c:pt idx="1352">
                  <c:v>2127.6195419083301</c:v>
                </c:pt>
                <c:pt idx="1353">
                  <c:v>2560.4690787166601</c:v>
                </c:pt>
                <c:pt idx="1354">
                  <c:v>1850.07687563749</c:v>
                </c:pt>
                <c:pt idx="1355">
                  <c:v>2426.7125137999901</c:v>
                </c:pt>
                <c:pt idx="1356">
                  <c:v>1944.93938328749</c:v>
                </c:pt>
                <c:pt idx="1357">
                  <c:v>2505.62112916666</c:v>
                </c:pt>
                <c:pt idx="1358">
                  <c:v>2269.7310178791599</c:v>
                </c:pt>
                <c:pt idx="1359">
                  <c:v>2653.8419085916598</c:v>
                </c:pt>
                <c:pt idx="1360">
                  <c:v>2142.6655492416598</c:v>
                </c:pt>
                <c:pt idx="1361">
                  <c:v>2586.2336037499899</c:v>
                </c:pt>
                <c:pt idx="1362">
                  <c:v>2057.5499015749901</c:v>
                </c:pt>
                <c:pt idx="1363">
                  <c:v>2420.3933309416602</c:v>
                </c:pt>
                <c:pt idx="1364">
                  <c:v>2060.3646132583299</c:v>
                </c:pt>
                <c:pt idx="1365">
                  <c:v>2679.9089147124901</c:v>
                </c:pt>
                <c:pt idx="1366">
                  <c:v>2216.1711631458302</c:v>
                </c:pt>
                <c:pt idx="1367">
                  <c:v>2859.29657275416</c:v>
                </c:pt>
                <c:pt idx="1368">
                  <c:v>2109.5862018166599</c:v>
                </c:pt>
                <c:pt idx="1369">
                  <c:v>2827.9392348166598</c:v>
                </c:pt>
                <c:pt idx="1370">
                  <c:v>2155.9553043333199</c:v>
                </c:pt>
                <c:pt idx="1371">
                  <c:v>2406.6276335666598</c:v>
                </c:pt>
                <c:pt idx="1372">
                  <c:v>2279.2814025999901</c:v>
                </c:pt>
                <c:pt idx="1373">
                  <c:v>2478.70375900416</c:v>
                </c:pt>
                <c:pt idx="1374">
                  <c:v>2198.4836424888799</c:v>
                </c:pt>
                <c:pt idx="1375">
                  <c:v>2294.2215229999902</c:v>
                </c:pt>
                <c:pt idx="1376">
                  <c:v>2159.42412805714</c:v>
                </c:pt>
                <c:pt idx="1377">
                  <c:v>2379.47266078749</c:v>
                </c:pt>
                <c:pt idx="1378">
                  <c:v>2352.6478747687402</c:v>
                </c:pt>
                <c:pt idx="1379">
                  <c:v>2646.2014103333299</c:v>
                </c:pt>
                <c:pt idx="1380">
                  <c:v>2272.50585269166</c:v>
                </c:pt>
                <c:pt idx="1381">
                  <c:v>2652.7158889541602</c:v>
                </c:pt>
                <c:pt idx="1382">
                  <c:v>2005.0910042666601</c:v>
                </c:pt>
                <c:pt idx="1383">
                  <c:v>2234.64248065416</c:v>
                </c:pt>
                <c:pt idx="1384">
                  <c:v>1864.3924599833299</c:v>
                </c:pt>
                <c:pt idx="1385">
                  <c:v>2024.61291038333</c:v>
                </c:pt>
                <c:pt idx="1386">
                  <c:v>2005.26518903749</c:v>
                </c:pt>
                <c:pt idx="1387">
                  <c:v>2374.9275914636301</c:v>
                </c:pt>
                <c:pt idx="1388">
                  <c:v>2211.1820126428502</c:v>
                </c:pt>
                <c:pt idx="1389">
                  <c:v>2294.1619328166598</c:v>
                </c:pt>
                <c:pt idx="1390">
                  <c:v>2257.7592412888798</c:v>
                </c:pt>
                <c:pt idx="1391">
                  <c:v>2585.15837254999</c:v>
                </c:pt>
                <c:pt idx="1392">
                  <c:v>2375.3230907249999</c:v>
                </c:pt>
                <c:pt idx="1393">
                  <c:v>2790.3557368124998</c:v>
                </c:pt>
                <c:pt idx="1394">
                  <c:v>2180.8448973541599</c:v>
                </c:pt>
                <c:pt idx="1395">
                  <c:v>2363.5114587958301</c:v>
                </c:pt>
                <c:pt idx="1396">
                  <c:v>1955.8362672041601</c:v>
                </c:pt>
                <c:pt idx="1397">
                  <c:v>2182.4259742499898</c:v>
                </c:pt>
                <c:pt idx="1398">
                  <c:v>1895.8564256833299</c:v>
                </c:pt>
                <c:pt idx="1399">
                  <c:v>2189.5764108874901</c:v>
                </c:pt>
                <c:pt idx="1400">
                  <c:v>2183.9110040708301</c:v>
                </c:pt>
                <c:pt idx="1401">
                  <c:v>2385.10862179999</c:v>
                </c:pt>
                <c:pt idx="1402">
                  <c:v>2154.4983601099898</c:v>
                </c:pt>
                <c:pt idx="1403">
                  <c:v>2305.9135916333298</c:v>
                </c:pt>
                <c:pt idx="1404">
                  <c:v>2196.01977080999</c:v>
                </c:pt>
                <c:pt idx="1405">
                  <c:v>2522.4646424208299</c:v>
                </c:pt>
                <c:pt idx="1406">
                  <c:v>2208.3186528055498</c:v>
                </c:pt>
                <c:pt idx="1407">
                  <c:v>2698.2957979499902</c:v>
                </c:pt>
                <c:pt idx="1408">
                  <c:v>2409.15837637083</c:v>
                </c:pt>
                <c:pt idx="1409">
                  <c:v>2971.8434390499901</c:v>
                </c:pt>
                <c:pt idx="1410">
                  <c:v>2197.7155545416599</c:v>
                </c:pt>
                <c:pt idx="1411">
                  <c:v>2426.7325211499901</c:v>
                </c:pt>
                <c:pt idx="1412">
                  <c:v>1917.03239828749</c:v>
                </c:pt>
                <c:pt idx="1413">
                  <c:v>2237.1392458958298</c:v>
                </c:pt>
                <c:pt idx="1414">
                  <c:v>2091.6083745166602</c:v>
                </c:pt>
                <c:pt idx="1415">
                  <c:v>2455.1946747249899</c:v>
                </c:pt>
                <c:pt idx="1416">
                  <c:v>2079.37890237083</c:v>
                </c:pt>
                <c:pt idx="1417">
                  <c:v>2727.84421164166</c:v>
                </c:pt>
                <c:pt idx="1418">
                  <c:v>2275.3221316999902</c:v>
                </c:pt>
                <c:pt idx="1419">
                  <c:v>2934.10397338333</c:v>
                </c:pt>
                <c:pt idx="1420">
                  <c:v>2528.1358425708299</c:v>
                </c:pt>
                <c:pt idx="1421">
                  <c:v>3237.7991635416602</c:v>
                </c:pt>
                <c:pt idx="1422">
                  <c:v>2579.88358816249</c:v>
                </c:pt>
                <c:pt idx="1423">
                  <c:v>3354.06702878333</c:v>
                </c:pt>
                <c:pt idx="1424">
                  <c:v>2559.6294510166599</c:v>
                </c:pt>
                <c:pt idx="1425">
                  <c:v>3264.2371815874999</c:v>
                </c:pt>
                <c:pt idx="1426">
                  <c:v>2490.9887963749902</c:v>
                </c:pt>
                <c:pt idx="1427">
                  <c:v>3251.3771467833299</c:v>
                </c:pt>
                <c:pt idx="1428">
                  <c:v>2665.4244438291598</c:v>
                </c:pt>
                <c:pt idx="1429">
                  <c:v>3741.0290686124899</c:v>
                </c:pt>
                <c:pt idx="1430">
                  <c:v>2649.4351034708302</c:v>
                </c:pt>
                <c:pt idx="1431">
                  <c:v>2959.3260986374898</c:v>
                </c:pt>
                <c:pt idx="1432">
                  <c:v>2373.5209118875</c:v>
                </c:pt>
                <c:pt idx="1433">
                  <c:v>2643.75417673333</c:v>
                </c:pt>
                <c:pt idx="1434">
                  <c:v>2349.5559309416599</c:v>
                </c:pt>
                <c:pt idx="1435">
                  <c:v>2650.2210921333299</c:v>
                </c:pt>
                <c:pt idx="1436">
                  <c:v>2229.1072341291601</c:v>
                </c:pt>
                <c:pt idx="1437">
                  <c:v>2575.2386780583302</c:v>
                </c:pt>
                <c:pt idx="1438">
                  <c:v>2011.6750117916599</c:v>
                </c:pt>
                <c:pt idx="1439">
                  <c:v>2307.4126483291602</c:v>
                </c:pt>
                <c:pt idx="1440">
                  <c:v>1953.2140380416599</c:v>
                </c:pt>
                <c:pt idx="1441">
                  <c:v>2361.0739734083299</c:v>
                </c:pt>
                <c:pt idx="1442">
                  <c:v>2209.59354426666</c:v>
                </c:pt>
                <c:pt idx="1443">
                  <c:v>2695.2328788791601</c:v>
                </c:pt>
                <c:pt idx="1444">
                  <c:v>2273.2429503499998</c:v>
                </c:pt>
                <c:pt idx="1445">
                  <c:v>2567.2627502791602</c:v>
                </c:pt>
                <c:pt idx="1446">
                  <c:v>2067.9224790958301</c:v>
                </c:pt>
                <c:pt idx="1447">
                  <c:v>2223.43608991666</c:v>
                </c:pt>
                <c:pt idx="1448">
                  <c:v>1903.0920479833301</c:v>
                </c:pt>
                <c:pt idx="1449">
                  <c:v>2306.4151266624899</c:v>
                </c:pt>
                <c:pt idx="1450">
                  <c:v>2159.7068845916601</c:v>
                </c:pt>
                <c:pt idx="1451">
                  <c:v>2454.2576683458301</c:v>
                </c:pt>
                <c:pt idx="1452">
                  <c:v>2020.5694791727201</c:v>
                </c:pt>
                <c:pt idx="1453">
                  <c:v>2363.03645631666</c:v>
                </c:pt>
                <c:pt idx="1454">
                  <c:v>1970.46141897499</c:v>
                </c:pt>
                <c:pt idx="1455">
                  <c:v>2549.5566624166599</c:v>
                </c:pt>
                <c:pt idx="1456">
                  <c:v>2301.8357706833299</c:v>
                </c:pt>
                <c:pt idx="1457">
                  <c:v>2660.8662708624902</c:v>
                </c:pt>
                <c:pt idx="1458">
                  <c:v>2197.6303354583301</c:v>
                </c:pt>
                <c:pt idx="1459">
                  <c:v>2379.96887625416</c:v>
                </c:pt>
              </c:numCache>
            </c:numRef>
          </c:xVal>
          <c:yVal>
            <c:numRef>
              <c:f>Sheet1!$B$3:$B$1462</c:f>
              <c:numCache>
                <c:formatCode>"$"#,##0.00</c:formatCode>
                <c:ptCount val="1460"/>
                <c:pt idx="0">
                  <c:v>89.334249999999997</c:v>
                </c:pt>
                <c:pt idx="1">
                  <c:v>61.945999999999998</c:v>
                </c:pt>
                <c:pt idx="2">
                  <c:v>45.9017499999999</c:v>
                </c:pt>
                <c:pt idx="3">
                  <c:v>80.858249999999998</c:v>
                </c:pt>
                <c:pt idx="4">
                  <c:v>55.961833333333303</c:v>
                </c:pt>
                <c:pt idx="5">
                  <c:v>101.094833333333</c:v>
                </c:pt>
                <c:pt idx="6">
                  <c:v>26.664999999999999</c:v>
                </c:pt>
                <c:pt idx="7">
                  <c:v>38.894545454545401</c:v>
                </c:pt>
                <c:pt idx="8">
                  <c:v>46.715000000000003</c:v>
                </c:pt>
                <c:pt idx="9">
                  <c:v>46.208636363636302</c:v>
                </c:pt>
                <c:pt idx="10">
                  <c:v>41.856000000000002</c:v>
                </c:pt>
                <c:pt idx="11">
                  <c:v>46.013749999999902</c:v>
                </c:pt>
                <c:pt idx="12">
                  <c:v>34.894374999999997</c:v>
                </c:pt>
                <c:pt idx="13">
                  <c:v>53.312916666666602</c:v>
                </c:pt>
                <c:pt idx="14">
                  <c:v>70.307083333333296</c:v>
                </c:pt>
                <c:pt idx="15">
                  <c:v>64.552916666666604</c:v>
                </c:pt>
                <c:pt idx="16">
                  <c:v>49.776249999999997</c:v>
                </c:pt>
                <c:pt idx="17">
                  <c:v>61.483333333333299</c:v>
                </c:pt>
                <c:pt idx="18">
                  <c:v>56.407083333333297</c:v>
                </c:pt>
                <c:pt idx="19">
                  <c:v>69.813749999999999</c:v>
                </c:pt>
                <c:pt idx="20">
                  <c:v>53.609583333333298</c:v>
                </c:pt>
                <c:pt idx="21">
                  <c:v>53.2916666666666</c:v>
                </c:pt>
                <c:pt idx="22">
                  <c:v>53.844583333333297</c:v>
                </c:pt>
                <c:pt idx="23">
                  <c:v>53.347916666666599</c:v>
                </c:pt>
                <c:pt idx="24">
                  <c:v>55.712166666666597</c:v>
                </c:pt>
                <c:pt idx="25">
                  <c:v>66.450833333333307</c:v>
                </c:pt>
                <c:pt idx="26">
                  <c:v>78.998583333333301</c:v>
                </c:pt>
                <c:pt idx="27">
                  <c:v>159.797333333333</c:v>
                </c:pt>
                <c:pt idx="28">
                  <c:v>108.42100000000001</c:v>
                </c:pt>
                <c:pt idx="29">
                  <c:v>132.91399999999999</c:v>
                </c:pt>
                <c:pt idx="30">
                  <c:v>68.866583333333296</c:v>
                </c:pt>
                <c:pt idx="31">
                  <c:v>50.487499999999997</c:v>
                </c:pt>
                <c:pt idx="32">
                  <c:v>47.181833333333302</c:v>
                </c:pt>
                <c:pt idx="33">
                  <c:v>43.937833333333302</c:v>
                </c:pt>
                <c:pt idx="34">
                  <c:v>50.634124999999997</c:v>
                </c:pt>
                <c:pt idx="35">
                  <c:v>50.1071666666666</c:v>
                </c:pt>
                <c:pt idx="36">
                  <c:v>43.767999999999901</c:v>
                </c:pt>
                <c:pt idx="37">
                  <c:v>72.031833333333296</c:v>
                </c:pt>
                <c:pt idx="38">
                  <c:v>44.526333333333298</c:v>
                </c:pt>
                <c:pt idx="39">
                  <c:v>65.881833333333304</c:v>
                </c:pt>
                <c:pt idx="40">
                  <c:v>47.251666666666601</c:v>
                </c:pt>
                <c:pt idx="41">
                  <c:v>63.338166666666602</c:v>
                </c:pt>
                <c:pt idx="42">
                  <c:v>49.39425</c:v>
                </c:pt>
                <c:pt idx="43">
                  <c:v>77.915249999999901</c:v>
                </c:pt>
                <c:pt idx="44">
                  <c:v>48.651249999999997</c:v>
                </c:pt>
                <c:pt idx="45">
                  <c:v>59.662916666666597</c:v>
                </c:pt>
                <c:pt idx="46">
                  <c:v>44.107909090908997</c:v>
                </c:pt>
                <c:pt idx="47">
                  <c:v>45.838749999999997</c:v>
                </c:pt>
                <c:pt idx="48">
                  <c:v>51.144583333333301</c:v>
                </c:pt>
                <c:pt idx="49">
                  <c:v>73.990499999999997</c:v>
                </c:pt>
                <c:pt idx="50">
                  <c:v>49.5535833333333</c:v>
                </c:pt>
                <c:pt idx="51">
                  <c:v>69.318416666666593</c:v>
                </c:pt>
                <c:pt idx="52">
                  <c:v>59.5356666666666</c:v>
                </c:pt>
                <c:pt idx="53">
                  <c:v>87.515000000000001</c:v>
                </c:pt>
                <c:pt idx="54">
                  <c:v>47.820250000000001</c:v>
                </c:pt>
                <c:pt idx="55">
                  <c:v>70.217833333333303</c:v>
                </c:pt>
                <c:pt idx="56">
                  <c:v>63.731333333333303</c:v>
                </c:pt>
                <c:pt idx="57">
                  <c:v>81.990916666666607</c:v>
                </c:pt>
                <c:pt idx="58">
                  <c:v>60.905833333333298</c:v>
                </c:pt>
                <c:pt idx="59">
                  <c:v>73.409333333333294</c:v>
                </c:pt>
                <c:pt idx="60">
                  <c:v>48.490666666666598</c:v>
                </c:pt>
                <c:pt idx="61">
                  <c:v>92.988999999999905</c:v>
                </c:pt>
                <c:pt idx="62">
                  <c:v>56.500749999999996</c:v>
                </c:pt>
                <c:pt idx="63">
                  <c:v>66.637916666666598</c:v>
                </c:pt>
                <c:pt idx="64">
                  <c:v>41.845666666666602</c:v>
                </c:pt>
                <c:pt idx="65">
                  <c:v>86.525333333333293</c:v>
                </c:pt>
                <c:pt idx="66">
                  <c:v>58.5831666666666</c:v>
                </c:pt>
                <c:pt idx="67">
                  <c:v>60.772916666666603</c:v>
                </c:pt>
                <c:pt idx="68">
                  <c:v>42.946428571428498</c:v>
                </c:pt>
                <c:pt idx="69">
                  <c:v>55.469166666666602</c:v>
                </c:pt>
                <c:pt idx="70">
                  <c:v>48.9171428571428</c:v>
                </c:pt>
                <c:pt idx="71">
                  <c:v>45.340416666666599</c:v>
                </c:pt>
                <c:pt idx="72">
                  <c:v>39.444583333333298</c:v>
                </c:pt>
                <c:pt idx="73">
                  <c:v>43.482500000000002</c:v>
                </c:pt>
                <c:pt idx="74">
                  <c:v>42.508749999999999</c:v>
                </c:pt>
                <c:pt idx="75">
                  <c:v>53.663749999999901</c:v>
                </c:pt>
                <c:pt idx="76">
                  <c:v>66.761250000000004</c:v>
                </c:pt>
                <c:pt idx="77">
                  <c:v>61.345416666666601</c:v>
                </c:pt>
                <c:pt idx="78">
                  <c:v>67.138750000000002</c:v>
                </c:pt>
                <c:pt idx="79">
                  <c:v>76.004583333333301</c:v>
                </c:pt>
                <c:pt idx="80">
                  <c:v>43.415833333333303</c:v>
                </c:pt>
                <c:pt idx="81">
                  <c:v>49.037500000000001</c:v>
                </c:pt>
                <c:pt idx="82">
                  <c:v>37.9716666666666</c:v>
                </c:pt>
                <c:pt idx="83">
                  <c:v>50.853749999999998</c:v>
                </c:pt>
                <c:pt idx="84">
                  <c:v>45.630416666666598</c:v>
                </c:pt>
                <c:pt idx="85">
                  <c:v>44.034999999999997</c:v>
                </c:pt>
                <c:pt idx="86">
                  <c:v>174.000916666666</c:v>
                </c:pt>
                <c:pt idx="87">
                  <c:v>187.01124999999999</c:v>
                </c:pt>
                <c:pt idx="88">
                  <c:v>62.771833333333298</c:v>
                </c:pt>
                <c:pt idx="89">
                  <c:v>63.741250000000001</c:v>
                </c:pt>
                <c:pt idx="90">
                  <c:v>53.0446666666666</c:v>
                </c:pt>
                <c:pt idx="91">
                  <c:v>68.599166666666605</c:v>
                </c:pt>
                <c:pt idx="92">
                  <c:v>49.878666666666597</c:v>
                </c:pt>
                <c:pt idx="93">
                  <c:v>83.341833333333298</c:v>
                </c:pt>
                <c:pt idx="94">
                  <c:v>48.240416666666597</c:v>
                </c:pt>
                <c:pt idx="95">
                  <c:v>40.656666666666602</c:v>
                </c:pt>
                <c:pt idx="96">
                  <c:v>34.2363</c:v>
                </c:pt>
                <c:pt idx="97">
                  <c:v>41.783000000000001</c:v>
                </c:pt>
                <c:pt idx="98">
                  <c:v>38.522624999999998</c:v>
                </c:pt>
                <c:pt idx="99">
                  <c:v>66.541749999999993</c:v>
                </c:pt>
                <c:pt idx="100">
                  <c:v>46.525416666666601</c:v>
                </c:pt>
                <c:pt idx="101">
                  <c:v>153.26474999999999</c:v>
                </c:pt>
                <c:pt idx="102">
                  <c:v>58.492249999999899</c:v>
                </c:pt>
                <c:pt idx="103">
                  <c:v>102.680583333333</c:v>
                </c:pt>
                <c:pt idx="104">
                  <c:v>60.428666666666601</c:v>
                </c:pt>
                <c:pt idx="105">
                  <c:v>44.075749999999999</c:v>
                </c:pt>
                <c:pt idx="106">
                  <c:v>41.518250000000002</c:v>
                </c:pt>
                <c:pt idx="107">
                  <c:v>53.703000000000003</c:v>
                </c:pt>
                <c:pt idx="108">
                  <c:v>48.485166666666601</c:v>
                </c:pt>
                <c:pt idx="109">
                  <c:v>51.238500000000002</c:v>
                </c:pt>
                <c:pt idx="110">
                  <c:v>45.216000000000001</c:v>
                </c:pt>
                <c:pt idx="111">
                  <c:v>80.2231666666666</c:v>
                </c:pt>
                <c:pt idx="112">
                  <c:v>59.268833333333298</c:v>
                </c:pt>
                <c:pt idx="113">
                  <c:v>122.02416666666601</c:v>
                </c:pt>
                <c:pt idx="114">
                  <c:v>52.375166666666601</c:v>
                </c:pt>
                <c:pt idx="115">
                  <c:v>86.003166666666601</c:v>
                </c:pt>
                <c:pt idx="116">
                  <c:v>46.148416666666598</c:v>
                </c:pt>
                <c:pt idx="117">
                  <c:v>80.905249999999995</c:v>
                </c:pt>
                <c:pt idx="118">
                  <c:v>69.394666666666595</c:v>
                </c:pt>
                <c:pt idx="119">
                  <c:v>52.200499999999998</c:v>
                </c:pt>
                <c:pt idx="120">
                  <c:v>51.469666666666598</c:v>
                </c:pt>
                <c:pt idx="121">
                  <c:v>80.457083333333301</c:v>
                </c:pt>
                <c:pt idx="122">
                  <c:v>63.776000000000003</c:v>
                </c:pt>
                <c:pt idx="123">
                  <c:v>79.9641666666666</c:v>
                </c:pt>
                <c:pt idx="124">
                  <c:v>48.149166666666602</c:v>
                </c:pt>
                <c:pt idx="125">
                  <c:v>72.476249999999993</c:v>
                </c:pt>
                <c:pt idx="126">
                  <c:v>50.1383333333333</c:v>
                </c:pt>
                <c:pt idx="127">
                  <c:v>43.467083333333299</c:v>
                </c:pt>
                <c:pt idx="128">
                  <c:v>35.828333333333298</c:v>
                </c:pt>
                <c:pt idx="129">
                  <c:v>44.240833333333299</c:v>
                </c:pt>
                <c:pt idx="130">
                  <c:v>48.47625</c:v>
                </c:pt>
                <c:pt idx="131">
                  <c:v>64.392083333333304</c:v>
                </c:pt>
                <c:pt idx="132">
                  <c:v>57.506666666666597</c:v>
                </c:pt>
                <c:pt idx="133">
                  <c:v>60.60125</c:v>
                </c:pt>
                <c:pt idx="134">
                  <c:v>59.695416666666603</c:v>
                </c:pt>
                <c:pt idx="135">
                  <c:v>63.4149999999999</c:v>
                </c:pt>
                <c:pt idx="136">
                  <c:v>40.586428571428499</c:v>
                </c:pt>
                <c:pt idx="137">
                  <c:v>51.212499999999999</c:v>
                </c:pt>
                <c:pt idx="138">
                  <c:v>32.070454545454503</c:v>
                </c:pt>
                <c:pt idx="139">
                  <c:v>57.2349999999999</c:v>
                </c:pt>
                <c:pt idx="140">
                  <c:v>40.739999999999903</c:v>
                </c:pt>
                <c:pt idx="141">
                  <c:v>46.875833333333297</c:v>
                </c:pt>
                <c:pt idx="142">
                  <c:v>35.6323636363636</c:v>
                </c:pt>
                <c:pt idx="143">
                  <c:v>49.200416666666598</c:v>
                </c:pt>
                <c:pt idx="144">
                  <c:v>50.580750000000002</c:v>
                </c:pt>
                <c:pt idx="145">
                  <c:v>47.971090909090897</c:v>
                </c:pt>
                <c:pt idx="146">
                  <c:v>56.944499999999998</c:v>
                </c:pt>
                <c:pt idx="147">
                  <c:v>55.517916666666601</c:v>
                </c:pt>
                <c:pt idx="148">
                  <c:v>42.779142857142801</c:v>
                </c:pt>
                <c:pt idx="149">
                  <c:v>50.096333333333298</c:v>
                </c:pt>
                <c:pt idx="150">
                  <c:v>56.752999999999901</c:v>
                </c:pt>
                <c:pt idx="151">
                  <c:v>62.233666666666601</c:v>
                </c:pt>
                <c:pt idx="152">
                  <c:v>58.376583333333301</c:v>
                </c:pt>
                <c:pt idx="153">
                  <c:v>76.446166666666599</c:v>
                </c:pt>
                <c:pt idx="154">
                  <c:v>59.417250000000003</c:v>
                </c:pt>
                <c:pt idx="155">
                  <c:v>77.689083333333301</c:v>
                </c:pt>
                <c:pt idx="156">
                  <c:v>60.7068333333333</c:v>
                </c:pt>
                <c:pt idx="157">
                  <c:v>54.075499999999998</c:v>
                </c:pt>
                <c:pt idx="158">
                  <c:v>58.074090909090899</c:v>
                </c:pt>
                <c:pt idx="159">
                  <c:v>58.947666666666599</c:v>
                </c:pt>
                <c:pt idx="160">
                  <c:v>50.550444444444402</c:v>
                </c:pt>
                <c:pt idx="161">
                  <c:v>54.709249999999997</c:v>
                </c:pt>
                <c:pt idx="162">
                  <c:v>44.055250000000001</c:v>
                </c:pt>
                <c:pt idx="163">
                  <c:v>52.375399999999999</c:v>
                </c:pt>
                <c:pt idx="164">
                  <c:v>56.051000000000002</c:v>
                </c:pt>
                <c:pt idx="165">
                  <c:v>49.247363636363602</c:v>
                </c:pt>
                <c:pt idx="166">
                  <c:v>51.720125000000003</c:v>
                </c:pt>
                <c:pt idx="167">
                  <c:v>58.361166666666598</c:v>
                </c:pt>
                <c:pt idx="168">
                  <c:v>39.493714285714198</c:v>
                </c:pt>
                <c:pt idx="169">
                  <c:v>49.298749999999998</c:v>
                </c:pt>
                <c:pt idx="170">
                  <c:v>56.920916666666599</c:v>
                </c:pt>
                <c:pt idx="171">
                  <c:v>47.455500000000001</c:v>
                </c:pt>
                <c:pt idx="172">
                  <c:v>35.969888888888804</c:v>
                </c:pt>
                <c:pt idx="173">
                  <c:v>42.944777777777702</c:v>
                </c:pt>
                <c:pt idx="174">
                  <c:v>36.922249999999998</c:v>
                </c:pt>
                <c:pt idx="175">
                  <c:v>36.546333333333301</c:v>
                </c:pt>
                <c:pt idx="176">
                  <c:v>37.124400000000001</c:v>
                </c:pt>
                <c:pt idx="177">
                  <c:v>42.941666666666599</c:v>
                </c:pt>
                <c:pt idx="178">
                  <c:v>31.945999999999898</c:v>
                </c:pt>
                <c:pt idx="179">
                  <c:v>50.933333333333302</c:v>
                </c:pt>
                <c:pt idx="180">
                  <c:v>53.714300000000001</c:v>
                </c:pt>
                <c:pt idx="181">
                  <c:v>50.493333333333297</c:v>
                </c:pt>
                <c:pt idx="182">
                  <c:v>63.067083333333301</c:v>
                </c:pt>
                <c:pt idx="183">
                  <c:v>78.320583333333303</c:v>
                </c:pt>
                <c:pt idx="184">
                  <c:v>62.180583333333303</c:v>
                </c:pt>
                <c:pt idx="185">
                  <c:v>60.060250000000003</c:v>
                </c:pt>
                <c:pt idx="186">
                  <c:v>45.017499999999998</c:v>
                </c:pt>
                <c:pt idx="187">
                  <c:v>79.766666666666595</c:v>
                </c:pt>
                <c:pt idx="188">
                  <c:v>40.561666666666603</c:v>
                </c:pt>
                <c:pt idx="189">
                  <c:v>47.821818181818102</c:v>
                </c:pt>
                <c:pt idx="190">
                  <c:v>43.174583333333302</c:v>
                </c:pt>
                <c:pt idx="191">
                  <c:v>54.176666666666598</c:v>
                </c:pt>
                <c:pt idx="192">
                  <c:v>49.405416666666603</c:v>
                </c:pt>
                <c:pt idx="193">
                  <c:v>73.729583333333295</c:v>
                </c:pt>
                <c:pt idx="194">
                  <c:v>44.014999999999901</c:v>
                </c:pt>
                <c:pt idx="195">
                  <c:v>51.409583333333302</c:v>
                </c:pt>
                <c:pt idx="196">
                  <c:v>47.154583333333299</c:v>
                </c:pt>
                <c:pt idx="197">
                  <c:v>65.525416666666601</c:v>
                </c:pt>
                <c:pt idx="198">
                  <c:v>61.518333333333302</c:v>
                </c:pt>
                <c:pt idx="199">
                  <c:v>79.883750000000006</c:v>
                </c:pt>
                <c:pt idx="200">
                  <c:v>53.233749999999901</c:v>
                </c:pt>
                <c:pt idx="201">
                  <c:v>88.894999999999996</c:v>
                </c:pt>
                <c:pt idx="202">
                  <c:v>28.648499999999999</c:v>
                </c:pt>
                <c:pt idx="203">
                  <c:v>44.792916666666599</c:v>
                </c:pt>
                <c:pt idx="204">
                  <c:v>47.22625</c:v>
                </c:pt>
                <c:pt idx="205">
                  <c:v>49.3720833333333</c:v>
                </c:pt>
                <c:pt idx="206">
                  <c:v>51.491666666666603</c:v>
                </c:pt>
                <c:pt idx="207">
                  <c:v>53.55</c:v>
                </c:pt>
                <c:pt idx="208">
                  <c:v>52.564166666666601</c:v>
                </c:pt>
                <c:pt idx="209">
                  <c:v>56.3049999999999</c:v>
                </c:pt>
                <c:pt idx="210">
                  <c:v>50.992916666666602</c:v>
                </c:pt>
                <c:pt idx="211">
                  <c:v>54.992916666666602</c:v>
                </c:pt>
                <c:pt idx="212">
                  <c:v>50.9091666666666</c:v>
                </c:pt>
                <c:pt idx="213">
                  <c:v>50.233333333333299</c:v>
                </c:pt>
                <c:pt idx="214">
                  <c:v>45.06</c:v>
                </c:pt>
                <c:pt idx="215">
                  <c:v>48.699583333333301</c:v>
                </c:pt>
                <c:pt idx="216">
                  <c:v>48.758333333333297</c:v>
                </c:pt>
                <c:pt idx="217">
                  <c:v>48.168333333333301</c:v>
                </c:pt>
                <c:pt idx="218">
                  <c:v>50.261666666666599</c:v>
                </c:pt>
                <c:pt idx="219">
                  <c:v>47.798333333333296</c:v>
                </c:pt>
                <c:pt idx="220">
                  <c:v>49.244166666666601</c:v>
                </c:pt>
                <c:pt idx="221">
                  <c:v>50.734583333333298</c:v>
                </c:pt>
                <c:pt idx="222">
                  <c:v>53.69</c:v>
                </c:pt>
                <c:pt idx="223">
                  <c:v>53.271666666666597</c:v>
                </c:pt>
                <c:pt idx="224">
                  <c:v>49.4508333333333</c:v>
                </c:pt>
                <c:pt idx="225">
                  <c:v>52.059166666666599</c:v>
                </c:pt>
                <c:pt idx="226">
                  <c:v>37.89</c:v>
                </c:pt>
                <c:pt idx="227">
                  <c:v>45.816666666666599</c:v>
                </c:pt>
                <c:pt idx="228">
                  <c:v>36.757083333333298</c:v>
                </c:pt>
                <c:pt idx="229">
                  <c:v>44.214583333333302</c:v>
                </c:pt>
                <c:pt idx="230">
                  <c:v>49.384583333333303</c:v>
                </c:pt>
                <c:pt idx="231">
                  <c:v>48.080416666666601</c:v>
                </c:pt>
                <c:pt idx="232">
                  <c:v>52.469583333333297</c:v>
                </c:pt>
                <c:pt idx="233">
                  <c:v>53.402916666666599</c:v>
                </c:pt>
                <c:pt idx="234">
                  <c:v>39.446249999999999</c:v>
                </c:pt>
                <c:pt idx="235">
                  <c:v>47.963333333333303</c:v>
                </c:pt>
                <c:pt idx="236">
                  <c:v>42.502222222222201</c:v>
                </c:pt>
                <c:pt idx="237">
                  <c:v>44.941666666666599</c:v>
                </c:pt>
                <c:pt idx="238">
                  <c:v>45.204285714285703</c:v>
                </c:pt>
                <c:pt idx="239">
                  <c:v>48.322083333333303</c:v>
                </c:pt>
                <c:pt idx="240">
                  <c:v>44.181666666666601</c:v>
                </c:pt>
                <c:pt idx="241">
                  <c:v>79.288727272727201</c:v>
                </c:pt>
                <c:pt idx="242">
                  <c:v>51.941249999999997</c:v>
                </c:pt>
                <c:pt idx="243">
                  <c:v>49.0996666666666</c:v>
                </c:pt>
                <c:pt idx="244">
                  <c:v>66.743333333333297</c:v>
                </c:pt>
                <c:pt idx="245">
                  <c:v>59.953249999999997</c:v>
                </c:pt>
                <c:pt idx="246">
                  <c:v>48.052500000000002</c:v>
                </c:pt>
                <c:pt idx="247">
                  <c:v>43.413333333333298</c:v>
                </c:pt>
                <c:pt idx="248">
                  <c:v>41.137499999999903</c:v>
                </c:pt>
                <c:pt idx="249">
                  <c:v>54.3541666666666</c:v>
                </c:pt>
                <c:pt idx="250">
                  <c:v>50.5133333333333</c:v>
                </c:pt>
                <c:pt idx="251">
                  <c:v>59.321666666666601</c:v>
                </c:pt>
                <c:pt idx="252">
                  <c:v>70.624166666666596</c:v>
                </c:pt>
                <c:pt idx="253">
                  <c:v>75.650833333333296</c:v>
                </c:pt>
                <c:pt idx="254">
                  <c:v>48.5474999999999</c:v>
                </c:pt>
                <c:pt idx="255">
                  <c:v>45.350833333333298</c:v>
                </c:pt>
                <c:pt idx="256">
                  <c:v>47.290833333333303</c:v>
                </c:pt>
                <c:pt idx="257">
                  <c:v>60.935416666666598</c:v>
                </c:pt>
                <c:pt idx="258">
                  <c:v>60.887916666666598</c:v>
                </c:pt>
                <c:pt idx="259">
                  <c:v>73.694583333333298</c:v>
                </c:pt>
                <c:pt idx="260">
                  <c:v>57.995833333333302</c:v>
                </c:pt>
                <c:pt idx="261">
                  <c:v>49.681249999999999</c:v>
                </c:pt>
                <c:pt idx="262">
                  <c:v>28.802777777777699</c:v>
                </c:pt>
                <c:pt idx="263">
                  <c:v>57.887916666666598</c:v>
                </c:pt>
                <c:pt idx="264">
                  <c:v>34.658124999999998</c:v>
                </c:pt>
                <c:pt idx="265">
                  <c:v>42.6458333333333</c:v>
                </c:pt>
                <c:pt idx="266">
                  <c:v>38.750833333333297</c:v>
                </c:pt>
                <c:pt idx="267">
                  <c:v>44.832083333333301</c:v>
                </c:pt>
                <c:pt idx="268">
                  <c:v>37.403888888888801</c:v>
                </c:pt>
                <c:pt idx="269">
                  <c:v>46.276249999999997</c:v>
                </c:pt>
                <c:pt idx="270">
                  <c:v>37.748750000000001</c:v>
                </c:pt>
                <c:pt idx="271">
                  <c:v>46.262083333333301</c:v>
                </c:pt>
                <c:pt idx="272">
                  <c:v>39.879090909090898</c:v>
                </c:pt>
                <c:pt idx="273">
                  <c:v>47.372916666666598</c:v>
                </c:pt>
                <c:pt idx="274">
                  <c:v>40.558181818181801</c:v>
                </c:pt>
                <c:pt idx="275">
                  <c:v>53.550416666666599</c:v>
                </c:pt>
                <c:pt idx="276">
                  <c:v>47.153750000000002</c:v>
                </c:pt>
                <c:pt idx="277">
                  <c:v>54.608333333333299</c:v>
                </c:pt>
                <c:pt idx="278">
                  <c:v>50.127083333333303</c:v>
                </c:pt>
                <c:pt idx="279">
                  <c:v>49.530833333333298</c:v>
                </c:pt>
                <c:pt idx="280">
                  <c:v>38.462499999999999</c:v>
                </c:pt>
                <c:pt idx="281">
                  <c:v>47.275416666666601</c:v>
                </c:pt>
                <c:pt idx="282">
                  <c:v>45.832500000000003</c:v>
                </c:pt>
                <c:pt idx="283">
                  <c:v>50.742916666666602</c:v>
                </c:pt>
                <c:pt idx="284">
                  <c:v>46.262499999999903</c:v>
                </c:pt>
                <c:pt idx="285">
                  <c:v>49.195</c:v>
                </c:pt>
                <c:pt idx="286">
                  <c:v>37.257083333333298</c:v>
                </c:pt>
                <c:pt idx="287">
                  <c:v>43.033333333333303</c:v>
                </c:pt>
                <c:pt idx="288">
                  <c:v>39.896428571428501</c:v>
                </c:pt>
                <c:pt idx="289">
                  <c:v>53.087499999999999</c:v>
                </c:pt>
                <c:pt idx="290">
                  <c:v>44.002499999999998</c:v>
                </c:pt>
                <c:pt idx="291">
                  <c:v>50.586666666666602</c:v>
                </c:pt>
                <c:pt idx="292">
                  <c:v>46.027083333333302</c:v>
                </c:pt>
                <c:pt idx="293">
                  <c:v>51.392916666666601</c:v>
                </c:pt>
                <c:pt idx="294">
                  <c:v>46.5908333333333</c:v>
                </c:pt>
                <c:pt idx="295">
                  <c:v>54.303750000000001</c:v>
                </c:pt>
                <c:pt idx="296">
                  <c:v>45.068750000000001</c:v>
                </c:pt>
                <c:pt idx="297">
                  <c:v>42.706249999999997</c:v>
                </c:pt>
                <c:pt idx="298">
                  <c:v>35.205555555555499</c:v>
                </c:pt>
                <c:pt idx="299">
                  <c:v>49.220833333333303</c:v>
                </c:pt>
                <c:pt idx="300">
                  <c:v>42.534374999999997</c:v>
                </c:pt>
                <c:pt idx="301">
                  <c:v>49.414090909090902</c:v>
                </c:pt>
                <c:pt idx="302">
                  <c:v>53.580699999999901</c:v>
                </c:pt>
                <c:pt idx="303">
                  <c:v>84.922083333333305</c:v>
                </c:pt>
                <c:pt idx="304">
                  <c:v>39.346999999999902</c:v>
                </c:pt>
                <c:pt idx="305">
                  <c:v>43.315916666666602</c:v>
                </c:pt>
                <c:pt idx="306">
                  <c:v>47.9022222222222</c:v>
                </c:pt>
                <c:pt idx="307">
                  <c:v>54.980166666666598</c:v>
                </c:pt>
                <c:pt idx="308">
                  <c:v>35.089999999999897</c:v>
                </c:pt>
                <c:pt idx="309">
                  <c:v>41.228333333333303</c:v>
                </c:pt>
                <c:pt idx="310">
                  <c:v>48.412916666666597</c:v>
                </c:pt>
                <c:pt idx="311">
                  <c:v>49.219999999999899</c:v>
                </c:pt>
                <c:pt idx="312">
                  <c:v>51.047083333333298</c:v>
                </c:pt>
                <c:pt idx="313">
                  <c:v>53.327916666666603</c:v>
                </c:pt>
                <c:pt idx="314">
                  <c:v>46.842500000000001</c:v>
                </c:pt>
                <c:pt idx="315">
                  <c:v>56.6724999999999</c:v>
                </c:pt>
                <c:pt idx="316">
                  <c:v>42.86</c:v>
                </c:pt>
                <c:pt idx="317">
                  <c:v>53.180833333333297</c:v>
                </c:pt>
                <c:pt idx="318">
                  <c:v>40.827083333333299</c:v>
                </c:pt>
                <c:pt idx="319">
                  <c:v>51.916249999999998</c:v>
                </c:pt>
                <c:pt idx="320">
                  <c:v>58.307499999999997</c:v>
                </c:pt>
                <c:pt idx="321">
                  <c:v>79.133749999999907</c:v>
                </c:pt>
                <c:pt idx="322">
                  <c:v>52.497499999999903</c:v>
                </c:pt>
                <c:pt idx="323">
                  <c:v>47.962916666666601</c:v>
                </c:pt>
                <c:pt idx="324">
                  <c:v>62.541249999999899</c:v>
                </c:pt>
                <c:pt idx="325">
                  <c:v>79.1875</c:v>
                </c:pt>
                <c:pt idx="326">
                  <c:v>38.7470833333333</c:v>
                </c:pt>
                <c:pt idx="327">
                  <c:v>49.417083333333302</c:v>
                </c:pt>
                <c:pt idx="328">
                  <c:v>41.010833333333302</c:v>
                </c:pt>
                <c:pt idx="329">
                  <c:v>48.966249999999903</c:v>
                </c:pt>
                <c:pt idx="330">
                  <c:v>46.856666666666598</c:v>
                </c:pt>
                <c:pt idx="331">
                  <c:v>60.067499999999903</c:v>
                </c:pt>
                <c:pt idx="332">
                  <c:v>46.485833333333296</c:v>
                </c:pt>
                <c:pt idx="333">
                  <c:v>63.379999999999903</c:v>
                </c:pt>
                <c:pt idx="334">
                  <c:v>56.775833333333303</c:v>
                </c:pt>
                <c:pt idx="335">
                  <c:v>71.761666666666599</c:v>
                </c:pt>
                <c:pt idx="336">
                  <c:v>57.215416666666599</c:v>
                </c:pt>
                <c:pt idx="337">
                  <c:v>72.071666666666601</c:v>
                </c:pt>
                <c:pt idx="338">
                  <c:v>55.789166666666603</c:v>
                </c:pt>
                <c:pt idx="339">
                  <c:v>57.0787499999999</c:v>
                </c:pt>
                <c:pt idx="340">
                  <c:v>52.03875</c:v>
                </c:pt>
                <c:pt idx="341">
                  <c:v>57.935000000000002</c:v>
                </c:pt>
                <c:pt idx="342">
                  <c:v>38.531111111111102</c:v>
                </c:pt>
                <c:pt idx="343">
                  <c:v>51.300416666666599</c:v>
                </c:pt>
                <c:pt idx="344">
                  <c:v>35.748125000000002</c:v>
                </c:pt>
                <c:pt idx="345">
                  <c:v>43.7841666666666</c:v>
                </c:pt>
                <c:pt idx="346">
                  <c:v>32.951000000000001</c:v>
                </c:pt>
                <c:pt idx="347">
                  <c:v>45.659583333333302</c:v>
                </c:pt>
                <c:pt idx="348">
                  <c:v>42.175909090909002</c:v>
                </c:pt>
                <c:pt idx="349">
                  <c:v>45.818750000000001</c:v>
                </c:pt>
                <c:pt idx="350">
                  <c:v>45.181249999999999</c:v>
                </c:pt>
                <c:pt idx="351">
                  <c:v>59.650833333333303</c:v>
                </c:pt>
                <c:pt idx="352">
                  <c:v>53.089999999999897</c:v>
                </c:pt>
                <c:pt idx="353">
                  <c:v>59.624166666666603</c:v>
                </c:pt>
                <c:pt idx="354">
                  <c:v>52.540833333333303</c:v>
                </c:pt>
                <c:pt idx="355">
                  <c:v>52.706666666666599</c:v>
                </c:pt>
                <c:pt idx="356">
                  <c:v>50.466250000000002</c:v>
                </c:pt>
                <c:pt idx="357">
                  <c:v>57.713333333333303</c:v>
                </c:pt>
                <c:pt idx="358">
                  <c:v>33.4791666666666</c:v>
                </c:pt>
                <c:pt idx="359">
                  <c:v>48.625</c:v>
                </c:pt>
                <c:pt idx="360">
                  <c:v>34.729374999999997</c:v>
                </c:pt>
                <c:pt idx="361">
                  <c:v>54.031249999999901</c:v>
                </c:pt>
                <c:pt idx="362">
                  <c:v>80.355500000000006</c:v>
                </c:pt>
                <c:pt idx="363">
                  <c:v>197.62691666666601</c:v>
                </c:pt>
                <c:pt idx="364">
                  <c:v>38.401499999999999</c:v>
                </c:pt>
                <c:pt idx="365">
                  <c:v>43.864916666666602</c:v>
                </c:pt>
                <c:pt idx="366">
                  <c:v>44.829500000000003</c:v>
                </c:pt>
                <c:pt idx="367">
                  <c:v>61.380749999999999</c:v>
                </c:pt>
                <c:pt idx="368">
                  <c:v>26.107499999999899</c:v>
                </c:pt>
                <c:pt idx="369">
                  <c:v>45.783333333333303</c:v>
                </c:pt>
                <c:pt idx="370">
                  <c:v>51.353749999999998</c:v>
                </c:pt>
                <c:pt idx="371">
                  <c:v>42.387</c:v>
                </c:pt>
                <c:pt idx="372">
                  <c:v>52.655000000000001</c:v>
                </c:pt>
                <c:pt idx="373">
                  <c:v>53.036666666666598</c:v>
                </c:pt>
                <c:pt idx="374">
                  <c:v>36.664583333333297</c:v>
                </c:pt>
                <c:pt idx="375">
                  <c:v>70.017499999999998</c:v>
                </c:pt>
                <c:pt idx="376">
                  <c:v>45.737083333333302</c:v>
                </c:pt>
                <c:pt idx="377">
                  <c:v>47.952916666666603</c:v>
                </c:pt>
                <c:pt idx="378">
                  <c:v>48.643333333333302</c:v>
                </c:pt>
                <c:pt idx="379">
                  <c:v>53.9433333333333</c:v>
                </c:pt>
                <c:pt idx="380">
                  <c:v>78.154166666666598</c:v>
                </c:pt>
                <c:pt idx="381">
                  <c:v>72.477916666666601</c:v>
                </c:pt>
                <c:pt idx="382">
                  <c:v>43.243333333333297</c:v>
                </c:pt>
                <c:pt idx="383">
                  <c:v>67.462083333333297</c:v>
                </c:pt>
                <c:pt idx="384">
                  <c:v>50.933333333333302</c:v>
                </c:pt>
                <c:pt idx="385">
                  <c:v>50.860833333333296</c:v>
                </c:pt>
                <c:pt idx="386">
                  <c:v>46.814583333333303</c:v>
                </c:pt>
                <c:pt idx="387">
                  <c:v>65.967083333333306</c:v>
                </c:pt>
                <c:pt idx="388">
                  <c:v>52.462499999999999</c:v>
                </c:pt>
                <c:pt idx="389">
                  <c:v>67.153750000000002</c:v>
                </c:pt>
                <c:pt idx="390">
                  <c:v>57.936250000000001</c:v>
                </c:pt>
                <c:pt idx="391">
                  <c:v>59.931666666666601</c:v>
                </c:pt>
                <c:pt idx="392">
                  <c:v>60.722499999999997</c:v>
                </c:pt>
                <c:pt idx="393">
                  <c:v>59.856250000000003</c:v>
                </c:pt>
                <c:pt idx="394">
                  <c:v>51.819999999999901</c:v>
                </c:pt>
                <c:pt idx="395">
                  <c:v>76.141666666666595</c:v>
                </c:pt>
                <c:pt idx="396">
                  <c:v>66.974999999999994</c:v>
                </c:pt>
                <c:pt idx="397">
                  <c:v>82.171666666666596</c:v>
                </c:pt>
                <c:pt idx="398">
                  <c:v>50.0162499999999</c:v>
                </c:pt>
                <c:pt idx="399">
                  <c:v>64.713333333333296</c:v>
                </c:pt>
                <c:pt idx="400">
                  <c:v>44.022500000000001</c:v>
                </c:pt>
                <c:pt idx="401">
                  <c:v>54.5445833333333</c:v>
                </c:pt>
                <c:pt idx="402">
                  <c:v>44.419166666666598</c:v>
                </c:pt>
                <c:pt idx="403">
                  <c:v>74.711666666666602</c:v>
                </c:pt>
                <c:pt idx="404">
                  <c:v>43.5283333333333</c:v>
                </c:pt>
                <c:pt idx="405">
                  <c:v>58.199583333333301</c:v>
                </c:pt>
                <c:pt idx="406">
                  <c:v>38.403888888888801</c:v>
                </c:pt>
                <c:pt idx="407">
                  <c:v>48.528750000000002</c:v>
                </c:pt>
                <c:pt idx="408">
                  <c:v>45.454583333333296</c:v>
                </c:pt>
                <c:pt idx="409">
                  <c:v>65.091249999999903</c:v>
                </c:pt>
                <c:pt idx="410">
                  <c:v>53.253749999999997</c:v>
                </c:pt>
                <c:pt idx="411">
                  <c:v>62.634999999999899</c:v>
                </c:pt>
                <c:pt idx="412">
                  <c:v>43.797916666666602</c:v>
                </c:pt>
                <c:pt idx="413">
                  <c:v>74.790416666666601</c:v>
                </c:pt>
                <c:pt idx="414">
                  <c:v>54.195</c:v>
                </c:pt>
                <c:pt idx="415">
                  <c:v>81.428749999999994</c:v>
                </c:pt>
                <c:pt idx="416">
                  <c:v>61.591666666666598</c:v>
                </c:pt>
                <c:pt idx="417">
                  <c:v>84.004999999999995</c:v>
                </c:pt>
                <c:pt idx="418">
                  <c:v>73.071250000000006</c:v>
                </c:pt>
                <c:pt idx="419">
                  <c:v>89.251666666666594</c:v>
                </c:pt>
                <c:pt idx="420">
                  <c:v>70.024583333333297</c:v>
                </c:pt>
                <c:pt idx="421">
                  <c:v>72.64</c:v>
                </c:pt>
                <c:pt idx="422">
                  <c:v>63.719166666666602</c:v>
                </c:pt>
                <c:pt idx="423">
                  <c:v>76.680416666666602</c:v>
                </c:pt>
                <c:pt idx="424">
                  <c:v>97.3719999999999</c:v>
                </c:pt>
                <c:pt idx="425">
                  <c:v>87.475083333333302</c:v>
                </c:pt>
                <c:pt idx="426">
                  <c:v>42.447888888888798</c:v>
                </c:pt>
                <c:pt idx="427">
                  <c:v>54.379166666666599</c:v>
                </c:pt>
                <c:pt idx="428">
                  <c:v>47.226333333333301</c:v>
                </c:pt>
                <c:pt idx="429">
                  <c:v>65.741166666666601</c:v>
                </c:pt>
                <c:pt idx="430">
                  <c:v>43.6204166666666</c:v>
                </c:pt>
                <c:pt idx="431">
                  <c:v>75.9479166666666</c:v>
                </c:pt>
                <c:pt idx="432">
                  <c:v>45.174999999999997</c:v>
                </c:pt>
                <c:pt idx="433">
                  <c:v>49.103333333333303</c:v>
                </c:pt>
                <c:pt idx="434">
                  <c:v>48.378749999999997</c:v>
                </c:pt>
                <c:pt idx="435">
                  <c:v>49.6458333333333</c:v>
                </c:pt>
                <c:pt idx="436">
                  <c:v>52.8779166666666</c:v>
                </c:pt>
                <c:pt idx="437">
                  <c:v>98.386250000000004</c:v>
                </c:pt>
                <c:pt idx="438">
                  <c:v>59.590416666666599</c:v>
                </c:pt>
                <c:pt idx="439">
                  <c:v>72.096666666666593</c:v>
                </c:pt>
                <c:pt idx="440">
                  <c:v>47.9270833333333</c:v>
                </c:pt>
                <c:pt idx="441">
                  <c:v>57.243333333333297</c:v>
                </c:pt>
                <c:pt idx="442">
                  <c:v>63.758333333333297</c:v>
                </c:pt>
                <c:pt idx="443">
                  <c:v>69.530833333333305</c:v>
                </c:pt>
                <c:pt idx="444">
                  <c:v>55.008749999999999</c:v>
                </c:pt>
                <c:pt idx="445">
                  <c:v>67.959583333333299</c:v>
                </c:pt>
                <c:pt idx="446">
                  <c:v>58.454999999999899</c:v>
                </c:pt>
                <c:pt idx="447">
                  <c:v>59.5133333333333</c:v>
                </c:pt>
                <c:pt idx="448">
                  <c:v>62.106250000000003</c:v>
                </c:pt>
                <c:pt idx="449">
                  <c:v>75.083749999999995</c:v>
                </c:pt>
                <c:pt idx="450">
                  <c:v>72.067499999999995</c:v>
                </c:pt>
                <c:pt idx="451">
                  <c:v>69.167083333333295</c:v>
                </c:pt>
                <c:pt idx="452">
                  <c:v>47.772083333333299</c:v>
                </c:pt>
                <c:pt idx="453">
                  <c:v>57.986249999999899</c:v>
                </c:pt>
                <c:pt idx="454">
                  <c:v>53.971249999999998</c:v>
                </c:pt>
                <c:pt idx="455">
                  <c:v>66.100833333333298</c:v>
                </c:pt>
                <c:pt idx="456">
                  <c:v>48.206249999999997</c:v>
                </c:pt>
                <c:pt idx="457">
                  <c:v>63.657499999999999</c:v>
                </c:pt>
                <c:pt idx="458">
                  <c:v>46.99</c:v>
                </c:pt>
                <c:pt idx="459">
                  <c:v>61.338333333333303</c:v>
                </c:pt>
                <c:pt idx="460">
                  <c:v>40.4195833333333</c:v>
                </c:pt>
                <c:pt idx="461">
                  <c:v>54.921666666666603</c:v>
                </c:pt>
                <c:pt idx="462">
                  <c:v>55.743749999999899</c:v>
                </c:pt>
                <c:pt idx="463">
                  <c:v>64.784166666666593</c:v>
                </c:pt>
                <c:pt idx="464">
                  <c:v>39.407916666666601</c:v>
                </c:pt>
                <c:pt idx="465">
                  <c:v>45.298333333333296</c:v>
                </c:pt>
                <c:pt idx="466">
                  <c:v>42.202727272727202</c:v>
                </c:pt>
                <c:pt idx="467">
                  <c:v>56.2558333333333</c:v>
                </c:pt>
                <c:pt idx="468">
                  <c:v>44.347499999999997</c:v>
                </c:pt>
                <c:pt idx="469">
                  <c:v>60.957083333333301</c:v>
                </c:pt>
                <c:pt idx="470">
                  <c:v>46.731666666666598</c:v>
                </c:pt>
                <c:pt idx="471">
                  <c:v>56.807083333333303</c:v>
                </c:pt>
                <c:pt idx="472">
                  <c:v>41.453333333333298</c:v>
                </c:pt>
                <c:pt idx="473">
                  <c:v>56.362916666666599</c:v>
                </c:pt>
                <c:pt idx="474">
                  <c:v>44.294999999999902</c:v>
                </c:pt>
                <c:pt idx="475">
                  <c:v>56.652083333333302</c:v>
                </c:pt>
                <c:pt idx="476">
                  <c:v>54.389583333333299</c:v>
                </c:pt>
                <c:pt idx="477">
                  <c:v>79.165416666666601</c:v>
                </c:pt>
                <c:pt idx="478">
                  <c:v>54.53875</c:v>
                </c:pt>
                <c:pt idx="479">
                  <c:v>56.990833333333299</c:v>
                </c:pt>
                <c:pt idx="480">
                  <c:v>46.333750000000002</c:v>
                </c:pt>
                <c:pt idx="481">
                  <c:v>59.141666666666602</c:v>
                </c:pt>
                <c:pt idx="482">
                  <c:v>39.871666666666599</c:v>
                </c:pt>
                <c:pt idx="483">
                  <c:v>42.424166666666601</c:v>
                </c:pt>
                <c:pt idx="484">
                  <c:v>31.869166666666601</c:v>
                </c:pt>
                <c:pt idx="485">
                  <c:v>51.942083333333301</c:v>
                </c:pt>
                <c:pt idx="486">
                  <c:v>71.976583333333295</c:v>
                </c:pt>
                <c:pt idx="487">
                  <c:v>55.570500000000003</c:v>
                </c:pt>
                <c:pt idx="488">
                  <c:v>35.178818181818102</c:v>
                </c:pt>
                <c:pt idx="489">
                  <c:v>82.808583333333303</c:v>
                </c:pt>
                <c:pt idx="490">
                  <c:v>44.022727272727202</c:v>
                </c:pt>
                <c:pt idx="491">
                  <c:v>80.227000000000004</c:v>
                </c:pt>
                <c:pt idx="492">
                  <c:v>55.7558333333333</c:v>
                </c:pt>
                <c:pt idx="493">
                  <c:v>62.750833333333297</c:v>
                </c:pt>
                <c:pt idx="494">
                  <c:v>33.043333333333301</c:v>
                </c:pt>
                <c:pt idx="495">
                  <c:v>37.844583333333297</c:v>
                </c:pt>
                <c:pt idx="496">
                  <c:v>47.879999999999903</c:v>
                </c:pt>
                <c:pt idx="497">
                  <c:v>50.42</c:v>
                </c:pt>
                <c:pt idx="498">
                  <c:v>47.507083333333298</c:v>
                </c:pt>
                <c:pt idx="499">
                  <c:v>74.433333333333294</c:v>
                </c:pt>
                <c:pt idx="500">
                  <c:v>72.467083333333306</c:v>
                </c:pt>
                <c:pt idx="501">
                  <c:v>77.196250000000006</c:v>
                </c:pt>
                <c:pt idx="502">
                  <c:v>52.41</c:v>
                </c:pt>
                <c:pt idx="503">
                  <c:v>73.879999999999896</c:v>
                </c:pt>
                <c:pt idx="504">
                  <c:v>62.469166666666602</c:v>
                </c:pt>
                <c:pt idx="505">
                  <c:v>70.363333333333301</c:v>
                </c:pt>
                <c:pt idx="506">
                  <c:v>48.371249999999897</c:v>
                </c:pt>
                <c:pt idx="507">
                  <c:v>88.029583333333306</c:v>
                </c:pt>
                <c:pt idx="508">
                  <c:v>51.335833333333298</c:v>
                </c:pt>
                <c:pt idx="509">
                  <c:v>65.329583333333304</c:v>
                </c:pt>
                <c:pt idx="510">
                  <c:v>53.769999999999897</c:v>
                </c:pt>
                <c:pt idx="511">
                  <c:v>63.956999999999901</c:v>
                </c:pt>
                <c:pt idx="512">
                  <c:v>51.338749999999997</c:v>
                </c:pt>
                <c:pt idx="513">
                  <c:v>54.9345833333333</c:v>
                </c:pt>
                <c:pt idx="514">
                  <c:v>34.522500000000001</c:v>
                </c:pt>
                <c:pt idx="515">
                  <c:v>54.936250000000001</c:v>
                </c:pt>
                <c:pt idx="516">
                  <c:v>51.0729166666666</c:v>
                </c:pt>
                <c:pt idx="517">
                  <c:v>52.2945833333333</c:v>
                </c:pt>
                <c:pt idx="518">
                  <c:v>44.726666666666603</c:v>
                </c:pt>
                <c:pt idx="519">
                  <c:v>77.517499999999998</c:v>
                </c:pt>
                <c:pt idx="520">
                  <c:v>49.554583333333298</c:v>
                </c:pt>
                <c:pt idx="521">
                  <c:v>52.442916666666598</c:v>
                </c:pt>
                <c:pt idx="522">
                  <c:v>49.8287499999999</c:v>
                </c:pt>
                <c:pt idx="523">
                  <c:v>67.549583333333302</c:v>
                </c:pt>
                <c:pt idx="524">
                  <c:v>48.207500000000003</c:v>
                </c:pt>
                <c:pt idx="525">
                  <c:v>46.808749999999897</c:v>
                </c:pt>
                <c:pt idx="526">
                  <c:v>45.873750000000001</c:v>
                </c:pt>
                <c:pt idx="527">
                  <c:v>47.7245833333333</c:v>
                </c:pt>
                <c:pt idx="528">
                  <c:v>28.845999999999901</c:v>
                </c:pt>
                <c:pt idx="529">
                  <c:v>60.244583333333303</c:v>
                </c:pt>
                <c:pt idx="530">
                  <c:v>36.316249999999997</c:v>
                </c:pt>
                <c:pt idx="531">
                  <c:v>44.537499999999902</c:v>
                </c:pt>
                <c:pt idx="532">
                  <c:v>34.553333333333299</c:v>
                </c:pt>
                <c:pt idx="533">
                  <c:v>53.402499999999897</c:v>
                </c:pt>
                <c:pt idx="534">
                  <c:v>50.355833333333301</c:v>
                </c:pt>
                <c:pt idx="535">
                  <c:v>59.463749999999997</c:v>
                </c:pt>
                <c:pt idx="536">
                  <c:v>50.248333333333299</c:v>
                </c:pt>
                <c:pt idx="537">
                  <c:v>52.935416666666598</c:v>
                </c:pt>
                <c:pt idx="538">
                  <c:v>61.705833333333302</c:v>
                </c:pt>
                <c:pt idx="539">
                  <c:v>63.655416666666603</c:v>
                </c:pt>
                <c:pt idx="540">
                  <c:v>55.837083333333297</c:v>
                </c:pt>
                <c:pt idx="541">
                  <c:v>51.783333333333303</c:v>
                </c:pt>
                <c:pt idx="542">
                  <c:v>51.994999999999997</c:v>
                </c:pt>
                <c:pt idx="543">
                  <c:v>60.637499999999903</c:v>
                </c:pt>
                <c:pt idx="544">
                  <c:v>44.738750000000003</c:v>
                </c:pt>
                <c:pt idx="545">
                  <c:v>59.0162499999999</c:v>
                </c:pt>
                <c:pt idx="546">
                  <c:v>41.709600000000002</c:v>
                </c:pt>
                <c:pt idx="547">
                  <c:v>56.280833333333298</c:v>
                </c:pt>
                <c:pt idx="548">
                  <c:v>35.242249999999999</c:v>
                </c:pt>
                <c:pt idx="549">
                  <c:v>73.400666666666595</c:v>
                </c:pt>
                <c:pt idx="550">
                  <c:v>64.428083333333305</c:v>
                </c:pt>
                <c:pt idx="551">
                  <c:v>75.952249999999907</c:v>
                </c:pt>
                <c:pt idx="552">
                  <c:v>53.532083333333297</c:v>
                </c:pt>
                <c:pt idx="553">
                  <c:v>70.233333333333306</c:v>
                </c:pt>
                <c:pt idx="554">
                  <c:v>43.792499999999997</c:v>
                </c:pt>
                <c:pt idx="555">
                  <c:v>43.967916666666603</c:v>
                </c:pt>
                <c:pt idx="556">
                  <c:v>51.145000000000003</c:v>
                </c:pt>
                <c:pt idx="557">
                  <c:v>44.225833333333298</c:v>
                </c:pt>
                <c:pt idx="558">
                  <c:v>62.532499999999999</c:v>
                </c:pt>
                <c:pt idx="559">
                  <c:v>83.460833333333298</c:v>
                </c:pt>
                <c:pt idx="560">
                  <c:v>58.622916666666598</c:v>
                </c:pt>
                <c:pt idx="561">
                  <c:v>66.830833333333302</c:v>
                </c:pt>
                <c:pt idx="562">
                  <c:v>53.835833333333298</c:v>
                </c:pt>
                <c:pt idx="563">
                  <c:v>68.947500000000005</c:v>
                </c:pt>
                <c:pt idx="564">
                  <c:v>60.918333333333301</c:v>
                </c:pt>
                <c:pt idx="565">
                  <c:v>65.825000000000003</c:v>
                </c:pt>
                <c:pt idx="566">
                  <c:v>45.246666666666599</c:v>
                </c:pt>
                <c:pt idx="567">
                  <c:v>93.789166666666603</c:v>
                </c:pt>
                <c:pt idx="568">
                  <c:v>45.956666666666599</c:v>
                </c:pt>
                <c:pt idx="569">
                  <c:v>71.999166666666596</c:v>
                </c:pt>
                <c:pt idx="570">
                  <c:v>37.198749999999997</c:v>
                </c:pt>
                <c:pt idx="571">
                  <c:v>52.446666666666601</c:v>
                </c:pt>
                <c:pt idx="572">
                  <c:v>42.499166666666603</c:v>
                </c:pt>
                <c:pt idx="573">
                  <c:v>63.807499999999997</c:v>
                </c:pt>
                <c:pt idx="574">
                  <c:v>54.576666666666597</c:v>
                </c:pt>
                <c:pt idx="575">
                  <c:v>55.982500000000002</c:v>
                </c:pt>
                <c:pt idx="576">
                  <c:v>44.299166666666601</c:v>
                </c:pt>
                <c:pt idx="577">
                  <c:v>59.989166666666598</c:v>
                </c:pt>
                <c:pt idx="578">
                  <c:v>51.032916666666601</c:v>
                </c:pt>
                <c:pt idx="579">
                  <c:v>64.219166666666595</c:v>
                </c:pt>
                <c:pt idx="580">
                  <c:v>71.835833333333298</c:v>
                </c:pt>
                <c:pt idx="581">
                  <c:v>76.037499999999994</c:v>
                </c:pt>
                <c:pt idx="582">
                  <c:v>53.73</c:v>
                </c:pt>
                <c:pt idx="583">
                  <c:v>76.707916666666605</c:v>
                </c:pt>
                <c:pt idx="584">
                  <c:v>49.93</c:v>
                </c:pt>
                <c:pt idx="585">
                  <c:v>56.155833333333298</c:v>
                </c:pt>
                <c:pt idx="586">
                  <c:v>49.869166666666601</c:v>
                </c:pt>
                <c:pt idx="587">
                  <c:v>57.069166666666597</c:v>
                </c:pt>
                <c:pt idx="588">
                  <c:v>42.998750000000001</c:v>
                </c:pt>
                <c:pt idx="589">
                  <c:v>50.1279166666666</c:v>
                </c:pt>
                <c:pt idx="590">
                  <c:v>37.558749999999897</c:v>
                </c:pt>
                <c:pt idx="591">
                  <c:v>42.296249999999901</c:v>
                </c:pt>
                <c:pt idx="592">
                  <c:v>47.533333333333303</c:v>
                </c:pt>
                <c:pt idx="593">
                  <c:v>58.02375</c:v>
                </c:pt>
                <c:pt idx="594">
                  <c:v>57.103749999999998</c:v>
                </c:pt>
                <c:pt idx="595">
                  <c:v>68.652083333333294</c:v>
                </c:pt>
                <c:pt idx="596">
                  <c:v>60.049166666666601</c:v>
                </c:pt>
                <c:pt idx="597">
                  <c:v>60.7708333333333</c:v>
                </c:pt>
                <c:pt idx="598">
                  <c:v>52.8570833333333</c:v>
                </c:pt>
                <c:pt idx="599">
                  <c:v>55.778750000000002</c:v>
                </c:pt>
                <c:pt idx="600">
                  <c:v>45.507916666666603</c:v>
                </c:pt>
                <c:pt idx="601">
                  <c:v>57.362083333333302</c:v>
                </c:pt>
                <c:pt idx="602">
                  <c:v>65.629166666666606</c:v>
                </c:pt>
                <c:pt idx="603">
                  <c:v>67.625833333333304</c:v>
                </c:pt>
                <c:pt idx="604">
                  <c:v>51.223750000000003</c:v>
                </c:pt>
                <c:pt idx="605">
                  <c:v>69.586666666666602</c:v>
                </c:pt>
                <c:pt idx="606">
                  <c:v>61.611666666666601</c:v>
                </c:pt>
                <c:pt idx="607">
                  <c:v>54.928333333333299</c:v>
                </c:pt>
                <c:pt idx="608">
                  <c:v>54.774374999999999</c:v>
                </c:pt>
                <c:pt idx="609">
                  <c:v>57.5251666666666</c:v>
                </c:pt>
                <c:pt idx="610">
                  <c:v>55.525916666666603</c:v>
                </c:pt>
                <c:pt idx="611">
                  <c:v>93.176249999999996</c:v>
                </c:pt>
                <c:pt idx="612">
                  <c:v>73.739249999999998</c:v>
                </c:pt>
                <c:pt idx="613">
                  <c:v>67.371416666666605</c:v>
                </c:pt>
                <c:pt idx="614">
                  <c:v>54.024583333333297</c:v>
                </c:pt>
                <c:pt idx="615">
                  <c:v>56.475000000000001</c:v>
                </c:pt>
                <c:pt idx="616">
                  <c:v>50.376666666666601</c:v>
                </c:pt>
                <c:pt idx="617">
                  <c:v>41.915833333333303</c:v>
                </c:pt>
                <c:pt idx="618">
                  <c:v>42.007083333333298</c:v>
                </c:pt>
                <c:pt idx="619">
                  <c:v>48.264583333333299</c:v>
                </c:pt>
                <c:pt idx="620">
                  <c:v>57.581666666666599</c:v>
                </c:pt>
                <c:pt idx="621">
                  <c:v>81.2558333333333</c:v>
                </c:pt>
                <c:pt idx="622">
                  <c:v>50.509583333333303</c:v>
                </c:pt>
                <c:pt idx="623">
                  <c:v>61.915833333333303</c:v>
                </c:pt>
                <c:pt idx="624">
                  <c:v>44.452083333333299</c:v>
                </c:pt>
                <c:pt idx="625">
                  <c:v>66.273333333333298</c:v>
                </c:pt>
                <c:pt idx="626">
                  <c:v>56.90625</c:v>
                </c:pt>
                <c:pt idx="627">
                  <c:v>65.317499999999995</c:v>
                </c:pt>
                <c:pt idx="628">
                  <c:v>63.1516666666666</c:v>
                </c:pt>
                <c:pt idx="629">
                  <c:v>78.025416666666601</c:v>
                </c:pt>
                <c:pt idx="630">
                  <c:v>50.135833333333302</c:v>
                </c:pt>
                <c:pt idx="631">
                  <c:v>74.454583333333304</c:v>
                </c:pt>
                <c:pt idx="632">
                  <c:v>47.600416666666597</c:v>
                </c:pt>
                <c:pt idx="633">
                  <c:v>54.03875</c:v>
                </c:pt>
                <c:pt idx="634">
                  <c:v>53.240416666666597</c:v>
                </c:pt>
                <c:pt idx="635">
                  <c:v>79.754583333333301</c:v>
                </c:pt>
                <c:pt idx="636">
                  <c:v>46.871249999999897</c:v>
                </c:pt>
                <c:pt idx="637">
                  <c:v>73.267499999999998</c:v>
                </c:pt>
                <c:pt idx="638">
                  <c:v>49.975000000000001</c:v>
                </c:pt>
                <c:pt idx="639">
                  <c:v>77.7662499999999</c:v>
                </c:pt>
                <c:pt idx="640">
                  <c:v>56.203749999999999</c:v>
                </c:pt>
                <c:pt idx="641">
                  <c:v>74.744583333333296</c:v>
                </c:pt>
                <c:pt idx="642">
                  <c:v>55.783749999999998</c:v>
                </c:pt>
                <c:pt idx="643">
                  <c:v>48.494583333333303</c:v>
                </c:pt>
                <c:pt idx="644">
                  <c:v>33.299444444444397</c:v>
                </c:pt>
                <c:pt idx="645">
                  <c:v>40.534999999999997</c:v>
                </c:pt>
                <c:pt idx="646">
                  <c:v>33.344999999999999</c:v>
                </c:pt>
                <c:pt idx="647">
                  <c:v>44.9583333333333</c:v>
                </c:pt>
                <c:pt idx="648">
                  <c:v>38.847499999999997</c:v>
                </c:pt>
                <c:pt idx="649">
                  <c:v>56.487916666666599</c:v>
                </c:pt>
                <c:pt idx="650">
                  <c:v>44.548749999999998</c:v>
                </c:pt>
                <c:pt idx="651">
                  <c:v>54.977916666666601</c:v>
                </c:pt>
                <c:pt idx="652">
                  <c:v>36.4375</c:v>
                </c:pt>
                <c:pt idx="653">
                  <c:v>56.418749999999903</c:v>
                </c:pt>
                <c:pt idx="654">
                  <c:v>54.088333333333303</c:v>
                </c:pt>
                <c:pt idx="655">
                  <c:v>46.512499999999903</c:v>
                </c:pt>
                <c:pt idx="656">
                  <c:v>45.996666666666599</c:v>
                </c:pt>
                <c:pt idx="657">
                  <c:v>48.314090909090901</c:v>
                </c:pt>
                <c:pt idx="658">
                  <c:v>44.322857142857103</c:v>
                </c:pt>
                <c:pt idx="659">
                  <c:v>39.004999999999903</c:v>
                </c:pt>
                <c:pt idx="660">
                  <c:v>32.433888888888802</c:v>
                </c:pt>
                <c:pt idx="661">
                  <c:v>54.317083333333301</c:v>
                </c:pt>
                <c:pt idx="662">
                  <c:v>54.115416666666597</c:v>
                </c:pt>
                <c:pt idx="663">
                  <c:v>55.441666666666599</c:v>
                </c:pt>
                <c:pt idx="664">
                  <c:v>55.433749999999897</c:v>
                </c:pt>
                <c:pt idx="665">
                  <c:v>42.220833333333303</c:v>
                </c:pt>
                <c:pt idx="666">
                  <c:v>39.741249999999901</c:v>
                </c:pt>
                <c:pt idx="667">
                  <c:v>47.627499999999998</c:v>
                </c:pt>
                <c:pt idx="668">
                  <c:v>51.697249999999997</c:v>
                </c:pt>
                <c:pt idx="669">
                  <c:v>91.086749999999995</c:v>
                </c:pt>
                <c:pt idx="670">
                  <c:v>108.491333333333</c:v>
                </c:pt>
                <c:pt idx="671">
                  <c:v>103.15049999999999</c:v>
                </c:pt>
                <c:pt idx="672">
                  <c:v>44.554499999999997</c:v>
                </c:pt>
                <c:pt idx="673">
                  <c:v>56.459166666666597</c:v>
                </c:pt>
                <c:pt idx="674">
                  <c:v>45.986249999999998</c:v>
                </c:pt>
                <c:pt idx="675">
                  <c:v>45.425833333333301</c:v>
                </c:pt>
                <c:pt idx="676">
                  <c:v>39.856999999999999</c:v>
                </c:pt>
                <c:pt idx="677">
                  <c:v>42.868636363636298</c:v>
                </c:pt>
                <c:pt idx="678">
                  <c:v>37.848499999999902</c:v>
                </c:pt>
                <c:pt idx="679">
                  <c:v>47.806249999999999</c:v>
                </c:pt>
                <c:pt idx="680">
                  <c:v>60.922083333333298</c:v>
                </c:pt>
                <c:pt idx="681">
                  <c:v>62.5266666666666</c:v>
                </c:pt>
                <c:pt idx="682">
                  <c:v>80.026249999999905</c:v>
                </c:pt>
                <c:pt idx="683">
                  <c:v>93.381249999999994</c:v>
                </c:pt>
                <c:pt idx="684">
                  <c:v>52.632916666666603</c:v>
                </c:pt>
                <c:pt idx="685">
                  <c:v>66.297916666666595</c:v>
                </c:pt>
                <c:pt idx="686">
                  <c:v>41.935833333333299</c:v>
                </c:pt>
                <c:pt idx="687">
                  <c:v>47.556666666666601</c:v>
                </c:pt>
                <c:pt idx="688">
                  <c:v>51.536249999999903</c:v>
                </c:pt>
                <c:pt idx="689">
                  <c:v>58.006666666666597</c:v>
                </c:pt>
                <c:pt idx="690">
                  <c:v>55.424583333333302</c:v>
                </c:pt>
                <c:pt idx="691">
                  <c:v>69.689583333333303</c:v>
                </c:pt>
                <c:pt idx="692">
                  <c:v>56.573333333333302</c:v>
                </c:pt>
                <c:pt idx="693">
                  <c:v>89.414583333333297</c:v>
                </c:pt>
                <c:pt idx="694">
                  <c:v>65.425416666666607</c:v>
                </c:pt>
                <c:pt idx="695">
                  <c:v>79.218333333333305</c:v>
                </c:pt>
                <c:pt idx="696">
                  <c:v>61.090416666666599</c:v>
                </c:pt>
                <c:pt idx="697">
                  <c:v>82.684583333333293</c:v>
                </c:pt>
                <c:pt idx="698">
                  <c:v>58.484583333333298</c:v>
                </c:pt>
                <c:pt idx="699">
                  <c:v>88.352916666666601</c:v>
                </c:pt>
                <c:pt idx="700">
                  <c:v>68.344166666666595</c:v>
                </c:pt>
                <c:pt idx="701">
                  <c:v>54.754999999999903</c:v>
                </c:pt>
                <c:pt idx="702">
                  <c:v>57.566249999999897</c:v>
                </c:pt>
                <c:pt idx="703">
                  <c:v>53.733750000000001</c:v>
                </c:pt>
                <c:pt idx="704">
                  <c:v>59.697083333333303</c:v>
                </c:pt>
                <c:pt idx="705">
                  <c:v>51.734583333333298</c:v>
                </c:pt>
                <c:pt idx="706">
                  <c:v>38.423333333333296</c:v>
                </c:pt>
                <c:pt idx="707">
                  <c:v>44.949583333333301</c:v>
                </c:pt>
                <c:pt idx="708">
                  <c:v>44.59</c:v>
                </c:pt>
                <c:pt idx="709">
                  <c:v>48.774999999999999</c:v>
                </c:pt>
                <c:pt idx="710">
                  <c:v>46.790833333333303</c:v>
                </c:pt>
                <c:pt idx="711">
                  <c:v>56.972916666666599</c:v>
                </c:pt>
                <c:pt idx="712">
                  <c:v>46.969583333333297</c:v>
                </c:pt>
                <c:pt idx="713">
                  <c:v>48.4270833333333</c:v>
                </c:pt>
                <c:pt idx="714">
                  <c:v>42.350833333333298</c:v>
                </c:pt>
                <c:pt idx="715">
                  <c:v>40.680833333333297</c:v>
                </c:pt>
                <c:pt idx="716">
                  <c:v>37.1666666666666</c:v>
                </c:pt>
                <c:pt idx="717">
                  <c:v>38.960833333333298</c:v>
                </c:pt>
                <c:pt idx="718">
                  <c:v>40.265416666666603</c:v>
                </c:pt>
                <c:pt idx="719">
                  <c:v>42.8674999999999</c:v>
                </c:pt>
                <c:pt idx="720">
                  <c:v>49.396249999999903</c:v>
                </c:pt>
                <c:pt idx="721">
                  <c:v>41.455833333333302</c:v>
                </c:pt>
                <c:pt idx="722">
                  <c:v>33.367727272727201</c:v>
                </c:pt>
                <c:pt idx="723">
                  <c:v>43.60125</c:v>
                </c:pt>
                <c:pt idx="724">
                  <c:v>45.102083333333297</c:v>
                </c:pt>
                <c:pt idx="725">
                  <c:v>48.505416666666598</c:v>
                </c:pt>
                <c:pt idx="726">
                  <c:v>40.7454166666666</c:v>
                </c:pt>
                <c:pt idx="727">
                  <c:v>52.2662499999999</c:v>
                </c:pt>
                <c:pt idx="728">
                  <c:v>44.889583333333299</c:v>
                </c:pt>
                <c:pt idx="729">
                  <c:v>42.499583333333298</c:v>
                </c:pt>
                <c:pt idx="730">
                  <c:v>108.18749999999901</c:v>
                </c:pt>
                <c:pt idx="731">
                  <c:v>111.245</c:v>
                </c:pt>
                <c:pt idx="732">
                  <c:v>110.51333333333299</c:v>
                </c:pt>
                <c:pt idx="733">
                  <c:v>109.41500000000001</c:v>
                </c:pt>
                <c:pt idx="734">
                  <c:v>109.898333333333</c:v>
                </c:pt>
                <c:pt idx="735">
                  <c:v>111.870833333333</c:v>
                </c:pt>
                <c:pt idx="736">
                  <c:v>108.64100000000001</c:v>
                </c:pt>
                <c:pt idx="737">
                  <c:v>112.47499999999999</c:v>
                </c:pt>
                <c:pt idx="738">
                  <c:v>111.09333333333301</c:v>
                </c:pt>
                <c:pt idx="739">
                  <c:v>111.433636363636</c:v>
                </c:pt>
                <c:pt idx="740">
                  <c:v>110.70699999999999</c:v>
                </c:pt>
                <c:pt idx="741">
                  <c:v>108.410833333333</c:v>
                </c:pt>
                <c:pt idx="742">
                  <c:v>110.37583333333301</c:v>
                </c:pt>
                <c:pt idx="743">
                  <c:v>110.207499999999</c:v>
                </c:pt>
                <c:pt idx="744">
                  <c:v>111.74</c:v>
                </c:pt>
                <c:pt idx="745">
                  <c:v>111.213333333333</c:v>
                </c:pt>
                <c:pt idx="746">
                  <c:v>108.96833333333301</c:v>
                </c:pt>
                <c:pt idx="747">
                  <c:v>109.2625</c:v>
                </c:pt>
                <c:pt idx="748">
                  <c:v>110.199</c:v>
                </c:pt>
                <c:pt idx="749">
                  <c:v>111.273333333333</c:v>
                </c:pt>
                <c:pt idx="750">
                  <c:v>109.4875</c:v>
                </c:pt>
                <c:pt idx="751">
                  <c:v>110.505</c:v>
                </c:pt>
                <c:pt idx="752">
                  <c:v>109.098333333333</c:v>
                </c:pt>
                <c:pt idx="753">
                  <c:v>110.826666666666</c:v>
                </c:pt>
                <c:pt idx="754">
                  <c:v>111.049166666666</c:v>
                </c:pt>
                <c:pt idx="755">
                  <c:v>109.829166666666</c:v>
                </c:pt>
                <c:pt idx="756">
                  <c:v>110.7</c:v>
                </c:pt>
                <c:pt idx="757">
                  <c:v>109.087499999999</c:v>
                </c:pt>
                <c:pt idx="758">
                  <c:v>109.721666666666</c:v>
                </c:pt>
                <c:pt idx="759">
                  <c:v>111.22666666666601</c:v>
                </c:pt>
                <c:pt idx="760">
                  <c:v>112.73</c:v>
                </c:pt>
                <c:pt idx="761">
                  <c:v>111.52500000000001</c:v>
                </c:pt>
                <c:pt idx="762">
                  <c:v>110.448333333333</c:v>
                </c:pt>
                <c:pt idx="763">
                  <c:v>109.19416666666601</c:v>
                </c:pt>
                <c:pt idx="764">
                  <c:v>112.33750000000001</c:v>
                </c:pt>
                <c:pt idx="765">
                  <c:v>109.47499999999999</c:v>
                </c:pt>
                <c:pt idx="766">
                  <c:v>109.98857142857101</c:v>
                </c:pt>
                <c:pt idx="767">
                  <c:v>110.447499999999</c:v>
                </c:pt>
                <c:pt idx="768">
                  <c:v>109.126666666666</c:v>
                </c:pt>
                <c:pt idx="769">
                  <c:v>111.745833333333</c:v>
                </c:pt>
                <c:pt idx="770">
                  <c:v>110.930833333333</c:v>
                </c:pt>
                <c:pt idx="771">
                  <c:v>110.345833333333</c:v>
                </c:pt>
                <c:pt idx="772">
                  <c:v>110.689999999999</c:v>
                </c:pt>
                <c:pt idx="773">
                  <c:v>111.839166666666</c:v>
                </c:pt>
                <c:pt idx="774">
                  <c:v>111.34083333333299</c:v>
                </c:pt>
                <c:pt idx="775">
                  <c:v>111.143333333333</c:v>
                </c:pt>
                <c:pt idx="776">
                  <c:v>110.728181818181</c:v>
                </c:pt>
                <c:pt idx="777">
                  <c:v>110.1</c:v>
                </c:pt>
                <c:pt idx="778">
                  <c:v>111.549166666666</c:v>
                </c:pt>
                <c:pt idx="779">
                  <c:v>110.77</c:v>
                </c:pt>
                <c:pt idx="780">
                  <c:v>109.4325</c:v>
                </c:pt>
                <c:pt idx="781">
                  <c:v>110.096666666666</c:v>
                </c:pt>
                <c:pt idx="782">
                  <c:v>110.041666666666</c:v>
                </c:pt>
                <c:pt idx="783">
                  <c:v>111.23916666666599</c:v>
                </c:pt>
                <c:pt idx="784">
                  <c:v>110.66</c:v>
                </c:pt>
                <c:pt idx="785">
                  <c:v>110.686666666666</c:v>
                </c:pt>
                <c:pt idx="786">
                  <c:v>110.626666666666</c:v>
                </c:pt>
                <c:pt idx="787">
                  <c:v>111.21833333333301</c:v>
                </c:pt>
                <c:pt idx="788">
                  <c:v>110.458333333333</c:v>
                </c:pt>
                <c:pt idx="789">
                  <c:v>109.5825</c:v>
                </c:pt>
                <c:pt idx="790">
                  <c:v>110.05416666666601</c:v>
                </c:pt>
                <c:pt idx="791">
                  <c:v>110.781666666666</c:v>
                </c:pt>
                <c:pt idx="792">
                  <c:v>112.41</c:v>
                </c:pt>
                <c:pt idx="793">
                  <c:v>110.198333333333</c:v>
                </c:pt>
                <c:pt idx="794">
                  <c:v>110.21749999999901</c:v>
                </c:pt>
                <c:pt idx="795">
                  <c:v>110.13</c:v>
                </c:pt>
                <c:pt idx="796">
                  <c:v>109.869999999999</c:v>
                </c:pt>
                <c:pt idx="797">
                  <c:v>110.466666666666</c:v>
                </c:pt>
                <c:pt idx="798">
                  <c:v>110.5425</c:v>
                </c:pt>
                <c:pt idx="799">
                  <c:v>110.20083333333299</c:v>
                </c:pt>
                <c:pt idx="800">
                  <c:v>111.087499999999</c:v>
                </c:pt>
                <c:pt idx="801">
                  <c:v>111.925833333333</c:v>
                </c:pt>
                <c:pt idx="802">
                  <c:v>112.255</c:v>
                </c:pt>
                <c:pt idx="803">
                  <c:v>109.486666666666</c:v>
                </c:pt>
                <c:pt idx="804">
                  <c:v>109.698333333333</c:v>
                </c:pt>
                <c:pt idx="805">
                  <c:v>111.64666666666599</c:v>
                </c:pt>
                <c:pt idx="806">
                  <c:v>111.567777777777</c:v>
                </c:pt>
                <c:pt idx="807">
                  <c:v>109.755833333333</c:v>
                </c:pt>
                <c:pt idx="808">
                  <c:v>109.17090909090901</c:v>
                </c:pt>
                <c:pt idx="809">
                  <c:v>111.13249999999999</c:v>
                </c:pt>
                <c:pt idx="810">
                  <c:v>109.654166666666</c:v>
                </c:pt>
                <c:pt idx="811">
                  <c:v>109.68</c:v>
                </c:pt>
                <c:pt idx="812">
                  <c:v>110.40583333333301</c:v>
                </c:pt>
                <c:pt idx="813">
                  <c:v>112.82250000000001</c:v>
                </c:pt>
                <c:pt idx="814">
                  <c:v>110.1425</c:v>
                </c:pt>
                <c:pt idx="815">
                  <c:v>109.690833333333</c:v>
                </c:pt>
                <c:pt idx="816">
                  <c:v>109.82583333333299</c:v>
                </c:pt>
                <c:pt idx="817">
                  <c:v>111.9975</c:v>
                </c:pt>
                <c:pt idx="818">
                  <c:v>111.880833333333</c:v>
                </c:pt>
                <c:pt idx="819">
                  <c:v>112.26333333333299</c:v>
                </c:pt>
                <c:pt idx="820">
                  <c:v>110.1575</c:v>
                </c:pt>
                <c:pt idx="821">
                  <c:v>111.238333333333</c:v>
                </c:pt>
                <c:pt idx="822">
                  <c:v>110.713333333333</c:v>
                </c:pt>
                <c:pt idx="823">
                  <c:v>109.839166666666</c:v>
                </c:pt>
                <c:pt idx="824">
                  <c:v>111.431666666666</c:v>
                </c:pt>
                <c:pt idx="825">
                  <c:v>111.12583333333301</c:v>
                </c:pt>
                <c:pt idx="826">
                  <c:v>111.320999999999</c:v>
                </c:pt>
                <c:pt idx="827">
                  <c:v>111.66500000000001</c:v>
                </c:pt>
                <c:pt idx="828">
                  <c:v>111.086249999999</c:v>
                </c:pt>
                <c:pt idx="829">
                  <c:v>110.28916666666601</c:v>
                </c:pt>
                <c:pt idx="830">
                  <c:v>111.447499999999</c:v>
                </c:pt>
                <c:pt idx="831">
                  <c:v>111.65249999999899</c:v>
                </c:pt>
                <c:pt idx="832">
                  <c:v>110.511666666666</c:v>
                </c:pt>
                <c:pt idx="833">
                  <c:v>111.26</c:v>
                </c:pt>
                <c:pt idx="834">
                  <c:v>108.296666666666</c:v>
                </c:pt>
                <c:pt idx="835">
                  <c:v>110.400833333333</c:v>
                </c:pt>
                <c:pt idx="836">
                  <c:v>109.86499999999999</c:v>
                </c:pt>
                <c:pt idx="837">
                  <c:v>110.74250000000001</c:v>
                </c:pt>
                <c:pt idx="838">
                  <c:v>110.730833333333</c:v>
                </c:pt>
                <c:pt idx="839">
                  <c:v>108.71583333333299</c:v>
                </c:pt>
                <c:pt idx="840">
                  <c:v>109.44750000000001</c:v>
                </c:pt>
                <c:pt idx="841">
                  <c:v>111.644999999999</c:v>
                </c:pt>
                <c:pt idx="842">
                  <c:v>111.01499999999901</c:v>
                </c:pt>
                <c:pt idx="843">
                  <c:v>110.439166666666</c:v>
                </c:pt>
                <c:pt idx="844">
                  <c:v>109.7925</c:v>
                </c:pt>
                <c:pt idx="845">
                  <c:v>110.529166666666</c:v>
                </c:pt>
                <c:pt idx="846">
                  <c:v>110.634166666666</c:v>
                </c:pt>
                <c:pt idx="847">
                  <c:v>109.00416666666599</c:v>
                </c:pt>
                <c:pt idx="848">
                  <c:v>110.425</c:v>
                </c:pt>
                <c:pt idx="849">
                  <c:v>110.660833333333</c:v>
                </c:pt>
                <c:pt idx="850">
                  <c:v>110.2175</c:v>
                </c:pt>
                <c:pt idx="851">
                  <c:v>109.52249999999999</c:v>
                </c:pt>
                <c:pt idx="852">
                  <c:v>111.56</c:v>
                </c:pt>
                <c:pt idx="853">
                  <c:v>108.58</c:v>
                </c:pt>
                <c:pt idx="854">
                  <c:v>110.815833333333</c:v>
                </c:pt>
                <c:pt idx="855">
                  <c:v>110.408333333333</c:v>
                </c:pt>
                <c:pt idx="856">
                  <c:v>111.223333333333</c:v>
                </c:pt>
                <c:pt idx="857">
                  <c:v>109.50083333333301</c:v>
                </c:pt>
                <c:pt idx="858">
                  <c:v>111.568888888888</c:v>
                </c:pt>
                <c:pt idx="859">
                  <c:v>109.425</c:v>
                </c:pt>
                <c:pt idx="860">
                  <c:v>110.59399999999999</c:v>
                </c:pt>
                <c:pt idx="861">
                  <c:v>111.001666666666</c:v>
                </c:pt>
                <c:pt idx="862">
                  <c:v>110.672222222222</c:v>
                </c:pt>
                <c:pt idx="863">
                  <c:v>110.75083333333301</c:v>
                </c:pt>
                <c:pt idx="864">
                  <c:v>109.534545454545</c:v>
                </c:pt>
                <c:pt idx="865">
                  <c:v>111.82583333333299</c:v>
                </c:pt>
                <c:pt idx="866">
                  <c:v>109.93749999999901</c:v>
                </c:pt>
                <c:pt idx="867">
                  <c:v>110.033333333333</c:v>
                </c:pt>
                <c:pt idx="868">
                  <c:v>110.322499999999</c:v>
                </c:pt>
                <c:pt idx="869">
                  <c:v>112.010833333333</c:v>
                </c:pt>
                <c:pt idx="870">
                  <c:v>111.680833333333</c:v>
                </c:pt>
                <c:pt idx="871">
                  <c:v>110.705833333333</c:v>
                </c:pt>
                <c:pt idx="872">
                  <c:v>109.649999999999</c:v>
                </c:pt>
                <c:pt idx="873">
                  <c:v>110.38</c:v>
                </c:pt>
                <c:pt idx="874">
                  <c:v>112.07250000000001</c:v>
                </c:pt>
                <c:pt idx="875">
                  <c:v>110.425454545454</c:v>
                </c:pt>
                <c:pt idx="876">
                  <c:v>107.849</c:v>
                </c:pt>
                <c:pt idx="877">
                  <c:v>109.603333333333</c:v>
                </c:pt>
                <c:pt idx="878">
                  <c:v>110.65714285714201</c:v>
                </c:pt>
                <c:pt idx="879">
                  <c:v>110.18583333333299</c:v>
                </c:pt>
                <c:pt idx="880">
                  <c:v>108.954999999999</c:v>
                </c:pt>
                <c:pt idx="881">
                  <c:v>111.346666666666</c:v>
                </c:pt>
                <c:pt idx="882">
                  <c:v>109.24166666666601</c:v>
                </c:pt>
                <c:pt idx="883">
                  <c:v>110.784166666666</c:v>
                </c:pt>
                <c:pt idx="884">
                  <c:v>110.38166666666601</c:v>
                </c:pt>
                <c:pt idx="885">
                  <c:v>110.847499999999</c:v>
                </c:pt>
                <c:pt idx="886">
                  <c:v>110.451666666666</c:v>
                </c:pt>
                <c:pt idx="887">
                  <c:v>110.620833333333</c:v>
                </c:pt>
                <c:pt idx="888">
                  <c:v>110.66181818181801</c:v>
                </c:pt>
                <c:pt idx="889">
                  <c:v>109.99166666666601</c:v>
                </c:pt>
                <c:pt idx="890">
                  <c:v>111.17444444444401</c:v>
                </c:pt>
                <c:pt idx="891">
                  <c:v>111.35250000000001</c:v>
                </c:pt>
                <c:pt idx="892">
                  <c:v>111.416249999999</c:v>
                </c:pt>
                <c:pt idx="893">
                  <c:v>112.17400000000001</c:v>
                </c:pt>
                <c:pt idx="894">
                  <c:v>109.81</c:v>
                </c:pt>
                <c:pt idx="895">
                  <c:v>108.751818181818</c:v>
                </c:pt>
                <c:pt idx="896">
                  <c:v>112.31874999999999</c:v>
                </c:pt>
                <c:pt idx="897">
                  <c:v>110.475833333333</c:v>
                </c:pt>
                <c:pt idx="898">
                  <c:v>110.97571428571401</c:v>
                </c:pt>
                <c:pt idx="899">
                  <c:v>109.71583333333299</c:v>
                </c:pt>
                <c:pt idx="900">
                  <c:v>111.19416666666601</c:v>
                </c:pt>
                <c:pt idx="901">
                  <c:v>111.43833333333301</c:v>
                </c:pt>
                <c:pt idx="902">
                  <c:v>111.075555555555</c:v>
                </c:pt>
                <c:pt idx="903">
                  <c:v>111.92333333333301</c:v>
                </c:pt>
                <c:pt idx="904">
                  <c:v>109.86</c:v>
                </c:pt>
                <c:pt idx="905">
                  <c:v>111.73111111111101</c:v>
                </c:pt>
                <c:pt idx="906">
                  <c:v>109.65</c:v>
                </c:pt>
                <c:pt idx="907">
                  <c:v>109.64444444444401</c:v>
                </c:pt>
                <c:pt idx="908">
                  <c:v>113.766666666666</c:v>
                </c:pt>
                <c:pt idx="909">
                  <c:v>109.075</c:v>
                </c:pt>
                <c:pt idx="910">
                  <c:v>94.158333333333303</c:v>
                </c:pt>
                <c:pt idx="911">
                  <c:v>95.01</c:v>
                </c:pt>
                <c:pt idx="912">
                  <c:v>97.0042857142857</c:v>
                </c:pt>
                <c:pt idx="913">
                  <c:v>91.094999999999999</c:v>
                </c:pt>
                <c:pt idx="914">
                  <c:v>93.653333333333293</c:v>
                </c:pt>
                <c:pt idx="915">
                  <c:v>93.149999999999906</c:v>
                </c:pt>
                <c:pt idx="916">
                  <c:v>91.319166666666604</c:v>
                </c:pt>
                <c:pt idx="917">
                  <c:v>92.242499999999893</c:v>
                </c:pt>
                <c:pt idx="918">
                  <c:v>94.639999999999901</c:v>
                </c:pt>
                <c:pt idx="919">
                  <c:v>93.194166666666604</c:v>
                </c:pt>
                <c:pt idx="920">
                  <c:v>93.35</c:v>
                </c:pt>
                <c:pt idx="921">
                  <c:v>90.462500000000006</c:v>
                </c:pt>
                <c:pt idx="922">
                  <c:v>98.07</c:v>
                </c:pt>
                <c:pt idx="923">
                  <c:v>92.285833333333301</c:v>
                </c:pt>
                <c:pt idx="924">
                  <c:v>95.527499999999904</c:v>
                </c:pt>
                <c:pt idx="925">
                  <c:v>94.653333333333293</c:v>
                </c:pt>
                <c:pt idx="926">
                  <c:v>90.486666666666594</c:v>
                </c:pt>
                <c:pt idx="927">
                  <c:v>93.8391666666666</c:v>
                </c:pt>
                <c:pt idx="928">
                  <c:v>94.469166666666595</c:v>
                </c:pt>
                <c:pt idx="929">
                  <c:v>93.632499999999993</c:v>
                </c:pt>
                <c:pt idx="930">
                  <c:v>95.8958333333333</c:v>
                </c:pt>
                <c:pt idx="931">
                  <c:v>91.8391666666666</c:v>
                </c:pt>
                <c:pt idx="932">
                  <c:v>93.137499999999903</c:v>
                </c:pt>
                <c:pt idx="933">
                  <c:v>94.092500000000001</c:v>
                </c:pt>
                <c:pt idx="934">
                  <c:v>92.850833333333298</c:v>
                </c:pt>
                <c:pt idx="935">
                  <c:v>95.744166666666601</c:v>
                </c:pt>
                <c:pt idx="936">
                  <c:v>92.740833333333299</c:v>
                </c:pt>
                <c:pt idx="937">
                  <c:v>90.087500000000006</c:v>
                </c:pt>
                <c:pt idx="938">
                  <c:v>92.152499999999904</c:v>
                </c:pt>
                <c:pt idx="939">
                  <c:v>95.6875</c:v>
                </c:pt>
                <c:pt idx="940">
                  <c:v>91.192499999999995</c:v>
                </c:pt>
                <c:pt idx="941">
                  <c:v>93.9166666666666</c:v>
                </c:pt>
                <c:pt idx="942">
                  <c:v>90.254166666666606</c:v>
                </c:pt>
                <c:pt idx="943">
                  <c:v>93.100833333333298</c:v>
                </c:pt>
                <c:pt idx="944">
                  <c:v>96.163333333333298</c:v>
                </c:pt>
                <c:pt idx="945">
                  <c:v>92.972499999999997</c:v>
                </c:pt>
                <c:pt idx="946">
                  <c:v>88.909999999999897</c:v>
                </c:pt>
                <c:pt idx="947">
                  <c:v>93.142499999999899</c:v>
                </c:pt>
                <c:pt idx="948">
                  <c:v>93.240833333333299</c:v>
                </c:pt>
                <c:pt idx="949">
                  <c:v>91.870833333333294</c:v>
                </c:pt>
                <c:pt idx="950">
                  <c:v>92.873333333333306</c:v>
                </c:pt>
                <c:pt idx="951">
                  <c:v>88.707499999999996</c:v>
                </c:pt>
                <c:pt idx="952">
                  <c:v>92.928333333333299</c:v>
                </c:pt>
                <c:pt idx="953">
                  <c:v>94.216666666666598</c:v>
                </c:pt>
                <c:pt idx="954">
                  <c:v>90.968333333333305</c:v>
                </c:pt>
                <c:pt idx="955">
                  <c:v>93.7708333333333</c:v>
                </c:pt>
                <c:pt idx="956">
                  <c:v>97.500833333333304</c:v>
                </c:pt>
                <c:pt idx="957">
                  <c:v>95.994166666666601</c:v>
                </c:pt>
                <c:pt idx="958">
                  <c:v>92.954166666666595</c:v>
                </c:pt>
                <c:pt idx="959">
                  <c:v>93.922499999999999</c:v>
                </c:pt>
                <c:pt idx="960">
                  <c:v>94.066666666666606</c:v>
                </c:pt>
                <c:pt idx="961">
                  <c:v>91.638333333333307</c:v>
                </c:pt>
                <c:pt idx="962">
                  <c:v>92.293333333333294</c:v>
                </c:pt>
                <c:pt idx="963">
                  <c:v>90.272499999999994</c:v>
                </c:pt>
                <c:pt idx="964">
                  <c:v>96.438333333333304</c:v>
                </c:pt>
                <c:pt idx="965">
                  <c:v>93.667500000000004</c:v>
                </c:pt>
                <c:pt idx="966">
                  <c:v>90.662222222222198</c:v>
                </c:pt>
                <c:pt idx="967">
                  <c:v>93.676666666666605</c:v>
                </c:pt>
                <c:pt idx="968">
                  <c:v>89.397142857142796</c:v>
                </c:pt>
                <c:pt idx="969">
                  <c:v>93.325833333333307</c:v>
                </c:pt>
                <c:pt idx="970">
                  <c:v>95.897499999999994</c:v>
                </c:pt>
                <c:pt idx="971">
                  <c:v>91.956363636363605</c:v>
                </c:pt>
                <c:pt idx="972">
                  <c:v>92.462857142857104</c:v>
                </c:pt>
                <c:pt idx="973">
                  <c:v>95.384999999999906</c:v>
                </c:pt>
                <c:pt idx="974">
                  <c:v>90.847499999999997</c:v>
                </c:pt>
                <c:pt idx="975">
                  <c:v>93.663333333333298</c:v>
                </c:pt>
                <c:pt idx="976">
                  <c:v>90.486666666666594</c:v>
                </c:pt>
                <c:pt idx="977">
                  <c:v>97.206363636363605</c:v>
                </c:pt>
                <c:pt idx="978">
                  <c:v>95.418333333333294</c:v>
                </c:pt>
                <c:pt idx="979">
                  <c:v>96.343333333333305</c:v>
                </c:pt>
                <c:pt idx="980">
                  <c:v>91.496666666666599</c:v>
                </c:pt>
                <c:pt idx="981">
                  <c:v>93.445833333333297</c:v>
                </c:pt>
                <c:pt idx="982">
                  <c:v>98.274999999999906</c:v>
                </c:pt>
                <c:pt idx="983">
                  <c:v>94.355999999999995</c:v>
                </c:pt>
                <c:pt idx="984">
                  <c:v>93.0085714285714</c:v>
                </c:pt>
                <c:pt idx="985">
                  <c:v>94.266666666666595</c:v>
                </c:pt>
                <c:pt idx="986">
                  <c:v>94.058333333333294</c:v>
                </c:pt>
                <c:pt idx="987">
                  <c:v>94.706666666666607</c:v>
                </c:pt>
                <c:pt idx="988">
                  <c:v>92.304999999999893</c:v>
                </c:pt>
                <c:pt idx="989">
                  <c:v>91.306666666666601</c:v>
                </c:pt>
                <c:pt idx="990">
                  <c:v>90.8958333333333</c:v>
                </c:pt>
                <c:pt idx="991">
                  <c:v>92.348333333333301</c:v>
                </c:pt>
                <c:pt idx="992">
                  <c:v>95.63</c:v>
                </c:pt>
                <c:pt idx="993">
                  <c:v>93.398181818181797</c:v>
                </c:pt>
                <c:pt idx="994">
                  <c:v>96.203749999999999</c:v>
                </c:pt>
                <c:pt idx="995">
                  <c:v>94.444166666666604</c:v>
                </c:pt>
                <c:pt idx="996">
                  <c:v>92.017499999999998</c:v>
                </c:pt>
                <c:pt idx="997">
                  <c:v>95.212499999999906</c:v>
                </c:pt>
                <c:pt idx="998">
                  <c:v>95.262222222222206</c:v>
                </c:pt>
                <c:pt idx="999">
                  <c:v>92.738333333333301</c:v>
                </c:pt>
                <c:pt idx="1000">
                  <c:v>96.783749999999998</c:v>
                </c:pt>
                <c:pt idx="1001">
                  <c:v>94.048333333333304</c:v>
                </c:pt>
                <c:pt idx="1002">
                  <c:v>91.727272727272705</c:v>
                </c:pt>
                <c:pt idx="1003">
                  <c:v>92.79</c:v>
                </c:pt>
                <c:pt idx="1004">
                  <c:v>91.99</c:v>
                </c:pt>
                <c:pt idx="1005">
                  <c:v>90.05</c:v>
                </c:pt>
                <c:pt idx="1006">
                  <c:v>93.491666666666603</c:v>
                </c:pt>
                <c:pt idx="1007">
                  <c:v>90.999166666666596</c:v>
                </c:pt>
                <c:pt idx="1008">
                  <c:v>93.266666666666595</c:v>
                </c:pt>
                <c:pt idx="1009">
                  <c:v>91.999166666666596</c:v>
                </c:pt>
                <c:pt idx="1010">
                  <c:v>90.307500000000005</c:v>
                </c:pt>
                <c:pt idx="1011">
                  <c:v>91.424166666666594</c:v>
                </c:pt>
                <c:pt idx="1012">
                  <c:v>92.987499999999997</c:v>
                </c:pt>
                <c:pt idx="1013">
                  <c:v>96.709166666666604</c:v>
                </c:pt>
                <c:pt idx="1014">
                  <c:v>94.152500000000003</c:v>
                </c:pt>
                <c:pt idx="1015">
                  <c:v>94.873333333333306</c:v>
                </c:pt>
                <c:pt idx="1016">
                  <c:v>95.133333333333297</c:v>
                </c:pt>
                <c:pt idx="1017">
                  <c:v>93.0208333333333</c:v>
                </c:pt>
                <c:pt idx="1018">
                  <c:v>96.294285714285706</c:v>
                </c:pt>
                <c:pt idx="1019">
                  <c:v>94.922499999999999</c:v>
                </c:pt>
                <c:pt idx="1020">
                  <c:v>92.642499999999998</c:v>
                </c:pt>
                <c:pt idx="1021">
                  <c:v>93.298333333333304</c:v>
                </c:pt>
                <c:pt idx="1022">
                  <c:v>90.047499999999999</c:v>
                </c:pt>
                <c:pt idx="1023">
                  <c:v>93.348333333333301</c:v>
                </c:pt>
                <c:pt idx="1024">
                  <c:v>91.872500000000002</c:v>
                </c:pt>
                <c:pt idx="1025">
                  <c:v>89.765833333333305</c:v>
                </c:pt>
                <c:pt idx="1026">
                  <c:v>93.4583333333333</c:v>
                </c:pt>
                <c:pt idx="1027">
                  <c:v>91.805833333333297</c:v>
                </c:pt>
                <c:pt idx="1028">
                  <c:v>94.952222222222204</c:v>
                </c:pt>
                <c:pt idx="1029">
                  <c:v>95.894166666666607</c:v>
                </c:pt>
                <c:pt idx="1030">
                  <c:v>90.924999999999997</c:v>
                </c:pt>
                <c:pt idx="1031">
                  <c:v>91.3272727272727</c:v>
                </c:pt>
                <c:pt idx="1032">
                  <c:v>89.527999999999906</c:v>
                </c:pt>
                <c:pt idx="1033">
                  <c:v>95.992499999999893</c:v>
                </c:pt>
                <c:pt idx="1034">
                  <c:v>95.757499999999993</c:v>
                </c:pt>
                <c:pt idx="1035">
                  <c:v>88.090833333333293</c:v>
                </c:pt>
                <c:pt idx="1036">
                  <c:v>91.118888888888804</c:v>
                </c:pt>
                <c:pt idx="1037">
                  <c:v>88.774166666666602</c:v>
                </c:pt>
                <c:pt idx="1038">
                  <c:v>91.893333333333302</c:v>
                </c:pt>
                <c:pt idx="1039">
                  <c:v>91.952500000000001</c:v>
                </c:pt>
                <c:pt idx="1040">
                  <c:v>94.504999999999995</c:v>
                </c:pt>
                <c:pt idx="1041">
                  <c:v>91.514999999999901</c:v>
                </c:pt>
                <c:pt idx="1042">
                  <c:v>92.745000000000005</c:v>
                </c:pt>
                <c:pt idx="1043">
                  <c:v>89.092499999999902</c:v>
                </c:pt>
                <c:pt idx="1044">
                  <c:v>98.242499999999893</c:v>
                </c:pt>
                <c:pt idx="1045">
                  <c:v>93.010833333333295</c:v>
                </c:pt>
                <c:pt idx="1046">
                  <c:v>92.356666666666598</c:v>
                </c:pt>
                <c:pt idx="1047">
                  <c:v>93.078333333333305</c:v>
                </c:pt>
                <c:pt idx="1048">
                  <c:v>92.907499999999899</c:v>
                </c:pt>
                <c:pt idx="1049">
                  <c:v>92.074999999999903</c:v>
                </c:pt>
                <c:pt idx="1050">
                  <c:v>90.574166666666599</c:v>
                </c:pt>
                <c:pt idx="1051">
                  <c:v>91.566666666666606</c:v>
                </c:pt>
                <c:pt idx="1052">
                  <c:v>90.649999999999906</c:v>
                </c:pt>
                <c:pt idx="1053">
                  <c:v>93.179999999999893</c:v>
                </c:pt>
                <c:pt idx="1054">
                  <c:v>92.728999999999999</c:v>
                </c:pt>
                <c:pt idx="1055">
                  <c:v>91.346666666666593</c:v>
                </c:pt>
                <c:pt idx="1056">
                  <c:v>97.366666666666603</c:v>
                </c:pt>
                <c:pt idx="1057">
                  <c:v>90.375833333333304</c:v>
                </c:pt>
                <c:pt idx="1058">
                  <c:v>87.474999999999994</c:v>
                </c:pt>
                <c:pt idx="1059">
                  <c:v>94.589999999999904</c:v>
                </c:pt>
                <c:pt idx="1060">
                  <c:v>92.352500000000006</c:v>
                </c:pt>
                <c:pt idx="1061">
                  <c:v>93.919166666666598</c:v>
                </c:pt>
                <c:pt idx="1062">
                  <c:v>92.703333333333305</c:v>
                </c:pt>
                <c:pt idx="1063">
                  <c:v>89.927499999999995</c:v>
                </c:pt>
                <c:pt idx="1064">
                  <c:v>92.654999999999902</c:v>
                </c:pt>
                <c:pt idx="1065">
                  <c:v>93.805833333333297</c:v>
                </c:pt>
                <c:pt idx="1066">
                  <c:v>91.402500000000003</c:v>
                </c:pt>
                <c:pt idx="1067">
                  <c:v>92.496666666666599</c:v>
                </c:pt>
                <c:pt idx="1068">
                  <c:v>90.926666666666605</c:v>
                </c:pt>
                <c:pt idx="1069">
                  <c:v>95.913333333333298</c:v>
                </c:pt>
                <c:pt idx="1070">
                  <c:v>92.822500000000005</c:v>
                </c:pt>
                <c:pt idx="1071">
                  <c:v>93.805833333333297</c:v>
                </c:pt>
                <c:pt idx="1072">
                  <c:v>96.0555555555555</c:v>
                </c:pt>
                <c:pt idx="1073">
                  <c:v>91.576666666666597</c:v>
                </c:pt>
                <c:pt idx="1074">
                  <c:v>90.302499999999995</c:v>
                </c:pt>
                <c:pt idx="1075">
                  <c:v>93.009166666666601</c:v>
                </c:pt>
                <c:pt idx="1076">
                  <c:v>95.102000000000004</c:v>
                </c:pt>
                <c:pt idx="1077">
                  <c:v>93.831666666666607</c:v>
                </c:pt>
                <c:pt idx="1078">
                  <c:v>92.270909090909001</c:v>
                </c:pt>
                <c:pt idx="1079">
                  <c:v>95.849166666666605</c:v>
                </c:pt>
                <c:pt idx="1080">
                  <c:v>92.894999999999897</c:v>
                </c:pt>
                <c:pt idx="1081">
                  <c:v>97.459166666666604</c:v>
                </c:pt>
                <c:pt idx="1082">
                  <c:v>90.898333333333298</c:v>
                </c:pt>
                <c:pt idx="1083">
                  <c:v>92.4224999999999</c:v>
                </c:pt>
                <c:pt idx="1084">
                  <c:v>96.047499999999999</c:v>
                </c:pt>
                <c:pt idx="1085">
                  <c:v>92.858333333333306</c:v>
                </c:pt>
                <c:pt idx="1086">
                  <c:v>96.7766666666666</c:v>
                </c:pt>
                <c:pt idx="1087">
                  <c:v>93.782499999999999</c:v>
                </c:pt>
                <c:pt idx="1088">
                  <c:v>91.845833333333303</c:v>
                </c:pt>
                <c:pt idx="1089">
                  <c:v>94.476666666666603</c:v>
                </c:pt>
                <c:pt idx="1090">
                  <c:v>95.429999999999893</c:v>
                </c:pt>
                <c:pt idx="1091">
                  <c:v>92.961666666666602</c:v>
                </c:pt>
                <c:pt idx="1092">
                  <c:v>94.661249999999995</c:v>
                </c:pt>
                <c:pt idx="1093">
                  <c:v>91.629166666666606</c:v>
                </c:pt>
                <c:pt idx="1094">
                  <c:v>93.872500000000002</c:v>
                </c:pt>
                <c:pt idx="1095">
                  <c:v>94.749166666666596</c:v>
                </c:pt>
                <c:pt idx="1096">
                  <c:v>94.245000000000005</c:v>
                </c:pt>
                <c:pt idx="1097">
                  <c:v>90.465000000000003</c:v>
                </c:pt>
                <c:pt idx="1098">
                  <c:v>94.051666666666605</c:v>
                </c:pt>
                <c:pt idx="1099">
                  <c:v>94.584166666666604</c:v>
                </c:pt>
                <c:pt idx="1100">
                  <c:v>90.363333333333301</c:v>
                </c:pt>
                <c:pt idx="1101">
                  <c:v>94.014166666666597</c:v>
                </c:pt>
                <c:pt idx="1102">
                  <c:v>91.417500000000004</c:v>
                </c:pt>
                <c:pt idx="1103">
                  <c:v>94.453333333333305</c:v>
                </c:pt>
                <c:pt idx="1104">
                  <c:v>94.170833333333306</c:v>
                </c:pt>
                <c:pt idx="1105">
                  <c:v>93.12</c:v>
                </c:pt>
                <c:pt idx="1106">
                  <c:v>96.348333333333301</c:v>
                </c:pt>
                <c:pt idx="1107">
                  <c:v>92.232500000000002</c:v>
                </c:pt>
                <c:pt idx="1108">
                  <c:v>95.015833333333305</c:v>
                </c:pt>
                <c:pt idx="1109">
                  <c:v>93.649166666666602</c:v>
                </c:pt>
                <c:pt idx="1110">
                  <c:v>93.278333333333293</c:v>
                </c:pt>
                <c:pt idx="1111">
                  <c:v>92.955833333333302</c:v>
                </c:pt>
                <c:pt idx="1112">
                  <c:v>90.924166666666594</c:v>
                </c:pt>
                <c:pt idx="1113">
                  <c:v>92.703333333333305</c:v>
                </c:pt>
                <c:pt idx="1114">
                  <c:v>93.4016666666666</c:v>
                </c:pt>
                <c:pt idx="1115">
                  <c:v>90.633333333333297</c:v>
                </c:pt>
                <c:pt idx="1116">
                  <c:v>92.266666666666595</c:v>
                </c:pt>
                <c:pt idx="1117">
                  <c:v>91.115833333333299</c:v>
                </c:pt>
                <c:pt idx="1118">
                  <c:v>92.415833333333296</c:v>
                </c:pt>
                <c:pt idx="1119">
                  <c:v>94.924166666666594</c:v>
                </c:pt>
                <c:pt idx="1120">
                  <c:v>86.441666666666606</c:v>
                </c:pt>
                <c:pt idx="1121">
                  <c:v>93.585833333333298</c:v>
                </c:pt>
                <c:pt idx="1122">
                  <c:v>91.088333333333296</c:v>
                </c:pt>
                <c:pt idx="1123">
                  <c:v>89.025833333333296</c:v>
                </c:pt>
                <c:pt idx="1124">
                  <c:v>92.524166666666602</c:v>
                </c:pt>
                <c:pt idx="1125">
                  <c:v>90.219166666666595</c:v>
                </c:pt>
                <c:pt idx="1126">
                  <c:v>93.884166666666601</c:v>
                </c:pt>
                <c:pt idx="1127">
                  <c:v>93.745833333333294</c:v>
                </c:pt>
                <c:pt idx="1128">
                  <c:v>95.747499999999903</c:v>
                </c:pt>
                <c:pt idx="1129">
                  <c:v>90.974166666666605</c:v>
                </c:pt>
                <c:pt idx="1130">
                  <c:v>94.1666666666666</c:v>
                </c:pt>
                <c:pt idx="1131">
                  <c:v>96.384166666666601</c:v>
                </c:pt>
                <c:pt idx="1132">
                  <c:v>94.815833333333302</c:v>
                </c:pt>
                <c:pt idx="1133">
                  <c:v>95.547499999999999</c:v>
                </c:pt>
                <c:pt idx="1134">
                  <c:v>90.974999999999895</c:v>
                </c:pt>
                <c:pt idx="1135">
                  <c:v>92.144166666666607</c:v>
                </c:pt>
                <c:pt idx="1136">
                  <c:v>91.504444444444403</c:v>
                </c:pt>
                <c:pt idx="1137">
                  <c:v>94.920833333333306</c:v>
                </c:pt>
                <c:pt idx="1138">
                  <c:v>95.2141666666666</c:v>
                </c:pt>
                <c:pt idx="1139">
                  <c:v>94.086666666666602</c:v>
                </c:pt>
                <c:pt idx="1140">
                  <c:v>92.909999999999897</c:v>
                </c:pt>
                <c:pt idx="1141">
                  <c:v>92.474166666666605</c:v>
                </c:pt>
                <c:pt idx="1142">
                  <c:v>89.757499999999993</c:v>
                </c:pt>
                <c:pt idx="1143">
                  <c:v>93.077499999999901</c:v>
                </c:pt>
                <c:pt idx="1144">
                  <c:v>90.888333333333307</c:v>
                </c:pt>
                <c:pt idx="1145">
                  <c:v>93.18</c:v>
                </c:pt>
                <c:pt idx="1146">
                  <c:v>92.563333333333304</c:v>
                </c:pt>
                <c:pt idx="1147">
                  <c:v>94.260833333333295</c:v>
                </c:pt>
                <c:pt idx="1148">
                  <c:v>88.240833333333299</c:v>
                </c:pt>
                <c:pt idx="1149">
                  <c:v>92.031666666666595</c:v>
                </c:pt>
                <c:pt idx="1150">
                  <c:v>92.867500000000007</c:v>
                </c:pt>
                <c:pt idx="1151">
                  <c:v>91.5416666666666</c:v>
                </c:pt>
                <c:pt idx="1152">
                  <c:v>94.8541666666666</c:v>
                </c:pt>
                <c:pt idx="1153">
                  <c:v>90.887500000000003</c:v>
                </c:pt>
                <c:pt idx="1154">
                  <c:v>92.579166666666595</c:v>
                </c:pt>
                <c:pt idx="1155">
                  <c:v>95.422499999999999</c:v>
                </c:pt>
                <c:pt idx="1156">
                  <c:v>94.640833333333305</c:v>
                </c:pt>
                <c:pt idx="1157">
                  <c:v>94.069166666666604</c:v>
                </c:pt>
                <c:pt idx="1158">
                  <c:v>91.788333333333298</c:v>
                </c:pt>
                <c:pt idx="1159">
                  <c:v>88.107500000000002</c:v>
                </c:pt>
                <c:pt idx="1160">
                  <c:v>92.053333333333299</c:v>
                </c:pt>
                <c:pt idx="1161">
                  <c:v>94.427499999999995</c:v>
                </c:pt>
                <c:pt idx="1162">
                  <c:v>94.785833333333301</c:v>
                </c:pt>
                <c:pt idx="1163">
                  <c:v>92.864999999999995</c:v>
                </c:pt>
                <c:pt idx="1164">
                  <c:v>91.605833333333294</c:v>
                </c:pt>
                <c:pt idx="1165">
                  <c:v>94.448333333333295</c:v>
                </c:pt>
                <c:pt idx="1166">
                  <c:v>89.094999999999899</c:v>
                </c:pt>
                <c:pt idx="1167">
                  <c:v>95.37</c:v>
                </c:pt>
                <c:pt idx="1168">
                  <c:v>92.759166666666601</c:v>
                </c:pt>
                <c:pt idx="1169">
                  <c:v>96.861666666666594</c:v>
                </c:pt>
                <c:pt idx="1170">
                  <c:v>92.893333333333302</c:v>
                </c:pt>
                <c:pt idx="1171">
                  <c:v>91.62</c:v>
                </c:pt>
                <c:pt idx="1172">
                  <c:v>95.988333333333301</c:v>
                </c:pt>
                <c:pt idx="1173">
                  <c:v>94.588333333333296</c:v>
                </c:pt>
                <c:pt idx="1174">
                  <c:v>94.031666666666595</c:v>
                </c:pt>
                <c:pt idx="1175">
                  <c:v>93.4166666666666</c:v>
                </c:pt>
                <c:pt idx="1176">
                  <c:v>91.315833333333302</c:v>
                </c:pt>
                <c:pt idx="1177">
                  <c:v>93.227500000000006</c:v>
                </c:pt>
                <c:pt idx="1178">
                  <c:v>95.254999999999995</c:v>
                </c:pt>
                <c:pt idx="1179">
                  <c:v>95.577500000000001</c:v>
                </c:pt>
                <c:pt idx="1180">
                  <c:v>92.415000000000006</c:v>
                </c:pt>
                <c:pt idx="1181">
                  <c:v>95.493333333333297</c:v>
                </c:pt>
                <c:pt idx="1182">
                  <c:v>94.879166666666606</c:v>
                </c:pt>
                <c:pt idx="1183">
                  <c:v>91.33</c:v>
                </c:pt>
                <c:pt idx="1184">
                  <c:v>92.034999999999997</c:v>
                </c:pt>
                <c:pt idx="1185">
                  <c:v>93.301666666666605</c:v>
                </c:pt>
                <c:pt idx="1186">
                  <c:v>92.251666666666594</c:v>
                </c:pt>
                <c:pt idx="1187">
                  <c:v>93.829166666666595</c:v>
                </c:pt>
                <c:pt idx="1188">
                  <c:v>96.950833333333307</c:v>
                </c:pt>
                <c:pt idx="1189">
                  <c:v>89.111666666666594</c:v>
                </c:pt>
                <c:pt idx="1190">
                  <c:v>93.700833333333307</c:v>
                </c:pt>
                <c:pt idx="1191">
                  <c:v>91.821666666666601</c:v>
                </c:pt>
                <c:pt idx="1192">
                  <c:v>91.176666666666605</c:v>
                </c:pt>
                <c:pt idx="1193">
                  <c:v>93.967499999999902</c:v>
                </c:pt>
                <c:pt idx="1194">
                  <c:v>96.016666666666694</c:v>
                </c:pt>
                <c:pt idx="1195">
                  <c:v>93.3</c:v>
                </c:pt>
                <c:pt idx="1196">
                  <c:v>93.487272727272696</c:v>
                </c:pt>
                <c:pt idx="1197">
                  <c:v>92.534166666666593</c:v>
                </c:pt>
                <c:pt idx="1198">
                  <c:v>90.468333333333305</c:v>
                </c:pt>
                <c:pt idx="1199">
                  <c:v>94.832499999999996</c:v>
                </c:pt>
                <c:pt idx="1200">
                  <c:v>95.144999999999996</c:v>
                </c:pt>
                <c:pt idx="1201">
                  <c:v>93.267499999999998</c:v>
                </c:pt>
                <c:pt idx="1202">
                  <c:v>94.013333333333307</c:v>
                </c:pt>
                <c:pt idx="1203">
                  <c:v>95.63</c:v>
                </c:pt>
                <c:pt idx="1204">
                  <c:v>92.195833333333297</c:v>
                </c:pt>
                <c:pt idx="1205">
                  <c:v>91.516666666666595</c:v>
                </c:pt>
                <c:pt idx="1206">
                  <c:v>94.718333333333305</c:v>
                </c:pt>
                <c:pt idx="1207">
                  <c:v>93.7083333333333</c:v>
                </c:pt>
                <c:pt idx="1208">
                  <c:v>88.927499999999995</c:v>
                </c:pt>
                <c:pt idx="1209">
                  <c:v>92.028333333333293</c:v>
                </c:pt>
                <c:pt idx="1210">
                  <c:v>93.161666666666605</c:v>
                </c:pt>
                <c:pt idx="1211">
                  <c:v>94.2766666666666</c:v>
                </c:pt>
                <c:pt idx="1212">
                  <c:v>89.2083333333333</c:v>
                </c:pt>
                <c:pt idx="1213">
                  <c:v>94.743333333333297</c:v>
                </c:pt>
                <c:pt idx="1214">
                  <c:v>89.875833333333304</c:v>
                </c:pt>
                <c:pt idx="1215">
                  <c:v>90.906666666666595</c:v>
                </c:pt>
                <c:pt idx="1216">
                  <c:v>94.0058333333333</c:v>
                </c:pt>
                <c:pt idx="1217">
                  <c:v>92.414166666666603</c:v>
                </c:pt>
                <c:pt idx="1218">
                  <c:v>92.831666666666607</c:v>
                </c:pt>
                <c:pt idx="1219">
                  <c:v>92.375</c:v>
                </c:pt>
                <c:pt idx="1220">
                  <c:v>89.369166666666601</c:v>
                </c:pt>
                <c:pt idx="1221">
                  <c:v>93.370833333333294</c:v>
                </c:pt>
                <c:pt idx="1222">
                  <c:v>91.319166666666604</c:v>
                </c:pt>
                <c:pt idx="1223">
                  <c:v>91.633333333333297</c:v>
                </c:pt>
                <c:pt idx="1224">
                  <c:v>93.654166666666598</c:v>
                </c:pt>
                <c:pt idx="1225">
                  <c:v>93.094999999999899</c:v>
                </c:pt>
                <c:pt idx="1226">
                  <c:v>93.775000000000006</c:v>
                </c:pt>
                <c:pt idx="1227">
                  <c:v>88.952500000000001</c:v>
                </c:pt>
                <c:pt idx="1228">
                  <c:v>92.994166666666601</c:v>
                </c:pt>
                <c:pt idx="1229">
                  <c:v>97.970833333333303</c:v>
                </c:pt>
                <c:pt idx="1230">
                  <c:v>92.363333333333301</c:v>
                </c:pt>
                <c:pt idx="1231">
                  <c:v>93.679166666666603</c:v>
                </c:pt>
                <c:pt idx="1232">
                  <c:v>92.120833333333294</c:v>
                </c:pt>
                <c:pt idx="1233">
                  <c:v>95.302499999999995</c:v>
                </c:pt>
                <c:pt idx="1234">
                  <c:v>90.0416666666666</c:v>
                </c:pt>
                <c:pt idx="1235">
                  <c:v>92.947499999999906</c:v>
                </c:pt>
                <c:pt idx="1236">
                  <c:v>94.227500000000006</c:v>
                </c:pt>
                <c:pt idx="1237">
                  <c:v>94.241666666666603</c:v>
                </c:pt>
                <c:pt idx="1238">
                  <c:v>91.0266666666666</c:v>
                </c:pt>
                <c:pt idx="1239">
                  <c:v>92.328333333333305</c:v>
                </c:pt>
                <c:pt idx="1240">
                  <c:v>97.080833333333302</c:v>
                </c:pt>
                <c:pt idx="1241">
                  <c:v>93.259999999999906</c:v>
                </c:pt>
                <c:pt idx="1242">
                  <c:v>92.435833333333306</c:v>
                </c:pt>
                <c:pt idx="1243">
                  <c:v>91.976666666666603</c:v>
                </c:pt>
                <c:pt idx="1244">
                  <c:v>92.086666666666602</c:v>
                </c:pt>
                <c:pt idx="1245">
                  <c:v>92.968333333333305</c:v>
                </c:pt>
                <c:pt idx="1246">
                  <c:v>96.536666666666605</c:v>
                </c:pt>
                <c:pt idx="1247">
                  <c:v>94.171666666666596</c:v>
                </c:pt>
                <c:pt idx="1248">
                  <c:v>94.457499999999996</c:v>
                </c:pt>
                <c:pt idx="1249">
                  <c:v>93.327499999999901</c:v>
                </c:pt>
                <c:pt idx="1250">
                  <c:v>96.022499999999994</c:v>
                </c:pt>
                <c:pt idx="1251">
                  <c:v>94.177499999999995</c:v>
                </c:pt>
                <c:pt idx="1252">
                  <c:v>93.3125</c:v>
                </c:pt>
                <c:pt idx="1253">
                  <c:v>92.627499999999998</c:v>
                </c:pt>
                <c:pt idx="1254">
                  <c:v>93.024166666666602</c:v>
                </c:pt>
                <c:pt idx="1255">
                  <c:v>92.092500000000001</c:v>
                </c:pt>
                <c:pt idx="1256">
                  <c:v>92.263333333333307</c:v>
                </c:pt>
                <c:pt idx="1257">
                  <c:v>93.793333333333294</c:v>
                </c:pt>
                <c:pt idx="1258">
                  <c:v>92.381999999999906</c:v>
                </c:pt>
                <c:pt idx="1259">
                  <c:v>92.907499999999999</c:v>
                </c:pt>
                <c:pt idx="1260">
                  <c:v>93.206249999999997</c:v>
                </c:pt>
                <c:pt idx="1261">
                  <c:v>97.012499999999903</c:v>
                </c:pt>
                <c:pt idx="1262">
                  <c:v>89.178333333333299</c:v>
                </c:pt>
                <c:pt idx="1263">
                  <c:v>90.419166666666598</c:v>
                </c:pt>
                <c:pt idx="1264">
                  <c:v>95.5891666666666</c:v>
                </c:pt>
                <c:pt idx="1265">
                  <c:v>97.796666666666596</c:v>
                </c:pt>
                <c:pt idx="1266">
                  <c:v>93.211666666666602</c:v>
                </c:pt>
                <c:pt idx="1267">
                  <c:v>92.63</c:v>
                </c:pt>
                <c:pt idx="1268">
                  <c:v>93.126666666666594</c:v>
                </c:pt>
                <c:pt idx="1269">
                  <c:v>94.182499999999905</c:v>
                </c:pt>
                <c:pt idx="1270">
                  <c:v>92.816666666666606</c:v>
                </c:pt>
                <c:pt idx="1271">
                  <c:v>89.649166666666602</c:v>
                </c:pt>
                <c:pt idx="1272">
                  <c:v>89.694999999999993</c:v>
                </c:pt>
                <c:pt idx="1273">
                  <c:v>90.165000000000006</c:v>
                </c:pt>
                <c:pt idx="1274">
                  <c:v>92.224999999999994</c:v>
                </c:pt>
                <c:pt idx="1275">
                  <c:v>91.504999999999995</c:v>
                </c:pt>
                <c:pt idx="1276">
                  <c:v>95.185833333333306</c:v>
                </c:pt>
                <c:pt idx="1277">
                  <c:v>92.634166666666601</c:v>
                </c:pt>
                <c:pt idx="1278">
                  <c:v>91.8541666666666</c:v>
                </c:pt>
                <c:pt idx="1279">
                  <c:v>88.734166666666596</c:v>
                </c:pt>
                <c:pt idx="1280">
                  <c:v>97.854285714285695</c:v>
                </c:pt>
                <c:pt idx="1281">
                  <c:v>90.266666666666595</c:v>
                </c:pt>
                <c:pt idx="1282">
                  <c:v>93.316666666666606</c:v>
                </c:pt>
                <c:pt idx="1283">
                  <c:v>91.059166666666599</c:v>
                </c:pt>
                <c:pt idx="1284">
                  <c:v>96.3808333333333</c:v>
                </c:pt>
                <c:pt idx="1285">
                  <c:v>94.445833333333297</c:v>
                </c:pt>
                <c:pt idx="1286">
                  <c:v>89.991666666666603</c:v>
                </c:pt>
                <c:pt idx="1287">
                  <c:v>93.043333333333294</c:v>
                </c:pt>
                <c:pt idx="1288">
                  <c:v>92.8</c:v>
                </c:pt>
                <c:pt idx="1289">
                  <c:v>92.62</c:v>
                </c:pt>
                <c:pt idx="1290">
                  <c:v>89.626666666666594</c:v>
                </c:pt>
                <c:pt idx="1291">
                  <c:v>96.4433333333333</c:v>
                </c:pt>
                <c:pt idx="1292">
                  <c:v>95.782499999999999</c:v>
                </c:pt>
                <c:pt idx="1293">
                  <c:v>91.242500000000007</c:v>
                </c:pt>
                <c:pt idx="1294">
                  <c:v>94.824999999999903</c:v>
                </c:pt>
                <c:pt idx="1295">
                  <c:v>97.902499999999904</c:v>
                </c:pt>
                <c:pt idx="1296">
                  <c:v>88.783333333333303</c:v>
                </c:pt>
                <c:pt idx="1297">
                  <c:v>93.279999999999902</c:v>
                </c:pt>
                <c:pt idx="1298">
                  <c:v>89.876666666666594</c:v>
                </c:pt>
                <c:pt idx="1299">
                  <c:v>93.448333333333295</c:v>
                </c:pt>
                <c:pt idx="1300">
                  <c:v>89.710833333333298</c:v>
                </c:pt>
                <c:pt idx="1301">
                  <c:v>93.548333333333304</c:v>
                </c:pt>
                <c:pt idx="1302">
                  <c:v>97.102500000000006</c:v>
                </c:pt>
                <c:pt idx="1303">
                  <c:v>93.54</c:v>
                </c:pt>
                <c:pt idx="1304">
                  <c:v>96.017499999999899</c:v>
                </c:pt>
                <c:pt idx="1305">
                  <c:v>95.88</c:v>
                </c:pt>
                <c:pt idx="1306">
                  <c:v>97.279166666666598</c:v>
                </c:pt>
                <c:pt idx="1307">
                  <c:v>92.186666666666596</c:v>
                </c:pt>
                <c:pt idx="1308">
                  <c:v>92.573333333333295</c:v>
                </c:pt>
                <c:pt idx="1309">
                  <c:v>92.292499999999905</c:v>
                </c:pt>
                <c:pt idx="1310">
                  <c:v>89.856666666666598</c:v>
                </c:pt>
                <c:pt idx="1311">
                  <c:v>95.3958333333333</c:v>
                </c:pt>
                <c:pt idx="1312">
                  <c:v>90.515833333333305</c:v>
                </c:pt>
                <c:pt idx="1313">
                  <c:v>91.726666666666603</c:v>
                </c:pt>
                <c:pt idx="1314">
                  <c:v>93.337499999999906</c:v>
                </c:pt>
                <c:pt idx="1315">
                  <c:v>94.040833333333296</c:v>
                </c:pt>
                <c:pt idx="1316">
                  <c:v>91.495833333333294</c:v>
                </c:pt>
                <c:pt idx="1317">
                  <c:v>91.925833333333301</c:v>
                </c:pt>
                <c:pt idx="1318">
                  <c:v>95.820833333333297</c:v>
                </c:pt>
                <c:pt idx="1319">
                  <c:v>96.074166666666599</c:v>
                </c:pt>
                <c:pt idx="1320">
                  <c:v>89.605000000000004</c:v>
                </c:pt>
                <c:pt idx="1321">
                  <c:v>94.202500000000001</c:v>
                </c:pt>
                <c:pt idx="1322">
                  <c:v>94.43</c:v>
                </c:pt>
                <c:pt idx="1323">
                  <c:v>92.056666666666601</c:v>
                </c:pt>
                <c:pt idx="1324">
                  <c:v>93.225833333333298</c:v>
                </c:pt>
                <c:pt idx="1325">
                  <c:v>89.435000000000002</c:v>
                </c:pt>
                <c:pt idx="1326">
                  <c:v>89.132499999999993</c:v>
                </c:pt>
                <c:pt idx="1327">
                  <c:v>92.077499999999901</c:v>
                </c:pt>
                <c:pt idx="1328">
                  <c:v>89.795833333333306</c:v>
                </c:pt>
                <c:pt idx="1329">
                  <c:v>91.334999999999994</c:v>
                </c:pt>
                <c:pt idx="1330">
                  <c:v>91.149166666666602</c:v>
                </c:pt>
                <c:pt idx="1331">
                  <c:v>91.080833333333302</c:v>
                </c:pt>
                <c:pt idx="1332">
                  <c:v>93.509166666666601</c:v>
                </c:pt>
                <c:pt idx="1333">
                  <c:v>92.410833333333301</c:v>
                </c:pt>
                <c:pt idx="1334">
                  <c:v>91.293333333333294</c:v>
                </c:pt>
                <c:pt idx="1335">
                  <c:v>90.894166666666607</c:v>
                </c:pt>
                <c:pt idx="1336">
                  <c:v>92.777499999999904</c:v>
                </c:pt>
                <c:pt idx="1337">
                  <c:v>94.932500000000005</c:v>
                </c:pt>
                <c:pt idx="1338">
                  <c:v>92.434166666666599</c:v>
                </c:pt>
                <c:pt idx="1339">
                  <c:v>93.046666666666596</c:v>
                </c:pt>
                <c:pt idx="1340">
                  <c:v>93.422499999999999</c:v>
                </c:pt>
                <c:pt idx="1341">
                  <c:v>97.349166666666605</c:v>
                </c:pt>
                <c:pt idx="1342">
                  <c:v>96.465454545454506</c:v>
                </c:pt>
                <c:pt idx="1343">
                  <c:v>92.75</c:v>
                </c:pt>
                <c:pt idx="1344">
                  <c:v>92.273333333333298</c:v>
                </c:pt>
                <c:pt idx="1345">
                  <c:v>88.793333333333294</c:v>
                </c:pt>
                <c:pt idx="1346">
                  <c:v>87.631666666666604</c:v>
                </c:pt>
                <c:pt idx="1347">
                  <c:v>90.684166666666599</c:v>
                </c:pt>
                <c:pt idx="1348">
                  <c:v>90.214999999999904</c:v>
                </c:pt>
                <c:pt idx="1349">
                  <c:v>93.018333333333302</c:v>
                </c:pt>
                <c:pt idx="1350">
                  <c:v>94.704999999999998</c:v>
                </c:pt>
                <c:pt idx="1351">
                  <c:v>94.664166666666603</c:v>
                </c:pt>
                <c:pt idx="1352">
                  <c:v>92.75</c:v>
                </c:pt>
                <c:pt idx="1353">
                  <c:v>91.389999999999901</c:v>
                </c:pt>
                <c:pt idx="1354">
                  <c:v>93.83</c:v>
                </c:pt>
                <c:pt idx="1355">
                  <c:v>92.7083333333333</c:v>
                </c:pt>
                <c:pt idx="1356">
                  <c:v>91.600833333333298</c:v>
                </c:pt>
                <c:pt idx="1357">
                  <c:v>89.942499999999995</c:v>
                </c:pt>
                <c:pt idx="1358">
                  <c:v>96.827500000000001</c:v>
                </c:pt>
                <c:pt idx="1359">
                  <c:v>95.646666666666604</c:v>
                </c:pt>
                <c:pt idx="1360">
                  <c:v>91.236666666666594</c:v>
                </c:pt>
                <c:pt idx="1361">
                  <c:v>91.305833333333297</c:v>
                </c:pt>
                <c:pt idx="1362">
                  <c:v>90.596666666666593</c:v>
                </c:pt>
                <c:pt idx="1363">
                  <c:v>95.46</c:v>
                </c:pt>
                <c:pt idx="1364">
                  <c:v>95.662499999999895</c:v>
                </c:pt>
                <c:pt idx="1365">
                  <c:v>97.945833333333297</c:v>
                </c:pt>
                <c:pt idx="1366">
                  <c:v>92.997500000000002</c:v>
                </c:pt>
                <c:pt idx="1367">
                  <c:v>95.619166666666601</c:v>
                </c:pt>
                <c:pt idx="1368">
                  <c:v>94.369166666666601</c:v>
                </c:pt>
                <c:pt idx="1369">
                  <c:v>88.018333333333302</c:v>
                </c:pt>
                <c:pt idx="1370">
                  <c:v>90.931666666666601</c:v>
                </c:pt>
                <c:pt idx="1371">
                  <c:v>94.170833333333306</c:v>
                </c:pt>
                <c:pt idx="1372">
                  <c:v>96.814166666666594</c:v>
                </c:pt>
                <c:pt idx="1373">
                  <c:v>92.745000000000005</c:v>
                </c:pt>
                <c:pt idx="1374">
                  <c:v>89.886666666666599</c:v>
                </c:pt>
                <c:pt idx="1375">
                  <c:v>91.894545454545394</c:v>
                </c:pt>
                <c:pt idx="1376">
                  <c:v>90.055714285714203</c:v>
                </c:pt>
                <c:pt idx="1377">
                  <c:v>92.525833333333296</c:v>
                </c:pt>
                <c:pt idx="1378">
                  <c:v>93.71875</c:v>
                </c:pt>
                <c:pt idx="1379">
                  <c:v>94.435833333333306</c:v>
                </c:pt>
                <c:pt idx="1380">
                  <c:v>95.419166666666598</c:v>
                </c:pt>
                <c:pt idx="1381">
                  <c:v>94.839999999999904</c:v>
                </c:pt>
                <c:pt idx="1382">
                  <c:v>90.721666666666593</c:v>
                </c:pt>
                <c:pt idx="1383">
                  <c:v>97.636666666666599</c:v>
                </c:pt>
                <c:pt idx="1384">
                  <c:v>90.548333333333304</c:v>
                </c:pt>
                <c:pt idx="1385">
                  <c:v>91.250833333333304</c:v>
                </c:pt>
                <c:pt idx="1386">
                  <c:v>92.099166666666605</c:v>
                </c:pt>
                <c:pt idx="1387">
                  <c:v>92.097272727272696</c:v>
                </c:pt>
                <c:pt idx="1388">
                  <c:v>97.952857142857098</c:v>
                </c:pt>
                <c:pt idx="1389">
                  <c:v>92.206666666666607</c:v>
                </c:pt>
                <c:pt idx="1390">
                  <c:v>96.4433333333333</c:v>
                </c:pt>
                <c:pt idx="1391">
                  <c:v>94.2766666666666</c:v>
                </c:pt>
                <c:pt idx="1392">
                  <c:v>90.676666666666605</c:v>
                </c:pt>
                <c:pt idx="1393">
                  <c:v>92.789166666666603</c:v>
                </c:pt>
                <c:pt idx="1394">
                  <c:v>87.263333333333307</c:v>
                </c:pt>
                <c:pt idx="1395">
                  <c:v>91.471666666666593</c:v>
                </c:pt>
                <c:pt idx="1396">
                  <c:v>96.064166666666594</c:v>
                </c:pt>
                <c:pt idx="1397">
                  <c:v>95.494166666666601</c:v>
                </c:pt>
                <c:pt idx="1398">
                  <c:v>94.431666666666601</c:v>
                </c:pt>
                <c:pt idx="1399">
                  <c:v>92.842499999999902</c:v>
                </c:pt>
                <c:pt idx="1400">
                  <c:v>97.060833333333306</c:v>
                </c:pt>
                <c:pt idx="1401">
                  <c:v>92.796666666666596</c:v>
                </c:pt>
                <c:pt idx="1402">
                  <c:v>92.504999999999995</c:v>
                </c:pt>
                <c:pt idx="1403">
                  <c:v>92.484166666666596</c:v>
                </c:pt>
                <c:pt idx="1404">
                  <c:v>91.757000000000005</c:v>
                </c:pt>
                <c:pt idx="1405">
                  <c:v>93.080833333333302</c:v>
                </c:pt>
                <c:pt idx="1406">
                  <c:v>92.68</c:v>
                </c:pt>
                <c:pt idx="1407">
                  <c:v>91.634166666666601</c:v>
                </c:pt>
                <c:pt idx="1408">
                  <c:v>95.111666666666594</c:v>
                </c:pt>
                <c:pt idx="1409">
                  <c:v>93.984999999999999</c:v>
                </c:pt>
                <c:pt idx="1410">
                  <c:v>94.454999999999998</c:v>
                </c:pt>
                <c:pt idx="1411">
                  <c:v>92.797499999999999</c:v>
                </c:pt>
                <c:pt idx="1412">
                  <c:v>93.024166666666602</c:v>
                </c:pt>
                <c:pt idx="1413">
                  <c:v>92.905000000000001</c:v>
                </c:pt>
                <c:pt idx="1414">
                  <c:v>92.018333333333302</c:v>
                </c:pt>
                <c:pt idx="1415">
                  <c:v>94.912499999999994</c:v>
                </c:pt>
                <c:pt idx="1416">
                  <c:v>93.859166666666596</c:v>
                </c:pt>
                <c:pt idx="1417">
                  <c:v>91.686666666666596</c:v>
                </c:pt>
                <c:pt idx="1418">
                  <c:v>93.885833333333295</c:v>
                </c:pt>
                <c:pt idx="1419">
                  <c:v>93.326666666666597</c:v>
                </c:pt>
                <c:pt idx="1420">
                  <c:v>94.9375</c:v>
                </c:pt>
                <c:pt idx="1421">
                  <c:v>94.245833333333294</c:v>
                </c:pt>
                <c:pt idx="1422">
                  <c:v>89.978333333333296</c:v>
                </c:pt>
                <c:pt idx="1423">
                  <c:v>93.031666666666595</c:v>
                </c:pt>
                <c:pt idx="1424">
                  <c:v>92.2708333333333</c:v>
                </c:pt>
                <c:pt idx="1425">
                  <c:v>93.975833333333298</c:v>
                </c:pt>
                <c:pt idx="1426">
                  <c:v>91.39</c:v>
                </c:pt>
                <c:pt idx="1427">
                  <c:v>89.696666666666601</c:v>
                </c:pt>
                <c:pt idx="1428">
                  <c:v>94.949166666666599</c:v>
                </c:pt>
                <c:pt idx="1429">
                  <c:v>93.538333333333298</c:v>
                </c:pt>
                <c:pt idx="1430">
                  <c:v>93.586666666666602</c:v>
                </c:pt>
                <c:pt idx="1431">
                  <c:v>91.453333333333305</c:v>
                </c:pt>
                <c:pt idx="1432">
                  <c:v>92.62</c:v>
                </c:pt>
                <c:pt idx="1433">
                  <c:v>95.298333333333304</c:v>
                </c:pt>
                <c:pt idx="1434">
                  <c:v>92.412499999999994</c:v>
                </c:pt>
                <c:pt idx="1435">
                  <c:v>90.366666666666603</c:v>
                </c:pt>
                <c:pt idx="1436">
                  <c:v>92.250833333333304</c:v>
                </c:pt>
                <c:pt idx="1437">
                  <c:v>91.97</c:v>
                </c:pt>
                <c:pt idx="1438">
                  <c:v>93.757499999999993</c:v>
                </c:pt>
                <c:pt idx="1439">
                  <c:v>95.6458333333333</c:v>
                </c:pt>
                <c:pt idx="1440">
                  <c:v>92.878333333333302</c:v>
                </c:pt>
                <c:pt idx="1441">
                  <c:v>92.855833333333294</c:v>
                </c:pt>
                <c:pt idx="1442">
                  <c:v>93.114999999999995</c:v>
                </c:pt>
                <c:pt idx="1443">
                  <c:v>92.212499999999906</c:v>
                </c:pt>
                <c:pt idx="1444">
                  <c:v>93.219166666666595</c:v>
                </c:pt>
                <c:pt idx="1445">
                  <c:v>93.787499999999895</c:v>
                </c:pt>
                <c:pt idx="1446">
                  <c:v>94.329999999999899</c:v>
                </c:pt>
                <c:pt idx="1447">
                  <c:v>95.224166666666605</c:v>
                </c:pt>
                <c:pt idx="1448">
                  <c:v>92.940833333333302</c:v>
                </c:pt>
                <c:pt idx="1449">
                  <c:v>90.131666666666604</c:v>
                </c:pt>
                <c:pt idx="1450">
                  <c:v>90.2141666666666</c:v>
                </c:pt>
                <c:pt idx="1451">
                  <c:v>91.858333333333306</c:v>
                </c:pt>
                <c:pt idx="1452">
                  <c:v>96.48</c:v>
                </c:pt>
                <c:pt idx="1453">
                  <c:v>96.315833333333302</c:v>
                </c:pt>
                <c:pt idx="1454">
                  <c:v>95.259166666666601</c:v>
                </c:pt>
                <c:pt idx="1455">
                  <c:v>95.25</c:v>
                </c:pt>
                <c:pt idx="1456">
                  <c:v>94.122500000000002</c:v>
                </c:pt>
                <c:pt idx="1457">
                  <c:v>92.79</c:v>
                </c:pt>
                <c:pt idx="1458">
                  <c:v>90.688333333333304</c:v>
                </c:pt>
                <c:pt idx="1459">
                  <c:v>96.152500000000003</c:v>
                </c:pt>
              </c:numCache>
            </c:numRef>
          </c:yVal>
          <c:smooth val="0"/>
          <c:extLst>
            <c:ext xmlns:c16="http://schemas.microsoft.com/office/drawing/2014/chart" uri="{C3380CC4-5D6E-409C-BE32-E72D297353CC}">
              <c16:uniqueId val="{00000000-0C68-48AE-B0AB-67E0188606F8}"/>
            </c:ext>
          </c:extLst>
        </c:ser>
        <c:dLbls>
          <c:showLegendKey val="0"/>
          <c:showVal val="0"/>
          <c:showCatName val="0"/>
          <c:showSerName val="0"/>
          <c:showPercent val="0"/>
          <c:showBubbleSize val="0"/>
        </c:dLbls>
        <c:axId val="495534968"/>
        <c:axId val="495536280"/>
      </c:scatterChart>
      <c:valAx>
        <c:axId val="495534968"/>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5536280"/>
        <c:crosses val="autoZero"/>
        <c:crossBetween val="midCat"/>
      </c:valAx>
      <c:valAx>
        <c:axId val="49553628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553496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400" b="1" i="0" u="none" strike="noStrike" baseline="0">
                <a:solidFill>
                  <a:schemeClr val="bg1"/>
                </a:solidFill>
                <a:effectLst/>
              </a:rPr>
              <a:t>Micro Hard Water Scattter Plot</a:t>
            </a:r>
            <a:r>
              <a:rPr lang="en-US" sz="1400" b="0" i="0" u="none" strike="noStrike" baseline="0">
                <a:solidFill>
                  <a:schemeClr val="bg1"/>
                </a:solidFill>
              </a:rPr>
              <a:t> </a:t>
            </a:r>
            <a:endParaRPr lang="en-US">
              <a:solidFill>
                <a:schemeClr val="bg1"/>
              </a:solidFill>
            </a:endParaRPr>
          </a:p>
        </c:rich>
      </c:tx>
      <c:overlay val="0"/>
      <c:spPr>
        <a:solidFill>
          <a:schemeClr val="accent1">
            <a:lumMod val="50000"/>
          </a:schemeClr>
        </a:solid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scatterChart>
        <c:scatterStyle val="lineMarker"/>
        <c:varyColors val="0"/>
        <c:ser>
          <c:idx val="0"/>
          <c:order val="0"/>
          <c:tx>
            <c:v>Hard</c:v>
          </c:tx>
          <c:spPr>
            <a:ln w="25400" cap="rnd">
              <a:noFill/>
              <a:round/>
            </a:ln>
            <a:effectLst/>
          </c:spPr>
          <c:marker>
            <c:symbol val="circle"/>
            <c:size val="5"/>
            <c:spPr>
              <a:solidFill>
                <a:schemeClr val="accent1"/>
              </a:solidFill>
              <a:ln w="9525">
                <a:solidFill>
                  <a:schemeClr val="accent1"/>
                </a:solidFill>
              </a:ln>
              <a:effectLst/>
            </c:spPr>
          </c:marker>
          <c:xVal>
            <c:numRef>
              <c:f>Sheet1!$E$3:$E$732</c:f>
              <c:numCache>
                <c:formatCode>0.00</c:formatCode>
                <c:ptCount val="730"/>
                <c:pt idx="0">
                  <c:v>2814.7105606124901</c:v>
                </c:pt>
                <c:pt idx="1">
                  <c:v>2820.15931286666</c:v>
                </c:pt>
                <c:pt idx="2">
                  <c:v>2147.3532233291598</c:v>
                </c:pt>
                <c:pt idx="3">
                  <c:v>2545.3108069374898</c:v>
                </c:pt>
                <c:pt idx="4">
                  <c:v>2222.4136193208301</c:v>
                </c:pt>
                <c:pt idx="5">
                  <c:v>2257.3158007708298</c:v>
                </c:pt>
                <c:pt idx="6">
                  <c:v>2032.198344465</c:v>
                </c:pt>
                <c:pt idx="7">
                  <c:v>2117.8163037374902</c:v>
                </c:pt>
                <c:pt idx="8">
                  <c:v>1881.9500175666601</c:v>
                </c:pt>
                <c:pt idx="9">
                  <c:v>2576.3438875909001</c:v>
                </c:pt>
                <c:pt idx="10">
                  <c:v>2044.66478628499</c:v>
                </c:pt>
                <c:pt idx="11">
                  <c:v>2868.9563182708298</c:v>
                </c:pt>
                <c:pt idx="12">
                  <c:v>2472.6334011958302</c:v>
                </c:pt>
                <c:pt idx="13">
                  <c:v>3299.9393580708202</c:v>
                </c:pt>
                <c:pt idx="14">
                  <c:v>2786.5475998083298</c:v>
                </c:pt>
                <c:pt idx="15">
                  <c:v>3225.7517746541598</c:v>
                </c:pt>
                <c:pt idx="16">
                  <c:v>2425.1360756541599</c:v>
                </c:pt>
                <c:pt idx="17">
                  <c:v>2401.8058121333302</c:v>
                </c:pt>
                <c:pt idx="18">
                  <c:v>2113.5125400799898</c:v>
                </c:pt>
                <c:pt idx="19">
                  <c:v>2433.3480168166602</c:v>
                </c:pt>
                <c:pt idx="20">
                  <c:v>2189.0438997312399</c:v>
                </c:pt>
                <c:pt idx="21">
                  <c:v>2483.5657340083299</c:v>
                </c:pt>
                <c:pt idx="22">
                  <c:v>1896.0243473666601</c:v>
                </c:pt>
                <c:pt idx="23">
                  <c:v>2615.8735382874902</c:v>
                </c:pt>
                <c:pt idx="24">
                  <c:v>1992.70477325416</c:v>
                </c:pt>
                <c:pt idx="25">
                  <c:v>2387.7880464916602</c:v>
                </c:pt>
                <c:pt idx="26">
                  <c:v>2358.34048073333</c:v>
                </c:pt>
                <c:pt idx="27">
                  <c:v>3340.70503213333</c:v>
                </c:pt>
                <c:pt idx="28">
                  <c:v>2842.3093060374899</c:v>
                </c:pt>
                <c:pt idx="29">
                  <c:v>3250.4874035166599</c:v>
                </c:pt>
                <c:pt idx="30">
                  <c:v>2453.1961141708298</c:v>
                </c:pt>
                <c:pt idx="31">
                  <c:v>2536.4750736916599</c:v>
                </c:pt>
                <c:pt idx="32">
                  <c:v>1958.7403593583299</c:v>
                </c:pt>
                <c:pt idx="33">
                  <c:v>2217.7377323208302</c:v>
                </c:pt>
                <c:pt idx="34">
                  <c:v>2035.5217133875001</c:v>
                </c:pt>
                <c:pt idx="35">
                  <c:v>2450.3480851874901</c:v>
                </c:pt>
                <c:pt idx="36">
                  <c:v>1864.6022638714201</c:v>
                </c:pt>
                <c:pt idx="37">
                  <c:v>2278.1295495916602</c:v>
                </c:pt>
                <c:pt idx="38">
                  <c:v>1924.9605551166601</c:v>
                </c:pt>
                <c:pt idx="39">
                  <c:v>2560.8750446249901</c:v>
                </c:pt>
                <c:pt idx="40">
                  <c:v>2127.80860193749</c:v>
                </c:pt>
                <c:pt idx="41">
                  <c:v>2746.1296072416599</c:v>
                </c:pt>
                <c:pt idx="42">
                  <c:v>2140.0864342166601</c:v>
                </c:pt>
                <c:pt idx="43">
                  <c:v>2651.1279091166598</c:v>
                </c:pt>
                <c:pt idx="44">
                  <c:v>2198.8909038583301</c:v>
                </c:pt>
                <c:pt idx="45">
                  <c:v>2598.18044052499</c:v>
                </c:pt>
                <c:pt idx="46">
                  <c:v>2166.8205700090898</c:v>
                </c:pt>
                <c:pt idx="47">
                  <c:v>2420.47367987499</c:v>
                </c:pt>
                <c:pt idx="48">
                  <c:v>2104.8423878291601</c:v>
                </c:pt>
                <c:pt idx="49">
                  <c:v>2301.0493781833302</c:v>
                </c:pt>
                <c:pt idx="50">
                  <c:v>2010.89693983749</c:v>
                </c:pt>
                <c:pt idx="51">
                  <c:v>2440.1286881583301</c:v>
                </c:pt>
                <c:pt idx="52">
                  <c:v>1872.7888722083301</c:v>
                </c:pt>
                <c:pt idx="53">
                  <c:v>2702.8843677749901</c:v>
                </c:pt>
                <c:pt idx="54">
                  <c:v>1862.09098722916</c:v>
                </c:pt>
                <c:pt idx="55">
                  <c:v>2301.8307151874901</c:v>
                </c:pt>
                <c:pt idx="56">
                  <c:v>2141.2100704499899</c:v>
                </c:pt>
                <c:pt idx="57">
                  <c:v>2542.9754542625001</c:v>
                </c:pt>
                <c:pt idx="58">
                  <c:v>2141.6758152541602</c:v>
                </c:pt>
                <c:pt idx="59">
                  <c:v>2821.5852816249899</c:v>
                </c:pt>
                <c:pt idx="60">
                  <c:v>2121.2677979249902</c:v>
                </c:pt>
                <c:pt idx="61">
                  <c:v>2725.2631981750001</c:v>
                </c:pt>
                <c:pt idx="62">
                  <c:v>2168.7831825916601</c:v>
                </c:pt>
                <c:pt idx="63">
                  <c:v>2961.5898729458299</c:v>
                </c:pt>
                <c:pt idx="64">
                  <c:v>2059.6434400374901</c:v>
                </c:pt>
                <c:pt idx="65">
                  <c:v>2915.94190402499</c:v>
                </c:pt>
                <c:pt idx="66">
                  <c:v>2074.9507374291602</c:v>
                </c:pt>
                <c:pt idx="67">
                  <c:v>2840.1388558458302</c:v>
                </c:pt>
                <c:pt idx="68">
                  <c:v>2336.1864341833302</c:v>
                </c:pt>
                <c:pt idx="69">
                  <c:v>2795.9823378666601</c:v>
                </c:pt>
                <c:pt idx="70">
                  <c:v>2203.7443846374899</c:v>
                </c:pt>
                <c:pt idx="71">
                  <c:v>2514.4400851124901</c:v>
                </c:pt>
                <c:pt idx="72">
                  <c:v>2254.8362323375</c:v>
                </c:pt>
                <c:pt idx="73">
                  <c:v>2369.5948363374901</c:v>
                </c:pt>
                <c:pt idx="74">
                  <c:v>1974.18200617916</c:v>
                </c:pt>
                <c:pt idx="75">
                  <c:v>2271.7791866166599</c:v>
                </c:pt>
                <c:pt idx="76">
                  <c:v>2014.2160829833299</c:v>
                </c:pt>
                <c:pt idx="77">
                  <c:v>2596.5701936458299</c:v>
                </c:pt>
                <c:pt idx="78">
                  <c:v>1867.4815676363601</c:v>
                </c:pt>
                <c:pt idx="79">
                  <c:v>2828.9775346166598</c:v>
                </c:pt>
                <c:pt idx="80">
                  <c:v>1994.4438366499901</c:v>
                </c:pt>
                <c:pt idx="81">
                  <c:v>2926.1708955250001</c:v>
                </c:pt>
                <c:pt idx="82">
                  <c:v>2554.6178627291602</c:v>
                </c:pt>
                <c:pt idx="83">
                  <c:v>3236.4869237541602</c:v>
                </c:pt>
                <c:pt idx="84">
                  <c:v>2762.5157089416598</c:v>
                </c:pt>
                <c:pt idx="85">
                  <c:v>3531.5317287999901</c:v>
                </c:pt>
                <c:pt idx="86">
                  <c:v>2745.1802333625001</c:v>
                </c:pt>
                <c:pt idx="87">
                  <c:v>3355.4509319083299</c:v>
                </c:pt>
                <c:pt idx="88">
                  <c:v>2603.7976719583298</c:v>
                </c:pt>
                <c:pt idx="89">
                  <c:v>2861.9960459624899</c:v>
                </c:pt>
                <c:pt idx="90">
                  <c:v>2363.6217625333302</c:v>
                </c:pt>
                <c:pt idx="91">
                  <c:v>2935.9480111624898</c:v>
                </c:pt>
                <c:pt idx="92">
                  <c:v>2179.3191565458301</c:v>
                </c:pt>
                <c:pt idx="93">
                  <c:v>2726.05105495833</c:v>
                </c:pt>
                <c:pt idx="94">
                  <c:v>1942.2621511416601</c:v>
                </c:pt>
                <c:pt idx="95">
                  <c:v>2233.6403290041599</c:v>
                </c:pt>
                <c:pt idx="96">
                  <c:v>2017.2257905399899</c:v>
                </c:pt>
                <c:pt idx="97">
                  <c:v>2359.1199209874899</c:v>
                </c:pt>
                <c:pt idx="98">
                  <c:v>2334.5526278249999</c:v>
                </c:pt>
                <c:pt idx="99">
                  <c:v>2805.6281315333299</c:v>
                </c:pt>
                <c:pt idx="100">
                  <c:v>2303.4694622749898</c:v>
                </c:pt>
                <c:pt idx="101">
                  <c:v>3590.6828627166601</c:v>
                </c:pt>
                <c:pt idx="102">
                  <c:v>2704.1649466458298</c:v>
                </c:pt>
                <c:pt idx="103">
                  <c:v>3365.87835465833</c:v>
                </c:pt>
                <c:pt idx="104">
                  <c:v>2625.0986705750001</c:v>
                </c:pt>
                <c:pt idx="105">
                  <c:v>2556.60953337916</c:v>
                </c:pt>
                <c:pt idx="106">
                  <c:v>1823.0696327749899</c:v>
                </c:pt>
                <c:pt idx="107">
                  <c:v>2037.7230165041599</c:v>
                </c:pt>
                <c:pt idx="108">
                  <c:v>1722.8896464541599</c:v>
                </c:pt>
                <c:pt idx="109">
                  <c:v>2063.51221467083</c:v>
                </c:pt>
                <c:pt idx="110">
                  <c:v>2069.9034216374898</c:v>
                </c:pt>
                <c:pt idx="111">
                  <c:v>2923.37536639583</c:v>
                </c:pt>
                <c:pt idx="112">
                  <c:v>2277.0611217166602</c:v>
                </c:pt>
                <c:pt idx="113">
                  <c:v>3388.0708861041599</c:v>
                </c:pt>
                <c:pt idx="114">
                  <c:v>2553.06626393333</c:v>
                </c:pt>
                <c:pt idx="115">
                  <c:v>3123.8353176083301</c:v>
                </c:pt>
                <c:pt idx="116">
                  <c:v>2302.3936510291601</c:v>
                </c:pt>
                <c:pt idx="117">
                  <c:v>2913.6543985708299</c:v>
                </c:pt>
                <c:pt idx="118">
                  <c:v>2279.9175524666598</c:v>
                </c:pt>
                <c:pt idx="119">
                  <c:v>2813.4237973208301</c:v>
                </c:pt>
                <c:pt idx="120">
                  <c:v>1968.99549426666</c:v>
                </c:pt>
                <c:pt idx="121">
                  <c:v>2389.08068954583</c:v>
                </c:pt>
                <c:pt idx="122">
                  <c:v>1789.86981436666</c:v>
                </c:pt>
                <c:pt idx="123">
                  <c:v>2359.7180916666598</c:v>
                </c:pt>
                <c:pt idx="124">
                  <c:v>2029.4388739291601</c:v>
                </c:pt>
                <c:pt idx="125">
                  <c:v>2184.9103650041602</c:v>
                </c:pt>
                <c:pt idx="126">
                  <c:v>2196.38929249999</c:v>
                </c:pt>
                <c:pt idx="127">
                  <c:v>2432.6821969624998</c:v>
                </c:pt>
                <c:pt idx="128">
                  <c:v>2011.3950495611</c:v>
                </c:pt>
                <c:pt idx="129">
                  <c:v>2633.6015288999902</c:v>
                </c:pt>
                <c:pt idx="130">
                  <c:v>2200.4233423099899</c:v>
                </c:pt>
                <c:pt idx="131">
                  <c:v>2618.3027622916602</c:v>
                </c:pt>
                <c:pt idx="132">
                  <c:v>2180.1996981277698</c:v>
                </c:pt>
                <c:pt idx="133">
                  <c:v>2672.35888205833</c:v>
                </c:pt>
                <c:pt idx="134">
                  <c:v>2004.5064299727201</c:v>
                </c:pt>
                <c:pt idx="135">
                  <c:v>2614.9927077249899</c:v>
                </c:pt>
                <c:pt idx="136">
                  <c:v>2097.69024651666</c:v>
                </c:pt>
                <c:pt idx="137">
                  <c:v>2409.2647808500001</c:v>
                </c:pt>
                <c:pt idx="138">
                  <c:v>2208.2178144750001</c:v>
                </c:pt>
                <c:pt idx="139">
                  <c:v>2481.62320262916</c:v>
                </c:pt>
                <c:pt idx="140">
                  <c:v>1865.7514559624899</c:v>
                </c:pt>
                <c:pt idx="141">
                  <c:v>2161.9760966541598</c:v>
                </c:pt>
                <c:pt idx="142">
                  <c:v>2059.1577108863598</c:v>
                </c:pt>
                <c:pt idx="143">
                  <c:v>2244.5299330875</c:v>
                </c:pt>
                <c:pt idx="144">
                  <c:v>2290.24188112499</c:v>
                </c:pt>
                <c:pt idx="145">
                  <c:v>2529.3986842363602</c:v>
                </c:pt>
                <c:pt idx="146">
                  <c:v>2028.51025856499</c:v>
                </c:pt>
                <c:pt idx="147">
                  <c:v>2377.9403508958299</c:v>
                </c:pt>
                <c:pt idx="148">
                  <c:v>1952.47576309285</c:v>
                </c:pt>
                <c:pt idx="149">
                  <c:v>2220.3295659833302</c:v>
                </c:pt>
                <c:pt idx="150">
                  <c:v>1874.4952763250001</c:v>
                </c:pt>
                <c:pt idx="151">
                  <c:v>2408.1716978958302</c:v>
                </c:pt>
                <c:pt idx="152">
                  <c:v>2348.2187846291599</c:v>
                </c:pt>
                <c:pt idx="153">
                  <c:v>2781.20463690833</c:v>
                </c:pt>
                <c:pt idx="154">
                  <c:v>2134.7472275291602</c:v>
                </c:pt>
                <c:pt idx="155">
                  <c:v>2486.2344025124899</c:v>
                </c:pt>
                <c:pt idx="156">
                  <c:v>2081.8465858208301</c:v>
                </c:pt>
                <c:pt idx="157">
                  <c:v>2492.7292517333299</c:v>
                </c:pt>
                <c:pt idx="158">
                  <c:v>2041.2911814045401</c:v>
                </c:pt>
                <c:pt idx="159">
                  <c:v>2261.4539451958299</c:v>
                </c:pt>
                <c:pt idx="160">
                  <c:v>2236.3815262166599</c:v>
                </c:pt>
                <c:pt idx="161">
                  <c:v>2294.4026380458299</c:v>
                </c:pt>
                <c:pt idx="162">
                  <c:v>1918.97782055624</c:v>
                </c:pt>
                <c:pt idx="163">
                  <c:v>2049.31759405499</c:v>
                </c:pt>
                <c:pt idx="164">
                  <c:v>1942.2035167500001</c:v>
                </c:pt>
                <c:pt idx="165">
                  <c:v>2079.3220612045402</c:v>
                </c:pt>
                <c:pt idx="166">
                  <c:v>2228.21130526874</c:v>
                </c:pt>
                <c:pt idx="167">
                  <c:v>2356.6979502374902</c:v>
                </c:pt>
                <c:pt idx="168">
                  <c:v>2131.2112628357099</c:v>
                </c:pt>
                <c:pt idx="169">
                  <c:v>2234.2020854749899</c:v>
                </c:pt>
                <c:pt idx="170">
                  <c:v>1989.2252733749899</c:v>
                </c:pt>
                <c:pt idx="171">
                  <c:v>2125.4146722874898</c:v>
                </c:pt>
                <c:pt idx="172">
                  <c:v>2170.7718819333199</c:v>
                </c:pt>
                <c:pt idx="173">
                  <c:v>2196.29722014444</c:v>
                </c:pt>
                <c:pt idx="174">
                  <c:v>1865.2321135875</c:v>
                </c:pt>
                <c:pt idx="175">
                  <c:v>1895.44555601666</c:v>
                </c:pt>
                <c:pt idx="176">
                  <c:v>1872.2638883899899</c:v>
                </c:pt>
                <c:pt idx="177">
                  <c:v>2022.95829487777</c:v>
                </c:pt>
                <c:pt idx="178">
                  <c:v>1790.18647413333</c:v>
                </c:pt>
                <c:pt idx="179">
                  <c:v>2015.71379709999</c:v>
                </c:pt>
                <c:pt idx="180">
                  <c:v>2113.80004124999</c:v>
                </c:pt>
                <c:pt idx="181">
                  <c:v>2426.57113838636</c:v>
                </c:pt>
                <c:pt idx="182">
                  <c:v>2448.2077285999999</c:v>
                </c:pt>
                <c:pt idx="183">
                  <c:v>2647.5638321749898</c:v>
                </c:pt>
                <c:pt idx="184">
                  <c:v>2236.15374529583</c:v>
                </c:pt>
                <c:pt idx="185">
                  <c:v>2960.3368238749899</c:v>
                </c:pt>
                <c:pt idx="186">
                  <c:v>2407.5297075374901</c:v>
                </c:pt>
                <c:pt idx="187">
                  <c:v>3090.4349697999901</c:v>
                </c:pt>
                <c:pt idx="188">
                  <c:v>2288.5196504999899</c:v>
                </c:pt>
                <c:pt idx="189">
                  <c:v>2693.8758898999899</c:v>
                </c:pt>
                <c:pt idx="190">
                  <c:v>2206.7949992642798</c:v>
                </c:pt>
                <c:pt idx="191">
                  <c:v>2365.86784169166</c:v>
                </c:pt>
                <c:pt idx="192">
                  <c:v>2131.5617423333301</c:v>
                </c:pt>
                <c:pt idx="193">
                  <c:v>2359.2976642333301</c:v>
                </c:pt>
                <c:pt idx="194">
                  <c:v>2337.9500703833301</c:v>
                </c:pt>
                <c:pt idx="195">
                  <c:v>2912.4833422541601</c:v>
                </c:pt>
                <c:pt idx="196">
                  <c:v>2295.36409883333</c:v>
                </c:pt>
                <c:pt idx="197">
                  <c:v>2958.7262230958299</c:v>
                </c:pt>
                <c:pt idx="198">
                  <c:v>2372.2789152708301</c:v>
                </c:pt>
                <c:pt idx="199">
                  <c:v>2944.1665049916601</c:v>
                </c:pt>
                <c:pt idx="200">
                  <c:v>2434.2545983291602</c:v>
                </c:pt>
                <c:pt idx="201">
                  <c:v>2856.5136013041601</c:v>
                </c:pt>
                <c:pt idx="202">
                  <c:v>2476.64930895833</c:v>
                </c:pt>
                <c:pt idx="203">
                  <c:v>2751.0332943083299</c:v>
                </c:pt>
                <c:pt idx="204">
                  <c:v>2073.3610607041601</c:v>
                </c:pt>
                <c:pt idx="205">
                  <c:v>2334.1648400416602</c:v>
                </c:pt>
                <c:pt idx="206">
                  <c:v>2055.7750104791598</c:v>
                </c:pt>
                <c:pt idx="207">
                  <c:v>2477.5667578541602</c:v>
                </c:pt>
                <c:pt idx="208">
                  <c:v>2201.8428448958298</c:v>
                </c:pt>
                <c:pt idx="209">
                  <c:v>2783.7458944458299</c:v>
                </c:pt>
                <c:pt idx="210">
                  <c:v>2191.43477437916</c:v>
                </c:pt>
                <c:pt idx="211">
                  <c:v>2736.8444697791601</c:v>
                </c:pt>
                <c:pt idx="212">
                  <c:v>2292.4584675374999</c:v>
                </c:pt>
                <c:pt idx="213">
                  <c:v>2600.28185396249</c:v>
                </c:pt>
                <c:pt idx="214">
                  <c:v>2238.1594617291598</c:v>
                </c:pt>
                <c:pt idx="215">
                  <c:v>2570.20604453333</c:v>
                </c:pt>
                <c:pt idx="216">
                  <c:v>2178.1450835374999</c:v>
                </c:pt>
                <c:pt idx="217">
                  <c:v>2458.4068403333299</c:v>
                </c:pt>
                <c:pt idx="218">
                  <c:v>1947.3650472541599</c:v>
                </c:pt>
                <c:pt idx="219">
                  <c:v>2177.5841689416602</c:v>
                </c:pt>
                <c:pt idx="220">
                  <c:v>1923.60790184999</c:v>
                </c:pt>
                <c:pt idx="221">
                  <c:v>2084.3268327874898</c:v>
                </c:pt>
                <c:pt idx="222">
                  <c:v>2178.3010684624901</c:v>
                </c:pt>
                <c:pt idx="223">
                  <c:v>2342.1035759041602</c:v>
                </c:pt>
                <c:pt idx="224">
                  <c:v>1986.8119818208299</c:v>
                </c:pt>
                <c:pt idx="225">
                  <c:v>2492.27483820416</c:v>
                </c:pt>
                <c:pt idx="226">
                  <c:v>2011.5389245375</c:v>
                </c:pt>
                <c:pt idx="227">
                  <c:v>2541.34914761666</c:v>
                </c:pt>
                <c:pt idx="228">
                  <c:v>1869.39257215833</c:v>
                </c:pt>
                <c:pt idx="229">
                  <c:v>2113.9166695624899</c:v>
                </c:pt>
                <c:pt idx="230">
                  <c:v>2041.3888132874899</c:v>
                </c:pt>
                <c:pt idx="231">
                  <c:v>2392.579391925</c:v>
                </c:pt>
                <c:pt idx="232">
                  <c:v>1847.6206024749899</c:v>
                </c:pt>
                <c:pt idx="233">
                  <c:v>2103.7799291791598</c:v>
                </c:pt>
                <c:pt idx="234">
                  <c:v>1684.3235995374901</c:v>
                </c:pt>
                <c:pt idx="235">
                  <c:v>2057.4672101124902</c:v>
                </c:pt>
                <c:pt idx="236">
                  <c:v>2173.1531144277701</c:v>
                </c:pt>
                <c:pt idx="237">
                  <c:v>2380.5147788583299</c:v>
                </c:pt>
                <c:pt idx="238">
                  <c:v>2278.7772955714199</c:v>
                </c:pt>
                <c:pt idx="239">
                  <c:v>2434.3405128333302</c:v>
                </c:pt>
                <c:pt idx="240">
                  <c:v>2006.54166748749</c:v>
                </c:pt>
                <c:pt idx="241">
                  <c:v>2714.09375346363</c:v>
                </c:pt>
                <c:pt idx="242">
                  <c:v>2391.99487152856</c:v>
                </c:pt>
                <c:pt idx="243">
                  <c:v>2329.3039084624902</c:v>
                </c:pt>
                <c:pt idx="244">
                  <c:v>2077.1218812541601</c:v>
                </c:pt>
                <c:pt idx="245">
                  <c:v>2290.5947934124902</c:v>
                </c:pt>
                <c:pt idx="246">
                  <c:v>1952.5976356333299</c:v>
                </c:pt>
                <c:pt idx="247">
                  <c:v>2205.2421286318099</c:v>
                </c:pt>
                <c:pt idx="248">
                  <c:v>1820.63976945833</c:v>
                </c:pt>
                <c:pt idx="249">
                  <c:v>1949.2376995124901</c:v>
                </c:pt>
                <c:pt idx="250">
                  <c:v>2011.5588322041599</c:v>
                </c:pt>
                <c:pt idx="251">
                  <c:v>2407.8819831791602</c:v>
                </c:pt>
                <c:pt idx="252">
                  <c:v>2108.0878239458302</c:v>
                </c:pt>
                <c:pt idx="253">
                  <c:v>2425.3941229549901</c:v>
                </c:pt>
                <c:pt idx="254">
                  <c:v>2276.4651883285601</c:v>
                </c:pt>
                <c:pt idx="255">
                  <c:v>2385.3081387208299</c:v>
                </c:pt>
                <c:pt idx="256">
                  <c:v>2207.3602180749999</c:v>
                </c:pt>
                <c:pt idx="257">
                  <c:v>2288.4663373499902</c:v>
                </c:pt>
                <c:pt idx="258">
                  <c:v>2266.71607263332</c:v>
                </c:pt>
                <c:pt idx="259">
                  <c:v>2149.3511236791601</c:v>
                </c:pt>
                <c:pt idx="260">
                  <c:v>1762.31032626666</c:v>
                </c:pt>
                <c:pt idx="261">
                  <c:v>2091.57613969166</c:v>
                </c:pt>
                <c:pt idx="262">
                  <c:v>1767.7216455299899</c:v>
                </c:pt>
                <c:pt idx="263">
                  <c:v>2194.2849347363599</c:v>
                </c:pt>
                <c:pt idx="264">
                  <c:v>2256.8843618562501</c:v>
                </c:pt>
                <c:pt idx="265">
                  <c:v>2440.1407365749901</c:v>
                </c:pt>
                <c:pt idx="266">
                  <c:v>2054.2260679208298</c:v>
                </c:pt>
                <c:pt idx="267">
                  <c:v>2363.7651461291598</c:v>
                </c:pt>
                <c:pt idx="268">
                  <c:v>2197.8695865333302</c:v>
                </c:pt>
                <c:pt idx="269">
                  <c:v>2418.2252856916598</c:v>
                </c:pt>
                <c:pt idx="270">
                  <c:v>2219.37749874375</c:v>
                </c:pt>
                <c:pt idx="271">
                  <c:v>2426.06493250416</c:v>
                </c:pt>
                <c:pt idx="272">
                  <c:v>2061.1680646954501</c:v>
                </c:pt>
                <c:pt idx="273">
                  <c:v>2398.4183871208202</c:v>
                </c:pt>
                <c:pt idx="274">
                  <c:v>1932.5191484818099</c:v>
                </c:pt>
                <c:pt idx="275">
                  <c:v>2209.34832387499</c:v>
                </c:pt>
                <c:pt idx="276">
                  <c:v>1804.0047631083301</c:v>
                </c:pt>
                <c:pt idx="277">
                  <c:v>2239.4996949791598</c:v>
                </c:pt>
                <c:pt idx="278">
                  <c:v>2215.2909385708299</c:v>
                </c:pt>
                <c:pt idx="279">
                  <c:v>2526.5955351749899</c:v>
                </c:pt>
                <c:pt idx="280">
                  <c:v>2102.5246024374901</c:v>
                </c:pt>
                <c:pt idx="281">
                  <c:v>2350.89282996666</c:v>
                </c:pt>
                <c:pt idx="282">
                  <c:v>2121.1059986833302</c:v>
                </c:pt>
                <c:pt idx="283">
                  <c:v>2473.74528315416</c:v>
                </c:pt>
                <c:pt idx="284">
                  <c:v>2153.7002823791599</c:v>
                </c:pt>
                <c:pt idx="285">
                  <c:v>2502.3010268374901</c:v>
                </c:pt>
                <c:pt idx="286">
                  <c:v>2305.6693803666599</c:v>
                </c:pt>
                <c:pt idx="287">
                  <c:v>2412.1884145583299</c:v>
                </c:pt>
                <c:pt idx="288">
                  <c:v>2151.8897925285601</c:v>
                </c:pt>
                <c:pt idx="289">
                  <c:v>2256.65196733333</c:v>
                </c:pt>
                <c:pt idx="290">
                  <c:v>1836.86610517083</c:v>
                </c:pt>
                <c:pt idx="291">
                  <c:v>2239.7297245291602</c:v>
                </c:pt>
                <c:pt idx="292">
                  <c:v>2140.23545285416</c:v>
                </c:pt>
                <c:pt idx="293">
                  <c:v>2506.3152242749902</c:v>
                </c:pt>
                <c:pt idx="294">
                  <c:v>2137.7923270874899</c:v>
                </c:pt>
                <c:pt idx="295">
                  <c:v>2460.35066638749</c:v>
                </c:pt>
                <c:pt idx="296">
                  <c:v>2122.5202968374902</c:v>
                </c:pt>
                <c:pt idx="297">
                  <c:v>2413.4504149291602</c:v>
                </c:pt>
                <c:pt idx="298">
                  <c:v>2454.0782498888798</c:v>
                </c:pt>
                <c:pt idx="299">
                  <c:v>2702.1822030666599</c:v>
                </c:pt>
                <c:pt idx="300">
                  <c:v>2678.7584678062399</c:v>
                </c:pt>
                <c:pt idx="301">
                  <c:v>2736.0415722318098</c:v>
                </c:pt>
                <c:pt idx="302">
                  <c:v>2425.2262150699898</c:v>
                </c:pt>
                <c:pt idx="303">
                  <c:v>2471.2303256999899</c:v>
                </c:pt>
                <c:pt idx="304">
                  <c:v>2015.5064658958299</c:v>
                </c:pt>
                <c:pt idx="305">
                  <c:v>2465.7789927958302</c:v>
                </c:pt>
                <c:pt idx="306">
                  <c:v>1971.19641015555</c:v>
                </c:pt>
                <c:pt idx="307">
                  <c:v>2330.57700935</c:v>
                </c:pt>
                <c:pt idx="308">
                  <c:v>2225.8439881541599</c:v>
                </c:pt>
                <c:pt idx="309">
                  <c:v>2563.3973150874899</c:v>
                </c:pt>
                <c:pt idx="310">
                  <c:v>2178.5005601166599</c:v>
                </c:pt>
                <c:pt idx="311">
                  <c:v>2503.8253872708201</c:v>
                </c:pt>
                <c:pt idx="312">
                  <c:v>2083.68529156666</c:v>
                </c:pt>
                <c:pt idx="313">
                  <c:v>2555.2738623083301</c:v>
                </c:pt>
                <c:pt idx="314">
                  <c:v>2183.7037006874998</c:v>
                </c:pt>
                <c:pt idx="315">
                  <c:v>2578.8708050083301</c:v>
                </c:pt>
                <c:pt idx="316">
                  <c:v>2021.06139560833</c:v>
                </c:pt>
                <c:pt idx="317">
                  <c:v>2307.6349154958298</c:v>
                </c:pt>
                <c:pt idx="318">
                  <c:v>1877.57732694583</c:v>
                </c:pt>
                <c:pt idx="319">
                  <c:v>2290.7028185624899</c:v>
                </c:pt>
                <c:pt idx="320">
                  <c:v>2201.9893836583301</c:v>
                </c:pt>
                <c:pt idx="321">
                  <c:v>2536.5788713624902</c:v>
                </c:pt>
                <c:pt idx="322">
                  <c:v>2227.0405394958302</c:v>
                </c:pt>
                <c:pt idx="323">
                  <c:v>2665.6304535374902</c:v>
                </c:pt>
                <c:pt idx="324">
                  <c:v>2358.7919673049901</c:v>
                </c:pt>
                <c:pt idx="325">
                  <c:v>2582.399825</c:v>
                </c:pt>
                <c:pt idx="326">
                  <c:v>2205.4939439708301</c:v>
                </c:pt>
                <c:pt idx="327">
                  <c:v>2531.0467592124901</c:v>
                </c:pt>
                <c:pt idx="328">
                  <c:v>2264.1822469833301</c:v>
                </c:pt>
                <c:pt idx="329">
                  <c:v>2578.9773850833299</c:v>
                </c:pt>
                <c:pt idx="330">
                  <c:v>2073.3362390083298</c:v>
                </c:pt>
                <c:pt idx="331">
                  <c:v>2549.9073886291599</c:v>
                </c:pt>
                <c:pt idx="332">
                  <c:v>2066.1066521041598</c:v>
                </c:pt>
                <c:pt idx="333">
                  <c:v>2391.6909986791602</c:v>
                </c:pt>
                <c:pt idx="334">
                  <c:v>2231.3980455291598</c:v>
                </c:pt>
                <c:pt idx="335">
                  <c:v>2742.09098012499</c:v>
                </c:pt>
                <c:pt idx="336">
                  <c:v>2318.3316843083298</c:v>
                </c:pt>
                <c:pt idx="337">
                  <c:v>2765.9187628833301</c:v>
                </c:pt>
                <c:pt idx="338">
                  <c:v>2283.41872064166</c:v>
                </c:pt>
                <c:pt idx="339">
                  <c:v>2579.1935956208299</c:v>
                </c:pt>
                <c:pt idx="340">
                  <c:v>2345.47395315833</c:v>
                </c:pt>
                <c:pt idx="341">
                  <c:v>2774.09424652499</c:v>
                </c:pt>
                <c:pt idx="342">
                  <c:v>2511.9457208888798</c:v>
                </c:pt>
                <c:pt idx="343">
                  <c:v>2589.7789234666602</c:v>
                </c:pt>
                <c:pt idx="344">
                  <c:v>2260.8152649937501</c:v>
                </c:pt>
                <c:pt idx="345">
                  <c:v>2314.3122076</c:v>
                </c:pt>
                <c:pt idx="346">
                  <c:v>2167.0786755899899</c:v>
                </c:pt>
                <c:pt idx="347">
                  <c:v>2499.29126914166</c:v>
                </c:pt>
                <c:pt idx="348">
                  <c:v>2245.5092780908999</c:v>
                </c:pt>
                <c:pt idx="349">
                  <c:v>2493.59503287083</c:v>
                </c:pt>
                <c:pt idx="350">
                  <c:v>2274.4805100541598</c:v>
                </c:pt>
                <c:pt idx="351">
                  <c:v>2519.4081521583298</c:v>
                </c:pt>
                <c:pt idx="352">
                  <c:v>2344.2071731041601</c:v>
                </c:pt>
                <c:pt idx="353">
                  <c:v>2672.66476106666</c:v>
                </c:pt>
                <c:pt idx="354">
                  <c:v>2233.1198583833302</c:v>
                </c:pt>
                <c:pt idx="355">
                  <c:v>2668.0619382708301</c:v>
                </c:pt>
                <c:pt idx="356">
                  <c:v>2219.4378834791601</c:v>
                </c:pt>
                <c:pt idx="357">
                  <c:v>2484.5921682708299</c:v>
                </c:pt>
                <c:pt idx="358">
                  <c:v>1975.0117345541601</c:v>
                </c:pt>
                <c:pt idx="359">
                  <c:v>2351.1718993333302</c:v>
                </c:pt>
                <c:pt idx="360">
                  <c:v>2140.66846049374</c:v>
                </c:pt>
                <c:pt idx="361">
                  <c:v>2271.0611251458299</c:v>
                </c:pt>
                <c:pt idx="362">
                  <c:v>2574.4839794437498</c:v>
                </c:pt>
                <c:pt idx="363">
                  <c:v>2609.5576928791602</c:v>
                </c:pt>
                <c:pt idx="364">
                  <c:v>2346.5856706916602</c:v>
                </c:pt>
                <c:pt idx="365">
                  <c:v>2516.7227591958299</c:v>
                </c:pt>
                <c:pt idx="366">
                  <c:v>2310.1774498208301</c:v>
                </c:pt>
                <c:pt idx="367">
                  <c:v>2751.0745728249999</c:v>
                </c:pt>
                <c:pt idx="368">
                  <c:v>2400.1643356333302</c:v>
                </c:pt>
                <c:pt idx="369">
                  <c:v>2722.1102453374901</c:v>
                </c:pt>
                <c:pt idx="370">
                  <c:v>2495.8680823333302</c:v>
                </c:pt>
                <c:pt idx="371">
                  <c:v>2687.2987756124899</c:v>
                </c:pt>
                <c:pt idx="372">
                  <c:v>2199.4620709124902</c:v>
                </c:pt>
                <c:pt idx="373">
                  <c:v>2519.9222484124898</c:v>
                </c:pt>
                <c:pt idx="374">
                  <c:v>2144.8894027624901</c:v>
                </c:pt>
                <c:pt idx="375">
                  <c:v>2539.6737235833298</c:v>
                </c:pt>
                <c:pt idx="376">
                  <c:v>2440.8228677041602</c:v>
                </c:pt>
                <c:pt idx="377">
                  <c:v>2736.0700492958299</c:v>
                </c:pt>
                <c:pt idx="378">
                  <c:v>2403.47110140416</c:v>
                </c:pt>
                <c:pt idx="379">
                  <c:v>2780.5965677541599</c:v>
                </c:pt>
                <c:pt idx="380">
                  <c:v>2162.8221352833302</c:v>
                </c:pt>
                <c:pt idx="381">
                  <c:v>2573.8093451916602</c:v>
                </c:pt>
                <c:pt idx="382">
                  <c:v>2343.7493510458198</c:v>
                </c:pt>
                <c:pt idx="383">
                  <c:v>2857.1240147541598</c:v>
                </c:pt>
                <c:pt idx="384">
                  <c:v>2318.55609405416</c:v>
                </c:pt>
                <c:pt idx="385">
                  <c:v>2505.1996293375</c:v>
                </c:pt>
                <c:pt idx="386">
                  <c:v>2020.46666515416</c:v>
                </c:pt>
                <c:pt idx="387">
                  <c:v>2413.80579378333</c:v>
                </c:pt>
                <c:pt idx="388">
                  <c:v>1996.57660631249</c:v>
                </c:pt>
                <c:pt idx="389">
                  <c:v>2352.0824248041599</c:v>
                </c:pt>
                <c:pt idx="390">
                  <c:v>2143.90196194583</c:v>
                </c:pt>
                <c:pt idx="391">
                  <c:v>2606.9075596708299</c:v>
                </c:pt>
                <c:pt idx="392">
                  <c:v>2324.38466607499</c:v>
                </c:pt>
                <c:pt idx="393">
                  <c:v>2648.5148793624899</c:v>
                </c:pt>
                <c:pt idx="394">
                  <c:v>2291.0671482749899</c:v>
                </c:pt>
                <c:pt idx="395">
                  <c:v>2642.4324848708302</c:v>
                </c:pt>
                <c:pt idx="396">
                  <c:v>2486.63121728749</c:v>
                </c:pt>
                <c:pt idx="397">
                  <c:v>2778.6083636916601</c:v>
                </c:pt>
                <c:pt idx="398">
                  <c:v>2422.4372520291599</c:v>
                </c:pt>
                <c:pt idx="399">
                  <c:v>2721.7999010458302</c:v>
                </c:pt>
                <c:pt idx="400">
                  <c:v>2212.9776560874898</c:v>
                </c:pt>
                <c:pt idx="401">
                  <c:v>2501.9361610916599</c:v>
                </c:pt>
                <c:pt idx="402">
                  <c:v>2111.5541722166599</c:v>
                </c:pt>
                <c:pt idx="403">
                  <c:v>2530.7492368666599</c:v>
                </c:pt>
                <c:pt idx="404">
                  <c:v>2497.3223774458202</c:v>
                </c:pt>
                <c:pt idx="405">
                  <c:v>2732.7460427999999</c:v>
                </c:pt>
                <c:pt idx="406">
                  <c:v>2439.8128192833301</c:v>
                </c:pt>
                <c:pt idx="407">
                  <c:v>2564.54435559999</c:v>
                </c:pt>
                <c:pt idx="408">
                  <c:v>2039.49136985833</c:v>
                </c:pt>
                <c:pt idx="409">
                  <c:v>2476.18546571249</c:v>
                </c:pt>
                <c:pt idx="410">
                  <c:v>2162.33460924166</c:v>
                </c:pt>
                <c:pt idx="411">
                  <c:v>2505.5693950791601</c:v>
                </c:pt>
                <c:pt idx="412">
                  <c:v>2241.4802592041601</c:v>
                </c:pt>
                <c:pt idx="413">
                  <c:v>2905.0637619208301</c:v>
                </c:pt>
                <c:pt idx="414">
                  <c:v>2179.3773501249898</c:v>
                </c:pt>
                <c:pt idx="415">
                  <c:v>2483.37733289166</c:v>
                </c:pt>
                <c:pt idx="416">
                  <c:v>1970.0525984583301</c:v>
                </c:pt>
                <c:pt idx="417">
                  <c:v>2421.4947473458301</c:v>
                </c:pt>
                <c:pt idx="418">
                  <c:v>2258.18339816249</c:v>
                </c:pt>
                <c:pt idx="419">
                  <c:v>2689.0604894916601</c:v>
                </c:pt>
                <c:pt idx="420">
                  <c:v>2404.6785901416602</c:v>
                </c:pt>
                <c:pt idx="421">
                  <c:v>2544.4278952458299</c:v>
                </c:pt>
                <c:pt idx="422">
                  <c:v>2210.3872715416601</c:v>
                </c:pt>
                <c:pt idx="423">
                  <c:v>2609.8060056208301</c:v>
                </c:pt>
                <c:pt idx="424">
                  <c:v>2268.1242514916598</c:v>
                </c:pt>
                <c:pt idx="425">
                  <c:v>2530.30713499166</c:v>
                </c:pt>
                <c:pt idx="426">
                  <c:v>2248.5141886624901</c:v>
                </c:pt>
                <c:pt idx="427">
                  <c:v>2468.9981134874902</c:v>
                </c:pt>
                <c:pt idx="428">
                  <c:v>2007.1091398083299</c:v>
                </c:pt>
                <c:pt idx="429">
                  <c:v>2283.2115860958302</c:v>
                </c:pt>
                <c:pt idx="430">
                  <c:v>1926.3508711791601</c:v>
                </c:pt>
                <c:pt idx="431">
                  <c:v>2254.4026167624902</c:v>
                </c:pt>
                <c:pt idx="432">
                  <c:v>2097.32178277499</c:v>
                </c:pt>
                <c:pt idx="433">
                  <c:v>2447.0156194791598</c:v>
                </c:pt>
                <c:pt idx="434">
                  <c:v>2058.4143178874901</c:v>
                </c:pt>
                <c:pt idx="435">
                  <c:v>2263.9383129583298</c:v>
                </c:pt>
                <c:pt idx="436">
                  <c:v>2234.9891930833301</c:v>
                </c:pt>
                <c:pt idx="437">
                  <c:v>2535.4648421291599</c:v>
                </c:pt>
                <c:pt idx="438">
                  <c:v>2119.8378024249901</c:v>
                </c:pt>
                <c:pt idx="439">
                  <c:v>2611.1508810291598</c:v>
                </c:pt>
                <c:pt idx="440">
                  <c:v>2252.2625322999902</c:v>
                </c:pt>
                <c:pt idx="441">
                  <c:v>2435.58375557916</c:v>
                </c:pt>
                <c:pt idx="442">
                  <c:v>2012.25450448333</c:v>
                </c:pt>
                <c:pt idx="443">
                  <c:v>2306.09973747083</c:v>
                </c:pt>
                <c:pt idx="444">
                  <c:v>1922.23204700416</c:v>
                </c:pt>
                <c:pt idx="445">
                  <c:v>2271.5186199166601</c:v>
                </c:pt>
                <c:pt idx="446">
                  <c:v>2173.2485973624898</c:v>
                </c:pt>
                <c:pt idx="447">
                  <c:v>2599.35337378333</c:v>
                </c:pt>
                <c:pt idx="448">
                  <c:v>2275.3774637166598</c:v>
                </c:pt>
                <c:pt idx="449">
                  <c:v>2572.1158187249898</c:v>
                </c:pt>
                <c:pt idx="450">
                  <c:v>2332.2469968083201</c:v>
                </c:pt>
                <c:pt idx="451">
                  <c:v>2522.0577934541602</c:v>
                </c:pt>
                <c:pt idx="452">
                  <c:v>2178.5971232791599</c:v>
                </c:pt>
                <c:pt idx="453">
                  <c:v>2640.2822745583298</c:v>
                </c:pt>
                <c:pt idx="454">
                  <c:v>2262.52688914583</c:v>
                </c:pt>
                <c:pt idx="455">
                  <c:v>2547.7255107166602</c:v>
                </c:pt>
                <c:pt idx="456">
                  <c:v>2002.28532935416</c:v>
                </c:pt>
                <c:pt idx="457">
                  <c:v>2471.14781382916</c:v>
                </c:pt>
                <c:pt idx="458">
                  <c:v>1884.5189767458301</c:v>
                </c:pt>
                <c:pt idx="459">
                  <c:v>2284.6860655041601</c:v>
                </c:pt>
                <c:pt idx="460">
                  <c:v>2074.9366848416598</c:v>
                </c:pt>
                <c:pt idx="461">
                  <c:v>2416.9764224291598</c:v>
                </c:pt>
                <c:pt idx="462">
                  <c:v>2351.8879272875001</c:v>
                </c:pt>
                <c:pt idx="463">
                  <c:v>2486.4495979416602</c:v>
                </c:pt>
                <c:pt idx="464">
                  <c:v>2205.80877638333</c:v>
                </c:pt>
                <c:pt idx="465">
                  <c:v>2463.8877806208302</c:v>
                </c:pt>
                <c:pt idx="466">
                  <c:v>2389.5416550772702</c:v>
                </c:pt>
                <c:pt idx="467">
                  <c:v>2462.3126748458299</c:v>
                </c:pt>
                <c:pt idx="468">
                  <c:v>2597.9697656916601</c:v>
                </c:pt>
                <c:pt idx="469">
                  <c:v>2343.0126144708302</c:v>
                </c:pt>
                <c:pt idx="470">
                  <c:v>1935.67293994999</c:v>
                </c:pt>
                <c:pt idx="471">
                  <c:v>2169.6442316708199</c:v>
                </c:pt>
                <c:pt idx="472">
                  <c:v>1945.7263270999899</c:v>
                </c:pt>
                <c:pt idx="473">
                  <c:v>2415.7238709749899</c:v>
                </c:pt>
                <c:pt idx="474">
                  <c:v>2155.8468403083298</c:v>
                </c:pt>
                <c:pt idx="475">
                  <c:v>2488.4190322208301</c:v>
                </c:pt>
                <c:pt idx="476">
                  <c:v>2225.5085196499999</c:v>
                </c:pt>
                <c:pt idx="477">
                  <c:v>2729.62043478749</c:v>
                </c:pt>
                <c:pt idx="478">
                  <c:v>2310.9775189749898</c:v>
                </c:pt>
                <c:pt idx="479">
                  <c:v>2549.6945594041599</c:v>
                </c:pt>
                <c:pt idx="480">
                  <c:v>2250.2431120541601</c:v>
                </c:pt>
                <c:pt idx="481">
                  <c:v>2474.0586088999898</c:v>
                </c:pt>
                <c:pt idx="482">
                  <c:v>2181.92416806249</c:v>
                </c:pt>
                <c:pt idx="483">
                  <c:v>2459.62038521249</c:v>
                </c:pt>
                <c:pt idx="484">
                  <c:v>2001.1209491583299</c:v>
                </c:pt>
                <c:pt idx="485">
                  <c:v>2264.75547124166</c:v>
                </c:pt>
                <c:pt idx="486">
                  <c:v>1921.8538409166599</c:v>
                </c:pt>
                <c:pt idx="487">
                  <c:v>2338.8713482916601</c:v>
                </c:pt>
                <c:pt idx="488">
                  <c:v>2248.2096055541601</c:v>
                </c:pt>
                <c:pt idx="489">
                  <c:v>2430.7613596208298</c:v>
                </c:pt>
                <c:pt idx="490">
                  <c:v>2143.8002868999902</c:v>
                </c:pt>
                <c:pt idx="491">
                  <c:v>2488.10847363333</c:v>
                </c:pt>
                <c:pt idx="492">
                  <c:v>2079.2519090791602</c:v>
                </c:pt>
                <c:pt idx="493">
                  <c:v>2292.28191523333</c:v>
                </c:pt>
                <c:pt idx="494">
                  <c:v>2187.0871952124999</c:v>
                </c:pt>
                <c:pt idx="495">
                  <c:v>2578.1538939624902</c:v>
                </c:pt>
                <c:pt idx="496">
                  <c:v>2073.3774350125</c:v>
                </c:pt>
                <c:pt idx="497">
                  <c:v>2368.6728615124898</c:v>
                </c:pt>
                <c:pt idx="498">
                  <c:v>2047.0225873166601</c:v>
                </c:pt>
                <c:pt idx="499">
                  <c:v>2192.4860586999898</c:v>
                </c:pt>
                <c:pt idx="500">
                  <c:v>1873.06487834583</c:v>
                </c:pt>
                <c:pt idx="501">
                  <c:v>2222.5540251458301</c:v>
                </c:pt>
                <c:pt idx="502">
                  <c:v>2121.8563898791599</c:v>
                </c:pt>
                <c:pt idx="503">
                  <c:v>2453.3169167750002</c:v>
                </c:pt>
                <c:pt idx="504">
                  <c:v>2205.2623963208298</c:v>
                </c:pt>
                <c:pt idx="505">
                  <c:v>2507.6118844083298</c:v>
                </c:pt>
                <c:pt idx="506">
                  <c:v>2188.4652711458298</c:v>
                </c:pt>
                <c:pt idx="507">
                  <c:v>2584.44164734999</c:v>
                </c:pt>
                <c:pt idx="508">
                  <c:v>2158.9195386124902</c:v>
                </c:pt>
                <c:pt idx="509">
                  <c:v>2390.7399585374901</c:v>
                </c:pt>
                <c:pt idx="510">
                  <c:v>2250.0891999208302</c:v>
                </c:pt>
                <c:pt idx="511">
                  <c:v>2573.5470409049899</c:v>
                </c:pt>
                <c:pt idx="512">
                  <c:v>1949.9912697541599</c:v>
                </c:pt>
                <c:pt idx="513">
                  <c:v>2521.4858069583302</c:v>
                </c:pt>
                <c:pt idx="514">
                  <c:v>2023.5993877916601</c:v>
                </c:pt>
                <c:pt idx="515">
                  <c:v>2372.4070769416599</c:v>
                </c:pt>
                <c:pt idx="516">
                  <c:v>2288.5283720166599</c:v>
                </c:pt>
                <c:pt idx="517">
                  <c:v>2750.9170458041599</c:v>
                </c:pt>
                <c:pt idx="518">
                  <c:v>2395.3668768041598</c:v>
                </c:pt>
                <c:pt idx="519">
                  <c:v>2506.8038927499902</c:v>
                </c:pt>
                <c:pt idx="520">
                  <c:v>2280.4726940291598</c:v>
                </c:pt>
                <c:pt idx="521">
                  <c:v>2566.9448365708299</c:v>
                </c:pt>
                <c:pt idx="522">
                  <c:v>2116.5523292124899</c:v>
                </c:pt>
                <c:pt idx="523">
                  <c:v>2461.1738193708302</c:v>
                </c:pt>
                <c:pt idx="524">
                  <c:v>2288.29357438332</c:v>
                </c:pt>
                <c:pt idx="525">
                  <c:v>2493.1580491749901</c:v>
                </c:pt>
                <c:pt idx="526">
                  <c:v>1997.42899145416</c:v>
                </c:pt>
                <c:pt idx="527">
                  <c:v>2123.2153123916601</c:v>
                </c:pt>
                <c:pt idx="528">
                  <c:v>1959.9531131199999</c:v>
                </c:pt>
                <c:pt idx="529">
                  <c:v>2364.44915055416</c:v>
                </c:pt>
                <c:pt idx="530">
                  <c:v>2248.0190105124898</c:v>
                </c:pt>
                <c:pt idx="531">
                  <c:v>2449.8866331333302</c:v>
                </c:pt>
                <c:pt idx="532">
                  <c:v>2096.2388598541602</c:v>
                </c:pt>
                <c:pt idx="533">
                  <c:v>2440.3553028374899</c:v>
                </c:pt>
                <c:pt idx="534">
                  <c:v>2174.9172505541601</c:v>
                </c:pt>
                <c:pt idx="535">
                  <c:v>2413.5105322916602</c:v>
                </c:pt>
                <c:pt idx="536">
                  <c:v>2185.6362948291599</c:v>
                </c:pt>
                <c:pt idx="537">
                  <c:v>2488.2033734500001</c:v>
                </c:pt>
                <c:pt idx="538">
                  <c:v>2231.6066298124902</c:v>
                </c:pt>
                <c:pt idx="539">
                  <c:v>2409.3805057374898</c:v>
                </c:pt>
                <c:pt idx="540">
                  <c:v>1921.2692918958301</c:v>
                </c:pt>
                <c:pt idx="541">
                  <c:v>2087.1779811166598</c:v>
                </c:pt>
                <c:pt idx="542">
                  <c:v>1892.1575970958299</c:v>
                </c:pt>
                <c:pt idx="543">
                  <c:v>2173.0139887708301</c:v>
                </c:pt>
                <c:pt idx="544">
                  <c:v>1895.0546239416601</c:v>
                </c:pt>
                <c:pt idx="545">
                  <c:v>2193.5688543291599</c:v>
                </c:pt>
                <c:pt idx="546">
                  <c:v>2045.4487360916601</c:v>
                </c:pt>
                <c:pt idx="547">
                  <c:v>2551.9848045416602</c:v>
                </c:pt>
                <c:pt idx="548">
                  <c:v>2031.1868413249899</c:v>
                </c:pt>
                <c:pt idx="549">
                  <c:v>2302.8370136041599</c:v>
                </c:pt>
                <c:pt idx="550">
                  <c:v>2265.20051680714</c:v>
                </c:pt>
                <c:pt idx="551">
                  <c:v>2274.5985309624898</c:v>
                </c:pt>
                <c:pt idx="552">
                  <c:v>2135.9982475583301</c:v>
                </c:pt>
                <c:pt idx="553">
                  <c:v>2375.1063702249899</c:v>
                </c:pt>
                <c:pt idx="554">
                  <c:v>2001.9841070999901</c:v>
                </c:pt>
                <c:pt idx="555">
                  <c:v>2222.6508015458298</c:v>
                </c:pt>
                <c:pt idx="556">
                  <c:v>1869.44751362083</c:v>
                </c:pt>
                <c:pt idx="557">
                  <c:v>2031.8905010416599</c:v>
                </c:pt>
                <c:pt idx="558">
                  <c:v>2070.8754603000002</c:v>
                </c:pt>
                <c:pt idx="559">
                  <c:v>2413.41911486249</c:v>
                </c:pt>
                <c:pt idx="560">
                  <c:v>2139.0103975458301</c:v>
                </c:pt>
                <c:pt idx="561">
                  <c:v>2448.6224742749901</c:v>
                </c:pt>
                <c:pt idx="562">
                  <c:v>2178.94914845416</c:v>
                </c:pt>
                <c:pt idx="563">
                  <c:v>2403.7327108333302</c:v>
                </c:pt>
                <c:pt idx="564">
                  <c:v>2120.5494546333298</c:v>
                </c:pt>
                <c:pt idx="565">
                  <c:v>2471.67496623749</c:v>
                </c:pt>
                <c:pt idx="566">
                  <c:v>2086.25206199583</c:v>
                </c:pt>
                <c:pt idx="567">
                  <c:v>2442.8866810416598</c:v>
                </c:pt>
                <c:pt idx="568">
                  <c:v>1963.9878850208299</c:v>
                </c:pt>
                <c:pt idx="569">
                  <c:v>2139.9399515208302</c:v>
                </c:pt>
                <c:pt idx="570">
                  <c:v>1766.14336092083</c:v>
                </c:pt>
                <c:pt idx="571">
                  <c:v>2132.2404888999999</c:v>
                </c:pt>
                <c:pt idx="572">
                  <c:v>2083.7589468916599</c:v>
                </c:pt>
                <c:pt idx="573">
                  <c:v>2341.1671416499998</c:v>
                </c:pt>
                <c:pt idx="574">
                  <c:v>2093.52091827916</c:v>
                </c:pt>
                <c:pt idx="575">
                  <c:v>2386.4904451791599</c:v>
                </c:pt>
                <c:pt idx="576">
                  <c:v>2032.8935772208299</c:v>
                </c:pt>
                <c:pt idx="577">
                  <c:v>2301.3289821916601</c:v>
                </c:pt>
                <c:pt idx="578">
                  <c:v>2119.0852012249902</c:v>
                </c:pt>
                <c:pt idx="579">
                  <c:v>2325.9137709333299</c:v>
                </c:pt>
                <c:pt idx="580">
                  <c:v>2009.09985255833</c:v>
                </c:pt>
                <c:pt idx="581">
                  <c:v>2283.4003024624899</c:v>
                </c:pt>
                <c:pt idx="582">
                  <c:v>1919.3676576749899</c:v>
                </c:pt>
                <c:pt idx="583">
                  <c:v>2286.60910756249</c:v>
                </c:pt>
                <c:pt idx="584">
                  <c:v>1848.7247567541599</c:v>
                </c:pt>
                <c:pt idx="585">
                  <c:v>2055.5258291749901</c:v>
                </c:pt>
                <c:pt idx="586">
                  <c:v>2065.4158662874902</c:v>
                </c:pt>
                <c:pt idx="587">
                  <c:v>2347.5712044791599</c:v>
                </c:pt>
                <c:pt idx="588">
                  <c:v>1953.4718825083301</c:v>
                </c:pt>
                <c:pt idx="589">
                  <c:v>2347.2038133833298</c:v>
                </c:pt>
                <c:pt idx="590">
                  <c:v>2089.9674572541599</c:v>
                </c:pt>
                <c:pt idx="591">
                  <c:v>2308.8326177374902</c:v>
                </c:pt>
                <c:pt idx="592">
                  <c:v>2021.69496208333</c:v>
                </c:pt>
                <c:pt idx="593">
                  <c:v>2344.4569725874899</c:v>
                </c:pt>
                <c:pt idx="594">
                  <c:v>1995.2366470833299</c:v>
                </c:pt>
                <c:pt idx="595">
                  <c:v>2290.1569567916599</c:v>
                </c:pt>
                <c:pt idx="596">
                  <c:v>1905.2592441166601</c:v>
                </c:pt>
                <c:pt idx="597">
                  <c:v>2075.94736607916</c:v>
                </c:pt>
                <c:pt idx="598">
                  <c:v>1785.0475021541599</c:v>
                </c:pt>
                <c:pt idx="599">
                  <c:v>2224.8661248083299</c:v>
                </c:pt>
                <c:pt idx="600">
                  <c:v>2128.69922132499</c:v>
                </c:pt>
                <c:pt idx="601">
                  <c:v>2480.6346454208301</c:v>
                </c:pt>
                <c:pt idx="602">
                  <c:v>2124.5476204874999</c:v>
                </c:pt>
                <c:pt idx="603">
                  <c:v>2571.44064713749</c:v>
                </c:pt>
                <c:pt idx="604">
                  <c:v>2217.5268075249901</c:v>
                </c:pt>
                <c:pt idx="605">
                  <c:v>2683.7011060749901</c:v>
                </c:pt>
                <c:pt idx="606">
                  <c:v>2215.4528255416599</c:v>
                </c:pt>
                <c:pt idx="607">
                  <c:v>2554.6916965374899</c:v>
                </c:pt>
                <c:pt idx="608">
                  <c:v>2151.4010383208301</c:v>
                </c:pt>
                <c:pt idx="609">
                  <c:v>2318.9251723624898</c:v>
                </c:pt>
                <c:pt idx="610">
                  <c:v>1916.7523576624901</c:v>
                </c:pt>
                <c:pt idx="611">
                  <c:v>2233.5855653583299</c:v>
                </c:pt>
                <c:pt idx="612">
                  <c:v>1842.9941724181799</c:v>
                </c:pt>
                <c:pt idx="613">
                  <c:v>2396.8332543874999</c:v>
                </c:pt>
                <c:pt idx="614">
                  <c:v>2408.6852115666602</c:v>
                </c:pt>
                <c:pt idx="615">
                  <c:v>2942.7936255916602</c:v>
                </c:pt>
                <c:pt idx="616">
                  <c:v>2237.4565533958298</c:v>
                </c:pt>
                <c:pt idx="617">
                  <c:v>2495.2396494291602</c:v>
                </c:pt>
                <c:pt idx="618">
                  <c:v>2130.4837477833298</c:v>
                </c:pt>
                <c:pt idx="619">
                  <c:v>2358.7742951124901</c:v>
                </c:pt>
                <c:pt idx="620">
                  <c:v>2085.4095028833299</c:v>
                </c:pt>
                <c:pt idx="621">
                  <c:v>2406.06192685</c:v>
                </c:pt>
                <c:pt idx="622">
                  <c:v>2127.6195419083301</c:v>
                </c:pt>
                <c:pt idx="623">
                  <c:v>2560.4690787166601</c:v>
                </c:pt>
                <c:pt idx="624">
                  <c:v>1850.07687563749</c:v>
                </c:pt>
                <c:pt idx="625">
                  <c:v>2426.7125137999901</c:v>
                </c:pt>
                <c:pt idx="626">
                  <c:v>1944.93938328749</c:v>
                </c:pt>
                <c:pt idx="627">
                  <c:v>2505.62112916666</c:v>
                </c:pt>
                <c:pt idx="628">
                  <c:v>2269.7310178791599</c:v>
                </c:pt>
                <c:pt idx="629">
                  <c:v>2653.8419085916598</c:v>
                </c:pt>
                <c:pt idx="630">
                  <c:v>2142.6655492416598</c:v>
                </c:pt>
                <c:pt idx="631">
                  <c:v>2586.2336037499899</c:v>
                </c:pt>
                <c:pt idx="632">
                  <c:v>2057.5499015749901</c:v>
                </c:pt>
                <c:pt idx="633">
                  <c:v>2420.3933309416602</c:v>
                </c:pt>
                <c:pt idx="634">
                  <c:v>2060.3646132583299</c:v>
                </c:pt>
                <c:pt idx="635">
                  <c:v>2679.9089147124901</c:v>
                </c:pt>
                <c:pt idx="636">
                  <c:v>2216.1711631458302</c:v>
                </c:pt>
                <c:pt idx="637">
                  <c:v>2859.29657275416</c:v>
                </c:pt>
                <c:pt idx="638">
                  <c:v>2109.5862018166599</c:v>
                </c:pt>
                <c:pt idx="639">
                  <c:v>2827.9392348166598</c:v>
                </c:pt>
                <c:pt idx="640">
                  <c:v>2155.9553043333199</c:v>
                </c:pt>
                <c:pt idx="641">
                  <c:v>2406.6276335666598</c:v>
                </c:pt>
                <c:pt idx="642">
                  <c:v>2279.2814025999901</c:v>
                </c:pt>
                <c:pt idx="643">
                  <c:v>2478.70375900416</c:v>
                </c:pt>
                <c:pt idx="644">
                  <c:v>2198.4836424888799</c:v>
                </c:pt>
                <c:pt idx="645">
                  <c:v>2294.2215229999902</c:v>
                </c:pt>
                <c:pt idx="646">
                  <c:v>2159.42412805714</c:v>
                </c:pt>
                <c:pt idx="647">
                  <c:v>2379.47266078749</c:v>
                </c:pt>
                <c:pt idx="648">
                  <c:v>2352.6478747687402</c:v>
                </c:pt>
                <c:pt idx="649">
                  <c:v>2646.2014103333299</c:v>
                </c:pt>
                <c:pt idx="650">
                  <c:v>2272.50585269166</c:v>
                </c:pt>
                <c:pt idx="651">
                  <c:v>2652.7158889541602</c:v>
                </c:pt>
                <c:pt idx="652">
                  <c:v>2005.0910042666601</c:v>
                </c:pt>
                <c:pt idx="653">
                  <c:v>2234.64248065416</c:v>
                </c:pt>
                <c:pt idx="654">
                  <c:v>1864.3924599833299</c:v>
                </c:pt>
                <c:pt idx="655">
                  <c:v>2024.61291038333</c:v>
                </c:pt>
                <c:pt idx="656">
                  <c:v>2005.26518903749</c:v>
                </c:pt>
                <c:pt idx="657">
                  <c:v>2374.9275914636301</c:v>
                </c:pt>
                <c:pt idx="658">
                  <c:v>2211.1820126428502</c:v>
                </c:pt>
                <c:pt idx="659">
                  <c:v>2294.1619328166598</c:v>
                </c:pt>
                <c:pt idx="660">
                  <c:v>2257.7592412888798</c:v>
                </c:pt>
                <c:pt idx="661">
                  <c:v>2585.15837254999</c:v>
                </c:pt>
                <c:pt idx="662">
                  <c:v>2375.3230907249999</c:v>
                </c:pt>
                <c:pt idx="663">
                  <c:v>2790.3557368124998</c:v>
                </c:pt>
                <c:pt idx="664">
                  <c:v>2180.8448973541599</c:v>
                </c:pt>
                <c:pt idx="665">
                  <c:v>2363.5114587958301</c:v>
                </c:pt>
                <c:pt idx="666">
                  <c:v>1955.8362672041601</c:v>
                </c:pt>
                <c:pt idx="667">
                  <c:v>2182.4259742499898</c:v>
                </c:pt>
                <c:pt idx="668">
                  <c:v>1895.8564256833299</c:v>
                </c:pt>
                <c:pt idx="669">
                  <c:v>2189.5764108874901</c:v>
                </c:pt>
                <c:pt idx="670">
                  <c:v>2183.9110040708301</c:v>
                </c:pt>
                <c:pt idx="671">
                  <c:v>2385.10862179999</c:v>
                </c:pt>
                <c:pt idx="672">
                  <c:v>2154.4983601099898</c:v>
                </c:pt>
                <c:pt idx="673">
                  <c:v>2305.9135916333298</c:v>
                </c:pt>
                <c:pt idx="674">
                  <c:v>2196.01977080999</c:v>
                </c:pt>
                <c:pt idx="675">
                  <c:v>2522.4646424208299</c:v>
                </c:pt>
                <c:pt idx="676">
                  <c:v>2208.3186528055498</c:v>
                </c:pt>
                <c:pt idx="677">
                  <c:v>2698.2957979499902</c:v>
                </c:pt>
                <c:pt idx="678">
                  <c:v>2409.15837637083</c:v>
                </c:pt>
                <c:pt idx="679">
                  <c:v>2971.8434390499901</c:v>
                </c:pt>
                <c:pt idx="680">
                  <c:v>2197.7155545416599</c:v>
                </c:pt>
                <c:pt idx="681">
                  <c:v>2426.7325211499901</c:v>
                </c:pt>
                <c:pt idx="682">
                  <c:v>1917.03239828749</c:v>
                </c:pt>
                <c:pt idx="683">
                  <c:v>2237.1392458958298</c:v>
                </c:pt>
                <c:pt idx="684">
                  <c:v>2091.6083745166602</c:v>
                </c:pt>
                <c:pt idx="685">
                  <c:v>2455.1946747249899</c:v>
                </c:pt>
                <c:pt idx="686">
                  <c:v>2079.37890237083</c:v>
                </c:pt>
                <c:pt idx="687">
                  <c:v>2727.84421164166</c:v>
                </c:pt>
                <c:pt idx="688">
                  <c:v>2275.3221316999902</c:v>
                </c:pt>
                <c:pt idx="689">
                  <c:v>2934.10397338333</c:v>
                </c:pt>
                <c:pt idx="690">
                  <c:v>2528.1358425708299</c:v>
                </c:pt>
                <c:pt idx="691">
                  <c:v>3237.7991635416602</c:v>
                </c:pt>
                <c:pt idx="692">
                  <c:v>2579.88358816249</c:v>
                </c:pt>
                <c:pt idx="693">
                  <c:v>3354.06702878333</c:v>
                </c:pt>
                <c:pt idx="694">
                  <c:v>2559.6294510166599</c:v>
                </c:pt>
                <c:pt idx="695">
                  <c:v>3264.2371815874999</c:v>
                </c:pt>
                <c:pt idx="696">
                  <c:v>2490.9887963749902</c:v>
                </c:pt>
                <c:pt idx="697">
                  <c:v>3251.3771467833299</c:v>
                </c:pt>
                <c:pt idx="698">
                  <c:v>2665.4244438291598</c:v>
                </c:pt>
                <c:pt idx="699">
                  <c:v>3741.0290686124899</c:v>
                </c:pt>
                <c:pt idx="700">
                  <c:v>2649.4351034708302</c:v>
                </c:pt>
                <c:pt idx="701">
                  <c:v>2959.3260986374898</c:v>
                </c:pt>
                <c:pt idx="702">
                  <c:v>2373.5209118875</c:v>
                </c:pt>
                <c:pt idx="703">
                  <c:v>2643.75417673333</c:v>
                </c:pt>
                <c:pt idx="704">
                  <c:v>2349.5559309416599</c:v>
                </c:pt>
                <c:pt idx="705">
                  <c:v>2650.2210921333299</c:v>
                </c:pt>
                <c:pt idx="706">
                  <c:v>2229.1072341291601</c:v>
                </c:pt>
                <c:pt idx="707">
                  <c:v>2575.2386780583302</c:v>
                </c:pt>
                <c:pt idx="708">
                  <c:v>2011.6750117916599</c:v>
                </c:pt>
                <c:pt idx="709">
                  <c:v>2307.4126483291602</c:v>
                </c:pt>
                <c:pt idx="710">
                  <c:v>1953.2140380416599</c:v>
                </c:pt>
                <c:pt idx="711">
                  <c:v>2361.0739734083299</c:v>
                </c:pt>
                <c:pt idx="712">
                  <c:v>2209.59354426666</c:v>
                </c:pt>
                <c:pt idx="713">
                  <c:v>2695.2328788791601</c:v>
                </c:pt>
                <c:pt idx="714">
                  <c:v>2273.2429503499998</c:v>
                </c:pt>
                <c:pt idx="715">
                  <c:v>2567.2627502791602</c:v>
                </c:pt>
                <c:pt idx="716">
                  <c:v>2067.9224790958301</c:v>
                </c:pt>
                <c:pt idx="717">
                  <c:v>2223.43608991666</c:v>
                </c:pt>
                <c:pt idx="718">
                  <c:v>1903.0920479833301</c:v>
                </c:pt>
                <c:pt idx="719">
                  <c:v>2306.4151266624899</c:v>
                </c:pt>
                <c:pt idx="720">
                  <c:v>2159.7068845916601</c:v>
                </c:pt>
                <c:pt idx="721">
                  <c:v>2454.2576683458301</c:v>
                </c:pt>
                <c:pt idx="722">
                  <c:v>2020.5694791727201</c:v>
                </c:pt>
                <c:pt idx="723">
                  <c:v>2363.03645631666</c:v>
                </c:pt>
                <c:pt idx="724">
                  <c:v>1970.46141897499</c:v>
                </c:pt>
                <c:pt idx="725">
                  <c:v>2549.5566624166599</c:v>
                </c:pt>
                <c:pt idx="726">
                  <c:v>2301.8357706833299</c:v>
                </c:pt>
                <c:pt idx="727">
                  <c:v>2660.8662708624902</c:v>
                </c:pt>
                <c:pt idx="728">
                  <c:v>2197.6303354583301</c:v>
                </c:pt>
                <c:pt idx="729">
                  <c:v>2379.96887625416</c:v>
                </c:pt>
              </c:numCache>
            </c:numRef>
          </c:xVal>
          <c:yVal>
            <c:numRef>
              <c:f>Sheet1!$F$3:$F$732</c:f>
              <c:numCache>
                <c:formatCode>"$"#,##0.00</c:formatCode>
                <c:ptCount val="730"/>
                <c:pt idx="0">
                  <c:v>108.18749999999901</c:v>
                </c:pt>
                <c:pt idx="1">
                  <c:v>111.245</c:v>
                </c:pt>
                <c:pt idx="2">
                  <c:v>110.51333333333299</c:v>
                </c:pt>
                <c:pt idx="3">
                  <c:v>109.41500000000001</c:v>
                </c:pt>
                <c:pt idx="4">
                  <c:v>109.898333333333</c:v>
                </c:pt>
                <c:pt idx="5">
                  <c:v>111.870833333333</c:v>
                </c:pt>
                <c:pt idx="6">
                  <c:v>108.64100000000001</c:v>
                </c:pt>
                <c:pt idx="7">
                  <c:v>112.47499999999999</c:v>
                </c:pt>
                <c:pt idx="8">
                  <c:v>111.09333333333301</c:v>
                </c:pt>
                <c:pt idx="9">
                  <c:v>111.433636363636</c:v>
                </c:pt>
                <c:pt idx="10">
                  <c:v>110.70699999999999</c:v>
                </c:pt>
                <c:pt idx="11">
                  <c:v>108.410833333333</c:v>
                </c:pt>
                <c:pt idx="12">
                  <c:v>110.37583333333301</c:v>
                </c:pt>
                <c:pt idx="13">
                  <c:v>110.207499999999</c:v>
                </c:pt>
                <c:pt idx="14">
                  <c:v>111.74</c:v>
                </c:pt>
                <c:pt idx="15">
                  <c:v>111.213333333333</c:v>
                </c:pt>
                <c:pt idx="16">
                  <c:v>108.96833333333301</c:v>
                </c:pt>
                <c:pt idx="17">
                  <c:v>109.2625</c:v>
                </c:pt>
                <c:pt idx="18">
                  <c:v>110.199</c:v>
                </c:pt>
                <c:pt idx="19">
                  <c:v>111.273333333333</c:v>
                </c:pt>
                <c:pt idx="20">
                  <c:v>109.4875</c:v>
                </c:pt>
                <c:pt idx="21">
                  <c:v>110.505</c:v>
                </c:pt>
                <c:pt idx="22">
                  <c:v>109.098333333333</c:v>
                </c:pt>
                <c:pt idx="23">
                  <c:v>110.826666666666</c:v>
                </c:pt>
                <c:pt idx="24">
                  <c:v>111.049166666666</c:v>
                </c:pt>
                <c:pt idx="25">
                  <c:v>109.829166666666</c:v>
                </c:pt>
                <c:pt idx="26">
                  <c:v>110.7</c:v>
                </c:pt>
                <c:pt idx="27">
                  <c:v>109.087499999999</c:v>
                </c:pt>
                <c:pt idx="28">
                  <c:v>109.721666666666</c:v>
                </c:pt>
                <c:pt idx="29">
                  <c:v>111.22666666666601</c:v>
                </c:pt>
                <c:pt idx="30">
                  <c:v>112.73</c:v>
                </c:pt>
                <c:pt idx="31">
                  <c:v>111.52500000000001</c:v>
                </c:pt>
                <c:pt idx="32">
                  <c:v>110.448333333333</c:v>
                </c:pt>
                <c:pt idx="33">
                  <c:v>109.19416666666601</c:v>
                </c:pt>
                <c:pt idx="34">
                  <c:v>112.33750000000001</c:v>
                </c:pt>
                <c:pt idx="35">
                  <c:v>109.47499999999999</c:v>
                </c:pt>
                <c:pt idx="36">
                  <c:v>109.98857142857101</c:v>
                </c:pt>
                <c:pt idx="37">
                  <c:v>110.447499999999</c:v>
                </c:pt>
                <c:pt idx="38">
                  <c:v>109.126666666666</c:v>
                </c:pt>
                <c:pt idx="39">
                  <c:v>111.745833333333</c:v>
                </c:pt>
                <c:pt idx="40">
                  <c:v>110.930833333333</c:v>
                </c:pt>
                <c:pt idx="41">
                  <c:v>110.345833333333</c:v>
                </c:pt>
                <c:pt idx="42">
                  <c:v>110.689999999999</c:v>
                </c:pt>
                <c:pt idx="43">
                  <c:v>111.839166666666</c:v>
                </c:pt>
                <c:pt idx="44">
                  <c:v>111.34083333333299</c:v>
                </c:pt>
                <c:pt idx="45">
                  <c:v>111.143333333333</c:v>
                </c:pt>
                <c:pt idx="46">
                  <c:v>110.728181818181</c:v>
                </c:pt>
                <c:pt idx="47">
                  <c:v>110.1</c:v>
                </c:pt>
                <c:pt idx="48">
                  <c:v>111.549166666666</c:v>
                </c:pt>
                <c:pt idx="49">
                  <c:v>110.77</c:v>
                </c:pt>
                <c:pt idx="50">
                  <c:v>109.4325</c:v>
                </c:pt>
                <c:pt idx="51">
                  <c:v>110.096666666666</c:v>
                </c:pt>
                <c:pt idx="52">
                  <c:v>110.041666666666</c:v>
                </c:pt>
                <c:pt idx="53">
                  <c:v>111.23916666666599</c:v>
                </c:pt>
                <c:pt idx="54">
                  <c:v>110.66</c:v>
                </c:pt>
                <c:pt idx="55">
                  <c:v>110.686666666666</c:v>
                </c:pt>
                <c:pt idx="56">
                  <c:v>110.626666666666</c:v>
                </c:pt>
                <c:pt idx="57">
                  <c:v>111.21833333333301</c:v>
                </c:pt>
                <c:pt idx="58">
                  <c:v>110.458333333333</c:v>
                </c:pt>
                <c:pt idx="59">
                  <c:v>109.5825</c:v>
                </c:pt>
                <c:pt idx="60">
                  <c:v>110.05416666666601</c:v>
                </c:pt>
                <c:pt idx="61">
                  <c:v>110.781666666666</c:v>
                </c:pt>
                <c:pt idx="62">
                  <c:v>112.41</c:v>
                </c:pt>
                <c:pt idx="63">
                  <c:v>110.198333333333</c:v>
                </c:pt>
                <c:pt idx="64">
                  <c:v>110.21749999999901</c:v>
                </c:pt>
                <c:pt idx="65">
                  <c:v>110.13</c:v>
                </c:pt>
                <c:pt idx="66">
                  <c:v>109.869999999999</c:v>
                </c:pt>
                <c:pt idx="67">
                  <c:v>110.466666666666</c:v>
                </c:pt>
                <c:pt idx="68">
                  <c:v>110.5425</c:v>
                </c:pt>
                <c:pt idx="69">
                  <c:v>110.20083333333299</c:v>
                </c:pt>
                <c:pt idx="70">
                  <c:v>111.087499999999</c:v>
                </c:pt>
                <c:pt idx="71">
                  <c:v>111.925833333333</c:v>
                </c:pt>
                <c:pt idx="72">
                  <c:v>112.255</c:v>
                </c:pt>
                <c:pt idx="73">
                  <c:v>109.486666666666</c:v>
                </c:pt>
                <c:pt idx="74">
                  <c:v>109.698333333333</c:v>
                </c:pt>
                <c:pt idx="75">
                  <c:v>111.64666666666599</c:v>
                </c:pt>
                <c:pt idx="76">
                  <c:v>111.567777777777</c:v>
                </c:pt>
                <c:pt idx="77">
                  <c:v>109.755833333333</c:v>
                </c:pt>
                <c:pt idx="78">
                  <c:v>109.17090909090901</c:v>
                </c:pt>
                <c:pt idx="79">
                  <c:v>111.13249999999999</c:v>
                </c:pt>
                <c:pt idx="80">
                  <c:v>109.654166666666</c:v>
                </c:pt>
                <c:pt idx="81">
                  <c:v>109.68</c:v>
                </c:pt>
                <c:pt idx="82">
                  <c:v>110.40583333333301</c:v>
                </c:pt>
                <c:pt idx="83">
                  <c:v>112.82250000000001</c:v>
                </c:pt>
                <c:pt idx="84">
                  <c:v>110.1425</c:v>
                </c:pt>
                <c:pt idx="85">
                  <c:v>109.690833333333</c:v>
                </c:pt>
                <c:pt idx="86">
                  <c:v>109.82583333333299</c:v>
                </c:pt>
                <c:pt idx="87">
                  <c:v>111.9975</c:v>
                </c:pt>
                <c:pt idx="88">
                  <c:v>111.880833333333</c:v>
                </c:pt>
                <c:pt idx="89">
                  <c:v>112.26333333333299</c:v>
                </c:pt>
                <c:pt idx="90">
                  <c:v>110.1575</c:v>
                </c:pt>
                <c:pt idx="91">
                  <c:v>111.238333333333</c:v>
                </c:pt>
                <c:pt idx="92">
                  <c:v>110.713333333333</c:v>
                </c:pt>
                <c:pt idx="93">
                  <c:v>109.839166666666</c:v>
                </c:pt>
                <c:pt idx="94">
                  <c:v>111.431666666666</c:v>
                </c:pt>
                <c:pt idx="95">
                  <c:v>111.12583333333301</c:v>
                </c:pt>
                <c:pt idx="96">
                  <c:v>111.320999999999</c:v>
                </c:pt>
                <c:pt idx="97">
                  <c:v>111.66500000000001</c:v>
                </c:pt>
                <c:pt idx="98">
                  <c:v>111.086249999999</c:v>
                </c:pt>
                <c:pt idx="99">
                  <c:v>110.28916666666601</c:v>
                </c:pt>
                <c:pt idx="100">
                  <c:v>111.447499999999</c:v>
                </c:pt>
                <c:pt idx="101">
                  <c:v>111.65249999999899</c:v>
                </c:pt>
                <c:pt idx="102">
                  <c:v>110.511666666666</c:v>
                </c:pt>
                <c:pt idx="103">
                  <c:v>111.26</c:v>
                </c:pt>
                <c:pt idx="104">
                  <c:v>108.296666666666</c:v>
                </c:pt>
                <c:pt idx="105">
                  <c:v>110.400833333333</c:v>
                </c:pt>
                <c:pt idx="106">
                  <c:v>109.86499999999999</c:v>
                </c:pt>
                <c:pt idx="107">
                  <c:v>110.74250000000001</c:v>
                </c:pt>
                <c:pt idx="108">
                  <c:v>110.730833333333</c:v>
                </c:pt>
                <c:pt idx="109">
                  <c:v>108.71583333333299</c:v>
                </c:pt>
                <c:pt idx="110">
                  <c:v>109.44750000000001</c:v>
                </c:pt>
                <c:pt idx="111">
                  <c:v>111.644999999999</c:v>
                </c:pt>
                <c:pt idx="112">
                  <c:v>111.01499999999901</c:v>
                </c:pt>
                <c:pt idx="113">
                  <c:v>110.439166666666</c:v>
                </c:pt>
                <c:pt idx="114">
                  <c:v>109.7925</c:v>
                </c:pt>
                <c:pt idx="115">
                  <c:v>110.529166666666</c:v>
                </c:pt>
                <c:pt idx="116">
                  <c:v>110.634166666666</c:v>
                </c:pt>
                <c:pt idx="117">
                  <c:v>109.00416666666599</c:v>
                </c:pt>
                <c:pt idx="118">
                  <c:v>110.425</c:v>
                </c:pt>
                <c:pt idx="119">
                  <c:v>110.660833333333</c:v>
                </c:pt>
                <c:pt idx="120">
                  <c:v>110.2175</c:v>
                </c:pt>
                <c:pt idx="121">
                  <c:v>109.52249999999999</c:v>
                </c:pt>
                <c:pt idx="122">
                  <c:v>111.56</c:v>
                </c:pt>
                <c:pt idx="123">
                  <c:v>108.58</c:v>
                </c:pt>
                <c:pt idx="124">
                  <c:v>110.815833333333</c:v>
                </c:pt>
                <c:pt idx="125">
                  <c:v>110.408333333333</c:v>
                </c:pt>
                <c:pt idx="126">
                  <c:v>111.223333333333</c:v>
                </c:pt>
                <c:pt idx="127">
                  <c:v>109.50083333333301</c:v>
                </c:pt>
                <c:pt idx="128">
                  <c:v>111.568888888888</c:v>
                </c:pt>
                <c:pt idx="129">
                  <c:v>109.425</c:v>
                </c:pt>
                <c:pt idx="130">
                  <c:v>110.59399999999999</c:v>
                </c:pt>
                <c:pt idx="131">
                  <c:v>111.001666666666</c:v>
                </c:pt>
                <c:pt idx="132">
                  <c:v>110.672222222222</c:v>
                </c:pt>
                <c:pt idx="133">
                  <c:v>110.75083333333301</c:v>
                </c:pt>
                <c:pt idx="134">
                  <c:v>109.534545454545</c:v>
                </c:pt>
                <c:pt idx="135">
                  <c:v>111.82583333333299</c:v>
                </c:pt>
                <c:pt idx="136">
                  <c:v>109.93749999999901</c:v>
                </c:pt>
                <c:pt idx="137">
                  <c:v>110.033333333333</c:v>
                </c:pt>
                <c:pt idx="138">
                  <c:v>110.322499999999</c:v>
                </c:pt>
                <c:pt idx="139">
                  <c:v>112.010833333333</c:v>
                </c:pt>
                <c:pt idx="140">
                  <c:v>111.680833333333</c:v>
                </c:pt>
                <c:pt idx="141">
                  <c:v>110.705833333333</c:v>
                </c:pt>
                <c:pt idx="142">
                  <c:v>109.649999999999</c:v>
                </c:pt>
                <c:pt idx="143">
                  <c:v>110.38</c:v>
                </c:pt>
                <c:pt idx="144">
                  <c:v>112.07250000000001</c:v>
                </c:pt>
                <c:pt idx="145">
                  <c:v>110.425454545454</c:v>
                </c:pt>
                <c:pt idx="146">
                  <c:v>107.849</c:v>
                </c:pt>
                <c:pt idx="147">
                  <c:v>109.603333333333</c:v>
                </c:pt>
                <c:pt idx="148">
                  <c:v>110.65714285714201</c:v>
                </c:pt>
                <c:pt idx="149">
                  <c:v>110.18583333333299</c:v>
                </c:pt>
                <c:pt idx="150">
                  <c:v>108.954999999999</c:v>
                </c:pt>
                <c:pt idx="151">
                  <c:v>111.346666666666</c:v>
                </c:pt>
                <c:pt idx="152">
                  <c:v>109.24166666666601</c:v>
                </c:pt>
                <c:pt idx="153">
                  <c:v>110.784166666666</c:v>
                </c:pt>
                <c:pt idx="154">
                  <c:v>110.38166666666601</c:v>
                </c:pt>
                <c:pt idx="155">
                  <c:v>110.847499999999</c:v>
                </c:pt>
                <c:pt idx="156">
                  <c:v>110.451666666666</c:v>
                </c:pt>
                <c:pt idx="157">
                  <c:v>110.620833333333</c:v>
                </c:pt>
                <c:pt idx="158">
                  <c:v>110.66181818181801</c:v>
                </c:pt>
                <c:pt idx="159">
                  <c:v>109.99166666666601</c:v>
                </c:pt>
                <c:pt idx="160">
                  <c:v>111.17444444444401</c:v>
                </c:pt>
                <c:pt idx="161">
                  <c:v>111.35250000000001</c:v>
                </c:pt>
                <c:pt idx="162">
                  <c:v>111.416249999999</c:v>
                </c:pt>
                <c:pt idx="163">
                  <c:v>112.17400000000001</c:v>
                </c:pt>
                <c:pt idx="164">
                  <c:v>109.81</c:v>
                </c:pt>
                <c:pt idx="165">
                  <c:v>108.751818181818</c:v>
                </c:pt>
                <c:pt idx="166">
                  <c:v>112.31874999999999</c:v>
                </c:pt>
                <c:pt idx="167">
                  <c:v>110.475833333333</c:v>
                </c:pt>
                <c:pt idx="168">
                  <c:v>110.97571428571401</c:v>
                </c:pt>
                <c:pt idx="169">
                  <c:v>109.71583333333299</c:v>
                </c:pt>
                <c:pt idx="170">
                  <c:v>111.19416666666601</c:v>
                </c:pt>
                <c:pt idx="171">
                  <c:v>111.43833333333301</c:v>
                </c:pt>
                <c:pt idx="172">
                  <c:v>111.075555555555</c:v>
                </c:pt>
                <c:pt idx="173">
                  <c:v>111.92333333333301</c:v>
                </c:pt>
                <c:pt idx="174">
                  <c:v>109.86</c:v>
                </c:pt>
                <c:pt idx="175">
                  <c:v>111.73111111111101</c:v>
                </c:pt>
                <c:pt idx="176">
                  <c:v>109.65</c:v>
                </c:pt>
                <c:pt idx="177">
                  <c:v>109.64444444444401</c:v>
                </c:pt>
                <c:pt idx="178">
                  <c:v>113.766666666666</c:v>
                </c:pt>
                <c:pt idx="179">
                  <c:v>109.075</c:v>
                </c:pt>
                <c:pt idx="180">
                  <c:v>94.158333333333303</c:v>
                </c:pt>
                <c:pt idx="181">
                  <c:v>95.01</c:v>
                </c:pt>
                <c:pt idx="182">
                  <c:v>97.0042857142857</c:v>
                </c:pt>
                <c:pt idx="183">
                  <c:v>91.094999999999999</c:v>
                </c:pt>
                <c:pt idx="184">
                  <c:v>93.653333333333293</c:v>
                </c:pt>
                <c:pt idx="185">
                  <c:v>93.149999999999906</c:v>
                </c:pt>
                <c:pt idx="186">
                  <c:v>91.319166666666604</c:v>
                </c:pt>
                <c:pt idx="187">
                  <c:v>92.242499999999893</c:v>
                </c:pt>
                <c:pt idx="188">
                  <c:v>94.639999999999901</c:v>
                </c:pt>
                <c:pt idx="189">
                  <c:v>93.194166666666604</c:v>
                </c:pt>
                <c:pt idx="190">
                  <c:v>93.35</c:v>
                </c:pt>
                <c:pt idx="191">
                  <c:v>90.462500000000006</c:v>
                </c:pt>
                <c:pt idx="192">
                  <c:v>98.07</c:v>
                </c:pt>
                <c:pt idx="193">
                  <c:v>92.285833333333301</c:v>
                </c:pt>
                <c:pt idx="194">
                  <c:v>95.527499999999904</c:v>
                </c:pt>
                <c:pt idx="195">
                  <c:v>94.653333333333293</c:v>
                </c:pt>
                <c:pt idx="196">
                  <c:v>90.486666666666594</c:v>
                </c:pt>
                <c:pt idx="197">
                  <c:v>93.8391666666666</c:v>
                </c:pt>
                <c:pt idx="198">
                  <c:v>94.469166666666595</c:v>
                </c:pt>
                <c:pt idx="199">
                  <c:v>93.632499999999993</c:v>
                </c:pt>
                <c:pt idx="200">
                  <c:v>95.8958333333333</c:v>
                </c:pt>
                <c:pt idx="201">
                  <c:v>91.8391666666666</c:v>
                </c:pt>
                <c:pt idx="202">
                  <c:v>93.137499999999903</c:v>
                </c:pt>
                <c:pt idx="203">
                  <c:v>94.092500000000001</c:v>
                </c:pt>
                <c:pt idx="204">
                  <c:v>92.850833333333298</c:v>
                </c:pt>
                <c:pt idx="205">
                  <c:v>95.744166666666601</c:v>
                </c:pt>
                <c:pt idx="206">
                  <c:v>92.740833333333299</c:v>
                </c:pt>
                <c:pt idx="207">
                  <c:v>90.087500000000006</c:v>
                </c:pt>
                <c:pt idx="208">
                  <c:v>92.152499999999904</c:v>
                </c:pt>
                <c:pt idx="209">
                  <c:v>95.6875</c:v>
                </c:pt>
                <c:pt idx="210">
                  <c:v>91.192499999999995</c:v>
                </c:pt>
                <c:pt idx="211">
                  <c:v>93.9166666666666</c:v>
                </c:pt>
                <c:pt idx="212">
                  <c:v>90.254166666666606</c:v>
                </c:pt>
                <c:pt idx="213">
                  <c:v>93.100833333333298</c:v>
                </c:pt>
                <c:pt idx="214">
                  <c:v>96.163333333333298</c:v>
                </c:pt>
                <c:pt idx="215">
                  <c:v>92.972499999999997</c:v>
                </c:pt>
                <c:pt idx="216">
                  <c:v>88.909999999999897</c:v>
                </c:pt>
                <c:pt idx="217">
                  <c:v>93.142499999999899</c:v>
                </c:pt>
                <c:pt idx="218">
                  <c:v>93.240833333333299</c:v>
                </c:pt>
                <c:pt idx="219">
                  <c:v>91.870833333333294</c:v>
                </c:pt>
                <c:pt idx="220">
                  <c:v>92.873333333333306</c:v>
                </c:pt>
                <c:pt idx="221">
                  <c:v>88.707499999999996</c:v>
                </c:pt>
                <c:pt idx="222">
                  <c:v>92.928333333333299</c:v>
                </c:pt>
                <c:pt idx="223">
                  <c:v>94.216666666666598</c:v>
                </c:pt>
                <c:pt idx="224">
                  <c:v>90.968333333333305</c:v>
                </c:pt>
                <c:pt idx="225">
                  <c:v>93.7708333333333</c:v>
                </c:pt>
                <c:pt idx="226">
                  <c:v>97.500833333333304</c:v>
                </c:pt>
                <c:pt idx="227">
                  <c:v>95.994166666666601</c:v>
                </c:pt>
                <c:pt idx="228">
                  <c:v>92.954166666666595</c:v>
                </c:pt>
                <c:pt idx="229">
                  <c:v>93.922499999999999</c:v>
                </c:pt>
                <c:pt idx="230">
                  <c:v>94.066666666666606</c:v>
                </c:pt>
                <c:pt idx="231">
                  <c:v>91.638333333333307</c:v>
                </c:pt>
                <c:pt idx="232">
                  <c:v>92.293333333333294</c:v>
                </c:pt>
                <c:pt idx="233">
                  <c:v>90.272499999999994</c:v>
                </c:pt>
                <c:pt idx="234">
                  <c:v>96.438333333333304</c:v>
                </c:pt>
                <c:pt idx="235">
                  <c:v>93.667500000000004</c:v>
                </c:pt>
                <c:pt idx="236">
                  <c:v>90.662222222222198</c:v>
                </c:pt>
                <c:pt idx="237">
                  <c:v>93.676666666666605</c:v>
                </c:pt>
                <c:pt idx="238">
                  <c:v>89.397142857142796</c:v>
                </c:pt>
                <c:pt idx="239">
                  <c:v>93.325833333333307</c:v>
                </c:pt>
                <c:pt idx="240">
                  <c:v>95.897499999999994</c:v>
                </c:pt>
                <c:pt idx="241">
                  <c:v>91.956363636363605</c:v>
                </c:pt>
                <c:pt idx="242">
                  <c:v>92.462857142857104</c:v>
                </c:pt>
                <c:pt idx="243">
                  <c:v>95.384999999999906</c:v>
                </c:pt>
                <c:pt idx="244">
                  <c:v>90.847499999999997</c:v>
                </c:pt>
                <c:pt idx="245">
                  <c:v>93.663333333333298</c:v>
                </c:pt>
                <c:pt idx="246">
                  <c:v>90.486666666666594</c:v>
                </c:pt>
                <c:pt idx="247">
                  <c:v>97.206363636363605</c:v>
                </c:pt>
                <c:pt idx="248">
                  <c:v>95.418333333333294</c:v>
                </c:pt>
                <c:pt idx="249">
                  <c:v>96.343333333333305</c:v>
                </c:pt>
                <c:pt idx="250">
                  <c:v>91.496666666666599</c:v>
                </c:pt>
                <c:pt idx="251">
                  <c:v>93.445833333333297</c:v>
                </c:pt>
                <c:pt idx="252">
                  <c:v>98.274999999999906</c:v>
                </c:pt>
                <c:pt idx="253">
                  <c:v>94.355999999999995</c:v>
                </c:pt>
                <c:pt idx="254">
                  <c:v>93.0085714285714</c:v>
                </c:pt>
                <c:pt idx="255">
                  <c:v>94.266666666666595</c:v>
                </c:pt>
                <c:pt idx="256">
                  <c:v>94.058333333333294</c:v>
                </c:pt>
                <c:pt idx="257">
                  <c:v>94.706666666666607</c:v>
                </c:pt>
                <c:pt idx="258">
                  <c:v>92.304999999999893</c:v>
                </c:pt>
                <c:pt idx="259">
                  <c:v>91.306666666666601</c:v>
                </c:pt>
                <c:pt idx="260">
                  <c:v>90.8958333333333</c:v>
                </c:pt>
                <c:pt idx="261">
                  <c:v>92.348333333333301</c:v>
                </c:pt>
                <c:pt idx="262">
                  <c:v>95.63</c:v>
                </c:pt>
                <c:pt idx="263">
                  <c:v>93.398181818181797</c:v>
                </c:pt>
                <c:pt idx="264">
                  <c:v>96.203749999999999</c:v>
                </c:pt>
                <c:pt idx="265">
                  <c:v>94.444166666666604</c:v>
                </c:pt>
                <c:pt idx="266">
                  <c:v>92.017499999999998</c:v>
                </c:pt>
                <c:pt idx="267">
                  <c:v>95.212499999999906</c:v>
                </c:pt>
                <c:pt idx="268">
                  <c:v>95.262222222222206</c:v>
                </c:pt>
                <c:pt idx="269">
                  <c:v>92.738333333333301</c:v>
                </c:pt>
                <c:pt idx="270">
                  <c:v>96.783749999999998</c:v>
                </c:pt>
                <c:pt idx="271">
                  <c:v>94.048333333333304</c:v>
                </c:pt>
                <c:pt idx="272">
                  <c:v>91.727272727272705</c:v>
                </c:pt>
                <c:pt idx="273">
                  <c:v>92.79</c:v>
                </c:pt>
                <c:pt idx="274">
                  <c:v>91.99</c:v>
                </c:pt>
                <c:pt idx="275">
                  <c:v>90.05</c:v>
                </c:pt>
                <c:pt idx="276">
                  <c:v>93.491666666666603</c:v>
                </c:pt>
                <c:pt idx="277">
                  <c:v>90.999166666666596</c:v>
                </c:pt>
                <c:pt idx="278">
                  <c:v>93.266666666666595</c:v>
                </c:pt>
                <c:pt idx="279">
                  <c:v>91.999166666666596</c:v>
                </c:pt>
                <c:pt idx="280">
                  <c:v>90.307500000000005</c:v>
                </c:pt>
                <c:pt idx="281">
                  <c:v>91.424166666666594</c:v>
                </c:pt>
                <c:pt idx="282">
                  <c:v>92.987499999999997</c:v>
                </c:pt>
                <c:pt idx="283">
                  <c:v>96.709166666666604</c:v>
                </c:pt>
                <c:pt idx="284">
                  <c:v>94.152500000000003</c:v>
                </c:pt>
                <c:pt idx="285">
                  <c:v>94.873333333333306</c:v>
                </c:pt>
                <c:pt idx="286">
                  <c:v>95.133333333333297</c:v>
                </c:pt>
                <c:pt idx="287">
                  <c:v>93.0208333333333</c:v>
                </c:pt>
                <c:pt idx="288">
                  <c:v>96.294285714285706</c:v>
                </c:pt>
                <c:pt idx="289">
                  <c:v>94.922499999999999</c:v>
                </c:pt>
                <c:pt idx="290">
                  <c:v>92.642499999999998</c:v>
                </c:pt>
                <c:pt idx="291">
                  <c:v>93.298333333333304</c:v>
                </c:pt>
                <c:pt idx="292">
                  <c:v>90.047499999999999</c:v>
                </c:pt>
                <c:pt idx="293">
                  <c:v>93.348333333333301</c:v>
                </c:pt>
                <c:pt idx="294">
                  <c:v>91.872500000000002</c:v>
                </c:pt>
                <c:pt idx="295">
                  <c:v>89.765833333333305</c:v>
                </c:pt>
                <c:pt idx="296">
                  <c:v>93.4583333333333</c:v>
                </c:pt>
                <c:pt idx="297">
                  <c:v>91.805833333333297</c:v>
                </c:pt>
                <c:pt idx="298">
                  <c:v>94.952222222222204</c:v>
                </c:pt>
                <c:pt idx="299">
                  <c:v>95.894166666666607</c:v>
                </c:pt>
                <c:pt idx="300">
                  <c:v>90.924999999999997</c:v>
                </c:pt>
                <c:pt idx="301">
                  <c:v>91.3272727272727</c:v>
                </c:pt>
                <c:pt idx="302">
                  <c:v>89.527999999999906</c:v>
                </c:pt>
                <c:pt idx="303">
                  <c:v>95.992499999999893</c:v>
                </c:pt>
                <c:pt idx="304">
                  <c:v>95.757499999999993</c:v>
                </c:pt>
                <c:pt idx="305">
                  <c:v>88.090833333333293</c:v>
                </c:pt>
                <c:pt idx="306">
                  <c:v>91.118888888888804</c:v>
                </c:pt>
                <c:pt idx="307">
                  <c:v>88.774166666666602</c:v>
                </c:pt>
                <c:pt idx="308">
                  <c:v>91.893333333333302</c:v>
                </c:pt>
                <c:pt idx="309">
                  <c:v>91.952500000000001</c:v>
                </c:pt>
                <c:pt idx="310">
                  <c:v>94.504999999999995</c:v>
                </c:pt>
                <c:pt idx="311">
                  <c:v>91.514999999999901</c:v>
                </c:pt>
                <c:pt idx="312">
                  <c:v>92.745000000000005</c:v>
                </c:pt>
                <c:pt idx="313">
                  <c:v>89.092499999999902</c:v>
                </c:pt>
                <c:pt idx="314">
                  <c:v>98.242499999999893</c:v>
                </c:pt>
                <c:pt idx="315">
                  <c:v>93.010833333333295</c:v>
                </c:pt>
                <c:pt idx="316">
                  <c:v>92.356666666666598</c:v>
                </c:pt>
                <c:pt idx="317">
                  <c:v>93.078333333333305</c:v>
                </c:pt>
                <c:pt idx="318">
                  <c:v>92.907499999999899</c:v>
                </c:pt>
                <c:pt idx="319">
                  <c:v>92.074999999999903</c:v>
                </c:pt>
                <c:pt idx="320">
                  <c:v>90.574166666666599</c:v>
                </c:pt>
                <c:pt idx="321">
                  <c:v>91.566666666666606</c:v>
                </c:pt>
                <c:pt idx="322">
                  <c:v>90.649999999999906</c:v>
                </c:pt>
                <c:pt idx="323">
                  <c:v>93.179999999999893</c:v>
                </c:pt>
                <c:pt idx="324">
                  <c:v>92.728999999999999</c:v>
                </c:pt>
                <c:pt idx="325">
                  <c:v>91.346666666666593</c:v>
                </c:pt>
                <c:pt idx="326">
                  <c:v>97.366666666666603</c:v>
                </c:pt>
                <c:pt idx="327">
                  <c:v>90.375833333333304</c:v>
                </c:pt>
                <c:pt idx="328">
                  <c:v>87.474999999999994</c:v>
                </c:pt>
                <c:pt idx="329">
                  <c:v>94.589999999999904</c:v>
                </c:pt>
                <c:pt idx="330">
                  <c:v>92.352500000000006</c:v>
                </c:pt>
                <c:pt idx="331">
                  <c:v>93.919166666666598</c:v>
                </c:pt>
                <c:pt idx="332">
                  <c:v>92.703333333333305</c:v>
                </c:pt>
                <c:pt idx="333">
                  <c:v>89.927499999999995</c:v>
                </c:pt>
                <c:pt idx="334">
                  <c:v>92.654999999999902</c:v>
                </c:pt>
                <c:pt idx="335">
                  <c:v>93.805833333333297</c:v>
                </c:pt>
                <c:pt idx="336">
                  <c:v>91.402500000000003</c:v>
                </c:pt>
                <c:pt idx="337">
                  <c:v>92.496666666666599</c:v>
                </c:pt>
                <c:pt idx="338">
                  <c:v>90.926666666666605</c:v>
                </c:pt>
                <c:pt idx="339">
                  <c:v>95.913333333333298</c:v>
                </c:pt>
                <c:pt idx="340">
                  <c:v>92.822500000000005</c:v>
                </c:pt>
                <c:pt idx="341">
                  <c:v>93.805833333333297</c:v>
                </c:pt>
                <c:pt idx="342">
                  <c:v>96.0555555555555</c:v>
                </c:pt>
                <c:pt idx="343">
                  <c:v>91.576666666666597</c:v>
                </c:pt>
                <c:pt idx="344">
                  <c:v>90.302499999999995</c:v>
                </c:pt>
                <c:pt idx="345">
                  <c:v>93.009166666666601</c:v>
                </c:pt>
                <c:pt idx="346">
                  <c:v>95.102000000000004</c:v>
                </c:pt>
                <c:pt idx="347">
                  <c:v>93.831666666666607</c:v>
                </c:pt>
                <c:pt idx="348">
                  <c:v>92.270909090909001</c:v>
                </c:pt>
                <c:pt idx="349">
                  <c:v>95.849166666666605</c:v>
                </c:pt>
                <c:pt idx="350">
                  <c:v>92.894999999999897</c:v>
                </c:pt>
                <c:pt idx="351">
                  <c:v>97.459166666666604</c:v>
                </c:pt>
                <c:pt idx="352">
                  <c:v>90.898333333333298</c:v>
                </c:pt>
                <c:pt idx="353">
                  <c:v>92.4224999999999</c:v>
                </c:pt>
                <c:pt idx="354">
                  <c:v>96.047499999999999</c:v>
                </c:pt>
                <c:pt idx="355">
                  <c:v>92.858333333333306</c:v>
                </c:pt>
                <c:pt idx="356">
                  <c:v>96.7766666666666</c:v>
                </c:pt>
                <c:pt idx="357">
                  <c:v>93.782499999999999</c:v>
                </c:pt>
                <c:pt idx="358">
                  <c:v>91.845833333333303</c:v>
                </c:pt>
                <c:pt idx="359">
                  <c:v>94.476666666666603</c:v>
                </c:pt>
                <c:pt idx="360">
                  <c:v>95.429999999999893</c:v>
                </c:pt>
                <c:pt idx="361">
                  <c:v>92.961666666666602</c:v>
                </c:pt>
                <c:pt idx="362">
                  <c:v>94.661249999999995</c:v>
                </c:pt>
                <c:pt idx="363">
                  <c:v>91.629166666666606</c:v>
                </c:pt>
                <c:pt idx="364">
                  <c:v>93.872500000000002</c:v>
                </c:pt>
                <c:pt idx="365">
                  <c:v>94.749166666666596</c:v>
                </c:pt>
                <c:pt idx="366">
                  <c:v>94.245000000000005</c:v>
                </c:pt>
                <c:pt idx="367">
                  <c:v>90.465000000000003</c:v>
                </c:pt>
                <c:pt idx="368">
                  <c:v>94.051666666666605</c:v>
                </c:pt>
                <c:pt idx="369">
                  <c:v>94.584166666666604</c:v>
                </c:pt>
                <c:pt idx="370">
                  <c:v>90.363333333333301</c:v>
                </c:pt>
                <c:pt idx="371">
                  <c:v>94.014166666666597</c:v>
                </c:pt>
                <c:pt idx="372">
                  <c:v>91.417500000000004</c:v>
                </c:pt>
                <c:pt idx="373">
                  <c:v>94.453333333333305</c:v>
                </c:pt>
                <c:pt idx="374">
                  <c:v>94.170833333333306</c:v>
                </c:pt>
                <c:pt idx="375">
                  <c:v>93.12</c:v>
                </c:pt>
                <c:pt idx="376">
                  <c:v>96.348333333333301</c:v>
                </c:pt>
                <c:pt idx="377">
                  <c:v>92.232500000000002</c:v>
                </c:pt>
                <c:pt idx="378">
                  <c:v>95.015833333333305</c:v>
                </c:pt>
                <c:pt idx="379">
                  <c:v>93.649166666666602</c:v>
                </c:pt>
                <c:pt idx="380">
                  <c:v>93.278333333333293</c:v>
                </c:pt>
                <c:pt idx="381">
                  <c:v>92.955833333333302</c:v>
                </c:pt>
                <c:pt idx="382">
                  <c:v>90.924166666666594</c:v>
                </c:pt>
                <c:pt idx="383">
                  <c:v>92.703333333333305</c:v>
                </c:pt>
                <c:pt idx="384">
                  <c:v>93.4016666666666</c:v>
                </c:pt>
                <c:pt idx="385">
                  <c:v>90.633333333333297</c:v>
                </c:pt>
                <c:pt idx="386">
                  <c:v>92.266666666666595</c:v>
                </c:pt>
                <c:pt idx="387">
                  <c:v>91.115833333333299</c:v>
                </c:pt>
                <c:pt idx="388">
                  <c:v>92.415833333333296</c:v>
                </c:pt>
                <c:pt idx="389">
                  <c:v>94.924166666666594</c:v>
                </c:pt>
                <c:pt idx="390">
                  <c:v>86.441666666666606</c:v>
                </c:pt>
                <c:pt idx="391">
                  <c:v>93.585833333333298</c:v>
                </c:pt>
                <c:pt idx="392">
                  <c:v>91.088333333333296</c:v>
                </c:pt>
                <c:pt idx="393">
                  <c:v>89.025833333333296</c:v>
                </c:pt>
                <c:pt idx="394">
                  <c:v>92.524166666666602</c:v>
                </c:pt>
                <c:pt idx="395">
                  <c:v>90.219166666666595</c:v>
                </c:pt>
                <c:pt idx="396">
                  <c:v>93.884166666666601</c:v>
                </c:pt>
                <c:pt idx="397">
                  <c:v>93.745833333333294</c:v>
                </c:pt>
                <c:pt idx="398">
                  <c:v>95.747499999999903</c:v>
                </c:pt>
                <c:pt idx="399">
                  <c:v>90.974166666666605</c:v>
                </c:pt>
                <c:pt idx="400">
                  <c:v>94.1666666666666</c:v>
                </c:pt>
                <c:pt idx="401">
                  <c:v>96.384166666666601</c:v>
                </c:pt>
                <c:pt idx="402">
                  <c:v>94.815833333333302</c:v>
                </c:pt>
                <c:pt idx="403">
                  <c:v>95.547499999999999</c:v>
                </c:pt>
                <c:pt idx="404">
                  <c:v>90.974999999999895</c:v>
                </c:pt>
                <c:pt idx="405">
                  <c:v>92.144166666666607</c:v>
                </c:pt>
                <c:pt idx="406">
                  <c:v>91.504444444444403</c:v>
                </c:pt>
                <c:pt idx="407">
                  <c:v>94.920833333333306</c:v>
                </c:pt>
                <c:pt idx="408">
                  <c:v>95.2141666666666</c:v>
                </c:pt>
                <c:pt idx="409">
                  <c:v>94.086666666666602</c:v>
                </c:pt>
                <c:pt idx="410">
                  <c:v>92.909999999999897</c:v>
                </c:pt>
                <c:pt idx="411">
                  <c:v>92.474166666666605</c:v>
                </c:pt>
                <c:pt idx="412">
                  <c:v>89.757499999999993</c:v>
                </c:pt>
                <c:pt idx="413">
                  <c:v>93.077499999999901</c:v>
                </c:pt>
                <c:pt idx="414">
                  <c:v>90.888333333333307</c:v>
                </c:pt>
                <c:pt idx="415">
                  <c:v>93.18</c:v>
                </c:pt>
                <c:pt idx="416">
                  <c:v>92.563333333333304</c:v>
                </c:pt>
                <c:pt idx="417">
                  <c:v>94.260833333333295</c:v>
                </c:pt>
                <c:pt idx="418">
                  <c:v>88.240833333333299</c:v>
                </c:pt>
                <c:pt idx="419">
                  <c:v>92.031666666666595</c:v>
                </c:pt>
                <c:pt idx="420">
                  <c:v>92.867500000000007</c:v>
                </c:pt>
                <c:pt idx="421">
                  <c:v>91.5416666666666</c:v>
                </c:pt>
                <c:pt idx="422">
                  <c:v>94.8541666666666</c:v>
                </c:pt>
                <c:pt idx="423">
                  <c:v>90.887500000000003</c:v>
                </c:pt>
                <c:pt idx="424">
                  <c:v>92.579166666666595</c:v>
                </c:pt>
                <c:pt idx="425">
                  <c:v>95.422499999999999</c:v>
                </c:pt>
                <c:pt idx="426">
                  <c:v>94.640833333333305</c:v>
                </c:pt>
                <c:pt idx="427">
                  <c:v>94.069166666666604</c:v>
                </c:pt>
                <c:pt idx="428">
                  <c:v>91.788333333333298</c:v>
                </c:pt>
                <c:pt idx="429">
                  <c:v>88.107500000000002</c:v>
                </c:pt>
                <c:pt idx="430">
                  <c:v>92.053333333333299</c:v>
                </c:pt>
                <c:pt idx="431">
                  <c:v>94.427499999999995</c:v>
                </c:pt>
                <c:pt idx="432">
                  <c:v>94.785833333333301</c:v>
                </c:pt>
                <c:pt idx="433">
                  <c:v>92.864999999999995</c:v>
                </c:pt>
                <c:pt idx="434">
                  <c:v>91.605833333333294</c:v>
                </c:pt>
                <c:pt idx="435">
                  <c:v>94.448333333333295</c:v>
                </c:pt>
                <c:pt idx="436">
                  <c:v>89.094999999999899</c:v>
                </c:pt>
                <c:pt idx="437">
                  <c:v>95.37</c:v>
                </c:pt>
                <c:pt idx="438">
                  <c:v>92.759166666666601</c:v>
                </c:pt>
                <c:pt idx="439">
                  <c:v>96.861666666666594</c:v>
                </c:pt>
                <c:pt idx="440">
                  <c:v>92.893333333333302</c:v>
                </c:pt>
                <c:pt idx="441">
                  <c:v>91.62</c:v>
                </c:pt>
                <c:pt idx="442">
                  <c:v>95.988333333333301</c:v>
                </c:pt>
                <c:pt idx="443">
                  <c:v>94.588333333333296</c:v>
                </c:pt>
                <c:pt idx="444">
                  <c:v>94.031666666666595</c:v>
                </c:pt>
                <c:pt idx="445">
                  <c:v>93.4166666666666</c:v>
                </c:pt>
                <c:pt idx="446">
                  <c:v>91.315833333333302</c:v>
                </c:pt>
                <c:pt idx="447">
                  <c:v>93.227500000000006</c:v>
                </c:pt>
                <c:pt idx="448">
                  <c:v>95.254999999999995</c:v>
                </c:pt>
                <c:pt idx="449">
                  <c:v>95.577500000000001</c:v>
                </c:pt>
                <c:pt idx="450">
                  <c:v>92.415000000000006</c:v>
                </c:pt>
                <c:pt idx="451">
                  <c:v>95.493333333333297</c:v>
                </c:pt>
                <c:pt idx="452">
                  <c:v>94.879166666666606</c:v>
                </c:pt>
                <c:pt idx="453">
                  <c:v>91.33</c:v>
                </c:pt>
                <c:pt idx="454">
                  <c:v>92.034999999999997</c:v>
                </c:pt>
                <c:pt idx="455">
                  <c:v>93.301666666666605</c:v>
                </c:pt>
                <c:pt idx="456">
                  <c:v>92.251666666666594</c:v>
                </c:pt>
                <c:pt idx="457">
                  <c:v>93.829166666666595</c:v>
                </c:pt>
                <c:pt idx="458">
                  <c:v>96.950833333333307</c:v>
                </c:pt>
                <c:pt idx="459">
                  <c:v>89.111666666666594</c:v>
                </c:pt>
                <c:pt idx="460">
                  <c:v>93.700833333333307</c:v>
                </c:pt>
                <c:pt idx="461">
                  <c:v>91.821666666666601</c:v>
                </c:pt>
                <c:pt idx="462">
                  <c:v>91.176666666666605</c:v>
                </c:pt>
                <c:pt idx="463">
                  <c:v>93.967499999999902</c:v>
                </c:pt>
                <c:pt idx="464">
                  <c:v>96.016666666666694</c:v>
                </c:pt>
                <c:pt idx="465">
                  <c:v>93.3</c:v>
                </c:pt>
                <c:pt idx="466">
                  <c:v>93.487272727272696</c:v>
                </c:pt>
                <c:pt idx="467">
                  <c:v>92.534166666666593</c:v>
                </c:pt>
                <c:pt idx="468">
                  <c:v>90.468333333333305</c:v>
                </c:pt>
                <c:pt idx="469">
                  <c:v>94.832499999999996</c:v>
                </c:pt>
                <c:pt idx="470">
                  <c:v>95.144999999999996</c:v>
                </c:pt>
                <c:pt idx="471">
                  <c:v>93.267499999999998</c:v>
                </c:pt>
                <c:pt idx="472">
                  <c:v>94.013333333333307</c:v>
                </c:pt>
                <c:pt idx="473">
                  <c:v>95.63</c:v>
                </c:pt>
                <c:pt idx="474">
                  <c:v>92.195833333333297</c:v>
                </c:pt>
                <c:pt idx="475">
                  <c:v>91.516666666666595</c:v>
                </c:pt>
                <c:pt idx="476">
                  <c:v>94.718333333333305</c:v>
                </c:pt>
                <c:pt idx="477">
                  <c:v>93.7083333333333</c:v>
                </c:pt>
                <c:pt idx="478">
                  <c:v>88.927499999999995</c:v>
                </c:pt>
                <c:pt idx="479">
                  <c:v>92.028333333333293</c:v>
                </c:pt>
                <c:pt idx="480">
                  <c:v>93.161666666666605</c:v>
                </c:pt>
                <c:pt idx="481">
                  <c:v>94.2766666666666</c:v>
                </c:pt>
                <c:pt idx="482">
                  <c:v>89.2083333333333</c:v>
                </c:pt>
                <c:pt idx="483">
                  <c:v>94.743333333333297</c:v>
                </c:pt>
                <c:pt idx="484">
                  <c:v>89.875833333333304</c:v>
                </c:pt>
                <c:pt idx="485">
                  <c:v>90.906666666666595</c:v>
                </c:pt>
                <c:pt idx="486">
                  <c:v>94.0058333333333</c:v>
                </c:pt>
                <c:pt idx="487">
                  <c:v>92.414166666666603</c:v>
                </c:pt>
                <c:pt idx="488">
                  <c:v>92.831666666666607</c:v>
                </c:pt>
                <c:pt idx="489">
                  <c:v>92.375</c:v>
                </c:pt>
                <c:pt idx="490">
                  <c:v>89.369166666666601</c:v>
                </c:pt>
                <c:pt idx="491">
                  <c:v>93.370833333333294</c:v>
                </c:pt>
                <c:pt idx="492">
                  <c:v>91.319166666666604</c:v>
                </c:pt>
                <c:pt idx="493">
                  <c:v>91.633333333333297</c:v>
                </c:pt>
                <c:pt idx="494">
                  <c:v>93.654166666666598</c:v>
                </c:pt>
                <c:pt idx="495">
                  <c:v>93.094999999999899</c:v>
                </c:pt>
                <c:pt idx="496">
                  <c:v>93.775000000000006</c:v>
                </c:pt>
                <c:pt idx="497">
                  <c:v>88.952500000000001</c:v>
                </c:pt>
                <c:pt idx="498">
                  <c:v>92.994166666666601</c:v>
                </c:pt>
                <c:pt idx="499">
                  <c:v>97.970833333333303</c:v>
                </c:pt>
                <c:pt idx="500">
                  <c:v>92.363333333333301</c:v>
                </c:pt>
                <c:pt idx="501">
                  <c:v>93.679166666666603</c:v>
                </c:pt>
                <c:pt idx="502">
                  <c:v>92.120833333333294</c:v>
                </c:pt>
                <c:pt idx="503">
                  <c:v>95.302499999999995</c:v>
                </c:pt>
                <c:pt idx="504">
                  <c:v>90.0416666666666</c:v>
                </c:pt>
                <c:pt idx="505">
                  <c:v>92.947499999999906</c:v>
                </c:pt>
                <c:pt idx="506">
                  <c:v>94.227500000000006</c:v>
                </c:pt>
                <c:pt idx="507">
                  <c:v>94.241666666666603</c:v>
                </c:pt>
                <c:pt idx="508">
                  <c:v>91.0266666666666</c:v>
                </c:pt>
                <c:pt idx="509">
                  <c:v>92.328333333333305</c:v>
                </c:pt>
                <c:pt idx="510">
                  <c:v>97.080833333333302</c:v>
                </c:pt>
                <c:pt idx="511">
                  <c:v>93.259999999999906</c:v>
                </c:pt>
                <c:pt idx="512">
                  <c:v>92.435833333333306</c:v>
                </c:pt>
                <c:pt idx="513">
                  <c:v>91.976666666666603</c:v>
                </c:pt>
                <c:pt idx="514">
                  <c:v>92.086666666666602</c:v>
                </c:pt>
                <c:pt idx="515">
                  <c:v>92.968333333333305</c:v>
                </c:pt>
                <c:pt idx="516">
                  <c:v>96.536666666666605</c:v>
                </c:pt>
                <c:pt idx="517">
                  <c:v>94.171666666666596</c:v>
                </c:pt>
                <c:pt idx="518">
                  <c:v>94.457499999999996</c:v>
                </c:pt>
                <c:pt idx="519">
                  <c:v>93.327499999999901</c:v>
                </c:pt>
                <c:pt idx="520">
                  <c:v>96.022499999999994</c:v>
                </c:pt>
                <c:pt idx="521">
                  <c:v>94.177499999999995</c:v>
                </c:pt>
                <c:pt idx="522">
                  <c:v>93.3125</c:v>
                </c:pt>
                <c:pt idx="523">
                  <c:v>92.627499999999998</c:v>
                </c:pt>
                <c:pt idx="524">
                  <c:v>93.024166666666602</c:v>
                </c:pt>
                <c:pt idx="525">
                  <c:v>92.092500000000001</c:v>
                </c:pt>
                <c:pt idx="526">
                  <c:v>92.263333333333307</c:v>
                </c:pt>
                <c:pt idx="527">
                  <c:v>93.793333333333294</c:v>
                </c:pt>
                <c:pt idx="528">
                  <c:v>92.381999999999906</c:v>
                </c:pt>
                <c:pt idx="529">
                  <c:v>92.907499999999999</c:v>
                </c:pt>
                <c:pt idx="530">
                  <c:v>93.206249999999997</c:v>
                </c:pt>
                <c:pt idx="531">
                  <c:v>97.012499999999903</c:v>
                </c:pt>
                <c:pt idx="532">
                  <c:v>89.178333333333299</c:v>
                </c:pt>
                <c:pt idx="533">
                  <c:v>90.419166666666598</c:v>
                </c:pt>
                <c:pt idx="534">
                  <c:v>95.5891666666666</c:v>
                </c:pt>
                <c:pt idx="535">
                  <c:v>97.796666666666596</c:v>
                </c:pt>
                <c:pt idx="536">
                  <c:v>93.211666666666602</c:v>
                </c:pt>
                <c:pt idx="537">
                  <c:v>92.63</c:v>
                </c:pt>
                <c:pt idx="538">
                  <c:v>93.126666666666594</c:v>
                </c:pt>
                <c:pt idx="539">
                  <c:v>94.182499999999905</c:v>
                </c:pt>
                <c:pt idx="540">
                  <c:v>92.816666666666606</c:v>
                </c:pt>
                <c:pt idx="541">
                  <c:v>89.649166666666602</c:v>
                </c:pt>
                <c:pt idx="542">
                  <c:v>89.694999999999993</c:v>
                </c:pt>
                <c:pt idx="543">
                  <c:v>90.165000000000006</c:v>
                </c:pt>
                <c:pt idx="544">
                  <c:v>92.224999999999994</c:v>
                </c:pt>
                <c:pt idx="545">
                  <c:v>91.504999999999995</c:v>
                </c:pt>
                <c:pt idx="546">
                  <c:v>95.185833333333306</c:v>
                </c:pt>
                <c:pt idx="547">
                  <c:v>92.634166666666601</c:v>
                </c:pt>
                <c:pt idx="548">
                  <c:v>91.8541666666666</c:v>
                </c:pt>
                <c:pt idx="549">
                  <c:v>88.734166666666596</c:v>
                </c:pt>
                <c:pt idx="550">
                  <c:v>97.854285714285695</c:v>
                </c:pt>
                <c:pt idx="551">
                  <c:v>90.266666666666595</c:v>
                </c:pt>
                <c:pt idx="552">
                  <c:v>93.316666666666606</c:v>
                </c:pt>
                <c:pt idx="553">
                  <c:v>91.059166666666599</c:v>
                </c:pt>
                <c:pt idx="554">
                  <c:v>96.3808333333333</c:v>
                </c:pt>
                <c:pt idx="555">
                  <c:v>94.445833333333297</c:v>
                </c:pt>
                <c:pt idx="556">
                  <c:v>89.991666666666603</c:v>
                </c:pt>
                <c:pt idx="557">
                  <c:v>93.043333333333294</c:v>
                </c:pt>
                <c:pt idx="558">
                  <c:v>92.8</c:v>
                </c:pt>
                <c:pt idx="559">
                  <c:v>92.62</c:v>
                </c:pt>
                <c:pt idx="560">
                  <c:v>89.626666666666594</c:v>
                </c:pt>
                <c:pt idx="561">
                  <c:v>96.4433333333333</c:v>
                </c:pt>
                <c:pt idx="562">
                  <c:v>95.782499999999999</c:v>
                </c:pt>
                <c:pt idx="563">
                  <c:v>91.242500000000007</c:v>
                </c:pt>
                <c:pt idx="564">
                  <c:v>94.824999999999903</c:v>
                </c:pt>
                <c:pt idx="565">
                  <c:v>97.902499999999904</c:v>
                </c:pt>
                <c:pt idx="566">
                  <c:v>88.783333333333303</c:v>
                </c:pt>
                <c:pt idx="567">
                  <c:v>93.279999999999902</c:v>
                </c:pt>
                <c:pt idx="568">
                  <c:v>89.876666666666594</c:v>
                </c:pt>
                <c:pt idx="569">
                  <c:v>93.448333333333295</c:v>
                </c:pt>
                <c:pt idx="570">
                  <c:v>89.710833333333298</c:v>
                </c:pt>
                <c:pt idx="571">
                  <c:v>93.548333333333304</c:v>
                </c:pt>
                <c:pt idx="572">
                  <c:v>97.102500000000006</c:v>
                </c:pt>
                <c:pt idx="573">
                  <c:v>93.54</c:v>
                </c:pt>
                <c:pt idx="574">
                  <c:v>96.017499999999899</c:v>
                </c:pt>
                <c:pt idx="575">
                  <c:v>95.88</c:v>
                </c:pt>
                <c:pt idx="576">
                  <c:v>97.279166666666598</c:v>
                </c:pt>
                <c:pt idx="577">
                  <c:v>92.186666666666596</c:v>
                </c:pt>
                <c:pt idx="578">
                  <c:v>92.573333333333295</c:v>
                </c:pt>
                <c:pt idx="579">
                  <c:v>92.292499999999905</c:v>
                </c:pt>
                <c:pt idx="580">
                  <c:v>89.856666666666598</c:v>
                </c:pt>
                <c:pt idx="581">
                  <c:v>95.3958333333333</c:v>
                </c:pt>
                <c:pt idx="582">
                  <c:v>90.515833333333305</c:v>
                </c:pt>
                <c:pt idx="583">
                  <c:v>91.726666666666603</c:v>
                </c:pt>
                <c:pt idx="584">
                  <c:v>93.337499999999906</c:v>
                </c:pt>
                <c:pt idx="585">
                  <c:v>94.040833333333296</c:v>
                </c:pt>
                <c:pt idx="586">
                  <c:v>91.495833333333294</c:v>
                </c:pt>
                <c:pt idx="587">
                  <c:v>91.925833333333301</c:v>
                </c:pt>
                <c:pt idx="588">
                  <c:v>95.820833333333297</c:v>
                </c:pt>
                <c:pt idx="589">
                  <c:v>96.074166666666599</c:v>
                </c:pt>
                <c:pt idx="590">
                  <c:v>89.605000000000004</c:v>
                </c:pt>
                <c:pt idx="591">
                  <c:v>94.202500000000001</c:v>
                </c:pt>
                <c:pt idx="592">
                  <c:v>94.43</c:v>
                </c:pt>
                <c:pt idx="593">
                  <c:v>92.056666666666601</c:v>
                </c:pt>
                <c:pt idx="594">
                  <c:v>93.225833333333298</c:v>
                </c:pt>
                <c:pt idx="595">
                  <c:v>89.435000000000002</c:v>
                </c:pt>
                <c:pt idx="596">
                  <c:v>89.132499999999993</c:v>
                </c:pt>
                <c:pt idx="597">
                  <c:v>92.077499999999901</c:v>
                </c:pt>
                <c:pt idx="598">
                  <c:v>89.795833333333306</c:v>
                </c:pt>
                <c:pt idx="599">
                  <c:v>91.334999999999994</c:v>
                </c:pt>
                <c:pt idx="600">
                  <c:v>91.149166666666602</c:v>
                </c:pt>
                <c:pt idx="601">
                  <c:v>91.080833333333302</c:v>
                </c:pt>
                <c:pt idx="602">
                  <c:v>93.509166666666601</c:v>
                </c:pt>
                <c:pt idx="603">
                  <c:v>92.410833333333301</c:v>
                </c:pt>
                <c:pt idx="604">
                  <c:v>91.293333333333294</c:v>
                </c:pt>
                <c:pt idx="605">
                  <c:v>90.894166666666607</c:v>
                </c:pt>
                <c:pt idx="606">
                  <c:v>92.777499999999904</c:v>
                </c:pt>
                <c:pt idx="607">
                  <c:v>94.932500000000005</c:v>
                </c:pt>
                <c:pt idx="608">
                  <c:v>92.434166666666599</c:v>
                </c:pt>
                <c:pt idx="609">
                  <c:v>93.046666666666596</c:v>
                </c:pt>
                <c:pt idx="610">
                  <c:v>93.422499999999999</c:v>
                </c:pt>
                <c:pt idx="611">
                  <c:v>97.349166666666605</c:v>
                </c:pt>
                <c:pt idx="612">
                  <c:v>96.465454545454506</c:v>
                </c:pt>
                <c:pt idx="613">
                  <c:v>92.75</c:v>
                </c:pt>
                <c:pt idx="614">
                  <c:v>92.273333333333298</c:v>
                </c:pt>
                <c:pt idx="615">
                  <c:v>88.793333333333294</c:v>
                </c:pt>
                <c:pt idx="616">
                  <c:v>87.631666666666604</c:v>
                </c:pt>
                <c:pt idx="617">
                  <c:v>90.684166666666599</c:v>
                </c:pt>
                <c:pt idx="618">
                  <c:v>90.214999999999904</c:v>
                </c:pt>
                <c:pt idx="619">
                  <c:v>93.018333333333302</c:v>
                </c:pt>
                <c:pt idx="620">
                  <c:v>94.704999999999998</c:v>
                </c:pt>
                <c:pt idx="621">
                  <c:v>94.664166666666603</c:v>
                </c:pt>
                <c:pt idx="622">
                  <c:v>92.75</c:v>
                </c:pt>
                <c:pt idx="623">
                  <c:v>91.389999999999901</c:v>
                </c:pt>
                <c:pt idx="624">
                  <c:v>93.83</c:v>
                </c:pt>
                <c:pt idx="625">
                  <c:v>92.7083333333333</c:v>
                </c:pt>
                <c:pt idx="626">
                  <c:v>91.600833333333298</c:v>
                </c:pt>
                <c:pt idx="627">
                  <c:v>89.942499999999995</c:v>
                </c:pt>
                <c:pt idx="628">
                  <c:v>96.827500000000001</c:v>
                </c:pt>
                <c:pt idx="629">
                  <c:v>95.646666666666604</c:v>
                </c:pt>
                <c:pt idx="630">
                  <c:v>91.236666666666594</c:v>
                </c:pt>
                <c:pt idx="631">
                  <c:v>91.305833333333297</c:v>
                </c:pt>
                <c:pt idx="632">
                  <c:v>90.596666666666593</c:v>
                </c:pt>
                <c:pt idx="633">
                  <c:v>95.46</c:v>
                </c:pt>
                <c:pt idx="634">
                  <c:v>95.662499999999895</c:v>
                </c:pt>
                <c:pt idx="635">
                  <c:v>97.945833333333297</c:v>
                </c:pt>
                <c:pt idx="636">
                  <c:v>92.997500000000002</c:v>
                </c:pt>
                <c:pt idx="637">
                  <c:v>95.619166666666601</c:v>
                </c:pt>
                <c:pt idx="638">
                  <c:v>94.369166666666601</c:v>
                </c:pt>
                <c:pt idx="639">
                  <c:v>88.018333333333302</c:v>
                </c:pt>
                <c:pt idx="640">
                  <c:v>90.931666666666601</c:v>
                </c:pt>
                <c:pt idx="641">
                  <c:v>94.170833333333306</c:v>
                </c:pt>
                <c:pt idx="642">
                  <c:v>96.814166666666594</c:v>
                </c:pt>
                <c:pt idx="643">
                  <c:v>92.745000000000005</c:v>
                </c:pt>
                <c:pt idx="644">
                  <c:v>89.886666666666599</c:v>
                </c:pt>
                <c:pt idx="645">
                  <c:v>91.894545454545394</c:v>
                </c:pt>
                <c:pt idx="646">
                  <c:v>90.055714285714203</c:v>
                </c:pt>
                <c:pt idx="647">
                  <c:v>92.525833333333296</c:v>
                </c:pt>
                <c:pt idx="648">
                  <c:v>93.71875</c:v>
                </c:pt>
                <c:pt idx="649">
                  <c:v>94.435833333333306</c:v>
                </c:pt>
                <c:pt idx="650">
                  <c:v>95.419166666666598</c:v>
                </c:pt>
                <c:pt idx="651">
                  <c:v>94.839999999999904</c:v>
                </c:pt>
                <c:pt idx="652">
                  <c:v>90.721666666666593</c:v>
                </c:pt>
                <c:pt idx="653">
                  <c:v>97.636666666666599</c:v>
                </c:pt>
                <c:pt idx="654">
                  <c:v>90.548333333333304</c:v>
                </c:pt>
                <c:pt idx="655">
                  <c:v>91.250833333333304</c:v>
                </c:pt>
                <c:pt idx="656">
                  <c:v>92.099166666666605</c:v>
                </c:pt>
                <c:pt idx="657">
                  <c:v>92.097272727272696</c:v>
                </c:pt>
                <c:pt idx="658">
                  <c:v>97.952857142857098</c:v>
                </c:pt>
                <c:pt idx="659">
                  <c:v>92.206666666666607</c:v>
                </c:pt>
                <c:pt idx="660">
                  <c:v>96.4433333333333</c:v>
                </c:pt>
                <c:pt idx="661">
                  <c:v>94.2766666666666</c:v>
                </c:pt>
                <c:pt idx="662">
                  <c:v>90.676666666666605</c:v>
                </c:pt>
                <c:pt idx="663">
                  <c:v>92.789166666666603</c:v>
                </c:pt>
                <c:pt idx="664">
                  <c:v>87.263333333333307</c:v>
                </c:pt>
                <c:pt idx="665">
                  <c:v>91.471666666666593</c:v>
                </c:pt>
                <c:pt idx="666">
                  <c:v>96.064166666666594</c:v>
                </c:pt>
                <c:pt idx="667">
                  <c:v>95.494166666666601</c:v>
                </c:pt>
                <c:pt idx="668">
                  <c:v>94.431666666666601</c:v>
                </c:pt>
                <c:pt idx="669">
                  <c:v>92.842499999999902</c:v>
                </c:pt>
                <c:pt idx="670">
                  <c:v>97.060833333333306</c:v>
                </c:pt>
                <c:pt idx="671">
                  <c:v>92.796666666666596</c:v>
                </c:pt>
                <c:pt idx="672">
                  <c:v>92.504999999999995</c:v>
                </c:pt>
                <c:pt idx="673">
                  <c:v>92.484166666666596</c:v>
                </c:pt>
                <c:pt idx="674">
                  <c:v>91.757000000000005</c:v>
                </c:pt>
                <c:pt idx="675">
                  <c:v>93.080833333333302</c:v>
                </c:pt>
                <c:pt idx="676">
                  <c:v>92.68</c:v>
                </c:pt>
                <c:pt idx="677">
                  <c:v>91.634166666666601</c:v>
                </c:pt>
                <c:pt idx="678">
                  <c:v>95.111666666666594</c:v>
                </c:pt>
                <c:pt idx="679">
                  <c:v>93.984999999999999</c:v>
                </c:pt>
                <c:pt idx="680">
                  <c:v>94.454999999999998</c:v>
                </c:pt>
                <c:pt idx="681">
                  <c:v>92.797499999999999</c:v>
                </c:pt>
                <c:pt idx="682">
                  <c:v>93.024166666666602</c:v>
                </c:pt>
                <c:pt idx="683">
                  <c:v>92.905000000000001</c:v>
                </c:pt>
                <c:pt idx="684">
                  <c:v>92.018333333333302</c:v>
                </c:pt>
                <c:pt idx="685">
                  <c:v>94.912499999999994</c:v>
                </c:pt>
                <c:pt idx="686">
                  <c:v>93.859166666666596</c:v>
                </c:pt>
                <c:pt idx="687">
                  <c:v>91.686666666666596</c:v>
                </c:pt>
                <c:pt idx="688">
                  <c:v>93.885833333333295</c:v>
                </c:pt>
                <c:pt idx="689">
                  <c:v>93.326666666666597</c:v>
                </c:pt>
                <c:pt idx="690">
                  <c:v>94.9375</c:v>
                </c:pt>
                <c:pt idx="691">
                  <c:v>94.245833333333294</c:v>
                </c:pt>
                <c:pt idx="692">
                  <c:v>89.978333333333296</c:v>
                </c:pt>
                <c:pt idx="693">
                  <c:v>93.031666666666595</c:v>
                </c:pt>
                <c:pt idx="694">
                  <c:v>92.2708333333333</c:v>
                </c:pt>
                <c:pt idx="695">
                  <c:v>93.975833333333298</c:v>
                </c:pt>
                <c:pt idx="696">
                  <c:v>91.39</c:v>
                </c:pt>
                <c:pt idx="697">
                  <c:v>89.696666666666601</c:v>
                </c:pt>
                <c:pt idx="698">
                  <c:v>94.949166666666599</c:v>
                </c:pt>
                <c:pt idx="699">
                  <c:v>93.538333333333298</c:v>
                </c:pt>
                <c:pt idx="700">
                  <c:v>93.586666666666602</c:v>
                </c:pt>
                <c:pt idx="701">
                  <c:v>91.453333333333305</c:v>
                </c:pt>
                <c:pt idx="702">
                  <c:v>92.62</c:v>
                </c:pt>
                <c:pt idx="703">
                  <c:v>95.298333333333304</c:v>
                </c:pt>
                <c:pt idx="704">
                  <c:v>92.412499999999994</c:v>
                </c:pt>
                <c:pt idx="705">
                  <c:v>90.366666666666603</c:v>
                </c:pt>
                <c:pt idx="706">
                  <c:v>92.250833333333304</c:v>
                </c:pt>
                <c:pt idx="707">
                  <c:v>91.97</c:v>
                </c:pt>
                <c:pt idx="708">
                  <c:v>93.757499999999993</c:v>
                </c:pt>
                <c:pt idx="709">
                  <c:v>95.6458333333333</c:v>
                </c:pt>
                <c:pt idx="710">
                  <c:v>92.878333333333302</c:v>
                </c:pt>
                <c:pt idx="711">
                  <c:v>92.855833333333294</c:v>
                </c:pt>
                <c:pt idx="712">
                  <c:v>93.114999999999995</c:v>
                </c:pt>
                <c:pt idx="713">
                  <c:v>92.212499999999906</c:v>
                </c:pt>
                <c:pt idx="714">
                  <c:v>93.219166666666595</c:v>
                </c:pt>
                <c:pt idx="715">
                  <c:v>93.787499999999895</c:v>
                </c:pt>
                <c:pt idx="716">
                  <c:v>94.329999999999899</c:v>
                </c:pt>
                <c:pt idx="717">
                  <c:v>95.224166666666605</c:v>
                </c:pt>
                <c:pt idx="718">
                  <c:v>92.940833333333302</c:v>
                </c:pt>
                <c:pt idx="719">
                  <c:v>90.131666666666604</c:v>
                </c:pt>
                <c:pt idx="720">
                  <c:v>90.2141666666666</c:v>
                </c:pt>
                <c:pt idx="721">
                  <c:v>91.858333333333306</c:v>
                </c:pt>
                <c:pt idx="722">
                  <c:v>96.48</c:v>
                </c:pt>
                <c:pt idx="723">
                  <c:v>96.315833333333302</c:v>
                </c:pt>
                <c:pt idx="724">
                  <c:v>95.259166666666601</c:v>
                </c:pt>
                <c:pt idx="725">
                  <c:v>95.25</c:v>
                </c:pt>
                <c:pt idx="726">
                  <c:v>94.122500000000002</c:v>
                </c:pt>
                <c:pt idx="727">
                  <c:v>92.79</c:v>
                </c:pt>
                <c:pt idx="728">
                  <c:v>90.688333333333304</c:v>
                </c:pt>
                <c:pt idx="729">
                  <c:v>96.152500000000003</c:v>
                </c:pt>
              </c:numCache>
            </c:numRef>
          </c:yVal>
          <c:smooth val="0"/>
          <c:extLst>
            <c:ext xmlns:c16="http://schemas.microsoft.com/office/drawing/2014/chart" uri="{C3380CC4-5D6E-409C-BE32-E72D297353CC}">
              <c16:uniqueId val="{00000000-7A34-42FD-AA14-5DF84F011CD9}"/>
            </c:ext>
          </c:extLst>
        </c:ser>
        <c:dLbls>
          <c:showLegendKey val="0"/>
          <c:showVal val="0"/>
          <c:showCatName val="0"/>
          <c:showSerName val="0"/>
          <c:showPercent val="0"/>
          <c:showBubbleSize val="0"/>
        </c:dLbls>
        <c:axId val="495543496"/>
        <c:axId val="495544152"/>
      </c:scatterChart>
      <c:valAx>
        <c:axId val="495543496"/>
        <c:scaling>
          <c:orientation val="minMax"/>
        </c:scaling>
        <c:delete val="0"/>
        <c:axPos val="b"/>
        <c:majorGridlines>
          <c:spPr>
            <a:ln w="9525" cap="flat" cmpd="sng" algn="ctr">
              <a:solidFill>
                <a:schemeClr val="tx1">
                  <a:lumMod val="15000"/>
                  <a:lumOff val="85000"/>
                </a:schemeClr>
              </a:solidFill>
              <a:round/>
            </a:ln>
            <a:effectLst/>
          </c:spPr>
        </c:majorGridlines>
        <c:numFmt formatCode="0;[Red]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5544152"/>
        <c:crosses val="autoZero"/>
        <c:crossBetween val="midCat"/>
      </c:valAx>
      <c:valAx>
        <c:axId val="49554415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554349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400" b="1" i="0" u="none" strike="noStrike" baseline="0">
                <a:solidFill>
                  <a:schemeClr val="bg1"/>
                </a:solidFill>
                <a:effectLst/>
              </a:rPr>
              <a:t>Micro Soft Water Scatter Plot</a:t>
            </a:r>
            <a:r>
              <a:rPr lang="en-US" sz="1400" b="0" i="0" u="none" strike="noStrike" baseline="0">
                <a:solidFill>
                  <a:schemeClr val="bg1"/>
                </a:solidFill>
              </a:rPr>
              <a:t> </a:t>
            </a:r>
            <a:endParaRPr lang="en-US">
              <a:solidFill>
                <a:schemeClr val="bg1"/>
              </a:solidFill>
            </a:endParaRPr>
          </a:p>
        </c:rich>
      </c:tx>
      <c:overlay val="0"/>
      <c:spPr>
        <a:solidFill>
          <a:schemeClr val="accent1">
            <a:lumMod val="50000"/>
          </a:schemeClr>
        </a:solid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scatterChart>
        <c:scatterStyle val="lineMarker"/>
        <c:varyColors val="0"/>
        <c:ser>
          <c:idx val="0"/>
          <c:order val="0"/>
          <c:tx>
            <c:v>SOft</c:v>
          </c:tx>
          <c:spPr>
            <a:ln w="25400" cap="rnd">
              <a:noFill/>
              <a:round/>
            </a:ln>
            <a:effectLst/>
          </c:spPr>
          <c:marker>
            <c:symbol val="circle"/>
            <c:size val="5"/>
            <c:spPr>
              <a:solidFill>
                <a:schemeClr val="accent1"/>
              </a:solidFill>
              <a:ln w="9525">
                <a:solidFill>
                  <a:schemeClr val="accent1"/>
                </a:solidFill>
              </a:ln>
              <a:effectLst/>
            </c:spPr>
          </c:marker>
          <c:xVal>
            <c:numRef>
              <c:f>Sheet1!$H$3:$H$732</c:f>
              <c:numCache>
                <c:formatCode>0.00</c:formatCode>
                <c:ptCount val="730"/>
                <c:pt idx="0">
                  <c:v>2674.4304999999999</c:v>
                </c:pt>
                <c:pt idx="1">
                  <c:v>2576.1278333333298</c:v>
                </c:pt>
                <c:pt idx="2">
                  <c:v>2131.9819583333301</c:v>
                </c:pt>
                <c:pt idx="3">
                  <c:v>2772.0559583333302</c:v>
                </c:pt>
                <c:pt idx="4">
                  <c:v>2143.486625</c:v>
                </c:pt>
                <c:pt idx="5">
                  <c:v>2682.031125</c:v>
                </c:pt>
                <c:pt idx="6">
                  <c:v>1788.07475</c:v>
                </c:pt>
                <c:pt idx="7">
                  <c:v>2082.8450909090898</c:v>
                </c:pt>
                <c:pt idx="8">
                  <c:v>1815.8505</c:v>
                </c:pt>
                <c:pt idx="9">
                  <c:v>2219.27536363636</c:v>
                </c:pt>
                <c:pt idx="10">
                  <c:v>2142.3453</c:v>
                </c:pt>
                <c:pt idx="11">
                  <c:v>2169.7437083333298</c:v>
                </c:pt>
                <c:pt idx="12">
                  <c:v>2228.9214999999999</c:v>
                </c:pt>
                <c:pt idx="13">
                  <c:v>2289.4490000000001</c:v>
                </c:pt>
                <c:pt idx="14">
                  <c:v>1966.19391666666</c:v>
                </c:pt>
                <c:pt idx="15">
                  <c:v>2222.9840416666598</c:v>
                </c:pt>
                <c:pt idx="16">
                  <c:v>1651.58858333333</c:v>
                </c:pt>
                <c:pt idx="17">
                  <c:v>1957.57495833333</c:v>
                </c:pt>
                <c:pt idx="18">
                  <c:v>1865.0249999999901</c:v>
                </c:pt>
                <c:pt idx="19">
                  <c:v>2157.2933333333299</c:v>
                </c:pt>
                <c:pt idx="20">
                  <c:v>1933.9007916666601</c:v>
                </c:pt>
                <c:pt idx="21">
                  <c:v>2161.194375</c:v>
                </c:pt>
                <c:pt idx="22">
                  <c:v>1672.51316666666</c:v>
                </c:pt>
                <c:pt idx="23">
                  <c:v>1928.0590416666601</c:v>
                </c:pt>
                <c:pt idx="24">
                  <c:v>1863.6369999999899</c:v>
                </c:pt>
                <c:pt idx="25">
                  <c:v>2185.68658333333</c:v>
                </c:pt>
                <c:pt idx="26">
                  <c:v>2185.5760416666599</c:v>
                </c:pt>
                <c:pt idx="27">
                  <c:v>3175.2769166666599</c:v>
                </c:pt>
                <c:pt idx="28">
                  <c:v>2648.79408333333</c:v>
                </c:pt>
                <c:pt idx="29">
                  <c:v>3164.5167499999998</c:v>
                </c:pt>
                <c:pt idx="30">
                  <c:v>2308.0395416666602</c:v>
                </c:pt>
                <c:pt idx="31">
                  <c:v>2417.7790416666599</c:v>
                </c:pt>
                <c:pt idx="32">
                  <c:v>1961.419625</c:v>
                </c:pt>
                <c:pt idx="33">
                  <c:v>2127.0714583333302</c:v>
                </c:pt>
                <c:pt idx="34">
                  <c:v>2004.6923124999901</c:v>
                </c:pt>
                <c:pt idx="35">
                  <c:v>2200.4989999999998</c:v>
                </c:pt>
                <c:pt idx="36">
                  <c:v>1839.5621428571401</c:v>
                </c:pt>
                <c:pt idx="37">
                  <c:v>2184.156125</c:v>
                </c:pt>
                <c:pt idx="38">
                  <c:v>1748.4124999999999</c:v>
                </c:pt>
                <c:pt idx="39">
                  <c:v>2417.6507083333299</c:v>
                </c:pt>
                <c:pt idx="40">
                  <c:v>2067.5482916666601</c:v>
                </c:pt>
                <c:pt idx="41">
                  <c:v>2572.71675</c:v>
                </c:pt>
                <c:pt idx="42">
                  <c:v>2070.56383333333</c:v>
                </c:pt>
                <c:pt idx="43">
                  <c:v>2702.1071666666599</c:v>
                </c:pt>
                <c:pt idx="44">
                  <c:v>2155.5055416666601</c:v>
                </c:pt>
                <c:pt idx="45">
                  <c:v>2449.9735416666599</c:v>
                </c:pt>
                <c:pt idx="46">
                  <c:v>1994.9894545454499</c:v>
                </c:pt>
                <c:pt idx="47">
                  <c:v>2281.8349166666599</c:v>
                </c:pt>
                <c:pt idx="48">
                  <c:v>1951.5263333333301</c:v>
                </c:pt>
                <c:pt idx="49">
                  <c:v>2341.0592916666601</c:v>
                </c:pt>
                <c:pt idx="50">
                  <c:v>1823.6909166666601</c:v>
                </c:pt>
                <c:pt idx="51">
                  <c:v>2288.3790416666602</c:v>
                </c:pt>
                <c:pt idx="52">
                  <c:v>1833.969625</c:v>
                </c:pt>
                <c:pt idx="53">
                  <c:v>2465.6632500000001</c:v>
                </c:pt>
                <c:pt idx="54">
                  <c:v>1844.722</c:v>
                </c:pt>
                <c:pt idx="55">
                  <c:v>2259.0371666666601</c:v>
                </c:pt>
                <c:pt idx="56">
                  <c:v>1988.9660833333301</c:v>
                </c:pt>
                <c:pt idx="57">
                  <c:v>2498.4301666666602</c:v>
                </c:pt>
                <c:pt idx="58">
                  <c:v>2064.4832499999902</c:v>
                </c:pt>
                <c:pt idx="59">
                  <c:v>2629.6935416666602</c:v>
                </c:pt>
                <c:pt idx="60">
                  <c:v>2088.8087500000001</c:v>
                </c:pt>
                <c:pt idx="61">
                  <c:v>2670.88983333333</c:v>
                </c:pt>
                <c:pt idx="62">
                  <c:v>2061.80587499999</c:v>
                </c:pt>
                <c:pt idx="63">
                  <c:v>2388.2006249999999</c:v>
                </c:pt>
                <c:pt idx="64">
                  <c:v>2012.0826666666601</c:v>
                </c:pt>
                <c:pt idx="65">
                  <c:v>2765.58395833333</c:v>
                </c:pt>
                <c:pt idx="66">
                  <c:v>1877.6705833333299</c:v>
                </c:pt>
                <c:pt idx="67">
                  <c:v>2193.5964166666599</c:v>
                </c:pt>
                <c:pt idx="68">
                  <c:v>2175.5892142857101</c:v>
                </c:pt>
                <c:pt idx="69">
                  <c:v>2378.2999583333299</c:v>
                </c:pt>
                <c:pt idx="70">
                  <c:v>2051.6291428571399</c:v>
                </c:pt>
                <c:pt idx="71">
                  <c:v>2120.0478750000002</c:v>
                </c:pt>
                <c:pt idx="72">
                  <c:v>1760.261375</c:v>
                </c:pt>
                <c:pt idx="73">
                  <c:v>2111.6414583333299</c:v>
                </c:pt>
                <c:pt idx="74">
                  <c:v>2026.5122916666601</c:v>
                </c:pt>
                <c:pt idx="75">
                  <c:v>2289.0562083333298</c:v>
                </c:pt>
                <c:pt idx="76">
                  <c:v>1996.34679166666</c:v>
                </c:pt>
                <c:pt idx="77">
                  <c:v>2194.7312916666601</c:v>
                </c:pt>
                <c:pt idx="78">
                  <c:v>1922.08879166666</c:v>
                </c:pt>
                <c:pt idx="79">
                  <c:v>2188.2592916666599</c:v>
                </c:pt>
                <c:pt idx="80">
                  <c:v>1805.3314583333299</c:v>
                </c:pt>
                <c:pt idx="81">
                  <c:v>1953.63308333333</c:v>
                </c:pt>
                <c:pt idx="82">
                  <c:v>1709.93233333333</c:v>
                </c:pt>
                <c:pt idx="83">
                  <c:v>2004.21187499999</c:v>
                </c:pt>
                <c:pt idx="84">
                  <c:v>1882.4137083333301</c:v>
                </c:pt>
                <c:pt idx="85">
                  <c:v>2126.41379166666</c:v>
                </c:pt>
                <c:pt idx="86">
                  <c:v>2547.8222500000002</c:v>
                </c:pt>
                <c:pt idx="87">
                  <c:v>3266.0770833333299</c:v>
                </c:pt>
                <c:pt idx="88">
                  <c:v>2419.2827499999999</c:v>
                </c:pt>
                <c:pt idx="89">
                  <c:v>2691.4539999999902</c:v>
                </c:pt>
                <c:pt idx="90">
                  <c:v>2256.8607499999998</c:v>
                </c:pt>
                <c:pt idx="91">
                  <c:v>2775.1006666666599</c:v>
                </c:pt>
                <c:pt idx="92">
                  <c:v>2142.8525833333301</c:v>
                </c:pt>
                <c:pt idx="93">
                  <c:v>2670.6450833333301</c:v>
                </c:pt>
                <c:pt idx="94">
                  <c:v>1874.96795833333</c:v>
                </c:pt>
                <c:pt idx="95">
                  <c:v>2058.6119166666599</c:v>
                </c:pt>
                <c:pt idx="96">
                  <c:v>1985.4231</c:v>
                </c:pt>
                <c:pt idx="97">
                  <c:v>2291.04</c:v>
                </c:pt>
                <c:pt idx="98">
                  <c:v>2199.879625</c:v>
                </c:pt>
                <c:pt idx="99">
                  <c:v>2610.51429166666</c:v>
                </c:pt>
                <c:pt idx="100">
                  <c:v>2211.9007083333299</c:v>
                </c:pt>
                <c:pt idx="101">
                  <c:v>3203.9935833333302</c:v>
                </c:pt>
                <c:pt idx="102">
                  <c:v>2531.7787499999999</c:v>
                </c:pt>
                <c:pt idx="103">
                  <c:v>3296.54145833333</c:v>
                </c:pt>
                <c:pt idx="104">
                  <c:v>2438.7048749999999</c:v>
                </c:pt>
                <c:pt idx="105">
                  <c:v>2403.74920833333</c:v>
                </c:pt>
                <c:pt idx="106">
                  <c:v>1741.94345833333</c:v>
                </c:pt>
                <c:pt idx="107">
                  <c:v>1985.7389583333299</c:v>
                </c:pt>
                <c:pt idx="108">
                  <c:v>1658.6374166666601</c:v>
                </c:pt>
                <c:pt idx="109">
                  <c:v>2032.0067083333299</c:v>
                </c:pt>
                <c:pt idx="110">
                  <c:v>2014.1435833333301</c:v>
                </c:pt>
                <c:pt idx="111">
                  <c:v>2763.3914999999902</c:v>
                </c:pt>
                <c:pt idx="112">
                  <c:v>2260.07733333333</c:v>
                </c:pt>
                <c:pt idx="113">
                  <c:v>3089.39804166666</c:v>
                </c:pt>
                <c:pt idx="114">
                  <c:v>2268.41604166666</c:v>
                </c:pt>
                <c:pt idx="115">
                  <c:v>2928.5041249999999</c:v>
                </c:pt>
                <c:pt idx="116">
                  <c:v>2219.0850833333302</c:v>
                </c:pt>
                <c:pt idx="117">
                  <c:v>2785.3510000000001</c:v>
                </c:pt>
                <c:pt idx="118">
                  <c:v>2022.3139166666599</c:v>
                </c:pt>
                <c:pt idx="119">
                  <c:v>2246.1746250000001</c:v>
                </c:pt>
                <c:pt idx="120">
                  <c:v>1955.92941666666</c:v>
                </c:pt>
                <c:pt idx="121">
                  <c:v>2746.7552083333298</c:v>
                </c:pt>
                <c:pt idx="122">
                  <c:v>1767.7171249999999</c:v>
                </c:pt>
                <c:pt idx="123">
                  <c:v>2275.6261666666601</c:v>
                </c:pt>
                <c:pt idx="124">
                  <c:v>2016.70516666666</c:v>
                </c:pt>
                <c:pt idx="125">
                  <c:v>2550.7890000000002</c:v>
                </c:pt>
                <c:pt idx="126">
                  <c:v>1815.8290833333299</c:v>
                </c:pt>
                <c:pt idx="127">
                  <c:v>2059.78404166666</c:v>
                </c:pt>
                <c:pt idx="128">
                  <c:v>1758.11533333333</c:v>
                </c:pt>
                <c:pt idx="129">
                  <c:v>2062.8898749999998</c:v>
                </c:pt>
                <c:pt idx="130">
                  <c:v>2008.6056249999999</c:v>
                </c:pt>
                <c:pt idx="131">
                  <c:v>2403.17054166666</c:v>
                </c:pt>
                <c:pt idx="132">
                  <c:v>1802.7807499999999</c:v>
                </c:pt>
                <c:pt idx="133">
                  <c:v>2012.3384166666599</c:v>
                </c:pt>
                <c:pt idx="134">
                  <c:v>1925.6469583333301</c:v>
                </c:pt>
                <c:pt idx="135">
                  <c:v>2278.7637083333302</c:v>
                </c:pt>
                <c:pt idx="136">
                  <c:v>2003.20657142857</c:v>
                </c:pt>
                <c:pt idx="137">
                  <c:v>2089.9385833333299</c:v>
                </c:pt>
                <c:pt idx="138">
                  <c:v>1675.94927272727</c:v>
                </c:pt>
                <c:pt idx="139">
                  <c:v>2098.6694583333301</c:v>
                </c:pt>
                <c:pt idx="140">
                  <c:v>1905.87735</c:v>
                </c:pt>
                <c:pt idx="141">
                  <c:v>2054.7722916666598</c:v>
                </c:pt>
                <c:pt idx="142">
                  <c:v>1897.8969090909</c:v>
                </c:pt>
                <c:pt idx="143">
                  <c:v>2157.9027500000002</c:v>
                </c:pt>
                <c:pt idx="144">
                  <c:v>2109.0095000000001</c:v>
                </c:pt>
                <c:pt idx="145">
                  <c:v>2259.53731818181</c:v>
                </c:pt>
                <c:pt idx="146">
                  <c:v>2036.0522000000001</c:v>
                </c:pt>
                <c:pt idx="147">
                  <c:v>2303.133875</c:v>
                </c:pt>
                <c:pt idx="148">
                  <c:v>1791.6844999999901</c:v>
                </c:pt>
                <c:pt idx="149">
                  <c:v>2076.2275</c:v>
                </c:pt>
                <c:pt idx="150">
                  <c:v>1771.01158333333</c:v>
                </c:pt>
                <c:pt idx="151">
                  <c:v>2304.1829583333301</c:v>
                </c:pt>
                <c:pt idx="152">
                  <c:v>2108.3857083333301</c:v>
                </c:pt>
                <c:pt idx="153">
                  <c:v>2577.1646249999999</c:v>
                </c:pt>
                <c:pt idx="154">
                  <c:v>2107.1595833333299</c:v>
                </c:pt>
                <c:pt idx="155">
                  <c:v>2527.9144166666601</c:v>
                </c:pt>
                <c:pt idx="156">
                  <c:v>2046.2037499999999</c:v>
                </c:pt>
                <c:pt idx="157">
                  <c:v>2268.3677916666602</c:v>
                </c:pt>
                <c:pt idx="158">
                  <c:v>1968.2440909090899</c:v>
                </c:pt>
                <c:pt idx="159">
                  <c:v>2173.0286249999999</c:v>
                </c:pt>
                <c:pt idx="160">
                  <c:v>2010.4895555555499</c:v>
                </c:pt>
                <c:pt idx="161">
                  <c:v>2118.1903750000001</c:v>
                </c:pt>
                <c:pt idx="162">
                  <c:v>1785.1503749999899</c:v>
                </c:pt>
                <c:pt idx="163">
                  <c:v>1962.36544999999</c:v>
                </c:pt>
                <c:pt idx="164">
                  <c:v>1752.3128999999999</c:v>
                </c:pt>
                <c:pt idx="165">
                  <c:v>1970.0640454545401</c:v>
                </c:pt>
                <c:pt idx="166">
                  <c:v>2105.8021250000002</c:v>
                </c:pt>
                <c:pt idx="167">
                  <c:v>2244.6122083333298</c:v>
                </c:pt>
                <c:pt idx="168">
                  <c:v>2130.4705714285701</c:v>
                </c:pt>
                <c:pt idx="169">
                  <c:v>2107.2345416666599</c:v>
                </c:pt>
                <c:pt idx="170">
                  <c:v>1890.0461250000001</c:v>
                </c:pt>
                <c:pt idx="171">
                  <c:v>2064.86241666666</c:v>
                </c:pt>
                <c:pt idx="172">
                  <c:v>1992.3972777777699</c:v>
                </c:pt>
                <c:pt idx="173">
                  <c:v>2193.5958333333301</c:v>
                </c:pt>
                <c:pt idx="174">
                  <c:v>1713.057875</c:v>
                </c:pt>
                <c:pt idx="175">
                  <c:v>1844.6421111111099</c:v>
                </c:pt>
                <c:pt idx="176">
                  <c:v>1794.3062</c:v>
                </c:pt>
                <c:pt idx="177">
                  <c:v>1879.9822222222199</c:v>
                </c:pt>
                <c:pt idx="178">
                  <c:v>1726.2678333333299</c:v>
                </c:pt>
                <c:pt idx="179">
                  <c:v>1909.5529166666599</c:v>
                </c:pt>
                <c:pt idx="180">
                  <c:v>1895.5373499999901</c:v>
                </c:pt>
                <c:pt idx="181">
                  <c:v>2075.2814583333302</c:v>
                </c:pt>
                <c:pt idx="182">
                  <c:v>2204.4625000000001</c:v>
                </c:pt>
                <c:pt idx="183">
                  <c:v>2647.4805833333298</c:v>
                </c:pt>
                <c:pt idx="184">
                  <c:v>1895.28920833333</c:v>
                </c:pt>
                <c:pt idx="185">
                  <c:v>2096.7167083333302</c:v>
                </c:pt>
                <c:pt idx="186">
                  <c:v>2094.1008333333298</c:v>
                </c:pt>
                <c:pt idx="187">
                  <c:v>2630.4309166666599</c:v>
                </c:pt>
                <c:pt idx="188">
                  <c:v>1754.1857499999901</c:v>
                </c:pt>
                <c:pt idx="189">
                  <c:v>1884.8855454545401</c:v>
                </c:pt>
                <c:pt idx="190">
                  <c:v>1949.35475</c:v>
                </c:pt>
                <c:pt idx="191">
                  <c:v>2305.1105416666601</c:v>
                </c:pt>
                <c:pt idx="192">
                  <c:v>2093.9851249999901</c:v>
                </c:pt>
                <c:pt idx="193">
                  <c:v>2421.5386249999901</c:v>
                </c:pt>
                <c:pt idx="194">
                  <c:v>1716.26629166666</c:v>
                </c:pt>
                <c:pt idx="195">
                  <c:v>1981.6607083333299</c:v>
                </c:pt>
                <c:pt idx="196">
                  <c:v>1874.97291666666</c:v>
                </c:pt>
                <c:pt idx="197">
                  <c:v>2096.9939999999901</c:v>
                </c:pt>
                <c:pt idx="198">
                  <c:v>1859.7716666666599</c:v>
                </c:pt>
                <c:pt idx="199">
                  <c:v>2115.2125000000001</c:v>
                </c:pt>
                <c:pt idx="200">
                  <c:v>2080.5575833333301</c:v>
                </c:pt>
                <c:pt idx="201">
                  <c:v>2572.0059999999999</c:v>
                </c:pt>
                <c:pt idx="202">
                  <c:v>1915.4982</c:v>
                </c:pt>
                <c:pt idx="203">
                  <c:v>2139.759</c:v>
                </c:pt>
                <c:pt idx="204">
                  <c:v>1821.2655833333299</c:v>
                </c:pt>
                <c:pt idx="205">
                  <c:v>2098.1899166666599</c:v>
                </c:pt>
                <c:pt idx="206">
                  <c:v>1740.50766666666</c:v>
                </c:pt>
                <c:pt idx="207">
                  <c:v>2164.19929166666</c:v>
                </c:pt>
                <c:pt idx="208">
                  <c:v>2045.9454166666601</c:v>
                </c:pt>
                <c:pt idx="209">
                  <c:v>2398.56170833333</c:v>
                </c:pt>
                <c:pt idx="210">
                  <c:v>2048.9234999999999</c:v>
                </c:pt>
                <c:pt idx="211">
                  <c:v>2373.5059999999999</c:v>
                </c:pt>
                <c:pt idx="212">
                  <c:v>1995.30845833333</c:v>
                </c:pt>
                <c:pt idx="213">
                  <c:v>2278.0785833333298</c:v>
                </c:pt>
                <c:pt idx="214">
                  <c:v>1923.8526666666601</c:v>
                </c:pt>
                <c:pt idx="215">
                  <c:v>2298.48358333333</c:v>
                </c:pt>
                <c:pt idx="216">
                  <c:v>1924.03687499999</c:v>
                </c:pt>
                <c:pt idx="217">
                  <c:v>2205.9349166666598</c:v>
                </c:pt>
                <c:pt idx="218">
                  <c:v>1731.95370833333</c:v>
                </c:pt>
                <c:pt idx="219">
                  <c:v>1932.3406666666599</c:v>
                </c:pt>
                <c:pt idx="220">
                  <c:v>1618.6572916666601</c:v>
                </c:pt>
                <c:pt idx="221">
                  <c:v>1923.4404583333301</c:v>
                </c:pt>
                <c:pt idx="222">
                  <c:v>1879.78416666666</c:v>
                </c:pt>
                <c:pt idx="223">
                  <c:v>2109.7046666666602</c:v>
                </c:pt>
                <c:pt idx="224">
                  <c:v>1805.62670833333</c:v>
                </c:pt>
                <c:pt idx="225">
                  <c:v>2094.1961249999999</c:v>
                </c:pt>
                <c:pt idx="226">
                  <c:v>1835.2183333333301</c:v>
                </c:pt>
                <c:pt idx="227">
                  <c:v>2135.9254999999998</c:v>
                </c:pt>
                <c:pt idx="228">
                  <c:v>1650.9535000000001</c:v>
                </c:pt>
                <c:pt idx="229">
                  <c:v>1909.9368750000001</c:v>
                </c:pt>
                <c:pt idx="230">
                  <c:v>1819.76733333333</c:v>
                </c:pt>
                <c:pt idx="231">
                  <c:v>2076.1788333333302</c:v>
                </c:pt>
                <c:pt idx="232">
                  <c:v>1647.1206666666601</c:v>
                </c:pt>
                <c:pt idx="233">
                  <c:v>1907.8098749999999</c:v>
                </c:pt>
                <c:pt idx="234">
                  <c:v>1546.12645833333</c:v>
                </c:pt>
                <c:pt idx="235">
                  <c:v>1858.03879166666</c:v>
                </c:pt>
                <c:pt idx="236">
                  <c:v>1922.3710000000001</c:v>
                </c:pt>
                <c:pt idx="237">
                  <c:v>2112.4864583333301</c:v>
                </c:pt>
                <c:pt idx="238">
                  <c:v>2040.2557142857099</c:v>
                </c:pt>
                <c:pt idx="239">
                  <c:v>2149.3773333333302</c:v>
                </c:pt>
                <c:pt idx="240">
                  <c:v>1816.9179999999999</c:v>
                </c:pt>
                <c:pt idx="241">
                  <c:v>2432.2733181818098</c:v>
                </c:pt>
                <c:pt idx="242">
                  <c:v>2029.36579166666</c:v>
                </c:pt>
                <c:pt idx="243">
                  <c:v>2417.7076666666599</c:v>
                </c:pt>
                <c:pt idx="244">
                  <c:v>1971.1330416666599</c:v>
                </c:pt>
                <c:pt idx="245">
                  <c:v>2307.2817083333298</c:v>
                </c:pt>
                <c:pt idx="246">
                  <c:v>2072.0460416666601</c:v>
                </c:pt>
                <c:pt idx="247">
                  <c:v>2325.5537083333302</c:v>
                </c:pt>
                <c:pt idx="248">
                  <c:v>1682.53033333333</c:v>
                </c:pt>
                <c:pt idx="249">
                  <c:v>1845.6923750000001</c:v>
                </c:pt>
                <c:pt idx="250">
                  <c:v>1947.2274583333301</c:v>
                </c:pt>
                <c:pt idx="251">
                  <c:v>2272.6708333333299</c:v>
                </c:pt>
                <c:pt idx="252">
                  <c:v>2162.9690416666599</c:v>
                </c:pt>
                <c:pt idx="253">
                  <c:v>2396.8091666666601</c:v>
                </c:pt>
                <c:pt idx="254">
                  <c:v>1959.90287499999</c:v>
                </c:pt>
                <c:pt idx="255">
                  <c:v>2223.83566666666</c:v>
                </c:pt>
                <c:pt idx="256">
                  <c:v>1947.63870833333</c:v>
                </c:pt>
                <c:pt idx="257">
                  <c:v>2195.3652916666601</c:v>
                </c:pt>
                <c:pt idx="258">
                  <c:v>1752.35545833333</c:v>
                </c:pt>
                <c:pt idx="259">
                  <c:v>1953.0465833333301</c:v>
                </c:pt>
                <c:pt idx="260">
                  <c:v>2006.93199999999</c:v>
                </c:pt>
                <c:pt idx="261">
                  <c:v>2167.6819583333299</c:v>
                </c:pt>
                <c:pt idx="262">
                  <c:v>2025.9698333333299</c:v>
                </c:pt>
                <c:pt idx="263">
                  <c:v>2364.0405416666599</c:v>
                </c:pt>
                <c:pt idx="264">
                  <c:v>1953.5266875</c:v>
                </c:pt>
                <c:pt idx="265">
                  <c:v>2081.5011666666601</c:v>
                </c:pt>
                <c:pt idx="266">
                  <c:v>1833.8292916666601</c:v>
                </c:pt>
                <c:pt idx="267">
                  <c:v>2114.1895</c:v>
                </c:pt>
                <c:pt idx="268">
                  <c:v>1983.90711111111</c:v>
                </c:pt>
                <c:pt idx="269">
                  <c:v>2093.3930833333302</c:v>
                </c:pt>
                <c:pt idx="270">
                  <c:v>1989.1543750000001</c:v>
                </c:pt>
                <c:pt idx="271">
                  <c:v>2151.98383333333</c:v>
                </c:pt>
                <c:pt idx="272">
                  <c:v>1885.0945454545399</c:v>
                </c:pt>
                <c:pt idx="273">
                  <c:v>2100.1242499999998</c:v>
                </c:pt>
                <c:pt idx="274">
                  <c:v>1702.1761818181801</c:v>
                </c:pt>
                <c:pt idx="275">
                  <c:v>1951.5956249999999</c:v>
                </c:pt>
                <c:pt idx="276">
                  <c:v>1599.57408333333</c:v>
                </c:pt>
                <c:pt idx="277">
                  <c:v>1928.0886666666599</c:v>
                </c:pt>
                <c:pt idx="278">
                  <c:v>1874.05004166666</c:v>
                </c:pt>
                <c:pt idx="279">
                  <c:v>2228.79675</c:v>
                </c:pt>
                <c:pt idx="280">
                  <c:v>1865.50854166666</c:v>
                </c:pt>
                <c:pt idx="281">
                  <c:v>2147.9385416666601</c:v>
                </c:pt>
                <c:pt idx="282">
                  <c:v>1896.82779166666</c:v>
                </c:pt>
                <c:pt idx="283">
                  <c:v>2179.9699166666601</c:v>
                </c:pt>
                <c:pt idx="284">
                  <c:v>1908.9708333333299</c:v>
                </c:pt>
                <c:pt idx="285">
                  <c:v>2201.0394166666601</c:v>
                </c:pt>
                <c:pt idx="286">
                  <c:v>1941.4735416666599</c:v>
                </c:pt>
                <c:pt idx="287">
                  <c:v>2156.9471250000001</c:v>
                </c:pt>
                <c:pt idx="288">
                  <c:v>1900.7242857142801</c:v>
                </c:pt>
                <c:pt idx="289">
                  <c:v>1990.6963333333299</c:v>
                </c:pt>
                <c:pt idx="290">
                  <c:v>1641.170875</c:v>
                </c:pt>
                <c:pt idx="291">
                  <c:v>1928.3489999999999</c:v>
                </c:pt>
                <c:pt idx="292">
                  <c:v>1902.70066666666</c:v>
                </c:pt>
                <c:pt idx="293">
                  <c:v>2189.06766666666</c:v>
                </c:pt>
                <c:pt idx="294">
                  <c:v>1932.2342083333299</c:v>
                </c:pt>
                <c:pt idx="295">
                  <c:v>2221.4512083333302</c:v>
                </c:pt>
                <c:pt idx="296">
                  <c:v>1911.44145833333</c:v>
                </c:pt>
                <c:pt idx="297">
                  <c:v>2154.5671666666599</c:v>
                </c:pt>
                <c:pt idx="298">
                  <c:v>2086.4557222222202</c:v>
                </c:pt>
                <c:pt idx="299">
                  <c:v>2375.8916249999902</c:v>
                </c:pt>
                <c:pt idx="300">
                  <c:v>2278.90968749999</c:v>
                </c:pt>
                <c:pt idx="301">
                  <c:v>2414.6731818181802</c:v>
                </c:pt>
                <c:pt idx="302">
                  <c:v>1976.13129999999</c:v>
                </c:pt>
                <c:pt idx="303">
                  <c:v>2665.5086249999999</c:v>
                </c:pt>
                <c:pt idx="304">
                  <c:v>2063.6120000000001</c:v>
                </c:pt>
                <c:pt idx="305">
                  <c:v>2220.75304166666</c:v>
                </c:pt>
                <c:pt idx="306">
                  <c:v>2043.6455000000001</c:v>
                </c:pt>
                <c:pt idx="307">
                  <c:v>2350.2772916666599</c:v>
                </c:pt>
                <c:pt idx="308">
                  <c:v>1895.89842857142</c:v>
                </c:pt>
                <c:pt idx="309">
                  <c:v>2092.5697499999901</c:v>
                </c:pt>
                <c:pt idx="310">
                  <c:v>1798.14591666666</c:v>
                </c:pt>
                <c:pt idx="311">
                  <c:v>2105.5673333333302</c:v>
                </c:pt>
                <c:pt idx="312">
                  <c:v>1923.17379166666</c:v>
                </c:pt>
                <c:pt idx="313">
                  <c:v>2208.3795416666599</c:v>
                </c:pt>
                <c:pt idx="314">
                  <c:v>1958.0631249999999</c:v>
                </c:pt>
                <c:pt idx="315">
                  <c:v>2245.5582083333302</c:v>
                </c:pt>
                <c:pt idx="316">
                  <c:v>1918.86162499999</c:v>
                </c:pt>
                <c:pt idx="317">
                  <c:v>2000.08429166666</c:v>
                </c:pt>
                <c:pt idx="318">
                  <c:v>1909.68320833333</c:v>
                </c:pt>
                <c:pt idx="319">
                  <c:v>2065.2884583333298</c:v>
                </c:pt>
                <c:pt idx="320">
                  <c:v>1660.33879166666</c:v>
                </c:pt>
                <c:pt idx="321">
                  <c:v>1883.58904166666</c:v>
                </c:pt>
                <c:pt idx="322">
                  <c:v>1905.7972916666599</c:v>
                </c:pt>
                <c:pt idx="323">
                  <c:v>2126.8541249999998</c:v>
                </c:pt>
                <c:pt idx="324">
                  <c:v>2100.2164583333301</c:v>
                </c:pt>
                <c:pt idx="325">
                  <c:v>2545.1474166666599</c:v>
                </c:pt>
                <c:pt idx="326">
                  <c:v>2023.9495833333301</c:v>
                </c:pt>
                <c:pt idx="327">
                  <c:v>2276.0501250000002</c:v>
                </c:pt>
                <c:pt idx="328">
                  <c:v>1991.1601250000001</c:v>
                </c:pt>
                <c:pt idx="329">
                  <c:v>2287.9387083333299</c:v>
                </c:pt>
                <c:pt idx="330">
                  <c:v>1849.9232916666599</c:v>
                </c:pt>
                <c:pt idx="331">
                  <c:v>2194.1292083333301</c:v>
                </c:pt>
                <c:pt idx="332">
                  <c:v>1790.3879583333301</c:v>
                </c:pt>
                <c:pt idx="333">
                  <c:v>2141.3363749999999</c:v>
                </c:pt>
                <c:pt idx="334">
                  <c:v>2057.9334999999901</c:v>
                </c:pt>
                <c:pt idx="335">
                  <c:v>2406.0681666666601</c:v>
                </c:pt>
                <c:pt idx="336">
                  <c:v>2095.8654166666602</c:v>
                </c:pt>
                <c:pt idx="337">
                  <c:v>2445.3009999999999</c:v>
                </c:pt>
                <c:pt idx="338">
                  <c:v>2086.9225833333298</c:v>
                </c:pt>
                <c:pt idx="339">
                  <c:v>2370.00979166666</c:v>
                </c:pt>
                <c:pt idx="340">
                  <c:v>2085.0864166666602</c:v>
                </c:pt>
                <c:pt idx="341">
                  <c:v>2395.16129166666</c:v>
                </c:pt>
                <c:pt idx="342">
                  <c:v>2235.5886666666602</c:v>
                </c:pt>
                <c:pt idx="343">
                  <c:v>2318.01045833333</c:v>
                </c:pt>
                <c:pt idx="344">
                  <c:v>2014.8761875</c:v>
                </c:pt>
                <c:pt idx="345">
                  <c:v>2078.2272499999999</c:v>
                </c:pt>
                <c:pt idx="346">
                  <c:v>1914.3522</c:v>
                </c:pt>
                <c:pt idx="347">
                  <c:v>2149.4061666666598</c:v>
                </c:pt>
                <c:pt idx="348">
                  <c:v>1990.1363181818101</c:v>
                </c:pt>
                <c:pt idx="349">
                  <c:v>2258.9283333333301</c:v>
                </c:pt>
                <c:pt idx="350">
                  <c:v>1961.3875</c:v>
                </c:pt>
                <c:pt idx="351">
                  <c:v>2335.6261249999998</c:v>
                </c:pt>
                <c:pt idx="352">
                  <c:v>2000.8362916666599</c:v>
                </c:pt>
                <c:pt idx="353">
                  <c:v>2338.0388749999902</c:v>
                </c:pt>
                <c:pt idx="354">
                  <c:v>2019.33712499999</c:v>
                </c:pt>
                <c:pt idx="355">
                  <c:v>2289.0407083333298</c:v>
                </c:pt>
                <c:pt idx="356">
                  <c:v>1994.4352083333299</c:v>
                </c:pt>
                <c:pt idx="357">
                  <c:v>2222.3777083333298</c:v>
                </c:pt>
                <c:pt idx="358">
                  <c:v>1792.535625</c:v>
                </c:pt>
                <c:pt idx="359">
                  <c:v>2035.47041666666</c:v>
                </c:pt>
                <c:pt idx="360">
                  <c:v>1825.59381249999</c:v>
                </c:pt>
                <c:pt idx="361">
                  <c:v>2076.4887916666598</c:v>
                </c:pt>
                <c:pt idx="362">
                  <c:v>2384.7628749999999</c:v>
                </c:pt>
                <c:pt idx="363">
                  <c:v>3175.5055000000002</c:v>
                </c:pt>
                <c:pt idx="364">
                  <c:v>1879.307</c:v>
                </c:pt>
                <c:pt idx="365">
                  <c:v>2233.8377500000001</c:v>
                </c:pt>
                <c:pt idx="366">
                  <c:v>2098.0626499999998</c:v>
                </c:pt>
                <c:pt idx="367">
                  <c:v>2477.5514583333302</c:v>
                </c:pt>
                <c:pt idx="368">
                  <c:v>1810.3757499999999</c:v>
                </c:pt>
                <c:pt idx="369">
                  <c:v>2138.3887916666599</c:v>
                </c:pt>
                <c:pt idx="370">
                  <c:v>1767.7639999999999</c:v>
                </c:pt>
                <c:pt idx="371">
                  <c:v>2166.1871000000001</c:v>
                </c:pt>
                <c:pt idx="372">
                  <c:v>1971.0527499999901</c:v>
                </c:pt>
                <c:pt idx="373">
                  <c:v>2203.1564166666599</c:v>
                </c:pt>
                <c:pt idx="374">
                  <c:v>1859.2815416666599</c:v>
                </c:pt>
                <c:pt idx="375">
                  <c:v>2249.0152916666598</c:v>
                </c:pt>
                <c:pt idx="376">
                  <c:v>1922.1611249999901</c:v>
                </c:pt>
                <c:pt idx="377">
                  <c:v>2221.432875</c:v>
                </c:pt>
                <c:pt idx="378">
                  <c:v>1745.8321249999999</c:v>
                </c:pt>
                <c:pt idx="379">
                  <c:v>2018.5865833333301</c:v>
                </c:pt>
                <c:pt idx="380">
                  <c:v>1857.62129166666</c:v>
                </c:pt>
                <c:pt idx="381">
                  <c:v>2091.5625416666599</c:v>
                </c:pt>
                <c:pt idx="382">
                  <c:v>1880.002375</c:v>
                </c:pt>
                <c:pt idx="383">
                  <c:v>2144.029</c:v>
                </c:pt>
                <c:pt idx="384">
                  <c:v>1942.2773749999999</c:v>
                </c:pt>
                <c:pt idx="385">
                  <c:v>2156.9050833333299</c:v>
                </c:pt>
                <c:pt idx="386">
                  <c:v>1863.51966666666</c:v>
                </c:pt>
                <c:pt idx="387">
                  <c:v>2113.2942083333301</c:v>
                </c:pt>
                <c:pt idx="388">
                  <c:v>1727.4197916666601</c:v>
                </c:pt>
                <c:pt idx="389">
                  <c:v>2095.5535</c:v>
                </c:pt>
                <c:pt idx="390">
                  <c:v>1967.7181249999901</c:v>
                </c:pt>
                <c:pt idx="391">
                  <c:v>2343.9105</c:v>
                </c:pt>
                <c:pt idx="392">
                  <c:v>2027.19783333333</c:v>
                </c:pt>
                <c:pt idx="393">
                  <c:v>2471.7156249999998</c:v>
                </c:pt>
                <c:pt idx="394">
                  <c:v>2030.9194583333301</c:v>
                </c:pt>
                <c:pt idx="395">
                  <c:v>2445.4532083333302</c:v>
                </c:pt>
                <c:pt idx="396">
                  <c:v>2128.7746666666599</c:v>
                </c:pt>
                <c:pt idx="397">
                  <c:v>2486.29025</c:v>
                </c:pt>
                <c:pt idx="398">
                  <c:v>2153.5862499999998</c:v>
                </c:pt>
                <c:pt idx="399">
                  <c:v>2445.9498749999998</c:v>
                </c:pt>
                <c:pt idx="400">
                  <c:v>1976.4664166666601</c:v>
                </c:pt>
                <c:pt idx="401">
                  <c:v>2273.79779166666</c:v>
                </c:pt>
                <c:pt idx="402">
                  <c:v>1887.0905416666601</c:v>
                </c:pt>
                <c:pt idx="403">
                  <c:v>2286.2764583333301</c:v>
                </c:pt>
                <c:pt idx="404">
                  <c:v>2117.26695833333</c:v>
                </c:pt>
                <c:pt idx="405">
                  <c:v>2382.9783333333298</c:v>
                </c:pt>
                <c:pt idx="406">
                  <c:v>2141.53866666666</c:v>
                </c:pt>
                <c:pt idx="407">
                  <c:v>2240.2341666666598</c:v>
                </c:pt>
                <c:pt idx="408">
                  <c:v>1878.19175</c:v>
                </c:pt>
                <c:pt idx="409">
                  <c:v>2191.5256250000002</c:v>
                </c:pt>
                <c:pt idx="410">
                  <c:v>1887.7463749999899</c:v>
                </c:pt>
                <c:pt idx="411">
                  <c:v>2213.9628333333299</c:v>
                </c:pt>
                <c:pt idx="412">
                  <c:v>1996.06308333333</c:v>
                </c:pt>
                <c:pt idx="413">
                  <c:v>2482.7692499999998</c:v>
                </c:pt>
                <c:pt idx="414">
                  <c:v>1897.66616666666</c:v>
                </c:pt>
                <c:pt idx="415">
                  <c:v>2206.1185</c:v>
                </c:pt>
                <c:pt idx="416">
                  <c:v>1751.1030416666599</c:v>
                </c:pt>
                <c:pt idx="417">
                  <c:v>2099.3076249999999</c:v>
                </c:pt>
                <c:pt idx="418">
                  <c:v>2000.35366666666</c:v>
                </c:pt>
                <c:pt idx="419">
                  <c:v>2385.5984999999901</c:v>
                </c:pt>
                <c:pt idx="420">
                  <c:v>2051.9919583333299</c:v>
                </c:pt>
                <c:pt idx="421">
                  <c:v>2307.1601249999999</c:v>
                </c:pt>
                <c:pt idx="422">
                  <c:v>1992.06812499999</c:v>
                </c:pt>
                <c:pt idx="423">
                  <c:v>2272.55004166666</c:v>
                </c:pt>
                <c:pt idx="424">
                  <c:v>2619.6127499999998</c:v>
                </c:pt>
                <c:pt idx="425">
                  <c:v>3135.2914166666601</c:v>
                </c:pt>
                <c:pt idx="426">
                  <c:v>2020.72577777777</c:v>
                </c:pt>
                <c:pt idx="427">
                  <c:v>2479.9036666666598</c:v>
                </c:pt>
                <c:pt idx="428">
                  <c:v>2173.7058333333298</c:v>
                </c:pt>
                <c:pt idx="429">
                  <c:v>2584.7835833333302</c:v>
                </c:pt>
                <c:pt idx="430">
                  <c:v>2057.4659999999999</c:v>
                </c:pt>
                <c:pt idx="431">
                  <c:v>2659.6397499999998</c:v>
                </c:pt>
                <c:pt idx="432">
                  <c:v>1999.15021428571</c:v>
                </c:pt>
                <c:pt idx="433">
                  <c:v>2072.13229166666</c:v>
                </c:pt>
                <c:pt idx="434">
                  <c:v>1795.002125</c:v>
                </c:pt>
                <c:pt idx="435">
                  <c:v>2046.49437499999</c:v>
                </c:pt>
                <c:pt idx="436">
                  <c:v>2152.0723750000002</c:v>
                </c:pt>
                <c:pt idx="437">
                  <c:v>2471.3907916666599</c:v>
                </c:pt>
                <c:pt idx="438">
                  <c:v>1920.2779583333299</c:v>
                </c:pt>
                <c:pt idx="439">
                  <c:v>2274.8648333333299</c:v>
                </c:pt>
                <c:pt idx="440">
                  <c:v>1595.4885833333301</c:v>
                </c:pt>
                <c:pt idx="441">
                  <c:v>1906.04541666666</c:v>
                </c:pt>
                <c:pt idx="442">
                  <c:v>1899.76866666666</c:v>
                </c:pt>
                <c:pt idx="443">
                  <c:v>2168.54474999999</c:v>
                </c:pt>
                <c:pt idx="444">
                  <c:v>1893.92883333333</c:v>
                </c:pt>
                <c:pt idx="445">
                  <c:v>2163.90545833333</c:v>
                </c:pt>
                <c:pt idx="446">
                  <c:v>1709.3747499999999</c:v>
                </c:pt>
                <c:pt idx="447">
                  <c:v>1969.1160833333299</c:v>
                </c:pt>
                <c:pt idx="448">
                  <c:v>1981.62925</c:v>
                </c:pt>
                <c:pt idx="449">
                  <c:v>2265.6325000000002</c:v>
                </c:pt>
                <c:pt idx="450">
                  <c:v>2017.8668333333301</c:v>
                </c:pt>
                <c:pt idx="451">
                  <c:v>2272.4112083333298</c:v>
                </c:pt>
                <c:pt idx="452">
                  <c:v>1957.98008333333</c:v>
                </c:pt>
                <c:pt idx="453">
                  <c:v>2410.05508333333</c:v>
                </c:pt>
                <c:pt idx="454">
                  <c:v>2061.5842499999899</c:v>
                </c:pt>
                <c:pt idx="455">
                  <c:v>2334.3259166666599</c:v>
                </c:pt>
                <c:pt idx="456">
                  <c:v>1791.68908333333</c:v>
                </c:pt>
                <c:pt idx="457">
                  <c:v>2115.05070833333</c:v>
                </c:pt>
                <c:pt idx="458">
                  <c:v>1725.1356249999999</c:v>
                </c:pt>
                <c:pt idx="459">
                  <c:v>2079.96133333333</c:v>
                </c:pt>
                <c:pt idx="460">
                  <c:v>1869.9213749999999</c:v>
                </c:pt>
                <c:pt idx="461">
                  <c:v>2151.5065416666598</c:v>
                </c:pt>
                <c:pt idx="462">
                  <c:v>2009.3411249999999</c:v>
                </c:pt>
                <c:pt idx="463">
                  <c:v>2258.4755416666599</c:v>
                </c:pt>
                <c:pt idx="464">
                  <c:v>1953.2787083333301</c:v>
                </c:pt>
                <c:pt idx="465">
                  <c:v>2179.1737083333301</c:v>
                </c:pt>
                <c:pt idx="466">
                  <c:v>2002.07149999999</c:v>
                </c:pt>
                <c:pt idx="467">
                  <c:v>2190.5812083333299</c:v>
                </c:pt>
                <c:pt idx="468">
                  <c:v>2238.6494166666598</c:v>
                </c:pt>
                <c:pt idx="469">
                  <c:v>2101.758875</c:v>
                </c:pt>
                <c:pt idx="470">
                  <c:v>1744.8411249999899</c:v>
                </c:pt>
                <c:pt idx="471">
                  <c:v>1955.6636249999999</c:v>
                </c:pt>
                <c:pt idx="472">
                  <c:v>1709.34116666666</c:v>
                </c:pt>
                <c:pt idx="473">
                  <c:v>2090.6051666666599</c:v>
                </c:pt>
                <c:pt idx="474">
                  <c:v>1930.23291666666</c:v>
                </c:pt>
                <c:pt idx="475">
                  <c:v>2252.1495416666598</c:v>
                </c:pt>
                <c:pt idx="476">
                  <c:v>2025.5564999999999</c:v>
                </c:pt>
                <c:pt idx="477">
                  <c:v>2431.169875</c:v>
                </c:pt>
                <c:pt idx="478">
                  <c:v>1985.1439583333299</c:v>
                </c:pt>
                <c:pt idx="479">
                  <c:v>2232.0480416666601</c:v>
                </c:pt>
                <c:pt idx="480">
                  <c:v>2000.4889166666601</c:v>
                </c:pt>
                <c:pt idx="481">
                  <c:v>2244.6094583333302</c:v>
                </c:pt>
                <c:pt idx="482">
                  <c:v>1956.4982499999901</c:v>
                </c:pt>
                <c:pt idx="483">
                  <c:v>2234.6941666666598</c:v>
                </c:pt>
                <c:pt idx="484">
                  <c:v>1764.0211666666601</c:v>
                </c:pt>
                <c:pt idx="485">
                  <c:v>1984.9037083333301</c:v>
                </c:pt>
                <c:pt idx="486">
                  <c:v>2259.3434166666598</c:v>
                </c:pt>
                <c:pt idx="487">
                  <c:v>2360.6292916666598</c:v>
                </c:pt>
                <c:pt idx="488">
                  <c:v>1846.40777272727</c:v>
                </c:pt>
                <c:pt idx="489">
                  <c:v>2621.3647499999902</c:v>
                </c:pt>
                <c:pt idx="490">
                  <c:v>1922.99563636363</c:v>
                </c:pt>
                <c:pt idx="491">
                  <c:v>2474.1590833333298</c:v>
                </c:pt>
                <c:pt idx="492">
                  <c:v>2056.328</c:v>
                </c:pt>
                <c:pt idx="493">
                  <c:v>2567.8376250000001</c:v>
                </c:pt>
                <c:pt idx="494">
                  <c:v>2030.3805833333299</c:v>
                </c:pt>
                <c:pt idx="495">
                  <c:v>2019.70716666666</c:v>
                </c:pt>
                <c:pt idx="496">
                  <c:v>1680.81474999999</c:v>
                </c:pt>
                <c:pt idx="497">
                  <c:v>2067.74695833333</c:v>
                </c:pt>
                <c:pt idx="498">
                  <c:v>2076.187375</c:v>
                </c:pt>
                <c:pt idx="499">
                  <c:v>2497.8737916666601</c:v>
                </c:pt>
                <c:pt idx="500">
                  <c:v>1934.8973333333299</c:v>
                </c:pt>
                <c:pt idx="501">
                  <c:v>2169.9367916666602</c:v>
                </c:pt>
                <c:pt idx="502">
                  <c:v>1909.34512499999</c:v>
                </c:pt>
                <c:pt idx="503">
                  <c:v>2149.7494166666602</c:v>
                </c:pt>
                <c:pt idx="504">
                  <c:v>1873.6608333333299</c:v>
                </c:pt>
                <c:pt idx="505">
                  <c:v>2116.88016666666</c:v>
                </c:pt>
                <c:pt idx="506">
                  <c:v>1699.7154166666601</c:v>
                </c:pt>
                <c:pt idx="507">
                  <c:v>2109.2648749999998</c:v>
                </c:pt>
                <c:pt idx="508">
                  <c:v>1848.3395416666599</c:v>
                </c:pt>
                <c:pt idx="509">
                  <c:v>2107.09733333333</c:v>
                </c:pt>
                <c:pt idx="510">
                  <c:v>2006.9661249999999</c:v>
                </c:pt>
                <c:pt idx="511">
                  <c:v>2248.7629999999999</c:v>
                </c:pt>
                <c:pt idx="512">
                  <c:v>1784.0219999999999</c:v>
                </c:pt>
                <c:pt idx="513">
                  <c:v>2240.7224999999999</c:v>
                </c:pt>
                <c:pt idx="514">
                  <c:v>1836.4853333333299</c:v>
                </c:pt>
                <c:pt idx="515">
                  <c:v>2042.4563333333299</c:v>
                </c:pt>
                <c:pt idx="516">
                  <c:v>2023.1317916666601</c:v>
                </c:pt>
                <c:pt idx="517">
                  <c:v>2365.6989999999901</c:v>
                </c:pt>
                <c:pt idx="518">
                  <c:v>2014.6587499999901</c:v>
                </c:pt>
                <c:pt idx="519">
                  <c:v>2307.1498749999901</c:v>
                </c:pt>
                <c:pt idx="520">
                  <c:v>2004.1671249999999</c:v>
                </c:pt>
                <c:pt idx="521">
                  <c:v>2271.43324999999</c:v>
                </c:pt>
                <c:pt idx="522">
                  <c:v>1920.9021250000001</c:v>
                </c:pt>
                <c:pt idx="523">
                  <c:v>2218.1039999999998</c:v>
                </c:pt>
                <c:pt idx="524">
                  <c:v>1970.1035833333301</c:v>
                </c:pt>
                <c:pt idx="525">
                  <c:v>2213.6470416666598</c:v>
                </c:pt>
                <c:pt idx="526">
                  <c:v>1732.7019583333299</c:v>
                </c:pt>
                <c:pt idx="527">
                  <c:v>1933.2025000000001</c:v>
                </c:pt>
                <c:pt idx="528">
                  <c:v>1784.0386999999901</c:v>
                </c:pt>
                <c:pt idx="529">
                  <c:v>2104.9902499999998</c:v>
                </c:pt>
                <c:pt idx="530">
                  <c:v>1969.7938125000001</c:v>
                </c:pt>
                <c:pt idx="531">
                  <c:v>2124.48358333333</c:v>
                </c:pt>
                <c:pt idx="532">
                  <c:v>1837.43941666666</c:v>
                </c:pt>
                <c:pt idx="533">
                  <c:v>2198.0576249999999</c:v>
                </c:pt>
                <c:pt idx="534">
                  <c:v>1935.0042083333301</c:v>
                </c:pt>
                <c:pt idx="535">
                  <c:v>2156.9343749999998</c:v>
                </c:pt>
                <c:pt idx="536">
                  <c:v>1926.1875</c:v>
                </c:pt>
                <c:pt idx="537">
                  <c:v>2214.9516250000001</c:v>
                </c:pt>
                <c:pt idx="538">
                  <c:v>1951.0851250000001</c:v>
                </c:pt>
                <c:pt idx="539">
                  <c:v>2127.3627916666601</c:v>
                </c:pt>
                <c:pt idx="540">
                  <c:v>1725.21108333333</c:v>
                </c:pt>
                <c:pt idx="541">
                  <c:v>1899.99741666666</c:v>
                </c:pt>
                <c:pt idx="542">
                  <c:v>1602.6900416666599</c:v>
                </c:pt>
                <c:pt idx="543">
                  <c:v>1989.90491666666</c:v>
                </c:pt>
                <c:pt idx="544">
                  <c:v>1684.1917083333301</c:v>
                </c:pt>
                <c:pt idx="545">
                  <c:v>1953.3324583333299</c:v>
                </c:pt>
                <c:pt idx="546">
                  <c:v>2007.6444999999901</c:v>
                </c:pt>
                <c:pt idx="547">
                  <c:v>2220.78666666666</c:v>
                </c:pt>
                <c:pt idx="548">
                  <c:v>1886.12816666666</c:v>
                </c:pt>
                <c:pt idx="549">
                  <c:v>2790.45141666666</c:v>
                </c:pt>
                <c:pt idx="550">
                  <c:v>1962.5399583333301</c:v>
                </c:pt>
                <c:pt idx="551">
                  <c:v>2332.38454166666</c:v>
                </c:pt>
                <c:pt idx="552">
                  <c:v>2132.88175</c:v>
                </c:pt>
                <c:pt idx="553">
                  <c:v>2626.2460416666599</c:v>
                </c:pt>
                <c:pt idx="554">
                  <c:v>2052.8806666666601</c:v>
                </c:pt>
                <c:pt idx="555">
                  <c:v>1989.07779166666</c:v>
                </c:pt>
                <c:pt idx="556">
                  <c:v>1942.3025416666601</c:v>
                </c:pt>
                <c:pt idx="557">
                  <c:v>2247.8567916666598</c:v>
                </c:pt>
                <c:pt idx="558">
                  <c:v>2029.9478749999901</c:v>
                </c:pt>
                <c:pt idx="559">
                  <c:v>2304.0392916666601</c:v>
                </c:pt>
                <c:pt idx="560">
                  <c:v>1755.5350416666599</c:v>
                </c:pt>
                <c:pt idx="561">
                  <c:v>2048.3871666666601</c:v>
                </c:pt>
                <c:pt idx="562">
                  <c:v>1943.12725</c:v>
                </c:pt>
                <c:pt idx="563">
                  <c:v>2243.9492500000001</c:v>
                </c:pt>
                <c:pt idx="564">
                  <c:v>1881.1257083333301</c:v>
                </c:pt>
                <c:pt idx="565">
                  <c:v>2096.1401249999999</c:v>
                </c:pt>
                <c:pt idx="566">
                  <c:v>1722.9338333333301</c:v>
                </c:pt>
                <c:pt idx="567">
                  <c:v>2293.70854166666</c:v>
                </c:pt>
                <c:pt idx="568">
                  <c:v>1850.04408333333</c:v>
                </c:pt>
                <c:pt idx="569">
                  <c:v>2374.0641666666602</c:v>
                </c:pt>
                <c:pt idx="570">
                  <c:v>1611.22</c:v>
                </c:pt>
                <c:pt idx="571">
                  <c:v>1846.55791666666</c:v>
                </c:pt>
                <c:pt idx="572">
                  <c:v>1799.310375</c:v>
                </c:pt>
                <c:pt idx="573">
                  <c:v>2070.2994583333302</c:v>
                </c:pt>
                <c:pt idx="574">
                  <c:v>1832.39116666666</c:v>
                </c:pt>
                <c:pt idx="575">
                  <c:v>2099.4979583333302</c:v>
                </c:pt>
                <c:pt idx="576">
                  <c:v>1845.81924999999</c:v>
                </c:pt>
                <c:pt idx="577">
                  <c:v>2042.6991666666599</c:v>
                </c:pt>
                <c:pt idx="578">
                  <c:v>1838.79779166666</c:v>
                </c:pt>
                <c:pt idx="579">
                  <c:v>2088.8355833333299</c:v>
                </c:pt>
                <c:pt idx="580">
                  <c:v>1883.367125</c:v>
                </c:pt>
                <c:pt idx="581">
                  <c:v>2092.3713333333299</c:v>
                </c:pt>
                <c:pt idx="582">
                  <c:v>1741.1714999999999</c:v>
                </c:pt>
                <c:pt idx="583">
                  <c:v>2051.60645833333</c:v>
                </c:pt>
                <c:pt idx="584">
                  <c:v>1642.1816249999999</c:v>
                </c:pt>
                <c:pt idx="585">
                  <c:v>1924.9824166666599</c:v>
                </c:pt>
                <c:pt idx="586">
                  <c:v>1831.9275833333299</c:v>
                </c:pt>
                <c:pt idx="587">
                  <c:v>2062.1536249999999</c:v>
                </c:pt>
                <c:pt idx="588">
                  <c:v>1844.1833750000001</c:v>
                </c:pt>
                <c:pt idx="589">
                  <c:v>2069.80945833333</c:v>
                </c:pt>
                <c:pt idx="590">
                  <c:v>1826.20020833333</c:v>
                </c:pt>
                <c:pt idx="591">
                  <c:v>2041.8861666666601</c:v>
                </c:pt>
                <c:pt idx="592">
                  <c:v>1819.0770833333299</c:v>
                </c:pt>
                <c:pt idx="593">
                  <c:v>2089.3340416666601</c:v>
                </c:pt>
                <c:pt idx="594">
                  <c:v>1807.22899999999</c:v>
                </c:pt>
                <c:pt idx="595">
                  <c:v>2062.937625</c:v>
                </c:pt>
                <c:pt idx="596">
                  <c:v>1688.17129166666</c:v>
                </c:pt>
                <c:pt idx="597">
                  <c:v>1882.3611249999999</c:v>
                </c:pt>
                <c:pt idx="598">
                  <c:v>1591.99795833333</c:v>
                </c:pt>
                <c:pt idx="599">
                  <c:v>1926.1012499999999</c:v>
                </c:pt>
                <c:pt idx="600">
                  <c:v>1874.9264166666601</c:v>
                </c:pt>
                <c:pt idx="601">
                  <c:v>2207.3483333333302</c:v>
                </c:pt>
                <c:pt idx="602">
                  <c:v>1911.4361249999999</c:v>
                </c:pt>
                <c:pt idx="603">
                  <c:v>2309.9924166666601</c:v>
                </c:pt>
                <c:pt idx="604">
                  <c:v>1934.6754166666601</c:v>
                </c:pt>
                <c:pt idx="605">
                  <c:v>2446.9752916666598</c:v>
                </c:pt>
                <c:pt idx="606">
                  <c:v>1950.0437916666599</c:v>
                </c:pt>
                <c:pt idx="607">
                  <c:v>2245.5435833333299</c:v>
                </c:pt>
                <c:pt idx="608">
                  <c:v>2055.8892500000002</c:v>
                </c:pt>
                <c:pt idx="609">
                  <c:v>2244.6372500000002</c:v>
                </c:pt>
                <c:pt idx="610">
                  <c:v>2363.6295416666599</c:v>
                </c:pt>
                <c:pt idx="611">
                  <c:v>3211.5232499999902</c:v>
                </c:pt>
                <c:pt idx="612">
                  <c:v>2147.2688333333299</c:v>
                </c:pt>
                <c:pt idx="613">
                  <c:v>2340.14141666666</c:v>
                </c:pt>
                <c:pt idx="614">
                  <c:v>2180.6801249999999</c:v>
                </c:pt>
                <c:pt idx="615">
                  <c:v>2606.2606666666602</c:v>
                </c:pt>
                <c:pt idx="616">
                  <c:v>1593.28204166666</c:v>
                </c:pt>
                <c:pt idx="617">
                  <c:v>1816.4230833333299</c:v>
                </c:pt>
                <c:pt idx="618">
                  <c:v>2012.89008333333</c:v>
                </c:pt>
                <c:pt idx="619">
                  <c:v>2323.33687499999</c:v>
                </c:pt>
                <c:pt idx="620">
                  <c:v>2038.519125</c:v>
                </c:pt>
                <c:pt idx="621">
                  <c:v>2540.8084583333298</c:v>
                </c:pt>
                <c:pt idx="622">
                  <c:v>1708.6217083333299</c:v>
                </c:pt>
                <c:pt idx="623">
                  <c:v>2016.7689583333299</c:v>
                </c:pt>
                <c:pt idx="624">
                  <c:v>1949.9066250000001</c:v>
                </c:pt>
                <c:pt idx="625">
                  <c:v>2290.6012500000002</c:v>
                </c:pt>
                <c:pt idx="626">
                  <c:v>1880.72729166666</c:v>
                </c:pt>
                <c:pt idx="627">
                  <c:v>2154.9060416666598</c:v>
                </c:pt>
                <c:pt idx="628">
                  <c:v>1956.88375</c:v>
                </c:pt>
                <c:pt idx="629">
                  <c:v>2342.821625</c:v>
                </c:pt>
                <c:pt idx="630">
                  <c:v>2046.5167083333299</c:v>
                </c:pt>
                <c:pt idx="631">
                  <c:v>2574.9333750000001</c:v>
                </c:pt>
                <c:pt idx="632">
                  <c:v>1838.4179166666599</c:v>
                </c:pt>
                <c:pt idx="633">
                  <c:v>2156.3199583333299</c:v>
                </c:pt>
                <c:pt idx="634">
                  <c:v>1879.3218749999901</c:v>
                </c:pt>
                <c:pt idx="635">
                  <c:v>2407.2310416666601</c:v>
                </c:pt>
                <c:pt idx="636">
                  <c:v>1984.76958333333</c:v>
                </c:pt>
                <c:pt idx="637">
                  <c:v>2474.5342083333298</c:v>
                </c:pt>
                <c:pt idx="638">
                  <c:v>1896.93095833333</c:v>
                </c:pt>
                <c:pt idx="639">
                  <c:v>2473.4072916666601</c:v>
                </c:pt>
                <c:pt idx="640">
                  <c:v>1830.4516249999999</c:v>
                </c:pt>
                <c:pt idx="641">
                  <c:v>2146.0133333333301</c:v>
                </c:pt>
                <c:pt idx="642">
                  <c:v>1967.22974999999</c:v>
                </c:pt>
                <c:pt idx="643">
                  <c:v>2182.4940000000001</c:v>
                </c:pt>
                <c:pt idx="644">
                  <c:v>1929.8937777777701</c:v>
                </c:pt>
                <c:pt idx="645">
                  <c:v>2045.6363636363601</c:v>
                </c:pt>
                <c:pt idx="646">
                  <c:v>1880.0908571428499</c:v>
                </c:pt>
                <c:pt idx="647">
                  <c:v>2085.9897500000002</c:v>
                </c:pt>
                <c:pt idx="648">
                  <c:v>2014.6393125</c:v>
                </c:pt>
                <c:pt idx="649">
                  <c:v>2325.59958333333</c:v>
                </c:pt>
                <c:pt idx="650">
                  <c:v>1960.05679166666</c:v>
                </c:pt>
                <c:pt idx="651">
                  <c:v>2341.8746666666598</c:v>
                </c:pt>
                <c:pt idx="652">
                  <c:v>1722.6105</c:v>
                </c:pt>
                <c:pt idx="653">
                  <c:v>2026.1913750000001</c:v>
                </c:pt>
                <c:pt idx="654">
                  <c:v>1621.5212916666601</c:v>
                </c:pt>
                <c:pt idx="655">
                  <c:v>1833.5901249999999</c:v>
                </c:pt>
                <c:pt idx="656">
                  <c:v>1763.4928749999999</c:v>
                </c:pt>
                <c:pt idx="657">
                  <c:v>2059.60249999999</c:v>
                </c:pt>
                <c:pt idx="658">
                  <c:v>1995.29342857142</c:v>
                </c:pt>
                <c:pt idx="659">
                  <c:v>2089.6785416666598</c:v>
                </c:pt>
                <c:pt idx="660">
                  <c:v>1968.56105555555</c:v>
                </c:pt>
                <c:pt idx="661">
                  <c:v>2332.91908333333</c:v>
                </c:pt>
                <c:pt idx="662">
                  <c:v>2027.29349999999</c:v>
                </c:pt>
                <c:pt idx="663">
                  <c:v>2408.9666666666599</c:v>
                </c:pt>
                <c:pt idx="664">
                  <c:v>2020.8008749999999</c:v>
                </c:pt>
                <c:pt idx="665">
                  <c:v>2143.7741666666602</c:v>
                </c:pt>
                <c:pt idx="666">
                  <c:v>1733.66625</c:v>
                </c:pt>
                <c:pt idx="667">
                  <c:v>1938.42895833333</c:v>
                </c:pt>
                <c:pt idx="668">
                  <c:v>1811.3492083333299</c:v>
                </c:pt>
                <c:pt idx="669">
                  <c:v>2407.5522083333299</c:v>
                </c:pt>
                <c:pt idx="670">
                  <c:v>2557.52991666666</c:v>
                </c:pt>
                <c:pt idx="671">
                  <c:v>3343.2067916666601</c:v>
                </c:pt>
                <c:pt idx="672">
                  <c:v>1855.5550416666599</c:v>
                </c:pt>
                <c:pt idx="673">
                  <c:v>2107.1355416666602</c:v>
                </c:pt>
                <c:pt idx="674">
                  <c:v>2148.7616249999901</c:v>
                </c:pt>
                <c:pt idx="675">
                  <c:v>2362.4044583333298</c:v>
                </c:pt>
                <c:pt idx="676">
                  <c:v>1645.9032999999999</c:v>
                </c:pt>
                <c:pt idx="677">
                  <c:v>1852.95022727272</c:v>
                </c:pt>
                <c:pt idx="678">
                  <c:v>2100.8144499999999</c:v>
                </c:pt>
                <c:pt idx="679">
                  <c:v>2257.8534999999902</c:v>
                </c:pt>
                <c:pt idx="680">
                  <c:v>2056.5866249999999</c:v>
                </c:pt>
                <c:pt idx="681">
                  <c:v>2275.6061666666601</c:v>
                </c:pt>
                <c:pt idx="682">
                  <c:v>1961.3328750000001</c:v>
                </c:pt>
                <c:pt idx="683">
                  <c:v>2277.7167083333302</c:v>
                </c:pt>
                <c:pt idx="684">
                  <c:v>1943.82499999999</c:v>
                </c:pt>
                <c:pt idx="685">
                  <c:v>2235.0515416666599</c:v>
                </c:pt>
                <c:pt idx="686">
                  <c:v>1723.949625</c:v>
                </c:pt>
                <c:pt idx="687">
                  <c:v>1901.2469166666599</c:v>
                </c:pt>
                <c:pt idx="688">
                  <c:v>1893.2130833333299</c:v>
                </c:pt>
                <c:pt idx="689">
                  <c:v>2235.2352083333299</c:v>
                </c:pt>
                <c:pt idx="690">
                  <c:v>2172.7842083333298</c:v>
                </c:pt>
                <c:pt idx="691">
                  <c:v>2876.3842499999901</c:v>
                </c:pt>
                <c:pt idx="692">
                  <c:v>2270.6802499999999</c:v>
                </c:pt>
                <c:pt idx="693">
                  <c:v>3024.1334583333301</c:v>
                </c:pt>
                <c:pt idx="694">
                  <c:v>2140.97379166666</c:v>
                </c:pt>
                <c:pt idx="695">
                  <c:v>2883.3863333333302</c:v>
                </c:pt>
                <c:pt idx="696">
                  <c:v>2117.8012916666598</c:v>
                </c:pt>
                <c:pt idx="697">
                  <c:v>2926.3967916666602</c:v>
                </c:pt>
                <c:pt idx="698">
                  <c:v>2367.2226249999999</c:v>
                </c:pt>
                <c:pt idx="699">
                  <c:v>3195.3001250000002</c:v>
                </c:pt>
                <c:pt idx="700">
                  <c:v>2338.9344166666601</c:v>
                </c:pt>
                <c:pt idx="701">
                  <c:v>2643.5017916666602</c:v>
                </c:pt>
                <c:pt idx="702">
                  <c:v>2096.2074166666598</c:v>
                </c:pt>
                <c:pt idx="703">
                  <c:v>2410.1449583333301</c:v>
                </c:pt>
                <c:pt idx="704">
                  <c:v>2059.38004166666</c:v>
                </c:pt>
                <c:pt idx="705">
                  <c:v>2394.1077500000001</c:v>
                </c:pt>
                <c:pt idx="706">
                  <c:v>1972.1649583333301</c:v>
                </c:pt>
                <c:pt idx="707">
                  <c:v>2230.0864999999999</c:v>
                </c:pt>
                <c:pt idx="708">
                  <c:v>1787.87870833333</c:v>
                </c:pt>
                <c:pt idx="709">
                  <c:v>1997.3041250000001</c:v>
                </c:pt>
                <c:pt idx="710">
                  <c:v>1729.9509166666601</c:v>
                </c:pt>
                <c:pt idx="711">
                  <c:v>2047.0395000000001</c:v>
                </c:pt>
                <c:pt idx="712">
                  <c:v>1953.6437083333301</c:v>
                </c:pt>
                <c:pt idx="713">
                  <c:v>2451.7428749999999</c:v>
                </c:pt>
                <c:pt idx="714">
                  <c:v>1992.5728749999901</c:v>
                </c:pt>
                <c:pt idx="715">
                  <c:v>2288.7292499999999</c:v>
                </c:pt>
                <c:pt idx="716">
                  <c:v>1741.06274999999</c:v>
                </c:pt>
                <c:pt idx="717">
                  <c:v>1948.48549999999</c:v>
                </c:pt>
                <c:pt idx="718">
                  <c:v>1686.002375</c:v>
                </c:pt>
                <c:pt idx="719">
                  <c:v>2049.07045833333</c:v>
                </c:pt>
                <c:pt idx="720">
                  <c:v>1898.9733333333299</c:v>
                </c:pt>
                <c:pt idx="721">
                  <c:v>2160.0101249999998</c:v>
                </c:pt>
                <c:pt idx="722">
                  <c:v>1749.8718636363601</c:v>
                </c:pt>
                <c:pt idx="723">
                  <c:v>2125.4543749999998</c:v>
                </c:pt>
                <c:pt idx="724">
                  <c:v>1779.80779166666</c:v>
                </c:pt>
                <c:pt idx="725">
                  <c:v>2286.2164166666598</c:v>
                </c:pt>
                <c:pt idx="726">
                  <c:v>1982.47729166666</c:v>
                </c:pt>
                <c:pt idx="727">
                  <c:v>2385.11704166666</c:v>
                </c:pt>
                <c:pt idx="728">
                  <c:v>1959.6472916666601</c:v>
                </c:pt>
                <c:pt idx="729">
                  <c:v>2134.0819999999999</c:v>
                </c:pt>
              </c:numCache>
            </c:numRef>
          </c:xVal>
          <c:yVal>
            <c:numRef>
              <c:f>Sheet1!$I$3:$I$732</c:f>
              <c:numCache>
                <c:formatCode>"$"#,##0.00</c:formatCode>
                <c:ptCount val="730"/>
                <c:pt idx="0">
                  <c:v>89.334249999999997</c:v>
                </c:pt>
                <c:pt idx="1">
                  <c:v>61.945999999999998</c:v>
                </c:pt>
                <c:pt idx="2">
                  <c:v>45.9017499999999</c:v>
                </c:pt>
                <c:pt idx="3">
                  <c:v>80.858249999999998</c:v>
                </c:pt>
                <c:pt idx="4">
                  <c:v>55.961833333333303</c:v>
                </c:pt>
                <c:pt idx="5">
                  <c:v>101.094833333333</c:v>
                </c:pt>
                <c:pt idx="6">
                  <c:v>26.664999999999999</c:v>
                </c:pt>
                <c:pt idx="7">
                  <c:v>38.894545454545401</c:v>
                </c:pt>
                <c:pt idx="8">
                  <c:v>46.715000000000003</c:v>
                </c:pt>
                <c:pt idx="9">
                  <c:v>46.208636363636302</c:v>
                </c:pt>
                <c:pt idx="10">
                  <c:v>41.856000000000002</c:v>
                </c:pt>
                <c:pt idx="11">
                  <c:v>46.013749999999902</c:v>
                </c:pt>
                <c:pt idx="12">
                  <c:v>34.894374999999997</c:v>
                </c:pt>
                <c:pt idx="13">
                  <c:v>53.312916666666602</c:v>
                </c:pt>
                <c:pt idx="14">
                  <c:v>70.307083333333296</c:v>
                </c:pt>
                <c:pt idx="15">
                  <c:v>64.552916666666604</c:v>
                </c:pt>
                <c:pt idx="16">
                  <c:v>49.776249999999997</c:v>
                </c:pt>
                <c:pt idx="17">
                  <c:v>61.483333333333299</c:v>
                </c:pt>
                <c:pt idx="18">
                  <c:v>56.407083333333297</c:v>
                </c:pt>
                <c:pt idx="19">
                  <c:v>69.813749999999999</c:v>
                </c:pt>
                <c:pt idx="20">
                  <c:v>53.609583333333298</c:v>
                </c:pt>
                <c:pt idx="21">
                  <c:v>53.2916666666666</c:v>
                </c:pt>
                <c:pt idx="22">
                  <c:v>53.844583333333297</c:v>
                </c:pt>
                <c:pt idx="23">
                  <c:v>53.347916666666599</c:v>
                </c:pt>
                <c:pt idx="24">
                  <c:v>55.712166666666597</c:v>
                </c:pt>
                <c:pt idx="25">
                  <c:v>66.450833333333307</c:v>
                </c:pt>
                <c:pt idx="26">
                  <c:v>78.998583333333301</c:v>
                </c:pt>
                <c:pt idx="27">
                  <c:v>159.797333333333</c:v>
                </c:pt>
                <c:pt idx="28">
                  <c:v>108.42100000000001</c:v>
                </c:pt>
                <c:pt idx="29">
                  <c:v>132.91399999999999</c:v>
                </c:pt>
                <c:pt idx="30">
                  <c:v>68.866583333333296</c:v>
                </c:pt>
                <c:pt idx="31">
                  <c:v>50.487499999999997</c:v>
                </c:pt>
                <c:pt idx="32">
                  <c:v>47.181833333333302</c:v>
                </c:pt>
                <c:pt idx="33">
                  <c:v>43.937833333333302</c:v>
                </c:pt>
                <c:pt idx="34">
                  <c:v>50.634124999999997</c:v>
                </c:pt>
                <c:pt idx="35">
                  <c:v>50.1071666666666</c:v>
                </c:pt>
                <c:pt idx="36">
                  <c:v>43.767999999999901</c:v>
                </c:pt>
                <c:pt idx="37">
                  <c:v>72.031833333333296</c:v>
                </c:pt>
                <c:pt idx="38">
                  <c:v>44.526333333333298</c:v>
                </c:pt>
                <c:pt idx="39">
                  <c:v>65.881833333333304</c:v>
                </c:pt>
                <c:pt idx="40">
                  <c:v>47.251666666666601</c:v>
                </c:pt>
                <c:pt idx="41">
                  <c:v>63.338166666666602</c:v>
                </c:pt>
                <c:pt idx="42">
                  <c:v>49.39425</c:v>
                </c:pt>
                <c:pt idx="43">
                  <c:v>77.915249999999901</c:v>
                </c:pt>
                <c:pt idx="44">
                  <c:v>48.651249999999997</c:v>
                </c:pt>
                <c:pt idx="45">
                  <c:v>59.662916666666597</c:v>
                </c:pt>
                <c:pt idx="46">
                  <c:v>44.107909090908997</c:v>
                </c:pt>
                <c:pt idx="47">
                  <c:v>45.838749999999997</c:v>
                </c:pt>
                <c:pt idx="48">
                  <c:v>51.144583333333301</c:v>
                </c:pt>
                <c:pt idx="49">
                  <c:v>73.990499999999997</c:v>
                </c:pt>
                <c:pt idx="50">
                  <c:v>49.5535833333333</c:v>
                </c:pt>
                <c:pt idx="51">
                  <c:v>69.318416666666593</c:v>
                </c:pt>
                <c:pt idx="52">
                  <c:v>59.5356666666666</c:v>
                </c:pt>
                <c:pt idx="53">
                  <c:v>87.515000000000001</c:v>
                </c:pt>
                <c:pt idx="54">
                  <c:v>47.820250000000001</c:v>
                </c:pt>
                <c:pt idx="55">
                  <c:v>70.217833333333303</c:v>
                </c:pt>
                <c:pt idx="56">
                  <c:v>63.731333333333303</c:v>
                </c:pt>
                <c:pt idx="57">
                  <c:v>81.990916666666607</c:v>
                </c:pt>
                <c:pt idx="58">
                  <c:v>60.905833333333298</c:v>
                </c:pt>
                <c:pt idx="59">
                  <c:v>73.409333333333294</c:v>
                </c:pt>
                <c:pt idx="60">
                  <c:v>48.490666666666598</c:v>
                </c:pt>
                <c:pt idx="61">
                  <c:v>92.988999999999905</c:v>
                </c:pt>
                <c:pt idx="62">
                  <c:v>56.500749999999996</c:v>
                </c:pt>
                <c:pt idx="63">
                  <c:v>66.637916666666598</c:v>
                </c:pt>
                <c:pt idx="64">
                  <c:v>41.845666666666602</c:v>
                </c:pt>
                <c:pt idx="65">
                  <c:v>86.525333333333293</c:v>
                </c:pt>
                <c:pt idx="66">
                  <c:v>58.5831666666666</c:v>
                </c:pt>
                <c:pt idx="67">
                  <c:v>60.772916666666603</c:v>
                </c:pt>
                <c:pt idx="68">
                  <c:v>42.946428571428498</c:v>
                </c:pt>
                <c:pt idx="69">
                  <c:v>55.469166666666602</c:v>
                </c:pt>
                <c:pt idx="70">
                  <c:v>48.9171428571428</c:v>
                </c:pt>
                <c:pt idx="71">
                  <c:v>45.340416666666599</c:v>
                </c:pt>
                <c:pt idx="72">
                  <c:v>39.444583333333298</c:v>
                </c:pt>
                <c:pt idx="73">
                  <c:v>43.482500000000002</c:v>
                </c:pt>
                <c:pt idx="74">
                  <c:v>42.508749999999999</c:v>
                </c:pt>
                <c:pt idx="75">
                  <c:v>53.663749999999901</c:v>
                </c:pt>
                <c:pt idx="76">
                  <c:v>66.761250000000004</c:v>
                </c:pt>
                <c:pt idx="77">
                  <c:v>61.345416666666601</c:v>
                </c:pt>
                <c:pt idx="78">
                  <c:v>67.138750000000002</c:v>
                </c:pt>
                <c:pt idx="79">
                  <c:v>76.004583333333301</c:v>
                </c:pt>
                <c:pt idx="80">
                  <c:v>43.415833333333303</c:v>
                </c:pt>
                <c:pt idx="81">
                  <c:v>49.037500000000001</c:v>
                </c:pt>
                <c:pt idx="82">
                  <c:v>37.9716666666666</c:v>
                </c:pt>
                <c:pt idx="83">
                  <c:v>50.853749999999998</c:v>
                </c:pt>
                <c:pt idx="84">
                  <c:v>45.630416666666598</c:v>
                </c:pt>
                <c:pt idx="85">
                  <c:v>44.034999999999997</c:v>
                </c:pt>
                <c:pt idx="86">
                  <c:v>174.000916666666</c:v>
                </c:pt>
                <c:pt idx="87">
                  <c:v>187.01124999999999</c:v>
                </c:pt>
                <c:pt idx="88">
                  <c:v>62.771833333333298</c:v>
                </c:pt>
                <c:pt idx="89">
                  <c:v>63.741250000000001</c:v>
                </c:pt>
                <c:pt idx="90">
                  <c:v>53.0446666666666</c:v>
                </c:pt>
                <c:pt idx="91">
                  <c:v>68.599166666666605</c:v>
                </c:pt>
                <c:pt idx="92">
                  <c:v>49.878666666666597</c:v>
                </c:pt>
                <c:pt idx="93">
                  <c:v>83.341833333333298</c:v>
                </c:pt>
                <c:pt idx="94">
                  <c:v>48.240416666666597</c:v>
                </c:pt>
                <c:pt idx="95">
                  <c:v>40.656666666666602</c:v>
                </c:pt>
                <c:pt idx="96">
                  <c:v>34.2363</c:v>
                </c:pt>
                <c:pt idx="97">
                  <c:v>41.783000000000001</c:v>
                </c:pt>
                <c:pt idx="98">
                  <c:v>38.522624999999998</c:v>
                </c:pt>
                <c:pt idx="99">
                  <c:v>66.541749999999993</c:v>
                </c:pt>
                <c:pt idx="100">
                  <c:v>46.525416666666601</c:v>
                </c:pt>
                <c:pt idx="101">
                  <c:v>153.26474999999999</c:v>
                </c:pt>
                <c:pt idx="102">
                  <c:v>58.492249999999899</c:v>
                </c:pt>
                <c:pt idx="103">
                  <c:v>102.680583333333</c:v>
                </c:pt>
                <c:pt idx="104">
                  <c:v>60.428666666666601</c:v>
                </c:pt>
                <c:pt idx="105">
                  <c:v>44.075749999999999</c:v>
                </c:pt>
                <c:pt idx="106">
                  <c:v>41.518250000000002</c:v>
                </c:pt>
                <c:pt idx="107">
                  <c:v>53.703000000000003</c:v>
                </c:pt>
                <c:pt idx="108">
                  <c:v>48.485166666666601</c:v>
                </c:pt>
                <c:pt idx="109">
                  <c:v>51.238500000000002</c:v>
                </c:pt>
                <c:pt idx="110">
                  <c:v>45.216000000000001</c:v>
                </c:pt>
                <c:pt idx="111">
                  <c:v>80.2231666666666</c:v>
                </c:pt>
                <c:pt idx="112">
                  <c:v>59.268833333333298</c:v>
                </c:pt>
                <c:pt idx="113">
                  <c:v>122.02416666666601</c:v>
                </c:pt>
                <c:pt idx="114">
                  <c:v>52.375166666666601</c:v>
                </c:pt>
                <c:pt idx="115">
                  <c:v>86.003166666666601</c:v>
                </c:pt>
                <c:pt idx="116">
                  <c:v>46.148416666666598</c:v>
                </c:pt>
                <c:pt idx="117">
                  <c:v>80.905249999999995</c:v>
                </c:pt>
                <c:pt idx="118">
                  <c:v>69.394666666666595</c:v>
                </c:pt>
                <c:pt idx="119">
                  <c:v>52.200499999999998</c:v>
                </c:pt>
                <c:pt idx="120">
                  <c:v>51.469666666666598</c:v>
                </c:pt>
                <c:pt idx="121">
                  <c:v>80.457083333333301</c:v>
                </c:pt>
                <c:pt idx="122">
                  <c:v>63.776000000000003</c:v>
                </c:pt>
                <c:pt idx="123">
                  <c:v>79.9641666666666</c:v>
                </c:pt>
                <c:pt idx="124">
                  <c:v>48.149166666666602</c:v>
                </c:pt>
                <c:pt idx="125">
                  <c:v>72.476249999999993</c:v>
                </c:pt>
                <c:pt idx="126">
                  <c:v>50.1383333333333</c:v>
                </c:pt>
                <c:pt idx="127">
                  <c:v>43.467083333333299</c:v>
                </c:pt>
                <c:pt idx="128">
                  <c:v>35.828333333333298</c:v>
                </c:pt>
                <c:pt idx="129">
                  <c:v>44.240833333333299</c:v>
                </c:pt>
                <c:pt idx="130">
                  <c:v>48.47625</c:v>
                </c:pt>
                <c:pt idx="131">
                  <c:v>64.392083333333304</c:v>
                </c:pt>
                <c:pt idx="132">
                  <c:v>57.506666666666597</c:v>
                </c:pt>
                <c:pt idx="133">
                  <c:v>60.60125</c:v>
                </c:pt>
                <c:pt idx="134">
                  <c:v>59.695416666666603</c:v>
                </c:pt>
                <c:pt idx="135">
                  <c:v>63.4149999999999</c:v>
                </c:pt>
                <c:pt idx="136">
                  <c:v>40.586428571428499</c:v>
                </c:pt>
                <c:pt idx="137">
                  <c:v>51.212499999999999</c:v>
                </c:pt>
                <c:pt idx="138">
                  <c:v>32.070454545454503</c:v>
                </c:pt>
                <c:pt idx="139">
                  <c:v>57.2349999999999</c:v>
                </c:pt>
                <c:pt idx="140">
                  <c:v>40.739999999999903</c:v>
                </c:pt>
                <c:pt idx="141">
                  <c:v>46.875833333333297</c:v>
                </c:pt>
                <c:pt idx="142">
                  <c:v>35.6323636363636</c:v>
                </c:pt>
                <c:pt idx="143">
                  <c:v>49.200416666666598</c:v>
                </c:pt>
                <c:pt idx="144">
                  <c:v>50.580750000000002</c:v>
                </c:pt>
                <c:pt idx="145">
                  <c:v>47.971090909090897</c:v>
                </c:pt>
                <c:pt idx="146">
                  <c:v>56.944499999999998</c:v>
                </c:pt>
                <c:pt idx="147">
                  <c:v>55.517916666666601</c:v>
                </c:pt>
                <c:pt idx="148">
                  <c:v>42.779142857142801</c:v>
                </c:pt>
                <c:pt idx="149">
                  <c:v>50.096333333333298</c:v>
                </c:pt>
                <c:pt idx="150">
                  <c:v>56.752999999999901</c:v>
                </c:pt>
                <c:pt idx="151">
                  <c:v>62.233666666666601</c:v>
                </c:pt>
                <c:pt idx="152">
                  <c:v>58.376583333333301</c:v>
                </c:pt>
                <c:pt idx="153">
                  <c:v>76.446166666666599</c:v>
                </c:pt>
                <c:pt idx="154">
                  <c:v>59.417250000000003</c:v>
                </c:pt>
                <c:pt idx="155">
                  <c:v>77.689083333333301</c:v>
                </c:pt>
                <c:pt idx="156">
                  <c:v>60.7068333333333</c:v>
                </c:pt>
                <c:pt idx="157">
                  <c:v>54.075499999999998</c:v>
                </c:pt>
                <c:pt idx="158">
                  <c:v>58.074090909090899</c:v>
                </c:pt>
                <c:pt idx="159">
                  <c:v>58.947666666666599</c:v>
                </c:pt>
                <c:pt idx="160">
                  <c:v>50.550444444444402</c:v>
                </c:pt>
                <c:pt idx="161">
                  <c:v>54.709249999999997</c:v>
                </c:pt>
                <c:pt idx="162">
                  <c:v>44.055250000000001</c:v>
                </c:pt>
                <c:pt idx="163">
                  <c:v>52.375399999999999</c:v>
                </c:pt>
                <c:pt idx="164">
                  <c:v>56.051000000000002</c:v>
                </c:pt>
                <c:pt idx="165">
                  <c:v>49.247363636363602</c:v>
                </c:pt>
                <c:pt idx="166">
                  <c:v>51.720125000000003</c:v>
                </c:pt>
                <c:pt idx="167">
                  <c:v>58.361166666666598</c:v>
                </c:pt>
                <c:pt idx="168">
                  <c:v>39.493714285714198</c:v>
                </c:pt>
                <c:pt idx="169">
                  <c:v>49.298749999999998</c:v>
                </c:pt>
                <c:pt idx="170">
                  <c:v>56.920916666666599</c:v>
                </c:pt>
                <c:pt idx="171">
                  <c:v>47.455500000000001</c:v>
                </c:pt>
                <c:pt idx="172">
                  <c:v>35.969888888888804</c:v>
                </c:pt>
                <c:pt idx="173">
                  <c:v>42.944777777777702</c:v>
                </c:pt>
                <c:pt idx="174">
                  <c:v>36.922249999999998</c:v>
                </c:pt>
                <c:pt idx="175">
                  <c:v>36.546333333333301</c:v>
                </c:pt>
                <c:pt idx="176">
                  <c:v>37.124400000000001</c:v>
                </c:pt>
                <c:pt idx="177">
                  <c:v>42.941666666666599</c:v>
                </c:pt>
                <c:pt idx="178">
                  <c:v>31.945999999999898</c:v>
                </c:pt>
                <c:pt idx="179">
                  <c:v>50.933333333333302</c:v>
                </c:pt>
                <c:pt idx="180">
                  <c:v>53.714300000000001</c:v>
                </c:pt>
                <c:pt idx="181">
                  <c:v>50.493333333333297</c:v>
                </c:pt>
                <c:pt idx="182">
                  <c:v>63.067083333333301</c:v>
                </c:pt>
                <c:pt idx="183">
                  <c:v>78.320583333333303</c:v>
                </c:pt>
                <c:pt idx="184">
                  <c:v>62.180583333333303</c:v>
                </c:pt>
                <c:pt idx="185">
                  <c:v>60.060250000000003</c:v>
                </c:pt>
                <c:pt idx="186">
                  <c:v>45.017499999999998</c:v>
                </c:pt>
                <c:pt idx="187">
                  <c:v>79.766666666666595</c:v>
                </c:pt>
                <c:pt idx="188">
                  <c:v>40.561666666666603</c:v>
                </c:pt>
                <c:pt idx="189">
                  <c:v>47.821818181818102</c:v>
                </c:pt>
                <c:pt idx="190">
                  <c:v>43.174583333333302</c:v>
                </c:pt>
                <c:pt idx="191">
                  <c:v>54.176666666666598</c:v>
                </c:pt>
                <c:pt idx="192">
                  <c:v>49.405416666666603</c:v>
                </c:pt>
                <c:pt idx="193">
                  <c:v>73.729583333333295</c:v>
                </c:pt>
                <c:pt idx="194">
                  <c:v>44.014999999999901</c:v>
                </c:pt>
                <c:pt idx="195">
                  <c:v>51.409583333333302</c:v>
                </c:pt>
                <c:pt idx="196">
                  <c:v>47.154583333333299</c:v>
                </c:pt>
                <c:pt idx="197">
                  <c:v>65.525416666666601</c:v>
                </c:pt>
                <c:pt idx="198">
                  <c:v>61.518333333333302</c:v>
                </c:pt>
                <c:pt idx="199">
                  <c:v>79.883750000000006</c:v>
                </c:pt>
                <c:pt idx="200">
                  <c:v>53.233749999999901</c:v>
                </c:pt>
                <c:pt idx="201">
                  <c:v>88.894999999999996</c:v>
                </c:pt>
                <c:pt idx="202">
                  <c:v>28.648499999999999</c:v>
                </c:pt>
                <c:pt idx="203">
                  <c:v>44.792916666666599</c:v>
                </c:pt>
                <c:pt idx="204">
                  <c:v>47.22625</c:v>
                </c:pt>
                <c:pt idx="205">
                  <c:v>49.3720833333333</c:v>
                </c:pt>
                <c:pt idx="206">
                  <c:v>51.491666666666603</c:v>
                </c:pt>
                <c:pt idx="207">
                  <c:v>53.55</c:v>
                </c:pt>
                <c:pt idx="208">
                  <c:v>52.564166666666601</c:v>
                </c:pt>
                <c:pt idx="209">
                  <c:v>56.3049999999999</c:v>
                </c:pt>
                <c:pt idx="210">
                  <c:v>50.992916666666602</c:v>
                </c:pt>
                <c:pt idx="211">
                  <c:v>54.992916666666602</c:v>
                </c:pt>
                <c:pt idx="212">
                  <c:v>50.9091666666666</c:v>
                </c:pt>
                <c:pt idx="213">
                  <c:v>50.233333333333299</c:v>
                </c:pt>
                <c:pt idx="214">
                  <c:v>45.06</c:v>
                </c:pt>
                <c:pt idx="215">
                  <c:v>48.699583333333301</c:v>
                </c:pt>
                <c:pt idx="216">
                  <c:v>48.758333333333297</c:v>
                </c:pt>
                <c:pt idx="217">
                  <c:v>48.168333333333301</c:v>
                </c:pt>
                <c:pt idx="218">
                  <c:v>50.261666666666599</c:v>
                </c:pt>
                <c:pt idx="219">
                  <c:v>47.798333333333296</c:v>
                </c:pt>
                <c:pt idx="220">
                  <c:v>49.244166666666601</c:v>
                </c:pt>
                <c:pt idx="221">
                  <c:v>50.734583333333298</c:v>
                </c:pt>
                <c:pt idx="222">
                  <c:v>53.69</c:v>
                </c:pt>
                <c:pt idx="223">
                  <c:v>53.271666666666597</c:v>
                </c:pt>
                <c:pt idx="224">
                  <c:v>49.4508333333333</c:v>
                </c:pt>
                <c:pt idx="225">
                  <c:v>52.059166666666599</c:v>
                </c:pt>
                <c:pt idx="226">
                  <c:v>37.89</c:v>
                </c:pt>
                <c:pt idx="227">
                  <c:v>45.816666666666599</c:v>
                </c:pt>
                <c:pt idx="228">
                  <c:v>36.757083333333298</c:v>
                </c:pt>
                <c:pt idx="229">
                  <c:v>44.214583333333302</c:v>
                </c:pt>
                <c:pt idx="230">
                  <c:v>49.384583333333303</c:v>
                </c:pt>
                <c:pt idx="231">
                  <c:v>48.080416666666601</c:v>
                </c:pt>
                <c:pt idx="232">
                  <c:v>52.469583333333297</c:v>
                </c:pt>
                <c:pt idx="233">
                  <c:v>53.402916666666599</c:v>
                </c:pt>
                <c:pt idx="234">
                  <c:v>39.446249999999999</c:v>
                </c:pt>
                <c:pt idx="235">
                  <c:v>47.963333333333303</c:v>
                </c:pt>
                <c:pt idx="236">
                  <c:v>42.502222222222201</c:v>
                </c:pt>
                <c:pt idx="237">
                  <c:v>44.941666666666599</c:v>
                </c:pt>
                <c:pt idx="238">
                  <c:v>45.204285714285703</c:v>
                </c:pt>
                <c:pt idx="239">
                  <c:v>48.322083333333303</c:v>
                </c:pt>
                <c:pt idx="240">
                  <c:v>44.181666666666601</c:v>
                </c:pt>
                <c:pt idx="241">
                  <c:v>79.288727272727201</c:v>
                </c:pt>
                <c:pt idx="242">
                  <c:v>51.941249999999997</c:v>
                </c:pt>
                <c:pt idx="243">
                  <c:v>49.0996666666666</c:v>
                </c:pt>
                <c:pt idx="244">
                  <c:v>66.743333333333297</c:v>
                </c:pt>
                <c:pt idx="245">
                  <c:v>59.953249999999997</c:v>
                </c:pt>
                <c:pt idx="246">
                  <c:v>48.052500000000002</c:v>
                </c:pt>
                <c:pt idx="247">
                  <c:v>43.413333333333298</c:v>
                </c:pt>
                <c:pt idx="248">
                  <c:v>41.137499999999903</c:v>
                </c:pt>
                <c:pt idx="249">
                  <c:v>54.3541666666666</c:v>
                </c:pt>
                <c:pt idx="250">
                  <c:v>50.5133333333333</c:v>
                </c:pt>
                <c:pt idx="251">
                  <c:v>59.321666666666601</c:v>
                </c:pt>
                <c:pt idx="252">
                  <c:v>70.624166666666596</c:v>
                </c:pt>
                <c:pt idx="253">
                  <c:v>75.650833333333296</c:v>
                </c:pt>
                <c:pt idx="254">
                  <c:v>48.5474999999999</c:v>
                </c:pt>
                <c:pt idx="255">
                  <c:v>45.350833333333298</c:v>
                </c:pt>
                <c:pt idx="256">
                  <c:v>47.290833333333303</c:v>
                </c:pt>
                <c:pt idx="257">
                  <c:v>60.935416666666598</c:v>
                </c:pt>
                <c:pt idx="258">
                  <c:v>60.887916666666598</c:v>
                </c:pt>
                <c:pt idx="259">
                  <c:v>73.694583333333298</c:v>
                </c:pt>
                <c:pt idx="260">
                  <c:v>57.995833333333302</c:v>
                </c:pt>
                <c:pt idx="261">
                  <c:v>49.681249999999999</c:v>
                </c:pt>
                <c:pt idx="262">
                  <c:v>28.802777777777699</c:v>
                </c:pt>
                <c:pt idx="263">
                  <c:v>57.887916666666598</c:v>
                </c:pt>
                <c:pt idx="264">
                  <c:v>34.658124999999998</c:v>
                </c:pt>
                <c:pt idx="265">
                  <c:v>42.6458333333333</c:v>
                </c:pt>
                <c:pt idx="266">
                  <c:v>38.750833333333297</c:v>
                </c:pt>
                <c:pt idx="267">
                  <c:v>44.832083333333301</c:v>
                </c:pt>
                <c:pt idx="268">
                  <c:v>37.403888888888801</c:v>
                </c:pt>
                <c:pt idx="269">
                  <c:v>46.276249999999997</c:v>
                </c:pt>
                <c:pt idx="270">
                  <c:v>37.748750000000001</c:v>
                </c:pt>
                <c:pt idx="271">
                  <c:v>46.262083333333301</c:v>
                </c:pt>
                <c:pt idx="272">
                  <c:v>39.879090909090898</c:v>
                </c:pt>
                <c:pt idx="273">
                  <c:v>47.372916666666598</c:v>
                </c:pt>
                <c:pt idx="274">
                  <c:v>40.558181818181801</c:v>
                </c:pt>
                <c:pt idx="275">
                  <c:v>53.550416666666599</c:v>
                </c:pt>
                <c:pt idx="276">
                  <c:v>47.153750000000002</c:v>
                </c:pt>
                <c:pt idx="277">
                  <c:v>54.608333333333299</c:v>
                </c:pt>
                <c:pt idx="278">
                  <c:v>50.127083333333303</c:v>
                </c:pt>
                <c:pt idx="279">
                  <c:v>49.530833333333298</c:v>
                </c:pt>
                <c:pt idx="280">
                  <c:v>38.462499999999999</c:v>
                </c:pt>
                <c:pt idx="281">
                  <c:v>47.275416666666601</c:v>
                </c:pt>
                <c:pt idx="282">
                  <c:v>45.832500000000003</c:v>
                </c:pt>
                <c:pt idx="283">
                  <c:v>50.742916666666602</c:v>
                </c:pt>
                <c:pt idx="284">
                  <c:v>46.262499999999903</c:v>
                </c:pt>
                <c:pt idx="285">
                  <c:v>49.195</c:v>
                </c:pt>
                <c:pt idx="286">
                  <c:v>37.257083333333298</c:v>
                </c:pt>
                <c:pt idx="287">
                  <c:v>43.033333333333303</c:v>
                </c:pt>
                <c:pt idx="288">
                  <c:v>39.896428571428501</c:v>
                </c:pt>
                <c:pt idx="289">
                  <c:v>53.087499999999999</c:v>
                </c:pt>
                <c:pt idx="290">
                  <c:v>44.002499999999998</c:v>
                </c:pt>
                <c:pt idx="291">
                  <c:v>50.586666666666602</c:v>
                </c:pt>
                <c:pt idx="292">
                  <c:v>46.027083333333302</c:v>
                </c:pt>
                <c:pt idx="293">
                  <c:v>51.392916666666601</c:v>
                </c:pt>
                <c:pt idx="294">
                  <c:v>46.5908333333333</c:v>
                </c:pt>
                <c:pt idx="295">
                  <c:v>54.303750000000001</c:v>
                </c:pt>
                <c:pt idx="296">
                  <c:v>45.068750000000001</c:v>
                </c:pt>
                <c:pt idx="297">
                  <c:v>42.706249999999997</c:v>
                </c:pt>
                <c:pt idx="298">
                  <c:v>35.205555555555499</c:v>
                </c:pt>
                <c:pt idx="299">
                  <c:v>49.220833333333303</c:v>
                </c:pt>
                <c:pt idx="300">
                  <c:v>42.534374999999997</c:v>
                </c:pt>
                <c:pt idx="301">
                  <c:v>49.414090909090902</c:v>
                </c:pt>
                <c:pt idx="302">
                  <c:v>53.580699999999901</c:v>
                </c:pt>
                <c:pt idx="303">
                  <c:v>84.922083333333305</c:v>
                </c:pt>
                <c:pt idx="304">
                  <c:v>39.346999999999902</c:v>
                </c:pt>
                <c:pt idx="305">
                  <c:v>43.315916666666602</c:v>
                </c:pt>
                <c:pt idx="306">
                  <c:v>47.9022222222222</c:v>
                </c:pt>
                <c:pt idx="307">
                  <c:v>54.980166666666598</c:v>
                </c:pt>
                <c:pt idx="308">
                  <c:v>35.089999999999897</c:v>
                </c:pt>
                <c:pt idx="309">
                  <c:v>41.228333333333303</c:v>
                </c:pt>
                <c:pt idx="310">
                  <c:v>48.412916666666597</c:v>
                </c:pt>
                <c:pt idx="311">
                  <c:v>49.219999999999899</c:v>
                </c:pt>
                <c:pt idx="312">
                  <c:v>51.047083333333298</c:v>
                </c:pt>
                <c:pt idx="313">
                  <c:v>53.327916666666603</c:v>
                </c:pt>
                <c:pt idx="314">
                  <c:v>46.842500000000001</c:v>
                </c:pt>
                <c:pt idx="315">
                  <c:v>56.6724999999999</c:v>
                </c:pt>
                <c:pt idx="316">
                  <c:v>42.86</c:v>
                </c:pt>
                <c:pt idx="317">
                  <c:v>53.180833333333297</c:v>
                </c:pt>
                <c:pt idx="318">
                  <c:v>40.827083333333299</c:v>
                </c:pt>
                <c:pt idx="319">
                  <c:v>51.916249999999998</c:v>
                </c:pt>
                <c:pt idx="320">
                  <c:v>58.307499999999997</c:v>
                </c:pt>
                <c:pt idx="321">
                  <c:v>79.133749999999907</c:v>
                </c:pt>
                <c:pt idx="322">
                  <c:v>52.497499999999903</c:v>
                </c:pt>
                <c:pt idx="323">
                  <c:v>47.962916666666601</c:v>
                </c:pt>
                <c:pt idx="324">
                  <c:v>62.541249999999899</c:v>
                </c:pt>
                <c:pt idx="325">
                  <c:v>79.1875</c:v>
                </c:pt>
                <c:pt idx="326">
                  <c:v>38.7470833333333</c:v>
                </c:pt>
                <c:pt idx="327">
                  <c:v>49.417083333333302</c:v>
                </c:pt>
                <c:pt idx="328">
                  <c:v>41.010833333333302</c:v>
                </c:pt>
                <c:pt idx="329">
                  <c:v>48.966249999999903</c:v>
                </c:pt>
                <c:pt idx="330">
                  <c:v>46.856666666666598</c:v>
                </c:pt>
                <c:pt idx="331">
                  <c:v>60.067499999999903</c:v>
                </c:pt>
                <c:pt idx="332">
                  <c:v>46.485833333333296</c:v>
                </c:pt>
                <c:pt idx="333">
                  <c:v>63.379999999999903</c:v>
                </c:pt>
                <c:pt idx="334">
                  <c:v>56.775833333333303</c:v>
                </c:pt>
                <c:pt idx="335">
                  <c:v>71.761666666666599</c:v>
                </c:pt>
                <c:pt idx="336">
                  <c:v>57.215416666666599</c:v>
                </c:pt>
                <c:pt idx="337">
                  <c:v>72.071666666666601</c:v>
                </c:pt>
                <c:pt idx="338">
                  <c:v>55.789166666666603</c:v>
                </c:pt>
                <c:pt idx="339">
                  <c:v>57.0787499999999</c:v>
                </c:pt>
                <c:pt idx="340">
                  <c:v>52.03875</c:v>
                </c:pt>
                <c:pt idx="341">
                  <c:v>57.935000000000002</c:v>
                </c:pt>
                <c:pt idx="342">
                  <c:v>38.531111111111102</c:v>
                </c:pt>
                <c:pt idx="343">
                  <c:v>51.300416666666599</c:v>
                </c:pt>
                <c:pt idx="344">
                  <c:v>35.748125000000002</c:v>
                </c:pt>
                <c:pt idx="345">
                  <c:v>43.7841666666666</c:v>
                </c:pt>
                <c:pt idx="346">
                  <c:v>32.951000000000001</c:v>
                </c:pt>
                <c:pt idx="347">
                  <c:v>45.659583333333302</c:v>
                </c:pt>
                <c:pt idx="348">
                  <c:v>42.175909090909002</c:v>
                </c:pt>
                <c:pt idx="349">
                  <c:v>45.818750000000001</c:v>
                </c:pt>
                <c:pt idx="350">
                  <c:v>45.181249999999999</c:v>
                </c:pt>
                <c:pt idx="351">
                  <c:v>59.650833333333303</c:v>
                </c:pt>
                <c:pt idx="352">
                  <c:v>53.089999999999897</c:v>
                </c:pt>
                <c:pt idx="353">
                  <c:v>59.624166666666603</c:v>
                </c:pt>
                <c:pt idx="354">
                  <c:v>52.540833333333303</c:v>
                </c:pt>
                <c:pt idx="355">
                  <c:v>52.706666666666599</c:v>
                </c:pt>
                <c:pt idx="356">
                  <c:v>50.466250000000002</c:v>
                </c:pt>
                <c:pt idx="357">
                  <c:v>57.713333333333303</c:v>
                </c:pt>
                <c:pt idx="358">
                  <c:v>33.4791666666666</c:v>
                </c:pt>
                <c:pt idx="359">
                  <c:v>48.625</c:v>
                </c:pt>
                <c:pt idx="360">
                  <c:v>34.729374999999997</c:v>
                </c:pt>
                <c:pt idx="361">
                  <c:v>54.031249999999901</c:v>
                </c:pt>
                <c:pt idx="362">
                  <c:v>80.355500000000006</c:v>
                </c:pt>
                <c:pt idx="363">
                  <c:v>197.62691666666601</c:v>
                </c:pt>
                <c:pt idx="364">
                  <c:v>38.401499999999999</c:v>
                </c:pt>
                <c:pt idx="365">
                  <c:v>43.864916666666602</c:v>
                </c:pt>
                <c:pt idx="366">
                  <c:v>44.829500000000003</c:v>
                </c:pt>
                <c:pt idx="367">
                  <c:v>61.380749999999999</c:v>
                </c:pt>
                <c:pt idx="368">
                  <c:v>26.107499999999899</c:v>
                </c:pt>
                <c:pt idx="369">
                  <c:v>45.783333333333303</c:v>
                </c:pt>
                <c:pt idx="370">
                  <c:v>51.353749999999998</c:v>
                </c:pt>
                <c:pt idx="371">
                  <c:v>42.387</c:v>
                </c:pt>
                <c:pt idx="372">
                  <c:v>52.655000000000001</c:v>
                </c:pt>
                <c:pt idx="373">
                  <c:v>53.036666666666598</c:v>
                </c:pt>
                <c:pt idx="374">
                  <c:v>36.664583333333297</c:v>
                </c:pt>
                <c:pt idx="375">
                  <c:v>70.017499999999998</c:v>
                </c:pt>
                <c:pt idx="376">
                  <c:v>45.737083333333302</c:v>
                </c:pt>
                <c:pt idx="377">
                  <c:v>47.952916666666603</c:v>
                </c:pt>
                <c:pt idx="378">
                  <c:v>48.643333333333302</c:v>
                </c:pt>
                <c:pt idx="379">
                  <c:v>53.9433333333333</c:v>
                </c:pt>
                <c:pt idx="380">
                  <c:v>78.154166666666598</c:v>
                </c:pt>
                <c:pt idx="381">
                  <c:v>72.477916666666601</c:v>
                </c:pt>
                <c:pt idx="382">
                  <c:v>43.243333333333297</c:v>
                </c:pt>
                <c:pt idx="383">
                  <c:v>67.462083333333297</c:v>
                </c:pt>
                <c:pt idx="384">
                  <c:v>50.933333333333302</c:v>
                </c:pt>
                <c:pt idx="385">
                  <c:v>50.860833333333296</c:v>
                </c:pt>
                <c:pt idx="386">
                  <c:v>46.814583333333303</c:v>
                </c:pt>
                <c:pt idx="387">
                  <c:v>65.967083333333306</c:v>
                </c:pt>
                <c:pt idx="388">
                  <c:v>52.462499999999999</c:v>
                </c:pt>
                <c:pt idx="389">
                  <c:v>67.153750000000002</c:v>
                </c:pt>
                <c:pt idx="390">
                  <c:v>57.936250000000001</c:v>
                </c:pt>
                <c:pt idx="391">
                  <c:v>59.931666666666601</c:v>
                </c:pt>
                <c:pt idx="392">
                  <c:v>60.722499999999997</c:v>
                </c:pt>
                <c:pt idx="393">
                  <c:v>59.856250000000003</c:v>
                </c:pt>
                <c:pt idx="394">
                  <c:v>51.819999999999901</c:v>
                </c:pt>
                <c:pt idx="395">
                  <c:v>76.141666666666595</c:v>
                </c:pt>
                <c:pt idx="396">
                  <c:v>66.974999999999994</c:v>
                </c:pt>
                <c:pt idx="397">
                  <c:v>82.171666666666596</c:v>
                </c:pt>
                <c:pt idx="398">
                  <c:v>50.0162499999999</c:v>
                </c:pt>
                <c:pt idx="399">
                  <c:v>64.713333333333296</c:v>
                </c:pt>
                <c:pt idx="400">
                  <c:v>44.022500000000001</c:v>
                </c:pt>
                <c:pt idx="401">
                  <c:v>54.5445833333333</c:v>
                </c:pt>
                <c:pt idx="402">
                  <c:v>44.419166666666598</c:v>
                </c:pt>
                <c:pt idx="403">
                  <c:v>74.711666666666602</c:v>
                </c:pt>
                <c:pt idx="404">
                  <c:v>43.5283333333333</c:v>
                </c:pt>
                <c:pt idx="405">
                  <c:v>58.199583333333301</c:v>
                </c:pt>
                <c:pt idx="406">
                  <c:v>38.403888888888801</c:v>
                </c:pt>
                <c:pt idx="407">
                  <c:v>48.528750000000002</c:v>
                </c:pt>
                <c:pt idx="408">
                  <c:v>45.454583333333296</c:v>
                </c:pt>
                <c:pt idx="409">
                  <c:v>65.091249999999903</c:v>
                </c:pt>
                <c:pt idx="410">
                  <c:v>53.253749999999997</c:v>
                </c:pt>
                <c:pt idx="411">
                  <c:v>62.634999999999899</c:v>
                </c:pt>
                <c:pt idx="412">
                  <c:v>43.797916666666602</c:v>
                </c:pt>
                <c:pt idx="413">
                  <c:v>74.790416666666601</c:v>
                </c:pt>
                <c:pt idx="414">
                  <c:v>54.195</c:v>
                </c:pt>
                <c:pt idx="415">
                  <c:v>81.428749999999994</c:v>
                </c:pt>
                <c:pt idx="416">
                  <c:v>61.591666666666598</c:v>
                </c:pt>
                <c:pt idx="417">
                  <c:v>84.004999999999995</c:v>
                </c:pt>
                <c:pt idx="418">
                  <c:v>73.071250000000006</c:v>
                </c:pt>
                <c:pt idx="419">
                  <c:v>89.251666666666594</c:v>
                </c:pt>
                <c:pt idx="420">
                  <c:v>70.024583333333297</c:v>
                </c:pt>
                <c:pt idx="421">
                  <c:v>72.64</c:v>
                </c:pt>
                <c:pt idx="422">
                  <c:v>63.719166666666602</c:v>
                </c:pt>
                <c:pt idx="423">
                  <c:v>76.680416666666602</c:v>
                </c:pt>
                <c:pt idx="424">
                  <c:v>97.3719999999999</c:v>
                </c:pt>
                <c:pt idx="425">
                  <c:v>87.475083333333302</c:v>
                </c:pt>
                <c:pt idx="426">
                  <c:v>42.447888888888798</c:v>
                </c:pt>
                <c:pt idx="427">
                  <c:v>54.379166666666599</c:v>
                </c:pt>
                <c:pt idx="428">
                  <c:v>47.226333333333301</c:v>
                </c:pt>
                <c:pt idx="429">
                  <c:v>65.741166666666601</c:v>
                </c:pt>
                <c:pt idx="430">
                  <c:v>43.6204166666666</c:v>
                </c:pt>
                <c:pt idx="431">
                  <c:v>75.9479166666666</c:v>
                </c:pt>
                <c:pt idx="432">
                  <c:v>45.174999999999997</c:v>
                </c:pt>
                <c:pt idx="433">
                  <c:v>49.103333333333303</c:v>
                </c:pt>
                <c:pt idx="434">
                  <c:v>48.378749999999997</c:v>
                </c:pt>
                <c:pt idx="435">
                  <c:v>49.6458333333333</c:v>
                </c:pt>
                <c:pt idx="436">
                  <c:v>52.8779166666666</c:v>
                </c:pt>
                <c:pt idx="437">
                  <c:v>98.386250000000004</c:v>
                </c:pt>
                <c:pt idx="438">
                  <c:v>59.590416666666599</c:v>
                </c:pt>
                <c:pt idx="439">
                  <c:v>72.096666666666593</c:v>
                </c:pt>
                <c:pt idx="440">
                  <c:v>47.9270833333333</c:v>
                </c:pt>
                <c:pt idx="441">
                  <c:v>57.243333333333297</c:v>
                </c:pt>
                <c:pt idx="442">
                  <c:v>63.758333333333297</c:v>
                </c:pt>
                <c:pt idx="443">
                  <c:v>69.530833333333305</c:v>
                </c:pt>
                <c:pt idx="444">
                  <c:v>55.008749999999999</c:v>
                </c:pt>
                <c:pt idx="445">
                  <c:v>67.959583333333299</c:v>
                </c:pt>
                <c:pt idx="446">
                  <c:v>58.454999999999899</c:v>
                </c:pt>
                <c:pt idx="447">
                  <c:v>59.5133333333333</c:v>
                </c:pt>
                <c:pt idx="448">
                  <c:v>62.106250000000003</c:v>
                </c:pt>
                <c:pt idx="449">
                  <c:v>75.083749999999995</c:v>
                </c:pt>
                <c:pt idx="450">
                  <c:v>72.067499999999995</c:v>
                </c:pt>
                <c:pt idx="451">
                  <c:v>69.167083333333295</c:v>
                </c:pt>
                <c:pt idx="452">
                  <c:v>47.772083333333299</c:v>
                </c:pt>
                <c:pt idx="453">
                  <c:v>57.986249999999899</c:v>
                </c:pt>
                <c:pt idx="454">
                  <c:v>53.971249999999998</c:v>
                </c:pt>
                <c:pt idx="455">
                  <c:v>66.100833333333298</c:v>
                </c:pt>
                <c:pt idx="456">
                  <c:v>48.206249999999997</c:v>
                </c:pt>
                <c:pt idx="457">
                  <c:v>63.657499999999999</c:v>
                </c:pt>
                <c:pt idx="458">
                  <c:v>46.99</c:v>
                </c:pt>
                <c:pt idx="459">
                  <c:v>61.338333333333303</c:v>
                </c:pt>
                <c:pt idx="460">
                  <c:v>40.4195833333333</c:v>
                </c:pt>
                <c:pt idx="461">
                  <c:v>54.921666666666603</c:v>
                </c:pt>
                <c:pt idx="462">
                  <c:v>55.743749999999899</c:v>
                </c:pt>
                <c:pt idx="463">
                  <c:v>64.784166666666593</c:v>
                </c:pt>
                <c:pt idx="464">
                  <c:v>39.407916666666601</c:v>
                </c:pt>
                <c:pt idx="465">
                  <c:v>45.298333333333296</c:v>
                </c:pt>
                <c:pt idx="466">
                  <c:v>42.202727272727202</c:v>
                </c:pt>
                <c:pt idx="467">
                  <c:v>56.2558333333333</c:v>
                </c:pt>
                <c:pt idx="468">
                  <c:v>44.347499999999997</c:v>
                </c:pt>
                <c:pt idx="469">
                  <c:v>60.957083333333301</c:v>
                </c:pt>
                <c:pt idx="470">
                  <c:v>46.731666666666598</c:v>
                </c:pt>
                <c:pt idx="471">
                  <c:v>56.807083333333303</c:v>
                </c:pt>
                <c:pt idx="472">
                  <c:v>41.453333333333298</c:v>
                </c:pt>
                <c:pt idx="473">
                  <c:v>56.362916666666599</c:v>
                </c:pt>
                <c:pt idx="474">
                  <c:v>44.294999999999902</c:v>
                </c:pt>
                <c:pt idx="475">
                  <c:v>56.652083333333302</c:v>
                </c:pt>
                <c:pt idx="476">
                  <c:v>54.389583333333299</c:v>
                </c:pt>
                <c:pt idx="477">
                  <c:v>79.165416666666601</c:v>
                </c:pt>
                <c:pt idx="478">
                  <c:v>54.53875</c:v>
                </c:pt>
                <c:pt idx="479">
                  <c:v>56.990833333333299</c:v>
                </c:pt>
                <c:pt idx="480">
                  <c:v>46.333750000000002</c:v>
                </c:pt>
                <c:pt idx="481">
                  <c:v>59.141666666666602</c:v>
                </c:pt>
                <c:pt idx="482">
                  <c:v>39.871666666666599</c:v>
                </c:pt>
                <c:pt idx="483">
                  <c:v>42.424166666666601</c:v>
                </c:pt>
                <c:pt idx="484">
                  <c:v>31.869166666666601</c:v>
                </c:pt>
                <c:pt idx="485">
                  <c:v>51.942083333333301</c:v>
                </c:pt>
                <c:pt idx="486">
                  <c:v>71.976583333333295</c:v>
                </c:pt>
                <c:pt idx="487">
                  <c:v>55.570500000000003</c:v>
                </c:pt>
                <c:pt idx="488">
                  <c:v>35.178818181818102</c:v>
                </c:pt>
                <c:pt idx="489">
                  <c:v>82.808583333333303</c:v>
                </c:pt>
                <c:pt idx="490">
                  <c:v>44.022727272727202</c:v>
                </c:pt>
                <c:pt idx="491">
                  <c:v>80.227000000000004</c:v>
                </c:pt>
                <c:pt idx="492">
                  <c:v>55.7558333333333</c:v>
                </c:pt>
                <c:pt idx="493">
                  <c:v>62.750833333333297</c:v>
                </c:pt>
                <c:pt idx="494">
                  <c:v>33.043333333333301</c:v>
                </c:pt>
                <c:pt idx="495">
                  <c:v>37.844583333333297</c:v>
                </c:pt>
                <c:pt idx="496">
                  <c:v>47.879999999999903</c:v>
                </c:pt>
                <c:pt idx="497">
                  <c:v>50.42</c:v>
                </c:pt>
                <c:pt idx="498">
                  <c:v>47.507083333333298</c:v>
                </c:pt>
                <c:pt idx="499">
                  <c:v>74.433333333333294</c:v>
                </c:pt>
                <c:pt idx="500">
                  <c:v>72.467083333333306</c:v>
                </c:pt>
                <c:pt idx="501">
                  <c:v>77.196250000000006</c:v>
                </c:pt>
                <c:pt idx="502">
                  <c:v>52.41</c:v>
                </c:pt>
                <c:pt idx="503">
                  <c:v>73.879999999999896</c:v>
                </c:pt>
                <c:pt idx="504">
                  <c:v>62.469166666666602</c:v>
                </c:pt>
                <c:pt idx="505">
                  <c:v>70.363333333333301</c:v>
                </c:pt>
                <c:pt idx="506">
                  <c:v>48.371249999999897</c:v>
                </c:pt>
                <c:pt idx="507">
                  <c:v>88.029583333333306</c:v>
                </c:pt>
                <c:pt idx="508">
                  <c:v>51.335833333333298</c:v>
                </c:pt>
                <c:pt idx="509">
                  <c:v>65.329583333333304</c:v>
                </c:pt>
                <c:pt idx="510">
                  <c:v>53.769999999999897</c:v>
                </c:pt>
                <c:pt idx="511">
                  <c:v>63.956999999999901</c:v>
                </c:pt>
                <c:pt idx="512">
                  <c:v>51.338749999999997</c:v>
                </c:pt>
                <c:pt idx="513">
                  <c:v>54.9345833333333</c:v>
                </c:pt>
                <c:pt idx="514">
                  <c:v>34.522500000000001</c:v>
                </c:pt>
                <c:pt idx="515">
                  <c:v>54.936250000000001</c:v>
                </c:pt>
                <c:pt idx="516">
                  <c:v>51.0729166666666</c:v>
                </c:pt>
                <c:pt idx="517">
                  <c:v>52.2945833333333</c:v>
                </c:pt>
                <c:pt idx="518">
                  <c:v>44.726666666666603</c:v>
                </c:pt>
                <c:pt idx="519">
                  <c:v>77.517499999999998</c:v>
                </c:pt>
                <c:pt idx="520">
                  <c:v>49.554583333333298</c:v>
                </c:pt>
                <c:pt idx="521">
                  <c:v>52.442916666666598</c:v>
                </c:pt>
                <c:pt idx="522">
                  <c:v>49.8287499999999</c:v>
                </c:pt>
                <c:pt idx="523">
                  <c:v>67.549583333333302</c:v>
                </c:pt>
                <c:pt idx="524">
                  <c:v>48.207500000000003</c:v>
                </c:pt>
                <c:pt idx="525">
                  <c:v>46.808749999999897</c:v>
                </c:pt>
                <c:pt idx="526">
                  <c:v>45.873750000000001</c:v>
                </c:pt>
                <c:pt idx="527">
                  <c:v>47.7245833333333</c:v>
                </c:pt>
                <c:pt idx="528">
                  <c:v>28.845999999999901</c:v>
                </c:pt>
                <c:pt idx="529">
                  <c:v>60.244583333333303</c:v>
                </c:pt>
                <c:pt idx="530">
                  <c:v>36.316249999999997</c:v>
                </c:pt>
                <c:pt idx="531">
                  <c:v>44.537499999999902</c:v>
                </c:pt>
                <c:pt idx="532">
                  <c:v>34.553333333333299</c:v>
                </c:pt>
                <c:pt idx="533">
                  <c:v>53.402499999999897</c:v>
                </c:pt>
                <c:pt idx="534">
                  <c:v>50.355833333333301</c:v>
                </c:pt>
                <c:pt idx="535">
                  <c:v>59.463749999999997</c:v>
                </c:pt>
                <c:pt idx="536">
                  <c:v>50.248333333333299</c:v>
                </c:pt>
                <c:pt idx="537">
                  <c:v>52.935416666666598</c:v>
                </c:pt>
                <c:pt idx="538">
                  <c:v>61.705833333333302</c:v>
                </c:pt>
                <c:pt idx="539">
                  <c:v>63.655416666666603</c:v>
                </c:pt>
                <c:pt idx="540">
                  <c:v>55.837083333333297</c:v>
                </c:pt>
                <c:pt idx="541">
                  <c:v>51.783333333333303</c:v>
                </c:pt>
                <c:pt idx="542">
                  <c:v>51.994999999999997</c:v>
                </c:pt>
                <c:pt idx="543">
                  <c:v>60.637499999999903</c:v>
                </c:pt>
                <c:pt idx="544">
                  <c:v>44.738750000000003</c:v>
                </c:pt>
                <c:pt idx="545">
                  <c:v>59.0162499999999</c:v>
                </c:pt>
                <c:pt idx="546">
                  <c:v>41.709600000000002</c:v>
                </c:pt>
                <c:pt idx="547">
                  <c:v>56.280833333333298</c:v>
                </c:pt>
                <c:pt idx="548">
                  <c:v>35.242249999999999</c:v>
                </c:pt>
                <c:pt idx="549">
                  <c:v>73.400666666666595</c:v>
                </c:pt>
                <c:pt idx="550">
                  <c:v>64.428083333333305</c:v>
                </c:pt>
                <c:pt idx="551">
                  <c:v>75.952249999999907</c:v>
                </c:pt>
                <c:pt idx="552">
                  <c:v>53.532083333333297</c:v>
                </c:pt>
                <c:pt idx="553">
                  <c:v>70.233333333333306</c:v>
                </c:pt>
                <c:pt idx="554">
                  <c:v>43.792499999999997</c:v>
                </c:pt>
                <c:pt idx="555">
                  <c:v>43.967916666666603</c:v>
                </c:pt>
                <c:pt idx="556">
                  <c:v>51.145000000000003</c:v>
                </c:pt>
                <c:pt idx="557">
                  <c:v>44.225833333333298</c:v>
                </c:pt>
                <c:pt idx="558">
                  <c:v>62.532499999999999</c:v>
                </c:pt>
                <c:pt idx="559">
                  <c:v>83.460833333333298</c:v>
                </c:pt>
                <c:pt idx="560">
                  <c:v>58.622916666666598</c:v>
                </c:pt>
                <c:pt idx="561">
                  <c:v>66.830833333333302</c:v>
                </c:pt>
                <c:pt idx="562">
                  <c:v>53.835833333333298</c:v>
                </c:pt>
                <c:pt idx="563">
                  <c:v>68.947500000000005</c:v>
                </c:pt>
                <c:pt idx="564">
                  <c:v>60.918333333333301</c:v>
                </c:pt>
                <c:pt idx="565">
                  <c:v>65.825000000000003</c:v>
                </c:pt>
                <c:pt idx="566">
                  <c:v>45.246666666666599</c:v>
                </c:pt>
                <c:pt idx="567">
                  <c:v>93.789166666666603</c:v>
                </c:pt>
                <c:pt idx="568">
                  <c:v>45.956666666666599</c:v>
                </c:pt>
                <c:pt idx="569">
                  <c:v>71.999166666666596</c:v>
                </c:pt>
                <c:pt idx="570">
                  <c:v>37.198749999999997</c:v>
                </c:pt>
                <c:pt idx="571">
                  <c:v>52.446666666666601</c:v>
                </c:pt>
                <c:pt idx="572">
                  <c:v>42.499166666666603</c:v>
                </c:pt>
                <c:pt idx="573">
                  <c:v>63.807499999999997</c:v>
                </c:pt>
                <c:pt idx="574">
                  <c:v>54.576666666666597</c:v>
                </c:pt>
                <c:pt idx="575">
                  <c:v>55.982500000000002</c:v>
                </c:pt>
                <c:pt idx="576">
                  <c:v>44.299166666666601</c:v>
                </c:pt>
                <c:pt idx="577">
                  <c:v>59.989166666666598</c:v>
                </c:pt>
                <c:pt idx="578">
                  <c:v>51.032916666666601</c:v>
                </c:pt>
                <c:pt idx="579">
                  <c:v>64.219166666666595</c:v>
                </c:pt>
                <c:pt idx="580">
                  <c:v>71.835833333333298</c:v>
                </c:pt>
                <c:pt idx="581">
                  <c:v>76.037499999999994</c:v>
                </c:pt>
                <c:pt idx="582">
                  <c:v>53.73</c:v>
                </c:pt>
                <c:pt idx="583">
                  <c:v>76.707916666666605</c:v>
                </c:pt>
                <c:pt idx="584">
                  <c:v>49.93</c:v>
                </c:pt>
                <c:pt idx="585">
                  <c:v>56.155833333333298</c:v>
                </c:pt>
                <c:pt idx="586">
                  <c:v>49.869166666666601</c:v>
                </c:pt>
                <c:pt idx="587">
                  <c:v>57.069166666666597</c:v>
                </c:pt>
                <c:pt idx="588">
                  <c:v>42.998750000000001</c:v>
                </c:pt>
                <c:pt idx="589">
                  <c:v>50.1279166666666</c:v>
                </c:pt>
                <c:pt idx="590">
                  <c:v>37.558749999999897</c:v>
                </c:pt>
                <c:pt idx="591">
                  <c:v>42.296249999999901</c:v>
                </c:pt>
                <c:pt idx="592">
                  <c:v>47.533333333333303</c:v>
                </c:pt>
                <c:pt idx="593">
                  <c:v>58.02375</c:v>
                </c:pt>
                <c:pt idx="594">
                  <c:v>57.103749999999998</c:v>
                </c:pt>
                <c:pt idx="595">
                  <c:v>68.652083333333294</c:v>
                </c:pt>
                <c:pt idx="596">
                  <c:v>60.049166666666601</c:v>
                </c:pt>
                <c:pt idx="597">
                  <c:v>60.7708333333333</c:v>
                </c:pt>
                <c:pt idx="598">
                  <c:v>52.8570833333333</c:v>
                </c:pt>
                <c:pt idx="599">
                  <c:v>55.778750000000002</c:v>
                </c:pt>
                <c:pt idx="600">
                  <c:v>45.507916666666603</c:v>
                </c:pt>
                <c:pt idx="601">
                  <c:v>57.362083333333302</c:v>
                </c:pt>
                <c:pt idx="602">
                  <c:v>65.629166666666606</c:v>
                </c:pt>
                <c:pt idx="603">
                  <c:v>67.625833333333304</c:v>
                </c:pt>
                <c:pt idx="604">
                  <c:v>51.223750000000003</c:v>
                </c:pt>
                <c:pt idx="605">
                  <c:v>69.586666666666602</c:v>
                </c:pt>
                <c:pt idx="606">
                  <c:v>61.611666666666601</c:v>
                </c:pt>
                <c:pt idx="607">
                  <c:v>54.928333333333299</c:v>
                </c:pt>
                <c:pt idx="608">
                  <c:v>54.774374999999999</c:v>
                </c:pt>
                <c:pt idx="609">
                  <c:v>57.5251666666666</c:v>
                </c:pt>
                <c:pt idx="610">
                  <c:v>55.525916666666603</c:v>
                </c:pt>
                <c:pt idx="611">
                  <c:v>93.176249999999996</c:v>
                </c:pt>
                <c:pt idx="612">
                  <c:v>73.739249999999998</c:v>
                </c:pt>
                <c:pt idx="613">
                  <c:v>67.371416666666605</c:v>
                </c:pt>
                <c:pt idx="614">
                  <c:v>54.024583333333297</c:v>
                </c:pt>
                <c:pt idx="615">
                  <c:v>56.475000000000001</c:v>
                </c:pt>
                <c:pt idx="616">
                  <c:v>50.376666666666601</c:v>
                </c:pt>
                <c:pt idx="617">
                  <c:v>41.915833333333303</c:v>
                </c:pt>
                <c:pt idx="618">
                  <c:v>42.007083333333298</c:v>
                </c:pt>
                <c:pt idx="619">
                  <c:v>48.264583333333299</c:v>
                </c:pt>
                <c:pt idx="620">
                  <c:v>57.581666666666599</c:v>
                </c:pt>
                <c:pt idx="621">
                  <c:v>81.2558333333333</c:v>
                </c:pt>
                <c:pt idx="622">
                  <c:v>50.509583333333303</c:v>
                </c:pt>
                <c:pt idx="623">
                  <c:v>61.915833333333303</c:v>
                </c:pt>
                <c:pt idx="624">
                  <c:v>44.452083333333299</c:v>
                </c:pt>
                <c:pt idx="625">
                  <c:v>66.273333333333298</c:v>
                </c:pt>
                <c:pt idx="626">
                  <c:v>56.90625</c:v>
                </c:pt>
                <c:pt idx="627">
                  <c:v>65.317499999999995</c:v>
                </c:pt>
                <c:pt idx="628">
                  <c:v>63.1516666666666</c:v>
                </c:pt>
                <c:pt idx="629">
                  <c:v>78.025416666666601</c:v>
                </c:pt>
                <c:pt idx="630">
                  <c:v>50.135833333333302</c:v>
                </c:pt>
                <c:pt idx="631">
                  <c:v>74.454583333333304</c:v>
                </c:pt>
                <c:pt idx="632">
                  <c:v>47.600416666666597</c:v>
                </c:pt>
                <c:pt idx="633">
                  <c:v>54.03875</c:v>
                </c:pt>
                <c:pt idx="634">
                  <c:v>53.240416666666597</c:v>
                </c:pt>
                <c:pt idx="635">
                  <c:v>79.754583333333301</c:v>
                </c:pt>
                <c:pt idx="636">
                  <c:v>46.871249999999897</c:v>
                </c:pt>
                <c:pt idx="637">
                  <c:v>73.267499999999998</c:v>
                </c:pt>
                <c:pt idx="638">
                  <c:v>49.975000000000001</c:v>
                </c:pt>
                <c:pt idx="639">
                  <c:v>77.7662499999999</c:v>
                </c:pt>
                <c:pt idx="640">
                  <c:v>56.203749999999999</c:v>
                </c:pt>
                <c:pt idx="641">
                  <c:v>74.744583333333296</c:v>
                </c:pt>
                <c:pt idx="642">
                  <c:v>55.783749999999998</c:v>
                </c:pt>
                <c:pt idx="643">
                  <c:v>48.494583333333303</c:v>
                </c:pt>
                <c:pt idx="644">
                  <c:v>33.299444444444397</c:v>
                </c:pt>
                <c:pt idx="645">
                  <c:v>40.534999999999997</c:v>
                </c:pt>
                <c:pt idx="646">
                  <c:v>33.344999999999999</c:v>
                </c:pt>
                <c:pt idx="647">
                  <c:v>44.9583333333333</c:v>
                </c:pt>
                <c:pt idx="648">
                  <c:v>38.847499999999997</c:v>
                </c:pt>
                <c:pt idx="649">
                  <c:v>56.487916666666599</c:v>
                </c:pt>
                <c:pt idx="650">
                  <c:v>44.548749999999998</c:v>
                </c:pt>
                <c:pt idx="651">
                  <c:v>54.977916666666601</c:v>
                </c:pt>
                <c:pt idx="652">
                  <c:v>36.4375</c:v>
                </c:pt>
                <c:pt idx="653">
                  <c:v>56.418749999999903</c:v>
                </c:pt>
                <c:pt idx="654">
                  <c:v>54.088333333333303</c:v>
                </c:pt>
                <c:pt idx="655">
                  <c:v>46.512499999999903</c:v>
                </c:pt>
                <c:pt idx="656">
                  <c:v>45.996666666666599</c:v>
                </c:pt>
                <c:pt idx="657">
                  <c:v>48.314090909090901</c:v>
                </c:pt>
                <c:pt idx="658">
                  <c:v>44.322857142857103</c:v>
                </c:pt>
                <c:pt idx="659">
                  <c:v>39.004999999999903</c:v>
                </c:pt>
                <c:pt idx="660">
                  <c:v>32.433888888888802</c:v>
                </c:pt>
                <c:pt idx="661">
                  <c:v>54.317083333333301</c:v>
                </c:pt>
                <c:pt idx="662">
                  <c:v>54.115416666666597</c:v>
                </c:pt>
                <c:pt idx="663">
                  <c:v>55.441666666666599</c:v>
                </c:pt>
                <c:pt idx="664">
                  <c:v>55.433749999999897</c:v>
                </c:pt>
                <c:pt idx="665">
                  <c:v>42.220833333333303</c:v>
                </c:pt>
                <c:pt idx="666">
                  <c:v>39.741249999999901</c:v>
                </c:pt>
                <c:pt idx="667">
                  <c:v>47.627499999999998</c:v>
                </c:pt>
                <c:pt idx="668">
                  <c:v>51.697249999999997</c:v>
                </c:pt>
                <c:pt idx="669">
                  <c:v>91.086749999999995</c:v>
                </c:pt>
                <c:pt idx="670">
                  <c:v>108.491333333333</c:v>
                </c:pt>
                <c:pt idx="671">
                  <c:v>103.15049999999999</c:v>
                </c:pt>
                <c:pt idx="672">
                  <c:v>44.554499999999997</c:v>
                </c:pt>
                <c:pt idx="673">
                  <c:v>56.459166666666597</c:v>
                </c:pt>
                <c:pt idx="674">
                  <c:v>45.986249999999998</c:v>
                </c:pt>
                <c:pt idx="675">
                  <c:v>45.425833333333301</c:v>
                </c:pt>
                <c:pt idx="676">
                  <c:v>39.856999999999999</c:v>
                </c:pt>
                <c:pt idx="677">
                  <c:v>42.868636363636298</c:v>
                </c:pt>
                <c:pt idx="678">
                  <c:v>37.848499999999902</c:v>
                </c:pt>
                <c:pt idx="679">
                  <c:v>47.806249999999999</c:v>
                </c:pt>
                <c:pt idx="680">
                  <c:v>60.922083333333298</c:v>
                </c:pt>
                <c:pt idx="681">
                  <c:v>62.5266666666666</c:v>
                </c:pt>
                <c:pt idx="682">
                  <c:v>80.026249999999905</c:v>
                </c:pt>
                <c:pt idx="683">
                  <c:v>93.381249999999994</c:v>
                </c:pt>
                <c:pt idx="684">
                  <c:v>52.632916666666603</c:v>
                </c:pt>
                <c:pt idx="685">
                  <c:v>66.297916666666595</c:v>
                </c:pt>
                <c:pt idx="686">
                  <c:v>41.935833333333299</c:v>
                </c:pt>
                <c:pt idx="687">
                  <c:v>47.556666666666601</c:v>
                </c:pt>
                <c:pt idx="688">
                  <c:v>51.536249999999903</c:v>
                </c:pt>
                <c:pt idx="689">
                  <c:v>58.006666666666597</c:v>
                </c:pt>
                <c:pt idx="690">
                  <c:v>55.424583333333302</c:v>
                </c:pt>
                <c:pt idx="691">
                  <c:v>69.689583333333303</c:v>
                </c:pt>
                <c:pt idx="692">
                  <c:v>56.573333333333302</c:v>
                </c:pt>
                <c:pt idx="693">
                  <c:v>89.414583333333297</c:v>
                </c:pt>
                <c:pt idx="694">
                  <c:v>65.425416666666607</c:v>
                </c:pt>
                <c:pt idx="695">
                  <c:v>79.218333333333305</c:v>
                </c:pt>
                <c:pt idx="696">
                  <c:v>61.090416666666599</c:v>
                </c:pt>
                <c:pt idx="697">
                  <c:v>82.684583333333293</c:v>
                </c:pt>
                <c:pt idx="698">
                  <c:v>58.484583333333298</c:v>
                </c:pt>
                <c:pt idx="699">
                  <c:v>88.352916666666601</c:v>
                </c:pt>
                <c:pt idx="700">
                  <c:v>68.344166666666595</c:v>
                </c:pt>
                <c:pt idx="701">
                  <c:v>54.754999999999903</c:v>
                </c:pt>
                <c:pt idx="702">
                  <c:v>57.566249999999897</c:v>
                </c:pt>
                <c:pt idx="703">
                  <c:v>53.733750000000001</c:v>
                </c:pt>
                <c:pt idx="704">
                  <c:v>59.697083333333303</c:v>
                </c:pt>
                <c:pt idx="705">
                  <c:v>51.734583333333298</c:v>
                </c:pt>
                <c:pt idx="706">
                  <c:v>38.423333333333296</c:v>
                </c:pt>
                <c:pt idx="707">
                  <c:v>44.949583333333301</c:v>
                </c:pt>
                <c:pt idx="708">
                  <c:v>44.59</c:v>
                </c:pt>
                <c:pt idx="709">
                  <c:v>48.774999999999999</c:v>
                </c:pt>
                <c:pt idx="710">
                  <c:v>46.790833333333303</c:v>
                </c:pt>
                <c:pt idx="711">
                  <c:v>56.972916666666599</c:v>
                </c:pt>
                <c:pt idx="712">
                  <c:v>46.969583333333297</c:v>
                </c:pt>
                <c:pt idx="713">
                  <c:v>48.4270833333333</c:v>
                </c:pt>
                <c:pt idx="714">
                  <c:v>42.350833333333298</c:v>
                </c:pt>
                <c:pt idx="715">
                  <c:v>40.680833333333297</c:v>
                </c:pt>
                <c:pt idx="716">
                  <c:v>37.1666666666666</c:v>
                </c:pt>
                <c:pt idx="717">
                  <c:v>38.960833333333298</c:v>
                </c:pt>
                <c:pt idx="718">
                  <c:v>40.265416666666603</c:v>
                </c:pt>
                <c:pt idx="719">
                  <c:v>42.8674999999999</c:v>
                </c:pt>
                <c:pt idx="720">
                  <c:v>49.396249999999903</c:v>
                </c:pt>
                <c:pt idx="721">
                  <c:v>41.455833333333302</c:v>
                </c:pt>
                <c:pt idx="722">
                  <c:v>33.367727272727201</c:v>
                </c:pt>
                <c:pt idx="723">
                  <c:v>43.60125</c:v>
                </c:pt>
                <c:pt idx="724">
                  <c:v>45.102083333333297</c:v>
                </c:pt>
                <c:pt idx="725">
                  <c:v>48.505416666666598</c:v>
                </c:pt>
                <c:pt idx="726">
                  <c:v>40.7454166666666</c:v>
                </c:pt>
                <c:pt idx="727">
                  <c:v>52.2662499999999</c:v>
                </c:pt>
                <c:pt idx="728">
                  <c:v>44.889583333333299</c:v>
                </c:pt>
                <c:pt idx="729">
                  <c:v>42.499583333333298</c:v>
                </c:pt>
              </c:numCache>
            </c:numRef>
          </c:yVal>
          <c:smooth val="0"/>
          <c:extLst>
            <c:ext xmlns:c16="http://schemas.microsoft.com/office/drawing/2014/chart" uri="{C3380CC4-5D6E-409C-BE32-E72D297353CC}">
              <c16:uniqueId val="{00000000-FFD4-46B6-B274-E30D0C54D5DF}"/>
            </c:ext>
          </c:extLst>
        </c:ser>
        <c:dLbls>
          <c:showLegendKey val="0"/>
          <c:showVal val="0"/>
          <c:showCatName val="0"/>
          <c:showSerName val="0"/>
          <c:showPercent val="0"/>
          <c:showBubbleSize val="0"/>
        </c:dLbls>
        <c:axId val="495531360"/>
        <c:axId val="495535296"/>
      </c:scatterChart>
      <c:valAx>
        <c:axId val="495531360"/>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5535296"/>
        <c:crosses val="autoZero"/>
        <c:crossBetween val="midCat"/>
      </c:valAx>
      <c:valAx>
        <c:axId val="49553529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553136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Agg.</a:t>
            </a:r>
            <a:r>
              <a:rPr lang="en-US" baseline="0"/>
              <a:t> Cost to Produce vs Kootha, Surjek &amp; Jutik</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7926792835024317E-2"/>
          <c:y val="0.24163205465603052"/>
          <c:w val="0.91207320716497564"/>
          <c:h val="0.69068108588093546"/>
        </c:manualLayout>
      </c:layout>
      <c:lineChart>
        <c:grouping val="standard"/>
        <c:varyColors val="0"/>
        <c:ser>
          <c:idx val="0"/>
          <c:order val="0"/>
          <c:tx>
            <c:strRef>
              <c:f>'Economic Cost Analysis'!$G$262</c:f>
              <c:strCache>
                <c:ptCount val="1"/>
                <c:pt idx="0">
                  <c:v>Kootha</c:v>
                </c:pt>
              </c:strCache>
            </c:strRef>
          </c:tx>
          <c:spPr>
            <a:ln w="28575" cap="rnd">
              <a:solidFill>
                <a:schemeClr val="accent1"/>
              </a:solidFill>
              <a:round/>
            </a:ln>
            <a:effectLst/>
          </c:spPr>
          <c:marker>
            <c:symbol val="star"/>
            <c:size val="7"/>
            <c:spPr>
              <a:solidFill>
                <a:srgbClr val="00B050"/>
              </a:solidFill>
              <a:ln w="9525">
                <a:solidFill>
                  <a:schemeClr val="accent1"/>
                </a:solidFill>
              </a:ln>
              <a:effectLst/>
            </c:spPr>
          </c:marker>
          <c:cat>
            <c:numRef>
              <c:f>'Economic Cost Analysis'!$H$261:$S$261</c:f>
              <c:numCache>
                <c:formatCode>mmm\-yy</c:formatCode>
                <c:ptCount val="12"/>
                <c:pt idx="0">
                  <c:v>41456</c:v>
                </c:pt>
                <c:pt idx="1">
                  <c:v>41487</c:v>
                </c:pt>
                <c:pt idx="2">
                  <c:v>41518</c:v>
                </c:pt>
                <c:pt idx="3">
                  <c:v>41548</c:v>
                </c:pt>
                <c:pt idx="4">
                  <c:v>41579</c:v>
                </c:pt>
                <c:pt idx="5">
                  <c:v>41609</c:v>
                </c:pt>
                <c:pt idx="6">
                  <c:v>41640</c:v>
                </c:pt>
                <c:pt idx="7">
                  <c:v>41671</c:v>
                </c:pt>
                <c:pt idx="8">
                  <c:v>41699</c:v>
                </c:pt>
                <c:pt idx="9">
                  <c:v>41730</c:v>
                </c:pt>
                <c:pt idx="10">
                  <c:v>41760</c:v>
                </c:pt>
                <c:pt idx="11">
                  <c:v>41791</c:v>
                </c:pt>
              </c:numCache>
            </c:numRef>
          </c:cat>
          <c:val>
            <c:numRef>
              <c:f>'Economic Cost Analysis'!$H$262:$S$262</c:f>
              <c:numCache>
                <c:formatCode>"$"#,##0.00;[Red]\-"$"#,##0.00\ "$/ML"</c:formatCode>
                <c:ptCount val="12"/>
                <c:pt idx="0">
                  <c:v>19.008554460403097</c:v>
                </c:pt>
                <c:pt idx="1">
                  <c:v>25.492172623052561</c:v>
                </c:pt>
                <c:pt idx="2">
                  <c:v>20.246430814356373</c:v>
                </c:pt>
                <c:pt idx="3">
                  <c:v>18.538208897820557</c:v>
                </c:pt>
                <c:pt idx="4">
                  <c:v>37.173188734592117</c:v>
                </c:pt>
                <c:pt idx="5">
                  <c:v>18.926571259334377</c:v>
                </c:pt>
                <c:pt idx="6">
                  <c:v>28.08871016504051</c:v>
                </c:pt>
                <c:pt idx="7">
                  <c:v>27.869870996564561</c:v>
                </c:pt>
                <c:pt idx="8">
                  <c:v>23.038875551690033</c:v>
                </c:pt>
                <c:pt idx="9">
                  <c:v>25.835142653285146</c:v>
                </c:pt>
                <c:pt idx="10">
                  <c:v>27.720966236714666</c:v>
                </c:pt>
                <c:pt idx="11">
                  <c:v>37.542526065045898</c:v>
                </c:pt>
              </c:numCache>
            </c:numRef>
          </c:val>
          <c:smooth val="0"/>
          <c:extLst>
            <c:ext xmlns:c16="http://schemas.microsoft.com/office/drawing/2014/chart" uri="{C3380CC4-5D6E-409C-BE32-E72D297353CC}">
              <c16:uniqueId val="{00000000-E454-4F15-9806-400EAF818240}"/>
            </c:ext>
          </c:extLst>
        </c:ser>
        <c:ser>
          <c:idx val="1"/>
          <c:order val="1"/>
          <c:tx>
            <c:strRef>
              <c:f>'Economic Cost Analysis'!$G$263</c:f>
              <c:strCache>
                <c:ptCount val="1"/>
                <c:pt idx="0">
                  <c:v>Surjek</c:v>
                </c:pt>
              </c:strCache>
            </c:strRef>
          </c:tx>
          <c:spPr>
            <a:ln w="28575" cap="rnd">
              <a:solidFill>
                <a:schemeClr val="accent2"/>
              </a:solidFill>
              <a:round/>
            </a:ln>
            <a:effectLst/>
          </c:spPr>
          <c:marker>
            <c:symbol val="square"/>
            <c:size val="7"/>
            <c:spPr>
              <a:solidFill>
                <a:schemeClr val="tx1"/>
              </a:solidFill>
              <a:ln w="9525">
                <a:solidFill>
                  <a:schemeClr val="tx1"/>
                </a:solidFill>
              </a:ln>
              <a:effectLst/>
            </c:spPr>
          </c:marker>
          <c:dLbls>
            <c:spPr>
              <a:solidFill>
                <a:schemeClr val="bg2">
                  <a:lumMod val="75000"/>
                </a:schemeClr>
              </a:solidFill>
              <a:ln>
                <a:solidFill>
                  <a:schemeClr val="bg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'Economic Cost Analysis'!$H$261:$S$261</c:f>
              <c:numCache>
                <c:formatCode>mmm\-yy</c:formatCode>
                <c:ptCount val="12"/>
                <c:pt idx="0">
                  <c:v>41456</c:v>
                </c:pt>
                <c:pt idx="1">
                  <c:v>41487</c:v>
                </c:pt>
                <c:pt idx="2">
                  <c:v>41518</c:v>
                </c:pt>
                <c:pt idx="3">
                  <c:v>41548</c:v>
                </c:pt>
                <c:pt idx="4">
                  <c:v>41579</c:v>
                </c:pt>
                <c:pt idx="5">
                  <c:v>41609</c:v>
                </c:pt>
                <c:pt idx="6">
                  <c:v>41640</c:v>
                </c:pt>
                <c:pt idx="7">
                  <c:v>41671</c:v>
                </c:pt>
                <c:pt idx="8">
                  <c:v>41699</c:v>
                </c:pt>
                <c:pt idx="9">
                  <c:v>41730</c:v>
                </c:pt>
                <c:pt idx="10">
                  <c:v>41760</c:v>
                </c:pt>
                <c:pt idx="11">
                  <c:v>41791</c:v>
                </c:pt>
              </c:numCache>
            </c:numRef>
          </c:cat>
          <c:val>
            <c:numRef>
              <c:f>'Economic Cost Analysis'!$H$263:$S$263</c:f>
              <c:numCache>
                <c:formatCode>"$"#,##0.00;[Red]\-"$"#,##0.00\ "$/ML"</c:formatCode>
                <c:ptCount val="12"/>
                <c:pt idx="0">
                  <c:v>52.749704483604212</c:v>
                </c:pt>
                <c:pt idx="1">
                  <c:v>59.863878813385597</c:v>
                </c:pt>
                <c:pt idx="2">
                  <c:v>63.762690282929732</c:v>
                </c:pt>
                <c:pt idx="3">
                  <c:v>78.188472724753353</c:v>
                </c:pt>
                <c:pt idx="4">
                  <c:v>86.296565119062237</c:v>
                </c:pt>
                <c:pt idx="5">
                  <c:v>53.948353573134462</c:v>
                </c:pt>
                <c:pt idx="6">
                  <c:v>48.540531907011328</c:v>
                </c:pt>
                <c:pt idx="7">
                  <c:v>53.6634853464152</c:v>
                </c:pt>
                <c:pt idx="8">
                  <c:v>40.83650074444131</c:v>
                </c:pt>
                <c:pt idx="9">
                  <c:v>45.840777989347593</c:v>
                </c:pt>
                <c:pt idx="10">
                  <c:v>52.15056777763202</c:v>
                </c:pt>
                <c:pt idx="11">
                  <c:v>32.611103369040961</c:v>
                </c:pt>
              </c:numCache>
            </c:numRef>
          </c:val>
          <c:smooth val="0"/>
          <c:extLst>
            <c:ext xmlns:c16="http://schemas.microsoft.com/office/drawing/2014/chart" uri="{C3380CC4-5D6E-409C-BE32-E72D297353CC}">
              <c16:uniqueId val="{00000001-E454-4F15-9806-400EAF818240}"/>
            </c:ext>
          </c:extLst>
        </c:ser>
        <c:ser>
          <c:idx val="2"/>
          <c:order val="2"/>
          <c:tx>
            <c:strRef>
              <c:f>'Economic Cost Analysis'!$G$264</c:f>
              <c:strCache>
                <c:ptCount val="1"/>
                <c:pt idx="0">
                  <c:v>Jutik</c:v>
                </c:pt>
              </c:strCache>
            </c:strRef>
          </c:tx>
          <c:spPr>
            <a:ln w="28575" cap="rnd">
              <a:solidFill>
                <a:schemeClr val="accent3"/>
              </a:solidFill>
              <a:round/>
            </a:ln>
            <a:effectLst/>
          </c:spPr>
          <c:marker>
            <c:symbol val="triangle"/>
            <c:size val="7"/>
            <c:spPr>
              <a:solidFill>
                <a:schemeClr val="accent1">
                  <a:lumMod val="50000"/>
                </a:schemeClr>
              </a:solidFill>
              <a:ln w="9525">
                <a:solidFill>
                  <a:schemeClr val="accent3"/>
                </a:solidFill>
              </a:ln>
              <a:effectLst/>
            </c:spPr>
          </c:marker>
          <c:cat>
            <c:numRef>
              <c:f>'Economic Cost Analysis'!$H$261:$S$261</c:f>
              <c:numCache>
                <c:formatCode>mmm\-yy</c:formatCode>
                <c:ptCount val="12"/>
                <c:pt idx="0">
                  <c:v>41456</c:v>
                </c:pt>
                <c:pt idx="1">
                  <c:v>41487</c:v>
                </c:pt>
                <c:pt idx="2">
                  <c:v>41518</c:v>
                </c:pt>
                <c:pt idx="3">
                  <c:v>41548</c:v>
                </c:pt>
                <c:pt idx="4">
                  <c:v>41579</c:v>
                </c:pt>
                <c:pt idx="5">
                  <c:v>41609</c:v>
                </c:pt>
                <c:pt idx="6">
                  <c:v>41640</c:v>
                </c:pt>
                <c:pt idx="7">
                  <c:v>41671</c:v>
                </c:pt>
                <c:pt idx="8">
                  <c:v>41699</c:v>
                </c:pt>
                <c:pt idx="9">
                  <c:v>41730</c:v>
                </c:pt>
                <c:pt idx="10">
                  <c:v>41760</c:v>
                </c:pt>
                <c:pt idx="11">
                  <c:v>41791</c:v>
                </c:pt>
              </c:numCache>
            </c:numRef>
          </c:cat>
          <c:val>
            <c:numRef>
              <c:f>'Economic Cost Analysis'!$H$264:$S$264</c:f>
              <c:numCache>
                <c:formatCode>"$"#,##0.00;[Red]\-"$"#,##0.00\ "$/ML"</c:formatCode>
                <c:ptCount val="12"/>
                <c:pt idx="0">
                  <c:v>32.644395721309699</c:v>
                </c:pt>
                <c:pt idx="1">
                  <c:v>31.479124229144556</c:v>
                </c:pt>
                <c:pt idx="2">
                  <c:v>43.716430376785937</c:v>
                </c:pt>
                <c:pt idx="3">
                  <c:v>42.437461047529581</c:v>
                </c:pt>
                <c:pt idx="4">
                  <c:v>30.832306822249635</c:v>
                </c:pt>
                <c:pt idx="5">
                  <c:v>40.056607121314862</c:v>
                </c:pt>
                <c:pt idx="6">
                  <c:v>35.252643432800426</c:v>
                </c:pt>
                <c:pt idx="7">
                  <c:v>34.409704749282547</c:v>
                </c:pt>
                <c:pt idx="8">
                  <c:v>37.62579374746246</c:v>
                </c:pt>
                <c:pt idx="9">
                  <c:v>28.47337711607425</c:v>
                </c:pt>
                <c:pt idx="10">
                  <c:v>33.597819136852863</c:v>
                </c:pt>
                <c:pt idx="11">
                  <c:v>43.016148904686304</c:v>
                </c:pt>
              </c:numCache>
            </c:numRef>
          </c:val>
          <c:smooth val="0"/>
          <c:extLst>
            <c:ext xmlns:c16="http://schemas.microsoft.com/office/drawing/2014/chart" uri="{C3380CC4-5D6E-409C-BE32-E72D297353CC}">
              <c16:uniqueId val="{00000002-E454-4F15-9806-400EAF818240}"/>
            </c:ext>
          </c:extLst>
        </c:ser>
        <c:ser>
          <c:idx val="3"/>
          <c:order val="3"/>
          <c:tx>
            <c:strRef>
              <c:f>'Economic Cost Analysis'!$G$265</c:f>
              <c:strCache>
                <c:ptCount val="1"/>
                <c:pt idx="0">
                  <c:v>OverAll</c:v>
                </c:pt>
              </c:strCache>
            </c:strRef>
          </c:tx>
          <c:spPr>
            <a:ln w="47625" cap="rnd">
              <a:solidFill>
                <a:schemeClr val="accent4"/>
              </a:solidFill>
              <a:round/>
            </a:ln>
            <a:effectLst/>
          </c:spPr>
          <c:marker>
            <c:symbol val="circle"/>
            <c:size val="7"/>
            <c:spPr>
              <a:solidFill>
                <a:srgbClr val="FF0000"/>
              </a:solidFill>
              <a:ln w="9525">
                <a:solidFill>
                  <a:schemeClr val="accent4"/>
                </a:solidFill>
              </a:ln>
              <a:effectLst/>
            </c:spPr>
          </c:marker>
          <c:cat>
            <c:numRef>
              <c:f>'Economic Cost Analysis'!$H$261:$S$261</c:f>
              <c:numCache>
                <c:formatCode>mmm\-yy</c:formatCode>
                <c:ptCount val="12"/>
                <c:pt idx="0">
                  <c:v>41456</c:v>
                </c:pt>
                <c:pt idx="1">
                  <c:v>41487</c:v>
                </c:pt>
                <c:pt idx="2">
                  <c:v>41518</c:v>
                </c:pt>
                <c:pt idx="3">
                  <c:v>41548</c:v>
                </c:pt>
                <c:pt idx="4">
                  <c:v>41579</c:v>
                </c:pt>
                <c:pt idx="5">
                  <c:v>41609</c:v>
                </c:pt>
                <c:pt idx="6">
                  <c:v>41640</c:v>
                </c:pt>
                <c:pt idx="7">
                  <c:v>41671</c:v>
                </c:pt>
                <c:pt idx="8">
                  <c:v>41699</c:v>
                </c:pt>
                <c:pt idx="9">
                  <c:v>41730</c:v>
                </c:pt>
                <c:pt idx="10">
                  <c:v>41760</c:v>
                </c:pt>
                <c:pt idx="11">
                  <c:v>41791</c:v>
                </c:pt>
              </c:numCache>
            </c:numRef>
          </c:cat>
          <c:val>
            <c:numRef>
              <c:f>'Economic Cost Analysis'!$H$265:$S$265</c:f>
              <c:numCache>
                <c:formatCode>"$"#,##0.00;[Red]\-"$"#,##0.00</c:formatCode>
                <c:ptCount val="12"/>
                <c:pt idx="0">
                  <c:v>35.4895180180268</c:v>
                </c:pt>
                <c:pt idx="1">
                  <c:v>40.083392414844866</c:v>
                </c:pt>
                <c:pt idx="2">
                  <c:v>43.723249193160825</c:v>
                </c:pt>
                <c:pt idx="3">
                  <c:v>48.886636356341945</c:v>
                </c:pt>
                <c:pt idx="4">
                  <c:v>56.08810223022742</c:v>
                </c:pt>
                <c:pt idx="5">
                  <c:v>39.044842053719009</c:v>
                </c:pt>
                <c:pt idx="6">
                  <c:v>38.918514174055339</c:v>
                </c:pt>
                <c:pt idx="7">
                  <c:v>41.543319627670584</c:v>
                </c:pt>
                <c:pt idx="8">
                  <c:v>35.58592682037434</c:v>
                </c:pt>
                <c:pt idx="9">
                  <c:v>35.928208360416363</c:v>
                </c:pt>
                <c:pt idx="10">
                  <c:v>41.013913758286826</c:v>
                </c:pt>
                <c:pt idx="11">
                  <c:v>37.418278653587279</c:v>
                </c:pt>
              </c:numCache>
            </c:numRef>
          </c:val>
          <c:smooth val="0"/>
          <c:extLst>
            <c:ext xmlns:c16="http://schemas.microsoft.com/office/drawing/2014/chart" uri="{C3380CC4-5D6E-409C-BE32-E72D297353CC}">
              <c16:uniqueId val="{00000003-E454-4F15-9806-400EAF818240}"/>
            </c:ext>
          </c:extLst>
        </c:ser>
        <c:dLbls>
          <c:showLegendKey val="0"/>
          <c:showVal val="0"/>
          <c:showCatName val="0"/>
          <c:showSerName val="0"/>
          <c:showPercent val="0"/>
          <c:showBubbleSize val="0"/>
        </c:dLbls>
        <c:marker val="1"/>
        <c:smooth val="0"/>
        <c:axId val="535794064"/>
        <c:axId val="504919384"/>
      </c:lineChart>
      <c:dateAx>
        <c:axId val="535794064"/>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4919384"/>
        <c:crosses val="autoZero"/>
        <c:auto val="1"/>
        <c:lblOffset val="100"/>
        <c:baseTimeUnit val="months"/>
      </c:dateAx>
      <c:valAx>
        <c:axId val="50491938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Red]\-&quot;$&quot;#,##0.00\ &quot;$/ML&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579406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'Economic Cost Analysis'!$AG$9:$AR$9</c:f>
              <c:numCache>
                <c:formatCode>General</c:formatCode>
                <c:ptCount val="12"/>
                <c:pt idx="0">
                  <c:v>181933.291</c:v>
                </c:pt>
                <c:pt idx="1">
                  <c:v>187443.943</c:v>
                </c:pt>
                <c:pt idx="2">
                  <c:v>184773.65699999998</c:v>
                </c:pt>
                <c:pt idx="3">
                  <c:v>191541.09299999999</c:v>
                </c:pt>
                <c:pt idx="4">
                  <c:v>98096.062000000005</c:v>
                </c:pt>
                <c:pt idx="5">
                  <c:v>185306.853</c:v>
                </c:pt>
                <c:pt idx="6">
                  <c:v>186901.43900000001</c:v>
                </c:pt>
                <c:pt idx="7">
                  <c:v>158586.76500000001</c:v>
                </c:pt>
                <c:pt idx="8">
                  <c:v>191403.67599999998</c:v>
                </c:pt>
                <c:pt idx="9">
                  <c:v>171057.864</c:v>
                </c:pt>
                <c:pt idx="10">
                  <c:v>169286.99900000001</c:v>
                </c:pt>
                <c:pt idx="11">
                  <c:v>142508.717</c:v>
                </c:pt>
              </c:numCache>
            </c:numRef>
          </c:xVal>
          <c:yVal>
            <c:numRef>
              <c:f>'Economic Cost Analysis'!$AG$10:$AR$10</c:f>
              <c:numCache>
                <c:formatCode>"$"#,##0.00;[Red]\-"$"#,##0.00\ "$/ML"</c:formatCode>
                <c:ptCount val="12"/>
                <c:pt idx="0">
                  <c:v>19.008554460403097</c:v>
                </c:pt>
                <c:pt idx="1">
                  <c:v>25.492172623052561</c:v>
                </c:pt>
                <c:pt idx="2">
                  <c:v>20.246430814356373</c:v>
                </c:pt>
                <c:pt idx="3">
                  <c:v>18.538208897820557</c:v>
                </c:pt>
                <c:pt idx="4">
                  <c:v>37.173188734592117</c:v>
                </c:pt>
                <c:pt idx="5">
                  <c:v>18.926571259334377</c:v>
                </c:pt>
                <c:pt idx="6">
                  <c:v>28.08871016504051</c:v>
                </c:pt>
                <c:pt idx="7">
                  <c:v>27.869870996564561</c:v>
                </c:pt>
                <c:pt idx="8">
                  <c:v>23.038875551690033</c:v>
                </c:pt>
                <c:pt idx="9">
                  <c:v>25.835142653285146</c:v>
                </c:pt>
                <c:pt idx="10">
                  <c:v>27.720966236714666</c:v>
                </c:pt>
                <c:pt idx="11">
                  <c:v>37.542526065045898</c:v>
                </c:pt>
              </c:numCache>
            </c:numRef>
          </c:yVal>
          <c:smooth val="0"/>
          <c:extLst>
            <c:ext xmlns:c16="http://schemas.microsoft.com/office/drawing/2014/chart" uri="{C3380CC4-5D6E-409C-BE32-E72D297353CC}">
              <c16:uniqueId val="{00000000-F32E-405F-9EB0-D7CCE74B859C}"/>
            </c:ext>
          </c:extLst>
        </c:ser>
        <c:dLbls>
          <c:showLegendKey val="0"/>
          <c:showVal val="0"/>
          <c:showCatName val="0"/>
          <c:showSerName val="0"/>
          <c:showPercent val="0"/>
          <c:showBubbleSize val="0"/>
        </c:dLbls>
        <c:axId val="448939472"/>
        <c:axId val="448935208"/>
      </c:scatterChart>
      <c:valAx>
        <c:axId val="4489394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8935208"/>
        <c:crosses val="autoZero"/>
        <c:crossBetween val="midCat"/>
      </c:valAx>
      <c:valAx>
        <c:axId val="44893520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Red]\-&quot;$&quot;#,##0.00\ &quot;$/ML&quot;"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893947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bg1"/>
                </a:solidFill>
                <a:latin typeface="Arial" panose="020B0604020202020204" pitchFamily="34" charset="0"/>
                <a:ea typeface="+mn-ea"/>
                <a:cs typeface="Arial" panose="020B0604020202020204" pitchFamily="34" charset="0"/>
              </a:defRPr>
            </a:pPr>
            <a:r>
              <a:rPr lang="en-US" sz="1200" b="1">
                <a:solidFill>
                  <a:schemeClr val="bg1"/>
                </a:solidFill>
                <a:latin typeface="Arial" panose="020B0604020202020204" pitchFamily="34" charset="0"/>
                <a:cs typeface="Arial" panose="020B0604020202020204" pitchFamily="34" charset="0"/>
              </a:rPr>
              <a:t>Kootha</a:t>
            </a:r>
            <a:r>
              <a:rPr lang="en-US" sz="1200" b="1" baseline="0">
                <a:solidFill>
                  <a:schemeClr val="bg1"/>
                </a:solidFill>
                <a:latin typeface="Arial" panose="020B0604020202020204" pitchFamily="34" charset="0"/>
                <a:cs typeface="Arial" panose="020B0604020202020204" pitchFamily="34" charset="0"/>
              </a:rPr>
              <a:t> Scatter Plot(Cost to Produce vs. Volume of Water Produced</a:t>
            </a:r>
            <a:endParaRPr lang="en-US" sz="1200" b="1">
              <a:solidFill>
                <a:schemeClr val="bg1"/>
              </a:solidFill>
              <a:latin typeface="Arial" panose="020B0604020202020204" pitchFamily="34" charset="0"/>
              <a:cs typeface="Arial" panose="020B0604020202020204" pitchFamily="34" charset="0"/>
            </a:endParaRPr>
          </a:p>
        </c:rich>
      </c:tx>
      <c:overlay val="0"/>
      <c:spPr>
        <a:solidFill>
          <a:schemeClr val="accent1"/>
        </a:solidFill>
        <a:ln>
          <a:noFill/>
        </a:ln>
        <a:effectLst/>
      </c:spPr>
      <c:txPr>
        <a:bodyPr rot="0" spcFirstLastPara="1" vertOverflow="ellipsis" vert="horz" wrap="square" anchor="ctr" anchorCtr="1"/>
        <a:lstStyle/>
        <a:p>
          <a:pPr>
            <a:defRPr sz="1200" b="0" i="0" u="none" strike="noStrike" kern="1200" spc="0" baseline="0">
              <a:solidFill>
                <a:schemeClr val="bg1"/>
              </a:solidFill>
              <a:latin typeface="Arial" panose="020B0604020202020204" pitchFamily="34" charset="0"/>
              <a:ea typeface="+mn-ea"/>
              <a:cs typeface="Arial" panose="020B0604020202020204" pitchFamily="34" charset="0"/>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'Economic Cost Analysis'!$AG$9:$AR$9</c:f>
              <c:numCache>
                <c:formatCode>General</c:formatCode>
                <c:ptCount val="12"/>
                <c:pt idx="0">
                  <c:v>181933.291</c:v>
                </c:pt>
                <c:pt idx="1">
                  <c:v>187443.943</c:v>
                </c:pt>
                <c:pt idx="2">
                  <c:v>184773.65699999998</c:v>
                </c:pt>
                <c:pt idx="3">
                  <c:v>191541.09299999999</c:v>
                </c:pt>
                <c:pt idx="4">
                  <c:v>98096.062000000005</c:v>
                </c:pt>
                <c:pt idx="5">
                  <c:v>185306.853</c:v>
                </c:pt>
                <c:pt idx="6">
                  <c:v>186901.43900000001</c:v>
                </c:pt>
                <c:pt idx="7">
                  <c:v>158586.76500000001</c:v>
                </c:pt>
                <c:pt idx="8">
                  <c:v>191403.67599999998</c:v>
                </c:pt>
                <c:pt idx="9">
                  <c:v>171057.864</c:v>
                </c:pt>
                <c:pt idx="10">
                  <c:v>169286.99900000001</c:v>
                </c:pt>
                <c:pt idx="11">
                  <c:v>142508.717</c:v>
                </c:pt>
              </c:numCache>
            </c:numRef>
          </c:xVal>
          <c:yVal>
            <c:numRef>
              <c:f>'Economic Cost Analysis'!$AG$10:$AR$10</c:f>
              <c:numCache>
                <c:formatCode>"$"#,##0.00;[Red]\-"$"#,##0.00\ "$/ML"</c:formatCode>
                <c:ptCount val="12"/>
                <c:pt idx="0">
                  <c:v>19.008554460403097</c:v>
                </c:pt>
                <c:pt idx="1">
                  <c:v>25.492172623052561</c:v>
                </c:pt>
                <c:pt idx="2">
                  <c:v>20.246430814356373</c:v>
                </c:pt>
                <c:pt idx="3">
                  <c:v>18.538208897820557</c:v>
                </c:pt>
                <c:pt idx="4">
                  <c:v>37.173188734592117</c:v>
                </c:pt>
                <c:pt idx="5">
                  <c:v>18.926571259334377</c:v>
                </c:pt>
                <c:pt idx="6">
                  <c:v>28.08871016504051</c:v>
                </c:pt>
                <c:pt idx="7">
                  <c:v>27.869870996564561</c:v>
                </c:pt>
                <c:pt idx="8">
                  <c:v>23.038875551690033</c:v>
                </c:pt>
                <c:pt idx="9">
                  <c:v>25.835142653285146</c:v>
                </c:pt>
                <c:pt idx="10">
                  <c:v>27.720966236714666</c:v>
                </c:pt>
                <c:pt idx="11">
                  <c:v>37.542526065045898</c:v>
                </c:pt>
              </c:numCache>
            </c:numRef>
          </c:yVal>
          <c:smooth val="0"/>
          <c:extLst>
            <c:ext xmlns:c16="http://schemas.microsoft.com/office/drawing/2014/chart" uri="{C3380CC4-5D6E-409C-BE32-E72D297353CC}">
              <c16:uniqueId val="{00000000-9D13-45CD-814A-49AFD0144A0E}"/>
            </c:ext>
          </c:extLst>
        </c:ser>
        <c:dLbls>
          <c:showLegendKey val="0"/>
          <c:showVal val="0"/>
          <c:showCatName val="0"/>
          <c:showSerName val="0"/>
          <c:showPercent val="0"/>
          <c:showBubbleSize val="0"/>
        </c:dLbls>
        <c:axId val="448939472"/>
        <c:axId val="448935208"/>
      </c:scatterChart>
      <c:valAx>
        <c:axId val="448939472"/>
        <c:scaling>
          <c:orientation val="minMax"/>
          <c:min val="900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8935208"/>
        <c:crosses val="autoZero"/>
        <c:crossBetween val="midCat"/>
      </c:valAx>
      <c:valAx>
        <c:axId val="44893520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Red]\-&quot;$&quot;#,##0.00\ &quot;$/ML&quot;"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893947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'Economic Cost Analysis'!$AB$27:$AM$27</c:f>
              <c:numCache>
                <c:formatCode>General</c:formatCode>
                <c:ptCount val="12"/>
                <c:pt idx="0">
                  <c:v>214968.99900000001</c:v>
                </c:pt>
                <c:pt idx="1">
                  <c:v>228199.05100000001</c:v>
                </c:pt>
                <c:pt idx="2">
                  <c:v>216536.467</c:v>
                </c:pt>
                <c:pt idx="3">
                  <c:v>236760.27600000001</c:v>
                </c:pt>
                <c:pt idx="4">
                  <c:v>232052.864</c:v>
                </c:pt>
                <c:pt idx="5">
                  <c:v>240210.16</c:v>
                </c:pt>
                <c:pt idx="6">
                  <c:v>288160.549</c:v>
                </c:pt>
                <c:pt idx="7">
                  <c:v>306884.52399999998</c:v>
                </c:pt>
                <c:pt idx="8">
                  <c:v>367651.00600000005</c:v>
                </c:pt>
                <c:pt idx="9">
                  <c:v>351990.16599999997</c:v>
                </c:pt>
                <c:pt idx="10">
                  <c:v>362822</c:v>
                </c:pt>
                <c:pt idx="11">
                  <c:v>260312.3</c:v>
                </c:pt>
              </c:numCache>
            </c:numRef>
          </c:xVal>
          <c:yVal>
            <c:numRef>
              <c:f>'Economic Cost Analysis'!$AB$28:$AM$28</c:f>
              <c:numCache>
                <c:formatCode>"$"#,##0.00;[Red]\-"$"#,##0.00\ "$/ML"</c:formatCode>
                <c:ptCount val="12"/>
                <c:pt idx="0">
                  <c:v>52.749704483604212</c:v>
                </c:pt>
                <c:pt idx="1">
                  <c:v>59.863878813385597</c:v>
                </c:pt>
                <c:pt idx="2">
                  <c:v>63.762690282929732</c:v>
                </c:pt>
                <c:pt idx="3">
                  <c:v>78.188472724753353</c:v>
                </c:pt>
                <c:pt idx="4">
                  <c:v>86.296565119062237</c:v>
                </c:pt>
                <c:pt idx="5">
                  <c:v>53.948353573134462</c:v>
                </c:pt>
                <c:pt idx="6">
                  <c:v>48.540531907011328</c:v>
                </c:pt>
                <c:pt idx="7">
                  <c:v>53.6634853464152</c:v>
                </c:pt>
                <c:pt idx="8">
                  <c:v>40.83650074444131</c:v>
                </c:pt>
                <c:pt idx="9">
                  <c:v>45.840777989347593</c:v>
                </c:pt>
                <c:pt idx="10">
                  <c:v>52.15056777763202</c:v>
                </c:pt>
                <c:pt idx="11">
                  <c:v>32.611103369040961</c:v>
                </c:pt>
              </c:numCache>
            </c:numRef>
          </c:yVal>
          <c:smooth val="0"/>
          <c:extLst>
            <c:ext xmlns:c16="http://schemas.microsoft.com/office/drawing/2014/chart" uri="{C3380CC4-5D6E-409C-BE32-E72D297353CC}">
              <c16:uniqueId val="{00000000-BB14-4A2F-9DE1-152A5C2D9306}"/>
            </c:ext>
          </c:extLst>
        </c:ser>
        <c:dLbls>
          <c:showLegendKey val="0"/>
          <c:showVal val="0"/>
          <c:showCatName val="0"/>
          <c:showSerName val="0"/>
          <c:showPercent val="0"/>
          <c:showBubbleSize val="0"/>
        </c:dLbls>
        <c:axId val="448940784"/>
        <c:axId val="448933568"/>
      </c:scatterChart>
      <c:valAx>
        <c:axId val="4489407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8933568"/>
        <c:crosses val="autoZero"/>
        <c:crossBetween val="midCat"/>
      </c:valAx>
      <c:valAx>
        <c:axId val="44893356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Red]\-&quot;$&quot;#,##0.00\ &quot;$/ML&quot;"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894078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200" b="0" i="0" u="none" strike="noStrike" kern="1200" spc="0" baseline="0">
                <a:solidFill>
                  <a:schemeClr val="bg1"/>
                </a:solidFill>
                <a:latin typeface="Arial" panose="020B0604020202020204" pitchFamily="34" charset="0"/>
                <a:ea typeface="+mn-ea"/>
                <a:cs typeface="Arial" panose="020B0604020202020204" pitchFamily="34" charset="0"/>
              </a:defRPr>
            </a:pPr>
            <a:r>
              <a:rPr lang="en-US" sz="1200" b="1" i="0" baseline="0">
                <a:solidFill>
                  <a:schemeClr val="bg1"/>
                </a:solidFill>
                <a:effectLst/>
                <a:latin typeface="Arial" panose="020B0604020202020204" pitchFamily="34" charset="0"/>
                <a:cs typeface="Arial" panose="020B0604020202020204" pitchFamily="34" charset="0"/>
              </a:rPr>
              <a:t>Surjek Scatter Plot (Cost to Produce vs. Volume of Water Produced</a:t>
            </a:r>
            <a:endParaRPr lang="en-US" sz="1200">
              <a:solidFill>
                <a:schemeClr val="bg1"/>
              </a:solidFill>
              <a:effectLst/>
              <a:latin typeface="Arial" panose="020B0604020202020204" pitchFamily="34" charset="0"/>
              <a:cs typeface="Arial" panose="020B0604020202020204" pitchFamily="34" charset="0"/>
            </a:endParaRPr>
          </a:p>
        </c:rich>
      </c:tx>
      <c:overlay val="0"/>
      <c:spPr>
        <a:solidFill>
          <a:schemeClr val="accent1"/>
        </a:solid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200" b="0" i="0" u="none" strike="noStrike" kern="1200" spc="0" baseline="0">
              <a:solidFill>
                <a:schemeClr val="bg1"/>
              </a:solidFill>
              <a:latin typeface="Arial" panose="020B0604020202020204" pitchFamily="34" charset="0"/>
              <a:ea typeface="+mn-ea"/>
              <a:cs typeface="Arial" panose="020B0604020202020204" pitchFamily="34" charset="0"/>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'Economic Cost Analysis'!$AB$27:$AM$27</c:f>
              <c:numCache>
                <c:formatCode>General</c:formatCode>
                <c:ptCount val="12"/>
                <c:pt idx="0">
                  <c:v>214968.99900000001</c:v>
                </c:pt>
                <c:pt idx="1">
                  <c:v>228199.05100000001</c:v>
                </c:pt>
                <c:pt idx="2">
                  <c:v>216536.467</c:v>
                </c:pt>
                <c:pt idx="3">
                  <c:v>236760.27600000001</c:v>
                </c:pt>
                <c:pt idx="4">
                  <c:v>232052.864</c:v>
                </c:pt>
                <c:pt idx="5">
                  <c:v>240210.16</c:v>
                </c:pt>
                <c:pt idx="6">
                  <c:v>288160.549</c:v>
                </c:pt>
                <c:pt idx="7">
                  <c:v>306884.52399999998</c:v>
                </c:pt>
                <c:pt idx="8">
                  <c:v>367651.00600000005</c:v>
                </c:pt>
                <c:pt idx="9">
                  <c:v>351990.16599999997</c:v>
                </c:pt>
                <c:pt idx="10">
                  <c:v>362822</c:v>
                </c:pt>
                <c:pt idx="11">
                  <c:v>260312.3</c:v>
                </c:pt>
              </c:numCache>
            </c:numRef>
          </c:xVal>
          <c:yVal>
            <c:numRef>
              <c:f>'Economic Cost Analysis'!$AB$28:$AM$28</c:f>
              <c:numCache>
                <c:formatCode>"$"#,##0.00;[Red]\-"$"#,##0.00\ "$/ML"</c:formatCode>
                <c:ptCount val="12"/>
                <c:pt idx="0">
                  <c:v>52.749704483604212</c:v>
                </c:pt>
                <c:pt idx="1">
                  <c:v>59.863878813385597</c:v>
                </c:pt>
                <c:pt idx="2">
                  <c:v>63.762690282929732</c:v>
                </c:pt>
                <c:pt idx="3">
                  <c:v>78.188472724753353</c:v>
                </c:pt>
                <c:pt idx="4">
                  <c:v>86.296565119062237</c:v>
                </c:pt>
                <c:pt idx="5">
                  <c:v>53.948353573134462</c:v>
                </c:pt>
                <c:pt idx="6">
                  <c:v>48.540531907011328</c:v>
                </c:pt>
                <c:pt idx="7">
                  <c:v>53.6634853464152</c:v>
                </c:pt>
                <c:pt idx="8">
                  <c:v>40.83650074444131</c:v>
                </c:pt>
                <c:pt idx="9">
                  <c:v>45.840777989347593</c:v>
                </c:pt>
                <c:pt idx="10">
                  <c:v>52.15056777763202</c:v>
                </c:pt>
                <c:pt idx="11">
                  <c:v>32.611103369040961</c:v>
                </c:pt>
              </c:numCache>
            </c:numRef>
          </c:yVal>
          <c:smooth val="0"/>
          <c:extLst>
            <c:ext xmlns:c16="http://schemas.microsoft.com/office/drawing/2014/chart" uri="{C3380CC4-5D6E-409C-BE32-E72D297353CC}">
              <c16:uniqueId val="{00000000-7819-4BDC-B43E-A525DC97AB88}"/>
            </c:ext>
          </c:extLst>
        </c:ser>
        <c:dLbls>
          <c:showLegendKey val="0"/>
          <c:showVal val="0"/>
          <c:showCatName val="0"/>
          <c:showSerName val="0"/>
          <c:showPercent val="0"/>
          <c:showBubbleSize val="0"/>
        </c:dLbls>
        <c:axId val="448940784"/>
        <c:axId val="448933568"/>
      </c:scatterChart>
      <c:valAx>
        <c:axId val="448940784"/>
        <c:scaling>
          <c:orientation val="minMax"/>
          <c:min val="2000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8933568"/>
        <c:crosses val="autoZero"/>
        <c:crossBetween val="midCat"/>
        <c:majorUnit val="50000"/>
        <c:minorUnit val="20000"/>
      </c:valAx>
      <c:valAx>
        <c:axId val="44893356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Red]\-&quot;$&quot;#,##0.00\ &quot;$/ML&quot;"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894078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200" b="0" i="0" u="none" strike="noStrike" kern="1200" spc="0" baseline="0">
                <a:solidFill>
                  <a:schemeClr val="bg1"/>
                </a:solidFill>
                <a:latin typeface="Arial" panose="020B0604020202020204" pitchFamily="34" charset="0"/>
                <a:ea typeface="+mn-ea"/>
                <a:cs typeface="Arial" panose="020B0604020202020204" pitchFamily="34" charset="0"/>
              </a:defRPr>
            </a:pPr>
            <a:r>
              <a:rPr lang="en-US" sz="1200" b="1" i="0" baseline="0">
                <a:solidFill>
                  <a:schemeClr val="bg1"/>
                </a:solidFill>
                <a:effectLst/>
                <a:latin typeface="Arial" panose="020B0604020202020204" pitchFamily="34" charset="0"/>
                <a:cs typeface="Arial" panose="020B0604020202020204" pitchFamily="34" charset="0"/>
              </a:rPr>
              <a:t>Jutik Scatter Plot (Cost to Produce vs. Volume of Water Produced</a:t>
            </a:r>
            <a:endParaRPr lang="en-US" sz="1200">
              <a:solidFill>
                <a:schemeClr val="bg1"/>
              </a:solidFill>
              <a:effectLst/>
              <a:latin typeface="Arial" panose="020B0604020202020204" pitchFamily="34" charset="0"/>
              <a:cs typeface="Arial" panose="020B0604020202020204" pitchFamily="34" charset="0"/>
            </a:endParaRPr>
          </a:p>
        </c:rich>
      </c:tx>
      <c:overlay val="0"/>
      <c:spPr>
        <a:solidFill>
          <a:schemeClr val="accent1"/>
        </a:solid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200" b="0" i="0" u="none" strike="noStrike" kern="1200" spc="0" baseline="0">
              <a:solidFill>
                <a:schemeClr val="bg1"/>
              </a:solidFill>
              <a:latin typeface="Arial" panose="020B0604020202020204" pitchFamily="34" charset="0"/>
              <a:ea typeface="+mn-ea"/>
              <a:cs typeface="Arial" panose="020B0604020202020204" pitchFamily="34" charset="0"/>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'Economic Cost Analysis'!$AB$39:$AM$39</c:f>
              <c:numCache>
                <c:formatCode>General</c:formatCode>
                <c:ptCount val="12"/>
                <c:pt idx="0">
                  <c:v>250241.99099999998</c:v>
                </c:pt>
                <c:pt idx="1">
                  <c:v>206740.70300000001</c:v>
                </c:pt>
                <c:pt idx="2">
                  <c:v>201235.46099999995</c:v>
                </c:pt>
                <c:pt idx="3">
                  <c:v>174369.56599999999</c:v>
                </c:pt>
                <c:pt idx="4">
                  <c:v>204091.05</c:v>
                </c:pt>
                <c:pt idx="5">
                  <c:v>146356.666</c:v>
                </c:pt>
                <c:pt idx="6">
                  <c:v>204202.49700000003</c:v>
                </c:pt>
                <c:pt idx="7">
                  <c:v>217430.19900000002</c:v>
                </c:pt>
                <c:pt idx="8">
                  <c:v>230982.2</c:v>
                </c:pt>
                <c:pt idx="9">
                  <c:v>236441.136</c:v>
                </c:pt>
                <c:pt idx="10">
                  <c:v>241407.36899999998</c:v>
                </c:pt>
                <c:pt idx="11">
                  <c:v>220380.334</c:v>
                </c:pt>
              </c:numCache>
            </c:numRef>
          </c:xVal>
          <c:yVal>
            <c:numRef>
              <c:f>'Economic Cost Analysis'!$AB$40:$AM$40</c:f>
              <c:numCache>
                <c:formatCode>"$"#,##0.00;[Red]\-"$"#,##0.00\ "$/ML"</c:formatCode>
                <c:ptCount val="12"/>
                <c:pt idx="0">
                  <c:v>32.644395721309699</c:v>
                </c:pt>
                <c:pt idx="1">
                  <c:v>31.479124229144556</c:v>
                </c:pt>
                <c:pt idx="2">
                  <c:v>43.716430376785937</c:v>
                </c:pt>
                <c:pt idx="3">
                  <c:v>42.437461047529581</c:v>
                </c:pt>
                <c:pt idx="4">
                  <c:v>30.832306822249635</c:v>
                </c:pt>
                <c:pt idx="5">
                  <c:v>40.056607121314862</c:v>
                </c:pt>
                <c:pt idx="6">
                  <c:v>35.252643432800426</c:v>
                </c:pt>
                <c:pt idx="7">
                  <c:v>34.409704749282547</c:v>
                </c:pt>
                <c:pt idx="8">
                  <c:v>37.62579374746246</c:v>
                </c:pt>
                <c:pt idx="9">
                  <c:v>28.47337711607425</c:v>
                </c:pt>
                <c:pt idx="10">
                  <c:v>33.597819136852863</c:v>
                </c:pt>
                <c:pt idx="11">
                  <c:v>43.016148904686304</c:v>
                </c:pt>
              </c:numCache>
            </c:numRef>
          </c:yVal>
          <c:smooth val="0"/>
          <c:extLst>
            <c:ext xmlns:c16="http://schemas.microsoft.com/office/drawing/2014/chart" uri="{C3380CC4-5D6E-409C-BE32-E72D297353CC}">
              <c16:uniqueId val="{00000000-A32B-46D6-9F50-4251B06706AC}"/>
            </c:ext>
          </c:extLst>
        </c:ser>
        <c:dLbls>
          <c:showLegendKey val="0"/>
          <c:showVal val="0"/>
          <c:showCatName val="0"/>
          <c:showSerName val="0"/>
          <c:showPercent val="0"/>
          <c:showBubbleSize val="0"/>
        </c:dLbls>
        <c:axId val="448934552"/>
        <c:axId val="448938160"/>
      </c:scatterChart>
      <c:valAx>
        <c:axId val="448934552"/>
        <c:scaling>
          <c:orientation val="minMax"/>
          <c:min val="1200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8938160"/>
        <c:crosses val="autoZero"/>
        <c:crossBetween val="midCat"/>
        <c:majorUnit val="30000"/>
      </c:valAx>
      <c:valAx>
        <c:axId val="44893816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Red]\-&quot;$&quot;#,##0.00\ &quot;$/ML&quot;"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893455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chemeClr val="bg1"/>
                </a:solidFill>
                <a:latin typeface="+mn-lt"/>
                <a:ea typeface="+mn-ea"/>
                <a:cs typeface="+mn-cs"/>
              </a:defRPr>
            </a:pPr>
            <a:r>
              <a:rPr lang="en-US" sz="1400" b="1" i="0" baseline="0">
                <a:solidFill>
                  <a:schemeClr val="bg1"/>
                </a:solidFill>
                <a:effectLst/>
              </a:rPr>
              <a:t>OverAll Unit Scatter Plot (Cost to Produce vs. </a:t>
            </a:r>
            <a:r>
              <a:rPr lang="en-US" sz="1200" b="1" i="0" baseline="0">
                <a:solidFill>
                  <a:schemeClr val="bg1"/>
                </a:solidFill>
                <a:effectLst/>
              </a:rPr>
              <a:t>Volume</a:t>
            </a:r>
            <a:r>
              <a:rPr lang="en-US" sz="1400" b="1" i="0" baseline="0">
                <a:solidFill>
                  <a:schemeClr val="bg1"/>
                </a:solidFill>
                <a:effectLst/>
              </a:rPr>
              <a:t> of Water Produced</a:t>
            </a:r>
            <a:endParaRPr lang="en-US" sz="1400">
              <a:solidFill>
                <a:schemeClr val="bg1"/>
              </a:solidFill>
              <a:effectLst/>
            </a:endParaRPr>
          </a:p>
        </c:rich>
      </c:tx>
      <c:overlay val="0"/>
      <c:spPr>
        <a:solidFill>
          <a:schemeClr val="accent1"/>
        </a:solid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chemeClr val="bg1"/>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'Economic Cost Analysis'!$AR$50:$BC$50</c:f>
              <c:numCache>
                <c:formatCode>General</c:formatCode>
                <c:ptCount val="12"/>
                <c:pt idx="0">
                  <c:v>647144.28099999996</c:v>
                </c:pt>
                <c:pt idx="1">
                  <c:v>622383.69699999993</c:v>
                </c:pt>
                <c:pt idx="2">
                  <c:v>602545.58499999996</c:v>
                </c:pt>
                <c:pt idx="3">
                  <c:v>602670.93499999994</c:v>
                </c:pt>
                <c:pt idx="4">
                  <c:v>534239.97599999991</c:v>
                </c:pt>
                <c:pt idx="5">
                  <c:v>571873.679</c:v>
                </c:pt>
                <c:pt idx="6">
                  <c:v>679264.48499999999</c:v>
                </c:pt>
                <c:pt idx="7">
                  <c:v>682901.48800000001</c:v>
                </c:pt>
                <c:pt idx="8">
                  <c:v>790036.8820000001</c:v>
                </c:pt>
                <c:pt idx="9">
                  <c:v>759489.16599999997</c:v>
                </c:pt>
                <c:pt idx="10">
                  <c:v>773516.36800000002</c:v>
                </c:pt>
                <c:pt idx="11">
                  <c:v>623201.35099999991</c:v>
                </c:pt>
              </c:numCache>
            </c:numRef>
          </c:xVal>
          <c:yVal>
            <c:numRef>
              <c:f>'Economic Cost Analysis'!$AR$51:$BC$51</c:f>
              <c:numCache>
                <c:formatCode>"$"#,##0.00;[Red]\-"$"#,##0.00</c:formatCode>
                <c:ptCount val="12"/>
                <c:pt idx="0">
                  <c:v>36.691503666743209</c:v>
                </c:pt>
                <c:pt idx="1">
                  <c:v>41.333535255837695</c:v>
                </c:pt>
                <c:pt idx="2">
                  <c:v>45.242478850552146</c:v>
                </c:pt>
                <c:pt idx="3">
                  <c:v>50.703227165422533</c:v>
                </c:pt>
                <c:pt idx="4">
                  <c:v>58.184371880149776</c:v>
                </c:pt>
                <c:pt idx="5">
                  <c:v>41.750201682122707</c:v>
                </c:pt>
                <c:pt idx="6">
                  <c:v>42.241283889391326</c:v>
                </c:pt>
                <c:pt idx="7">
                  <c:v>45.122388988212016</c:v>
                </c:pt>
                <c:pt idx="8">
                  <c:v>38.793679152897496</c:v>
                </c:pt>
                <c:pt idx="9">
                  <c:v>38.902884283473178</c:v>
                </c:pt>
                <c:pt idx="10">
                  <c:v>44.519719399047361</c:v>
                </c:pt>
                <c:pt idx="11">
                  <c:v>39.809238147897176</c:v>
                </c:pt>
              </c:numCache>
            </c:numRef>
          </c:yVal>
          <c:smooth val="0"/>
          <c:extLst>
            <c:ext xmlns:c16="http://schemas.microsoft.com/office/drawing/2014/chart" uri="{C3380CC4-5D6E-409C-BE32-E72D297353CC}">
              <c16:uniqueId val="{00000000-E637-4DED-8D91-52C57A4D4392}"/>
            </c:ext>
          </c:extLst>
        </c:ser>
        <c:dLbls>
          <c:showLegendKey val="0"/>
          <c:showVal val="0"/>
          <c:showCatName val="0"/>
          <c:showSerName val="0"/>
          <c:showPercent val="0"/>
          <c:showBubbleSize val="0"/>
        </c:dLbls>
        <c:axId val="521806584"/>
        <c:axId val="521807240"/>
      </c:scatterChart>
      <c:valAx>
        <c:axId val="521806584"/>
        <c:scaling>
          <c:orientation val="minMax"/>
          <c:min val="5000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807240"/>
        <c:crosses val="autoZero"/>
        <c:crossBetween val="midCat"/>
      </c:valAx>
      <c:valAx>
        <c:axId val="52180724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Red]\-&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80658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bg1"/>
                </a:solidFill>
              </a:rPr>
              <a:t>Cost</a:t>
            </a:r>
            <a:r>
              <a:rPr lang="en-US" baseline="0">
                <a:solidFill>
                  <a:schemeClr val="bg1"/>
                </a:solidFill>
              </a:rPr>
              <a:t> to Produce vs. WBMP Market Price</a:t>
            </a:r>
            <a:endParaRPr lang="en-US">
              <a:solidFill>
                <a:schemeClr val="bg1"/>
              </a:solidFill>
            </a:endParaRPr>
          </a:p>
        </c:rich>
      </c:tx>
      <c:layout>
        <c:manualLayout>
          <c:xMode val="edge"/>
          <c:yMode val="edge"/>
          <c:x val="2.9902879222953472E-2"/>
          <c:y val="3.4052411219062918E-2"/>
        </c:manualLayout>
      </c:layout>
      <c:overlay val="0"/>
      <c:spPr>
        <a:solidFill>
          <a:schemeClr val="accent1"/>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'Economic Cost Analysis'!$V$357</c:f>
              <c:strCache>
                <c:ptCount val="1"/>
                <c:pt idx="0">
                  <c:v>Overall Desalination Cost to Produce($/ML)</c:v>
                </c:pt>
              </c:strCache>
            </c:strRef>
          </c:tx>
          <c:spPr>
            <a:solidFill>
              <a:schemeClr val="accent1"/>
            </a:solidFill>
            <a:ln>
              <a:noFill/>
            </a:ln>
            <a:effectLst/>
          </c:spPr>
          <c:invertIfNegative val="0"/>
          <c:dLbls>
            <c:spPr>
              <a:solidFill>
                <a:schemeClr val="tx1">
                  <a:lumMod val="50000"/>
                  <a:lumOff val="50000"/>
                </a:schemeClr>
              </a:solidFill>
              <a:ln>
                <a:solidFill>
                  <a:schemeClr val="tx1"/>
                </a:solid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'Economic Cost Analysis'!$U$358:$U$360</c:f>
              <c:strCache>
                <c:ptCount val="3"/>
                <c:pt idx="0">
                  <c:v>Kootha</c:v>
                </c:pt>
                <c:pt idx="1">
                  <c:v>Surjek</c:v>
                </c:pt>
                <c:pt idx="2">
                  <c:v>Jutik</c:v>
                </c:pt>
              </c:strCache>
            </c:strRef>
          </c:cat>
          <c:val>
            <c:numRef>
              <c:f>'Economic Cost Analysis'!$V$358:$V$360</c:f>
              <c:numCache>
                <c:formatCode>"$"#,##0.00;[Red]\-"$"#,##0.00</c:formatCode>
                <c:ptCount val="3"/>
                <c:pt idx="0">
                  <c:v>341.23975028172771</c:v>
                </c:pt>
                <c:pt idx="1">
                  <c:v>708.06185269088564</c:v>
                </c:pt>
                <c:pt idx="2">
                  <c:v>531.58361255084799</c:v>
                </c:pt>
              </c:numCache>
            </c:numRef>
          </c:val>
          <c:extLst>
            <c:ext xmlns:c16="http://schemas.microsoft.com/office/drawing/2014/chart" uri="{C3380CC4-5D6E-409C-BE32-E72D297353CC}">
              <c16:uniqueId val="{00000000-4E4B-4449-8A9C-F94CF0E14857}"/>
            </c:ext>
          </c:extLst>
        </c:ser>
        <c:dLbls>
          <c:showLegendKey val="0"/>
          <c:showVal val="0"/>
          <c:showCatName val="0"/>
          <c:showSerName val="0"/>
          <c:showPercent val="0"/>
          <c:showBubbleSize val="0"/>
        </c:dLbls>
        <c:gapWidth val="30"/>
        <c:overlap val="100"/>
        <c:axId val="435860544"/>
        <c:axId val="278301696"/>
      </c:barChart>
      <c:lineChart>
        <c:grouping val="percentStacked"/>
        <c:varyColors val="0"/>
        <c:ser>
          <c:idx val="1"/>
          <c:order val="1"/>
          <c:tx>
            <c:strRef>
              <c:f>'Economic Cost Analysis'!$D$363</c:f>
              <c:strCache>
                <c:ptCount val="1"/>
                <c:pt idx="0">
                  <c:v>Overall Average WBMP Market Price</c:v>
                </c:pt>
              </c:strCache>
            </c:strRef>
          </c:tx>
          <c:spPr>
            <a:ln w="28575" cap="rnd">
              <a:solidFill>
                <a:schemeClr val="accent2"/>
              </a:solidFill>
              <a:prstDash val="dash"/>
              <a:round/>
            </a:ln>
            <a:effectLst/>
          </c:spPr>
          <c:marker>
            <c:symbol val="circle"/>
            <c:size val="5"/>
            <c:spPr>
              <a:solidFill>
                <a:schemeClr val="accent2"/>
              </a:solidFill>
              <a:ln w="9525">
                <a:solidFill>
                  <a:schemeClr val="accent2"/>
                </a:solidFill>
              </a:ln>
              <a:effectLst/>
            </c:spPr>
          </c:marker>
          <c:val>
            <c:numRef>
              <c:f>'Economic Cost Analysis'!$E$363:$P$363</c:f>
              <c:numCache>
                <c:formatCode>"$"#,##0.00</c:formatCode>
                <c:ptCount val="12"/>
                <c:pt idx="0">
                  <c:v>86.391757235371969</c:v>
                </c:pt>
                <c:pt idx="1">
                  <c:v>86.829490475868141</c:v>
                </c:pt>
                <c:pt idx="2">
                  <c:v>81.49989122823844</c:v>
                </c:pt>
                <c:pt idx="3">
                  <c:v>72.569232168710826</c:v>
                </c:pt>
                <c:pt idx="4">
                  <c:v>71.259354341223244</c:v>
                </c:pt>
                <c:pt idx="5">
                  <c:v>72.156510799663252</c:v>
                </c:pt>
                <c:pt idx="6">
                  <c:v>76.602720430107496</c:v>
                </c:pt>
                <c:pt idx="7">
                  <c:v>74.932540098566292</c:v>
                </c:pt>
                <c:pt idx="8">
                  <c:v>74.066319823232305</c:v>
                </c:pt>
                <c:pt idx="9">
                  <c:v>75.093148943932377</c:v>
                </c:pt>
                <c:pt idx="10">
                  <c:v>73.700956254509322</c:v>
                </c:pt>
                <c:pt idx="11">
                  <c:v>74.376656830400748</c:v>
                </c:pt>
              </c:numCache>
            </c:numRef>
          </c:val>
          <c:smooth val="0"/>
          <c:extLst>
            <c:ext xmlns:c16="http://schemas.microsoft.com/office/drawing/2014/chart" uri="{C3380CC4-5D6E-409C-BE32-E72D297353CC}">
              <c16:uniqueId val="{00000001-4E4B-4449-8A9C-F94CF0E14857}"/>
            </c:ext>
          </c:extLst>
        </c:ser>
        <c:dLbls>
          <c:showLegendKey val="0"/>
          <c:showVal val="0"/>
          <c:showCatName val="0"/>
          <c:showSerName val="0"/>
          <c:showPercent val="0"/>
          <c:showBubbleSize val="0"/>
        </c:dLbls>
        <c:marker val="1"/>
        <c:smooth val="0"/>
        <c:axId val="563786768"/>
        <c:axId val="563791360"/>
      </c:lineChart>
      <c:catAx>
        <c:axId val="435860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8301696"/>
        <c:crosses val="autoZero"/>
        <c:auto val="1"/>
        <c:lblAlgn val="ctr"/>
        <c:lblOffset val="100"/>
        <c:noMultiLvlLbl val="0"/>
      </c:catAx>
      <c:valAx>
        <c:axId val="27830169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Red]\-&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860544"/>
        <c:crosses val="autoZero"/>
        <c:crossBetween val="between"/>
      </c:valAx>
      <c:valAx>
        <c:axId val="563791360"/>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3786768"/>
        <c:crosses val="max"/>
        <c:crossBetween val="between"/>
      </c:valAx>
      <c:catAx>
        <c:axId val="563786768"/>
        <c:scaling>
          <c:orientation val="minMax"/>
        </c:scaling>
        <c:delete val="1"/>
        <c:axPos val="b"/>
        <c:majorTickMark val="out"/>
        <c:minorTickMark val="none"/>
        <c:tickLblPos val="nextTo"/>
        <c:crossAx val="563791360"/>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400" b="1" i="0" baseline="0">
                <a:solidFill>
                  <a:schemeClr val="bg1"/>
                </a:solidFill>
                <a:effectLst/>
              </a:rPr>
              <a:t>Agg. Cost to Produce vs Kootha, Surjek &amp; Jutik</a:t>
            </a:r>
            <a:endParaRPr lang="en-US" sz="1400" b="1">
              <a:solidFill>
                <a:schemeClr val="bg1"/>
              </a:solidFill>
              <a:effectLst/>
            </a:endParaRPr>
          </a:p>
        </c:rich>
      </c:tx>
      <c:layout>
        <c:manualLayout>
          <c:xMode val="edge"/>
          <c:yMode val="edge"/>
          <c:x val="2.6224829468105098E-2"/>
          <c:y val="1.9732283154637917E-2"/>
        </c:manualLayout>
      </c:layout>
      <c:overlay val="0"/>
      <c:spPr>
        <a:solidFill>
          <a:schemeClr val="accent1"/>
        </a:solid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lineChart>
        <c:grouping val="standard"/>
        <c:varyColors val="0"/>
        <c:ser>
          <c:idx val="0"/>
          <c:order val="0"/>
          <c:tx>
            <c:strRef>
              <c:f>'Economic Cost Analysis'!$G$262</c:f>
              <c:strCache>
                <c:ptCount val="1"/>
                <c:pt idx="0">
                  <c:v>Kootha</c:v>
                </c:pt>
              </c:strCache>
            </c:strRef>
          </c:tx>
          <c:spPr>
            <a:ln w="28575" cap="rnd">
              <a:solidFill>
                <a:schemeClr val="accent1"/>
              </a:solidFill>
              <a:round/>
            </a:ln>
            <a:effectLst/>
          </c:spPr>
          <c:marker>
            <c:symbol val="circle"/>
            <c:size val="7"/>
            <c:spPr>
              <a:solidFill>
                <a:srgbClr val="C00000"/>
              </a:solidFill>
              <a:ln w="9525">
                <a:solidFill>
                  <a:schemeClr val="accent1"/>
                </a:solidFill>
              </a:ln>
              <a:effectLst/>
            </c:spPr>
          </c:marker>
          <c:cat>
            <c:numRef>
              <c:f>'Economic Cost Analysis'!$H$261:$S$261</c:f>
              <c:numCache>
                <c:formatCode>mmm\-yy</c:formatCode>
                <c:ptCount val="12"/>
                <c:pt idx="0">
                  <c:v>41456</c:v>
                </c:pt>
                <c:pt idx="1">
                  <c:v>41487</c:v>
                </c:pt>
                <c:pt idx="2">
                  <c:v>41518</c:v>
                </c:pt>
                <c:pt idx="3">
                  <c:v>41548</c:v>
                </c:pt>
                <c:pt idx="4">
                  <c:v>41579</c:v>
                </c:pt>
                <c:pt idx="5">
                  <c:v>41609</c:v>
                </c:pt>
                <c:pt idx="6">
                  <c:v>41640</c:v>
                </c:pt>
                <c:pt idx="7">
                  <c:v>41671</c:v>
                </c:pt>
                <c:pt idx="8">
                  <c:v>41699</c:v>
                </c:pt>
                <c:pt idx="9">
                  <c:v>41730</c:v>
                </c:pt>
                <c:pt idx="10">
                  <c:v>41760</c:v>
                </c:pt>
                <c:pt idx="11">
                  <c:v>41791</c:v>
                </c:pt>
              </c:numCache>
            </c:numRef>
          </c:cat>
          <c:val>
            <c:numRef>
              <c:f>'Economic Cost Analysis'!$H$262:$S$262</c:f>
              <c:numCache>
                <c:formatCode>"$"#,##0.00;[Red]\-"$"#,##0.00\ "$/ML"</c:formatCode>
                <c:ptCount val="12"/>
                <c:pt idx="0">
                  <c:v>19.008554460403097</c:v>
                </c:pt>
                <c:pt idx="1">
                  <c:v>25.492172623052561</c:v>
                </c:pt>
                <c:pt idx="2">
                  <c:v>20.246430814356373</c:v>
                </c:pt>
                <c:pt idx="3">
                  <c:v>18.538208897820557</c:v>
                </c:pt>
                <c:pt idx="4">
                  <c:v>37.173188734592117</c:v>
                </c:pt>
                <c:pt idx="5">
                  <c:v>18.926571259334377</c:v>
                </c:pt>
                <c:pt idx="6">
                  <c:v>28.08871016504051</c:v>
                </c:pt>
                <c:pt idx="7">
                  <c:v>27.869870996564561</c:v>
                </c:pt>
                <c:pt idx="8">
                  <c:v>23.038875551690033</c:v>
                </c:pt>
                <c:pt idx="9">
                  <c:v>25.835142653285146</c:v>
                </c:pt>
                <c:pt idx="10">
                  <c:v>27.720966236714666</c:v>
                </c:pt>
                <c:pt idx="11">
                  <c:v>37.542526065045898</c:v>
                </c:pt>
              </c:numCache>
            </c:numRef>
          </c:val>
          <c:smooth val="0"/>
          <c:extLst>
            <c:ext xmlns:c16="http://schemas.microsoft.com/office/drawing/2014/chart" uri="{C3380CC4-5D6E-409C-BE32-E72D297353CC}">
              <c16:uniqueId val="{00000000-0074-4626-8242-1A7E49B16617}"/>
            </c:ext>
          </c:extLst>
        </c:ser>
        <c:ser>
          <c:idx val="1"/>
          <c:order val="1"/>
          <c:tx>
            <c:strRef>
              <c:f>'Economic Cost Analysis'!$G$263</c:f>
              <c:strCache>
                <c:ptCount val="1"/>
                <c:pt idx="0">
                  <c:v>Surjek</c:v>
                </c:pt>
              </c:strCache>
            </c:strRef>
          </c:tx>
          <c:spPr>
            <a:ln w="28575" cap="rnd">
              <a:solidFill>
                <a:schemeClr val="accent2"/>
              </a:solidFill>
              <a:round/>
            </a:ln>
            <a:effectLst/>
          </c:spPr>
          <c:marker>
            <c:symbol val="square"/>
            <c:size val="7"/>
            <c:spPr>
              <a:solidFill>
                <a:schemeClr val="tx1"/>
              </a:solidFill>
              <a:ln w="9525">
                <a:solidFill>
                  <a:schemeClr val="tx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'Economic Cost Analysis'!$H$261:$S$261</c:f>
              <c:numCache>
                <c:formatCode>mmm\-yy</c:formatCode>
                <c:ptCount val="12"/>
                <c:pt idx="0">
                  <c:v>41456</c:v>
                </c:pt>
                <c:pt idx="1">
                  <c:v>41487</c:v>
                </c:pt>
                <c:pt idx="2">
                  <c:v>41518</c:v>
                </c:pt>
                <c:pt idx="3">
                  <c:v>41548</c:v>
                </c:pt>
                <c:pt idx="4">
                  <c:v>41579</c:v>
                </c:pt>
                <c:pt idx="5">
                  <c:v>41609</c:v>
                </c:pt>
                <c:pt idx="6">
                  <c:v>41640</c:v>
                </c:pt>
                <c:pt idx="7">
                  <c:v>41671</c:v>
                </c:pt>
                <c:pt idx="8">
                  <c:v>41699</c:v>
                </c:pt>
                <c:pt idx="9">
                  <c:v>41730</c:v>
                </c:pt>
                <c:pt idx="10">
                  <c:v>41760</c:v>
                </c:pt>
                <c:pt idx="11">
                  <c:v>41791</c:v>
                </c:pt>
              </c:numCache>
            </c:numRef>
          </c:cat>
          <c:val>
            <c:numRef>
              <c:f>'Economic Cost Analysis'!$H$263:$S$263</c:f>
              <c:numCache>
                <c:formatCode>"$"#,##0.00;[Red]\-"$"#,##0.00\ "$/ML"</c:formatCode>
                <c:ptCount val="12"/>
                <c:pt idx="0">
                  <c:v>52.749704483604212</c:v>
                </c:pt>
                <c:pt idx="1">
                  <c:v>59.863878813385597</c:v>
                </c:pt>
                <c:pt idx="2">
                  <c:v>63.762690282929732</c:v>
                </c:pt>
                <c:pt idx="3">
                  <c:v>78.188472724753353</c:v>
                </c:pt>
                <c:pt idx="4">
                  <c:v>86.296565119062237</c:v>
                </c:pt>
                <c:pt idx="5">
                  <c:v>53.948353573134462</c:v>
                </c:pt>
                <c:pt idx="6">
                  <c:v>48.540531907011328</c:v>
                </c:pt>
                <c:pt idx="7">
                  <c:v>53.6634853464152</c:v>
                </c:pt>
                <c:pt idx="8">
                  <c:v>40.83650074444131</c:v>
                </c:pt>
                <c:pt idx="9">
                  <c:v>45.840777989347593</c:v>
                </c:pt>
                <c:pt idx="10">
                  <c:v>52.15056777763202</c:v>
                </c:pt>
                <c:pt idx="11">
                  <c:v>32.611103369040961</c:v>
                </c:pt>
              </c:numCache>
            </c:numRef>
          </c:val>
          <c:smooth val="0"/>
          <c:extLst>
            <c:ext xmlns:c16="http://schemas.microsoft.com/office/drawing/2014/chart" uri="{C3380CC4-5D6E-409C-BE32-E72D297353CC}">
              <c16:uniqueId val="{00000001-0074-4626-8242-1A7E49B16617}"/>
            </c:ext>
          </c:extLst>
        </c:ser>
        <c:ser>
          <c:idx val="2"/>
          <c:order val="2"/>
          <c:tx>
            <c:strRef>
              <c:f>'Economic Cost Analysis'!$G$264</c:f>
              <c:strCache>
                <c:ptCount val="1"/>
                <c:pt idx="0">
                  <c:v>Jutik</c:v>
                </c:pt>
              </c:strCache>
            </c:strRef>
          </c:tx>
          <c:spPr>
            <a:ln w="28575" cap="rnd">
              <a:solidFill>
                <a:schemeClr val="accent3"/>
              </a:solidFill>
              <a:round/>
            </a:ln>
            <a:effectLst/>
          </c:spPr>
          <c:marker>
            <c:symbol val="triangle"/>
            <c:size val="7"/>
            <c:spPr>
              <a:solidFill>
                <a:srgbClr val="7030A0"/>
              </a:solidFill>
              <a:ln w="9525">
                <a:solidFill>
                  <a:schemeClr val="accent3"/>
                </a:solidFill>
              </a:ln>
              <a:effectLst/>
            </c:spPr>
          </c:marker>
          <c:cat>
            <c:numRef>
              <c:f>'Economic Cost Analysis'!$H$261:$S$261</c:f>
              <c:numCache>
                <c:formatCode>mmm\-yy</c:formatCode>
                <c:ptCount val="12"/>
                <c:pt idx="0">
                  <c:v>41456</c:v>
                </c:pt>
                <c:pt idx="1">
                  <c:v>41487</c:v>
                </c:pt>
                <c:pt idx="2">
                  <c:v>41518</c:v>
                </c:pt>
                <c:pt idx="3">
                  <c:v>41548</c:v>
                </c:pt>
                <c:pt idx="4">
                  <c:v>41579</c:v>
                </c:pt>
                <c:pt idx="5">
                  <c:v>41609</c:v>
                </c:pt>
                <c:pt idx="6">
                  <c:v>41640</c:v>
                </c:pt>
                <c:pt idx="7">
                  <c:v>41671</c:v>
                </c:pt>
                <c:pt idx="8">
                  <c:v>41699</c:v>
                </c:pt>
                <c:pt idx="9">
                  <c:v>41730</c:v>
                </c:pt>
                <c:pt idx="10">
                  <c:v>41760</c:v>
                </c:pt>
                <c:pt idx="11">
                  <c:v>41791</c:v>
                </c:pt>
              </c:numCache>
            </c:numRef>
          </c:cat>
          <c:val>
            <c:numRef>
              <c:f>'Economic Cost Analysis'!$H$264:$S$264</c:f>
              <c:numCache>
                <c:formatCode>"$"#,##0.00;[Red]\-"$"#,##0.00\ "$/ML"</c:formatCode>
                <c:ptCount val="12"/>
                <c:pt idx="0">
                  <c:v>32.644395721309699</c:v>
                </c:pt>
                <c:pt idx="1">
                  <c:v>31.479124229144556</c:v>
                </c:pt>
                <c:pt idx="2">
                  <c:v>43.716430376785937</c:v>
                </c:pt>
                <c:pt idx="3">
                  <c:v>42.437461047529581</c:v>
                </c:pt>
                <c:pt idx="4">
                  <c:v>30.832306822249635</c:v>
                </c:pt>
                <c:pt idx="5">
                  <c:v>40.056607121314862</c:v>
                </c:pt>
                <c:pt idx="6">
                  <c:v>35.252643432800426</c:v>
                </c:pt>
                <c:pt idx="7">
                  <c:v>34.409704749282547</c:v>
                </c:pt>
                <c:pt idx="8">
                  <c:v>37.62579374746246</c:v>
                </c:pt>
                <c:pt idx="9">
                  <c:v>28.47337711607425</c:v>
                </c:pt>
                <c:pt idx="10">
                  <c:v>33.597819136852863</c:v>
                </c:pt>
                <c:pt idx="11">
                  <c:v>43.016148904686304</c:v>
                </c:pt>
              </c:numCache>
            </c:numRef>
          </c:val>
          <c:smooth val="0"/>
          <c:extLst>
            <c:ext xmlns:c16="http://schemas.microsoft.com/office/drawing/2014/chart" uri="{C3380CC4-5D6E-409C-BE32-E72D297353CC}">
              <c16:uniqueId val="{00000002-0074-4626-8242-1A7E49B16617}"/>
            </c:ext>
          </c:extLst>
        </c:ser>
        <c:ser>
          <c:idx val="3"/>
          <c:order val="3"/>
          <c:tx>
            <c:strRef>
              <c:f>'Economic Cost Analysis'!$G$265</c:f>
              <c:strCache>
                <c:ptCount val="1"/>
                <c:pt idx="0">
                  <c:v>OverAll</c:v>
                </c:pt>
              </c:strCache>
            </c:strRef>
          </c:tx>
          <c:spPr>
            <a:ln w="28575" cap="rnd">
              <a:solidFill>
                <a:schemeClr val="accent4"/>
              </a:solidFill>
              <a:round/>
            </a:ln>
            <a:effectLst/>
          </c:spPr>
          <c:marker>
            <c:symbol val="diamond"/>
            <c:size val="7"/>
            <c:spPr>
              <a:solidFill>
                <a:schemeClr val="accent5">
                  <a:lumMod val="75000"/>
                </a:schemeClr>
              </a:solidFill>
              <a:ln w="9525">
                <a:solidFill>
                  <a:schemeClr val="accent4"/>
                </a:solidFill>
              </a:ln>
              <a:effectLst/>
            </c:spPr>
          </c:marker>
          <c:cat>
            <c:numRef>
              <c:f>'Economic Cost Analysis'!$H$261:$S$261</c:f>
              <c:numCache>
                <c:formatCode>mmm\-yy</c:formatCode>
                <c:ptCount val="12"/>
                <c:pt idx="0">
                  <c:v>41456</c:v>
                </c:pt>
                <c:pt idx="1">
                  <c:v>41487</c:v>
                </c:pt>
                <c:pt idx="2">
                  <c:v>41518</c:v>
                </c:pt>
                <c:pt idx="3">
                  <c:v>41548</c:v>
                </c:pt>
                <c:pt idx="4">
                  <c:v>41579</c:v>
                </c:pt>
                <c:pt idx="5">
                  <c:v>41609</c:v>
                </c:pt>
                <c:pt idx="6">
                  <c:v>41640</c:v>
                </c:pt>
                <c:pt idx="7">
                  <c:v>41671</c:v>
                </c:pt>
                <c:pt idx="8">
                  <c:v>41699</c:v>
                </c:pt>
                <c:pt idx="9">
                  <c:v>41730</c:v>
                </c:pt>
                <c:pt idx="10">
                  <c:v>41760</c:v>
                </c:pt>
                <c:pt idx="11">
                  <c:v>41791</c:v>
                </c:pt>
              </c:numCache>
            </c:numRef>
          </c:cat>
          <c:val>
            <c:numRef>
              <c:f>'Economic Cost Analysis'!$H$265:$S$265</c:f>
              <c:numCache>
                <c:formatCode>"$"#,##0.00;[Red]\-"$"#,##0.00</c:formatCode>
                <c:ptCount val="12"/>
                <c:pt idx="0">
                  <c:v>35.4895180180268</c:v>
                </c:pt>
                <c:pt idx="1">
                  <c:v>40.083392414844866</c:v>
                </c:pt>
                <c:pt idx="2">
                  <c:v>43.723249193160825</c:v>
                </c:pt>
                <c:pt idx="3">
                  <c:v>48.886636356341945</c:v>
                </c:pt>
                <c:pt idx="4">
                  <c:v>56.08810223022742</c:v>
                </c:pt>
                <c:pt idx="5">
                  <c:v>39.044842053719009</c:v>
                </c:pt>
                <c:pt idx="6">
                  <c:v>38.918514174055339</c:v>
                </c:pt>
                <c:pt idx="7">
                  <c:v>41.543319627670584</c:v>
                </c:pt>
                <c:pt idx="8">
                  <c:v>35.58592682037434</c:v>
                </c:pt>
                <c:pt idx="9">
                  <c:v>35.928208360416363</c:v>
                </c:pt>
                <c:pt idx="10">
                  <c:v>41.013913758286826</c:v>
                </c:pt>
                <c:pt idx="11">
                  <c:v>37.418278653587279</c:v>
                </c:pt>
              </c:numCache>
            </c:numRef>
          </c:val>
          <c:smooth val="0"/>
          <c:extLst>
            <c:ext xmlns:c16="http://schemas.microsoft.com/office/drawing/2014/chart" uri="{C3380CC4-5D6E-409C-BE32-E72D297353CC}">
              <c16:uniqueId val="{00000003-0074-4626-8242-1A7E49B16617}"/>
            </c:ext>
          </c:extLst>
        </c:ser>
        <c:dLbls>
          <c:showLegendKey val="0"/>
          <c:showVal val="0"/>
          <c:showCatName val="0"/>
          <c:showSerName val="0"/>
          <c:showPercent val="0"/>
          <c:showBubbleSize val="0"/>
        </c:dLbls>
        <c:marker val="1"/>
        <c:smooth val="0"/>
        <c:axId val="493764304"/>
        <c:axId val="493766272"/>
      </c:lineChart>
      <c:dateAx>
        <c:axId val="493764304"/>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3766272"/>
        <c:crosses val="autoZero"/>
        <c:auto val="1"/>
        <c:lblOffset val="100"/>
        <c:baseTimeUnit val="months"/>
      </c:dateAx>
      <c:valAx>
        <c:axId val="49376627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Red]\-&quot;$&quot;#,##0.00\ &quot;$/ML&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376430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Water</a:t>
            </a:r>
            <a:r>
              <a:rPr lang="en-US" baseline="0">
                <a:solidFill>
                  <a:schemeClr val="bg1"/>
                </a:solidFill>
              </a:rPr>
              <a:t> Trading Repository Chart</a:t>
            </a:r>
            <a:endParaRPr lang="en-US">
              <a:solidFill>
                <a:schemeClr val="bg1"/>
              </a:solidFill>
            </a:endParaRPr>
          </a:p>
        </c:rich>
      </c:tx>
      <c:overlay val="0"/>
      <c:spPr>
        <a:solidFill>
          <a:schemeClr val="accent1">
            <a:lumMod val="50000"/>
          </a:schemeClr>
        </a:solid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barChart>
        <c:barDir val="col"/>
        <c:grouping val="clustered"/>
        <c:varyColors val="0"/>
        <c:ser>
          <c:idx val="0"/>
          <c:order val="0"/>
          <c:tx>
            <c:strRef>
              <c:f>'What-If Analysis'!$B$16</c:f>
              <c:strCache>
                <c:ptCount val="1"/>
                <c:pt idx="0">
                  <c:v>Market Water Demand (Mega-Litres)</c:v>
                </c:pt>
              </c:strCache>
            </c:strRef>
          </c:tx>
          <c:spPr>
            <a:solidFill>
              <a:schemeClr val="accent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'What-If Analysis'!$E$13:$P$13</c:f>
              <c:numCache>
                <c:formatCode>mmm\-yy</c:formatCode>
                <c:ptCount val="12"/>
                <c:pt idx="0">
                  <c:v>39995</c:v>
                </c:pt>
                <c:pt idx="1">
                  <c:v>40026</c:v>
                </c:pt>
                <c:pt idx="2">
                  <c:v>40057</c:v>
                </c:pt>
                <c:pt idx="3">
                  <c:v>40087</c:v>
                </c:pt>
                <c:pt idx="4">
                  <c:v>40118</c:v>
                </c:pt>
                <c:pt idx="5">
                  <c:v>40148</c:v>
                </c:pt>
                <c:pt idx="6">
                  <c:v>40179</c:v>
                </c:pt>
                <c:pt idx="7">
                  <c:v>40210</c:v>
                </c:pt>
                <c:pt idx="8">
                  <c:v>40238</c:v>
                </c:pt>
                <c:pt idx="9">
                  <c:v>40269</c:v>
                </c:pt>
                <c:pt idx="10">
                  <c:v>40299</c:v>
                </c:pt>
                <c:pt idx="11">
                  <c:v>40330</c:v>
                </c:pt>
              </c:numCache>
            </c:numRef>
          </c:cat>
          <c:val>
            <c:numRef>
              <c:f>'What-If Analysis'!$E$16:$P$16</c:f>
              <c:numCache>
                <c:formatCode>_(* #,##0.00_);_(* \(#,##0.00\);_(* "-"??_);_(@_)</c:formatCode>
                <c:ptCount val="12"/>
                <c:pt idx="0">
                  <c:v>2280126.573361638</c:v>
                </c:pt>
                <c:pt idx="1">
                  <c:v>2205218.0627497858</c:v>
                </c:pt>
                <c:pt idx="2">
                  <c:v>2154271.5243260642</c:v>
                </c:pt>
                <c:pt idx="3">
                  <c:v>2094490.871517156</c:v>
                </c:pt>
                <c:pt idx="4">
                  <c:v>2205291.7637148881</c:v>
                </c:pt>
                <c:pt idx="5">
                  <c:v>2308799.2648955504</c:v>
                </c:pt>
                <c:pt idx="6">
                  <c:v>2292819.4388713106</c:v>
                </c:pt>
                <c:pt idx="7">
                  <c:v>2403906.7399611045</c:v>
                </c:pt>
                <c:pt idx="8">
                  <c:v>2138851.7637010845</c:v>
                </c:pt>
                <c:pt idx="9">
                  <c:v>2181184.6517462116</c:v>
                </c:pt>
                <c:pt idx="10">
                  <c:v>2141719.6074007913</c:v>
                </c:pt>
                <c:pt idx="11">
                  <c:v>2236345.4966871911</c:v>
                </c:pt>
              </c:numCache>
            </c:numRef>
          </c:val>
          <c:extLst>
            <c:ext xmlns:c16="http://schemas.microsoft.com/office/drawing/2014/chart" uri="{C3380CC4-5D6E-409C-BE32-E72D297353CC}">
              <c16:uniqueId val="{00000000-8858-486C-AA03-6960DCC01171}"/>
            </c:ext>
          </c:extLst>
        </c:ser>
        <c:dLbls>
          <c:showLegendKey val="0"/>
          <c:showVal val="0"/>
          <c:showCatName val="0"/>
          <c:showSerName val="0"/>
          <c:showPercent val="0"/>
          <c:showBubbleSize val="0"/>
        </c:dLbls>
        <c:gapWidth val="50"/>
        <c:overlap val="-27"/>
        <c:axId val="513127552"/>
        <c:axId val="513127880"/>
      </c:barChart>
      <c:lineChart>
        <c:grouping val="standard"/>
        <c:varyColors val="0"/>
        <c:ser>
          <c:idx val="1"/>
          <c:order val="1"/>
          <c:tx>
            <c:strRef>
              <c:f>'What-If Analysis'!$B$15</c:f>
              <c:strCache>
                <c:ptCount val="1"/>
                <c:pt idx="0">
                  <c:v>Average Water Balancing Market Price</c:v>
                </c:pt>
              </c:strCache>
            </c:strRef>
          </c:tx>
          <c:spPr>
            <a:ln w="28575" cap="rnd">
              <a:solidFill>
                <a:srgbClr val="92D050"/>
              </a:solidFill>
              <a:round/>
            </a:ln>
            <a:effectLst/>
          </c:spPr>
          <c:marker>
            <c:symbol val="triangle"/>
            <c:size val="9"/>
            <c:spPr>
              <a:solidFill>
                <a:srgbClr val="FF0000"/>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'What-If Analysis'!$E$15:$P$15</c:f>
              <c:numCache>
                <c:formatCode>"$"#,##0.00;[Red]\-"$"#,##0.00</c:formatCode>
                <c:ptCount val="12"/>
                <c:pt idx="0">
                  <c:v>76.186277217741903</c:v>
                </c:pt>
                <c:pt idx="1">
                  <c:v>75.388897625447996</c:v>
                </c:pt>
                <c:pt idx="2">
                  <c:v>73.900121906565616</c:v>
                </c:pt>
                <c:pt idx="3">
                  <c:v>74.990044105222708</c:v>
                </c:pt>
                <c:pt idx="4">
                  <c:v>73.944050004509322</c:v>
                </c:pt>
                <c:pt idx="5">
                  <c:v>74.376492179863121</c:v>
                </c:pt>
                <c:pt idx="6">
                  <c:v>85.955543525694537</c:v>
                </c:pt>
                <c:pt idx="7">
                  <c:v>86.95829404729669</c:v>
                </c:pt>
                <c:pt idx="8">
                  <c:v>81.856135851894365</c:v>
                </c:pt>
                <c:pt idx="9">
                  <c:v>72.480506871091777</c:v>
                </c:pt>
                <c:pt idx="10">
                  <c:v>71.272079366533958</c:v>
                </c:pt>
                <c:pt idx="11">
                  <c:v>72.183076140572339</c:v>
                </c:pt>
              </c:numCache>
            </c:numRef>
          </c:val>
          <c:smooth val="0"/>
          <c:extLst>
            <c:ext xmlns:c16="http://schemas.microsoft.com/office/drawing/2014/chart" uri="{C3380CC4-5D6E-409C-BE32-E72D297353CC}">
              <c16:uniqueId val="{00000001-8858-486C-AA03-6960DCC01171}"/>
            </c:ext>
          </c:extLst>
        </c:ser>
        <c:dLbls>
          <c:showLegendKey val="0"/>
          <c:showVal val="0"/>
          <c:showCatName val="0"/>
          <c:showSerName val="0"/>
          <c:showPercent val="0"/>
          <c:showBubbleSize val="0"/>
        </c:dLbls>
        <c:marker val="1"/>
        <c:smooth val="0"/>
        <c:axId val="559858760"/>
        <c:axId val="559867288"/>
      </c:lineChart>
      <c:dateAx>
        <c:axId val="513127552"/>
        <c:scaling>
          <c:orientation val="minMax"/>
        </c:scaling>
        <c:delete val="0"/>
        <c:axPos val="b"/>
        <c:numFmt formatCode="mmm\-yy" sourceLinked="1"/>
        <c:majorTickMark val="none"/>
        <c:minorTickMark val="none"/>
        <c:tickLblPos val="nextTo"/>
        <c:spPr>
          <a:noFill/>
          <a:ln w="9525" cap="flat" cmpd="sng" algn="ctr">
            <a:solidFill>
              <a:schemeClr val="tx1">
                <a:lumMod val="15000"/>
                <a:lumOff val="85000"/>
              </a:schemeClr>
            </a:solidFill>
            <a:round/>
          </a:ln>
          <a:effectLst/>
        </c:spPr>
        <c:txPr>
          <a:bodyPr rot="-12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3127880"/>
        <c:crosses val="autoZero"/>
        <c:auto val="1"/>
        <c:lblOffset val="100"/>
        <c:baseTimeUnit val="months"/>
      </c:dateAx>
      <c:valAx>
        <c:axId val="513127880"/>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3127552"/>
        <c:crosses val="autoZero"/>
        <c:crossBetween val="between"/>
      </c:valAx>
      <c:valAx>
        <c:axId val="559867288"/>
        <c:scaling>
          <c:orientation val="minMax"/>
        </c:scaling>
        <c:delete val="0"/>
        <c:axPos val="r"/>
        <c:numFmt formatCode="&quot;$&quot;#,##0.00;[Red]\-&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9858760"/>
        <c:crosses val="max"/>
        <c:crossBetween val="between"/>
      </c:valAx>
      <c:catAx>
        <c:axId val="559858760"/>
        <c:scaling>
          <c:orientation val="minMax"/>
        </c:scaling>
        <c:delete val="1"/>
        <c:axPos val="b"/>
        <c:majorTickMark val="out"/>
        <c:minorTickMark val="none"/>
        <c:tickLblPos val="nextTo"/>
        <c:crossAx val="559867288"/>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SWC Quarterly</a:t>
            </a:r>
            <a:r>
              <a:rPr lang="en-US" baseline="0">
                <a:solidFill>
                  <a:schemeClr val="bg1"/>
                </a:solidFill>
              </a:rPr>
              <a:t> Trading Period Plot</a:t>
            </a:r>
            <a:endParaRPr lang="en-US">
              <a:solidFill>
                <a:schemeClr val="bg1"/>
              </a:solidFill>
            </a:endParaRPr>
          </a:p>
        </c:rich>
      </c:tx>
      <c:overlay val="0"/>
      <c:spPr>
        <a:solidFill>
          <a:schemeClr val="accent1">
            <a:lumMod val="50000"/>
          </a:schemeClr>
        </a:solid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barChart>
        <c:barDir val="col"/>
        <c:grouping val="clustered"/>
        <c:varyColors val="0"/>
        <c:ser>
          <c:idx val="1"/>
          <c:order val="1"/>
          <c:tx>
            <c:strRef>
              <c:f>'What-If Analysis'!$D$40</c:f>
              <c:strCache>
                <c:ptCount val="1"/>
                <c:pt idx="0">
                  <c:v>Average Quarterly Water Demand Per Trading Period</c:v>
                </c:pt>
              </c:strCache>
            </c:strRef>
          </c:tx>
          <c:spPr>
            <a:solidFill>
              <a:schemeClr val="accent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 Analysis'!$A$41:$A$44</c:f>
              <c:strCache>
                <c:ptCount val="4"/>
                <c:pt idx="0">
                  <c:v>Quarter 1 (January - March)</c:v>
                </c:pt>
                <c:pt idx="1">
                  <c:v>Quarter 2 (April to June)</c:v>
                </c:pt>
                <c:pt idx="2">
                  <c:v>Quarter 3 (July to September)</c:v>
                </c:pt>
                <c:pt idx="3">
                  <c:v>Quarter 4 (October to December)</c:v>
                </c:pt>
              </c:strCache>
            </c:strRef>
          </c:cat>
          <c:val>
            <c:numRef>
              <c:f>'What-If Analysis'!$D$41:$D$44</c:f>
              <c:numCache>
                <c:formatCode>0.00</c:formatCode>
                <c:ptCount val="4"/>
                <c:pt idx="0">
                  <c:v>2273.0746540359823</c:v>
                </c:pt>
                <c:pt idx="1">
                  <c:v>2186.6568983073435</c:v>
                </c:pt>
                <c:pt idx="2">
                  <c:v>2213.1270634767511</c:v>
                </c:pt>
                <c:pt idx="3">
                  <c:v>2204.0738958857664</c:v>
                </c:pt>
              </c:numCache>
            </c:numRef>
          </c:val>
          <c:extLst>
            <c:ext xmlns:c16="http://schemas.microsoft.com/office/drawing/2014/chart" uri="{C3380CC4-5D6E-409C-BE32-E72D297353CC}">
              <c16:uniqueId val="{00000001-BEDC-4509-9112-B72FF44BEAE6}"/>
            </c:ext>
          </c:extLst>
        </c:ser>
        <c:dLbls>
          <c:showLegendKey val="0"/>
          <c:showVal val="0"/>
          <c:showCatName val="0"/>
          <c:showSerName val="0"/>
          <c:showPercent val="0"/>
          <c:showBubbleSize val="0"/>
        </c:dLbls>
        <c:gapWidth val="219"/>
        <c:overlap val="-27"/>
        <c:axId val="554474000"/>
        <c:axId val="554473016"/>
      </c:barChart>
      <c:lineChart>
        <c:grouping val="standard"/>
        <c:varyColors val="0"/>
        <c:ser>
          <c:idx val="0"/>
          <c:order val="0"/>
          <c:tx>
            <c:strRef>
              <c:f>'What-If Analysis'!$C$40</c:f>
              <c:strCache>
                <c:ptCount val="1"/>
                <c:pt idx="0">
                  <c:v>Average Quarterly Price Per Trading Period</c:v>
                </c:pt>
              </c:strCache>
            </c:strRef>
          </c:tx>
          <c:spPr>
            <a:ln w="28575" cap="rnd">
              <a:solidFill>
                <a:srgbClr val="92D050"/>
              </a:solidFill>
              <a:round/>
            </a:ln>
            <a:effectLst/>
          </c:spPr>
          <c:marker>
            <c:symbol val="triangle"/>
            <c:size val="7"/>
            <c:spPr>
              <a:solidFill>
                <a:schemeClr val="bg2">
                  <a:lumMod val="75000"/>
                </a:schemeClr>
              </a:solidFill>
              <a:ln w="9525">
                <a:solidFill>
                  <a:schemeClr val="accent1"/>
                </a:solidFill>
              </a:ln>
              <a:effectLst/>
            </c:spPr>
          </c:marker>
          <c:dLbls>
            <c:spPr>
              <a:solidFill>
                <a:schemeClr val="bg1">
                  <a:lumMod val="65000"/>
                </a:schemeClr>
              </a:solid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 Analysis'!$A$41:$A$44</c:f>
              <c:strCache>
                <c:ptCount val="4"/>
                <c:pt idx="0">
                  <c:v>Quarter 1 (January - March)</c:v>
                </c:pt>
                <c:pt idx="1">
                  <c:v>Quarter 2 (April to June)</c:v>
                </c:pt>
                <c:pt idx="2">
                  <c:v>Quarter 3 (July to September)</c:v>
                </c:pt>
                <c:pt idx="3">
                  <c:v>Quarter 4 (October to December)</c:v>
                </c:pt>
              </c:strCache>
            </c:strRef>
          </c:cat>
          <c:val>
            <c:numRef>
              <c:f>'What-If Analysis'!$C$41:$C$44</c:f>
              <c:numCache>
                <c:formatCode>"$"#,##0.00</c:formatCode>
                <c:ptCount val="4"/>
                <c:pt idx="0">
                  <c:v>84.842964841069161</c:v>
                </c:pt>
                <c:pt idx="1">
                  <c:v>71.986948061858726</c:v>
                </c:pt>
                <c:pt idx="2">
                  <c:v>75.212855120498418</c:v>
                </c:pt>
                <c:pt idx="3">
                  <c:v>74.397746376517489</c:v>
                </c:pt>
              </c:numCache>
            </c:numRef>
          </c:val>
          <c:smooth val="0"/>
          <c:extLst>
            <c:ext xmlns:c16="http://schemas.microsoft.com/office/drawing/2014/chart" uri="{C3380CC4-5D6E-409C-BE32-E72D297353CC}">
              <c16:uniqueId val="{00000000-BEDC-4509-9112-B72FF44BEAE6}"/>
            </c:ext>
          </c:extLst>
        </c:ser>
        <c:dLbls>
          <c:showLegendKey val="0"/>
          <c:showVal val="0"/>
          <c:showCatName val="0"/>
          <c:showSerName val="0"/>
          <c:showPercent val="0"/>
          <c:showBubbleSize val="0"/>
        </c:dLbls>
        <c:marker val="1"/>
        <c:smooth val="0"/>
        <c:axId val="554486464"/>
        <c:axId val="554486792"/>
      </c:lineChart>
      <c:catAx>
        <c:axId val="554474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5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54473016"/>
        <c:crosses val="autoZero"/>
        <c:auto val="1"/>
        <c:lblAlgn val="ctr"/>
        <c:lblOffset val="100"/>
        <c:noMultiLvlLbl val="0"/>
      </c:catAx>
      <c:valAx>
        <c:axId val="5544730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4474000"/>
        <c:crosses val="autoZero"/>
        <c:crossBetween val="between"/>
      </c:valAx>
      <c:valAx>
        <c:axId val="554486792"/>
        <c:scaling>
          <c:orientation val="minMax"/>
        </c:scaling>
        <c:delete val="0"/>
        <c:axPos val="r"/>
        <c:numFmt formatCode="&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4486464"/>
        <c:crosses val="max"/>
        <c:crossBetween val="between"/>
      </c:valAx>
      <c:catAx>
        <c:axId val="554486464"/>
        <c:scaling>
          <c:orientation val="minMax"/>
        </c:scaling>
        <c:delete val="1"/>
        <c:axPos val="b"/>
        <c:numFmt formatCode="General" sourceLinked="1"/>
        <c:majorTickMark val="out"/>
        <c:minorTickMark val="none"/>
        <c:tickLblPos val="nextTo"/>
        <c:crossAx val="554486792"/>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500" b="0" i="0" u="none" strike="noStrike" kern="1200" baseline="0">
              <a:solidFill>
                <a:schemeClr val="accent1"/>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Maintenance</a:t>
            </a:r>
            <a:r>
              <a:rPr lang="en-US" baseline="0">
                <a:solidFill>
                  <a:schemeClr val="bg1"/>
                </a:solidFill>
              </a:rPr>
              <a:t> Outage for Surjek  in Q1,Q2,Q3 &amp;Q4</a:t>
            </a:r>
            <a:endParaRPr lang="en-US">
              <a:solidFill>
                <a:schemeClr val="bg1"/>
              </a:solidFill>
            </a:endParaRPr>
          </a:p>
        </c:rich>
      </c:tx>
      <c:overlay val="0"/>
      <c:spPr>
        <a:solidFill>
          <a:schemeClr val="accent1">
            <a:lumMod val="50000"/>
          </a:schemeClr>
        </a:solid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 Analysis'!$D$60:$D$63</c:f>
              <c:strCache>
                <c:ptCount val="4"/>
                <c:pt idx="0">
                  <c:v>Q1 Outage</c:v>
                </c:pt>
                <c:pt idx="1">
                  <c:v>Q2 Outage</c:v>
                </c:pt>
                <c:pt idx="2">
                  <c:v>Q3 Outage</c:v>
                </c:pt>
                <c:pt idx="3">
                  <c:v>Q4 Outage</c:v>
                </c:pt>
              </c:strCache>
            </c:strRef>
          </c:cat>
          <c:val>
            <c:numRef>
              <c:f>'What-If Analysis'!$Q$60:$Q$63</c:f>
              <c:numCache>
                <c:formatCode>"$"#,##0.00;[Red]\-"$"#,##0.00</c:formatCode>
                <c:ptCount val="4"/>
                <c:pt idx="0">
                  <c:v>141675660.03799999</c:v>
                </c:pt>
                <c:pt idx="1">
                  <c:v>153195448.35699999</c:v>
                </c:pt>
                <c:pt idx="2">
                  <c:v>154187083.64099997</c:v>
                </c:pt>
                <c:pt idx="3">
                  <c:v>157707855.47099999</c:v>
                </c:pt>
              </c:numCache>
            </c:numRef>
          </c:val>
          <c:extLst>
            <c:ext xmlns:c16="http://schemas.microsoft.com/office/drawing/2014/chart" uri="{C3380CC4-5D6E-409C-BE32-E72D297353CC}">
              <c16:uniqueId val="{00000000-9472-4297-A671-008714E25255}"/>
            </c:ext>
          </c:extLst>
        </c:ser>
        <c:dLbls>
          <c:showLegendKey val="0"/>
          <c:showVal val="0"/>
          <c:showCatName val="0"/>
          <c:showSerName val="0"/>
          <c:showPercent val="0"/>
          <c:showBubbleSize val="0"/>
        </c:dLbls>
        <c:gapWidth val="50"/>
        <c:axId val="519783128"/>
        <c:axId val="519774600"/>
      </c:barChart>
      <c:catAx>
        <c:axId val="519783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9774600"/>
        <c:crosses val="autoZero"/>
        <c:auto val="1"/>
        <c:lblAlgn val="ctr"/>
        <c:lblOffset val="100"/>
        <c:noMultiLvlLbl val="0"/>
      </c:catAx>
      <c:valAx>
        <c:axId val="51977460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Red]\-&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9783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1"/>
  <c:style val="2"/>
  <c:chart>
    <c:title>
      <c:tx>
        <c:rich>
          <a:bodyPr/>
          <a:lstStyle/>
          <a:p>
            <a:pPr lvl="0">
              <a:defRPr sz="1400" b="0" i="0">
                <a:solidFill>
                  <a:srgbClr val="757575"/>
                </a:solidFill>
                <a:latin typeface="+mn-lt"/>
              </a:defRPr>
            </a:pPr>
            <a:r>
              <a:t>Kootha EBIT 2013 - 2014 Actuals vs Budget</a:t>
            </a:r>
          </a:p>
        </c:rich>
      </c:tx>
      <c:overlay val="0"/>
    </c:title>
    <c:autoTitleDeleted val="0"/>
    <c:plotArea>
      <c:layout/>
      <c:lineChart>
        <c:grouping val="standard"/>
        <c:varyColors val="1"/>
        <c:dLbls>
          <c:showLegendKey val="0"/>
          <c:showVal val="0"/>
          <c:showCatName val="0"/>
          <c:showSerName val="0"/>
          <c:showPercent val="0"/>
          <c:showBubbleSize val="0"/>
        </c:dLbls>
        <c:marker val="1"/>
        <c:smooth val="0"/>
        <c:axId val="1547329479"/>
        <c:axId val="1179329911"/>
      </c:lineChart>
      <c:catAx>
        <c:axId val="1547329479"/>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179329911"/>
        <c:crosses val="autoZero"/>
        <c:auto val="1"/>
        <c:lblAlgn val="ctr"/>
        <c:lblOffset val="100"/>
        <c:noMultiLvlLbl val="1"/>
      </c:catAx>
      <c:valAx>
        <c:axId val="1179329911"/>
        <c:scaling>
          <c:orientation val="minMax"/>
        </c:scaling>
        <c:delete val="0"/>
        <c:axPos val="l"/>
        <c:majorTickMark val="cross"/>
        <c:minorTickMark val="cross"/>
        <c:tickLblPos val="nextTo"/>
        <c:spPr>
          <a:ln>
            <a:noFill/>
          </a:ln>
        </c:spPr>
        <c:crossAx val="1547329479"/>
        <c:crosses val="autoZero"/>
        <c:crossBetween val="between"/>
      </c:valAx>
    </c:plotArea>
    <c:legend>
      <c:legendPos val="t"/>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1"/>
  <c:style val="2"/>
  <c:chart>
    <c:title>
      <c:tx>
        <c:rich>
          <a:bodyPr/>
          <a:lstStyle/>
          <a:p>
            <a:pPr lvl="0">
              <a:defRPr sz="1400" b="0" i="0">
                <a:solidFill>
                  <a:srgbClr val="757575"/>
                </a:solidFill>
                <a:latin typeface="+mn-lt"/>
              </a:defRPr>
            </a:pPr>
            <a:r>
              <a:t>Surjek EBIT 2013 - 2014 Actuals vs Budget</a:t>
            </a:r>
          </a:p>
        </c:rich>
      </c:tx>
      <c:overlay val="0"/>
    </c:title>
    <c:autoTitleDeleted val="0"/>
    <c:plotArea>
      <c:layout/>
      <c:lineChart>
        <c:grouping val="standard"/>
        <c:varyColors val="1"/>
        <c:dLbls>
          <c:showLegendKey val="0"/>
          <c:showVal val="0"/>
          <c:showCatName val="0"/>
          <c:showSerName val="0"/>
          <c:showPercent val="0"/>
          <c:showBubbleSize val="0"/>
        </c:dLbls>
        <c:marker val="1"/>
        <c:smooth val="0"/>
        <c:axId val="1686246504"/>
        <c:axId val="1283901264"/>
      </c:lineChart>
      <c:catAx>
        <c:axId val="1686246504"/>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283901264"/>
        <c:crosses val="autoZero"/>
        <c:auto val="1"/>
        <c:lblAlgn val="ctr"/>
        <c:lblOffset val="100"/>
        <c:noMultiLvlLbl val="1"/>
      </c:catAx>
      <c:valAx>
        <c:axId val="1283901264"/>
        <c:scaling>
          <c:orientation val="minMax"/>
        </c:scaling>
        <c:delete val="0"/>
        <c:axPos val="l"/>
        <c:majorTickMark val="cross"/>
        <c:minorTickMark val="cross"/>
        <c:tickLblPos val="nextTo"/>
        <c:spPr>
          <a:ln>
            <a:noFill/>
          </a:ln>
        </c:spPr>
        <c:crossAx val="1686246504"/>
        <c:crosses val="autoZero"/>
        <c:crossBetween val="between"/>
      </c:valAx>
    </c:plotArea>
    <c:legend>
      <c:legendPos val="t"/>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1"/>
  <c:style val="2"/>
  <c:chart>
    <c:title>
      <c:tx>
        <c:rich>
          <a:bodyPr/>
          <a:lstStyle/>
          <a:p>
            <a:pPr lvl="0">
              <a:defRPr sz="1400" b="0" i="0">
                <a:solidFill>
                  <a:srgbClr val="757575"/>
                </a:solidFill>
                <a:latin typeface="+mn-lt"/>
              </a:defRPr>
            </a:pPr>
            <a:r>
              <a:t>Jutik EBIT 2013 - 2014 Actuals vs Budget</a:t>
            </a:r>
          </a:p>
        </c:rich>
      </c:tx>
      <c:overlay val="0"/>
    </c:title>
    <c:autoTitleDeleted val="0"/>
    <c:plotArea>
      <c:layout/>
      <c:lineChart>
        <c:grouping val="standard"/>
        <c:varyColors val="1"/>
        <c:dLbls>
          <c:showLegendKey val="0"/>
          <c:showVal val="0"/>
          <c:showCatName val="0"/>
          <c:showSerName val="0"/>
          <c:showPercent val="0"/>
          <c:showBubbleSize val="0"/>
        </c:dLbls>
        <c:marker val="1"/>
        <c:smooth val="0"/>
        <c:axId val="1918091938"/>
        <c:axId val="52744473"/>
      </c:lineChart>
      <c:catAx>
        <c:axId val="1918091938"/>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52744473"/>
        <c:crosses val="autoZero"/>
        <c:auto val="1"/>
        <c:lblAlgn val="ctr"/>
        <c:lblOffset val="100"/>
        <c:noMultiLvlLbl val="1"/>
      </c:catAx>
      <c:valAx>
        <c:axId val="52744473"/>
        <c:scaling>
          <c:orientation val="minMax"/>
        </c:scaling>
        <c:delete val="0"/>
        <c:axPos val="l"/>
        <c:majorTickMark val="cross"/>
        <c:minorTickMark val="cross"/>
        <c:tickLblPos val="nextTo"/>
        <c:spPr>
          <a:ln>
            <a:noFill/>
          </a:ln>
        </c:spPr>
        <c:crossAx val="1918091938"/>
        <c:crosses val="autoZero"/>
        <c:crossBetween val="between"/>
      </c:valAx>
    </c:plotArea>
    <c:legend>
      <c:legendPos val="t"/>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1"/>
  <c:style val="2"/>
  <c:chart>
    <c:title>
      <c:tx>
        <c:rich>
          <a:bodyPr/>
          <a:lstStyle/>
          <a:p>
            <a:pPr lvl="0">
              <a:defRPr sz="1400" b="0" i="0">
                <a:solidFill>
                  <a:srgbClr val="757575"/>
                </a:solidFill>
                <a:latin typeface="+mn-lt"/>
              </a:defRPr>
            </a:pPr>
            <a:r>
              <a:t>Overall EBIT 2013 - 2014 Actuals vs Budget</a:t>
            </a:r>
          </a:p>
        </c:rich>
      </c:tx>
      <c:overlay val="0"/>
    </c:title>
    <c:autoTitleDeleted val="0"/>
    <c:plotArea>
      <c:layout/>
      <c:lineChart>
        <c:grouping val="standard"/>
        <c:varyColors val="1"/>
        <c:dLbls>
          <c:showLegendKey val="0"/>
          <c:showVal val="0"/>
          <c:showCatName val="0"/>
          <c:showSerName val="0"/>
          <c:showPercent val="0"/>
          <c:showBubbleSize val="0"/>
        </c:dLbls>
        <c:marker val="1"/>
        <c:smooth val="0"/>
        <c:axId val="1174752530"/>
        <c:axId val="1189849425"/>
      </c:lineChart>
      <c:catAx>
        <c:axId val="1174752530"/>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189849425"/>
        <c:crosses val="autoZero"/>
        <c:auto val="1"/>
        <c:lblAlgn val="ctr"/>
        <c:lblOffset val="100"/>
        <c:noMultiLvlLbl val="1"/>
      </c:catAx>
      <c:valAx>
        <c:axId val="1189849425"/>
        <c:scaling>
          <c:orientation val="minMax"/>
        </c:scaling>
        <c:delete val="0"/>
        <c:axPos val="l"/>
        <c:majorTickMark val="cross"/>
        <c:minorTickMark val="cross"/>
        <c:tickLblPos val="nextTo"/>
        <c:spPr>
          <a:ln>
            <a:noFill/>
          </a:ln>
        </c:spPr>
        <c:crossAx val="1174752530"/>
        <c:crosses val="autoZero"/>
        <c:crossBetween val="between"/>
      </c:valAx>
    </c:plotArea>
    <c:legend>
      <c:legendPos val="t"/>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8.xml"/><Relationship Id="rId3" Type="http://schemas.openxmlformats.org/officeDocument/2006/relationships/chart" Target="../charts/chart13.xml"/><Relationship Id="rId7" Type="http://schemas.openxmlformats.org/officeDocument/2006/relationships/chart" Target="../charts/chart17.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chart" Target="../charts/chart16.xml"/><Relationship Id="rId5" Type="http://schemas.openxmlformats.org/officeDocument/2006/relationships/chart" Target="../charts/chart15.xml"/><Relationship Id="rId4" Type="http://schemas.openxmlformats.org/officeDocument/2006/relationships/chart" Target="../charts/chart14.xml"/><Relationship Id="rId9" Type="http://schemas.openxmlformats.org/officeDocument/2006/relationships/chart" Target="../charts/chart19.xml"/></Relationships>
</file>

<file path=xl/drawings/_rels/drawing4.xml.rels><?xml version="1.0" encoding="UTF-8" standalone="yes"?>
<Relationships xmlns="http://schemas.openxmlformats.org/package/2006/relationships"><Relationship Id="rId8" Type="http://schemas.openxmlformats.org/officeDocument/2006/relationships/chart" Target="../charts/chart26.xml"/><Relationship Id="rId3" Type="http://schemas.openxmlformats.org/officeDocument/2006/relationships/chart" Target="../charts/chart21.xml"/><Relationship Id="rId7" Type="http://schemas.openxmlformats.org/officeDocument/2006/relationships/chart" Target="../charts/chart25.xml"/><Relationship Id="rId2" Type="http://schemas.openxmlformats.org/officeDocument/2006/relationships/chart" Target="../charts/chart20.xml"/><Relationship Id="rId1" Type="http://schemas.openxmlformats.org/officeDocument/2006/relationships/image" Target="../media/image1.png"/><Relationship Id="rId6" Type="http://schemas.openxmlformats.org/officeDocument/2006/relationships/chart" Target="../charts/chart24.xml"/><Relationship Id="rId11" Type="http://schemas.openxmlformats.org/officeDocument/2006/relationships/chart" Target="../charts/chart28.xml"/><Relationship Id="rId5" Type="http://schemas.openxmlformats.org/officeDocument/2006/relationships/chart" Target="../charts/chart23.xml"/><Relationship Id="rId10" Type="http://schemas.openxmlformats.org/officeDocument/2006/relationships/chart" Target="../charts/chart27.xml"/><Relationship Id="rId4" Type="http://schemas.openxmlformats.org/officeDocument/2006/relationships/chart" Target="../charts/chart22.xml"/><Relationship Id="rId9" Type="http://schemas.openxmlformats.org/officeDocument/2006/relationships/image" Target="../media/image2.png"/></Relationships>
</file>

<file path=xl/drawings/_rels/drawing5.xml.rels><?xml version="1.0" encoding="UTF-8" standalone="yes"?>
<Relationships xmlns="http://schemas.openxmlformats.org/package/2006/relationships"><Relationship Id="rId3" Type="http://schemas.openxmlformats.org/officeDocument/2006/relationships/chart" Target="../charts/chart31.xml"/><Relationship Id="rId2" Type="http://schemas.openxmlformats.org/officeDocument/2006/relationships/chart" Target="../charts/chart30.xml"/><Relationship Id="rId1" Type="http://schemas.openxmlformats.org/officeDocument/2006/relationships/chart" Target="../charts/chart29.xml"/></Relationships>
</file>

<file path=xl/drawings/_rels/drawing6.xml.rels><?xml version="1.0" encoding="UTF-8" standalone="yes"?>
<Relationships xmlns="http://schemas.openxmlformats.org/package/2006/relationships"><Relationship Id="rId3" Type="http://schemas.openxmlformats.org/officeDocument/2006/relationships/chart" Target="../charts/chart34.xml"/><Relationship Id="rId2" Type="http://schemas.openxmlformats.org/officeDocument/2006/relationships/chart" Target="../charts/chart33.xml"/><Relationship Id="rId1" Type="http://schemas.openxmlformats.org/officeDocument/2006/relationships/chart" Target="../charts/chart32.xml"/><Relationship Id="rId4" Type="http://schemas.openxmlformats.org/officeDocument/2006/relationships/chart" Target="../charts/chart35.xml"/></Relationships>
</file>

<file path=xl/drawings/drawing1.xml><?xml version="1.0" encoding="utf-8"?>
<xdr:wsDr xmlns:xdr="http://schemas.openxmlformats.org/drawingml/2006/spreadsheetDrawing" xmlns:a="http://schemas.openxmlformats.org/drawingml/2006/main">
  <xdr:twoCellAnchor>
    <xdr:from>
      <xdr:col>12</xdr:col>
      <xdr:colOff>50291</xdr:colOff>
      <xdr:row>2908</xdr:row>
      <xdr:rowOff>17959</xdr:rowOff>
    </xdr:from>
    <xdr:to>
      <xdr:col>19</xdr:col>
      <xdr:colOff>527814</xdr:colOff>
      <xdr:row>2922</xdr:row>
      <xdr:rowOff>110153</xdr:rowOff>
    </xdr:to>
    <xdr:graphicFrame macro="">
      <xdr:nvGraphicFramePr>
        <xdr:cNvPr id="3" name="Chart 2">
          <a:extLst>
            <a:ext uri="{FF2B5EF4-FFF2-40B4-BE49-F238E27FC236}">
              <a16:creationId xmlns:a16="http://schemas.microsoft.com/office/drawing/2014/main" id="{5647FB01-9BA3-41DF-A553-FDF387DBC5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1996035</xdr:colOff>
      <xdr:row>2913</xdr:row>
      <xdr:rowOff>170944</xdr:rowOff>
    </xdr:from>
    <xdr:to>
      <xdr:col>11</xdr:col>
      <xdr:colOff>347283</xdr:colOff>
      <xdr:row>2928</xdr:row>
      <xdr:rowOff>6069</xdr:rowOff>
    </xdr:to>
    <xdr:graphicFrame macro="">
      <xdr:nvGraphicFramePr>
        <xdr:cNvPr id="5" name="Chart 4">
          <a:extLst>
            <a:ext uri="{FF2B5EF4-FFF2-40B4-BE49-F238E27FC236}">
              <a16:creationId xmlns:a16="http://schemas.microsoft.com/office/drawing/2014/main" id="{0CA7361E-446C-4591-A072-52D4B1E9EF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2138796</xdr:colOff>
      <xdr:row>3659</xdr:row>
      <xdr:rowOff>57150</xdr:rowOff>
    </xdr:from>
    <xdr:to>
      <xdr:col>6</xdr:col>
      <xdr:colOff>623455</xdr:colOff>
      <xdr:row>3673</xdr:row>
      <xdr:rowOff>133350</xdr:rowOff>
    </xdr:to>
    <xdr:graphicFrame macro="">
      <xdr:nvGraphicFramePr>
        <xdr:cNvPr id="6" name="Chart 5">
          <a:extLst>
            <a:ext uri="{FF2B5EF4-FFF2-40B4-BE49-F238E27FC236}">
              <a16:creationId xmlns:a16="http://schemas.microsoft.com/office/drawing/2014/main" id="{7B3A71C2-FE42-4E73-B1CD-5ED8F90DB6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2905</xdr:row>
      <xdr:rowOff>57150</xdr:rowOff>
    </xdr:from>
    <xdr:to>
      <xdr:col>4</xdr:col>
      <xdr:colOff>588818</xdr:colOff>
      <xdr:row>2919</xdr:row>
      <xdr:rowOff>133350</xdr:rowOff>
    </xdr:to>
    <xdr:graphicFrame macro="">
      <xdr:nvGraphicFramePr>
        <xdr:cNvPr id="8" name="Chart 7">
          <a:extLst>
            <a:ext uri="{FF2B5EF4-FFF2-40B4-BE49-F238E27FC236}">
              <a16:creationId xmlns:a16="http://schemas.microsoft.com/office/drawing/2014/main" id="{3E3A0FC2-82B0-4FB9-BE8B-405A515BF7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0</xdr:colOff>
      <xdr:row>3638</xdr:row>
      <xdr:rowOff>57150</xdr:rowOff>
    </xdr:from>
    <xdr:to>
      <xdr:col>4</xdr:col>
      <xdr:colOff>588818</xdr:colOff>
      <xdr:row>3652</xdr:row>
      <xdr:rowOff>133350</xdr:rowOff>
    </xdr:to>
    <xdr:graphicFrame macro="">
      <xdr:nvGraphicFramePr>
        <xdr:cNvPr id="9" name="Chart 8">
          <a:extLst>
            <a:ext uri="{FF2B5EF4-FFF2-40B4-BE49-F238E27FC236}">
              <a16:creationId xmlns:a16="http://schemas.microsoft.com/office/drawing/2014/main" id="{39A836C7-08BD-47E2-AB67-3C7AC19EAE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0</xdr:colOff>
      <xdr:row>4371</xdr:row>
      <xdr:rowOff>57150</xdr:rowOff>
    </xdr:from>
    <xdr:to>
      <xdr:col>4</xdr:col>
      <xdr:colOff>588818</xdr:colOff>
      <xdr:row>4385</xdr:row>
      <xdr:rowOff>133350</xdr:rowOff>
    </xdr:to>
    <xdr:graphicFrame macro="">
      <xdr:nvGraphicFramePr>
        <xdr:cNvPr id="10" name="Chart 9">
          <a:extLst>
            <a:ext uri="{FF2B5EF4-FFF2-40B4-BE49-F238E27FC236}">
              <a16:creationId xmlns:a16="http://schemas.microsoft.com/office/drawing/2014/main" id="{0AA4BB63-5580-4D8F-B570-573E0F0FB5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103</xdr:col>
      <xdr:colOff>682782</xdr:colOff>
      <xdr:row>3</xdr:row>
      <xdr:rowOff>159086</xdr:rowOff>
    </xdr:from>
    <xdr:to>
      <xdr:col>110</xdr:col>
      <xdr:colOff>34846</xdr:colOff>
      <xdr:row>19</xdr:row>
      <xdr:rowOff>32067</xdr:rowOff>
    </xdr:to>
    <xdr:graphicFrame macro="">
      <xdr:nvGraphicFramePr>
        <xdr:cNvPr id="2" name="Chart 1">
          <a:extLst>
            <a:ext uri="{FF2B5EF4-FFF2-40B4-BE49-F238E27FC236}">
              <a16:creationId xmlns:a16="http://schemas.microsoft.com/office/drawing/2014/main" id="{849C0D51-DC58-4BCB-BF07-95D1B2D9CE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9</xdr:col>
      <xdr:colOff>447675</xdr:colOff>
      <xdr:row>0</xdr:row>
      <xdr:rowOff>100011</xdr:rowOff>
    </xdr:from>
    <xdr:to>
      <xdr:col>15</xdr:col>
      <xdr:colOff>257175</xdr:colOff>
      <xdr:row>13</xdr:row>
      <xdr:rowOff>66674</xdr:rowOff>
    </xdr:to>
    <xdr:graphicFrame macro="">
      <xdr:nvGraphicFramePr>
        <xdr:cNvPr id="2" name="Chart 1">
          <a:extLst>
            <a:ext uri="{FF2B5EF4-FFF2-40B4-BE49-F238E27FC236}">
              <a16:creationId xmlns:a16="http://schemas.microsoft.com/office/drawing/2014/main" id="{87D4537B-487D-4C4E-9C82-25BF12D04B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180975</xdr:colOff>
      <xdr:row>1</xdr:row>
      <xdr:rowOff>14287</xdr:rowOff>
    </xdr:from>
    <xdr:to>
      <xdr:col>22</xdr:col>
      <xdr:colOff>485775</xdr:colOff>
      <xdr:row>15</xdr:row>
      <xdr:rowOff>90487</xdr:rowOff>
    </xdr:to>
    <xdr:graphicFrame macro="">
      <xdr:nvGraphicFramePr>
        <xdr:cNvPr id="3" name="Chart 2">
          <a:extLst>
            <a:ext uri="{FF2B5EF4-FFF2-40B4-BE49-F238E27FC236}">
              <a16:creationId xmlns:a16="http://schemas.microsoft.com/office/drawing/2014/main" id="{9FF73826-62E8-47DC-A6F1-CCC80EC549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333375</xdr:colOff>
      <xdr:row>5</xdr:row>
      <xdr:rowOff>185737</xdr:rowOff>
    </xdr:from>
    <xdr:to>
      <xdr:col>14</xdr:col>
      <xdr:colOff>28575</xdr:colOff>
      <xdr:row>20</xdr:row>
      <xdr:rowOff>71437</xdr:rowOff>
    </xdr:to>
    <xdr:graphicFrame macro="">
      <xdr:nvGraphicFramePr>
        <xdr:cNvPr id="4" name="Chart 3">
          <a:extLst>
            <a:ext uri="{FF2B5EF4-FFF2-40B4-BE49-F238E27FC236}">
              <a16:creationId xmlns:a16="http://schemas.microsoft.com/office/drawing/2014/main" id="{4005CD1A-E6BB-4546-916A-6B83778881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112635</xdr:colOff>
      <xdr:row>118</xdr:row>
      <xdr:rowOff>32335</xdr:rowOff>
    </xdr:from>
    <xdr:to>
      <xdr:col>10</xdr:col>
      <xdr:colOff>210100</xdr:colOff>
      <xdr:row>125</xdr:row>
      <xdr:rowOff>289838</xdr:rowOff>
    </xdr:to>
    <xdr:graphicFrame macro="">
      <xdr:nvGraphicFramePr>
        <xdr:cNvPr id="12" name="Chart 11">
          <a:extLst>
            <a:ext uri="{FF2B5EF4-FFF2-40B4-BE49-F238E27FC236}">
              <a16:creationId xmlns:a16="http://schemas.microsoft.com/office/drawing/2014/main" id="{24BB1D9C-6BCE-4322-8110-096D14B208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766590</xdr:colOff>
      <xdr:row>94</xdr:row>
      <xdr:rowOff>252240</xdr:rowOff>
    </xdr:from>
    <xdr:to>
      <xdr:col>11</xdr:col>
      <xdr:colOff>862988</xdr:colOff>
      <xdr:row>102</xdr:row>
      <xdr:rowOff>149415</xdr:rowOff>
    </xdr:to>
    <xdr:graphicFrame macro="">
      <xdr:nvGraphicFramePr>
        <xdr:cNvPr id="15" name="Chart 14">
          <a:extLst>
            <a:ext uri="{FF2B5EF4-FFF2-40B4-BE49-F238E27FC236}">
              <a16:creationId xmlns:a16="http://schemas.microsoft.com/office/drawing/2014/main" id="{9221922A-D8A1-46D5-8699-D3851E95CD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2631280</xdr:colOff>
      <xdr:row>132</xdr:row>
      <xdr:rowOff>33337</xdr:rowOff>
    </xdr:from>
    <xdr:to>
      <xdr:col>8</xdr:col>
      <xdr:colOff>440530</xdr:colOff>
      <xdr:row>139</xdr:row>
      <xdr:rowOff>276225</xdr:rowOff>
    </xdr:to>
    <xdr:graphicFrame macro="">
      <xdr:nvGraphicFramePr>
        <xdr:cNvPr id="16" name="Chart 15">
          <a:extLst>
            <a:ext uri="{FF2B5EF4-FFF2-40B4-BE49-F238E27FC236}">
              <a16:creationId xmlns:a16="http://schemas.microsoft.com/office/drawing/2014/main" id="{57AB86A0-D127-4E6F-9354-FD32906345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246336</xdr:colOff>
      <xdr:row>29</xdr:row>
      <xdr:rowOff>98535</xdr:rowOff>
    </xdr:from>
    <xdr:to>
      <xdr:col>3</xdr:col>
      <xdr:colOff>607630</xdr:colOff>
      <xdr:row>38</xdr:row>
      <xdr:rowOff>328448</xdr:rowOff>
    </xdr:to>
    <xdr:graphicFrame macro="">
      <xdr:nvGraphicFramePr>
        <xdr:cNvPr id="29" name="Chart 28">
          <a:extLst>
            <a:ext uri="{FF2B5EF4-FFF2-40B4-BE49-F238E27FC236}">
              <a16:creationId xmlns:a16="http://schemas.microsoft.com/office/drawing/2014/main" id="{8CA05D28-6720-4226-BE64-AFADE8BE92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1389063</xdr:colOff>
      <xdr:row>29</xdr:row>
      <xdr:rowOff>109142</xdr:rowOff>
    </xdr:from>
    <xdr:to>
      <xdr:col>8</xdr:col>
      <xdr:colOff>49609</xdr:colOff>
      <xdr:row>38</xdr:row>
      <xdr:rowOff>69454</xdr:rowOff>
    </xdr:to>
    <xdr:graphicFrame macro="">
      <xdr:nvGraphicFramePr>
        <xdr:cNvPr id="31" name="Chart 30">
          <a:extLst>
            <a:ext uri="{FF2B5EF4-FFF2-40B4-BE49-F238E27FC236}">
              <a16:creationId xmlns:a16="http://schemas.microsoft.com/office/drawing/2014/main" id="{7F9B617F-6E3E-43CD-A88A-86B5872808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973665</xdr:colOff>
      <xdr:row>29</xdr:row>
      <xdr:rowOff>10583</xdr:rowOff>
    </xdr:from>
    <xdr:to>
      <xdr:col>15</xdr:col>
      <xdr:colOff>563724</xdr:colOff>
      <xdr:row>38</xdr:row>
      <xdr:rowOff>30021</xdr:rowOff>
    </xdr:to>
    <xdr:graphicFrame macro="">
      <xdr:nvGraphicFramePr>
        <xdr:cNvPr id="32" name="Chart 31">
          <a:extLst>
            <a:ext uri="{FF2B5EF4-FFF2-40B4-BE49-F238E27FC236}">
              <a16:creationId xmlns:a16="http://schemas.microsoft.com/office/drawing/2014/main" id="{16B184B2-2D5D-4CEE-AD5B-69C862689E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44</xdr:row>
      <xdr:rowOff>0</xdr:rowOff>
    </xdr:from>
    <xdr:to>
      <xdr:col>3</xdr:col>
      <xdr:colOff>275166</xdr:colOff>
      <xdr:row>55</xdr:row>
      <xdr:rowOff>10584</xdr:rowOff>
    </xdr:to>
    <xdr:graphicFrame macro="">
      <xdr:nvGraphicFramePr>
        <xdr:cNvPr id="10" name="Chart 9">
          <a:extLst>
            <a:ext uri="{FF2B5EF4-FFF2-40B4-BE49-F238E27FC236}">
              <a16:creationId xmlns:a16="http://schemas.microsoft.com/office/drawing/2014/main" id="{E20B579A-A1A0-4A30-8713-891C0D6942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0</xdr:colOff>
      <xdr:row>44</xdr:row>
      <xdr:rowOff>0</xdr:rowOff>
    </xdr:from>
    <xdr:to>
      <xdr:col>7</xdr:col>
      <xdr:colOff>518583</xdr:colOff>
      <xdr:row>54</xdr:row>
      <xdr:rowOff>328084</xdr:rowOff>
    </xdr:to>
    <xdr:graphicFrame macro="">
      <xdr:nvGraphicFramePr>
        <xdr:cNvPr id="11" name="Chart 10">
          <a:extLst>
            <a:ext uri="{FF2B5EF4-FFF2-40B4-BE49-F238E27FC236}">
              <a16:creationId xmlns:a16="http://schemas.microsoft.com/office/drawing/2014/main" id="{77F2F04C-3C4F-4237-ABEA-808DDC16EB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31750</xdr:colOff>
      <xdr:row>44</xdr:row>
      <xdr:rowOff>0</xdr:rowOff>
    </xdr:from>
    <xdr:to>
      <xdr:col>15</xdr:col>
      <xdr:colOff>867834</xdr:colOff>
      <xdr:row>54</xdr:row>
      <xdr:rowOff>116417</xdr:rowOff>
    </xdr:to>
    <xdr:graphicFrame macro="">
      <xdr:nvGraphicFramePr>
        <xdr:cNvPr id="13" name="Chart 12">
          <a:extLst>
            <a:ext uri="{FF2B5EF4-FFF2-40B4-BE49-F238E27FC236}">
              <a16:creationId xmlns:a16="http://schemas.microsoft.com/office/drawing/2014/main" id="{269FBF4F-858F-4764-918B-1AB438CA31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4.xml><?xml version="1.0" encoding="utf-8"?>
<xdr:wsDr xmlns:xdr="http://schemas.openxmlformats.org/drawingml/2006/spreadsheetDrawing" xmlns:a="http://schemas.openxmlformats.org/drawingml/2006/main">
  <xdr:oneCellAnchor>
    <xdr:from>
      <xdr:col>51</xdr:col>
      <xdr:colOff>765735</xdr:colOff>
      <xdr:row>297</xdr:row>
      <xdr:rowOff>0</xdr:rowOff>
    </xdr:from>
    <xdr:ext cx="6515100" cy="2638425"/>
    <xdr:pic>
      <xdr:nvPicPr>
        <xdr:cNvPr id="5" name="image1.png">
          <a:extLst>
            <a:ext uri="{FF2B5EF4-FFF2-40B4-BE49-F238E27FC236}">
              <a16:creationId xmlns:a16="http://schemas.microsoft.com/office/drawing/2014/main" id="{26B4D9FD-6FDD-4A57-B278-B5C6D6F25851}"/>
            </a:ext>
          </a:extLst>
        </xdr:cNvPr>
        <xdr:cNvPicPr preferRelativeResize="0"/>
      </xdr:nvPicPr>
      <xdr:blipFill>
        <a:blip xmlns:r="http://schemas.openxmlformats.org/officeDocument/2006/relationships" r:embed="rId1" cstate="print"/>
        <a:stretch>
          <a:fillRect/>
        </a:stretch>
      </xdr:blipFill>
      <xdr:spPr>
        <a:xfrm>
          <a:off x="45477206" y="56421618"/>
          <a:ext cx="6515100" cy="2638425"/>
        </a:xfrm>
        <a:prstGeom prst="rect">
          <a:avLst/>
        </a:prstGeom>
        <a:noFill/>
      </xdr:spPr>
    </xdr:pic>
    <xdr:clientData fLocksWithSheet="0"/>
  </xdr:oneCellAnchor>
  <xdr:twoCellAnchor>
    <xdr:from>
      <xdr:col>61</xdr:col>
      <xdr:colOff>450822</xdr:colOff>
      <xdr:row>283</xdr:row>
      <xdr:rowOff>62383</xdr:rowOff>
    </xdr:from>
    <xdr:to>
      <xdr:col>69</xdr:col>
      <xdr:colOff>844136</xdr:colOff>
      <xdr:row>303</xdr:row>
      <xdr:rowOff>115136</xdr:rowOff>
    </xdr:to>
    <xdr:graphicFrame macro="">
      <xdr:nvGraphicFramePr>
        <xdr:cNvPr id="6" name="Chart 5">
          <a:extLst>
            <a:ext uri="{FF2B5EF4-FFF2-40B4-BE49-F238E27FC236}">
              <a16:creationId xmlns:a16="http://schemas.microsoft.com/office/drawing/2014/main" id="{8025C35A-5B5D-4BC9-8805-B00CBCA73C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28</xdr:col>
      <xdr:colOff>330104</xdr:colOff>
      <xdr:row>15</xdr:row>
      <xdr:rowOff>85062</xdr:rowOff>
    </xdr:from>
    <xdr:to>
      <xdr:col>36</xdr:col>
      <xdr:colOff>238823</xdr:colOff>
      <xdr:row>30</xdr:row>
      <xdr:rowOff>163530</xdr:rowOff>
    </xdr:to>
    <xdr:graphicFrame macro="">
      <xdr:nvGraphicFramePr>
        <xdr:cNvPr id="2" name="Chart 1">
          <a:extLst>
            <a:ext uri="{FF2B5EF4-FFF2-40B4-BE49-F238E27FC236}">
              <a16:creationId xmlns:a16="http://schemas.microsoft.com/office/drawing/2014/main" id="{8FE63ACD-BDA5-4687-8775-868EEF5E9C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80</xdr:row>
      <xdr:rowOff>128052</xdr:rowOff>
    </xdr:from>
    <xdr:to>
      <xdr:col>3</xdr:col>
      <xdr:colOff>913587</xdr:colOff>
      <xdr:row>94</xdr:row>
      <xdr:rowOff>1</xdr:rowOff>
    </xdr:to>
    <xdr:graphicFrame macro="">
      <xdr:nvGraphicFramePr>
        <xdr:cNvPr id="8" name="Chart 7">
          <a:extLst>
            <a:ext uri="{FF2B5EF4-FFF2-40B4-BE49-F238E27FC236}">
              <a16:creationId xmlns:a16="http://schemas.microsoft.com/office/drawing/2014/main" id="{0868E638-F115-4F11-9AF7-DA345D314A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37</xdr:col>
      <xdr:colOff>195123</xdr:colOff>
      <xdr:row>30</xdr:row>
      <xdr:rowOff>82011</xdr:rowOff>
    </xdr:from>
    <xdr:to>
      <xdr:col>42</xdr:col>
      <xdr:colOff>500281</xdr:colOff>
      <xdr:row>45</xdr:row>
      <xdr:rowOff>156771</xdr:rowOff>
    </xdr:to>
    <xdr:graphicFrame macro="">
      <xdr:nvGraphicFramePr>
        <xdr:cNvPr id="9" name="Chart 8">
          <a:extLst>
            <a:ext uri="{FF2B5EF4-FFF2-40B4-BE49-F238E27FC236}">
              <a16:creationId xmlns:a16="http://schemas.microsoft.com/office/drawing/2014/main" id="{8B96E2B6-8520-4183-94DF-6699A13CB2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170888</xdr:colOff>
      <xdr:row>80</xdr:row>
      <xdr:rowOff>137120</xdr:rowOff>
    </xdr:from>
    <xdr:to>
      <xdr:col>8</xdr:col>
      <xdr:colOff>795616</xdr:colOff>
      <xdr:row>93</xdr:row>
      <xdr:rowOff>156883</xdr:rowOff>
    </xdr:to>
    <xdr:graphicFrame macro="">
      <xdr:nvGraphicFramePr>
        <xdr:cNvPr id="10" name="Chart 9">
          <a:extLst>
            <a:ext uri="{FF2B5EF4-FFF2-40B4-BE49-F238E27FC236}">
              <a16:creationId xmlns:a16="http://schemas.microsoft.com/office/drawing/2014/main" id="{1B6C4261-8972-4264-9EF0-79C93610BF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1262063</xdr:colOff>
      <xdr:row>80</xdr:row>
      <xdr:rowOff>59532</xdr:rowOff>
    </xdr:from>
    <xdr:to>
      <xdr:col>14</xdr:col>
      <xdr:colOff>83342</xdr:colOff>
      <xdr:row>93</xdr:row>
      <xdr:rowOff>119063</xdr:rowOff>
    </xdr:to>
    <xdr:graphicFrame macro="">
      <xdr:nvGraphicFramePr>
        <xdr:cNvPr id="11" name="Chart 10">
          <a:extLst>
            <a:ext uri="{FF2B5EF4-FFF2-40B4-BE49-F238E27FC236}">
              <a16:creationId xmlns:a16="http://schemas.microsoft.com/office/drawing/2014/main" id="{390AC954-60B3-40B5-83A9-282CBDF2DC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733386</xdr:colOff>
      <xdr:row>80</xdr:row>
      <xdr:rowOff>90398</xdr:rowOff>
    </xdr:from>
    <xdr:to>
      <xdr:col>19</xdr:col>
      <xdr:colOff>804205</xdr:colOff>
      <xdr:row>95</xdr:row>
      <xdr:rowOff>56504</xdr:rowOff>
    </xdr:to>
    <xdr:graphicFrame macro="">
      <xdr:nvGraphicFramePr>
        <xdr:cNvPr id="12" name="Chart 11">
          <a:extLst>
            <a:ext uri="{FF2B5EF4-FFF2-40B4-BE49-F238E27FC236}">
              <a16:creationId xmlns:a16="http://schemas.microsoft.com/office/drawing/2014/main" id="{8858370E-383A-448D-93DA-D0F802E7DC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16</xdr:col>
      <xdr:colOff>765123</xdr:colOff>
      <xdr:row>337</xdr:row>
      <xdr:rowOff>46844</xdr:rowOff>
    </xdr:from>
    <xdr:ext cx="3590925" cy="3181350"/>
    <xdr:pic>
      <xdr:nvPicPr>
        <xdr:cNvPr id="17" name="image3.png">
          <a:extLst>
            <a:ext uri="{FF2B5EF4-FFF2-40B4-BE49-F238E27FC236}">
              <a16:creationId xmlns:a16="http://schemas.microsoft.com/office/drawing/2014/main" id="{C739348D-4DE3-4CED-A9F5-9190C7828C01}"/>
            </a:ext>
          </a:extLst>
        </xdr:cNvPr>
        <xdr:cNvPicPr preferRelativeResize="0"/>
      </xdr:nvPicPr>
      <xdr:blipFill>
        <a:blip xmlns:r="http://schemas.openxmlformats.org/officeDocument/2006/relationships" r:embed="rId9" cstate="print"/>
        <a:stretch>
          <a:fillRect/>
        </a:stretch>
      </xdr:blipFill>
      <xdr:spPr>
        <a:xfrm>
          <a:off x="18768934" y="69501270"/>
          <a:ext cx="3590925" cy="3181350"/>
        </a:xfrm>
        <a:prstGeom prst="rect">
          <a:avLst/>
        </a:prstGeom>
        <a:noFill/>
      </xdr:spPr>
    </xdr:pic>
    <xdr:clientData fLocksWithSheet="0"/>
  </xdr:oneCellAnchor>
  <xdr:twoCellAnchor>
    <xdr:from>
      <xdr:col>0</xdr:col>
      <xdr:colOff>120628</xdr:colOff>
      <xdr:row>230</xdr:row>
      <xdr:rowOff>56805</xdr:rowOff>
    </xdr:from>
    <xdr:to>
      <xdr:col>3</xdr:col>
      <xdr:colOff>1183063</xdr:colOff>
      <xdr:row>247</xdr:row>
      <xdr:rowOff>18899</xdr:rowOff>
    </xdr:to>
    <xdr:graphicFrame macro="">
      <xdr:nvGraphicFramePr>
        <xdr:cNvPr id="19" name="Chart 18">
          <a:extLst>
            <a:ext uri="{FF2B5EF4-FFF2-40B4-BE49-F238E27FC236}">
              <a16:creationId xmlns:a16="http://schemas.microsoft.com/office/drawing/2014/main" id="{662A7EF0-1A8F-4CFA-8BF1-C0C43E5AFB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5</xdr:col>
      <xdr:colOff>846667</xdr:colOff>
      <xdr:row>60</xdr:row>
      <xdr:rowOff>24490</xdr:rowOff>
    </xdr:from>
    <xdr:to>
      <xdr:col>14</xdr:col>
      <xdr:colOff>17216</xdr:colOff>
      <xdr:row>76</xdr:row>
      <xdr:rowOff>52917</xdr:rowOff>
    </xdr:to>
    <xdr:graphicFrame macro="">
      <xdr:nvGraphicFramePr>
        <xdr:cNvPr id="3" name="Chart 2">
          <a:extLst>
            <a:ext uri="{FF2B5EF4-FFF2-40B4-BE49-F238E27FC236}">
              <a16:creationId xmlns:a16="http://schemas.microsoft.com/office/drawing/2014/main" id="{29073AF1-233D-45FD-8BD4-C124C01D8C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46112</xdr:colOff>
      <xdr:row>17</xdr:row>
      <xdr:rowOff>25324</xdr:rowOff>
    </xdr:from>
    <xdr:to>
      <xdr:col>3</xdr:col>
      <xdr:colOff>2829605</xdr:colOff>
      <xdr:row>35</xdr:row>
      <xdr:rowOff>109689</xdr:rowOff>
    </xdr:to>
    <xdr:graphicFrame macro="">
      <xdr:nvGraphicFramePr>
        <xdr:cNvPr id="7" name="Chart 6">
          <a:extLst>
            <a:ext uri="{FF2B5EF4-FFF2-40B4-BE49-F238E27FC236}">
              <a16:creationId xmlns:a16="http://schemas.microsoft.com/office/drawing/2014/main" id="{935E9006-F3B1-42F9-A8C3-DDDE838A0B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692161</xdr:colOff>
      <xdr:row>38</xdr:row>
      <xdr:rowOff>279702</xdr:rowOff>
    </xdr:from>
    <xdr:to>
      <xdr:col>10</xdr:col>
      <xdr:colOff>650518</xdr:colOff>
      <xdr:row>46</xdr:row>
      <xdr:rowOff>21999</xdr:rowOff>
    </xdr:to>
    <xdr:graphicFrame macro="">
      <xdr:nvGraphicFramePr>
        <xdr:cNvPr id="10" name="Chart 9">
          <a:extLst>
            <a:ext uri="{FF2B5EF4-FFF2-40B4-BE49-F238E27FC236}">
              <a16:creationId xmlns:a16="http://schemas.microsoft.com/office/drawing/2014/main" id="{C972E148-EA9F-4A68-92FD-7A15A027A5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142875</xdr:colOff>
      <xdr:row>66</xdr:row>
      <xdr:rowOff>48602</xdr:rowOff>
    </xdr:from>
    <xdr:to>
      <xdr:col>8</xdr:col>
      <xdr:colOff>206375</xdr:colOff>
      <xdr:row>84</xdr:row>
      <xdr:rowOff>47625</xdr:rowOff>
    </xdr:to>
    <xdr:graphicFrame macro="">
      <xdr:nvGraphicFramePr>
        <xdr:cNvPr id="6" name="Chart 5">
          <a:extLst>
            <a:ext uri="{FF2B5EF4-FFF2-40B4-BE49-F238E27FC236}">
              <a16:creationId xmlns:a16="http://schemas.microsoft.com/office/drawing/2014/main" id="{6F52668D-4F20-4201-931C-21F80E47D6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oneCellAnchor>
    <xdr:from>
      <xdr:col>0</xdr:col>
      <xdr:colOff>76200</xdr:colOff>
      <xdr:row>69</xdr:row>
      <xdr:rowOff>95250</xdr:rowOff>
    </xdr:from>
    <xdr:ext cx="8372475" cy="2924175"/>
    <xdr:graphicFrame macro="">
      <xdr:nvGraphicFramePr>
        <xdr:cNvPr id="1156314713" name="Chart 1">
          <a:extLst>
            <a:ext uri="{FF2B5EF4-FFF2-40B4-BE49-F238E27FC236}">
              <a16:creationId xmlns:a16="http://schemas.microsoft.com/office/drawing/2014/main" id="{00000000-0008-0000-0800-000059F6EB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0</xdr:col>
      <xdr:colOff>57150</xdr:colOff>
      <xdr:row>86</xdr:row>
      <xdr:rowOff>57150</xdr:rowOff>
    </xdr:from>
    <xdr:ext cx="8372475" cy="2924175"/>
    <xdr:graphicFrame macro="">
      <xdr:nvGraphicFramePr>
        <xdr:cNvPr id="923527089" name="Chart 2">
          <a:extLst>
            <a:ext uri="{FF2B5EF4-FFF2-40B4-BE49-F238E27FC236}">
              <a16:creationId xmlns:a16="http://schemas.microsoft.com/office/drawing/2014/main" id="{00000000-0008-0000-0800-0000B1E70B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7</xdr:col>
      <xdr:colOff>600075</xdr:colOff>
      <xdr:row>69</xdr:row>
      <xdr:rowOff>76200</xdr:rowOff>
    </xdr:from>
    <xdr:ext cx="8353425" cy="2933700"/>
    <xdr:graphicFrame macro="">
      <xdr:nvGraphicFramePr>
        <xdr:cNvPr id="800903149" name="Chart 3">
          <a:extLst>
            <a:ext uri="{FF2B5EF4-FFF2-40B4-BE49-F238E27FC236}">
              <a16:creationId xmlns:a16="http://schemas.microsoft.com/office/drawing/2014/main" id="{00000000-0008-0000-0800-0000EDCFBC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7</xdr:col>
      <xdr:colOff>609600</xdr:colOff>
      <xdr:row>86</xdr:row>
      <xdr:rowOff>76200</xdr:rowOff>
    </xdr:from>
    <xdr:ext cx="8353425" cy="2924175"/>
    <xdr:graphicFrame macro="">
      <xdr:nvGraphicFramePr>
        <xdr:cNvPr id="1966106866" name="Chart 4">
          <a:extLst>
            <a:ext uri="{FF2B5EF4-FFF2-40B4-BE49-F238E27FC236}">
              <a16:creationId xmlns:a16="http://schemas.microsoft.com/office/drawing/2014/main" id="{00000000-0008-0000-0800-0000F26830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vi Chandra DCP" refreshedDate="44109.520600578704" createdVersion="6" refreshedVersion="6" minRefreshableVersion="3" recordCount="1008" xr:uid="{4F674D24-C060-4F42-80CA-B0BDC9E0BA9A}">
  <cacheSource type="worksheet">
    <worksheetSource name="Table2"/>
  </cacheSource>
  <cacheFields count="12">
    <cacheField name="Account Type" numFmtId="0">
      <sharedItems count="4">
        <s v="Financial Actual"/>
        <s v="Financial Budget"/>
        <s v="Water Production Actuals"/>
        <s v="Water Production Budget"/>
      </sharedItems>
    </cacheField>
    <cacheField name="Value Drivers" numFmtId="0">
      <sharedItems count="3">
        <s v="Revenues"/>
        <s v="Expenses"/>
        <s v="None"/>
      </sharedItems>
    </cacheField>
    <cacheField name="Unit" numFmtId="0">
      <sharedItems count="3">
        <s v="Kootha"/>
        <s v="Surjek"/>
        <s v="Jutik"/>
      </sharedItems>
    </cacheField>
    <cacheField name="Month" numFmtId="17">
      <sharedItems containsSemiMixedTypes="0" containsNonDate="0" containsDate="1" containsString="0" minDate="2013-07-01T00:00:00" maxDate="2014-06-02T00:00:00" count="12">
        <d v="2013-07-01T00:00:00"/>
        <d v="2013-08-01T00:00:00"/>
        <d v="2013-09-01T00:00:00"/>
        <d v="2013-10-01T00:00:00"/>
        <d v="2013-11-01T00:00:00"/>
        <d v="2013-12-01T00:00:00"/>
        <d v="2014-01-01T00:00:00"/>
        <d v="2014-02-01T00:00:00"/>
        <d v="2014-03-01T00:00:00"/>
        <d v="2014-04-01T00:00:00"/>
        <d v="2014-05-01T00:00:00"/>
        <d v="2014-06-01T00:00:00"/>
      </sharedItems>
      <fieldGroup par="11" base="3">
        <rangePr groupBy="months" startDate="2013-07-01T00:00:00" endDate="2014-06-02T00:00:00"/>
        <groupItems count="14">
          <s v="&lt;7/1/2013"/>
          <s v="Jan"/>
          <s v="Feb"/>
          <s v="Mar"/>
          <s v="Apr"/>
          <s v="May"/>
          <s v="Jun"/>
          <s v="Jul"/>
          <s v="Aug"/>
          <s v="Sep"/>
          <s v="Oct"/>
          <s v="Nov"/>
          <s v="Dec"/>
          <s v="&gt;6/2/2014"/>
        </groupItems>
      </fieldGroup>
    </cacheField>
    <cacheField name="Month (Number)" numFmtId="0">
      <sharedItems containsSemiMixedTypes="0" containsString="0" containsNumber="1" containsInteger="1" minValue="1" maxValue="12"/>
    </cacheField>
    <cacheField name="Centre Type" numFmtId="0">
      <sharedItems count="3">
        <s v="Profit Centre"/>
        <s v="Cost Centre"/>
        <s v="None"/>
      </sharedItems>
    </cacheField>
    <cacheField name="Cost Centre / Profit Centre" numFmtId="0">
      <sharedItems count="8">
        <s v="001 Private Water Hedge Sales"/>
        <s v="002 Public Sales"/>
        <s v="003 Residential Sales"/>
        <s v="Chemical Costs"/>
        <s v="Facility Costs"/>
        <s v="Operational Maintenance Costs"/>
        <s v="Labour Costs"/>
        <s v="None"/>
      </sharedItems>
    </cacheField>
    <cacheField name="Cost Centre / Profit Centre Elements" numFmtId="0">
      <sharedItems count="11">
        <s v="W-Transact (0211) - Soft"/>
        <s v="W-Transact (0212) - Hard"/>
        <s v="Chem-Exp (001)"/>
        <s v="Utility-Exp (002) - Heating"/>
        <s v="Utility-Exp (002) - Electricity"/>
        <s v="Plant Maintenance (001)"/>
        <s v="Plant Outages (002)"/>
        <s v="Plant Op. Costs (003)"/>
        <s v="Plant Admin Costs (004)"/>
        <s v="Labour-Costs (001)"/>
        <s v="None"/>
      </sharedItems>
    </cacheField>
    <cacheField name="Unit of Measure" numFmtId="0">
      <sharedItems count="2">
        <s v="$"/>
        <s v="Giga-Litre"/>
      </sharedItems>
    </cacheField>
    <cacheField name="Row Data" numFmtId="4">
      <sharedItems containsSemiMixedTypes="0" containsString="0" containsNumber="1" minValue="95.096062000000003" maxValue="6461172.5917462073"/>
    </cacheField>
    <cacheField name="Quarters" numFmtId="0" databaseField="0">
      <fieldGroup base="3">
        <rangePr groupBy="quarters" startDate="2013-07-01T00:00:00" endDate="2014-06-02T00:00:00"/>
        <groupItems count="6">
          <s v="&lt;7/1/2013"/>
          <s v="Qtr1"/>
          <s v="Qtr2"/>
          <s v="Qtr3"/>
          <s v="Qtr4"/>
          <s v="&gt;6/2/2014"/>
        </groupItems>
      </fieldGroup>
    </cacheField>
    <cacheField name="Years" numFmtId="0" databaseField="0">
      <fieldGroup base="3">
        <rangePr groupBy="years" startDate="2013-07-01T00:00:00" endDate="2014-06-02T00:00:00"/>
        <groupItems count="4">
          <s v="&lt;7/1/2013"/>
          <s v="2013"/>
          <s v="2014"/>
          <s v="&gt;6/2/2014"/>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vi Chandra DCP" refreshedDate="44109.618262962962" createdVersion="6" refreshedVersion="6" minRefreshableVersion="3" recordCount="10" xr:uid="{292AB131-E3DA-4CF1-B40D-35E82A6A43F6}">
  <cacheSource type="worksheet">
    <worksheetSource name="Table3"/>
  </cacheSource>
  <cacheFields count="19">
    <cacheField name="Account Type" numFmtId="0">
      <sharedItems containsBlank="1" count="3">
        <s v="Financial Actual"/>
        <s v="Water Production Actuals"/>
        <m/>
      </sharedItems>
    </cacheField>
    <cacheField name="Unit" numFmtId="0">
      <sharedItems containsBlank="1" count="2">
        <s v="All"/>
        <m/>
      </sharedItems>
    </cacheField>
    <cacheField name="Value Driver" numFmtId="0">
      <sharedItems containsBlank="1" count="2">
        <s v="Expenses"/>
        <m/>
      </sharedItems>
    </cacheField>
    <cacheField name="Cost Centre" numFmtId="0">
      <sharedItems containsBlank="1"/>
    </cacheField>
    <cacheField name="Cost Centre Element" numFmtId="0">
      <sharedItems containsBlank="1" count="10">
        <s v="Chem-Exp (001)"/>
        <s v="Utility-Exp (002) - Heating"/>
        <s v="Utility-Exp (002) - Electricity"/>
        <s v="Plant Maintenance (001)"/>
        <s v="Plant Outages (002)"/>
        <s v="Plant Op. Costs (003)"/>
        <s v="Plant Admin Costs (004)"/>
        <s v="Labour-Costs (001)"/>
        <m/>
        <s v="Desalination Cost to Produce ($/ML)"/>
      </sharedItems>
    </cacheField>
    <cacheField name="Column1" numFmtId="0">
      <sharedItems containsNonDate="0" containsString="0" containsBlank="1"/>
    </cacheField>
    <cacheField name="Jul-13" numFmtId="0">
      <sharedItems containsSemiMixedTypes="0" containsString="0" containsNumber="1" minValue="36.691503666743209" maxValue="7367588.6791624967"/>
    </cacheField>
    <cacheField name="Aug-13" numFmtId="0">
      <sharedItems containsSemiMixedTypes="0" containsString="0" containsNumber="1" minValue="41.333535255837695" maxValue="7849336.0209874995"/>
    </cacheField>
    <cacheField name="Sep-13" numFmtId="0">
      <sharedItems containsSemiMixedTypes="0" containsString="0" containsNumber="1" minValue="45.242478850552146" maxValue="8389760.6297374964"/>
    </cacheField>
    <cacheField name="Oct-13" numFmtId="0">
      <sharedItems containsSemiMixedTypes="0" containsString="0" containsNumber="1" minValue="50.703227165422533" maxValue="9137407.9125625007"/>
    </cacheField>
    <cacheField name="Nov-13" numFmtId="0">
      <sharedItems containsSemiMixedTypes="0" containsString="0" containsNumber="1" minValue="58.184371880149776" maxValue="9187415.9798249993"/>
    </cacheField>
    <cacheField name="Dec-13" numFmtId="0">
      <sharedItems containsSemiMixedTypes="0" containsString="0" containsNumber="1" minValue="41.750201682122707" maxValue="5779740.0739000011"/>
    </cacheField>
    <cacheField name="Jan-14" numFmtId="0">
      <sharedItems containsSemiMixedTypes="0" containsString="0" containsNumber="1" minValue="42.241283889391326" maxValue="7073236.3159125"/>
    </cacheField>
    <cacheField name="Feb-14" numFmtId="0">
      <sharedItems containsSemiMixedTypes="0" containsString="0" containsNumber="1" minValue="45.122388988212016" maxValue="7645099.2339562504"/>
    </cacheField>
    <cacheField name="Mar-14" numFmtId="0">
      <sharedItems containsSemiMixedTypes="0" containsString="0" containsNumber="1" minValue="38.793679152897496" maxValue="7576081.9643531246"/>
    </cacheField>
    <cacheField name="Apr-14" numFmtId="0">
      <sharedItems containsSemiMixedTypes="0" containsString="0" containsNumber="1" minValue="38.902884283473178" maxValue="7870566.9194312505"/>
    </cacheField>
    <cacheField name="May-14" numFmtId="0">
      <sharedItems containsSemiMixedTypes="0" containsString="0" containsNumber="1" minValue="44.519719399047361" maxValue="9096355.030431252"/>
    </cacheField>
    <cacheField name="Jun-14" numFmtId="0">
      <sharedItems containsSemiMixedTypes="0" containsString="0" containsNumber="1" minValue="39.809238147897176" maxValue="6174477.1062125005"/>
    </cacheField>
    <cacheField name="Total" numFmtId="164">
      <sharedItems containsSemiMixedTypes="0" containsString="0" containsNumber="1" minValue="523.29451236174657" maxValue="87328631.570812494"/>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vi Chandra DCP" refreshedDate="44109.870626388889" createdVersion="6" refreshedVersion="6" minRefreshableVersion="3" recordCount="1460" xr:uid="{D8029C10-B05A-4FAB-9B2D-845332BBAD96}">
  <cacheSource type="worksheet">
    <worksheetSource name="Table1"/>
  </cacheSource>
  <cacheFields count="6">
    <cacheField name="Trading Interval" numFmtId="165">
      <sharedItems containsSemiMixedTypes="0" containsNonDate="0" containsDate="1" containsString="0" minDate="2014-01-01T00:00:00" maxDate="2015-01-01T00:00:00"/>
    </cacheField>
    <cacheField name="Month" numFmtId="165">
      <sharedItems count="12">
        <s v="January"/>
        <s v="February"/>
        <s v="March"/>
        <s v="April"/>
        <s v="May"/>
        <s v="June"/>
        <s v="July"/>
        <s v="August"/>
        <s v="September"/>
        <s v="October"/>
        <s v="November"/>
        <s v="December"/>
      </sharedItems>
    </cacheField>
    <cacheField name="Market Water Demand (Giga-Litres)" numFmtId="2">
      <sharedItems containsSemiMixedTypes="0" containsString="0" containsNumber="1" minValue="1546.12645833333" maxValue="3741.0290686124899" count="1460">
        <n v="2674.4304999999999"/>
        <n v="2576.1278333333298"/>
        <n v="2131.9819583333301"/>
        <n v="2772.0559583333302"/>
        <n v="2143.486625"/>
        <n v="2682.031125"/>
        <n v="1788.07475"/>
        <n v="2082.8450909090898"/>
        <n v="1815.8505"/>
        <n v="2219.27536363636"/>
        <n v="2142.3453"/>
        <n v="2169.7437083333298"/>
        <n v="2228.9214999999999"/>
        <n v="2289.4490000000001"/>
        <n v="1966.19391666666"/>
        <n v="2222.9840416666598"/>
        <n v="1651.58858333333"/>
        <n v="1957.57495833333"/>
        <n v="1865.0249999999901"/>
        <n v="2157.2933333333299"/>
        <n v="1933.9007916666601"/>
        <n v="2161.194375"/>
        <n v="1672.51316666666"/>
        <n v="1928.0590416666601"/>
        <n v="1863.6369999999899"/>
        <n v="2185.68658333333"/>
        <n v="2185.5760416666599"/>
        <n v="3175.2769166666599"/>
        <n v="2648.79408333333"/>
        <n v="3164.5167499999998"/>
        <n v="2308.0395416666602"/>
        <n v="2417.7790416666599"/>
        <n v="1961.419625"/>
        <n v="2127.0714583333302"/>
        <n v="2004.6923124999901"/>
        <n v="2200.4989999999998"/>
        <n v="1839.5621428571401"/>
        <n v="2184.156125"/>
        <n v="1748.4124999999999"/>
        <n v="2417.6507083333299"/>
        <n v="2067.5482916666601"/>
        <n v="2572.71675"/>
        <n v="2070.56383333333"/>
        <n v="2702.1071666666599"/>
        <n v="2155.5055416666601"/>
        <n v="2449.9735416666599"/>
        <n v="1994.9894545454499"/>
        <n v="2281.8349166666599"/>
        <n v="1951.5263333333301"/>
        <n v="2341.0592916666601"/>
        <n v="1823.6909166666601"/>
        <n v="2288.3790416666602"/>
        <n v="1833.969625"/>
        <n v="2465.6632500000001"/>
        <n v="1844.722"/>
        <n v="2259.0371666666601"/>
        <n v="1988.9660833333301"/>
        <n v="2498.4301666666602"/>
        <n v="2064.4832499999902"/>
        <n v="2629.6935416666602"/>
        <n v="2088.8087500000001"/>
        <n v="2670.88983333333"/>
        <n v="2061.80587499999"/>
        <n v="2388.2006249999999"/>
        <n v="2012.0826666666601"/>
        <n v="2765.58395833333"/>
        <n v="1877.6705833333299"/>
        <n v="2193.5964166666599"/>
        <n v="2175.5892142857101"/>
        <n v="2378.2999583333299"/>
        <n v="2051.6291428571399"/>
        <n v="2120.0478750000002"/>
        <n v="1760.261375"/>
        <n v="2111.6414583333299"/>
        <n v="2026.5122916666601"/>
        <n v="2289.0562083333298"/>
        <n v="1996.34679166666"/>
        <n v="2194.7312916666601"/>
        <n v="1922.08879166666"/>
        <n v="2188.2592916666599"/>
        <n v="1805.3314583333299"/>
        <n v="1953.63308333333"/>
        <n v="1709.93233333333"/>
        <n v="2004.21187499999"/>
        <n v="1882.4137083333301"/>
        <n v="2126.41379166666"/>
        <n v="2547.8222500000002"/>
        <n v="3266.0770833333299"/>
        <n v="2419.2827499999999"/>
        <n v="2691.4539999999902"/>
        <n v="2256.8607499999998"/>
        <n v="2775.1006666666599"/>
        <n v="2142.8525833333301"/>
        <n v="2670.6450833333301"/>
        <n v="1874.96795833333"/>
        <n v="2058.6119166666599"/>
        <n v="1985.4231"/>
        <n v="2291.04"/>
        <n v="2199.879625"/>
        <n v="2610.51429166666"/>
        <n v="2211.9007083333299"/>
        <n v="3203.9935833333302"/>
        <n v="2531.7787499999999"/>
        <n v="3296.54145833333"/>
        <n v="2438.7048749999999"/>
        <n v="2403.74920833333"/>
        <n v="1741.94345833333"/>
        <n v="1985.7389583333299"/>
        <n v="1658.6374166666601"/>
        <n v="2032.0067083333299"/>
        <n v="2014.1435833333301"/>
        <n v="2763.3914999999902"/>
        <n v="2260.07733333333"/>
        <n v="3089.39804166666"/>
        <n v="2268.41604166666"/>
        <n v="2928.5041249999999"/>
        <n v="2219.0850833333302"/>
        <n v="2785.3510000000001"/>
        <n v="2022.3139166666599"/>
        <n v="2246.1746250000001"/>
        <n v="1955.92941666666"/>
        <n v="2746.7552083333298"/>
        <n v="1767.7171249999999"/>
        <n v="2275.6261666666601"/>
        <n v="2016.70516666666"/>
        <n v="2550.7890000000002"/>
        <n v="1815.8290833333299"/>
        <n v="2059.78404166666"/>
        <n v="1758.11533333333"/>
        <n v="2062.8898749999998"/>
        <n v="2008.6056249999999"/>
        <n v="2403.17054166666"/>
        <n v="1802.7807499999999"/>
        <n v="2012.3384166666599"/>
        <n v="1925.6469583333301"/>
        <n v="2278.7637083333302"/>
        <n v="2003.20657142857"/>
        <n v="2089.9385833333299"/>
        <n v="1675.94927272727"/>
        <n v="2098.6694583333301"/>
        <n v="1905.87735"/>
        <n v="2054.7722916666598"/>
        <n v="1897.8969090909"/>
        <n v="2157.9027500000002"/>
        <n v="2109.0095000000001"/>
        <n v="2259.53731818181"/>
        <n v="2036.0522000000001"/>
        <n v="2303.133875"/>
        <n v="1791.6844999999901"/>
        <n v="2076.2275"/>
        <n v="1771.01158333333"/>
        <n v="2304.1829583333301"/>
        <n v="2108.3857083333301"/>
        <n v="2577.1646249999999"/>
        <n v="2107.1595833333299"/>
        <n v="2527.9144166666601"/>
        <n v="2046.2037499999999"/>
        <n v="2268.3677916666602"/>
        <n v="1968.2440909090899"/>
        <n v="2173.0286249999999"/>
        <n v="2010.4895555555499"/>
        <n v="2118.1903750000001"/>
        <n v="1785.1503749999899"/>
        <n v="1962.36544999999"/>
        <n v="1752.3128999999999"/>
        <n v="1970.0640454545401"/>
        <n v="2105.8021250000002"/>
        <n v="2244.6122083333298"/>
        <n v="2130.4705714285701"/>
        <n v="2107.2345416666599"/>
        <n v="1890.0461250000001"/>
        <n v="2064.86241666666"/>
        <n v="1992.3972777777699"/>
        <n v="2193.5958333333301"/>
        <n v="1713.057875"/>
        <n v="1844.6421111111099"/>
        <n v="1794.3062"/>
        <n v="1879.9822222222199"/>
        <n v="1726.2678333333299"/>
        <n v="1909.5529166666599"/>
        <n v="1895.5373499999901"/>
        <n v="2075.2814583333302"/>
        <n v="2204.4625000000001"/>
        <n v="2647.4805833333298"/>
        <n v="1895.28920833333"/>
        <n v="2096.7167083333302"/>
        <n v="2094.1008333333298"/>
        <n v="2630.4309166666599"/>
        <n v="1754.1857499999901"/>
        <n v="1884.8855454545401"/>
        <n v="1949.35475"/>
        <n v="2305.1105416666601"/>
        <n v="2093.9851249999901"/>
        <n v="2421.5386249999901"/>
        <n v="1716.26629166666"/>
        <n v="1981.6607083333299"/>
        <n v="1874.97291666666"/>
        <n v="2096.9939999999901"/>
        <n v="1859.7716666666599"/>
        <n v="2115.2125000000001"/>
        <n v="2080.5575833333301"/>
        <n v="2572.0059999999999"/>
        <n v="1915.4982"/>
        <n v="2139.759"/>
        <n v="1821.2655833333299"/>
        <n v="2098.1899166666599"/>
        <n v="1740.50766666666"/>
        <n v="2164.19929166666"/>
        <n v="2045.9454166666601"/>
        <n v="2398.56170833333"/>
        <n v="2048.9234999999999"/>
        <n v="2373.5059999999999"/>
        <n v="1995.30845833333"/>
        <n v="2278.0785833333298"/>
        <n v="1923.8526666666601"/>
        <n v="2298.48358333333"/>
        <n v="1924.03687499999"/>
        <n v="2205.9349166666598"/>
        <n v="1731.95370833333"/>
        <n v="1932.3406666666599"/>
        <n v="1618.6572916666601"/>
        <n v="1923.4404583333301"/>
        <n v="1879.78416666666"/>
        <n v="2109.7046666666602"/>
        <n v="1805.62670833333"/>
        <n v="2094.1961249999999"/>
        <n v="1835.2183333333301"/>
        <n v="2135.9254999999998"/>
        <n v="1650.9535000000001"/>
        <n v="1909.9368750000001"/>
        <n v="1819.76733333333"/>
        <n v="2076.1788333333302"/>
        <n v="1647.1206666666601"/>
        <n v="1907.8098749999999"/>
        <n v="1546.12645833333"/>
        <n v="1858.03879166666"/>
        <n v="1922.3710000000001"/>
        <n v="2112.4864583333301"/>
        <n v="2040.2557142857099"/>
        <n v="2149.3773333333302"/>
        <n v="1816.9179999999999"/>
        <n v="2432.2733181818098"/>
        <n v="2029.36579166666"/>
        <n v="2417.7076666666599"/>
        <n v="1971.1330416666599"/>
        <n v="2307.2817083333298"/>
        <n v="2072.0460416666601"/>
        <n v="2325.5537083333302"/>
        <n v="1682.53033333333"/>
        <n v="1845.6923750000001"/>
        <n v="1947.2274583333301"/>
        <n v="2272.6708333333299"/>
        <n v="2162.9690416666599"/>
        <n v="2396.8091666666601"/>
        <n v="1959.90287499999"/>
        <n v="2223.83566666666"/>
        <n v="1947.63870833333"/>
        <n v="2195.3652916666601"/>
        <n v="1752.35545833333"/>
        <n v="1953.0465833333301"/>
        <n v="2006.93199999999"/>
        <n v="2167.6819583333299"/>
        <n v="2025.9698333333299"/>
        <n v="2364.0405416666599"/>
        <n v="1953.5266875"/>
        <n v="2081.5011666666601"/>
        <n v="1833.8292916666601"/>
        <n v="2114.1895"/>
        <n v="1983.90711111111"/>
        <n v="2093.3930833333302"/>
        <n v="1989.1543750000001"/>
        <n v="2151.98383333333"/>
        <n v="1885.0945454545399"/>
        <n v="2100.1242499999998"/>
        <n v="1702.1761818181801"/>
        <n v="1951.5956249999999"/>
        <n v="1599.57408333333"/>
        <n v="1928.0886666666599"/>
        <n v="1874.05004166666"/>
        <n v="2228.79675"/>
        <n v="1865.50854166666"/>
        <n v="2147.9385416666601"/>
        <n v="1896.82779166666"/>
        <n v="2179.9699166666601"/>
        <n v="1908.9708333333299"/>
        <n v="2201.0394166666601"/>
        <n v="1941.4735416666599"/>
        <n v="2156.9471250000001"/>
        <n v="1900.7242857142801"/>
        <n v="1990.6963333333299"/>
        <n v="1641.170875"/>
        <n v="1928.3489999999999"/>
        <n v="1902.70066666666"/>
        <n v="2189.06766666666"/>
        <n v="1932.2342083333299"/>
        <n v="2221.4512083333302"/>
        <n v="1911.44145833333"/>
        <n v="2154.5671666666599"/>
        <n v="2086.4557222222202"/>
        <n v="2375.8916249999902"/>
        <n v="2278.90968749999"/>
        <n v="2414.6731818181802"/>
        <n v="1976.13129999999"/>
        <n v="2665.5086249999999"/>
        <n v="2063.6120000000001"/>
        <n v="2220.75304166666"/>
        <n v="2043.6455000000001"/>
        <n v="2350.2772916666599"/>
        <n v="1895.89842857142"/>
        <n v="2092.5697499999901"/>
        <n v="1798.14591666666"/>
        <n v="2105.5673333333302"/>
        <n v="1923.17379166666"/>
        <n v="2208.3795416666599"/>
        <n v="1958.0631249999999"/>
        <n v="2245.5582083333302"/>
        <n v="1918.86162499999"/>
        <n v="2000.08429166666"/>
        <n v="1909.68320833333"/>
        <n v="2065.2884583333298"/>
        <n v="1660.33879166666"/>
        <n v="1883.58904166666"/>
        <n v="1905.7972916666599"/>
        <n v="2126.8541249999998"/>
        <n v="2100.2164583333301"/>
        <n v="2545.1474166666599"/>
        <n v="2023.9495833333301"/>
        <n v="2276.0501250000002"/>
        <n v="1991.1601250000001"/>
        <n v="2287.9387083333299"/>
        <n v="1849.9232916666599"/>
        <n v="2194.1292083333301"/>
        <n v="1790.3879583333301"/>
        <n v="2141.3363749999999"/>
        <n v="2057.9334999999901"/>
        <n v="2406.0681666666601"/>
        <n v="2095.8654166666602"/>
        <n v="2445.3009999999999"/>
        <n v="2086.9225833333298"/>
        <n v="2370.00979166666"/>
        <n v="2085.0864166666602"/>
        <n v="2395.16129166666"/>
        <n v="2235.5886666666602"/>
        <n v="2318.01045833333"/>
        <n v="2014.8761875"/>
        <n v="2078.2272499999999"/>
        <n v="1914.3522"/>
        <n v="2149.4061666666598"/>
        <n v="1990.1363181818101"/>
        <n v="2258.9283333333301"/>
        <n v="1961.3875"/>
        <n v="2335.6261249999998"/>
        <n v="2000.8362916666599"/>
        <n v="2338.0388749999902"/>
        <n v="2019.33712499999"/>
        <n v="2289.0407083333298"/>
        <n v="1994.4352083333299"/>
        <n v="2222.3777083333298"/>
        <n v="1792.535625"/>
        <n v="2035.47041666666"/>
        <n v="1825.59381249999"/>
        <n v="2076.4887916666598"/>
        <n v="2384.7628749999999"/>
        <n v="3175.5055000000002"/>
        <n v="1879.307"/>
        <n v="2233.8377500000001"/>
        <n v="2098.0626499999998"/>
        <n v="2477.5514583333302"/>
        <n v="1810.3757499999999"/>
        <n v="2138.3887916666599"/>
        <n v="1767.7639999999999"/>
        <n v="2166.1871000000001"/>
        <n v="1971.0527499999901"/>
        <n v="2203.1564166666599"/>
        <n v="1859.2815416666599"/>
        <n v="2249.0152916666598"/>
        <n v="1922.1611249999901"/>
        <n v="2221.432875"/>
        <n v="1745.8321249999999"/>
        <n v="2018.5865833333301"/>
        <n v="1857.62129166666"/>
        <n v="2091.5625416666599"/>
        <n v="1880.002375"/>
        <n v="2144.029"/>
        <n v="1942.2773749999999"/>
        <n v="2156.9050833333299"/>
        <n v="1863.51966666666"/>
        <n v="2113.2942083333301"/>
        <n v="1727.4197916666601"/>
        <n v="2095.5535"/>
        <n v="1967.7181249999901"/>
        <n v="2343.9105"/>
        <n v="2027.19783333333"/>
        <n v="2471.7156249999998"/>
        <n v="2030.9194583333301"/>
        <n v="2445.4532083333302"/>
        <n v="2128.7746666666599"/>
        <n v="2486.29025"/>
        <n v="2153.5862499999998"/>
        <n v="2445.9498749999998"/>
        <n v="1976.4664166666601"/>
        <n v="2273.79779166666"/>
        <n v="1887.0905416666601"/>
        <n v="2286.2764583333301"/>
        <n v="2117.26695833333"/>
        <n v="2382.9783333333298"/>
        <n v="2141.53866666666"/>
        <n v="2240.2341666666598"/>
        <n v="1878.19175"/>
        <n v="2191.5256250000002"/>
        <n v="1887.7463749999899"/>
        <n v="2213.9628333333299"/>
        <n v="1996.06308333333"/>
        <n v="2482.7692499999998"/>
        <n v="1897.66616666666"/>
        <n v="2206.1185"/>
        <n v="1751.1030416666599"/>
        <n v="2099.3076249999999"/>
        <n v="2000.35366666666"/>
        <n v="2385.5984999999901"/>
        <n v="2051.9919583333299"/>
        <n v="2307.1601249999999"/>
        <n v="1992.06812499999"/>
        <n v="2272.55004166666"/>
        <n v="2619.6127499999998"/>
        <n v="3135.2914166666601"/>
        <n v="2020.72577777777"/>
        <n v="2479.9036666666598"/>
        <n v="2173.7058333333298"/>
        <n v="2584.7835833333302"/>
        <n v="2057.4659999999999"/>
        <n v="2659.6397499999998"/>
        <n v="1999.15021428571"/>
        <n v="2072.13229166666"/>
        <n v="1795.002125"/>
        <n v="2046.49437499999"/>
        <n v="2152.0723750000002"/>
        <n v="2471.3907916666599"/>
        <n v="1920.2779583333299"/>
        <n v="2274.8648333333299"/>
        <n v="1595.4885833333301"/>
        <n v="1906.04541666666"/>
        <n v="1899.76866666666"/>
        <n v="2168.54474999999"/>
        <n v="1893.92883333333"/>
        <n v="2163.90545833333"/>
        <n v="1709.3747499999999"/>
        <n v="1969.1160833333299"/>
        <n v="1981.62925"/>
        <n v="2265.6325000000002"/>
        <n v="2017.8668333333301"/>
        <n v="2272.4112083333298"/>
        <n v="1957.98008333333"/>
        <n v="2410.05508333333"/>
        <n v="2061.5842499999899"/>
        <n v="2334.3259166666599"/>
        <n v="1791.68908333333"/>
        <n v="2115.05070833333"/>
        <n v="1725.1356249999999"/>
        <n v="2079.96133333333"/>
        <n v="1869.9213749999999"/>
        <n v="2151.5065416666598"/>
        <n v="2009.3411249999999"/>
        <n v="2258.4755416666599"/>
        <n v="1953.2787083333301"/>
        <n v="2179.1737083333301"/>
        <n v="2002.07149999999"/>
        <n v="2190.5812083333299"/>
        <n v="2238.6494166666598"/>
        <n v="2101.758875"/>
        <n v="1744.8411249999899"/>
        <n v="1955.6636249999999"/>
        <n v="1709.34116666666"/>
        <n v="2090.6051666666599"/>
        <n v="1930.23291666666"/>
        <n v="2252.1495416666598"/>
        <n v="2025.5564999999999"/>
        <n v="2431.169875"/>
        <n v="1985.1439583333299"/>
        <n v="2232.0480416666601"/>
        <n v="2000.4889166666601"/>
        <n v="2244.6094583333302"/>
        <n v="1956.4982499999901"/>
        <n v="2234.6941666666598"/>
        <n v="1764.0211666666601"/>
        <n v="1984.9037083333301"/>
        <n v="2259.3434166666598"/>
        <n v="2360.6292916666598"/>
        <n v="1846.40777272727"/>
        <n v="2621.3647499999902"/>
        <n v="1922.99563636363"/>
        <n v="2474.1590833333298"/>
        <n v="2056.328"/>
        <n v="2567.8376250000001"/>
        <n v="2030.3805833333299"/>
        <n v="2019.70716666666"/>
        <n v="1680.81474999999"/>
        <n v="2067.74695833333"/>
        <n v="2076.187375"/>
        <n v="2497.8737916666601"/>
        <n v="1934.8973333333299"/>
        <n v="2169.9367916666602"/>
        <n v="1909.34512499999"/>
        <n v="2149.7494166666602"/>
        <n v="1873.6608333333299"/>
        <n v="2116.88016666666"/>
        <n v="1699.7154166666601"/>
        <n v="2109.2648749999998"/>
        <n v="1848.3395416666599"/>
        <n v="2107.09733333333"/>
        <n v="2006.9661249999999"/>
        <n v="2248.7629999999999"/>
        <n v="1784.0219999999999"/>
        <n v="2240.7224999999999"/>
        <n v="1836.4853333333299"/>
        <n v="2042.4563333333299"/>
        <n v="2023.1317916666601"/>
        <n v="2365.6989999999901"/>
        <n v="2014.6587499999901"/>
        <n v="2307.1498749999901"/>
        <n v="2004.1671249999999"/>
        <n v="2271.43324999999"/>
        <n v="1920.9021250000001"/>
        <n v="2218.1039999999998"/>
        <n v="1970.1035833333301"/>
        <n v="2213.6470416666598"/>
        <n v="1732.7019583333299"/>
        <n v="1933.2025000000001"/>
        <n v="1784.0386999999901"/>
        <n v="2104.9902499999998"/>
        <n v="1969.7938125000001"/>
        <n v="2124.48358333333"/>
        <n v="1837.43941666666"/>
        <n v="2198.0576249999999"/>
        <n v="1935.0042083333301"/>
        <n v="2156.9343749999998"/>
        <n v="1926.1875"/>
        <n v="2214.9516250000001"/>
        <n v="1951.0851250000001"/>
        <n v="2127.3627916666601"/>
        <n v="1725.21108333333"/>
        <n v="1899.99741666666"/>
        <n v="1602.6900416666599"/>
        <n v="1989.90491666666"/>
        <n v="1684.1917083333301"/>
        <n v="1953.3324583333299"/>
        <n v="2007.6444999999901"/>
        <n v="2220.78666666666"/>
        <n v="1886.12816666666"/>
        <n v="2790.45141666666"/>
        <n v="1962.5399583333301"/>
        <n v="2332.38454166666"/>
        <n v="2132.88175"/>
        <n v="2626.2460416666599"/>
        <n v="2052.8806666666601"/>
        <n v="1989.07779166666"/>
        <n v="1942.3025416666601"/>
        <n v="2247.8567916666598"/>
        <n v="2029.9478749999901"/>
        <n v="2304.0392916666601"/>
        <n v="1755.5350416666599"/>
        <n v="2048.3871666666601"/>
        <n v="1943.12725"/>
        <n v="2243.9492500000001"/>
        <n v="1881.1257083333301"/>
        <n v="2096.1401249999999"/>
        <n v="1722.9338333333301"/>
        <n v="2293.70854166666"/>
        <n v="1850.04408333333"/>
        <n v="2374.0641666666602"/>
        <n v="1611.22"/>
        <n v="1846.55791666666"/>
        <n v="1799.310375"/>
        <n v="2070.2994583333302"/>
        <n v="1832.39116666666"/>
        <n v="2099.4979583333302"/>
        <n v="1845.81924999999"/>
        <n v="2042.6991666666599"/>
        <n v="1838.79779166666"/>
        <n v="2088.8355833333299"/>
        <n v="1883.367125"/>
        <n v="2092.3713333333299"/>
        <n v="1741.1714999999999"/>
        <n v="2051.60645833333"/>
        <n v="1642.1816249999999"/>
        <n v="1924.9824166666599"/>
        <n v="1831.9275833333299"/>
        <n v="2062.1536249999999"/>
        <n v="1844.1833750000001"/>
        <n v="2069.80945833333"/>
        <n v="1826.20020833333"/>
        <n v="2041.8861666666601"/>
        <n v="1819.0770833333299"/>
        <n v="2089.3340416666601"/>
        <n v="1807.22899999999"/>
        <n v="2062.937625"/>
        <n v="1688.17129166666"/>
        <n v="1882.3611249999999"/>
        <n v="1591.99795833333"/>
        <n v="1926.1012499999999"/>
        <n v="1874.9264166666601"/>
        <n v="2207.3483333333302"/>
        <n v="1911.4361249999999"/>
        <n v="2309.9924166666601"/>
        <n v="1934.6754166666601"/>
        <n v="2446.9752916666598"/>
        <n v="1950.0437916666599"/>
        <n v="2245.5435833333299"/>
        <n v="2055.8892500000002"/>
        <n v="2244.6372500000002"/>
        <n v="2363.6295416666599"/>
        <n v="3211.5232499999902"/>
        <n v="2147.2688333333299"/>
        <n v="2340.14141666666"/>
        <n v="2180.6801249999999"/>
        <n v="2606.2606666666602"/>
        <n v="1593.28204166666"/>
        <n v="1816.4230833333299"/>
        <n v="2012.89008333333"/>
        <n v="2323.33687499999"/>
        <n v="2038.519125"/>
        <n v="2540.8084583333298"/>
        <n v="1708.6217083333299"/>
        <n v="2016.7689583333299"/>
        <n v="1949.9066250000001"/>
        <n v="2290.6012500000002"/>
        <n v="1880.72729166666"/>
        <n v="2154.9060416666598"/>
        <n v="1956.88375"/>
        <n v="2342.821625"/>
        <n v="2046.5167083333299"/>
        <n v="2574.9333750000001"/>
        <n v="1838.4179166666599"/>
        <n v="2156.3199583333299"/>
        <n v="1879.3218749999901"/>
        <n v="2407.2310416666601"/>
        <n v="1984.76958333333"/>
        <n v="2474.5342083333298"/>
        <n v="1896.93095833333"/>
        <n v="2473.4072916666601"/>
        <n v="1830.4516249999999"/>
        <n v="2146.0133333333301"/>
        <n v="1967.22974999999"/>
        <n v="2182.4940000000001"/>
        <n v="1929.8937777777701"/>
        <n v="2045.6363636363601"/>
        <n v="1880.0908571428499"/>
        <n v="2085.9897500000002"/>
        <n v="2014.6393125"/>
        <n v="2325.59958333333"/>
        <n v="1960.05679166666"/>
        <n v="2341.8746666666598"/>
        <n v="1722.6105"/>
        <n v="2026.1913750000001"/>
        <n v="1621.5212916666601"/>
        <n v="1833.5901249999999"/>
        <n v="1763.4928749999999"/>
        <n v="2059.60249999999"/>
        <n v="1995.29342857142"/>
        <n v="2089.6785416666598"/>
        <n v="1968.56105555555"/>
        <n v="2332.91908333333"/>
        <n v="2027.29349999999"/>
        <n v="2408.9666666666599"/>
        <n v="2020.8008749999999"/>
        <n v="2143.7741666666602"/>
        <n v="1733.66625"/>
        <n v="1938.42895833333"/>
        <n v="1811.3492083333299"/>
        <n v="2407.5522083333299"/>
        <n v="2557.52991666666"/>
        <n v="3343.2067916666601"/>
        <n v="1855.5550416666599"/>
        <n v="2107.1355416666602"/>
        <n v="2148.7616249999901"/>
        <n v="2362.4044583333298"/>
        <n v="1645.9032999999999"/>
        <n v="1852.95022727272"/>
        <n v="2100.8144499999999"/>
        <n v="2257.8534999999902"/>
        <n v="2056.5866249999999"/>
        <n v="2275.6061666666601"/>
        <n v="1961.3328750000001"/>
        <n v="2277.7167083333302"/>
        <n v="1943.82499999999"/>
        <n v="2235.0515416666599"/>
        <n v="1723.949625"/>
        <n v="1901.2469166666599"/>
        <n v="1893.2130833333299"/>
        <n v="2235.2352083333299"/>
        <n v="2172.7842083333298"/>
        <n v="2876.3842499999901"/>
        <n v="2270.6802499999999"/>
        <n v="3024.1334583333301"/>
        <n v="2140.97379166666"/>
        <n v="2883.3863333333302"/>
        <n v="2117.8012916666598"/>
        <n v="2926.3967916666602"/>
        <n v="2367.2226249999999"/>
        <n v="3195.3001250000002"/>
        <n v="2338.9344166666601"/>
        <n v="2643.5017916666602"/>
        <n v="2096.2074166666598"/>
        <n v="2410.1449583333301"/>
        <n v="2059.38004166666"/>
        <n v="2394.1077500000001"/>
        <n v="1972.1649583333301"/>
        <n v="2230.0864999999999"/>
        <n v="1787.87870833333"/>
        <n v="1997.3041250000001"/>
        <n v="1729.9509166666601"/>
        <n v="2047.0395000000001"/>
        <n v="1953.6437083333301"/>
        <n v="2451.7428749999999"/>
        <n v="1992.5728749999901"/>
        <n v="2288.7292499999999"/>
        <n v="1741.06274999999"/>
        <n v="1948.48549999999"/>
        <n v="1686.002375"/>
        <n v="2049.07045833333"/>
        <n v="1898.9733333333299"/>
        <n v="2160.0101249999998"/>
        <n v="1749.8718636363601"/>
        <n v="2125.4543749999998"/>
        <n v="1779.80779166666"/>
        <n v="2286.2164166666598"/>
        <n v="1982.47729166666"/>
        <n v="2385.11704166666"/>
        <n v="1959.6472916666601"/>
        <n v="2134.0819999999999"/>
        <n v="2814.7105606124901"/>
        <n v="2820.15931286666"/>
        <n v="2147.3532233291598"/>
        <n v="2545.3108069374898"/>
        <n v="2222.4136193208301"/>
        <n v="2257.3158007708298"/>
        <n v="2032.198344465"/>
        <n v="2117.8163037374902"/>
        <n v="1881.9500175666601"/>
        <n v="2576.3438875909001"/>
        <n v="2044.66478628499"/>
        <n v="2868.9563182708298"/>
        <n v="2472.6334011958302"/>
        <n v="3299.9393580708202"/>
        <n v="2786.5475998083298"/>
        <n v="3225.7517746541598"/>
        <n v="2425.1360756541599"/>
        <n v="2401.8058121333302"/>
        <n v="2113.5125400799898"/>
        <n v="2433.3480168166602"/>
        <n v="2189.0438997312399"/>
        <n v="2483.5657340083299"/>
        <n v="1896.0243473666601"/>
        <n v="2615.8735382874902"/>
        <n v="1992.70477325416"/>
        <n v="2387.7880464916602"/>
        <n v="2358.34048073333"/>
        <n v="3340.70503213333"/>
        <n v="2842.3093060374899"/>
        <n v="3250.4874035166599"/>
        <n v="2453.1961141708298"/>
        <n v="2536.4750736916599"/>
        <n v="1958.7403593583299"/>
        <n v="2217.7377323208302"/>
        <n v="2035.5217133875001"/>
        <n v="2450.3480851874901"/>
        <n v="1864.6022638714201"/>
        <n v="2278.1295495916602"/>
        <n v="1924.9605551166601"/>
        <n v="2560.8750446249901"/>
        <n v="2127.80860193749"/>
        <n v="2746.1296072416599"/>
        <n v="2140.0864342166601"/>
        <n v="2651.1279091166598"/>
        <n v="2198.8909038583301"/>
        <n v="2598.18044052499"/>
        <n v="2166.8205700090898"/>
        <n v="2420.47367987499"/>
        <n v="2104.8423878291601"/>
        <n v="2301.0493781833302"/>
        <n v="2010.89693983749"/>
        <n v="2440.1286881583301"/>
        <n v="1872.7888722083301"/>
        <n v="2702.8843677749901"/>
        <n v="1862.09098722916"/>
        <n v="2301.8307151874901"/>
        <n v="2141.2100704499899"/>
        <n v="2542.9754542625001"/>
        <n v="2141.6758152541602"/>
        <n v="2821.5852816249899"/>
        <n v="2121.2677979249902"/>
        <n v="2725.2631981750001"/>
        <n v="2168.7831825916601"/>
        <n v="2961.5898729458299"/>
        <n v="2059.6434400374901"/>
        <n v="2915.94190402499"/>
        <n v="2074.9507374291602"/>
        <n v="2840.1388558458302"/>
        <n v="2336.1864341833302"/>
        <n v="2795.9823378666601"/>
        <n v="2203.7443846374899"/>
        <n v="2514.4400851124901"/>
        <n v="2254.8362323375"/>
        <n v="2369.5948363374901"/>
        <n v="1974.18200617916"/>
        <n v="2271.7791866166599"/>
        <n v="2014.2160829833299"/>
        <n v="2596.5701936458299"/>
        <n v="1867.4815676363601"/>
        <n v="2828.9775346166598"/>
        <n v="1994.4438366499901"/>
        <n v="2926.1708955250001"/>
        <n v="2554.6178627291602"/>
        <n v="3236.4869237541602"/>
        <n v="2762.5157089416598"/>
        <n v="3531.5317287999901"/>
        <n v="2745.1802333625001"/>
        <n v="3355.4509319083299"/>
        <n v="2603.7976719583298"/>
        <n v="2861.9960459624899"/>
        <n v="2363.6217625333302"/>
        <n v="2935.9480111624898"/>
        <n v="2179.3191565458301"/>
        <n v="2726.05105495833"/>
        <n v="1942.2621511416601"/>
        <n v="2233.6403290041599"/>
        <n v="2017.2257905399899"/>
        <n v="2359.1199209874899"/>
        <n v="2334.5526278249999"/>
        <n v="2805.6281315333299"/>
        <n v="2303.4694622749898"/>
        <n v="3590.6828627166601"/>
        <n v="2704.1649466458298"/>
        <n v="3365.87835465833"/>
        <n v="2625.0986705750001"/>
        <n v="2556.60953337916"/>
        <n v="1823.0696327749899"/>
        <n v="2037.7230165041599"/>
        <n v="1722.8896464541599"/>
        <n v="2063.51221467083"/>
        <n v="2069.9034216374898"/>
        <n v="2923.37536639583"/>
        <n v="2277.0611217166602"/>
        <n v="3388.0708861041599"/>
        <n v="2553.06626393333"/>
        <n v="3123.8353176083301"/>
        <n v="2302.3936510291601"/>
        <n v="2913.6543985708299"/>
        <n v="2279.9175524666598"/>
        <n v="2813.4237973208301"/>
        <n v="1968.99549426666"/>
        <n v="2389.08068954583"/>
        <n v="1789.86981436666"/>
        <n v="2359.7180916666598"/>
        <n v="2029.4388739291601"/>
        <n v="2184.9103650041602"/>
        <n v="2196.38929249999"/>
        <n v="2432.6821969624998"/>
        <n v="2011.3950495611"/>
        <n v="2633.6015288999902"/>
        <n v="2200.4233423099899"/>
        <n v="2618.3027622916602"/>
        <n v="2180.1996981277698"/>
        <n v="2672.35888205833"/>
        <n v="2004.5064299727201"/>
        <n v="2614.9927077249899"/>
        <n v="2097.69024651666"/>
        <n v="2409.2647808500001"/>
        <n v="2208.2178144750001"/>
        <n v="2481.62320262916"/>
        <n v="1865.7514559624899"/>
        <n v="2161.9760966541598"/>
        <n v="2059.1577108863598"/>
        <n v="2244.5299330875"/>
        <n v="2290.24188112499"/>
        <n v="2529.3986842363602"/>
        <n v="2028.51025856499"/>
        <n v="2377.9403508958299"/>
        <n v="1952.47576309285"/>
        <n v="2220.3295659833302"/>
        <n v="1874.4952763250001"/>
        <n v="2408.1716978958302"/>
        <n v="2348.2187846291599"/>
        <n v="2781.20463690833"/>
        <n v="2134.7472275291602"/>
        <n v="2486.2344025124899"/>
        <n v="2081.8465858208301"/>
        <n v="2492.7292517333299"/>
        <n v="2041.2911814045401"/>
        <n v="2261.4539451958299"/>
        <n v="2236.3815262166599"/>
        <n v="2294.4026380458299"/>
        <n v="1918.97782055624"/>
        <n v="2049.31759405499"/>
        <n v="1942.2035167500001"/>
        <n v="2079.3220612045402"/>
        <n v="2228.21130526874"/>
        <n v="2356.6979502374902"/>
        <n v="2131.2112628357099"/>
        <n v="2234.2020854749899"/>
        <n v="1989.2252733749899"/>
        <n v="2125.4146722874898"/>
        <n v="2170.7718819333199"/>
        <n v="2196.29722014444"/>
        <n v="1865.2321135875"/>
        <n v="1895.44555601666"/>
        <n v="1872.2638883899899"/>
        <n v="2022.95829487777"/>
        <n v="1790.18647413333"/>
        <n v="2015.71379709999"/>
        <n v="2113.80004124999"/>
        <n v="2426.57113838636"/>
        <n v="2448.2077285999999"/>
        <n v="2647.5638321749898"/>
        <n v="2236.15374529583"/>
        <n v="2960.3368238749899"/>
        <n v="2407.5297075374901"/>
        <n v="3090.4349697999901"/>
        <n v="2288.5196504999899"/>
        <n v="2693.8758898999899"/>
        <n v="2206.7949992642798"/>
        <n v="2365.86784169166"/>
        <n v="2131.5617423333301"/>
        <n v="2359.2976642333301"/>
        <n v="2337.9500703833301"/>
        <n v="2912.4833422541601"/>
        <n v="2295.36409883333"/>
        <n v="2958.7262230958299"/>
        <n v="2372.2789152708301"/>
        <n v="2944.1665049916601"/>
        <n v="2434.2545983291602"/>
        <n v="2856.5136013041601"/>
        <n v="2476.64930895833"/>
        <n v="2751.0332943083299"/>
        <n v="2073.3610607041601"/>
        <n v="2334.1648400416602"/>
        <n v="2055.7750104791598"/>
        <n v="2477.5667578541602"/>
        <n v="2201.8428448958298"/>
        <n v="2783.7458944458299"/>
        <n v="2191.43477437916"/>
        <n v="2736.8444697791601"/>
        <n v="2292.4584675374999"/>
        <n v="2600.28185396249"/>
        <n v="2238.1594617291598"/>
        <n v="2570.20604453333"/>
        <n v="2178.1450835374999"/>
        <n v="2458.4068403333299"/>
        <n v="1947.3650472541599"/>
        <n v="2177.5841689416602"/>
        <n v="1923.60790184999"/>
        <n v="2084.3268327874898"/>
        <n v="2178.3010684624901"/>
        <n v="2342.1035759041602"/>
        <n v="1986.8119818208299"/>
        <n v="2492.27483820416"/>
        <n v="2011.5389245375"/>
        <n v="2541.34914761666"/>
        <n v="1869.39257215833"/>
        <n v="2113.9166695624899"/>
        <n v="2041.3888132874899"/>
        <n v="2392.579391925"/>
        <n v="1847.6206024749899"/>
        <n v="2103.7799291791598"/>
        <n v="1684.3235995374901"/>
        <n v="2057.4672101124902"/>
        <n v="2173.1531144277701"/>
        <n v="2380.5147788583299"/>
        <n v="2278.7772955714199"/>
        <n v="2434.3405128333302"/>
        <n v="2006.54166748749"/>
        <n v="2714.09375346363"/>
        <n v="2391.99487152856"/>
        <n v="2329.3039084624902"/>
        <n v="2077.1218812541601"/>
        <n v="2290.5947934124902"/>
        <n v="1952.5976356333299"/>
        <n v="2205.2421286318099"/>
        <n v="1820.63976945833"/>
        <n v="1949.2376995124901"/>
        <n v="2011.5588322041599"/>
        <n v="2407.8819831791602"/>
        <n v="2108.0878239458302"/>
        <n v="2425.3941229549901"/>
        <n v="2276.4651883285601"/>
        <n v="2385.3081387208299"/>
        <n v="2207.3602180749999"/>
        <n v="2288.4663373499902"/>
        <n v="2266.71607263332"/>
        <n v="2149.3511236791601"/>
        <n v="1762.31032626666"/>
        <n v="2091.57613969166"/>
        <n v="1767.7216455299899"/>
        <n v="2194.2849347363599"/>
        <n v="2256.8843618562501"/>
        <n v="2440.1407365749901"/>
        <n v="2054.2260679208298"/>
        <n v="2363.7651461291598"/>
        <n v="2197.8695865333302"/>
        <n v="2418.2252856916598"/>
        <n v="2219.37749874375"/>
        <n v="2426.06493250416"/>
        <n v="2061.1680646954501"/>
        <n v="2398.4183871208202"/>
        <n v="1932.5191484818099"/>
        <n v="2209.34832387499"/>
        <n v="1804.0047631083301"/>
        <n v="2239.4996949791598"/>
        <n v="2215.2909385708299"/>
        <n v="2526.5955351749899"/>
        <n v="2102.5246024374901"/>
        <n v="2350.89282996666"/>
        <n v="2121.1059986833302"/>
        <n v="2473.74528315416"/>
        <n v="2153.7002823791599"/>
        <n v="2502.3010268374901"/>
        <n v="2305.6693803666599"/>
        <n v="2412.1884145583299"/>
        <n v="2151.8897925285601"/>
        <n v="2256.65196733333"/>
        <n v="1836.86610517083"/>
        <n v="2239.7297245291602"/>
        <n v="2140.23545285416"/>
        <n v="2506.3152242749902"/>
        <n v="2137.7923270874899"/>
        <n v="2460.35066638749"/>
        <n v="2122.5202968374902"/>
        <n v="2413.4504149291602"/>
        <n v="2454.0782498888798"/>
        <n v="2702.1822030666599"/>
        <n v="2678.7584678062399"/>
        <n v="2736.0415722318098"/>
        <n v="2425.2262150699898"/>
        <n v="2471.2303256999899"/>
        <n v="2015.5064658958299"/>
        <n v="2465.7789927958302"/>
        <n v="1971.19641015555"/>
        <n v="2330.57700935"/>
        <n v="2225.8439881541599"/>
        <n v="2563.3973150874899"/>
        <n v="2178.5005601166599"/>
        <n v="2503.8253872708201"/>
        <n v="2083.68529156666"/>
        <n v="2555.2738623083301"/>
        <n v="2183.7037006874998"/>
        <n v="2578.8708050083301"/>
        <n v="2021.06139560833"/>
        <n v="2307.6349154958298"/>
        <n v="1877.57732694583"/>
        <n v="2290.7028185624899"/>
        <n v="2201.9893836583301"/>
        <n v="2536.5788713624902"/>
        <n v="2227.0405394958302"/>
        <n v="2665.6304535374902"/>
        <n v="2358.7919673049901"/>
        <n v="2582.399825"/>
        <n v="2205.4939439708301"/>
        <n v="2531.0467592124901"/>
        <n v="2264.1822469833301"/>
        <n v="2578.9773850833299"/>
        <n v="2073.3362390083298"/>
        <n v="2549.9073886291599"/>
        <n v="2066.1066521041598"/>
        <n v="2391.6909986791602"/>
        <n v="2231.3980455291598"/>
        <n v="2742.09098012499"/>
        <n v="2318.3316843083298"/>
        <n v="2765.9187628833301"/>
        <n v="2283.41872064166"/>
        <n v="2579.1935956208299"/>
        <n v="2345.47395315833"/>
        <n v="2774.09424652499"/>
        <n v="2511.9457208888798"/>
        <n v="2589.7789234666602"/>
        <n v="2260.8152649937501"/>
        <n v="2314.3122076"/>
        <n v="2167.0786755899899"/>
        <n v="2499.29126914166"/>
        <n v="2245.5092780908999"/>
        <n v="2493.59503287083"/>
        <n v="2274.4805100541598"/>
        <n v="2519.4081521583298"/>
        <n v="2344.2071731041601"/>
        <n v="2672.66476106666"/>
        <n v="2233.1198583833302"/>
        <n v="2668.0619382708301"/>
        <n v="2219.4378834791601"/>
        <n v="2484.5921682708299"/>
        <n v="1975.0117345541601"/>
        <n v="2351.1718993333302"/>
        <n v="2140.66846049374"/>
        <n v="2271.0611251458299"/>
        <n v="2574.4839794437498"/>
        <n v="2609.5576928791602"/>
        <n v="2346.5856706916602"/>
        <n v="2516.7227591958299"/>
        <n v="2310.1774498208301"/>
        <n v="2751.0745728249999"/>
        <n v="2400.1643356333302"/>
        <n v="2722.1102453374901"/>
        <n v="2495.8680823333302"/>
        <n v="2687.2987756124899"/>
        <n v="2199.4620709124902"/>
        <n v="2519.9222484124898"/>
        <n v="2144.8894027624901"/>
        <n v="2539.6737235833298"/>
        <n v="2440.8228677041602"/>
        <n v="2736.0700492958299"/>
        <n v="2403.47110140416"/>
        <n v="2780.5965677541599"/>
        <n v="2162.8221352833302"/>
        <n v="2573.8093451916602"/>
        <n v="2343.7493510458198"/>
        <n v="2857.1240147541598"/>
        <n v="2318.55609405416"/>
        <n v="2505.1996293375"/>
        <n v="2020.46666515416"/>
        <n v="2413.80579378333"/>
        <n v="1996.57660631249"/>
        <n v="2352.0824248041599"/>
        <n v="2143.90196194583"/>
        <n v="2606.9075596708299"/>
        <n v="2324.38466607499"/>
        <n v="2648.5148793624899"/>
        <n v="2291.0671482749899"/>
        <n v="2642.4324848708302"/>
        <n v="2486.63121728749"/>
        <n v="2778.6083636916601"/>
        <n v="2422.4372520291599"/>
        <n v="2721.7999010458302"/>
        <n v="2212.9776560874898"/>
        <n v="2501.9361610916599"/>
        <n v="2111.5541722166599"/>
        <n v="2530.7492368666599"/>
        <n v="2497.3223774458202"/>
        <n v="2732.7460427999999"/>
        <n v="2439.8128192833301"/>
        <n v="2564.54435559999"/>
        <n v="2039.49136985833"/>
        <n v="2476.18546571249"/>
        <n v="2162.33460924166"/>
        <n v="2505.5693950791601"/>
        <n v="2241.4802592041601"/>
        <n v="2905.0637619208301"/>
        <n v="2179.3773501249898"/>
        <n v="2483.37733289166"/>
        <n v="1970.0525984583301"/>
        <n v="2421.4947473458301"/>
        <n v="2258.18339816249"/>
        <n v="2689.0604894916601"/>
        <n v="2404.6785901416602"/>
        <n v="2544.4278952458299"/>
        <n v="2210.3872715416601"/>
        <n v="2609.8060056208301"/>
        <n v="2268.1242514916598"/>
        <n v="2530.30713499166"/>
        <n v="2248.5141886624901"/>
        <n v="2468.9981134874902"/>
        <n v="2007.1091398083299"/>
        <n v="2283.2115860958302"/>
        <n v="1926.3508711791601"/>
        <n v="2254.4026167624902"/>
        <n v="2097.32178277499"/>
        <n v="2447.0156194791598"/>
        <n v="2058.4143178874901"/>
        <n v="2263.9383129583298"/>
        <n v="2234.9891930833301"/>
        <n v="2535.4648421291599"/>
        <n v="2119.8378024249901"/>
        <n v="2611.1508810291598"/>
        <n v="2252.2625322999902"/>
        <n v="2435.58375557916"/>
        <n v="2012.25450448333"/>
        <n v="2306.09973747083"/>
        <n v="1922.23204700416"/>
        <n v="2271.5186199166601"/>
        <n v="2173.2485973624898"/>
        <n v="2599.35337378333"/>
        <n v="2275.3774637166598"/>
        <n v="2572.1158187249898"/>
        <n v="2332.2469968083201"/>
        <n v="2522.0577934541602"/>
        <n v="2178.5971232791599"/>
        <n v="2640.2822745583298"/>
        <n v="2262.52688914583"/>
        <n v="2547.7255107166602"/>
        <n v="2002.28532935416"/>
        <n v="2471.14781382916"/>
        <n v="1884.5189767458301"/>
        <n v="2284.6860655041601"/>
        <n v="2074.9366848416598"/>
        <n v="2416.9764224291598"/>
        <n v="2351.8879272875001"/>
        <n v="2486.4495979416602"/>
        <n v="2205.80877638333"/>
        <n v="2463.8877806208302"/>
        <n v="2389.5416550772702"/>
        <n v="2462.3126748458299"/>
        <n v="2597.9697656916601"/>
        <n v="2343.0126144708302"/>
        <n v="1935.67293994999"/>
        <n v="2169.6442316708199"/>
        <n v="1945.7263270999899"/>
        <n v="2415.7238709749899"/>
        <n v="2155.8468403083298"/>
        <n v="2488.4190322208301"/>
        <n v="2225.5085196499999"/>
        <n v="2729.62043478749"/>
        <n v="2310.9775189749898"/>
        <n v="2549.6945594041599"/>
        <n v="2250.2431120541601"/>
        <n v="2474.0586088999898"/>
        <n v="2181.92416806249"/>
        <n v="2459.62038521249"/>
        <n v="2001.1209491583299"/>
        <n v="2264.75547124166"/>
        <n v="1921.8538409166599"/>
        <n v="2338.8713482916601"/>
        <n v="2248.2096055541601"/>
        <n v="2430.7613596208298"/>
        <n v="2143.8002868999902"/>
        <n v="2488.10847363333"/>
        <n v="2079.2519090791602"/>
        <n v="2292.28191523333"/>
        <n v="2187.0871952124999"/>
        <n v="2578.1538939624902"/>
        <n v="2073.3774350125"/>
        <n v="2368.6728615124898"/>
        <n v="2047.0225873166601"/>
        <n v="2192.4860586999898"/>
        <n v="1873.06487834583"/>
        <n v="2222.5540251458301"/>
        <n v="2121.8563898791599"/>
        <n v="2453.3169167750002"/>
        <n v="2205.2623963208298"/>
        <n v="2507.6118844083298"/>
        <n v="2188.4652711458298"/>
        <n v="2584.44164734999"/>
        <n v="2158.9195386124902"/>
        <n v="2390.7399585374901"/>
        <n v="2250.0891999208302"/>
        <n v="2573.5470409049899"/>
        <n v="1949.9912697541599"/>
        <n v="2521.4858069583302"/>
        <n v="2023.5993877916601"/>
        <n v="2372.4070769416599"/>
        <n v="2288.5283720166599"/>
        <n v="2750.9170458041599"/>
        <n v="2395.3668768041598"/>
        <n v="2506.8038927499902"/>
        <n v="2280.4726940291598"/>
        <n v="2566.9448365708299"/>
        <n v="2116.5523292124899"/>
        <n v="2461.1738193708302"/>
        <n v="2288.29357438332"/>
        <n v="2493.1580491749901"/>
        <n v="1997.42899145416"/>
        <n v="2123.2153123916601"/>
        <n v="1959.9531131199999"/>
        <n v="2364.44915055416"/>
        <n v="2248.0190105124898"/>
        <n v="2449.8866331333302"/>
        <n v="2096.2388598541602"/>
        <n v="2440.3553028374899"/>
        <n v="2174.9172505541601"/>
        <n v="2413.5105322916602"/>
        <n v="2185.6362948291599"/>
        <n v="2488.2033734500001"/>
        <n v="2231.6066298124902"/>
        <n v="2409.3805057374898"/>
        <n v="1921.2692918958301"/>
        <n v="2087.1779811166598"/>
        <n v="1892.1575970958299"/>
        <n v="2173.0139887708301"/>
        <n v="1895.0546239416601"/>
        <n v="2193.5688543291599"/>
        <n v="2045.4487360916601"/>
        <n v="2551.9848045416602"/>
        <n v="2031.1868413249899"/>
        <n v="2302.8370136041599"/>
        <n v="2265.20051680714"/>
        <n v="2274.5985309624898"/>
        <n v="2135.9982475583301"/>
        <n v="2375.1063702249899"/>
        <n v="2001.9841070999901"/>
        <n v="2222.6508015458298"/>
        <n v="1869.44751362083"/>
        <n v="2031.8905010416599"/>
        <n v="2070.8754603000002"/>
        <n v="2413.41911486249"/>
        <n v="2139.0103975458301"/>
        <n v="2448.6224742749901"/>
        <n v="2178.94914845416"/>
        <n v="2403.7327108333302"/>
        <n v="2120.5494546333298"/>
        <n v="2471.67496623749"/>
        <n v="2086.25206199583"/>
        <n v="2442.8866810416598"/>
        <n v="1963.9878850208299"/>
        <n v="2139.9399515208302"/>
        <n v="1766.14336092083"/>
        <n v="2132.2404888999999"/>
        <n v="2083.7589468916599"/>
        <n v="2341.1671416499998"/>
        <n v="2093.52091827916"/>
        <n v="2386.4904451791599"/>
        <n v="2032.8935772208299"/>
        <n v="2301.3289821916601"/>
        <n v="2119.0852012249902"/>
        <n v="2325.9137709333299"/>
        <n v="2009.09985255833"/>
        <n v="2283.4003024624899"/>
        <n v="1919.3676576749899"/>
        <n v="2286.60910756249"/>
        <n v="1848.7247567541599"/>
        <n v="2055.5258291749901"/>
        <n v="2065.4158662874902"/>
        <n v="2347.5712044791599"/>
        <n v="1953.4718825083301"/>
        <n v="2347.2038133833298"/>
        <n v="2089.9674572541599"/>
        <n v="2308.8326177374902"/>
        <n v="2021.69496208333"/>
        <n v="2344.4569725874899"/>
        <n v="1995.2366470833299"/>
        <n v="2290.1569567916599"/>
        <n v="1905.2592441166601"/>
        <n v="2075.94736607916"/>
        <n v="1785.0475021541599"/>
        <n v="2224.8661248083299"/>
        <n v="2128.69922132499"/>
        <n v="2480.6346454208301"/>
        <n v="2124.5476204874999"/>
        <n v="2571.44064713749"/>
        <n v="2217.5268075249901"/>
        <n v="2683.7011060749901"/>
        <n v="2215.4528255416599"/>
        <n v="2554.6916965374899"/>
        <n v="2151.4010383208301"/>
        <n v="2318.9251723624898"/>
        <n v="1916.7523576624901"/>
        <n v="2233.5855653583299"/>
        <n v="1842.9941724181799"/>
        <n v="2396.8332543874999"/>
        <n v="2408.6852115666602"/>
        <n v="2942.7936255916602"/>
        <n v="2237.4565533958298"/>
        <n v="2495.2396494291602"/>
        <n v="2130.4837477833298"/>
        <n v="2358.7742951124901"/>
        <n v="2085.4095028833299"/>
        <n v="2406.06192685"/>
        <n v="2127.6195419083301"/>
        <n v="2560.4690787166601"/>
        <n v="1850.07687563749"/>
        <n v="2426.7125137999901"/>
        <n v="1944.93938328749"/>
        <n v="2505.62112916666"/>
        <n v="2269.7310178791599"/>
        <n v="2653.8419085916598"/>
        <n v="2142.6655492416598"/>
        <n v="2586.2336037499899"/>
        <n v="2057.5499015749901"/>
        <n v="2420.3933309416602"/>
        <n v="2060.3646132583299"/>
        <n v="2679.9089147124901"/>
        <n v="2216.1711631458302"/>
        <n v="2859.29657275416"/>
        <n v="2109.5862018166599"/>
        <n v="2827.9392348166598"/>
        <n v="2155.9553043333199"/>
        <n v="2406.6276335666598"/>
        <n v="2279.2814025999901"/>
        <n v="2478.70375900416"/>
        <n v="2198.4836424888799"/>
        <n v="2294.2215229999902"/>
        <n v="2159.42412805714"/>
        <n v="2379.47266078749"/>
        <n v="2352.6478747687402"/>
        <n v="2646.2014103333299"/>
        <n v="2272.50585269166"/>
        <n v="2652.7158889541602"/>
        <n v="2005.0910042666601"/>
        <n v="2234.64248065416"/>
        <n v="1864.3924599833299"/>
        <n v="2024.61291038333"/>
        <n v="2005.26518903749"/>
        <n v="2374.9275914636301"/>
        <n v="2211.1820126428502"/>
        <n v="2294.1619328166598"/>
        <n v="2257.7592412888798"/>
        <n v="2585.15837254999"/>
        <n v="2375.3230907249999"/>
        <n v="2790.3557368124998"/>
        <n v="2180.8448973541599"/>
        <n v="2363.5114587958301"/>
        <n v="1955.8362672041601"/>
        <n v="2182.4259742499898"/>
        <n v="1895.8564256833299"/>
        <n v="2189.5764108874901"/>
        <n v="2183.9110040708301"/>
        <n v="2385.10862179999"/>
        <n v="2154.4983601099898"/>
        <n v="2305.9135916333298"/>
        <n v="2196.01977080999"/>
        <n v="2522.4646424208299"/>
        <n v="2208.3186528055498"/>
        <n v="2698.2957979499902"/>
        <n v="2409.15837637083"/>
        <n v="2971.8434390499901"/>
        <n v="2197.7155545416599"/>
        <n v="2426.7325211499901"/>
        <n v="1917.03239828749"/>
        <n v="2237.1392458958298"/>
        <n v="2091.6083745166602"/>
        <n v="2455.1946747249899"/>
        <n v="2079.37890237083"/>
        <n v="2727.84421164166"/>
        <n v="2275.3221316999902"/>
        <n v="2934.10397338333"/>
        <n v="2528.1358425708299"/>
        <n v="3237.7991635416602"/>
        <n v="2579.88358816249"/>
        <n v="3354.06702878333"/>
        <n v="2559.6294510166599"/>
        <n v="3264.2371815874999"/>
        <n v="2490.9887963749902"/>
        <n v="3251.3771467833299"/>
        <n v="2665.4244438291598"/>
        <n v="3741.0290686124899"/>
        <n v="2649.4351034708302"/>
        <n v="2959.3260986374898"/>
        <n v="2373.5209118875"/>
        <n v="2643.75417673333"/>
        <n v="2349.5559309416599"/>
        <n v="2650.2210921333299"/>
        <n v="2229.1072341291601"/>
        <n v="2575.2386780583302"/>
        <n v="2011.6750117916599"/>
        <n v="2307.4126483291602"/>
        <n v="1953.2140380416599"/>
        <n v="2361.0739734083299"/>
        <n v="2209.59354426666"/>
        <n v="2695.2328788791601"/>
        <n v="2273.2429503499998"/>
        <n v="2567.2627502791602"/>
        <n v="2067.9224790958301"/>
        <n v="2223.43608991666"/>
        <n v="1903.0920479833301"/>
        <n v="2306.4151266624899"/>
        <n v="2159.7068845916601"/>
        <n v="2454.2576683458301"/>
        <n v="2020.5694791727201"/>
        <n v="2363.03645631666"/>
        <n v="1970.46141897499"/>
        <n v="2549.5566624166599"/>
        <n v="2301.8357706833299"/>
        <n v="2660.8662708624902"/>
        <n v="2197.6303354583301"/>
        <n v="2379.96887625416"/>
      </sharedItems>
    </cacheField>
    <cacheField name="Water Balancing Price ($/ML)" numFmtId="166">
      <sharedItems containsSemiMixedTypes="0" containsString="0" containsNumber="1" minValue="26.107499999999899" maxValue="197.62691666666601" count="1446">
        <n v="89.334249999999997"/>
        <n v="61.945999999999998"/>
        <n v="45.9017499999999"/>
        <n v="80.858249999999998"/>
        <n v="55.961833333333303"/>
        <n v="101.094833333333"/>
        <n v="26.664999999999999"/>
        <n v="38.894545454545401"/>
        <n v="46.715000000000003"/>
        <n v="46.208636363636302"/>
        <n v="41.856000000000002"/>
        <n v="46.013749999999902"/>
        <n v="34.894374999999997"/>
        <n v="53.312916666666602"/>
        <n v="70.307083333333296"/>
        <n v="64.552916666666604"/>
        <n v="49.776249999999997"/>
        <n v="61.483333333333299"/>
        <n v="56.407083333333297"/>
        <n v="69.813749999999999"/>
        <n v="53.609583333333298"/>
        <n v="53.2916666666666"/>
        <n v="53.844583333333297"/>
        <n v="53.347916666666599"/>
        <n v="55.712166666666597"/>
        <n v="66.450833333333307"/>
        <n v="78.998583333333301"/>
        <n v="159.797333333333"/>
        <n v="108.42100000000001"/>
        <n v="132.91399999999999"/>
        <n v="68.866583333333296"/>
        <n v="50.487499999999997"/>
        <n v="47.181833333333302"/>
        <n v="43.937833333333302"/>
        <n v="50.634124999999997"/>
        <n v="50.1071666666666"/>
        <n v="43.767999999999901"/>
        <n v="72.031833333333296"/>
        <n v="44.526333333333298"/>
        <n v="65.881833333333304"/>
        <n v="47.251666666666601"/>
        <n v="63.338166666666602"/>
        <n v="49.39425"/>
        <n v="77.915249999999901"/>
        <n v="48.651249999999997"/>
        <n v="59.662916666666597"/>
        <n v="44.107909090908997"/>
        <n v="45.838749999999997"/>
        <n v="51.144583333333301"/>
        <n v="73.990499999999997"/>
        <n v="49.5535833333333"/>
        <n v="69.318416666666593"/>
        <n v="59.5356666666666"/>
        <n v="87.515000000000001"/>
        <n v="47.820250000000001"/>
        <n v="70.217833333333303"/>
        <n v="63.731333333333303"/>
        <n v="81.990916666666607"/>
        <n v="60.905833333333298"/>
        <n v="73.409333333333294"/>
        <n v="48.490666666666598"/>
        <n v="92.988999999999905"/>
        <n v="56.500749999999996"/>
        <n v="66.637916666666598"/>
        <n v="41.845666666666602"/>
        <n v="86.525333333333293"/>
        <n v="58.5831666666666"/>
        <n v="60.772916666666603"/>
        <n v="42.946428571428498"/>
        <n v="55.469166666666602"/>
        <n v="48.9171428571428"/>
        <n v="45.340416666666599"/>
        <n v="39.444583333333298"/>
        <n v="43.482500000000002"/>
        <n v="42.508749999999999"/>
        <n v="53.663749999999901"/>
        <n v="66.761250000000004"/>
        <n v="61.345416666666601"/>
        <n v="67.138750000000002"/>
        <n v="76.004583333333301"/>
        <n v="43.415833333333303"/>
        <n v="49.037500000000001"/>
        <n v="37.9716666666666"/>
        <n v="50.853749999999998"/>
        <n v="45.630416666666598"/>
        <n v="44.034999999999997"/>
        <n v="174.000916666666"/>
        <n v="187.01124999999999"/>
        <n v="62.771833333333298"/>
        <n v="63.741250000000001"/>
        <n v="53.0446666666666"/>
        <n v="68.599166666666605"/>
        <n v="49.878666666666597"/>
        <n v="83.341833333333298"/>
        <n v="48.240416666666597"/>
        <n v="40.656666666666602"/>
        <n v="34.2363"/>
        <n v="41.783000000000001"/>
        <n v="38.522624999999998"/>
        <n v="66.541749999999993"/>
        <n v="46.525416666666601"/>
        <n v="153.26474999999999"/>
        <n v="58.492249999999899"/>
        <n v="102.680583333333"/>
        <n v="60.428666666666601"/>
        <n v="44.075749999999999"/>
        <n v="41.518250000000002"/>
        <n v="53.703000000000003"/>
        <n v="48.485166666666601"/>
        <n v="51.238500000000002"/>
        <n v="45.216000000000001"/>
        <n v="80.2231666666666"/>
        <n v="59.268833333333298"/>
        <n v="122.02416666666601"/>
        <n v="52.375166666666601"/>
        <n v="86.003166666666601"/>
        <n v="46.148416666666598"/>
        <n v="80.905249999999995"/>
        <n v="69.394666666666595"/>
        <n v="52.200499999999998"/>
        <n v="51.469666666666598"/>
        <n v="80.457083333333301"/>
        <n v="63.776000000000003"/>
        <n v="79.9641666666666"/>
        <n v="48.149166666666602"/>
        <n v="72.476249999999993"/>
        <n v="50.1383333333333"/>
        <n v="43.467083333333299"/>
        <n v="35.828333333333298"/>
        <n v="44.240833333333299"/>
        <n v="48.47625"/>
        <n v="64.392083333333304"/>
        <n v="57.506666666666597"/>
        <n v="60.60125"/>
        <n v="59.695416666666603"/>
        <n v="63.4149999999999"/>
        <n v="40.586428571428499"/>
        <n v="51.212499999999999"/>
        <n v="32.070454545454503"/>
        <n v="57.2349999999999"/>
        <n v="40.739999999999903"/>
        <n v="46.875833333333297"/>
        <n v="35.6323636363636"/>
        <n v="49.200416666666598"/>
        <n v="50.580750000000002"/>
        <n v="47.971090909090897"/>
        <n v="56.944499999999998"/>
        <n v="55.517916666666601"/>
        <n v="42.779142857142801"/>
        <n v="50.096333333333298"/>
        <n v="56.752999999999901"/>
        <n v="62.233666666666601"/>
        <n v="58.376583333333301"/>
        <n v="76.446166666666599"/>
        <n v="59.417250000000003"/>
        <n v="77.689083333333301"/>
        <n v="60.7068333333333"/>
        <n v="54.075499999999998"/>
        <n v="58.074090909090899"/>
        <n v="58.947666666666599"/>
        <n v="50.550444444444402"/>
        <n v="54.709249999999997"/>
        <n v="44.055250000000001"/>
        <n v="52.375399999999999"/>
        <n v="56.051000000000002"/>
        <n v="49.247363636363602"/>
        <n v="51.720125000000003"/>
        <n v="58.361166666666598"/>
        <n v="39.493714285714198"/>
        <n v="49.298749999999998"/>
        <n v="56.920916666666599"/>
        <n v="47.455500000000001"/>
        <n v="35.969888888888804"/>
        <n v="42.944777777777702"/>
        <n v="36.922249999999998"/>
        <n v="36.546333333333301"/>
        <n v="37.124400000000001"/>
        <n v="42.941666666666599"/>
        <n v="31.945999999999898"/>
        <n v="50.933333333333302"/>
        <n v="53.714300000000001"/>
        <n v="50.493333333333297"/>
        <n v="63.067083333333301"/>
        <n v="78.320583333333303"/>
        <n v="62.180583333333303"/>
        <n v="60.060250000000003"/>
        <n v="45.017499999999998"/>
        <n v="79.766666666666595"/>
        <n v="40.561666666666603"/>
        <n v="47.821818181818102"/>
        <n v="43.174583333333302"/>
        <n v="54.176666666666598"/>
        <n v="49.405416666666603"/>
        <n v="73.729583333333295"/>
        <n v="44.014999999999901"/>
        <n v="51.409583333333302"/>
        <n v="47.154583333333299"/>
        <n v="65.525416666666601"/>
        <n v="61.518333333333302"/>
        <n v="79.883750000000006"/>
        <n v="53.233749999999901"/>
        <n v="88.894999999999996"/>
        <n v="28.648499999999999"/>
        <n v="44.792916666666599"/>
        <n v="47.22625"/>
        <n v="49.3720833333333"/>
        <n v="51.491666666666603"/>
        <n v="53.55"/>
        <n v="52.564166666666601"/>
        <n v="56.3049999999999"/>
        <n v="50.992916666666602"/>
        <n v="54.992916666666602"/>
        <n v="50.9091666666666"/>
        <n v="50.233333333333299"/>
        <n v="45.06"/>
        <n v="48.699583333333301"/>
        <n v="48.758333333333297"/>
        <n v="48.168333333333301"/>
        <n v="50.261666666666599"/>
        <n v="47.798333333333296"/>
        <n v="49.244166666666601"/>
        <n v="50.734583333333298"/>
        <n v="53.69"/>
        <n v="53.271666666666597"/>
        <n v="49.4508333333333"/>
        <n v="52.059166666666599"/>
        <n v="37.89"/>
        <n v="45.816666666666599"/>
        <n v="36.757083333333298"/>
        <n v="44.214583333333302"/>
        <n v="49.384583333333303"/>
        <n v="48.080416666666601"/>
        <n v="52.469583333333297"/>
        <n v="53.402916666666599"/>
        <n v="39.446249999999999"/>
        <n v="47.963333333333303"/>
        <n v="42.502222222222201"/>
        <n v="44.941666666666599"/>
        <n v="45.204285714285703"/>
        <n v="48.322083333333303"/>
        <n v="44.181666666666601"/>
        <n v="79.288727272727201"/>
        <n v="51.941249999999997"/>
        <n v="49.0996666666666"/>
        <n v="66.743333333333297"/>
        <n v="59.953249999999997"/>
        <n v="48.052500000000002"/>
        <n v="43.413333333333298"/>
        <n v="41.137499999999903"/>
        <n v="54.3541666666666"/>
        <n v="50.5133333333333"/>
        <n v="59.321666666666601"/>
        <n v="70.624166666666596"/>
        <n v="75.650833333333296"/>
        <n v="48.5474999999999"/>
        <n v="45.350833333333298"/>
        <n v="47.290833333333303"/>
        <n v="60.935416666666598"/>
        <n v="60.887916666666598"/>
        <n v="73.694583333333298"/>
        <n v="57.995833333333302"/>
        <n v="49.681249999999999"/>
        <n v="28.802777777777699"/>
        <n v="57.887916666666598"/>
        <n v="34.658124999999998"/>
        <n v="42.6458333333333"/>
        <n v="38.750833333333297"/>
        <n v="44.832083333333301"/>
        <n v="37.403888888888801"/>
        <n v="46.276249999999997"/>
        <n v="37.748750000000001"/>
        <n v="46.262083333333301"/>
        <n v="39.879090909090898"/>
        <n v="47.372916666666598"/>
        <n v="40.558181818181801"/>
        <n v="53.550416666666599"/>
        <n v="47.153750000000002"/>
        <n v="54.608333333333299"/>
        <n v="50.127083333333303"/>
        <n v="49.530833333333298"/>
        <n v="38.462499999999999"/>
        <n v="47.275416666666601"/>
        <n v="45.832500000000003"/>
        <n v="50.742916666666602"/>
        <n v="46.262499999999903"/>
        <n v="49.195"/>
        <n v="37.257083333333298"/>
        <n v="43.033333333333303"/>
        <n v="39.896428571428501"/>
        <n v="53.087499999999999"/>
        <n v="44.002499999999998"/>
        <n v="50.586666666666602"/>
        <n v="46.027083333333302"/>
        <n v="51.392916666666601"/>
        <n v="46.5908333333333"/>
        <n v="54.303750000000001"/>
        <n v="45.068750000000001"/>
        <n v="42.706249999999997"/>
        <n v="35.205555555555499"/>
        <n v="49.220833333333303"/>
        <n v="42.534374999999997"/>
        <n v="49.414090909090902"/>
        <n v="53.580699999999901"/>
        <n v="84.922083333333305"/>
        <n v="39.346999999999902"/>
        <n v="43.315916666666602"/>
        <n v="47.9022222222222"/>
        <n v="54.980166666666598"/>
        <n v="35.089999999999897"/>
        <n v="41.228333333333303"/>
        <n v="48.412916666666597"/>
        <n v="49.219999999999899"/>
        <n v="51.047083333333298"/>
        <n v="53.327916666666603"/>
        <n v="46.842500000000001"/>
        <n v="56.6724999999999"/>
        <n v="42.86"/>
        <n v="53.180833333333297"/>
        <n v="40.827083333333299"/>
        <n v="51.916249999999998"/>
        <n v="58.307499999999997"/>
        <n v="79.133749999999907"/>
        <n v="52.497499999999903"/>
        <n v="47.962916666666601"/>
        <n v="62.541249999999899"/>
        <n v="79.1875"/>
        <n v="38.7470833333333"/>
        <n v="49.417083333333302"/>
        <n v="41.010833333333302"/>
        <n v="48.966249999999903"/>
        <n v="46.856666666666598"/>
        <n v="60.067499999999903"/>
        <n v="46.485833333333296"/>
        <n v="63.379999999999903"/>
        <n v="56.775833333333303"/>
        <n v="71.761666666666599"/>
        <n v="57.215416666666599"/>
        <n v="72.071666666666601"/>
        <n v="55.789166666666603"/>
        <n v="57.0787499999999"/>
        <n v="52.03875"/>
        <n v="57.935000000000002"/>
        <n v="38.531111111111102"/>
        <n v="51.300416666666599"/>
        <n v="35.748125000000002"/>
        <n v="43.7841666666666"/>
        <n v="32.951000000000001"/>
        <n v="45.659583333333302"/>
        <n v="42.175909090909002"/>
        <n v="45.818750000000001"/>
        <n v="45.181249999999999"/>
        <n v="59.650833333333303"/>
        <n v="53.089999999999897"/>
        <n v="59.624166666666603"/>
        <n v="52.540833333333303"/>
        <n v="52.706666666666599"/>
        <n v="50.466250000000002"/>
        <n v="57.713333333333303"/>
        <n v="33.4791666666666"/>
        <n v="48.625"/>
        <n v="34.729374999999997"/>
        <n v="54.031249999999901"/>
        <n v="80.355500000000006"/>
        <n v="197.62691666666601"/>
        <n v="38.401499999999999"/>
        <n v="43.864916666666602"/>
        <n v="44.829500000000003"/>
        <n v="61.380749999999999"/>
        <n v="26.107499999999899"/>
        <n v="45.783333333333303"/>
        <n v="51.353749999999998"/>
        <n v="42.387"/>
        <n v="52.655000000000001"/>
        <n v="53.036666666666598"/>
        <n v="36.664583333333297"/>
        <n v="70.017499999999998"/>
        <n v="45.737083333333302"/>
        <n v="47.952916666666603"/>
        <n v="48.643333333333302"/>
        <n v="53.9433333333333"/>
        <n v="78.154166666666598"/>
        <n v="72.477916666666601"/>
        <n v="43.243333333333297"/>
        <n v="67.462083333333297"/>
        <n v="50.860833333333296"/>
        <n v="46.814583333333303"/>
        <n v="65.967083333333306"/>
        <n v="52.462499999999999"/>
        <n v="67.153750000000002"/>
        <n v="57.936250000000001"/>
        <n v="59.931666666666601"/>
        <n v="60.722499999999997"/>
        <n v="59.856250000000003"/>
        <n v="51.819999999999901"/>
        <n v="76.141666666666595"/>
        <n v="66.974999999999994"/>
        <n v="82.171666666666596"/>
        <n v="50.0162499999999"/>
        <n v="64.713333333333296"/>
        <n v="44.022500000000001"/>
        <n v="54.5445833333333"/>
        <n v="44.419166666666598"/>
        <n v="74.711666666666602"/>
        <n v="43.5283333333333"/>
        <n v="58.199583333333301"/>
        <n v="38.403888888888801"/>
        <n v="48.528750000000002"/>
        <n v="45.454583333333296"/>
        <n v="65.091249999999903"/>
        <n v="53.253749999999997"/>
        <n v="62.634999999999899"/>
        <n v="43.797916666666602"/>
        <n v="74.790416666666601"/>
        <n v="54.195"/>
        <n v="81.428749999999994"/>
        <n v="61.591666666666598"/>
        <n v="84.004999999999995"/>
        <n v="73.071250000000006"/>
        <n v="89.251666666666594"/>
        <n v="70.024583333333297"/>
        <n v="72.64"/>
        <n v="63.719166666666602"/>
        <n v="76.680416666666602"/>
        <n v="97.3719999999999"/>
        <n v="87.475083333333302"/>
        <n v="42.447888888888798"/>
        <n v="54.379166666666599"/>
        <n v="47.226333333333301"/>
        <n v="65.741166666666601"/>
        <n v="43.6204166666666"/>
        <n v="75.9479166666666"/>
        <n v="45.174999999999997"/>
        <n v="49.103333333333303"/>
        <n v="48.378749999999997"/>
        <n v="49.6458333333333"/>
        <n v="52.8779166666666"/>
        <n v="98.386250000000004"/>
        <n v="59.590416666666599"/>
        <n v="72.096666666666593"/>
        <n v="47.9270833333333"/>
        <n v="57.243333333333297"/>
        <n v="63.758333333333297"/>
        <n v="69.530833333333305"/>
        <n v="55.008749999999999"/>
        <n v="67.959583333333299"/>
        <n v="58.454999999999899"/>
        <n v="59.5133333333333"/>
        <n v="62.106250000000003"/>
        <n v="75.083749999999995"/>
        <n v="72.067499999999995"/>
        <n v="69.167083333333295"/>
        <n v="47.772083333333299"/>
        <n v="57.986249999999899"/>
        <n v="53.971249999999998"/>
        <n v="66.100833333333298"/>
        <n v="48.206249999999997"/>
        <n v="63.657499999999999"/>
        <n v="46.99"/>
        <n v="61.338333333333303"/>
        <n v="40.4195833333333"/>
        <n v="54.921666666666603"/>
        <n v="55.743749999999899"/>
        <n v="64.784166666666593"/>
        <n v="39.407916666666601"/>
        <n v="45.298333333333296"/>
        <n v="42.202727272727202"/>
        <n v="56.2558333333333"/>
        <n v="44.347499999999997"/>
        <n v="60.957083333333301"/>
        <n v="46.731666666666598"/>
        <n v="56.807083333333303"/>
        <n v="41.453333333333298"/>
        <n v="56.362916666666599"/>
        <n v="44.294999999999902"/>
        <n v="56.652083333333302"/>
        <n v="54.389583333333299"/>
        <n v="79.165416666666601"/>
        <n v="54.53875"/>
        <n v="56.990833333333299"/>
        <n v="46.333750000000002"/>
        <n v="59.141666666666602"/>
        <n v="39.871666666666599"/>
        <n v="42.424166666666601"/>
        <n v="31.869166666666601"/>
        <n v="51.942083333333301"/>
        <n v="71.976583333333295"/>
        <n v="55.570500000000003"/>
        <n v="35.178818181818102"/>
        <n v="82.808583333333303"/>
        <n v="44.022727272727202"/>
        <n v="80.227000000000004"/>
        <n v="55.7558333333333"/>
        <n v="62.750833333333297"/>
        <n v="33.043333333333301"/>
        <n v="37.844583333333297"/>
        <n v="47.879999999999903"/>
        <n v="50.42"/>
        <n v="47.507083333333298"/>
        <n v="74.433333333333294"/>
        <n v="72.467083333333306"/>
        <n v="77.196250000000006"/>
        <n v="52.41"/>
        <n v="73.879999999999896"/>
        <n v="62.469166666666602"/>
        <n v="70.363333333333301"/>
        <n v="48.371249999999897"/>
        <n v="88.029583333333306"/>
        <n v="51.335833333333298"/>
        <n v="65.329583333333304"/>
        <n v="53.769999999999897"/>
        <n v="63.956999999999901"/>
        <n v="51.338749999999997"/>
        <n v="54.9345833333333"/>
        <n v="34.522500000000001"/>
        <n v="54.936250000000001"/>
        <n v="51.0729166666666"/>
        <n v="52.2945833333333"/>
        <n v="44.726666666666603"/>
        <n v="77.517499999999998"/>
        <n v="49.554583333333298"/>
        <n v="52.442916666666598"/>
        <n v="49.8287499999999"/>
        <n v="67.549583333333302"/>
        <n v="48.207500000000003"/>
        <n v="46.808749999999897"/>
        <n v="45.873750000000001"/>
        <n v="47.7245833333333"/>
        <n v="28.845999999999901"/>
        <n v="60.244583333333303"/>
        <n v="36.316249999999997"/>
        <n v="44.537499999999902"/>
        <n v="34.553333333333299"/>
        <n v="53.402499999999897"/>
        <n v="50.355833333333301"/>
        <n v="59.463749999999997"/>
        <n v="50.248333333333299"/>
        <n v="52.935416666666598"/>
        <n v="61.705833333333302"/>
        <n v="63.655416666666603"/>
        <n v="55.837083333333297"/>
        <n v="51.783333333333303"/>
        <n v="51.994999999999997"/>
        <n v="60.637499999999903"/>
        <n v="44.738750000000003"/>
        <n v="59.0162499999999"/>
        <n v="41.709600000000002"/>
        <n v="56.280833333333298"/>
        <n v="35.242249999999999"/>
        <n v="73.400666666666595"/>
        <n v="64.428083333333305"/>
        <n v="75.952249999999907"/>
        <n v="53.532083333333297"/>
        <n v="70.233333333333306"/>
        <n v="43.792499999999997"/>
        <n v="43.967916666666603"/>
        <n v="51.145000000000003"/>
        <n v="44.225833333333298"/>
        <n v="62.532499999999999"/>
        <n v="83.460833333333298"/>
        <n v="58.622916666666598"/>
        <n v="66.830833333333302"/>
        <n v="53.835833333333298"/>
        <n v="68.947500000000005"/>
        <n v="60.918333333333301"/>
        <n v="65.825000000000003"/>
        <n v="45.246666666666599"/>
        <n v="93.789166666666603"/>
        <n v="45.956666666666599"/>
        <n v="71.999166666666596"/>
        <n v="37.198749999999997"/>
        <n v="52.446666666666601"/>
        <n v="42.499166666666603"/>
        <n v="63.807499999999997"/>
        <n v="54.576666666666597"/>
        <n v="55.982500000000002"/>
        <n v="44.299166666666601"/>
        <n v="59.989166666666598"/>
        <n v="51.032916666666601"/>
        <n v="64.219166666666595"/>
        <n v="71.835833333333298"/>
        <n v="76.037499999999994"/>
        <n v="53.73"/>
        <n v="76.707916666666605"/>
        <n v="49.93"/>
        <n v="56.155833333333298"/>
        <n v="49.869166666666601"/>
        <n v="57.069166666666597"/>
        <n v="42.998750000000001"/>
        <n v="50.1279166666666"/>
        <n v="37.558749999999897"/>
        <n v="42.296249999999901"/>
        <n v="47.533333333333303"/>
        <n v="58.02375"/>
        <n v="57.103749999999998"/>
        <n v="68.652083333333294"/>
        <n v="60.049166666666601"/>
        <n v="60.7708333333333"/>
        <n v="52.8570833333333"/>
        <n v="55.778750000000002"/>
        <n v="45.507916666666603"/>
        <n v="57.362083333333302"/>
        <n v="65.629166666666606"/>
        <n v="67.625833333333304"/>
        <n v="51.223750000000003"/>
        <n v="69.586666666666602"/>
        <n v="61.611666666666601"/>
        <n v="54.928333333333299"/>
        <n v="54.774374999999999"/>
        <n v="57.5251666666666"/>
        <n v="55.525916666666603"/>
        <n v="93.176249999999996"/>
        <n v="73.739249999999998"/>
        <n v="67.371416666666605"/>
        <n v="54.024583333333297"/>
        <n v="56.475000000000001"/>
        <n v="50.376666666666601"/>
        <n v="41.915833333333303"/>
        <n v="42.007083333333298"/>
        <n v="48.264583333333299"/>
        <n v="57.581666666666599"/>
        <n v="81.2558333333333"/>
        <n v="50.509583333333303"/>
        <n v="61.915833333333303"/>
        <n v="44.452083333333299"/>
        <n v="66.273333333333298"/>
        <n v="56.90625"/>
        <n v="65.317499999999995"/>
        <n v="63.1516666666666"/>
        <n v="78.025416666666601"/>
        <n v="50.135833333333302"/>
        <n v="74.454583333333304"/>
        <n v="47.600416666666597"/>
        <n v="54.03875"/>
        <n v="53.240416666666597"/>
        <n v="79.754583333333301"/>
        <n v="46.871249999999897"/>
        <n v="73.267499999999998"/>
        <n v="49.975000000000001"/>
        <n v="77.7662499999999"/>
        <n v="56.203749999999999"/>
        <n v="74.744583333333296"/>
        <n v="55.783749999999998"/>
        <n v="48.494583333333303"/>
        <n v="33.299444444444397"/>
        <n v="40.534999999999997"/>
        <n v="33.344999999999999"/>
        <n v="44.9583333333333"/>
        <n v="38.847499999999997"/>
        <n v="56.487916666666599"/>
        <n v="44.548749999999998"/>
        <n v="54.977916666666601"/>
        <n v="36.4375"/>
        <n v="56.418749999999903"/>
        <n v="54.088333333333303"/>
        <n v="46.512499999999903"/>
        <n v="45.996666666666599"/>
        <n v="48.314090909090901"/>
        <n v="44.322857142857103"/>
        <n v="39.004999999999903"/>
        <n v="32.433888888888802"/>
        <n v="54.317083333333301"/>
        <n v="54.115416666666597"/>
        <n v="55.441666666666599"/>
        <n v="55.433749999999897"/>
        <n v="42.220833333333303"/>
        <n v="39.741249999999901"/>
        <n v="47.627499999999998"/>
        <n v="51.697249999999997"/>
        <n v="91.086749999999995"/>
        <n v="108.491333333333"/>
        <n v="103.15049999999999"/>
        <n v="44.554499999999997"/>
        <n v="56.459166666666597"/>
        <n v="45.986249999999998"/>
        <n v="45.425833333333301"/>
        <n v="39.856999999999999"/>
        <n v="42.868636363636298"/>
        <n v="37.848499999999902"/>
        <n v="47.806249999999999"/>
        <n v="60.922083333333298"/>
        <n v="62.5266666666666"/>
        <n v="80.026249999999905"/>
        <n v="93.381249999999994"/>
        <n v="52.632916666666603"/>
        <n v="66.297916666666595"/>
        <n v="41.935833333333299"/>
        <n v="47.556666666666601"/>
        <n v="51.536249999999903"/>
        <n v="58.006666666666597"/>
        <n v="55.424583333333302"/>
        <n v="69.689583333333303"/>
        <n v="56.573333333333302"/>
        <n v="89.414583333333297"/>
        <n v="65.425416666666607"/>
        <n v="79.218333333333305"/>
        <n v="61.090416666666599"/>
        <n v="82.684583333333293"/>
        <n v="58.484583333333298"/>
        <n v="88.352916666666601"/>
        <n v="68.344166666666595"/>
        <n v="54.754999999999903"/>
        <n v="57.566249999999897"/>
        <n v="53.733750000000001"/>
        <n v="59.697083333333303"/>
        <n v="51.734583333333298"/>
        <n v="38.423333333333296"/>
        <n v="44.949583333333301"/>
        <n v="44.59"/>
        <n v="48.774999999999999"/>
        <n v="46.790833333333303"/>
        <n v="56.972916666666599"/>
        <n v="46.969583333333297"/>
        <n v="48.4270833333333"/>
        <n v="42.350833333333298"/>
        <n v="40.680833333333297"/>
        <n v="37.1666666666666"/>
        <n v="38.960833333333298"/>
        <n v="40.265416666666603"/>
        <n v="42.8674999999999"/>
        <n v="49.396249999999903"/>
        <n v="41.455833333333302"/>
        <n v="33.367727272727201"/>
        <n v="43.60125"/>
        <n v="45.102083333333297"/>
        <n v="48.505416666666598"/>
        <n v="40.7454166666666"/>
        <n v="52.2662499999999"/>
        <n v="44.889583333333299"/>
        <n v="42.499583333333298"/>
        <n v="108.18749999999901"/>
        <n v="111.245"/>
        <n v="110.51333333333299"/>
        <n v="109.41500000000001"/>
        <n v="109.898333333333"/>
        <n v="111.870833333333"/>
        <n v="108.64100000000001"/>
        <n v="112.47499999999999"/>
        <n v="111.09333333333301"/>
        <n v="111.433636363636"/>
        <n v="110.70699999999999"/>
        <n v="108.410833333333"/>
        <n v="110.37583333333301"/>
        <n v="110.207499999999"/>
        <n v="111.74"/>
        <n v="111.213333333333"/>
        <n v="108.96833333333301"/>
        <n v="109.2625"/>
        <n v="110.199"/>
        <n v="111.273333333333"/>
        <n v="109.4875"/>
        <n v="110.505"/>
        <n v="109.098333333333"/>
        <n v="110.826666666666"/>
        <n v="111.049166666666"/>
        <n v="109.829166666666"/>
        <n v="110.7"/>
        <n v="109.087499999999"/>
        <n v="109.721666666666"/>
        <n v="111.22666666666601"/>
        <n v="112.73"/>
        <n v="111.52500000000001"/>
        <n v="110.448333333333"/>
        <n v="109.19416666666601"/>
        <n v="112.33750000000001"/>
        <n v="109.47499999999999"/>
        <n v="109.98857142857101"/>
        <n v="110.447499999999"/>
        <n v="109.126666666666"/>
        <n v="111.745833333333"/>
        <n v="110.930833333333"/>
        <n v="110.345833333333"/>
        <n v="110.689999999999"/>
        <n v="111.839166666666"/>
        <n v="111.34083333333299"/>
        <n v="111.143333333333"/>
        <n v="110.728181818181"/>
        <n v="110.1"/>
        <n v="111.549166666666"/>
        <n v="110.77"/>
        <n v="109.4325"/>
        <n v="110.096666666666"/>
        <n v="110.041666666666"/>
        <n v="111.23916666666599"/>
        <n v="110.66"/>
        <n v="110.686666666666"/>
        <n v="110.626666666666"/>
        <n v="111.21833333333301"/>
        <n v="110.458333333333"/>
        <n v="109.5825"/>
        <n v="110.05416666666601"/>
        <n v="110.781666666666"/>
        <n v="112.41"/>
        <n v="110.198333333333"/>
        <n v="110.21749999999901"/>
        <n v="110.13"/>
        <n v="109.869999999999"/>
        <n v="110.466666666666"/>
        <n v="110.5425"/>
        <n v="110.20083333333299"/>
        <n v="111.087499999999"/>
        <n v="111.925833333333"/>
        <n v="112.255"/>
        <n v="109.486666666666"/>
        <n v="109.698333333333"/>
        <n v="111.64666666666599"/>
        <n v="111.567777777777"/>
        <n v="109.755833333333"/>
        <n v="109.17090909090901"/>
        <n v="111.13249999999999"/>
        <n v="109.654166666666"/>
        <n v="109.68"/>
        <n v="110.40583333333301"/>
        <n v="112.82250000000001"/>
        <n v="110.1425"/>
        <n v="109.690833333333"/>
        <n v="109.82583333333299"/>
        <n v="111.9975"/>
        <n v="111.880833333333"/>
        <n v="112.26333333333299"/>
        <n v="110.1575"/>
        <n v="111.238333333333"/>
        <n v="110.713333333333"/>
        <n v="109.839166666666"/>
        <n v="111.431666666666"/>
        <n v="111.12583333333301"/>
        <n v="111.320999999999"/>
        <n v="111.66500000000001"/>
        <n v="111.086249999999"/>
        <n v="110.28916666666601"/>
        <n v="111.447499999999"/>
        <n v="111.65249999999899"/>
        <n v="110.511666666666"/>
        <n v="111.26"/>
        <n v="108.296666666666"/>
        <n v="110.400833333333"/>
        <n v="109.86499999999999"/>
        <n v="110.74250000000001"/>
        <n v="110.730833333333"/>
        <n v="108.71583333333299"/>
        <n v="109.44750000000001"/>
        <n v="111.644999999999"/>
        <n v="111.01499999999901"/>
        <n v="110.439166666666"/>
        <n v="109.7925"/>
        <n v="110.529166666666"/>
        <n v="110.634166666666"/>
        <n v="109.00416666666599"/>
        <n v="110.425"/>
        <n v="110.660833333333"/>
        <n v="110.2175"/>
        <n v="109.52249999999999"/>
        <n v="111.56"/>
        <n v="108.58"/>
        <n v="110.815833333333"/>
        <n v="110.408333333333"/>
        <n v="111.223333333333"/>
        <n v="109.50083333333301"/>
        <n v="111.568888888888"/>
        <n v="109.425"/>
        <n v="110.59399999999999"/>
        <n v="111.001666666666"/>
        <n v="110.672222222222"/>
        <n v="110.75083333333301"/>
        <n v="109.534545454545"/>
        <n v="111.82583333333299"/>
        <n v="109.93749999999901"/>
        <n v="110.033333333333"/>
        <n v="110.322499999999"/>
        <n v="112.010833333333"/>
        <n v="111.680833333333"/>
        <n v="110.705833333333"/>
        <n v="109.649999999999"/>
        <n v="110.38"/>
        <n v="112.07250000000001"/>
        <n v="110.425454545454"/>
        <n v="107.849"/>
        <n v="109.603333333333"/>
        <n v="110.65714285714201"/>
        <n v="110.18583333333299"/>
        <n v="108.954999999999"/>
        <n v="111.346666666666"/>
        <n v="109.24166666666601"/>
        <n v="110.784166666666"/>
        <n v="110.38166666666601"/>
        <n v="110.847499999999"/>
        <n v="110.451666666666"/>
        <n v="110.620833333333"/>
        <n v="110.66181818181801"/>
        <n v="109.99166666666601"/>
        <n v="111.17444444444401"/>
        <n v="111.35250000000001"/>
        <n v="111.416249999999"/>
        <n v="112.17400000000001"/>
        <n v="109.81"/>
        <n v="108.751818181818"/>
        <n v="112.31874999999999"/>
        <n v="110.475833333333"/>
        <n v="110.97571428571401"/>
        <n v="109.71583333333299"/>
        <n v="111.19416666666601"/>
        <n v="111.43833333333301"/>
        <n v="111.075555555555"/>
        <n v="111.92333333333301"/>
        <n v="109.86"/>
        <n v="111.73111111111101"/>
        <n v="109.65"/>
        <n v="109.64444444444401"/>
        <n v="113.766666666666"/>
        <n v="109.075"/>
        <n v="94.158333333333303"/>
        <n v="95.01"/>
        <n v="97.0042857142857"/>
        <n v="91.094999999999999"/>
        <n v="93.653333333333293"/>
        <n v="93.149999999999906"/>
        <n v="91.319166666666604"/>
        <n v="92.242499999999893"/>
        <n v="94.639999999999901"/>
        <n v="93.194166666666604"/>
        <n v="93.35"/>
        <n v="90.462500000000006"/>
        <n v="98.07"/>
        <n v="92.285833333333301"/>
        <n v="95.527499999999904"/>
        <n v="94.653333333333293"/>
        <n v="90.486666666666594"/>
        <n v="93.8391666666666"/>
        <n v="94.469166666666595"/>
        <n v="93.632499999999993"/>
        <n v="95.8958333333333"/>
        <n v="91.8391666666666"/>
        <n v="93.137499999999903"/>
        <n v="94.092500000000001"/>
        <n v="92.850833333333298"/>
        <n v="95.744166666666601"/>
        <n v="92.740833333333299"/>
        <n v="90.087500000000006"/>
        <n v="92.152499999999904"/>
        <n v="95.6875"/>
        <n v="91.192499999999995"/>
        <n v="93.9166666666666"/>
        <n v="90.254166666666606"/>
        <n v="93.100833333333298"/>
        <n v="96.163333333333298"/>
        <n v="92.972499999999997"/>
        <n v="88.909999999999897"/>
        <n v="93.142499999999899"/>
        <n v="93.240833333333299"/>
        <n v="91.870833333333294"/>
        <n v="92.873333333333306"/>
        <n v="88.707499999999996"/>
        <n v="92.928333333333299"/>
        <n v="94.216666666666598"/>
        <n v="90.968333333333305"/>
        <n v="93.7708333333333"/>
        <n v="97.500833333333304"/>
        <n v="95.994166666666601"/>
        <n v="92.954166666666595"/>
        <n v="93.922499999999999"/>
        <n v="94.066666666666606"/>
        <n v="91.638333333333307"/>
        <n v="92.293333333333294"/>
        <n v="90.272499999999994"/>
        <n v="96.438333333333304"/>
        <n v="93.667500000000004"/>
        <n v="90.662222222222198"/>
        <n v="93.676666666666605"/>
        <n v="89.397142857142796"/>
        <n v="93.325833333333307"/>
        <n v="95.897499999999994"/>
        <n v="91.956363636363605"/>
        <n v="92.462857142857104"/>
        <n v="95.384999999999906"/>
        <n v="90.847499999999997"/>
        <n v="93.663333333333298"/>
        <n v="97.206363636363605"/>
        <n v="95.418333333333294"/>
        <n v="96.343333333333305"/>
        <n v="91.496666666666599"/>
        <n v="93.445833333333297"/>
        <n v="98.274999999999906"/>
        <n v="94.355999999999995"/>
        <n v="93.0085714285714"/>
        <n v="94.266666666666595"/>
        <n v="94.058333333333294"/>
        <n v="94.706666666666607"/>
        <n v="92.304999999999893"/>
        <n v="91.306666666666601"/>
        <n v="90.8958333333333"/>
        <n v="92.348333333333301"/>
        <n v="95.63"/>
        <n v="93.398181818181797"/>
        <n v="96.203749999999999"/>
        <n v="94.444166666666604"/>
        <n v="92.017499999999998"/>
        <n v="95.212499999999906"/>
        <n v="95.262222222222206"/>
        <n v="92.738333333333301"/>
        <n v="96.783749999999998"/>
        <n v="94.048333333333304"/>
        <n v="91.727272727272705"/>
        <n v="92.79"/>
        <n v="91.99"/>
        <n v="90.05"/>
        <n v="93.491666666666603"/>
        <n v="90.999166666666596"/>
        <n v="93.266666666666595"/>
        <n v="91.999166666666596"/>
        <n v="90.307500000000005"/>
        <n v="91.424166666666594"/>
        <n v="92.987499999999997"/>
        <n v="96.709166666666604"/>
        <n v="94.152500000000003"/>
        <n v="94.873333333333306"/>
        <n v="95.133333333333297"/>
        <n v="93.0208333333333"/>
        <n v="96.294285714285706"/>
        <n v="94.922499999999999"/>
        <n v="92.642499999999998"/>
        <n v="93.298333333333304"/>
        <n v="90.047499999999999"/>
        <n v="93.348333333333301"/>
        <n v="91.872500000000002"/>
        <n v="89.765833333333305"/>
        <n v="93.4583333333333"/>
        <n v="91.805833333333297"/>
        <n v="94.952222222222204"/>
        <n v="95.894166666666607"/>
        <n v="90.924999999999997"/>
        <n v="91.3272727272727"/>
        <n v="89.527999999999906"/>
        <n v="95.992499999999893"/>
        <n v="95.757499999999993"/>
        <n v="88.090833333333293"/>
        <n v="91.118888888888804"/>
        <n v="88.774166666666602"/>
        <n v="91.893333333333302"/>
        <n v="91.952500000000001"/>
        <n v="94.504999999999995"/>
        <n v="91.514999999999901"/>
        <n v="92.745000000000005"/>
        <n v="89.092499999999902"/>
        <n v="98.242499999999893"/>
        <n v="93.010833333333295"/>
        <n v="92.356666666666598"/>
        <n v="93.078333333333305"/>
        <n v="92.907499999999899"/>
        <n v="92.074999999999903"/>
        <n v="90.574166666666599"/>
        <n v="91.566666666666606"/>
        <n v="90.649999999999906"/>
        <n v="93.179999999999893"/>
        <n v="92.728999999999999"/>
        <n v="91.346666666666593"/>
        <n v="97.366666666666603"/>
        <n v="90.375833333333304"/>
        <n v="87.474999999999994"/>
        <n v="94.589999999999904"/>
        <n v="92.352500000000006"/>
        <n v="93.919166666666598"/>
        <n v="92.703333333333305"/>
        <n v="89.927499999999995"/>
        <n v="92.654999999999902"/>
        <n v="93.805833333333297"/>
        <n v="91.402500000000003"/>
        <n v="92.496666666666599"/>
        <n v="90.926666666666605"/>
        <n v="95.913333333333298"/>
        <n v="92.822500000000005"/>
        <n v="96.0555555555555"/>
        <n v="91.576666666666597"/>
        <n v="90.302499999999995"/>
        <n v="93.009166666666601"/>
        <n v="95.102000000000004"/>
        <n v="93.831666666666607"/>
        <n v="92.270909090909001"/>
        <n v="95.849166666666605"/>
        <n v="92.894999999999897"/>
        <n v="97.459166666666604"/>
        <n v="90.898333333333298"/>
        <n v="92.4224999999999"/>
        <n v="96.047499999999999"/>
        <n v="92.858333333333306"/>
        <n v="96.7766666666666"/>
        <n v="93.782499999999999"/>
        <n v="91.845833333333303"/>
        <n v="94.476666666666603"/>
        <n v="95.429999999999893"/>
        <n v="92.961666666666602"/>
        <n v="94.661249999999995"/>
        <n v="91.629166666666606"/>
        <n v="93.872500000000002"/>
        <n v="94.749166666666596"/>
        <n v="94.245000000000005"/>
        <n v="90.465000000000003"/>
        <n v="94.051666666666605"/>
        <n v="94.584166666666604"/>
        <n v="90.363333333333301"/>
        <n v="94.014166666666597"/>
        <n v="91.417500000000004"/>
        <n v="94.453333333333305"/>
        <n v="94.170833333333306"/>
        <n v="93.12"/>
        <n v="96.348333333333301"/>
        <n v="92.232500000000002"/>
        <n v="95.015833333333305"/>
        <n v="93.649166666666602"/>
        <n v="93.278333333333293"/>
        <n v="92.955833333333302"/>
        <n v="90.924166666666594"/>
        <n v="93.4016666666666"/>
        <n v="90.633333333333297"/>
        <n v="92.266666666666595"/>
        <n v="91.115833333333299"/>
        <n v="92.415833333333296"/>
        <n v="94.924166666666594"/>
        <n v="86.441666666666606"/>
        <n v="93.585833333333298"/>
        <n v="91.088333333333296"/>
        <n v="89.025833333333296"/>
        <n v="92.524166666666602"/>
        <n v="90.219166666666595"/>
        <n v="93.884166666666601"/>
        <n v="93.745833333333294"/>
        <n v="95.747499999999903"/>
        <n v="90.974166666666605"/>
        <n v="94.1666666666666"/>
        <n v="96.384166666666601"/>
        <n v="94.815833333333302"/>
        <n v="95.547499999999999"/>
        <n v="90.974999999999895"/>
        <n v="92.144166666666607"/>
        <n v="91.504444444444403"/>
        <n v="94.920833333333306"/>
        <n v="95.2141666666666"/>
        <n v="94.086666666666602"/>
        <n v="92.909999999999897"/>
        <n v="92.474166666666605"/>
        <n v="89.757499999999993"/>
        <n v="93.077499999999901"/>
        <n v="90.888333333333307"/>
        <n v="93.18"/>
        <n v="92.563333333333304"/>
        <n v="94.260833333333295"/>
        <n v="88.240833333333299"/>
        <n v="92.031666666666595"/>
        <n v="92.867500000000007"/>
        <n v="91.5416666666666"/>
        <n v="94.8541666666666"/>
        <n v="90.887500000000003"/>
        <n v="92.579166666666595"/>
        <n v="95.422499999999999"/>
        <n v="94.640833333333305"/>
        <n v="94.069166666666604"/>
        <n v="91.788333333333298"/>
        <n v="88.107500000000002"/>
        <n v="92.053333333333299"/>
        <n v="94.427499999999995"/>
        <n v="94.785833333333301"/>
        <n v="92.864999999999995"/>
        <n v="91.605833333333294"/>
        <n v="94.448333333333295"/>
        <n v="89.094999999999899"/>
        <n v="95.37"/>
        <n v="92.759166666666601"/>
        <n v="96.861666666666594"/>
        <n v="92.893333333333302"/>
        <n v="91.62"/>
        <n v="95.988333333333301"/>
        <n v="94.588333333333296"/>
        <n v="94.031666666666595"/>
        <n v="93.4166666666666"/>
        <n v="91.315833333333302"/>
        <n v="93.227500000000006"/>
        <n v="95.254999999999995"/>
        <n v="95.577500000000001"/>
        <n v="92.415000000000006"/>
        <n v="95.493333333333297"/>
        <n v="94.879166666666606"/>
        <n v="91.33"/>
        <n v="92.034999999999997"/>
        <n v="93.301666666666605"/>
        <n v="92.251666666666594"/>
        <n v="93.829166666666595"/>
        <n v="96.950833333333307"/>
        <n v="89.111666666666594"/>
        <n v="93.700833333333307"/>
        <n v="91.821666666666601"/>
        <n v="91.176666666666605"/>
        <n v="93.967499999999902"/>
        <n v="96.016666666666694"/>
        <n v="93.3"/>
        <n v="93.487272727272696"/>
        <n v="92.534166666666593"/>
        <n v="90.468333333333305"/>
        <n v="94.832499999999996"/>
        <n v="95.144999999999996"/>
        <n v="93.267499999999998"/>
        <n v="94.013333333333307"/>
        <n v="92.195833333333297"/>
        <n v="91.516666666666595"/>
        <n v="94.718333333333305"/>
        <n v="93.7083333333333"/>
        <n v="88.927499999999995"/>
        <n v="92.028333333333293"/>
        <n v="93.161666666666605"/>
        <n v="94.2766666666666"/>
        <n v="89.2083333333333"/>
        <n v="94.743333333333297"/>
        <n v="89.875833333333304"/>
        <n v="90.906666666666595"/>
        <n v="94.0058333333333"/>
        <n v="92.414166666666603"/>
        <n v="92.831666666666607"/>
        <n v="92.375"/>
        <n v="89.369166666666601"/>
        <n v="93.370833333333294"/>
        <n v="91.633333333333297"/>
        <n v="93.654166666666598"/>
        <n v="93.094999999999899"/>
        <n v="93.775000000000006"/>
        <n v="88.952500000000001"/>
        <n v="92.994166666666601"/>
        <n v="97.970833333333303"/>
        <n v="92.363333333333301"/>
        <n v="93.679166666666603"/>
        <n v="92.120833333333294"/>
        <n v="95.302499999999995"/>
        <n v="90.0416666666666"/>
        <n v="92.947499999999906"/>
        <n v="94.227500000000006"/>
        <n v="94.241666666666603"/>
        <n v="91.0266666666666"/>
        <n v="92.328333333333305"/>
        <n v="97.080833333333302"/>
        <n v="93.259999999999906"/>
        <n v="92.435833333333306"/>
        <n v="91.976666666666603"/>
        <n v="92.086666666666602"/>
        <n v="92.968333333333305"/>
        <n v="96.536666666666605"/>
        <n v="94.171666666666596"/>
        <n v="94.457499999999996"/>
        <n v="93.327499999999901"/>
        <n v="96.022499999999994"/>
        <n v="94.177499999999995"/>
        <n v="93.3125"/>
        <n v="92.627499999999998"/>
        <n v="93.024166666666602"/>
        <n v="92.092500000000001"/>
        <n v="92.263333333333307"/>
        <n v="93.793333333333294"/>
        <n v="92.381999999999906"/>
        <n v="92.907499999999999"/>
        <n v="93.206249999999997"/>
        <n v="97.012499999999903"/>
        <n v="89.178333333333299"/>
        <n v="90.419166666666598"/>
        <n v="95.5891666666666"/>
        <n v="97.796666666666596"/>
        <n v="93.211666666666602"/>
        <n v="92.63"/>
        <n v="93.126666666666594"/>
        <n v="94.182499999999905"/>
        <n v="92.816666666666606"/>
        <n v="89.649166666666602"/>
        <n v="89.694999999999993"/>
        <n v="90.165000000000006"/>
        <n v="92.224999999999994"/>
        <n v="91.504999999999995"/>
        <n v="95.185833333333306"/>
        <n v="92.634166666666601"/>
        <n v="91.8541666666666"/>
        <n v="88.734166666666596"/>
        <n v="97.854285714285695"/>
        <n v="90.266666666666595"/>
        <n v="93.316666666666606"/>
        <n v="91.059166666666599"/>
        <n v="96.3808333333333"/>
        <n v="94.445833333333297"/>
        <n v="89.991666666666603"/>
        <n v="93.043333333333294"/>
        <n v="92.8"/>
        <n v="92.62"/>
        <n v="89.626666666666594"/>
        <n v="96.4433333333333"/>
        <n v="95.782499999999999"/>
        <n v="91.242500000000007"/>
        <n v="94.824999999999903"/>
        <n v="97.902499999999904"/>
        <n v="88.783333333333303"/>
        <n v="93.279999999999902"/>
        <n v="89.876666666666594"/>
        <n v="93.448333333333295"/>
        <n v="89.710833333333298"/>
        <n v="93.548333333333304"/>
        <n v="97.102500000000006"/>
        <n v="93.54"/>
        <n v="96.017499999999899"/>
        <n v="95.88"/>
        <n v="97.279166666666598"/>
        <n v="92.186666666666596"/>
        <n v="92.573333333333295"/>
        <n v="92.292499999999905"/>
        <n v="89.856666666666598"/>
        <n v="95.3958333333333"/>
        <n v="90.515833333333305"/>
        <n v="91.726666666666603"/>
        <n v="93.337499999999906"/>
        <n v="94.040833333333296"/>
        <n v="91.495833333333294"/>
        <n v="91.925833333333301"/>
        <n v="95.820833333333297"/>
        <n v="96.074166666666599"/>
        <n v="89.605000000000004"/>
        <n v="94.202500000000001"/>
        <n v="94.43"/>
        <n v="92.056666666666601"/>
        <n v="93.225833333333298"/>
        <n v="89.435000000000002"/>
        <n v="89.132499999999993"/>
        <n v="92.077499999999901"/>
        <n v="89.795833333333306"/>
        <n v="91.334999999999994"/>
        <n v="91.149166666666602"/>
        <n v="91.080833333333302"/>
        <n v="93.509166666666601"/>
        <n v="92.410833333333301"/>
        <n v="91.293333333333294"/>
        <n v="90.894166666666607"/>
        <n v="92.777499999999904"/>
        <n v="94.932500000000005"/>
        <n v="92.434166666666599"/>
        <n v="93.046666666666596"/>
        <n v="93.422499999999999"/>
        <n v="97.349166666666605"/>
        <n v="96.465454545454506"/>
        <n v="92.75"/>
        <n v="92.273333333333298"/>
        <n v="88.793333333333294"/>
        <n v="87.631666666666604"/>
        <n v="90.684166666666599"/>
        <n v="90.214999999999904"/>
        <n v="93.018333333333302"/>
        <n v="94.704999999999998"/>
        <n v="94.664166666666603"/>
        <n v="91.389999999999901"/>
        <n v="93.83"/>
        <n v="92.7083333333333"/>
        <n v="91.600833333333298"/>
        <n v="89.942499999999995"/>
        <n v="96.827500000000001"/>
        <n v="95.646666666666604"/>
        <n v="91.236666666666594"/>
        <n v="91.305833333333297"/>
        <n v="90.596666666666593"/>
        <n v="95.46"/>
        <n v="95.662499999999895"/>
        <n v="97.945833333333297"/>
        <n v="92.997500000000002"/>
        <n v="95.619166666666601"/>
        <n v="94.369166666666601"/>
        <n v="88.018333333333302"/>
        <n v="90.931666666666601"/>
        <n v="96.814166666666594"/>
        <n v="89.886666666666599"/>
        <n v="91.894545454545394"/>
        <n v="90.055714285714203"/>
        <n v="92.525833333333296"/>
        <n v="93.71875"/>
        <n v="94.435833333333306"/>
        <n v="95.419166666666598"/>
        <n v="94.839999999999904"/>
        <n v="90.721666666666593"/>
        <n v="97.636666666666599"/>
        <n v="90.548333333333304"/>
        <n v="91.250833333333304"/>
        <n v="92.099166666666605"/>
        <n v="92.097272727272696"/>
        <n v="97.952857142857098"/>
        <n v="92.206666666666607"/>
        <n v="90.676666666666605"/>
        <n v="92.789166666666603"/>
        <n v="87.263333333333307"/>
        <n v="91.471666666666593"/>
        <n v="96.064166666666594"/>
        <n v="95.494166666666601"/>
        <n v="94.431666666666601"/>
        <n v="92.842499999999902"/>
        <n v="97.060833333333306"/>
        <n v="92.796666666666596"/>
        <n v="92.504999999999995"/>
        <n v="92.484166666666596"/>
        <n v="91.757000000000005"/>
        <n v="93.080833333333302"/>
        <n v="92.68"/>
        <n v="91.634166666666601"/>
        <n v="95.111666666666594"/>
        <n v="93.984999999999999"/>
        <n v="94.454999999999998"/>
        <n v="92.797499999999999"/>
        <n v="92.905000000000001"/>
        <n v="92.018333333333302"/>
        <n v="94.912499999999994"/>
        <n v="93.859166666666596"/>
        <n v="91.686666666666596"/>
        <n v="93.885833333333295"/>
        <n v="93.326666666666597"/>
        <n v="94.9375"/>
        <n v="94.245833333333294"/>
        <n v="89.978333333333296"/>
        <n v="93.031666666666595"/>
        <n v="92.2708333333333"/>
        <n v="93.975833333333298"/>
        <n v="91.39"/>
        <n v="89.696666666666601"/>
        <n v="94.949166666666599"/>
        <n v="93.538333333333298"/>
        <n v="93.586666666666602"/>
        <n v="91.453333333333305"/>
        <n v="95.298333333333304"/>
        <n v="92.412499999999994"/>
        <n v="90.366666666666603"/>
        <n v="92.250833333333304"/>
        <n v="91.97"/>
        <n v="93.757499999999993"/>
        <n v="95.6458333333333"/>
        <n v="92.878333333333302"/>
        <n v="92.855833333333294"/>
        <n v="93.114999999999995"/>
        <n v="92.212499999999906"/>
        <n v="93.219166666666595"/>
        <n v="93.787499999999895"/>
        <n v="94.329999999999899"/>
        <n v="95.224166666666605"/>
        <n v="92.940833333333302"/>
        <n v="90.131666666666604"/>
        <n v="90.2141666666666"/>
        <n v="91.858333333333306"/>
        <n v="96.48"/>
        <n v="96.315833333333302"/>
        <n v="95.259166666666601"/>
        <n v="95.25"/>
        <n v="94.122500000000002"/>
        <n v="90.688333333333304"/>
        <n v="96.152500000000003"/>
      </sharedItems>
    </cacheField>
    <cacheField name="Month2" numFmtId="0">
      <sharedItems containsSemiMixedTypes="0" containsString="0" containsNumber="1" containsInteger="1" minValue="1" maxValue="12" count="12">
        <n v="1"/>
        <n v="2"/>
        <n v="3"/>
        <n v="4"/>
        <n v="5"/>
        <n v="6"/>
        <n v="7"/>
        <n v="8"/>
        <n v="9"/>
        <n v="10"/>
        <n v="11"/>
        <n v="12"/>
      </sharedItems>
    </cacheField>
    <cacheField name="Water Type" numFmtId="0">
      <sharedItems count="2">
        <s v="Soft"/>
        <s v="Hard"/>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vi Chandra DCP" refreshedDate="44113.530013888892" backgroundQuery="1" createdVersion="6" refreshedVersion="6" minRefreshableVersion="3" recordCount="0" supportSubquery="1" supportAdvancedDrill="1" xr:uid="{4E80882D-A6B0-4C40-B4AF-5F00B99330A5}">
  <cacheSource type="external" connectionId="1"/>
  <cacheFields count="3">
    <cacheField name="[Measures].[Sum of Quarter]" caption="Sum of Quarter" numFmtId="0" hierarchy="10" level="32767"/>
    <cacheField name="[Table1].[Quarter].[Quarter]" caption="Quarter" numFmtId="0" hierarchy="2" level="1">
      <sharedItems containsSemiMixedTypes="0" containsString="0" containsNumber="1" containsInteger="1" minValue="1" maxValue="4" count="4">
        <n v="1"/>
        <n v="2"/>
        <n v="3"/>
        <n v="4"/>
      </sharedItems>
      <extLst>
        <ext xmlns:x15="http://schemas.microsoft.com/office/spreadsheetml/2010/11/main" uri="{4F2E5C28-24EA-4eb8-9CBF-B6C8F9C3D259}">
          <x15:cachedUniqueNames>
            <x15:cachedUniqueName index="0" name="[Table1].[Quarter].&amp;[1]"/>
            <x15:cachedUniqueName index="1" name="[Table1].[Quarter].&amp;[2]"/>
            <x15:cachedUniqueName index="2" name="[Table1].[Quarter].&amp;[3]"/>
            <x15:cachedUniqueName index="3" name="[Table1].[Quarter].&amp;[4]"/>
          </x15:cachedUniqueNames>
        </ext>
      </extLst>
    </cacheField>
    <cacheField name="[Measures].[Average of Market Water Demand (Mega-Litres)]" caption="Average of Market Water Demand (Mega-Litres)" numFmtId="0" hierarchy="14" level="32767"/>
  </cacheFields>
  <cacheHierarchies count="15">
    <cacheHierarchy uniqueName="[Table1].[Trading Interval]" caption="Trading Interval" attribute="1" time="1" defaultMemberUniqueName="[Table1].[Trading Interval].[All]" allUniqueName="[Table1].[Trading Interval].[All]" dimensionUniqueName="[Table1]" displayFolder="" count="0" memberValueDatatype="7" unbalanced="0"/>
    <cacheHierarchy uniqueName="[Table1].[Date]" caption="Date" attribute="1" defaultMemberUniqueName="[Table1].[Date].[All]" allUniqueName="[Table1].[Date].[All]" dimensionUniqueName="[Table1]" displayFolder="" count="0" memberValueDatatype="130" unbalanced="0"/>
    <cacheHierarchy uniqueName="[Table1].[Quarter]" caption="Quarter" attribute="1" defaultMemberUniqueName="[Table1].[Quarter].[All]" allUniqueName="[Table1].[Quarter].[All]" dimensionUniqueName="[Table1]" displayFolder="" count="2" memberValueDatatype="20" unbalanced="0">
      <fieldsUsage count="2">
        <fieldUsage x="-1"/>
        <fieldUsage x="1"/>
      </fieldsUsage>
    </cacheHierarchy>
    <cacheHierarchy uniqueName="[Table1].[Month]" caption="Month" attribute="1" defaultMemberUniqueName="[Table1].[Month].[All]" allUniqueName="[Table1].[Month].[All]" dimensionUniqueName="[Table1]" displayFolder="" count="0" memberValueDatatype="130" unbalanced="0"/>
    <cacheHierarchy uniqueName="[Table1].[Market Water Demand (Mega-Litres)]" caption="Market Water Demand (Mega-Litres)" attribute="1" defaultMemberUniqueName="[Table1].[Market Water Demand (Mega-Litres)].[All]" allUniqueName="[Table1].[Market Water Demand (Mega-Litres)].[All]" dimensionUniqueName="[Table1]" displayFolder="" count="0" memberValueDatatype="5" unbalanced="0"/>
    <cacheHierarchy uniqueName="[Table1].[Average Water Balancing Market Price2]" caption="Average Water Balancing Market Price2" attribute="1" defaultMemberUniqueName="[Table1].[Average Water Balancing Market Price2].[All]" allUniqueName="[Table1].[Average Water Balancing Market Price2].[All]" dimensionUniqueName="[Table1]" displayFolder="" count="0" memberValueDatatype="5" unbalanced="0"/>
    <cacheHierarchy uniqueName="[Table1].[Month2]" caption="Month2" attribute="1" defaultMemberUniqueName="[Table1].[Month2].[All]" allUniqueName="[Table1].[Month2].[All]" dimensionUniqueName="[Table1]" displayFolder="" count="0" memberValueDatatype="20" unbalanced="0"/>
    <cacheHierarchy uniqueName="[Table1].[Water Type]" caption="Water Type" attribute="1" defaultMemberUniqueName="[Table1].[Water Type].[All]" allUniqueName="[Table1].[Water Type].[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Quarter]" caption="Sum of Quarter" measure="1" displayFolder="" measureGroup="Table1" count="0" oneField="1" hidden="1">
      <fieldsUsage count="1">
        <fieldUsage x="0"/>
      </fieldsUsage>
      <extLst>
        <ext xmlns:x15="http://schemas.microsoft.com/office/spreadsheetml/2010/11/main" uri="{B97F6D7D-B522-45F9-BDA1-12C45D357490}">
          <x15:cacheHierarchy aggregatedColumn="2"/>
        </ext>
      </extLst>
    </cacheHierarchy>
    <cacheHierarchy uniqueName="[Measures].[Sum of Average Water Balancing Market Price2]" caption="Sum of Average Water Balancing Market Price2" measure="1" displayFolder="" measureGroup="Table1" count="0" hidden="1">
      <extLst>
        <ext xmlns:x15="http://schemas.microsoft.com/office/spreadsheetml/2010/11/main" uri="{B97F6D7D-B522-45F9-BDA1-12C45D357490}">
          <x15:cacheHierarchy aggregatedColumn="5"/>
        </ext>
      </extLst>
    </cacheHierarchy>
    <cacheHierarchy uniqueName="[Measures].[Average of Average Water Balancing Market Price2]" caption="Average of Average Water Balancing Market Price2" measure="1" displayFolder="" measureGroup="Table1" count="0" hidden="1">
      <extLst>
        <ext xmlns:x15="http://schemas.microsoft.com/office/spreadsheetml/2010/11/main" uri="{B97F6D7D-B522-45F9-BDA1-12C45D357490}">
          <x15:cacheHierarchy aggregatedColumn="5"/>
        </ext>
      </extLst>
    </cacheHierarchy>
    <cacheHierarchy uniqueName="[Measures].[Sum of Market Water Demand (Mega-Litres)]" caption="Sum of Market Water Demand (Mega-Litres)" measure="1" displayFolder="" measureGroup="Table1" count="0" hidden="1">
      <extLst>
        <ext xmlns:x15="http://schemas.microsoft.com/office/spreadsheetml/2010/11/main" uri="{B97F6D7D-B522-45F9-BDA1-12C45D357490}">
          <x15:cacheHierarchy aggregatedColumn="4"/>
        </ext>
      </extLst>
    </cacheHierarchy>
    <cacheHierarchy uniqueName="[Measures].[Average of Market Water Demand (Mega-Litres)]" caption="Average of Market Water Demand (Mega-Litres)" measure="1" displayFolder="" measureGroup="Table1" count="0" oneField="1" hidden="1">
      <fieldsUsage count="1">
        <fieldUsage x="2"/>
      </fieldsUsage>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vi Chandra DCP" refreshedDate="42653.538565740739" createdVersion="6" refreshedVersion="6" minRefreshableVersion="3" recordCount="1008" xr:uid="{43AB1E41-2AD1-43BA-B30B-5AA849DCDD47}">
  <cacheSource type="worksheet">
    <worksheetSource ref="AQ26:BA1034" sheet="Sheet2"/>
  </cacheSource>
  <cacheFields count="13">
    <cacheField name="Account Type" numFmtId="0">
      <sharedItems count="4">
        <s v="Financial Actual"/>
        <s v="Financial Budget"/>
        <s v="Water Production Actuals"/>
        <s v="Water Production Budget"/>
      </sharedItems>
    </cacheField>
    <cacheField name="Value Drivers" numFmtId="0">
      <sharedItems count="3">
        <s v="Revenues"/>
        <s v="Expenses"/>
        <s v="None"/>
      </sharedItems>
    </cacheField>
    <cacheField name="Unit" numFmtId="0">
      <sharedItems count="3">
        <s v="Kootha"/>
        <s v="Surjek"/>
        <s v="Jutik"/>
      </sharedItems>
    </cacheField>
    <cacheField name="Month" numFmtId="17">
      <sharedItems containsSemiMixedTypes="0" containsNonDate="0" containsDate="1" containsString="0" minDate="2017-07-02T00:00:00" maxDate="2018-06-03T00:00:00" count="12">
        <d v="2017-07-02T00:00:00"/>
        <d v="2017-08-02T00:00:00"/>
        <d v="2017-09-02T00:00:00"/>
        <d v="2017-10-02T00:00:00"/>
        <d v="2017-11-02T00:00:00"/>
        <d v="2017-12-02T00:00:00"/>
        <d v="2018-01-02T00:00:00"/>
        <d v="2018-02-02T00:00:00"/>
        <d v="2018-03-02T00:00:00"/>
        <d v="2018-04-02T00:00:00"/>
        <d v="2018-05-02T00:00:00"/>
        <d v="2018-06-02T00:00:00"/>
      </sharedItems>
      <fieldGroup par="12" base="3">
        <rangePr groupBy="months" startDate="2017-07-02T00:00:00" endDate="2018-06-03T00:00:00"/>
        <groupItems count="14">
          <s v="&lt;7/2/2017"/>
          <s v="Jan"/>
          <s v="Feb"/>
          <s v="Mar"/>
          <s v="Apr"/>
          <s v="May"/>
          <s v="Jun"/>
          <s v="Jul"/>
          <s v="Aug"/>
          <s v="Sep"/>
          <s v="Oct"/>
          <s v="Nov"/>
          <s v="Dec"/>
          <s v="&gt;6/3/2018"/>
        </groupItems>
      </fieldGroup>
    </cacheField>
    <cacheField name="Date" numFmtId="0">
      <sharedItems/>
    </cacheField>
    <cacheField name="Quarter" numFmtId="0">
      <sharedItems count="4">
        <s v="Q3"/>
        <s v="Q4"/>
        <s v="Q1"/>
        <s v="Q2"/>
      </sharedItems>
    </cacheField>
    <cacheField name="Centre Type" numFmtId="0">
      <sharedItems/>
    </cacheField>
    <cacheField name="Cost Centre / Profit Centre" numFmtId="0">
      <sharedItems count="8">
        <s v="001 Private Water Hedge Sales"/>
        <s v="002 Public Sales"/>
        <s v="003 Residential Sales"/>
        <s v="Chemical Costs"/>
        <s v="Facility Costs"/>
        <s v="Operational Maintenance Costs"/>
        <s v="Labour Costs"/>
        <s v="None"/>
      </sharedItems>
    </cacheField>
    <cacheField name="Cost Centre / Profit Centre Elements" numFmtId="0">
      <sharedItems count="11">
        <s v="W-Transact (0211) - Soft"/>
        <s v="W-Transact (0212) - Hard"/>
        <s v="Chem-Exp (001)"/>
        <s v="Utility-Exp (002) - Heating"/>
        <s v="Utility-Exp (002) - Electricity"/>
        <s v="Plant Maintenance (001)"/>
        <s v="Plant Outages (002)"/>
        <s v="Plant Op. Costs (003)"/>
        <s v="Plant Admin Costs (004)"/>
        <s v="Labour-Costs (001)"/>
        <s v="None"/>
      </sharedItems>
    </cacheField>
    <cacheField name="Unit of Measure" numFmtId="0">
      <sharedItems/>
    </cacheField>
    <cacheField name="Row Data" numFmtId="4">
      <sharedItems containsSemiMixedTypes="0" containsString="0" containsNumber="1" minValue="95.096062000000003" maxValue="6461172.5917462073"/>
    </cacheField>
    <cacheField name="Quarters" numFmtId="0" databaseField="0">
      <fieldGroup base="3">
        <rangePr groupBy="quarters" startDate="2017-07-02T00:00:00" endDate="2018-06-03T00:00:00"/>
        <groupItems count="6">
          <s v="&lt;7/2/2017"/>
          <s v="Qtr1"/>
          <s v="Qtr2"/>
          <s v="Qtr3"/>
          <s v="Qtr4"/>
          <s v="&gt;6/3/2018"/>
        </groupItems>
      </fieldGroup>
    </cacheField>
    <cacheField name="Years" numFmtId="0" databaseField="0">
      <fieldGroup base="3">
        <rangePr groupBy="years" startDate="2017-07-02T00:00:00" endDate="2018-06-03T00:00:00"/>
        <groupItems count="4">
          <s v="&lt;7/2/2017"/>
          <s v="2017"/>
          <s v="2018"/>
          <s v="&gt;6/3/2018"/>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8">
  <r>
    <x v="0"/>
    <x v="0"/>
    <x v="0"/>
    <x v="0"/>
    <n v="7"/>
    <x v="0"/>
    <x v="0"/>
    <x v="0"/>
    <x v="0"/>
    <n v="1473589.0469999998"/>
  </r>
  <r>
    <x v="0"/>
    <x v="0"/>
    <x v="0"/>
    <x v="1"/>
    <n v="8"/>
    <x v="0"/>
    <x v="0"/>
    <x v="0"/>
    <x v="0"/>
    <n v="1419296.1002499999"/>
  </r>
  <r>
    <x v="0"/>
    <x v="0"/>
    <x v="0"/>
    <x v="2"/>
    <n v="9"/>
    <x v="0"/>
    <x v="0"/>
    <x v="0"/>
    <x v="0"/>
    <n v="1310673.21"/>
  </r>
  <r>
    <x v="0"/>
    <x v="0"/>
    <x v="0"/>
    <x v="3"/>
    <n v="10"/>
    <x v="0"/>
    <x v="0"/>
    <x v="0"/>
    <x v="0"/>
    <n v="1301024.7319999998"/>
  </r>
  <r>
    <x v="0"/>
    <x v="0"/>
    <x v="0"/>
    <x v="4"/>
    <n v="11"/>
    <x v="0"/>
    <x v="0"/>
    <x v="0"/>
    <x v="0"/>
    <n v="1373822.8629999999"/>
  </r>
  <r>
    <x v="0"/>
    <x v="0"/>
    <x v="0"/>
    <x v="5"/>
    <n v="12"/>
    <x v="0"/>
    <x v="0"/>
    <x v="0"/>
    <x v="0"/>
    <n v="1340623.0372500001"/>
  </r>
  <r>
    <x v="0"/>
    <x v="0"/>
    <x v="0"/>
    <x v="6"/>
    <n v="1"/>
    <x v="0"/>
    <x v="0"/>
    <x v="0"/>
    <x v="0"/>
    <n v="1948962.5522499997"/>
  </r>
  <r>
    <x v="0"/>
    <x v="0"/>
    <x v="0"/>
    <x v="7"/>
    <n v="2"/>
    <x v="0"/>
    <x v="0"/>
    <x v="0"/>
    <x v="0"/>
    <n v="1725161.6969999999"/>
  </r>
  <r>
    <x v="0"/>
    <x v="0"/>
    <x v="0"/>
    <x v="8"/>
    <n v="3"/>
    <x v="0"/>
    <x v="0"/>
    <x v="0"/>
    <x v="0"/>
    <n v="1818208.6194999998"/>
  </r>
  <r>
    <x v="0"/>
    <x v="0"/>
    <x v="0"/>
    <x v="9"/>
    <n v="4"/>
    <x v="0"/>
    <x v="0"/>
    <x v="0"/>
    <x v="0"/>
    <n v="1328501.68325"/>
  </r>
  <r>
    <x v="0"/>
    <x v="0"/>
    <x v="0"/>
    <x v="10"/>
    <n v="5"/>
    <x v="0"/>
    <x v="0"/>
    <x v="0"/>
    <x v="0"/>
    <n v="1344117.2814999998"/>
  </r>
  <r>
    <x v="0"/>
    <x v="0"/>
    <x v="0"/>
    <x v="11"/>
    <n v="6"/>
    <x v="0"/>
    <x v="0"/>
    <x v="0"/>
    <x v="0"/>
    <n v="1291609.1335"/>
  </r>
  <r>
    <x v="0"/>
    <x v="0"/>
    <x v="0"/>
    <x v="0"/>
    <n v="7"/>
    <x v="0"/>
    <x v="0"/>
    <x v="1"/>
    <x v="0"/>
    <n v="1620947.9516999999"/>
  </r>
  <r>
    <x v="0"/>
    <x v="0"/>
    <x v="0"/>
    <x v="1"/>
    <n v="8"/>
    <x v="0"/>
    <x v="0"/>
    <x v="1"/>
    <x v="0"/>
    <n v="1561225.710275"/>
  </r>
  <r>
    <x v="0"/>
    <x v="0"/>
    <x v="0"/>
    <x v="2"/>
    <n v="9"/>
    <x v="0"/>
    <x v="0"/>
    <x v="1"/>
    <x v="0"/>
    <n v="1441740.531"/>
  </r>
  <r>
    <x v="0"/>
    <x v="0"/>
    <x v="0"/>
    <x v="3"/>
    <n v="10"/>
    <x v="0"/>
    <x v="0"/>
    <x v="1"/>
    <x v="0"/>
    <n v="1431127.2052"/>
  </r>
  <r>
    <x v="0"/>
    <x v="0"/>
    <x v="0"/>
    <x v="4"/>
    <n v="11"/>
    <x v="0"/>
    <x v="0"/>
    <x v="1"/>
    <x v="0"/>
    <n v="1511205.1492999999"/>
  </r>
  <r>
    <x v="0"/>
    <x v="0"/>
    <x v="0"/>
    <x v="5"/>
    <n v="12"/>
    <x v="0"/>
    <x v="0"/>
    <x v="1"/>
    <x v="0"/>
    <n v="1474685.3409750003"/>
  </r>
  <r>
    <x v="0"/>
    <x v="0"/>
    <x v="0"/>
    <x v="6"/>
    <n v="1"/>
    <x v="0"/>
    <x v="0"/>
    <x v="1"/>
    <x v="0"/>
    <n v="2143858.8074749997"/>
  </r>
  <r>
    <x v="0"/>
    <x v="0"/>
    <x v="0"/>
    <x v="7"/>
    <n v="2"/>
    <x v="0"/>
    <x v="0"/>
    <x v="1"/>
    <x v="0"/>
    <n v="1897677.8667000001"/>
  </r>
  <r>
    <x v="0"/>
    <x v="0"/>
    <x v="0"/>
    <x v="8"/>
    <n v="3"/>
    <x v="0"/>
    <x v="0"/>
    <x v="1"/>
    <x v="0"/>
    <n v="2000029.4814499998"/>
  </r>
  <r>
    <x v="0"/>
    <x v="0"/>
    <x v="0"/>
    <x v="9"/>
    <n v="4"/>
    <x v="0"/>
    <x v="0"/>
    <x v="1"/>
    <x v="0"/>
    <n v="1461351.8515750002"/>
  </r>
  <r>
    <x v="0"/>
    <x v="0"/>
    <x v="0"/>
    <x v="10"/>
    <n v="5"/>
    <x v="0"/>
    <x v="0"/>
    <x v="1"/>
    <x v="0"/>
    <n v="1478529.0096499999"/>
  </r>
  <r>
    <x v="0"/>
    <x v="0"/>
    <x v="0"/>
    <x v="11"/>
    <n v="6"/>
    <x v="0"/>
    <x v="0"/>
    <x v="1"/>
    <x v="0"/>
    <n v="1420770.04685"/>
  </r>
  <r>
    <x v="0"/>
    <x v="0"/>
    <x v="0"/>
    <x v="0"/>
    <n v="7"/>
    <x v="0"/>
    <x v="1"/>
    <x v="0"/>
    <x v="0"/>
    <n v="567331.78309499996"/>
  </r>
  <r>
    <x v="0"/>
    <x v="0"/>
    <x v="0"/>
    <x v="1"/>
    <n v="8"/>
    <x v="0"/>
    <x v="1"/>
    <x v="0"/>
    <x v="0"/>
    <n v="546428.99859624996"/>
  </r>
  <r>
    <x v="0"/>
    <x v="0"/>
    <x v="0"/>
    <x v="2"/>
    <n v="9"/>
    <x v="0"/>
    <x v="1"/>
    <x v="0"/>
    <x v="0"/>
    <n v="504609.18584999995"/>
  </r>
  <r>
    <x v="0"/>
    <x v="0"/>
    <x v="0"/>
    <x v="3"/>
    <n v="10"/>
    <x v="0"/>
    <x v="1"/>
    <x v="0"/>
    <x v="0"/>
    <n v="500894.52181999997"/>
  </r>
  <r>
    <x v="0"/>
    <x v="0"/>
    <x v="0"/>
    <x v="4"/>
    <n v="11"/>
    <x v="0"/>
    <x v="1"/>
    <x v="0"/>
    <x v="0"/>
    <n v="528921.80225499999"/>
  </r>
  <r>
    <x v="0"/>
    <x v="0"/>
    <x v="0"/>
    <x v="5"/>
    <n v="12"/>
    <x v="0"/>
    <x v="1"/>
    <x v="0"/>
    <x v="0"/>
    <n v="516139.86934125004"/>
  </r>
  <r>
    <x v="0"/>
    <x v="0"/>
    <x v="0"/>
    <x v="6"/>
    <n v="1"/>
    <x v="0"/>
    <x v="1"/>
    <x v="0"/>
    <x v="0"/>
    <n v="750350.5826162498"/>
  </r>
  <r>
    <x v="0"/>
    <x v="0"/>
    <x v="0"/>
    <x v="7"/>
    <n v="2"/>
    <x v="0"/>
    <x v="1"/>
    <x v="0"/>
    <x v="0"/>
    <n v="664187.25334499998"/>
  </r>
  <r>
    <x v="0"/>
    <x v="0"/>
    <x v="0"/>
    <x v="8"/>
    <n v="3"/>
    <x v="0"/>
    <x v="1"/>
    <x v="0"/>
    <x v="0"/>
    <n v="700010.31850749988"/>
  </r>
  <r>
    <x v="0"/>
    <x v="0"/>
    <x v="0"/>
    <x v="9"/>
    <n v="4"/>
    <x v="0"/>
    <x v="1"/>
    <x v="0"/>
    <x v="0"/>
    <n v="511473.14805125003"/>
  </r>
  <r>
    <x v="0"/>
    <x v="0"/>
    <x v="0"/>
    <x v="10"/>
    <n v="5"/>
    <x v="0"/>
    <x v="1"/>
    <x v="0"/>
    <x v="0"/>
    <n v="517485.15337749996"/>
  </r>
  <r>
    <x v="0"/>
    <x v="0"/>
    <x v="0"/>
    <x v="11"/>
    <n v="6"/>
    <x v="0"/>
    <x v="1"/>
    <x v="0"/>
    <x v="0"/>
    <n v="497269.5163975"/>
  </r>
  <r>
    <x v="0"/>
    <x v="0"/>
    <x v="0"/>
    <x v="0"/>
    <n v="7"/>
    <x v="0"/>
    <x v="1"/>
    <x v="1"/>
    <x v="0"/>
    <n v="955954.05451507494"/>
  </r>
  <r>
    <x v="0"/>
    <x v="0"/>
    <x v="0"/>
    <x v="1"/>
    <n v="8"/>
    <x v="0"/>
    <x v="1"/>
    <x v="1"/>
    <x v="0"/>
    <n v="920732.86263468117"/>
  </r>
  <r>
    <x v="0"/>
    <x v="0"/>
    <x v="0"/>
    <x v="2"/>
    <n v="9"/>
    <x v="0"/>
    <x v="1"/>
    <x v="1"/>
    <x v="0"/>
    <n v="850266.47815724998"/>
  </r>
  <r>
    <x v="0"/>
    <x v="0"/>
    <x v="0"/>
    <x v="3"/>
    <n v="10"/>
    <x v="0"/>
    <x v="1"/>
    <x v="1"/>
    <x v="0"/>
    <n v="844007.26926670002"/>
  </r>
  <r>
    <x v="0"/>
    <x v="0"/>
    <x v="0"/>
    <x v="4"/>
    <n v="11"/>
    <x v="0"/>
    <x v="1"/>
    <x v="1"/>
    <x v="0"/>
    <n v="891233.23679967504"/>
  </r>
  <r>
    <x v="0"/>
    <x v="0"/>
    <x v="0"/>
    <x v="5"/>
    <n v="12"/>
    <x v="0"/>
    <x v="1"/>
    <x v="1"/>
    <x v="0"/>
    <n v="869695.6798400064"/>
  </r>
  <r>
    <x v="0"/>
    <x v="0"/>
    <x v="0"/>
    <x v="6"/>
    <n v="1"/>
    <x v="0"/>
    <x v="1"/>
    <x v="1"/>
    <x v="0"/>
    <n v="1264340.7317083809"/>
  </r>
  <r>
    <x v="0"/>
    <x v="0"/>
    <x v="0"/>
    <x v="7"/>
    <n v="2"/>
    <x v="0"/>
    <x v="1"/>
    <x v="1"/>
    <x v="0"/>
    <n v="1119155.521886325"/>
  </r>
  <r>
    <x v="0"/>
    <x v="0"/>
    <x v="0"/>
    <x v="8"/>
    <n v="3"/>
    <x v="0"/>
    <x v="1"/>
    <x v="1"/>
    <x v="0"/>
    <n v="1179517.3866851374"/>
  </r>
  <r>
    <x v="0"/>
    <x v="0"/>
    <x v="0"/>
    <x v="9"/>
    <n v="4"/>
    <x v="0"/>
    <x v="1"/>
    <x v="1"/>
    <x v="0"/>
    <n v="861832.25446635636"/>
  </r>
  <r>
    <x v="0"/>
    <x v="0"/>
    <x v="0"/>
    <x v="10"/>
    <n v="5"/>
    <x v="0"/>
    <x v="1"/>
    <x v="1"/>
    <x v="0"/>
    <n v="871962.48344108742"/>
  </r>
  <r>
    <x v="0"/>
    <x v="0"/>
    <x v="0"/>
    <x v="11"/>
    <n v="6"/>
    <x v="0"/>
    <x v="1"/>
    <x v="1"/>
    <x v="0"/>
    <n v="837899.13512978749"/>
  </r>
  <r>
    <x v="0"/>
    <x v="0"/>
    <x v="0"/>
    <x v="0"/>
    <n v="7"/>
    <x v="0"/>
    <x v="2"/>
    <x v="0"/>
    <x v="0"/>
    <n v="1296758.36136"/>
  </r>
  <r>
    <x v="0"/>
    <x v="0"/>
    <x v="0"/>
    <x v="1"/>
    <n v="8"/>
    <x v="0"/>
    <x v="2"/>
    <x v="0"/>
    <x v="0"/>
    <n v="1248980.56822"/>
  </r>
  <r>
    <x v="0"/>
    <x v="0"/>
    <x v="0"/>
    <x v="2"/>
    <n v="9"/>
    <x v="0"/>
    <x v="2"/>
    <x v="0"/>
    <x v="0"/>
    <n v="1153392.4247999999"/>
  </r>
  <r>
    <x v="0"/>
    <x v="0"/>
    <x v="0"/>
    <x v="3"/>
    <n v="10"/>
    <x v="0"/>
    <x v="2"/>
    <x v="0"/>
    <x v="0"/>
    <n v="1144901.76416"/>
  </r>
  <r>
    <x v="0"/>
    <x v="0"/>
    <x v="0"/>
    <x v="4"/>
    <n v="11"/>
    <x v="0"/>
    <x v="2"/>
    <x v="0"/>
    <x v="0"/>
    <n v="1208964.11944"/>
  </r>
  <r>
    <x v="0"/>
    <x v="0"/>
    <x v="0"/>
    <x v="5"/>
    <n v="12"/>
    <x v="0"/>
    <x v="2"/>
    <x v="0"/>
    <x v="0"/>
    <n v="1179748.2727800002"/>
  </r>
  <r>
    <x v="0"/>
    <x v="0"/>
    <x v="0"/>
    <x v="6"/>
    <n v="1"/>
    <x v="0"/>
    <x v="2"/>
    <x v="0"/>
    <x v="0"/>
    <n v="1715087.0459799999"/>
  </r>
  <r>
    <x v="0"/>
    <x v="0"/>
    <x v="0"/>
    <x v="7"/>
    <n v="2"/>
    <x v="0"/>
    <x v="2"/>
    <x v="0"/>
    <x v="0"/>
    <n v="1518142.2933600002"/>
  </r>
  <r>
    <x v="0"/>
    <x v="0"/>
    <x v="0"/>
    <x v="8"/>
    <n v="3"/>
    <x v="0"/>
    <x v="2"/>
    <x v="0"/>
    <x v="0"/>
    <n v="1600023.58516"/>
  </r>
  <r>
    <x v="0"/>
    <x v="0"/>
    <x v="0"/>
    <x v="9"/>
    <n v="4"/>
    <x v="0"/>
    <x v="2"/>
    <x v="0"/>
    <x v="0"/>
    <n v="1169081.4812600003"/>
  </r>
  <r>
    <x v="0"/>
    <x v="0"/>
    <x v="0"/>
    <x v="10"/>
    <n v="5"/>
    <x v="0"/>
    <x v="2"/>
    <x v="0"/>
    <x v="0"/>
    <n v="1182823.2077200001"/>
  </r>
  <r>
    <x v="0"/>
    <x v="0"/>
    <x v="0"/>
    <x v="11"/>
    <n v="6"/>
    <x v="0"/>
    <x v="2"/>
    <x v="0"/>
    <x v="0"/>
    <n v="1136616.0374800002"/>
  </r>
  <r>
    <x v="0"/>
    <x v="0"/>
    <x v="1"/>
    <x v="0"/>
    <n v="7"/>
    <x v="0"/>
    <x v="0"/>
    <x v="0"/>
    <x v="0"/>
    <n v="2406673.7462499999"/>
  </r>
  <r>
    <x v="0"/>
    <x v="0"/>
    <x v="1"/>
    <x v="1"/>
    <n v="8"/>
    <x v="0"/>
    <x v="0"/>
    <x v="0"/>
    <x v="0"/>
    <n v="2028377.0049999999"/>
  </r>
  <r>
    <x v="0"/>
    <x v="0"/>
    <x v="1"/>
    <x v="2"/>
    <n v="9"/>
    <x v="0"/>
    <x v="0"/>
    <x v="0"/>
    <x v="0"/>
    <n v="2241097.23875"/>
  </r>
  <r>
    <x v="0"/>
    <x v="0"/>
    <x v="1"/>
    <x v="3"/>
    <n v="10"/>
    <x v="0"/>
    <x v="0"/>
    <x v="0"/>
    <x v="0"/>
    <n v="2104393.5099999998"/>
  </r>
  <r>
    <x v="0"/>
    <x v="0"/>
    <x v="1"/>
    <x v="4"/>
    <n v="11"/>
    <x v="0"/>
    <x v="0"/>
    <x v="0"/>
    <x v="0"/>
    <n v="1921236.2224999999"/>
  </r>
  <r>
    <x v="0"/>
    <x v="0"/>
    <x v="1"/>
    <x v="5"/>
    <n v="12"/>
    <x v="0"/>
    <x v="0"/>
    <x v="0"/>
    <x v="0"/>
    <n v="2161522.17"/>
  </r>
  <r>
    <x v="0"/>
    <x v="0"/>
    <x v="1"/>
    <x v="6"/>
    <n v="1"/>
    <x v="0"/>
    <x v="0"/>
    <x v="0"/>
    <x v="0"/>
    <n v="3104730.2250000001"/>
  </r>
  <r>
    <x v="0"/>
    <x v="0"/>
    <x v="1"/>
    <x v="7"/>
    <n v="2"/>
    <x v="0"/>
    <x v="0"/>
    <x v="0"/>
    <x v="0"/>
    <n v="2116798.7124999999"/>
  </r>
  <r>
    <x v="0"/>
    <x v="0"/>
    <x v="1"/>
    <x v="8"/>
    <n v="3"/>
    <x v="0"/>
    <x v="0"/>
    <x v="0"/>
    <x v="0"/>
    <n v="2728427.88625"/>
  </r>
  <r>
    <x v="0"/>
    <x v="0"/>
    <x v="1"/>
    <x v="9"/>
    <n v="4"/>
    <x v="0"/>
    <x v="0"/>
    <x v="0"/>
    <x v="0"/>
    <n v="2259504.8675000002"/>
  </r>
  <r>
    <x v="0"/>
    <x v="0"/>
    <x v="1"/>
    <x v="10"/>
    <n v="5"/>
    <x v="0"/>
    <x v="0"/>
    <x v="0"/>
    <x v="0"/>
    <n v="2031569.2350000001"/>
  </r>
  <r>
    <x v="0"/>
    <x v="0"/>
    <x v="1"/>
    <x v="11"/>
    <n v="6"/>
    <x v="0"/>
    <x v="0"/>
    <x v="0"/>
    <x v="0"/>
    <n v="2245023.2324999999"/>
  </r>
  <r>
    <x v="0"/>
    <x v="0"/>
    <x v="1"/>
    <x v="0"/>
    <n v="7"/>
    <x v="0"/>
    <x v="0"/>
    <x v="1"/>
    <x v="0"/>
    <n v="4813347.4924999997"/>
  </r>
  <r>
    <x v="0"/>
    <x v="0"/>
    <x v="1"/>
    <x v="1"/>
    <n v="8"/>
    <x v="0"/>
    <x v="0"/>
    <x v="1"/>
    <x v="0"/>
    <n v="4056754.01"/>
  </r>
  <r>
    <x v="0"/>
    <x v="0"/>
    <x v="1"/>
    <x v="2"/>
    <n v="9"/>
    <x v="0"/>
    <x v="0"/>
    <x v="1"/>
    <x v="0"/>
    <n v="4482194.4775"/>
  </r>
  <r>
    <x v="0"/>
    <x v="0"/>
    <x v="1"/>
    <x v="3"/>
    <n v="10"/>
    <x v="0"/>
    <x v="0"/>
    <x v="1"/>
    <x v="0"/>
    <n v="4208787.0199999996"/>
  </r>
  <r>
    <x v="0"/>
    <x v="0"/>
    <x v="1"/>
    <x v="4"/>
    <n v="11"/>
    <x v="0"/>
    <x v="0"/>
    <x v="1"/>
    <x v="0"/>
    <n v="3842472.4449999998"/>
  </r>
  <r>
    <x v="0"/>
    <x v="0"/>
    <x v="1"/>
    <x v="5"/>
    <n v="12"/>
    <x v="0"/>
    <x v="0"/>
    <x v="1"/>
    <x v="0"/>
    <n v="4323044.34"/>
  </r>
  <r>
    <x v="0"/>
    <x v="0"/>
    <x v="1"/>
    <x v="6"/>
    <n v="1"/>
    <x v="0"/>
    <x v="0"/>
    <x v="1"/>
    <x v="0"/>
    <n v="6209460.4500000002"/>
  </r>
  <r>
    <x v="0"/>
    <x v="0"/>
    <x v="1"/>
    <x v="7"/>
    <n v="2"/>
    <x v="0"/>
    <x v="0"/>
    <x v="1"/>
    <x v="0"/>
    <n v="4633597.4249999998"/>
  </r>
  <r>
    <x v="0"/>
    <x v="0"/>
    <x v="1"/>
    <x v="8"/>
    <n v="3"/>
    <x v="0"/>
    <x v="0"/>
    <x v="1"/>
    <x v="0"/>
    <n v="5456855.7725"/>
  </r>
  <r>
    <x v="0"/>
    <x v="0"/>
    <x v="1"/>
    <x v="9"/>
    <n v="4"/>
    <x v="0"/>
    <x v="0"/>
    <x v="1"/>
    <x v="0"/>
    <n v="4519009.7350000003"/>
  </r>
  <r>
    <x v="0"/>
    <x v="0"/>
    <x v="1"/>
    <x v="10"/>
    <n v="5"/>
    <x v="0"/>
    <x v="0"/>
    <x v="1"/>
    <x v="0"/>
    <n v="4063138.47"/>
  </r>
  <r>
    <x v="0"/>
    <x v="0"/>
    <x v="1"/>
    <x v="11"/>
    <n v="6"/>
    <x v="0"/>
    <x v="0"/>
    <x v="1"/>
    <x v="0"/>
    <n v="4490046.4649999999"/>
  </r>
  <r>
    <x v="0"/>
    <x v="0"/>
    <x v="1"/>
    <x v="0"/>
    <n v="7"/>
    <x v="0"/>
    <x v="1"/>
    <x v="0"/>
    <x v="0"/>
    <n v="2117872.8966999999"/>
  </r>
  <r>
    <x v="0"/>
    <x v="0"/>
    <x v="1"/>
    <x v="1"/>
    <n v="8"/>
    <x v="0"/>
    <x v="1"/>
    <x v="0"/>
    <x v="0"/>
    <n v="1784971.7644"/>
  </r>
  <r>
    <x v="0"/>
    <x v="0"/>
    <x v="1"/>
    <x v="2"/>
    <n v="9"/>
    <x v="0"/>
    <x v="1"/>
    <x v="0"/>
    <x v="0"/>
    <n v="1972165.5701000001"/>
  </r>
  <r>
    <x v="0"/>
    <x v="0"/>
    <x v="1"/>
    <x v="3"/>
    <n v="10"/>
    <x v="0"/>
    <x v="1"/>
    <x v="0"/>
    <x v="0"/>
    <n v="1851866.2887999997"/>
  </r>
  <r>
    <x v="0"/>
    <x v="0"/>
    <x v="1"/>
    <x v="4"/>
    <n v="11"/>
    <x v="0"/>
    <x v="1"/>
    <x v="0"/>
    <x v="0"/>
    <n v="1690687.8758"/>
  </r>
  <r>
    <x v="0"/>
    <x v="0"/>
    <x v="1"/>
    <x v="5"/>
    <n v="12"/>
    <x v="0"/>
    <x v="1"/>
    <x v="0"/>
    <x v="0"/>
    <n v="1902139.5096"/>
  </r>
  <r>
    <x v="0"/>
    <x v="0"/>
    <x v="1"/>
    <x v="6"/>
    <n v="1"/>
    <x v="0"/>
    <x v="1"/>
    <x v="0"/>
    <x v="0"/>
    <n v="2732162.5980000002"/>
  </r>
  <r>
    <x v="0"/>
    <x v="0"/>
    <x v="1"/>
    <x v="7"/>
    <n v="2"/>
    <x v="0"/>
    <x v="1"/>
    <x v="0"/>
    <x v="0"/>
    <n v="2478782.8670000001"/>
  </r>
  <r>
    <x v="0"/>
    <x v="0"/>
    <x v="1"/>
    <x v="8"/>
    <n v="3"/>
    <x v="0"/>
    <x v="1"/>
    <x v="0"/>
    <x v="0"/>
    <n v="2401016.5399000002"/>
  </r>
  <r>
    <x v="0"/>
    <x v="0"/>
    <x v="1"/>
    <x v="9"/>
    <n v="4"/>
    <x v="0"/>
    <x v="1"/>
    <x v="0"/>
    <x v="0"/>
    <n v="1988364.2834000001"/>
  </r>
  <r>
    <x v="0"/>
    <x v="0"/>
    <x v="1"/>
    <x v="10"/>
    <n v="5"/>
    <x v="0"/>
    <x v="1"/>
    <x v="0"/>
    <x v="0"/>
    <n v="1787780.9268"/>
  </r>
  <r>
    <x v="0"/>
    <x v="0"/>
    <x v="1"/>
    <x v="11"/>
    <n v="6"/>
    <x v="0"/>
    <x v="1"/>
    <x v="0"/>
    <x v="0"/>
    <n v="1975620.4446"/>
  </r>
  <r>
    <x v="0"/>
    <x v="0"/>
    <x v="1"/>
    <x v="0"/>
    <n v="7"/>
    <x v="0"/>
    <x v="1"/>
    <x v="1"/>
    <x v="0"/>
    <n v="3850677.9939999999"/>
  </r>
  <r>
    <x v="0"/>
    <x v="0"/>
    <x v="1"/>
    <x v="1"/>
    <n v="8"/>
    <x v="0"/>
    <x v="1"/>
    <x v="1"/>
    <x v="0"/>
    <n v="3245403.2080000001"/>
  </r>
  <r>
    <x v="0"/>
    <x v="0"/>
    <x v="1"/>
    <x v="2"/>
    <n v="9"/>
    <x v="0"/>
    <x v="1"/>
    <x v="1"/>
    <x v="0"/>
    <n v="3585755.5820000004"/>
  </r>
  <r>
    <x v="0"/>
    <x v="0"/>
    <x v="1"/>
    <x v="3"/>
    <n v="10"/>
    <x v="0"/>
    <x v="1"/>
    <x v="1"/>
    <x v="0"/>
    <n v="3367029.6159999999"/>
  </r>
  <r>
    <x v="0"/>
    <x v="0"/>
    <x v="1"/>
    <x v="4"/>
    <n v="11"/>
    <x v="0"/>
    <x v="1"/>
    <x v="1"/>
    <x v="0"/>
    <n v="3073977.9560000002"/>
  </r>
  <r>
    <x v="0"/>
    <x v="0"/>
    <x v="1"/>
    <x v="5"/>
    <n v="12"/>
    <x v="0"/>
    <x v="1"/>
    <x v="1"/>
    <x v="0"/>
    <n v="3458435.4720000001"/>
  </r>
  <r>
    <x v="0"/>
    <x v="0"/>
    <x v="1"/>
    <x v="6"/>
    <n v="1"/>
    <x v="0"/>
    <x v="1"/>
    <x v="1"/>
    <x v="0"/>
    <n v="4967568.3600000003"/>
  </r>
  <r>
    <x v="0"/>
    <x v="0"/>
    <x v="1"/>
    <x v="7"/>
    <n v="2"/>
    <x v="0"/>
    <x v="1"/>
    <x v="1"/>
    <x v="0"/>
    <n v="4506877.9400000004"/>
  </r>
  <r>
    <x v="0"/>
    <x v="0"/>
    <x v="1"/>
    <x v="8"/>
    <n v="3"/>
    <x v="0"/>
    <x v="1"/>
    <x v="1"/>
    <x v="0"/>
    <n v="4365484.6179999998"/>
  </r>
  <r>
    <x v="0"/>
    <x v="0"/>
    <x v="1"/>
    <x v="9"/>
    <n v="4"/>
    <x v="0"/>
    <x v="1"/>
    <x v="1"/>
    <x v="0"/>
    <n v="4615207.7879999997"/>
  </r>
  <r>
    <x v="0"/>
    <x v="0"/>
    <x v="1"/>
    <x v="10"/>
    <n v="5"/>
    <x v="0"/>
    <x v="1"/>
    <x v="1"/>
    <x v="0"/>
    <n v="3250510.7760000005"/>
  </r>
  <r>
    <x v="0"/>
    <x v="0"/>
    <x v="1"/>
    <x v="11"/>
    <n v="6"/>
    <x v="0"/>
    <x v="1"/>
    <x v="1"/>
    <x v="0"/>
    <n v="3592037.1720000003"/>
  </r>
  <r>
    <x v="0"/>
    <x v="0"/>
    <x v="1"/>
    <x v="0"/>
    <n v="7"/>
    <x v="0"/>
    <x v="2"/>
    <x v="0"/>
    <x v="0"/>
    <n v="4139478.8435499985"/>
  </r>
  <r>
    <x v="0"/>
    <x v="0"/>
    <x v="1"/>
    <x v="1"/>
    <n v="8"/>
    <x v="0"/>
    <x v="2"/>
    <x v="0"/>
    <x v="0"/>
    <n v="3488808.4485999988"/>
  </r>
  <r>
    <x v="0"/>
    <x v="0"/>
    <x v="1"/>
    <x v="2"/>
    <n v="9"/>
    <x v="0"/>
    <x v="2"/>
    <x v="0"/>
    <x v="0"/>
    <n v="3854687.2506499989"/>
  </r>
  <r>
    <x v="0"/>
    <x v="0"/>
    <x v="1"/>
    <x v="3"/>
    <n v="10"/>
    <x v="0"/>
    <x v="2"/>
    <x v="0"/>
    <x v="0"/>
    <n v="3619556.8371999986"/>
  </r>
  <r>
    <x v="0"/>
    <x v="0"/>
    <x v="1"/>
    <x v="4"/>
    <n v="11"/>
    <x v="0"/>
    <x v="2"/>
    <x v="0"/>
    <x v="0"/>
    <n v="3304526.302699999"/>
  </r>
  <r>
    <x v="0"/>
    <x v="0"/>
    <x v="1"/>
    <x v="5"/>
    <n v="12"/>
    <x v="0"/>
    <x v="2"/>
    <x v="0"/>
    <x v="0"/>
    <n v="3717818.1323999991"/>
  </r>
  <r>
    <x v="0"/>
    <x v="0"/>
    <x v="1"/>
    <x v="6"/>
    <n v="1"/>
    <x v="0"/>
    <x v="2"/>
    <x v="0"/>
    <x v="0"/>
    <n v="5340135.9869999988"/>
  </r>
  <r>
    <x v="0"/>
    <x v="0"/>
    <x v="1"/>
    <x v="7"/>
    <n v="2"/>
    <x v="0"/>
    <x v="2"/>
    <x v="0"/>
    <x v="0"/>
    <n v="4844893.7854999984"/>
  </r>
  <r>
    <x v="0"/>
    <x v="0"/>
    <x v="1"/>
    <x v="8"/>
    <n v="3"/>
    <x v="0"/>
    <x v="2"/>
    <x v="0"/>
    <x v="0"/>
    <n v="4692895.9643499991"/>
  </r>
  <r>
    <x v="0"/>
    <x v="0"/>
    <x v="1"/>
    <x v="9"/>
    <n v="4"/>
    <x v="0"/>
    <x v="2"/>
    <x v="0"/>
    <x v="0"/>
    <n v="4886348.3721000003"/>
  </r>
  <r>
    <x v="0"/>
    <x v="0"/>
    <x v="1"/>
    <x v="10"/>
    <n v="5"/>
    <x v="0"/>
    <x v="2"/>
    <x v="0"/>
    <x v="0"/>
    <n v="3494299.084199999"/>
  </r>
  <r>
    <x v="0"/>
    <x v="0"/>
    <x v="1"/>
    <x v="11"/>
    <n v="6"/>
    <x v="0"/>
    <x v="2"/>
    <x v="0"/>
    <x v="0"/>
    <n v="3861439.9598999987"/>
  </r>
  <r>
    <x v="0"/>
    <x v="0"/>
    <x v="2"/>
    <x v="0"/>
    <n v="7"/>
    <x v="0"/>
    <x v="0"/>
    <x v="0"/>
    <x v="0"/>
    <n v="1766228.7212499999"/>
  </r>
  <r>
    <x v="0"/>
    <x v="0"/>
    <x v="2"/>
    <x v="1"/>
    <n v="8"/>
    <x v="0"/>
    <x v="0"/>
    <x v="0"/>
    <x v="0"/>
    <n v="1951422.76125"/>
  </r>
  <r>
    <x v="0"/>
    <x v="0"/>
    <x v="2"/>
    <x v="2"/>
    <n v="9"/>
    <x v="0"/>
    <x v="0"/>
    <x v="0"/>
    <x v="0"/>
    <n v="1699371.23875"/>
  </r>
  <r>
    <x v="0"/>
    <x v="0"/>
    <x v="2"/>
    <x v="3"/>
    <n v="10"/>
    <x v="0"/>
    <x v="0"/>
    <x v="0"/>
    <x v="0"/>
    <n v="1502189.2037500001"/>
  </r>
  <r>
    <x v="0"/>
    <x v="0"/>
    <x v="2"/>
    <x v="4"/>
    <n v="11"/>
    <x v="0"/>
    <x v="0"/>
    <x v="0"/>
    <x v="0"/>
    <n v="1650239.5062500001"/>
  </r>
  <r>
    <x v="0"/>
    <x v="0"/>
    <x v="2"/>
    <x v="5"/>
    <n v="12"/>
    <x v="0"/>
    <x v="0"/>
    <x v="0"/>
    <x v="0"/>
    <n v="1406546.085"/>
  </r>
  <r>
    <x v="0"/>
    <x v="0"/>
    <x v="2"/>
    <x v="6"/>
    <n v="1"/>
    <x v="0"/>
    <x v="0"/>
    <x v="0"/>
    <x v="0"/>
    <n v="2151540.1949999998"/>
  </r>
  <r>
    <x v="0"/>
    <x v="0"/>
    <x v="2"/>
    <x v="7"/>
    <n v="2"/>
    <x v="0"/>
    <x v="0"/>
    <x v="0"/>
    <x v="0"/>
    <n v="2191228.2262499998"/>
  </r>
  <r>
    <x v="0"/>
    <x v="0"/>
    <x v="2"/>
    <x v="8"/>
    <n v="3"/>
    <x v="0"/>
    <x v="0"/>
    <x v="0"/>
    <x v="0"/>
    <n v="1965526.61625"/>
  </r>
  <r>
    <x v="0"/>
    <x v="0"/>
    <x v="2"/>
    <x v="9"/>
    <n v="4"/>
    <x v="0"/>
    <x v="0"/>
    <x v="0"/>
    <x v="0"/>
    <n v="2084911.36"/>
  </r>
  <r>
    <x v="0"/>
    <x v="0"/>
    <x v="2"/>
    <x v="10"/>
    <n v="5"/>
    <x v="0"/>
    <x v="0"/>
    <x v="0"/>
    <x v="0"/>
    <n v="2053699.35375"/>
  </r>
  <r>
    <x v="0"/>
    <x v="0"/>
    <x v="2"/>
    <x v="11"/>
    <n v="6"/>
    <x v="0"/>
    <x v="0"/>
    <x v="0"/>
    <x v="0"/>
    <n v="2197266.9237500001"/>
  </r>
  <r>
    <x v="0"/>
    <x v="0"/>
    <x v="2"/>
    <x v="0"/>
    <n v="7"/>
    <x v="0"/>
    <x v="0"/>
    <x v="1"/>
    <x v="0"/>
    <n v="3532457.4424999999"/>
  </r>
  <r>
    <x v="0"/>
    <x v="0"/>
    <x v="2"/>
    <x v="1"/>
    <n v="8"/>
    <x v="0"/>
    <x v="0"/>
    <x v="1"/>
    <x v="0"/>
    <n v="3902845.5225"/>
  </r>
  <r>
    <x v="0"/>
    <x v="0"/>
    <x v="2"/>
    <x v="2"/>
    <n v="9"/>
    <x v="0"/>
    <x v="0"/>
    <x v="1"/>
    <x v="0"/>
    <n v="3398742.4775"/>
  </r>
  <r>
    <x v="0"/>
    <x v="0"/>
    <x v="2"/>
    <x v="3"/>
    <n v="10"/>
    <x v="0"/>
    <x v="0"/>
    <x v="1"/>
    <x v="0"/>
    <n v="3004378.4075000002"/>
  </r>
  <r>
    <x v="0"/>
    <x v="0"/>
    <x v="2"/>
    <x v="4"/>
    <n v="11"/>
    <x v="0"/>
    <x v="0"/>
    <x v="1"/>
    <x v="0"/>
    <n v="3300479.0125000002"/>
  </r>
  <r>
    <x v="0"/>
    <x v="0"/>
    <x v="2"/>
    <x v="5"/>
    <n v="12"/>
    <x v="0"/>
    <x v="0"/>
    <x v="1"/>
    <x v="0"/>
    <n v="2813092.17"/>
  </r>
  <r>
    <x v="0"/>
    <x v="0"/>
    <x v="2"/>
    <x v="6"/>
    <n v="1"/>
    <x v="0"/>
    <x v="0"/>
    <x v="1"/>
    <x v="0"/>
    <n v="4303080.3899999997"/>
  </r>
  <r>
    <x v="0"/>
    <x v="0"/>
    <x v="2"/>
    <x v="7"/>
    <n v="2"/>
    <x v="0"/>
    <x v="0"/>
    <x v="1"/>
    <x v="0"/>
    <n v="4382456.4524999997"/>
  </r>
  <r>
    <x v="0"/>
    <x v="0"/>
    <x v="2"/>
    <x v="8"/>
    <n v="3"/>
    <x v="0"/>
    <x v="0"/>
    <x v="1"/>
    <x v="0"/>
    <n v="3931053.2324999999"/>
  </r>
  <r>
    <x v="0"/>
    <x v="0"/>
    <x v="2"/>
    <x v="9"/>
    <n v="4"/>
    <x v="0"/>
    <x v="0"/>
    <x v="1"/>
    <x v="0"/>
    <n v="4169822.72"/>
  </r>
  <r>
    <x v="0"/>
    <x v="0"/>
    <x v="2"/>
    <x v="10"/>
    <n v="5"/>
    <x v="0"/>
    <x v="0"/>
    <x v="1"/>
    <x v="0"/>
    <n v="4107398.7075"/>
  </r>
  <r>
    <x v="0"/>
    <x v="0"/>
    <x v="2"/>
    <x v="11"/>
    <n v="6"/>
    <x v="0"/>
    <x v="0"/>
    <x v="1"/>
    <x v="0"/>
    <n v="4394533.8475000001"/>
  </r>
  <r>
    <x v="0"/>
    <x v="0"/>
    <x v="2"/>
    <x v="0"/>
    <n v="7"/>
    <x v="0"/>
    <x v="1"/>
    <x v="0"/>
    <x v="0"/>
    <n v="1554281.2747"/>
  </r>
  <r>
    <x v="0"/>
    <x v="0"/>
    <x v="2"/>
    <x v="1"/>
    <n v="8"/>
    <x v="0"/>
    <x v="1"/>
    <x v="0"/>
    <x v="0"/>
    <n v="1717252.0299"/>
  </r>
  <r>
    <x v="0"/>
    <x v="0"/>
    <x v="2"/>
    <x v="2"/>
    <n v="9"/>
    <x v="0"/>
    <x v="1"/>
    <x v="0"/>
    <x v="0"/>
    <n v="1495446.6901"/>
  </r>
  <r>
    <x v="0"/>
    <x v="0"/>
    <x v="2"/>
    <x v="3"/>
    <n v="10"/>
    <x v="0"/>
    <x v="1"/>
    <x v="0"/>
    <x v="0"/>
    <n v="1321926.4993"/>
  </r>
  <r>
    <x v="0"/>
    <x v="0"/>
    <x v="2"/>
    <x v="4"/>
    <n v="11"/>
    <x v="0"/>
    <x v="1"/>
    <x v="0"/>
    <x v="0"/>
    <n v="1452210.7655"/>
  </r>
  <r>
    <x v="0"/>
    <x v="0"/>
    <x v="2"/>
    <x v="5"/>
    <n v="12"/>
    <x v="0"/>
    <x v="1"/>
    <x v="0"/>
    <x v="0"/>
    <n v="1237760.5548"/>
  </r>
  <r>
    <x v="0"/>
    <x v="0"/>
    <x v="2"/>
    <x v="6"/>
    <n v="1"/>
    <x v="0"/>
    <x v="1"/>
    <x v="0"/>
    <x v="0"/>
    <n v="1893355.3716"/>
  </r>
  <r>
    <x v="0"/>
    <x v="0"/>
    <x v="2"/>
    <x v="7"/>
    <n v="2"/>
    <x v="0"/>
    <x v="1"/>
    <x v="0"/>
    <x v="0"/>
    <n v="1928280.8390999998"/>
  </r>
  <r>
    <x v="0"/>
    <x v="0"/>
    <x v="2"/>
    <x v="8"/>
    <n v="3"/>
    <x v="0"/>
    <x v="1"/>
    <x v="0"/>
    <x v="0"/>
    <n v="1729663.4223"/>
  </r>
  <r>
    <x v="0"/>
    <x v="0"/>
    <x v="2"/>
    <x v="9"/>
    <n v="4"/>
    <x v="0"/>
    <x v="1"/>
    <x v="0"/>
    <x v="0"/>
    <n v="1834721.9968000001"/>
  </r>
  <r>
    <x v="0"/>
    <x v="0"/>
    <x v="2"/>
    <x v="10"/>
    <n v="5"/>
    <x v="0"/>
    <x v="1"/>
    <x v="0"/>
    <x v="0"/>
    <n v="1807255.4313000001"/>
  </r>
  <r>
    <x v="0"/>
    <x v="0"/>
    <x v="2"/>
    <x v="11"/>
    <n v="6"/>
    <x v="0"/>
    <x v="1"/>
    <x v="0"/>
    <x v="0"/>
    <n v="1933594.8929000001"/>
  </r>
  <r>
    <x v="0"/>
    <x v="0"/>
    <x v="2"/>
    <x v="0"/>
    <n v="7"/>
    <x v="0"/>
    <x v="1"/>
    <x v="1"/>
    <x v="0"/>
    <n v="2825965.9539999999"/>
  </r>
  <r>
    <x v="0"/>
    <x v="0"/>
    <x v="2"/>
    <x v="1"/>
    <n v="8"/>
    <x v="0"/>
    <x v="1"/>
    <x v="1"/>
    <x v="0"/>
    <n v="2122276.4180000001"/>
  </r>
  <r>
    <x v="0"/>
    <x v="0"/>
    <x v="2"/>
    <x v="2"/>
    <n v="9"/>
    <x v="0"/>
    <x v="1"/>
    <x v="1"/>
    <x v="0"/>
    <n v="3718993.9819999998"/>
  </r>
  <r>
    <x v="0"/>
    <x v="0"/>
    <x v="2"/>
    <x v="3"/>
    <n v="10"/>
    <x v="0"/>
    <x v="1"/>
    <x v="1"/>
    <x v="0"/>
    <n v="3403502.7259999998"/>
  </r>
  <r>
    <x v="0"/>
    <x v="0"/>
    <x v="2"/>
    <x v="4"/>
    <n v="11"/>
    <x v="0"/>
    <x v="1"/>
    <x v="1"/>
    <x v="0"/>
    <n v="2640383.2100000004"/>
  </r>
  <r>
    <x v="0"/>
    <x v="0"/>
    <x v="2"/>
    <x v="5"/>
    <n v="12"/>
    <x v="0"/>
    <x v="1"/>
    <x v="1"/>
    <x v="0"/>
    <n v="3250473.736"/>
  </r>
  <r>
    <x v="0"/>
    <x v="0"/>
    <x v="2"/>
    <x v="6"/>
    <n v="1"/>
    <x v="0"/>
    <x v="1"/>
    <x v="1"/>
    <x v="0"/>
    <n v="3442464.3119999999"/>
  </r>
  <r>
    <x v="0"/>
    <x v="0"/>
    <x v="2"/>
    <x v="7"/>
    <n v="2"/>
    <x v="0"/>
    <x v="1"/>
    <x v="1"/>
    <x v="0"/>
    <n v="3505965.162"/>
  </r>
  <r>
    <x v="0"/>
    <x v="0"/>
    <x v="2"/>
    <x v="8"/>
    <n v="3"/>
    <x v="0"/>
    <x v="1"/>
    <x v="1"/>
    <x v="0"/>
    <n v="3144842.5860000001"/>
  </r>
  <r>
    <x v="0"/>
    <x v="0"/>
    <x v="2"/>
    <x v="9"/>
    <n v="4"/>
    <x v="0"/>
    <x v="1"/>
    <x v="1"/>
    <x v="0"/>
    <n v="3335858.1760000004"/>
  </r>
  <r>
    <x v="0"/>
    <x v="0"/>
    <x v="2"/>
    <x v="10"/>
    <n v="5"/>
    <x v="0"/>
    <x v="1"/>
    <x v="1"/>
    <x v="0"/>
    <n v="3285918.966"/>
  </r>
  <r>
    <x v="0"/>
    <x v="0"/>
    <x v="2"/>
    <x v="11"/>
    <n v="6"/>
    <x v="0"/>
    <x v="1"/>
    <x v="1"/>
    <x v="0"/>
    <n v="3515627.0780000002"/>
  </r>
  <r>
    <x v="0"/>
    <x v="0"/>
    <x v="2"/>
    <x v="0"/>
    <n v="7"/>
    <x v="0"/>
    <x v="2"/>
    <x v="0"/>
    <x v="0"/>
    <n v="3037913.400549999"/>
  </r>
  <r>
    <x v="0"/>
    <x v="0"/>
    <x v="2"/>
    <x v="1"/>
    <n v="8"/>
    <x v="0"/>
    <x v="2"/>
    <x v="0"/>
    <x v="0"/>
    <n v="3356447.1493499991"/>
  </r>
  <r>
    <x v="0"/>
    <x v="0"/>
    <x v="2"/>
    <x v="2"/>
    <n v="9"/>
    <x v="0"/>
    <x v="2"/>
    <x v="0"/>
    <x v="0"/>
    <n v="2922918.5306499992"/>
  </r>
  <r>
    <x v="0"/>
    <x v="0"/>
    <x v="2"/>
    <x v="3"/>
    <n v="10"/>
    <x v="0"/>
    <x v="2"/>
    <x v="0"/>
    <x v="0"/>
    <n v="2583765.4304499994"/>
  </r>
  <r>
    <x v="0"/>
    <x v="0"/>
    <x v="2"/>
    <x v="4"/>
    <n v="11"/>
    <x v="0"/>
    <x v="2"/>
    <x v="0"/>
    <x v="0"/>
    <n v="2838411.9507499994"/>
  </r>
  <r>
    <x v="0"/>
    <x v="0"/>
    <x v="2"/>
    <x v="5"/>
    <n v="12"/>
    <x v="0"/>
    <x v="2"/>
    <x v="0"/>
    <x v="0"/>
    <n v="2419259.2661999995"/>
  </r>
  <r>
    <x v="0"/>
    <x v="0"/>
    <x v="2"/>
    <x v="6"/>
    <n v="1"/>
    <x v="0"/>
    <x v="2"/>
    <x v="0"/>
    <x v="0"/>
    <n v="3700649.1353999986"/>
  </r>
  <r>
    <x v="0"/>
    <x v="0"/>
    <x v="2"/>
    <x v="7"/>
    <n v="2"/>
    <x v="0"/>
    <x v="2"/>
    <x v="0"/>
    <x v="0"/>
    <n v="3768912.5491499985"/>
  </r>
  <r>
    <x v="0"/>
    <x v="0"/>
    <x v="2"/>
    <x v="8"/>
    <n v="3"/>
    <x v="0"/>
    <x v="2"/>
    <x v="0"/>
    <x v="0"/>
    <n v="3380705.7799499989"/>
  </r>
  <r>
    <x v="0"/>
    <x v="0"/>
    <x v="2"/>
    <x v="9"/>
    <n v="4"/>
    <x v="0"/>
    <x v="2"/>
    <x v="0"/>
    <x v="0"/>
    <n v="3586047.5391999991"/>
  </r>
  <r>
    <x v="0"/>
    <x v="0"/>
    <x v="2"/>
    <x v="10"/>
    <n v="5"/>
    <x v="0"/>
    <x v="2"/>
    <x v="0"/>
    <x v="0"/>
    <n v="3032362.88845"/>
  </r>
  <r>
    <x v="0"/>
    <x v="0"/>
    <x v="2"/>
    <x v="11"/>
    <n v="6"/>
    <x v="0"/>
    <x v="2"/>
    <x v="0"/>
    <x v="0"/>
    <n v="3079299.10885"/>
  </r>
  <r>
    <x v="0"/>
    <x v="1"/>
    <x v="0"/>
    <x v="0"/>
    <n v="7"/>
    <x v="1"/>
    <x v="3"/>
    <x v="2"/>
    <x v="0"/>
    <n v="593751.84077137313"/>
  </r>
  <r>
    <x v="0"/>
    <x v="1"/>
    <x v="0"/>
    <x v="1"/>
    <n v="8"/>
    <x v="1"/>
    <x v="3"/>
    <x v="2"/>
    <x v="0"/>
    <n v="820393.03401412489"/>
  </r>
  <r>
    <x v="0"/>
    <x v="1"/>
    <x v="0"/>
    <x v="2"/>
    <n v="9"/>
    <x v="1"/>
    <x v="3"/>
    <x v="2"/>
    <x v="0"/>
    <n v="642291.58212862327"/>
  </r>
  <r>
    <x v="0"/>
    <x v="1"/>
    <x v="0"/>
    <x v="3"/>
    <n v="10"/>
    <x v="1"/>
    <x v="3"/>
    <x v="2"/>
    <x v="0"/>
    <n v="609639.97288837493"/>
  </r>
  <r>
    <x v="0"/>
    <x v="1"/>
    <x v="0"/>
    <x v="4"/>
    <n v="11"/>
    <x v="1"/>
    <x v="3"/>
    <x v="2"/>
    <x v="0"/>
    <n v="626073.16897124995"/>
  </r>
  <r>
    <x v="0"/>
    <x v="1"/>
    <x v="0"/>
    <x v="5"/>
    <n v="12"/>
    <x v="1"/>
    <x v="3"/>
    <x v="2"/>
    <x v="0"/>
    <n v="602153.37789750006"/>
  </r>
  <r>
    <x v="0"/>
    <x v="1"/>
    <x v="0"/>
    <x v="6"/>
    <n v="1"/>
    <x v="1"/>
    <x v="3"/>
    <x v="2"/>
    <x v="0"/>
    <n v="1146143.9846999997"/>
  </r>
  <r>
    <x v="0"/>
    <x v="1"/>
    <x v="0"/>
    <x v="7"/>
    <n v="2"/>
    <x v="1"/>
    <x v="3"/>
    <x v="2"/>
    <x v="0"/>
    <n v="964931.83751249989"/>
  </r>
  <r>
    <x v="0"/>
    <x v="1"/>
    <x v="0"/>
    <x v="8"/>
    <n v="3"/>
    <x v="1"/>
    <x v="3"/>
    <x v="2"/>
    <x v="0"/>
    <n v="962733.95790000004"/>
  </r>
  <r>
    <x v="0"/>
    <x v="1"/>
    <x v="0"/>
    <x v="9"/>
    <n v="4"/>
    <x v="1"/>
    <x v="3"/>
    <x v="2"/>
    <x v="0"/>
    <n v="964825.21760624985"/>
  </r>
  <r>
    <x v="0"/>
    <x v="1"/>
    <x v="0"/>
    <x v="10"/>
    <n v="5"/>
    <x v="1"/>
    <x v="3"/>
    <x v="2"/>
    <x v="0"/>
    <n v="1024534.78359375"/>
  </r>
  <r>
    <x v="0"/>
    <x v="1"/>
    <x v="0"/>
    <x v="11"/>
    <n v="6"/>
    <x v="1"/>
    <x v="3"/>
    <x v="2"/>
    <x v="0"/>
    <n v="1168045.22566875"/>
  </r>
  <r>
    <x v="0"/>
    <x v="1"/>
    <x v="0"/>
    <x v="0"/>
    <n v="7"/>
    <x v="1"/>
    <x v="4"/>
    <x v="3"/>
    <x v="0"/>
    <n v="276807.38497499918"/>
  </r>
  <r>
    <x v="0"/>
    <x v="1"/>
    <x v="0"/>
    <x v="1"/>
    <n v="8"/>
    <x v="1"/>
    <x v="4"/>
    <x v="3"/>
    <x v="0"/>
    <n v="382467.614925"/>
  </r>
  <r>
    <x v="0"/>
    <x v="1"/>
    <x v="0"/>
    <x v="2"/>
    <n v="9"/>
    <x v="1"/>
    <x v="4"/>
    <x v="3"/>
    <x v="0"/>
    <n v="299436.63502499921"/>
  </r>
  <r>
    <x v="0"/>
    <x v="1"/>
    <x v="0"/>
    <x v="3"/>
    <n v="10"/>
    <x v="1"/>
    <x v="4"/>
    <x v="3"/>
    <x v="0"/>
    <n v="284214.43957499997"/>
  </r>
  <r>
    <x v="0"/>
    <x v="1"/>
    <x v="0"/>
    <x v="4"/>
    <n v="11"/>
    <x v="1"/>
    <x v="4"/>
    <x v="3"/>
    <x v="0"/>
    <n v="291875.60325000004"/>
  </r>
  <r>
    <x v="0"/>
    <x v="1"/>
    <x v="0"/>
    <x v="5"/>
    <n v="12"/>
    <x v="1"/>
    <x v="4"/>
    <x v="3"/>
    <x v="0"/>
    <n v="280724.18550000002"/>
  </r>
  <r>
    <x v="0"/>
    <x v="1"/>
    <x v="0"/>
    <x v="6"/>
    <n v="1"/>
    <x v="1"/>
    <x v="4"/>
    <x v="3"/>
    <x v="0"/>
    <n v="534332.85999999987"/>
  </r>
  <r>
    <x v="0"/>
    <x v="1"/>
    <x v="0"/>
    <x v="7"/>
    <n v="2"/>
    <x v="1"/>
    <x v="4"/>
    <x v="3"/>
    <x v="0"/>
    <n v="449851.67249999999"/>
  </r>
  <r>
    <x v="0"/>
    <x v="1"/>
    <x v="0"/>
    <x v="8"/>
    <n v="3"/>
    <x v="1"/>
    <x v="4"/>
    <x v="3"/>
    <x v="0"/>
    <n v="448827.02"/>
  </r>
  <r>
    <x v="0"/>
    <x v="1"/>
    <x v="0"/>
    <x v="9"/>
    <n v="4"/>
    <x v="1"/>
    <x v="4"/>
    <x v="3"/>
    <x v="0"/>
    <n v="449801.96625"/>
  </r>
  <r>
    <x v="0"/>
    <x v="1"/>
    <x v="0"/>
    <x v="10"/>
    <n v="5"/>
    <x v="1"/>
    <x v="4"/>
    <x v="3"/>
    <x v="0"/>
    <n v="477638.59375"/>
  </r>
  <r>
    <x v="0"/>
    <x v="1"/>
    <x v="0"/>
    <x v="11"/>
    <n v="6"/>
    <x v="1"/>
    <x v="4"/>
    <x v="3"/>
    <x v="0"/>
    <n v="544543.22875000001"/>
  </r>
  <r>
    <x v="0"/>
    <x v="1"/>
    <x v="0"/>
    <x v="0"/>
    <n v="7"/>
    <x v="1"/>
    <x v="4"/>
    <x v="4"/>
    <x v="0"/>
    <n v="415211.07746249868"/>
  </r>
  <r>
    <x v="0"/>
    <x v="1"/>
    <x v="0"/>
    <x v="1"/>
    <n v="8"/>
    <x v="1"/>
    <x v="4"/>
    <x v="4"/>
    <x v="0"/>
    <n v="573701.42238750006"/>
  </r>
  <r>
    <x v="0"/>
    <x v="1"/>
    <x v="0"/>
    <x v="2"/>
    <n v="9"/>
    <x v="1"/>
    <x v="4"/>
    <x v="4"/>
    <x v="0"/>
    <n v="449154.95253749873"/>
  </r>
  <r>
    <x v="0"/>
    <x v="1"/>
    <x v="0"/>
    <x v="3"/>
    <n v="10"/>
    <x v="1"/>
    <x v="4"/>
    <x v="4"/>
    <x v="0"/>
    <n v="426321.65936249989"/>
  </r>
  <r>
    <x v="0"/>
    <x v="1"/>
    <x v="0"/>
    <x v="4"/>
    <n v="11"/>
    <x v="1"/>
    <x v="4"/>
    <x v="4"/>
    <x v="0"/>
    <n v="437813.40487499995"/>
  </r>
  <r>
    <x v="0"/>
    <x v="1"/>
    <x v="0"/>
    <x v="5"/>
    <n v="12"/>
    <x v="1"/>
    <x v="4"/>
    <x v="4"/>
    <x v="0"/>
    <n v="421086.27824999997"/>
  </r>
  <r>
    <x v="0"/>
    <x v="1"/>
    <x v="0"/>
    <x v="6"/>
    <n v="1"/>
    <x v="1"/>
    <x v="4"/>
    <x v="4"/>
    <x v="0"/>
    <n v="801499.2899999998"/>
  </r>
  <r>
    <x v="0"/>
    <x v="1"/>
    <x v="0"/>
    <x v="7"/>
    <n v="2"/>
    <x v="1"/>
    <x v="4"/>
    <x v="4"/>
    <x v="0"/>
    <n v="674777.50874999992"/>
  </r>
  <r>
    <x v="0"/>
    <x v="1"/>
    <x v="0"/>
    <x v="8"/>
    <n v="3"/>
    <x v="1"/>
    <x v="4"/>
    <x v="4"/>
    <x v="0"/>
    <n v="673240.53"/>
  </r>
  <r>
    <x v="0"/>
    <x v="1"/>
    <x v="0"/>
    <x v="9"/>
    <n v="4"/>
    <x v="1"/>
    <x v="4"/>
    <x v="4"/>
    <x v="0"/>
    <n v="674702.94937499997"/>
  </r>
  <r>
    <x v="0"/>
    <x v="1"/>
    <x v="0"/>
    <x v="10"/>
    <n v="5"/>
    <x v="1"/>
    <x v="4"/>
    <x v="4"/>
    <x v="0"/>
    <n v="716457.890625"/>
  </r>
  <r>
    <x v="0"/>
    <x v="1"/>
    <x v="0"/>
    <x v="11"/>
    <n v="6"/>
    <x v="1"/>
    <x v="4"/>
    <x v="4"/>
    <x v="0"/>
    <n v="816814.8431249999"/>
  </r>
  <r>
    <x v="0"/>
    <x v="1"/>
    <x v="0"/>
    <x v="0"/>
    <n v="7"/>
    <x v="1"/>
    <x v="5"/>
    <x v="5"/>
    <x v="0"/>
    <n v="360688.41072499886"/>
  </r>
  <r>
    <x v="0"/>
    <x v="1"/>
    <x v="0"/>
    <x v="1"/>
    <n v="8"/>
    <x v="1"/>
    <x v="5"/>
    <x v="5"/>
    <x v="0"/>
    <n v="498366.89217499993"/>
  </r>
  <r>
    <x v="0"/>
    <x v="1"/>
    <x v="0"/>
    <x v="2"/>
    <n v="9"/>
    <x v="1"/>
    <x v="5"/>
    <x v="5"/>
    <x v="0"/>
    <n v="390175.00927499885"/>
  </r>
  <r>
    <x v="0"/>
    <x v="1"/>
    <x v="0"/>
    <x v="3"/>
    <n v="10"/>
    <x v="1"/>
    <x v="5"/>
    <x v="5"/>
    <x v="0"/>
    <n v="370340.02732499992"/>
  </r>
  <r>
    <x v="0"/>
    <x v="1"/>
    <x v="0"/>
    <x v="4"/>
    <n v="11"/>
    <x v="1"/>
    <x v="5"/>
    <x v="5"/>
    <x v="0"/>
    <n v="380322.75574999995"/>
  </r>
  <r>
    <x v="0"/>
    <x v="1"/>
    <x v="0"/>
    <x v="5"/>
    <n v="12"/>
    <x v="1"/>
    <x v="5"/>
    <x v="5"/>
    <x v="0"/>
    <n v="365792.12049999996"/>
  </r>
  <r>
    <x v="0"/>
    <x v="1"/>
    <x v="0"/>
    <x v="6"/>
    <n v="1"/>
    <x v="1"/>
    <x v="5"/>
    <x v="5"/>
    <x v="0"/>
    <n v="459526.25959999987"/>
  </r>
  <r>
    <x v="0"/>
    <x v="1"/>
    <x v="0"/>
    <x v="7"/>
    <n v="2"/>
    <x v="1"/>
    <x v="5"/>
    <x v="5"/>
    <x v="0"/>
    <n v="386872.43834999995"/>
  </r>
  <r>
    <x v="0"/>
    <x v="1"/>
    <x v="0"/>
    <x v="8"/>
    <n v="3"/>
    <x v="1"/>
    <x v="5"/>
    <x v="5"/>
    <x v="0"/>
    <n v="385991.23719999997"/>
  </r>
  <r>
    <x v="0"/>
    <x v="1"/>
    <x v="0"/>
    <x v="9"/>
    <n v="4"/>
    <x v="1"/>
    <x v="5"/>
    <x v="5"/>
    <x v="0"/>
    <n v="386829.69097499992"/>
  </r>
  <r>
    <x v="0"/>
    <x v="1"/>
    <x v="0"/>
    <x v="10"/>
    <n v="5"/>
    <x v="1"/>
    <x v="5"/>
    <x v="5"/>
    <x v="0"/>
    <n v="410769.19062499999"/>
  </r>
  <r>
    <x v="0"/>
    <x v="1"/>
    <x v="0"/>
    <x v="11"/>
    <n v="6"/>
    <x v="1"/>
    <x v="5"/>
    <x v="5"/>
    <x v="0"/>
    <n v="468307.17672499991"/>
  </r>
  <r>
    <x v="0"/>
    <x v="1"/>
    <x v="0"/>
    <x v="0"/>
    <n v="7"/>
    <x v="1"/>
    <x v="5"/>
    <x v="6"/>
    <x v="0"/>
    <n v="226478.76952499934"/>
  </r>
  <r>
    <x v="0"/>
    <x v="1"/>
    <x v="0"/>
    <x v="1"/>
    <n v="8"/>
    <x v="1"/>
    <x v="5"/>
    <x v="6"/>
    <x v="0"/>
    <n v="312928.04857500002"/>
  </r>
  <r>
    <x v="0"/>
    <x v="1"/>
    <x v="0"/>
    <x v="2"/>
    <n v="9"/>
    <x v="1"/>
    <x v="5"/>
    <x v="6"/>
    <x v="0"/>
    <n v="244993.61047499935"/>
  </r>
  <r>
    <x v="0"/>
    <x v="1"/>
    <x v="0"/>
    <x v="3"/>
    <n v="10"/>
    <x v="1"/>
    <x v="5"/>
    <x v="6"/>
    <x v="0"/>
    <n v="232539.08692499998"/>
  </r>
  <r>
    <x v="0"/>
    <x v="1"/>
    <x v="0"/>
    <x v="4"/>
    <n v="11"/>
    <x v="1"/>
    <x v="5"/>
    <x v="6"/>
    <x v="0"/>
    <n v="238807.31175000002"/>
  </r>
  <r>
    <x v="0"/>
    <x v="1"/>
    <x v="0"/>
    <x v="5"/>
    <n v="12"/>
    <x v="1"/>
    <x v="5"/>
    <x v="6"/>
    <x v="0"/>
    <n v="229683.42450000002"/>
  </r>
  <r>
    <x v="0"/>
    <x v="1"/>
    <x v="0"/>
    <x v="6"/>
    <n v="1"/>
    <x v="1"/>
    <x v="5"/>
    <x v="6"/>
    <x v="0"/>
    <n v="288539.74439999997"/>
  </r>
  <r>
    <x v="0"/>
    <x v="1"/>
    <x v="0"/>
    <x v="7"/>
    <n v="2"/>
    <x v="1"/>
    <x v="5"/>
    <x v="6"/>
    <x v="0"/>
    <n v="242919.90315"/>
  </r>
  <r>
    <x v="0"/>
    <x v="1"/>
    <x v="0"/>
    <x v="8"/>
    <n v="3"/>
    <x v="1"/>
    <x v="5"/>
    <x v="6"/>
    <x v="0"/>
    <n v="242366.59080000003"/>
  </r>
  <r>
    <x v="0"/>
    <x v="1"/>
    <x v="0"/>
    <x v="9"/>
    <n v="4"/>
    <x v="1"/>
    <x v="5"/>
    <x v="6"/>
    <x v="0"/>
    <n v="242893.06177500001"/>
  </r>
  <r>
    <x v="0"/>
    <x v="1"/>
    <x v="0"/>
    <x v="10"/>
    <n v="5"/>
    <x v="1"/>
    <x v="5"/>
    <x v="6"/>
    <x v="0"/>
    <n v="257924.84062500004"/>
  </r>
  <r>
    <x v="0"/>
    <x v="1"/>
    <x v="0"/>
    <x v="11"/>
    <n v="6"/>
    <x v="1"/>
    <x v="5"/>
    <x v="6"/>
    <x v="0"/>
    <n v="294053.34352500003"/>
  </r>
  <r>
    <x v="0"/>
    <x v="1"/>
    <x v="0"/>
    <x v="0"/>
    <n v="7"/>
    <x v="1"/>
    <x v="5"/>
    <x v="7"/>
    <x v="0"/>
    <n v="255837.1285374992"/>
  </r>
  <r>
    <x v="0"/>
    <x v="1"/>
    <x v="0"/>
    <x v="1"/>
    <n v="8"/>
    <x v="1"/>
    <x v="5"/>
    <x v="7"/>
    <x v="0"/>
    <n v="353492.79561249999"/>
  </r>
  <r>
    <x v="0"/>
    <x v="1"/>
    <x v="0"/>
    <x v="2"/>
    <n v="9"/>
    <x v="1"/>
    <x v="5"/>
    <x v="7"/>
    <x v="0"/>
    <n v="276752.04146249924"/>
  </r>
  <r>
    <x v="0"/>
    <x v="1"/>
    <x v="0"/>
    <x v="3"/>
    <n v="10"/>
    <x v="1"/>
    <x v="5"/>
    <x v="7"/>
    <x v="0"/>
    <n v="262683.04263749992"/>
  </r>
  <r>
    <x v="0"/>
    <x v="1"/>
    <x v="0"/>
    <x v="4"/>
    <n v="11"/>
    <x v="1"/>
    <x v="5"/>
    <x v="7"/>
    <x v="0"/>
    <n v="269763.81512500002"/>
  </r>
  <r>
    <x v="0"/>
    <x v="1"/>
    <x v="0"/>
    <x v="5"/>
    <n v="12"/>
    <x v="1"/>
    <x v="5"/>
    <x v="7"/>
    <x v="0"/>
    <n v="259457.20175000001"/>
  </r>
  <r>
    <x v="0"/>
    <x v="1"/>
    <x v="0"/>
    <x v="6"/>
    <n v="1"/>
    <x v="1"/>
    <x v="5"/>
    <x v="7"/>
    <x v="0"/>
    <n v="325943.04459999991"/>
  </r>
  <r>
    <x v="0"/>
    <x v="1"/>
    <x v="0"/>
    <x v="7"/>
    <n v="2"/>
    <x v="1"/>
    <x v="5"/>
    <x v="7"/>
    <x v="0"/>
    <n v="274409.52022499999"/>
  </r>
  <r>
    <x v="0"/>
    <x v="1"/>
    <x v="0"/>
    <x v="8"/>
    <n v="3"/>
    <x v="1"/>
    <x v="5"/>
    <x v="7"/>
    <x v="0"/>
    <n v="273784.48220000003"/>
  </r>
  <r>
    <x v="0"/>
    <x v="1"/>
    <x v="0"/>
    <x v="9"/>
    <n v="4"/>
    <x v="1"/>
    <x v="5"/>
    <x v="7"/>
    <x v="0"/>
    <n v="274379.19941249996"/>
  </r>
  <r>
    <x v="0"/>
    <x v="1"/>
    <x v="0"/>
    <x v="10"/>
    <n v="5"/>
    <x v="1"/>
    <x v="5"/>
    <x v="7"/>
    <x v="0"/>
    <n v="291359.54218749999"/>
  </r>
  <r>
    <x v="0"/>
    <x v="1"/>
    <x v="0"/>
    <x v="11"/>
    <n v="6"/>
    <x v="1"/>
    <x v="5"/>
    <x v="7"/>
    <x v="0"/>
    <n v="332171.36953749997"/>
  </r>
  <r>
    <x v="0"/>
    <x v="1"/>
    <x v="0"/>
    <x v="0"/>
    <n v="7"/>
    <x v="1"/>
    <x v="5"/>
    <x v="8"/>
    <x v="0"/>
    <n v="176150.15407499947"/>
  </r>
  <r>
    <x v="0"/>
    <x v="1"/>
    <x v="0"/>
    <x v="1"/>
    <n v="8"/>
    <x v="1"/>
    <x v="5"/>
    <x v="8"/>
    <x v="0"/>
    <n v="243388.48222500001"/>
  </r>
  <r>
    <x v="0"/>
    <x v="1"/>
    <x v="0"/>
    <x v="2"/>
    <n v="9"/>
    <x v="1"/>
    <x v="5"/>
    <x v="8"/>
    <x v="0"/>
    <n v="190550.58592499947"/>
  </r>
  <r>
    <x v="0"/>
    <x v="1"/>
    <x v="0"/>
    <x v="3"/>
    <n v="10"/>
    <x v="1"/>
    <x v="5"/>
    <x v="8"/>
    <x v="0"/>
    <n v="180863.73427499997"/>
  </r>
  <r>
    <x v="0"/>
    <x v="1"/>
    <x v="0"/>
    <x v="4"/>
    <n v="11"/>
    <x v="1"/>
    <x v="5"/>
    <x v="8"/>
    <x v="0"/>
    <n v="185739.02025"/>
  </r>
  <r>
    <x v="0"/>
    <x v="1"/>
    <x v="0"/>
    <x v="5"/>
    <n v="12"/>
    <x v="1"/>
    <x v="5"/>
    <x v="8"/>
    <x v="0"/>
    <n v="178642.66350000002"/>
  </r>
  <r>
    <x v="0"/>
    <x v="1"/>
    <x v="0"/>
    <x v="6"/>
    <n v="1"/>
    <x v="1"/>
    <x v="5"/>
    <x v="8"/>
    <x v="0"/>
    <n v="224419.80119999996"/>
  </r>
  <r>
    <x v="0"/>
    <x v="1"/>
    <x v="0"/>
    <x v="7"/>
    <n v="2"/>
    <x v="1"/>
    <x v="5"/>
    <x v="8"/>
    <x v="0"/>
    <n v="188937.70244999998"/>
  </r>
  <r>
    <x v="0"/>
    <x v="1"/>
    <x v="0"/>
    <x v="8"/>
    <n v="3"/>
    <x v="1"/>
    <x v="5"/>
    <x v="8"/>
    <x v="0"/>
    <n v="188507.34840000002"/>
  </r>
  <r>
    <x v="0"/>
    <x v="1"/>
    <x v="0"/>
    <x v="9"/>
    <n v="4"/>
    <x v="1"/>
    <x v="5"/>
    <x v="8"/>
    <x v="0"/>
    <n v="188916.82582500001"/>
  </r>
  <r>
    <x v="0"/>
    <x v="1"/>
    <x v="0"/>
    <x v="10"/>
    <n v="5"/>
    <x v="1"/>
    <x v="5"/>
    <x v="8"/>
    <x v="0"/>
    <n v="200608.20937500001"/>
  </r>
  <r>
    <x v="0"/>
    <x v="1"/>
    <x v="0"/>
    <x v="11"/>
    <n v="6"/>
    <x v="1"/>
    <x v="5"/>
    <x v="8"/>
    <x v="0"/>
    <n v="228708.15607500001"/>
  </r>
  <r>
    <x v="0"/>
    <x v="1"/>
    <x v="0"/>
    <x v="0"/>
    <n v="7"/>
    <x v="1"/>
    <x v="6"/>
    <x v="9"/>
    <x v="0"/>
    <n v="1153364.1040624965"/>
  </r>
  <r>
    <x v="0"/>
    <x v="1"/>
    <x v="0"/>
    <x v="1"/>
    <n v="8"/>
    <x v="1"/>
    <x v="6"/>
    <x v="9"/>
    <x v="0"/>
    <n v="1593615.0621875001"/>
  </r>
  <r>
    <x v="0"/>
    <x v="1"/>
    <x v="0"/>
    <x v="2"/>
    <n v="9"/>
    <x v="1"/>
    <x v="6"/>
    <x v="9"/>
    <x v="0"/>
    <n v="1247652.6459374966"/>
  </r>
  <r>
    <x v="0"/>
    <x v="1"/>
    <x v="0"/>
    <x v="3"/>
    <n v="10"/>
    <x v="1"/>
    <x v="6"/>
    <x v="9"/>
    <x v="0"/>
    <n v="1184226.8315625"/>
  </r>
  <r>
    <x v="0"/>
    <x v="1"/>
    <x v="0"/>
    <x v="4"/>
    <n v="11"/>
    <x v="1"/>
    <x v="6"/>
    <x v="9"/>
    <x v="0"/>
    <n v="1216148.346875"/>
  </r>
  <r>
    <x v="0"/>
    <x v="1"/>
    <x v="0"/>
    <x v="5"/>
    <n v="12"/>
    <x v="1"/>
    <x v="6"/>
    <x v="9"/>
    <x v="0"/>
    <n v="1169684.1062500002"/>
  </r>
  <r>
    <x v="0"/>
    <x v="1"/>
    <x v="0"/>
    <x v="6"/>
    <n v="1"/>
    <x v="1"/>
    <x v="6"/>
    <x v="9"/>
    <x v="0"/>
    <n v="1469415.3649999998"/>
  </r>
  <r>
    <x v="0"/>
    <x v="1"/>
    <x v="0"/>
    <x v="7"/>
    <n v="2"/>
    <x v="1"/>
    <x v="6"/>
    <x v="9"/>
    <x v="0"/>
    <n v="1237092.099375"/>
  </r>
  <r>
    <x v="0"/>
    <x v="1"/>
    <x v="0"/>
    <x v="8"/>
    <n v="3"/>
    <x v="1"/>
    <x v="6"/>
    <x v="9"/>
    <x v="0"/>
    <n v="1234274.3050000002"/>
  </r>
  <r>
    <x v="0"/>
    <x v="1"/>
    <x v="0"/>
    <x v="9"/>
    <n v="4"/>
    <x v="1"/>
    <x v="6"/>
    <x v="9"/>
    <x v="0"/>
    <n v="1236955.4071875"/>
  </r>
  <r>
    <x v="0"/>
    <x v="1"/>
    <x v="0"/>
    <x v="10"/>
    <n v="5"/>
    <x v="1"/>
    <x v="6"/>
    <x v="9"/>
    <x v="0"/>
    <n v="1313506.1328125"/>
  </r>
  <r>
    <x v="0"/>
    <x v="1"/>
    <x v="0"/>
    <x v="11"/>
    <n v="6"/>
    <x v="1"/>
    <x v="6"/>
    <x v="9"/>
    <x v="0"/>
    <n v="1497493.8790625001"/>
  </r>
  <r>
    <x v="0"/>
    <x v="1"/>
    <x v="1"/>
    <x v="0"/>
    <n v="7"/>
    <x v="1"/>
    <x v="3"/>
    <x v="2"/>
    <x v="0"/>
    <n v="2533034.5131168002"/>
  </r>
  <r>
    <x v="0"/>
    <x v="1"/>
    <x v="1"/>
    <x v="1"/>
    <n v="8"/>
    <x v="1"/>
    <x v="3"/>
    <x v="2"/>
    <x v="0"/>
    <n v="3051574.1625600001"/>
  </r>
  <r>
    <x v="0"/>
    <x v="1"/>
    <x v="1"/>
    <x v="2"/>
    <n v="9"/>
    <x v="1"/>
    <x v="3"/>
    <x v="2"/>
    <x v="0"/>
    <n v="3084202.7580672004"/>
  </r>
  <r>
    <x v="0"/>
    <x v="1"/>
    <x v="1"/>
    <x v="3"/>
    <n v="10"/>
    <x v="1"/>
    <x v="3"/>
    <x v="2"/>
    <x v="0"/>
    <n v="4135202.765971201"/>
  </r>
  <r>
    <x v="0"/>
    <x v="1"/>
    <x v="1"/>
    <x v="4"/>
    <n v="11"/>
    <x v="1"/>
    <x v="3"/>
    <x v="2"/>
    <x v="0"/>
    <n v="4473275.8948415993"/>
  </r>
  <r>
    <x v="0"/>
    <x v="1"/>
    <x v="1"/>
    <x v="5"/>
    <n v="12"/>
    <x v="1"/>
    <x v="3"/>
    <x v="2"/>
    <x v="0"/>
    <n v="3464957.9260800011"/>
  </r>
  <r>
    <x v="0"/>
    <x v="1"/>
    <x v="1"/>
    <x v="6"/>
    <n v="1"/>
    <x v="1"/>
    <x v="3"/>
    <x v="2"/>
    <x v="0"/>
    <n v="4049642.8266000003"/>
  </r>
  <r>
    <x v="0"/>
    <x v="1"/>
    <x v="1"/>
    <x v="7"/>
    <n v="2"/>
    <x v="1"/>
    <x v="3"/>
    <x v="2"/>
    <x v="0"/>
    <n v="4767948.2214000002"/>
  </r>
  <r>
    <x v="0"/>
    <x v="1"/>
    <x v="1"/>
    <x v="8"/>
    <n v="3"/>
    <x v="1"/>
    <x v="3"/>
    <x v="2"/>
    <x v="0"/>
    <n v="4346722.8083999995"/>
  </r>
  <r>
    <x v="0"/>
    <x v="1"/>
    <x v="1"/>
    <x v="9"/>
    <n v="4"/>
    <x v="1"/>
    <x v="3"/>
    <x v="2"/>
    <x v="0"/>
    <n v="4671541.1274000006"/>
  </r>
  <r>
    <x v="0"/>
    <x v="1"/>
    <x v="1"/>
    <x v="10"/>
    <n v="5"/>
    <x v="1"/>
    <x v="3"/>
    <x v="2"/>
    <x v="0"/>
    <n v="5478104.6040000012"/>
  </r>
  <r>
    <x v="0"/>
    <x v="1"/>
    <x v="1"/>
    <x v="11"/>
    <n v="6"/>
    <x v="1"/>
    <x v="3"/>
    <x v="2"/>
    <x v="0"/>
    <n v="2269805.1667200001"/>
  </r>
  <r>
    <x v="0"/>
    <x v="1"/>
    <x v="1"/>
    <x v="0"/>
    <n v="7"/>
    <x v="1"/>
    <x v="4"/>
    <x v="3"/>
    <x v="0"/>
    <n v="1266517.2565584001"/>
  </r>
  <r>
    <x v="0"/>
    <x v="1"/>
    <x v="1"/>
    <x v="1"/>
    <n v="8"/>
    <x v="1"/>
    <x v="4"/>
    <x v="3"/>
    <x v="0"/>
    <n v="1525787.08128"/>
  </r>
  <r>
    <x v="0"/>
    <x v="1"/>
    <x v="1"/>
    <x v="2"/>
    <n v="9"/>
    <x v="1"/>
    <x v="4"/>
    <x v="3"/>
    <x v="0"/>
    <n v="1542101.3790336002"/>
  </r>
  <r>
    <x v="0"/>
    <x v="1"/>
    <x v="1"/>
    <x v="3"/>
    <n v="10"/>
    <x v="1"/>
    <x v="4"/>
    <x v="3"/>
    <x v="0"/>
    <n v="2067601.3829856005"/>
  </r>
  <r>
    <x v="0"/>
    <x v="1"/>
    <x v="1"/>
    <x v="4"/>
    <n v="11"/>
    <x v="1"/>
    <x v="4"/>
    <x v="3"/>
    <x v="0"/>
    <n v="2236637.9474207996"/>
  </r>
  <r>
    <x v="0"/>
    <x v="1"/>
    <x v="1"/>
    <x v="5"/>
    <n v="12"/>
    <x v="1"/>
    <x v="4"/>
    <x v="3"/>
    <x v="0"/>
    <n v="1732478.9630400005"/>
  </r>
  <r>
    <x v="0"/>
    <x v="1"/>
    <x v="1"/>
    <x v="6"/>
    <n v="1"/>
    <x v="1"/>
    <x v="4"/>
    <x v="3"/>
    <x v="0"/>
    <n v="2024821.4133000001"/>
  </r>
  <r>
    <x v="0"/>
    <x v="1"/>
    <x v="1"/>
    <x v="7"/>
    <n v="2"/>
    <x v="1"/>
    <x v="4"/>
    <x v="3"/>
    <x v="0"/>
    <n v="2383974.1107000001"/>
  </r>
  <r>
    <x v="0"/>
    <x v="1"/>
    <x v="1"/>
    <x v="8"/>
    <n v="3"/>
    <x v="1"/>
    <x v="4"/>
    <x v="3"/>
    <x v="0"/>
    <n v="2173361.4041999998"/>
  </r>
  <r>
    <x v="0"/>
    <x v="1"/>
    <x v="1"/>
    <x v="9"/>
    <n v="4"/>
    <x v="1"/>
    <x v="4"/>
    <x v="3"/>
    <x v="0"/>
    <n v="2335770.5637000003"/>
  </r>
  <r>
    <x v="0"/>
    <x v="1"/>
    <x v="1"/>
    <x v="10"/>
    <n v="5"/>
    <x v="1"/>
    <x v="4"/>
    <x v="3"/>
    <x v="0"/>
    <n v="2739052.3020000006"/>
  </r>
  <r>
    <x v="0"/>
    <x v="1"/>
    <x v="1"/>
    <x v="11"/>
    <n v="6"/>
    <x v="1"/>
    <x v="4"/>
    <x v="3"/>
    <x v="0"/>
    <n v="1134902.58336"/>
  </r>
  <r>
    <x v="0"/>
    <x v="1"/>
    <x v="1"/>
    <x v="0"/>
    <n v="7"/>
    <x v="1"/>
    <x v="4"/>
    <x v="4"/>
    <x v="0"/>
    <n v="1055431.0471320001"/>
  </r>
  <r>
    <x v="0"/>
    <x v="1"/>
    <x v="1"/>
    <x v="1"/>
    <n v="8"/>
    <x v="1"/>
    <x v="4"/>
    <x v="4"/>
    <x v="0"/>
    <n v="1271489.2344000002"/>
  </r>
  <r>
    <x v="0"/>
    <x v="1"/>
    <x v="1"/>
    <x v="2"/>
    <n v="9"/>
    <x v="1"/>
    <x v="4"/>
    <x v="4"/>
    <x v="0"/>
    <n v="1285084.4825280001"/>
  </r>
  <r>
    <x v="0"/>
    <x v="1"/>
    <x v="1"/>
    <x v="3"/>
    <n v="10"/>
    <x v="1"/>
    <x v="4"/>
    <x v="4"/>
    <x v="0"/>
    <n v="1723001.1524880002"/>
  </r>
  <r>
    <x v="0"/>
    <x v="1"/>
    <x v="1"/>
    <x v="4"/>
    <n v="11"/>
    <x v="1"/>
    <x v="4"/>
    <x v="4"/>
    <x v="0"/>
    <n v="1863864.9561839998"/>
  </r>
  <r>
    <x v="0"/>
    <x v="1"/>
    <x v="1"/>
    <x v="5"/>
    <n v="12"/>
    <x v="1"/>
    <x v="4"/>
    <x v="4"/>
    <x v="0"/>
    <n v="1443732.4692000004"/>
  </r>
  <r>
    <x v="0"/>
    <x v="1"/>
    <x v="1"/>
    <x v="6"/>
    <n v="1"/>
    <x v="1"/>
    <x v="4"/>
    <x v="4"/>
    <x v="0"/>
    <n v="1687351.1777500003"/>
  </r>
  <r>
    <x v="0"/>
    <x v="1"/>
    <x v="1"/>
    <x v="7"/>
    <n v="2"/>
    <x v="1"/>
    <x v="4"/>
    <x v="4"/>
    <x v="0"/>
    <n v="1986645.0922500002"/>
  </r>
  <r>
    <x v="0"/>
    <x v="1"/>
    <x v="1"/>
    <x v="8"/>
    <n v="3"/>
    <x v="1"/>
    <x v="4"/>
    <x v="4"/>
    <x v="0"/>
    <n v="1811134.5035000001"/>
  </r>
  <r>
    <x v="0"/>
    <x v="1"/>
    <x v="1"/>
    <x v="9"/>
    <n v="4"/>
    <x v="1"/>
    <x v="4"/>
    <x v="4"/>
    <x v="0"/>
    <n v="1946475.4697500004"/>
  </r>
  <r>
    <x v="0"/>
    <x v="1"/>
    <x v="1"/>
    <x v="10"/>
    <n v="5"/>
    <x v="1"/>
    <x v="4"/>
    <x v="4"/>
    <x v="0"/>
    <n v="2282543.5850000004"/>
  </r>
  <r>
    <x v="0"/>
    <x v="1"/>
    <x v="1"/>
    <x v="11"/>
    <n v="6"/>
    <x v="1"/>
    <x v="4"/>
    <x v="4"/>
    <x v="0"/>
    <n v="945752.15280000004"/>
  </r>
  <r>
    <x v="0"/>
    <x v="1"/>
    <x v="1"/>
    <x v="0"/>
    <n v="7"/>
    <x v="1"/>
    <x v="5"/>
    <x v="5"/>
    <x v="0"/>
    <n v="996326.908492608"/>
  </r>
  <r>
    <x v="0"/>
    <x v="1"/>
    <x v="1"/>
    <x v="1"/>
    <n v="8"/>
    <x v="1"/>
    <x v="5"/>
    <x v="5"/>
    <x v="0"/>
    <n v="1200285.8372736"/>
  </r>
  <r>
    <x v="0"/>
    <x v="1"/>
    <x v="1"/>
    <x v="2"/>
    <n v="9"/>
    <x v="1"/>
    <x v="5"/>
    <x v="5"/>
    <x v="0"/>
    <n v="1213119.7515064322"/>
  </r>
  <r>
    <x v="0"/>
    <x v="1"/>
    <x v="1"/>
    <x v="3"/>
    <n v="10"/>
    <x v="1"/>
    <x v="5"/>
    <x v="5"/>
    <x v="0"/>
    <n v="1626513.0879486722"/>
  </r>
  <r>
    <x v="0"/>
    <x v="1"/>
    <x v="1"/>
    <x v="4"/>
    <n v="11"/>
    <x v="1"/>
    <x v="5"/>
    <x v="5"/>
    <x v="0"/>
    <n v="1759488.5186376958"/>
  </r>
  <r>
    <x v="0"/>
    <x v="1"/>
    <x v="1"/>
    <x v="5"/>
    <n v="12"/>
    <x v="1"/>
    <x v="5"/>
    <x v="5"/>
    <x v="0"/>
    <n v="1362883.4509248002"/>
  </r>
  <r>
    <x v="0"/>
    <x v="1"/>
    <x v="1"/>
    <x v="6"/>
    <n v="1"/>
    <x v="1"/>
    <x v="5"/>
    <x v="5"/>
    <x v="0"/>
    <n v="1592859.5117959999"/>
  </r>
  <r>
    <x v="0"/>
    <x v="1"/>
    <x v="1"/>
    <x v="7"/>
    <n v="2"/>
    <x v="1"/>
    <x v="5"/>
    <x v="5"/>
    <x v="0"/>
    <n v="1875392.9670840001"/>
  </r>
  <r>
    <x v="0"/>
    <x v="1"/>
    <x v="1"/>
    <x v="8"/>
    <n v="3"/>
    <x v="1"/>
    <x v="5"/>
    <x v="5"/>
    <x v="0"/>
    <n v="1709710.9713039999"/>
  </r>
  <r>
    <x v="0"/>
    <x v="1"/>
    <x v="1"/>
    <x v="9"/>
    <n v="4"/>
    <x v="1"/>
    <x v="5"/>
    <x v="5"/>
    <x v="0"/>
    <n v="1837472.8434440002"/>
  </r>
  <r>
    <x v="0"/>
    <x v="1"/>
    <x v="1"/>
    <x v="10"/>
    <n v="5"/>
    <x v="1"/>
    <x v="5"/>
    <x v="5"/>
    <x v="0"/>
    <n v="2154721.1442400003"/>
  </r>
  <r>
    <x v="0"/>
    <x v="1"/>
    <x v="1"/>
    <x v="11"/>
    <n v="6"/>
    <x v="1"/>
    <x v="5"/>
    <x v="5"/>
    <x v="0"/>
    <n v="892790.0322432"/>
  </r>
  <r>
    <x v="0"/>
    <x v="1"/>
    <x v="1"/>
    <x v="0"/>
    <n v="7"/>
    <x v="1"/>
    <x v="5"/>
    <x v="6"/>
    <x v="0"/>
    <n v="869931.04490880016"/>
  </r>
  <r>
    <x v="0"/>
    <x v="1"/>
    <x v="1"/>
    <x v="1"/>
    <n v="8"/>
    <x v="1"/>
    <x v="5"/>
    <x v="6"/>
    <x v="0"/>
    <n v="1048015.3689600001"/>
  </r>
  <r>
    <x v="0"/>
    <x v="1"/>
    <x v="1"/>
    <x v="2"/>
    <n v="9"/>
    <x v="1"/>
    <x v="5"/>
    <x v="6"/>
    <x v="0"/>
    <n v="1059221.1492352001"/>
  </r>
  <r>
    <x v="0"/>
    <x v="1"/>
    <x v="1"/>
    <x v="3"/>
    <n v="10"/>
    <x v="1"/>
    <x v="5"/>
    <x v="6"/>
    <x v="0"/>
    <n v="1420170.6468992003"/>
  </r>
  <r>
    <x v="0"/>
    <x v="1"/>
    <x v="1"/>
    <x v="4"/>
    <n v="11"/>
    <x v="1"/>
    <x v="5"/>
    <x v="6"/>
    <x v="0"/>
    <n v="1536276.5699455999"/>
  </r>
  <r>
    <x v="0"/>
    <x v="1"/>
    <x v="1"/>
    <x v="5"/>
    <n v="12"/>
    <x v="1"/>
    <x v="5"/>
    <x v="6"/>
    <x v="0"/>
    <n v="785390.46324480022"/>
  </r>
  <r>
    <x v="0"/>
    <x v="1"/>
    <x v="1"/>
    <x v="6"/>
    <n v="1"/>
    <x v="1"/>
    <x v="5"/>
    <x v="6"/>
    <x v="0"/>
    <n v="734335.23255680013"/>
  </r>
  <r>
    <x v="0"/>
    <x v="1"/>
    <x v="1"/>
    <x v="7"/>
    <n v="2"/>
    <x v="1"/>
    <x v="5"/>
    <x v="6"/>
    <x v="0"/>
    <n v="864587.94414720009"/>
  </r>
  <r>
    <x v="0"/>
    <x v="1"/>
    <x v="1"/>
    <x v="8"/>
    <n v="3"/>
    <x v="1"/>
    <x v="5"/>
    <x v="6"/>
    <x v="0"/>
    <n v="788205.73592320003"/>
  </r>
  <r>
    <x v="0"/>
    <x v="1"/>
    <x v="1"/>
    <x v="9"/>
    <n v="4"/>
    <x v="1"/>
    <x v="5"/>
    <x v="6"/>
    <x v="0"/>
    <n v="847106.12443520024"/>
  </r>
  <r>
    <x v="0"/>
    <x v="1"/>
    <x v="1"/>
    <x v="10"/>
    <n v="5"/>
    <x v="1"/>
    <x v="5"/>
    <x v="6"/>
    <x v="0"/>
    <n v="993362.96819200017"/>
  </r>
  <r>
    <x v="0"/>
    <x v="1"/>
    <x v="1"/>
    <x v="11"/>
    <n v="6"/>
    <x v="1"/>
    <x v="5"/>
    <x v="6"/>
    <x v="0"/>
    <n v="514489.17112320004"/>
  </r>
  <r>
    <x v="0"/>
    <x v="1"/>
    <x v="1"/>
    <x v="0"/>
    <n v="7"/>
    <x v="1"/>
    <x v="5"/>
    <x v="7"/>
    <x v="0"/>
    <n v="921103.45931519999"/>
  </r>
  <r>
    <x v="0"/>
    <x v="1"/>
    <x v="1"/>
    <x v="1"/>
    <n v="8"/>
    <x v="1"/>
    <x v="5"/>
    <x v="7"/>
    <x v="0"/>
    <n v="1109663.3318399999"/>
  </r>
  <r>
    <x v="0"/>
    <x v="1"/>
    <x v="1"/>
    <x v="2"/>
    <n v="9"/>
    <x v="1"/>
    <x v="5"/>
    <x v="7"/>
    <x v="0"/>
    <n v="1121528.2756608"/>
  </r>
  <r>
    <x v="0"/>
    <x v="1"/>
    <x v="1"/>
    <x v="3"/>
    <n v="10"/>
    <x v="1"/>
    <x v="5"/>
    <x v="7"/>
    <x v="0"/>
    <n v="1503710.0967168"/>
  </r>
  <r>
    <x v="0"/>
    <x v="1"/>
    <x v="1"/>
    <x v="4"/>
    <n v="11"/>
    <x v="1"/>
    <x v="5"/>
    <x v="7"/>
    <x v="0"/>
    <n v="1626645.7799423998"/>
  </r>
  <r>
    <x v="0"/>
    <x v="1"/>
    <x v="1"/>
    <x v="5"/>
    <n v="12"/>
    <x v="1"/>
    <x v="5"/>
    <x v="7"/>
    <x v="0"/>
    <n v="831589.90225920011"/>
  </r>
  <r>
    <x v="0"/>
    <x v="1"/>
    <x v="1"/>
    <x v="6"/>
    <n v="1"/>
    <x v="1"/>
    <x v="5"/>
    <x v="7"/>
    <x v="0"/>
    <n v="777531.42270720005"/>
  </r>
  <r>
    <x v="0"/>
    <x v="1"/>
    <x v="1"/>
    <x v="7"/>
    <n v="2"/>
    <x v="1"/>
    <x v="5"/>
    <x v="7"/>
    <x v="0"/>
    <n v="915446.05850879999"/>
  </r>
  <r>
    <x v="0"/>
    <x v="1"/>
    <x v="1"/>
    <x v="8"/>
    <n v="3"/>
    <x v="1"/>
    <x v="5"/>
    <x v="7"/>
    <x v="0"/>
    <n v="834570.77921279997"/>
  </r>
  <r>
    <x v="0"/>
    <x v="1"/>
    <x v="1"/>
    <x v="9"/>
    <n v="4"/>
    <x v="1"/>
    <x v="5"/>
    <x v="7"/>
    <x v="0"/>
    <n v="896935.89646080008"/>
  </r>
  <r>
    <x v="0"/>
    <x v="1"/>
    <x v="1"/>
    <x v="10"/>
    <n v="5"/>
    <x v="1"/>
    <x v="5"/>
    <x v="7"/>
    <x v="0"/>
    <n v="1051796.083968"/>
  </r>
  <r>
    <x v="0"/>
    <x v="1"/>
    <x v="1"/>
    <x v="11"/>
    <n v="6"/>
    <x v="1"/>
    <x v="5"/>
    <x v="7"/>
    <x v="0"/>
    <n v="544753.24001279997"/>
  </r>
  <r>
    <x v="0"/>
    <x v="1"/>
    <x v="1"/>
    <x v="0"/>
    <n v="7"/>
    <x v="1"/>
    <x v="5"/>
    <x v="8"/>
    <x v="0"/>
    <n v="498931.04046240001"/>
  </r>
  <r>
    <x v="0"/>
    <x v="1"/>
    <x v="1"/>
    <x v="1"/>
    <n v="8"/>
    <x v="1"/>
    <x v="5"/>
    <x v="8"/>
    <x v="0"/>
    <n v="601067.63808000006"/>
  </r>
  <r>
    <x v="0"/>
    <x v="1"/>
    <x v="1"/>
    <x v="2"/>
    <n v="9"/>
    <x v="1"/>
    <x v="5"/>
    <x v="8"/>
    <x v="0"/>
    <n v="607494.48264960002"/>
  </r>
  <r>
    <x v="0"/>
    <x v="1"/>
    <x v="1"/>
    <x v="3"/>
    <n v="10"/>
    <x v="1"/>
    <x v="5"/>
    <x v="8"/>
    <x v="0"/>
    <n v="814509.63572160015"/>
  </r>
  <r>
    <x v="0"/>
    <x v="1"/>
    <x v="1"/>
    <x v="4"/>
    <n v="11"/>
    <x v="1"/>
    <x v="5"/>
    <x v="8"/>
    <x v="0"/>
    <n v="881099.79746879986"/>
  </r>
  <r>
    <x v="0"/>
    <x v="1"/>
    <x v="1"/>
    <x v="5"/>
    <n v="12"/>
    <x v="1"/>
    <x v="5"/>
    <x v="8"/>
    <x v="0"/>
    <n v="450444.53039040015"/>
  </r>
  <r>
    <x v="0"/>
    <x v="1"/>
    <x v="1"/>
    <x v="6"/>
    <n v="1"/>
    <x v="1"/>
    <x v="5"/>
    <x v="8"/>
    <x v="0"/>
    <n v="421162.85396640003"/>
  </r>
  <r>
    <x v="0"/>
    <x v="1"/>
    <x v="1"/>
    <x v="7"/>
    <n v="2"/>
    <x v="1"/>
    <x v="5"/>
    <x v="8"/>
    <x v="0"/>
    <n v="495866.61502560001"/>
  </r>
  <r>
    <x v="0"/>
    <x v="1"/>
    <x v="1"/>
    <x v="8"/>
    <n v="3"/>
    <x v="1"/>
    <x v="5"/>
    <x v="8"/>
    <x v="0"/>
    <n v="452059.1720736"/>
  </r>
  <r>
    <x v="0"/>
    <x v="1"/>
    <x v="1"/>
    <x v="9"/>
    <n v="4"/>
    <x v="1"/>
    <x v="5"/>
    <x v="8"/>
    <x v="0"/>
    <n v="485840.2772496001"/>
  </r>
  <r>
    <x v="0"/>
    <x v="1"/>
    <x v="1"/>
    <x v="10"/>
    <n v="5"/>
    <x v="1"/>
    <x v="5"/>
    <x v="8"/>
    <x v="0"/>
    <n v="569722.87881600007"/>
  </r>
  <r>
    <x v="0"/>
    <x v="1"/>
    <x v="1"/>
    <x v="11"/>
    <n v="6"/>
    <x v="1"/>
    <x v="5"/>
    <x v="8"/>
    <x v="0"/>
    <n v="295074.67167360004"/>
  </r>
  <r>
    <x v="0"/>
    <x v="1"/>
    <x v="1"/>
    <x v="0"/>
    <n v="7"/>
    <x v="1"/>
    <x v="6"/>
    <x v="9"/>
    <x v="0"/>
    <n v="3198275.9004000002"/>
  </r>
  <r>
    <x v="0"/>
    <x v="1"/>
    <x v="1"/>
    <x v="1"/>
    <n v="8"/>
    <x v="1"/>
    <x v="6"/>
    <x v="9"/>
    <x v="0"/>
    <n v="3852997.68"/>
  </r>
  <r>
    <x v="0"/>
    <x v="1"/>
    <x v="1"/>
    <x v="2"/>
    <n v="9"/>
    <x v="1"/>
    <x v="6"/>
    <x v="9"/>
    <x v="0"/>
    <n v="3894195.4016000004"/>
  </r>
  <r>
    <x v="0"/>
    <x v="1"/>
    <x v="1"/>
    <x v="3"/>
    <n v="10"/>
    <x v="1"/>
    <x v="6"/>
    <x v="9"/>
    <x v="0"/>
    <n v="5221215.6136000007"/>
  </r>
  <r>
    <x v="0"/>
    <x v="1"/>
    <x v="1"/>
    <x v="4"/>
    <n v="11"/>
    <x v="1"/>
    <x v="6"/>
    <x v="9"/>
    <x v="0"/>
    <n v="5648075.6247999994"/>
  </r>
  <r>
    <x v="0"/>
    <x v="1"/>
    <x v="1"/>
    <x v="5"/>
    <n v="12"/>
    <x v="1"/>
    <x v="6"/>
    <x v="9"/>
    <x v="0"/>
    <n v="2887464.9384000008"/>
  </r>
  <r>
    <x v="0"/>
    <x v="1"/>
    <x v="1"/>
    <x v="6"/>
    <n v="1"/>
    <x v="1"/>
    <x v="6"/>
    <x v="9"/>
    <x v="0"/>
    <n v="2699761.8844000003"/>
  </r>
  <r>
    <x v="0"/>
    <x v="1"/>
    <x v="1"/>
    <x v="7"/>
    <n v="2"/>
    <x v="1"/>
    <x v="6"/>
    <x v="9"/>
    <x v="0"/>
    <n v="3178632.1476000003"/>
  </r>
  <r>
    <x v="0"/>
    <x v="1"/>
    <x v="1"/>
    <x v="8"/>
    <n v="3"/>
    <x v="1"/>
    <x v="6"/>
    <x v="9"/>
    <x v="0"/>
    <n v="2897815.2056"/>
  </r>
  <r>
    <x v="0"/>
    <x v="1"/>
    <x v="1"/>
    <x v="9"/>
    <n v="4"/>
    <x v="1"/>
    <x v="6"/>
    <x v="9"/>
    <x v="0"/>
    <n v="3114360.7516000005"/>
  </r>
  <r>
    <x v="0"/>
    <x v="1"/>
    <x v="1"/>
    <x v="10"/>
    <n v="5"/>
    <x v="1"/>
    <x v="6"/>
    <x v="9"/>
    <x v="0"/>
    <n v="3652069.7360000005"/>
  </r>
  <r>
    <x v="0"/>
    <x v="1"/>
    <x v="1"/>
    <x v="11"/>
    <n v="6"/>
    <x v="1"/>
    <x v="6"/>
    <x v="9"/>
    <x v="0"/>
    <n v="1891504.3056000001"/>
  </r>
  <r>
    <x v="0"/>
    <x v="1"/>
    <x v="2"/>
    <x v="0"/>
    <n v="7"/>
    <x v="1"/>
    <x v="3"/>
    <x v="2"/>
    <x v="0"/>
    <n v="1625596.3356633"/>
  </r>
  <r>
    <x v="0"/>
    <x v="1"/>
    <x v="2"/>
    <x v="1"/>
    <n v="8"/>
    <x v="1"/>
    <x v="3"/>
    <x v="2"/>
    <x v="0"/>
    <n v="1295067.8472731998"/>
  </r>
  <r>
    <x v="0"/>
    <x v="1"/>
    <x v="2"/>
    <x v="2"/>
    <n v="9"/>
    <x v="1"/>
    <x v="3"/>
    <x v="2"/>
    <x v="0"/>
    <n v="1750624.8818057997"/>
  </r>
  <r>
    <x v="0"/>
    <x v="1"/>
    <x v="2"/>
    <x v="3"/>
    <n v="10"/>
    <x v="1"/>
    <x v="3"/>
    <x v="2"/>
    <x v="0"/>
    <n v="1472529.3869285996"/>
  </r>
  <r>
    <x v="0"/>
    <x v="1"/>
    <x v="2"/>
    <x v="4"/>
    <n v="11"/>
    <x v="1"/>
    <x v="3"/>
    <x v="2"/>
    <x v="0"/>
    <n v="1252200.4923928501"/>
  </r>
  <r>
    <x v="0"/>
    <x v="1"/>
    <x v="2"/>
    <x v="5"/>
    <n v="12"/>
    <x v="1"/>
    <x v="3"/>
    <x v="2"/>
    <x v="0"/>
    <n v="1406782.6738875001"/>
  </r>
  <r>
    <x v="0"/>
    <x v="1"/>
    <x v="2"/>
    <x v="6"/>
    <n v="1"/>
    <x v="1"/>
    <x v="3"/>
    <x v="2"/>
    <x v="0"/>
    <n v="1877449.5046125001"/>
  </r>
  <r>
    <x v="0"/>
    <x v="1"/>
    <x v="2"/>
    <x v="7"/>
    <n v="2"/>
    <x v="1"/>
    <x v="3"/>
    <x v="2"/>
    <x v="0"/>
    <n v="1912219.1750437501"/>
  </r>
  <r>
    <x v="0"/>
    <x v="1"/>
    <x v="2"/>
    <x v="8"/>
    <n v="3"/>
    <x v="1"/>
    <x v="3"/>
    <x v="2"/>
    <x v="0"/>
    <n v="2266625.1980531253"/>
  </r>
  <r>
    <x v="0"/>
    <x v="1"/>
    <x v="2"/>
    <x v="9"/>
    <n v="4"/>
    <x v="1"/>
    <x v="3"/>
    <x v="2"/>
    <x v="0"/>
    <n v="2234200.5744250002"/>
  </r>
  <r>
    <x v="0"/>
    <x v="1"/>
    <x v="2"/>
    <x v="10"/>
    <n v="5"/>
    <x v="1"/>
    <x v="3"/>
    <x v="2"/>
    <x v="0"/>
    <n v="2593715.6428375002"/>
  </r>
  <r>
    <x v="0"/>
    <x v="1"/>
    <x v="2"/>
    <x v="11"/>
    <n v="6"/>
    <x v="1"/>
    <x v="3"/>
    <x v="2"/>
    <x v="0"/>
    <n v="2274807.7859325004"/>
  </r>
  <r>
    <x v="0"/>
    <x v="1"/>
    <x v="2"/>
    <x v="0"/>
    <n v="7"/>
    <x v="1"/>
    <x v="4"/>
    <x v="3"/>
    <x v="0"/>
    <n v="895736.75638589996"/>
  </r>
  <r>
    <x v="0"/>
    <x v="1"/>
    <x v="2"/>
    <x v="1"/>
    <n v="8"/>
    <x v="1"/>
    <x v="4"/>
    <x v="3"/>
    <x v="0"/>
    <n v="713608.81380359991"/>
  </r>
  <r>
    <x v="0"/>
    <x v="1"/>
    <x v="2"/>
    <x v="2"/>
    <n v="9"/>
    <x v="1"/>
    <x v="4"/>
    <x v="3"/>
    <x v="0"/>
    <n v="964630.03691340005"/>
  </r>
  <r>
    <x v="0"/>
    <x v="1"/>
    <x v="2"/>
    <x v="3"/>
    <n v="10"/>
    <x v="1"/>
    <x v="4"/>
    <x v="3"/>
    <x v="0"/>
    <n v="811393.74381779996"/>
  </r>
  <r>
    <x v="0"/>
    <x v="1"/>
    <x v="2"/>
    <x v="4"/>
    <n v="11"/>
    <x v="1"/>
    <x v="4"/>
    <x v="3"/>
    <x v="0"/>
    <n v="689988.02642055007"/>
  </r>
  <r>
    <x v="0"/>
    <x v="1"/>
    <x v="2"/>
    <x v="5"/>
    <n v="12"/>
    <x v="1"/>
    <x v="4"/>
    <x v="3"/>
    <x v="0"/>
    <n v="775165.96316250006"/>
  </r>
  <r>
    <x v="0"/>
    <x v="1"/>
    <x v="2"/>
    <x v="6"/>
    <n v="1"/>
    <x v="1"/>
    <x v="4"/>
    <x v="3"/>
    <x v="0"/>
    <n v="1034512.9923375"/>
  </r>
  <r>
    <x v="0"/>
    <x v="1"/>
    <x v="2"/>
    <x v="7"/>
    <n v="2"/>
    <x v="1"/>
    <x v="4"/>
    <x v="3"/>
    <x v="0"/>
    <n v="888365.66788124992"/>
  </r>
  <r>
    <x v="0"/>
    <x v="1"/>
    <x v="2"/>
    <x v="8"/>
    <n v="3"/>
    <x v="1"/>
    <x v="4"/>
    <x v="3"/>
    <x v="0"/>
    <n v="1248956.7417843752"/>
  </r>
  <r>
    <x v="0"/>
    <x v="1"/>
    <x v="2"/>
    <x v="9"/>
    <n v="4"/>
    <x v="1"/>
    <x v="4"/>
    <x v="3"/>
    <x v="0"/>
    <n v="680069.70427499991"/>
  </r>
  <r>
    <x v="0"/>
    <x v="1"/>
    <x v="2"/>
    <x v="10"/>
    <n v="5"/>
    <x v="1"/>
    <x v="4"/>
    <x v="3"/>
    <x v="0"/>
    <n v="878169.84401249979"/>
  </r>
  <r>
    <x v="0"/>
    <x v="1"/>
    <x v="2"/>
    <x v="11"/>
    <n v="6"/>
    <x v="1"/>
    <x v="4"/>
    <x v="3"/>
    <x v="0"/>
    <n v="1253465.5146975003"/>
  </r>
  <r>
    <x v="0"/>
    <x v="1"/>
    <x v="2"/>
    <x v="0"/>
    <n v="7"/>
    <x v="1"/>
    <x v="4"/>
    <x v="4"/>
    <x v="0"/>
    <n v="829385.88554250007"/>
  </r>
  <r>
    <x v="0"/>
    <x v="1"/>
    <x v="2"/>
    <x v="1"/>
    <n v="8"/>
    <x v="1"/>
    <x v="4"/>
    <x v="4"/>
    <x v="0"/>
    <n v="660748.90166999993"/>
  </r>
  <r>
    <x v="0"/>
    <x v="1"/>
    <x v="2"/>
    <x v="2"/>
    <n v="9"/>
    <x v="1"/>
    <x v="4"/>
    <x v="4"/>
    <x v="0"/>
    <n v="893175.96010499995"/>
  </r>
  <r>
    <x v="0"/>
    <x v="1"/>
    <x v="2"/>
    <x v="3"/>
    <n v="10"/>
    <x v="1"/>
    <x v="4"/>
    <x v="4"/>
    <x v="0"/>
    <n v="751290.50353499991"/>
  </r>
  <r>
    <x v="0"/>
    <x v="1"/>
    <x v="2"/>
    <x v="4"/>
    <n v="11"/>
    <x v="1"/>
    <x v="4"/>
    <x v="4"/>
    <x v="0"/>
    <n v="638877.80224125006"/>
  </r>
  <r>
    <x v="0"/>
    <x v="1"/>
    <x v="2"/>
    <x v="5"/>
    <n v="12"/>
    <x v="1"/>
    <x v="4"/>
    <x v="4"/>
    <x v="0"/>
    <n v="717746.26218750002"/>
  </r>
  <r>
    <x v="0"/>
    <x v="1"/>
    <x v="2"/>
    <x v="6"/>
    <n v="1"/>
    <x v="1"/>
    <x v="4"/>
    <x v="4"/>
    <x v="0"/>
    <n v="957882.40031249996"/>
  </r>
  <r>
    <x v="0"/>
    <x v="1"/>
    <x v="2"/>
    <x v="7"/>
    <n v="2"/>
    <x v="1"/>
    <x v="4"/>
    <x v="4"/>
    <x v="0"/>
    <n v="822560.80359374988"/>
  </r>
  <r>
    <x v="0"/>
    <x v="1"/>
    <x v="2"/>
    <x v="8"/>
    <n v="3"/>
    <x v="1"/>
    <x v="4"/>
    <x v="4"/>
    <x v="0"/>
    <n v="1156441.4275781249"/>
  </r>
  <r>
    <x v="0"/>
    <x v="1"/>
    <x v="2"/>
    <x v="9"/>
    <n v="4"/>
    <x v="1"/>
    <x v="4"/>
    <x v="4"/>
    <x v="0"/>
    <n v="629694.17062500003"/>
  </r>
  <r>
    <x v="0"/>
    <x v="1"/>
    <x v="2"/>
    <x v="10"/>
    <n v="5"/>
    <x v="1"/>
    <x v="4"/>
    <x v="4"/>
    <x v="0"/>
    <n v="813120.22593749978"/>
  </r>
  <r>
    <x v="0"/>
    <x v="1"/>
    <x v="2"/>
    <x v="11"/>
    <n v="6"/>
    <x v="1"/>
    <x v="4"/>
    <x v="4"/>
    <x v="0"/>
    <n v="1160616.2173125001"/>
  </r>
  <r>
    <x v="0"/>
    <x v="1"/>
    <x v="2"/>
    <x v="0"/>
    <n v="7"/>
    <x v="1"/>
    <x v="5"/>
    <x v="5"/>
    <x v="0"/>
    <n v="716589.40510871995"/>
  </r>
  <r>
    <x v="0"/>
    <x v="1"/>
    <x v="2"/>
    <x v="1"/>
    <n v="8"/>
    <x v="1"/>
    <x v="5"/>
    <x v="5"/>
    <x v="0"/>
    <n v="570887.05104287993"/>
  </r>
  <r>
    <x v="0"/>
    <x v="1"/>
    <x v="2"/>
    <x v="2"/>
    <n v="9"/>
    <x v="1"/>
    <x v="5"/>
    <x v="5"/>
    <x v="0"/>
    <n v="771704.02953071985"/>
  </r>
  <r>
    <x v="0"/>
    <x v="1"/>
    <x v="2"/>
    <x v="3"/>
    <n v="10"/>
    <x v="1"/>
    <x v="5"/>
    <x v="5"/>
    <x v="0"/>
    <n v="649114.99505423987"/>
  </r>
  <r>
    <x v="0"/>
    <x v="1"/>
    <x v="2"/>
    <x v="4"/>
    <n v="11"/>
    <x v="1"/>
    <x v="5"/>
    <x v="5"/>
    <x v="0"/>
    <n v="551990.42113644001"/>
  </r>
  <r>
    <x v="0"/>
    <x v="1"/>
    <x v="2"/>
    <x v="5"/>
    <n v="12"/>
    <x v="1"/>
    <x v="5"/>
    <x v="5"/>
    <x v="0"/>
    <n v="620132.77052999998"/>
  </r>
  <r>
    <x v="0"/>
    <x v="1"/>
    <x v="2"/>
    <x v="6"/>
    <n v="1"/>
    <x v="1"/>
    <x v="5"/>
    <x v="5"/>
    <x v="0"/>
    <n v="827610.39387000003"/>
  </r>
  <r>
    <x v="0"/>
    <x v="1"/>
    <x v="2"/>
    <x v="7"/>
    <n v="2"/>
    <x v="1"/>
    <x v="5"/>
    <x v="5"/>
    <x v="0"/>
    <n v="710692.53430499986"/>
  </r>
  <r>
    <x v="0"/>
    <x v="1"/>
    <x v="2"/>
    <x v="8"/>
    <n v="3"/>
    <x v="1"/>
    <x v="5"/>
    <x v="5"/>
    <x v="0"/>
    <n v="999165.39342749992"/>
  </r>
  <r>
    <x v="0"/>
    <x v="1"/>
    <x v="2"/>
    <x v="9"/>
    <n v="4"/>
    <x v="1"/>
    <x v="5"/>
    <x v="5"/>
    <x v="0"/>
    <n v="544055.76341999997"/>
  </r>
  <r>
    <x v="0"/>
    <x v="1"/>
    <x v="2"/>
    <x v="10"/>
    <n v="5"/>
    <x v="1"/>
    <x v="5"/>
    <x v="5"/>
    <x v="0"/>
    <n v="702535.87520999974"/>
  </r>
  <r>
    <x v="0"/>
    <x v="1"/>
    <x v="2"/>
    <x v="11"/>
    <n v="6"/>
    <x v="1"/>
    <x v="5"/>
    <x v="5"/>
    <x v="0"/>
    <n v="1002772.411758"/>
  </r>
  <r>
    <x v="0"/>
    <x v="1"/>
    <x v="2"/>
    <x v="0"/>
    <n v="7"/>
    <x v="1"/>
    <x v="5"/>
    <x v="6"/>
    <x v="0"/>
    <n v="251329.05622500001"/>
  </r>
  <r>
    <x v="0"/>
    <x v="1"/>
    <x v="2"/>
    <x v="1"/>
    <n v="8"/>
    <x v="1"/>
    <x v="5"/>
    <x v="6"/>
    <x v="0"/>
    <n v="200226.9399"/>
  </r>
  <r>
    <x v="0"/>
    <x v="1"/>
    <x v="2"/>
    <x v="2"/>
    <n v="9"/>
    <x v="1"/>
    <x v="5"/>
    <x v="6"/>
    <x v="0"/>
    <n v="270659.38184999995"/>
  </r>
  <r>
    <x v="0"/>
    <x v="1"/>
    <x v="2"/>
    <x v="3"/>
    <n v="10"/>
    <x v="1"/>
    <x v="5"/>
    <x v="6"/>
    <x v="0"/>
    <n v="227663.78894999996"/>
  </r>
  <r>
    <x v="0"/>
    <x v="1"/>
    <x v="2"/>
    <x v="4"/>
    <n v="11"/>
    <x v="1"/>
    <x v="5"/>
    <x v="6"/>
    <x v="0"/>
    <n v="193599.33401250001"/>
  </r>
  <r>
    <x v="0"/>
    <x v="1"/>
    <x v="2"/>
    <x v="5"/>
    <n v="12"/>
    <x v="1"/>
    <x v="5"/>
    <x v="6"/>
    <x v="0"/>
    <n v="143549.25243750002"/>
  </r>
  <r>
    <x v="0"/>
    <x v="1"/>
    <x v="2"/>
    <x v="6"/>
    <n v="1"/>
    <x v="1"/>
    <x v="5"/>
    <x v="6"/>
    <x v="0"/>
    <n v="153261.18405000001"/>
  </r>
  <r>
    <x v="0"/>
    <x v="1"/>
    <x v="2"/>
    <x v="7"/>
    <n v="2"/>
    <x v="1"/>
    <x v="5"/>
    <x v="6"/>
    <x v="0"/>
    <n v="131609.72857499999"/>
  </r>
  <r>
    <x v="0"/>
    <x v="1"/>
    <x v="2"/>
    <x v="8"/>
    <n v="3"/>
    <x v="1"/>
    <x v="5"/>
    <x v="6"/>
    <x v="0"/>
    <n v="185030.62841250002"/>
  </r>
  <r>
    <x v="0"/>
    <x v="1"/>
    <x v="2"/>
    <x v="9"/>
    <n v="4"/>
    <x v="1"/>
    <x v="5"/>
    <x v="6"/>
    <x v="0"/>
    <n v="100751.0673"/>
  </r>
  <r>
    <x v="0"/>
    <x v="1"/>
    <x v="2"/>
    <x v="10"/>
    <n v="5"/>
    <x v="1"/>
    <x v="5"/>
    <x v="6"/>
    <x v="0"/>
    <n v="130099.23614999997"/>
  </r>
  <r>
    <x v="0"/>
    <x v="1"/>
    <x v="2"/>
    <x v="11"/>
    <n v="6"/>
    <x v="1"/>
    <x v="5"/>
    <x v="6"/>
    <x v="0"/>
    <n v="232123.24346250005"/>
  </r>
  <r>
    <x v="0"/>
    <x v="1"/>
    <x v="2"/>
    <x v="0"/>
    <n v="7"/>
    <x v="1"/>
    <x v="5"/>
    <x v="7"/>
    <x v="0"/>
    <n v="623296.05943799997"/>
  </r>
  <r>
    <x v="0"/>
    <x v="1"/>
    <x v="2"/>
    <x v="1"/>
    <n v="8"/>
    <x v="1"/>
    <x v="5"/>
    <x v="7"/>
    <x v="0"/>
    <n v="496562.81095199991"/>
  </r>
  <r>
    <x v="0"/>
    <x v="1"/>
    <x v="2"/>
    <x v="2"/>
    <n v="9"/>
    <x v="1"/>
    <x v="5"/>
    <x v="7"/>
    <x v="0"/>
    <n v="671235.2669879999"/>
  </r>
  <r>
    <x v="0"/>
    <x v="1"/>
    <x v="2"/>
    <x v="3"/>
    <n v="10"/>
    <x v="1"/>
    <x v="5"/>
    <x v="7"/>
    <x v="0"/>
    <n v="564606.19659599988"/>
  </r>
  <r>
    <x v="0"/>
    <x v="1"/>
    <x v="2"/>
    <x v="4"/>
    <n v="11"/>
    <x v="1"/>
    <x v="5"/>
    <x v="7"/>
    <x v="0"/>
    <n v="480126.34835100005"/>
  </r>
  <r>
    <x v="0"/>
    <x v="1"/>
    <x v="2"/>
    <x v="5"/>
    <n v="12"/>
    <x v="1"/>
    <x v="5"/>
    <x v="7"/>
    <x v="0"/>
    <n v="356002.146045"/>
  </r>
  <r>
    <x v="0"/>
    <x v="1"/>
    <x v="2"/>
    <x v="6"/>
    <n v="1"/>
    <x v="1"/>
    <x v="5"/>
    <x v="7"/>
    <x v="0"/>
    <n v="380087.73644399998"/>
  </r>
  <r>
    <x v="0"/>
    <x v="1"/>
    <x v="2"/>
    <x v="7"/>
    <n v="2"/>
    <x v="1"/>
    <x v="5"/>
    <x v="7"/>
    <x v="0"/>
    <n v="326392.12686599995"/>
  </r>
  <r>
    <x v="0"/>
    <x v="1"/>
    <x v="2"/>
    <x v="8"/>
    <n v="3"/>
    <x v="1"/>
    <x v="5"/>
    <x v="7"/>
    <x v="0"/>
    <n v="458875.95846300002"/>
  </r>
  <r>
    <x v="0"/>
    <x v="1"/>
    <x v="2"/>
    <x v="9"/>
    <n v="4"/>
    <x v="1"/>
    <x v="5"/>
    <x v="7"/>
    <x v="0"/>
    <n v="249862.64690399999"/>
  </r>
  <r>
    <x v="0"/>
    <x v="1"/>
    <x v="2"/>
    <x v="10"/>
    <n v="5"/>
    <x v="1"/>
    <x v="5"/>
    <x v="7"/>
    <x v="0"/>
    <n v="322646.10565199988"/>
  </r>
  <r>
    <x v="0"/>
    <x v="1"/>
    <x v="2"/>
    <x v="11"/>
    <n v="6"/>
    <x v="1"/>
    <x v="5"/>
    <x v="7"/>
    <x v="0"/>
    <n v="575665.6437870001"/>
  </r>
  <r>
    <x v="0"/>
    <x v="1"/>
    <x v="2"/>
    <x v="0"/>
    <n v="7"/>
    <x v="1"/>
    <x v="5"/>
    <x v="8"/>
    <x v="0"/>
    <n v="211116.407229"/>
  </r>
  <r>
    <x v="0"/>
    <x v="1"/>
    <x v="2"/>
    <x v="1"/>
    <n v="8"/>
    <x v="1"/>
    <x v="5"/>
    <x v="8"/>
    <x v="0"/>
    <n v="168190.62951599999"/>
  </r>
  <r>
    <x v="0"/>
    <x v="1"/>
    <x v="2"/>
    <x v="2"/>
    <n v="9"/>
    <x v="1"/>
    <x v="5"/>
    <x v="8"/>
    <x v="0"/>
    <n v="227353.88075399998"/>
  </r>
  <r>
    <x v="0"/>
    <x v="1"/>
    <x v="2"/>
    <x v="3"/>
    <n v="10"/>
    <x v="1"/>
    <x v="5"/>
    <x v="8"/>
    <x v="0"/>
    <n v="191237.58271799999"/>
  </r>
  <r>
    <x v="0"/>
    <x v="1"/>
    <x v="2"/>
    <x v="4"/>
    <n v="11"/>
    <x v="1"/>
    <x v="5"/>
    <x v="8"/>
    <x v="0"/>
    <n v="162623.44057050001"/>
  </r>
  <r>
    <x v="0"/>
    <x v="1"/>
    <x v="2"/>
    <x v="5"/>
    <n v="12"/>
    <x v="1"/>
    <x v="5"/>
    <x v="8"/>
    <x v="0"/>
    <n v="120581.37204750002"/>
  </r>
  <r>
    <x v="0"/>
    <x v="1"/>
    <x v="2"/>
    <x v="6"/>
    <n v="1"/>
    <x v="1"/>
    <x v="5"/>
    <x v="8"/>
    <x v="0"/>
    <n v="128739.394602"/>
  </r>
  <r>
    <x v="0"/>
    <x v="1"/>
    <x v="2"/>
    <x v="7"/>
    <n v="2"/>
    <x v="1"/>
    <x v="5"/>
    <x v="8"/>
    <x v="0"/>
    <n v="110552.17200299999"/>
  </r>
  <r>
    <x v="0"/>
    <x v="1"/>
    <x v="2"/>
    <x v="8"/>
    <n v="3"/>
    <x v="1"/>
    <x v="5"/>
    <x v="8"/>
    <x v="0"/>
    <n v="155425.7278665"/>
  </r>
  <r>
    <x v="0"/>
    <x v="1"/>
    <x v="2"/>
    <x v="9"/>
    <n v="4"/>
    <x v="1"/>
    <x v="5"/>
    <x v="8"/>
    <x v="0"/>
    <n v="84630.896531999999"/>
  </r>
  <r>
    <x v="0"/>
    <x v="1"/>
    <x v="2"/>
    <x v="10"/>
    <n v="5"/>
    <x v="1"/>
    <x v="5"/>
    <x v="8"/>
    <x v="0"/>
    <n v="109283.35836599997"/>
  </r>
  <r>
    <x v="0"/>
    <x v="1"/>
    <x v="2"/>
    <x v="11"/>
    <n v="6"/>
    <x v="1"/>
    <x v="5"/>
    <x v="8"/>
    <x v="0"/>
    <n v="194983.52450850004"/>
  </r>
  <r>
    <x v="0"/>
    <x v="1"/>
    <x v="2"/>
    <x v="0"/>
    <n v="7"/>
    <x v="1"/>
    <x v="6"/>
    <x v="9"/>
    <x v="0"/>
    <n v="3015948.6746999999"/>
  </r>
  <r>
    <x v="0"/>
    <x v="1"/>
    <x v="2"/>
    <x v="1"/>
    <n v="8"/>
    <x v="1"/>
    <x v="6"/>
    <x v="9"/>
    <x v="0"/>
    <n v="2402723.2787999995"/>
  </r>
  <r>
    <x v="0"/>
    <x v="1"/>
    <x v="2"/>
    <x v="2"/>
    <n v="9"/>
    <x v="1"/>
    <x v="6"/>
    <x v="9"/>
    <x v="0"/>
    <n v="3247912.5821999996"/>
  </r>
  <r>
    <x v="0"/>
    <x v="1"/>
    <x v="2"/>
    <x v="3"/>
    <n v="10"/>
    <x v="1"/>
    <x v="6"/>
    <x v="9"/>
    <x v="0"/>
    <n v="2731965.4673999995"/>
  </r>
  <r>
    <x v="0"/>
    <x v="1"/>
    <x v="2"/>
    <x v="4"/>
    <n v="11"/>
    <x v="1"/>
    <x v="6"/>
    <x v="9"/>
    <x v="0"/>
    <n v="2323192.0081500001"/>
  </r>
  <r>
    <x v="0"/>
    <x v="1"/>
    <x v="2"/>
    <x v="5"/>
    <n v="12"/>
    <x v="1"/>
    <x v="6"/>
    <x v="9"/>
    <x v="0"/>
    <n v="1722591.0292499999"/>
  </r>
  <r>
    <x v="0"/>
    <x v="1"/>
    <x v="2"/>
    <x v="6"/>
    <n v="1"/>
    <x v="1"/>
    <x v="6"/>
    <x v="9"/>
    <x v="0"/>
    <n v="1839134.2085999998"/>
  </r>
  <r>
    <x v="0"/>
    <x v="1"/>
    <x v="2"/>
    <x v="7"/>
    <n v="2"/>
    <x v="1"/>
    <x v="6"/>
    <x v="9"/>
    <x v="0"/>
    <n v="2579316.7429"/>
  </r>
  <r>
    <x v="0"/>
    <x v="1"/>
    <x v="2"/>
    <x v="8"/>
    <n v="3"/>
    <x v="1"/>
    <x v="6"/>
    <x v="9"/>
    <x v="0"/>
    <n v="2220367.5409499998"/>
  </r>
  <r>
    <x v="0"/>
    <x v="1"/>
    <x v="2"/>
    <x v="9"/>
    <n v="4"/>
    <x v="1"/>
    <x v="6"/>
    <x v="9"/>
    <x v="0"/>
    <n v="2209012.8075999999"/>
  </r>
  <r>
    <x v="0"/>
    <x v="1"/>
    <x v="2"/>
    <x v="10"/>
    <n v="5"/>
    <x v="1"/>
    <x v="6"/>
    <x v="9"/>
    <x v="0"/>
    <n v="2561190.8338000001"/>
  </r>
  <r>
    <x v="0"/>
    <x v="1"/>
    <x v="2"/>
    <x v="11"/>
    <n v="6"/>
    <x v="1"/>
    <x v="6"/>
    <x v="9"/>
    <x v="0"/>
    <n v="2785478.9215500001"/>
  </r>
  <r>
    <x v="1"/>
    <x v="0"/>
    <x v="0"/>
    <x v="0"/>
    <n v="7"/>
    <x v="0"/>
    <x v="0"/>
    <x v="0"/>
    <x v="0"/>
    <n v="1393573.1617478998"/>
  </r>
  <r>
    <x v="1"/>
    <x v="0"/>
    <x v="0"/>
    <x v="1"/>
    <n v="8"/>
    <x v="0"/>
    <x v="0"/>
    <x v="0"/>
    <x v="0"/>
    <n v="1485861.087351725"/>
  </r>
  <r>
    <x v="1"/>
    <x v="0"/>
    <x v="0"/>
    <x v="2"/>
    <n v="9"/>
    <x v="0"/>
    <x v="0"/>
    <x v="0"/>
    <x v="0"/>
    <n v="1365590.417499"/>
  </r>
  <r>
    <x v="1"/>
    <x v="0"/>
    <x v="0"/>
    <x v="3"/>
    <n v="10"/>
    <x v="0"/>
    <x v="0"/>
    <x v="0"/>
    <x v="0"/>
    <n v="1190958.0396727999"/>
  </r>
  <r>
    <x v="1"/>
    <x v="0"/>
    <x v="0"/>
    <x v="4"/>
    <n v="11"/>
    <x v="0"/>
    <x v="0"/>
    <x v="0"/>
    <x v="0"/>
    <n v="1446085.9455937999"/>
  </r>
  <r>
    <x v="1"/>
    <x v="0"/>
    <x v="0"/>
    <x v="5"/>
    <n v="12"/>
    <x v="0"/>
    <x v="0"/>
    <x v="0"/>
    <x v="0"/>
    <n v="1339684.6011239251"/>
  </r>
  <r>
    <x v="1"/>
    <x v="0"/>
    <x v="0"/>
    <x v="6"/>
    <n v="1"/>
    <x v="0"/>
    <x v="0"/>
    <x v="0"/>
    <x v="0"/>
    <n v="1936684.0881708246"/>
  </r>
  <r>
    <x v="1"/>
    <x v="0"/>
    <x v="0"/>
    <x v="7"/>
    <n v="2"/>
    <x v="0"/>
    <x v="0"/>
    <x v="0"/>
    <x v="0"/>
    <n v="1649599.6146714"/>
  </r>
  <r>
    <x v="1"/>
    <x v="0"/>
    <x v="0"/>
    <x v="8"/>
    <n v="3"/>
    <x v="0"/>
    <x v="0"/>
    <x v="0"/>
    <x v="0"/>
    <n v="1849481.8077553997"/>
  </r>
  <r>
    <x v="1"/>
    <x v="0"/>
    <x v="0"/>
    <x v="9"/>
    <n v="4"/>
    <x v="0"/>
    <x v="0"/>
    <x v="0"/>
    <x v="0"/>
    <n v="1283332.6260195"/>
  </r>
  <r>
    <x v="1"/>
    <x v="0"/>
    <x v="0"/>
    <x v="10"/>
    <n v="5"/>
    <x v="0"/>
    <x v="0"/>
    <x v="0"/>
    <x v="0"/>
    <n v="1392102.2684495498"/>
  </r>
  <r>
    <x v="1"/>
    <x v="0"/>
    <x v="0"/>
    <x v="11"/>
    <n v="6"/>
    <x v="0"/>
    <x v="0"/>
    <x v="0"/>
    <x v="0"/>
    <n v="1411857.9438288501"/>
  </r>
  <r>
    <x v="1"/>
    <x v="0"/>
    <x v="0"/>
    <x v="0"/>
    <n v="7"/>
    <x v="0"/>
    <x v="0"/>
    <x v="1"/>
    <x v="0"/>
    <n v="1625486.6059647598"/>
  </r>
  <r>
    <x v="1"/>
    <x v="0"/>
    <x v="0"/>
    <x v="1"/>
    <n v="8"/>
    <x v="0"/>
    <x v="0"/>
    <x v="1"/>
    <x v="0"/>
    <n v="1659895.1751643799"/>
  </r>
  <r>
    <x v="1"/>
    <x v="0"/>
    <x v="0"/>
    <x v="2"/>
    <n v="9"/>
    <x v="0"/>
    <x v="0"/>
    <x v="1"/>
    <x v="0"/>
    <n v="1444191.4899026998"/>
  </r>
  <r>
    <x v="1"/>
    <x v="0"/>
    <x v="0"/>
    <x v="3"/>
    <n v="10"/>
    <x v="0"/>
    <x v="0"/>
    <x v="1"/>
    <x v="0"/>
    <n v="1446297.1535751198"/>
  </r>
  <r>
    <x v="1"/>
    <x v="0"/>
    <x v="0"/>
    <x v="4"/>
    <n v="11"/>
    <x v="0"/>
    <x v="0"/>
    <x v="1"/>
    <x v="0"/>
    <n v="1514832.0416583198"/>
  </r>
  <r>
    <x v="1"/>
    <x v="0"/>
    <x v="0"/>
    <x v="5"/>
    <n v="12"/>
    <x v="0"/>
    <x v="0"/>
    <x v="1"/>
    <x v="0"/>
    <n v="1583222.1820707603"/>
  </r>
  <r>
    <x v="1"/>
    <x v="0"/>
    <x v="0"/>
    <x v="6"/>
    <n v="1"/>
    <x v="0"/>
    <x v="0"/>
    <x v="1"/>
    <x v="0"/>
    <n v="2185449.6683400148"/>
  </r>
  <r>
    <x v="1"/>
    <x v="0"/>
    <x v="0"/>
    <x v="7"/>
    <n v="2"/>
    <x v="0"/>
    <x v="0"/>
    <x v="1"/>
    <x v="0"/>
    <n v="1908874.1661135301"/>
  </r>
  <r>
    <x v="1"/>
    <x v="0"/>
    <x v="0"/>
    <x v="8"/>
    <n v="3"/>
    <x v="0"/>
    <x v="0"/>
    <x v="1"/>
    <x v="0"/>
    <n v="2172232.0198028446"/>
  </r>
  <r>
    <x v="1"/>
    <x v="0"/>
    <x v="0"/>
    <x v="9"/>
    <n v="4"/>
    <x v="0"/>
    <x v="0"/>
    <x v="1"/>
    <x v="0"/>
    <n v="1578698.4052564728"/>
  </r>
  <r>
    <x v="1"/>
    <x v="0"/>
    <x v="0"/>
    <x v="10"/>
    <n v="5"/>
    <x v="0"/>
    <x v="0"/>
    <x v="1"/>
    <x v="0"/>
    <n v="1427519.7588170748"/>
  </r>
  <r>
    <x v="1"/>
    <x v="0"/>
    <x v="0"/>
    <x v="11"/>
    <n v="6"/>
    <x v="0"/>
    <x v="0"/>
    <x v="1"/>
    <x v="0"/>
    <n v="1514114.6389280451"/>
  </r>
  <r>
    <x v="1"/>
    <x v="0"/>
    <x v="0"/>
    <x v="0"/>
    <n v="7"/>
    <x v="0"/>
    <x v="1"/>
    <x v="0"/>
    <x v="0"/>
    <n v="572721.43503440253"/>
  </r>
  <r>
    <x v="1"/>
    <x v="0"/>
    <x v="0"/>
    <x v="1"/>
    <n v="8"/>
    <x v="0"/>
    <x v="1"/>
    <x v="0"/>
    <x v="0"/>
    <n v="553259.36107870308"/>
  </r>
  <r>
    <x v="1"/>
    <x v="0"/>
    <x v="0"/>
    <x v="2"/>
    <n v="9"/>
    <x v="0"/>
    <x v="1"/>
    <x v="0"/>
    <x v="0"/>
    <n v="488663.53557713993"/>
  </r>
  <r>
    <x v="1"/>
    <x v="0"/>
    <x v="0"/>
    <x v="3"/>
    <n v="10"/>
    <x v="0"/>
    <x v="1"/>
    <x v="0"/>
    <x v="0"/>
    <n v="489975.02124432393"/>
  </r>
  <r>
    <x v="1"/>
    <x v="0"/>
    <x v="0"/>
    <x v="4"/>
    <n v="11"/>
    <x v="0"/>
    <x v="1"/>
    <x v="0"/>
    <x v="0"/>
    <n v="529133.37097590195"/>
  </r>
  <r>
    <x v="1"/>
    <x v="0"/>
    <x v="0"/>
    <x v="5"/>
    <n v="12"/>
    <x v="0"/>
    <x v="1"/>
    <x v="0"/>
    <x v="0"/>
    <n v="548346.99718814401"/>
  </r>
  <r>
    <x v="1"/>
    <x v="0"/>
    <x v="0"/>
    <x v="6"/>
    <n v="1"/>
    <x v="0"/>
    <x v="1"/>
    <x v="0"/>
    <x v="0"/>
    <n v="708180.8798732165"/>
  </r>
  <r>
    <x v="1"/>
    <x v="0"/>
    <x v="0"/>
    <x v="7"/>
    <n v="2"/>
    <x v="0"/>
    <x v="1"/>
    <x v="0"/>
    <x v="0"/>
    <n v="640010.83732324198"/>
  </r>
  <r>
    <x v="1"/>
    <x v="0"/>
    <x v="0"/>
    <x v="8"/>
    <n v="3"/>
    <x v="0"/>
    <x v="1"/>
    <x v="0"/>
    <x v="0"/>
    <n v="667459.8386969011"/>
  </r>
  <r>
    <x v="1"/>
    <x v="0"/>
    <x v="0"/>
    <x v="9"/>
    <n v="4"/>
    <x v="0"/>
    <x v="1"/>
    <x v="0"/>
    <x v="0"/>
    <n v="522776.70462318265"/>
  </r>
  <r>
    <x v="1"/>
    <x v="0"/>
    <x v="0"/>
    <x v="10"/>
    <n v="5"/>
    <x v="0"/>
    <x v="1"/>
    <x v="0"/>
    <x v="0"/>
    <n v="512724.28996642696"/>
  </r>
  <r>
    <x v="1"/>
    <x v="0"/>
    <x v="0"/>
    <x v="11"/>
    <n v="6"/>
    <x v="0"/>
    <x v="1"/>
    <x v="0"/>
    <x v="0"/>
    <n v="505076.6478049407"/>
  </r>
  <r>
    <x v="1"/>
    <x v="0"/>
    <x v="0"/>
    <x v="0"/>
    <n v="7"/>
    <x v="0"/>
    <x v="1"/>
    <x v="1"/>
    <x v="0"/>
    <n v="951843.45208066003"/>
  </r>
  <r>
    <x v="1"/>
    <x v="0"/>
    <x v="0"/>
    <x v="1"/>
    <n v="8"/>
    <x v="0"/>
    <x v="1"/>
    <x v="1"/>
    <x v="0"/>
    <n v="948078.62865493121"/>
  </r>
  <r>
    <x v="1"/>
    <x v="0"/>
    <x v="0"/>
    <x v="2"/>
    <n v="9"/>
    <x v="0"/>
    <x v="1"/>
    <x v="1"/>
    <x v="0"/>
    <n v="839638.14718028437"/>
  </r>
  <r>
    <x v="1"/>
    <x v="0"/>
    <x v="0"/>
    <x v="3"/>
    <n v="10"/>
    <x v="0"/>
    <x v="1"/>
    <x v="1"/>
    <x v="0"/>
    <n v="837761.61547412642"/>
  </r>
  <r>
    <x v="1"/>
    <x v="0"/>
    <x v="0"/>
    <x v="4"/>
    <n v="11"/>
    <x v="0"/>
    <x v="1"/>
    <x v="1"/>
    <x v="0"/>
    <n v="825905.84054225881"/>
  </r>
  <r>
    <x v="1"/>
    <x v="0"/>
    <x v="0"/>
    <x v="5"/>
    <n v="12"/>
    <x v="0"/>
    <x v="1"/>
    <x v="1"/>
    <x v="0"/>
    <n v="862303.26656136638"/>
  </r>
  <r>
    <x v="1"/>
    <x v="0"/>
    <x v="0"/>
    <x v="6"/>
    <n v="1"/>
    <x v="0"/>
    <x v="1"/>
    <x v="1"/>
    <x v="0"/>
    <n v="1253846.7036352013"/>
  </r>
  <r>
    <x v="1"/>
    <x v="0"/>
    <x v="0"/>
    <x v="7"/>
    <n v="2"/>
    <x v="0"/>
    <x v="1"/>
    <x v="1"/>
    <x v="0"/>
    <n v="1118819.7752297593"/>
  </r>
  <r>
    <x v="1"/>
    <x v="0"/>
    <x v="0"/>
    <x v="8"/>
    <n v="3"/>
    <x v="0"/>
    <x v="1"/>
    <x v="1"/>
    <x v="0"/>
    <n v="1243211.3255661349"/>
  </r>
  <r>
    <x v="1"/>
    <x v="0"/>
    <x v="0"/>
    <x v="9"/>
    <n v="4"/>
    <x v="0"/>
    <x v="1"/>
    <x v="1"/>
    <x v="0"/>
    <n v="873553.17312709882"/>
  </r>
  <r>
    <x v="1"/>
    <x v="0"/>
    <x v="0"/>
    <x v="10"/>
    <n v="5"/>
    <x v="0"/>
    <x v="1"/>
    <x v="1"/>
    <x v="0"/>
    <n v="904225.09532840759"/>
  </r>
  <r>
    <x v="1"/>
    <x v="0"/>
    <x v="0"/>
    <x v="11"/>
    <n v="6"/>
    <x v="0"/>
    <x v="1"/>
    <x v="1"/>
    <x v="0"/>
    <n v="871415.10053497902"/>
  </r>
  <r>
    <x v="1"/>
    <x v="0"/>
    <x v="0"/>
    <x v="0"/>
    <n v="7"/>
    <x v="0"/>
    <x v="2"/>
    <x v="0"/>
    <x v="0"/>
    <n v="1297406.74054068"/>
  </r>
  <r>
    <x v="1"/>
    <x v="0"/>
    <x v="0"/>
    <x v="1"/>
    <n v="8"/>
    <x v="0"/>
    <x v="2"/>
    <x v="0"/>
    <x v="0"/>
    <n v="1246732.403197204"/>
  </r>
  <r>
    <x v="1"/>
    <x v="0"/>
    <x v="0"/>
    <x v="2"/>
    <n v="9"/>
    <x v="0"/>
    <x v="2"/>
    <x v="0"/>
    <x v="0"/>
    <n v="1261003.9380338399"/>
  </r>
  <r>
    <x v="1"/>
    <x v="0"/>
    <x v="0"/>
    <x v="3"/>
    <n v="10"/>
    <x v="0"/>
    <x v="2"/>
    <x v="0"/>
    <x v="0"/>
    <n v="1179821.26796688"/>
  </r>
  <r>
    <x v="1"/>
    <x v="0"/>
    <x v="0"/>
    <x v="4"/>
    <n v="11"/>
    <x v="0"/>
    <x v="2"/>
    <x v="0"/>
    <x v="0"/>
    <n v="1225043.3422285519"/>
  </r>
  <r>
    <x v="1"/>
    <x v="0"/>
    <x v="0"/>
    <x v="5"/>
    <n v="12"/>
    <x v="0"/>
    <x v="2"/>
    <x v="0"/>
    <x v="0"/>
    <n v="1129962.8956686843"/>
  </r>
  <r>
    <x v="1"/>
    <x v="0"/>
    <x v="0"/>
    <x v="6"/>
    <n v="1"/>
    <x v="0"/>
    <x v="2"/>
    <x v="0"/>
    <x v="0"/>
    <n v="1834971.6304940018"/>
  </r>
  <r>
    <x v="1"/>
    <x v="0"/>
    <x v="0"/>
    <x v="7"/>
    <n v="2"/>
    <x v="0"/>
    <x v="2"/>
    <x v="0"/>
    <x v="0"/>
    <n v="1482921.3921540482"/>
  </r>
  <r>
    <x v="1"/>
    <x v="0"/>
    <x v="0"/>
    <x v="8"/>
    <n v="3"/>
    <x v="0"/>
    <x v="2"/>
    <x v="0"/>
    <x v="0"/>
    <n v="1660344.4743205321"/>
  </r>
  <r>
    <x v="1"/>
    <x v="0"/>
    <x v="0"/>
    <x v="9"/>
    <n v="4"/>
    <x v="0"/>
    <x v="2"/>
    <x v="0"/>
    <x v="0"/>
    <n v="1113082.4783076462"/>
  </r>
  <r>
    <x v="1"/>
    <x v="0"/>
    <x v="0"/>
    <x v="10"/>
    <n v="5"/>
    <x v="0"/>
    <x v="2"/>
    <x v="0"/>
    <x v="0"/>
    <n v="1161768.9546225839"/>
  </r>
  <r>
    <x v="1"/>
    <x v="0"/>
    <x v="0"/>
    <x v="11"/>
    <n v="6"/>
    <x v="0"/>
    <x v="2"/>
    <x v="0"/>
    <x v="0"/>
    <n v="1224249.1339697081"/>
  </r>
  <r>
    <x v="1"/>
    <x v="0"/>
    <x v="1"/>
    <x v="0"/>
    <n v="7"/>
    <x v="0"/>
    <x v="0"/>
    <x v="0"/>
    <x v="0"/>
    <n v="2439885.8439482502"/>
  </r>
  <r>
    <x v="1"/>
    <x v="0"/>
    <x v="1"/>
    <x v="1"/>
    <n v="8"/>
    <x v="0"/>
    <x v="0"/>
    <x v="0"/>
    <x v="0"/>
    <n v="2069958.7336024998"/>
  </r>
  <r>
    <x v="1"/>
    <x v="0"/>
    <x v="1"/>
    <x v="2"/>
    <n v="9"/>
    <x v="0"/>
    <x v="0"/>
    <x v="0"/>
    <x v="0"/>
    <n v="2209497.7676836252"/>
  </r>
  <r>
    <x v="1"/>
    <x v="0"/>
    <x v="1"/>
    <x v="3"/>
    <n v="10"/>
    <x v="0"/>
    <x v="0"/>
    <x v="0"/>
    <x v="0"/>
    <n v="2131961.0649809996"/>
  </r>
  <r>
    <x v="1"/>
    <x v="0"/>
    <x v="1"/>
    <x v="4"/>
    <n v="11"/>
    <x v="0"/>
    <x v="0"/>
    <x v="0"/>
    <x v="0"/>
    <n v="1933724.25794625"/>
  </r>
  <r>
    <x v="1"/>
    <x v="0"/>
    <x v="1"/>
    <x v="5"/>
    <n v="12"/>
    <x v="0"/>
    <x v="0"/>
    <x v="0"/>
    <x v="0"/>
    <n v="2147472.275895"/>
  </r>
  <r>
    <x v="1"/>
    <x v="0"/>
    <x v="1"/>
    <x v="6"/>
    <n v="1"/>
    <x v="0"/>
    <x v="0"/>
    <x v="0"/>
    <x v="0"/>
    <n v="2981782.90809"/>
  </r>
  <r>
    <x v="1"/>
    <x v="0"/>
    <x v="1"/>
    <x v="7"/>
    <n v="2"/>
    <x v="0"/>
    <x v="0"/>
    <x v="0"/>
    <x v="0"/>
    <n v="2090550.4084649999"/>
  </r>
  <r>
    <x v="1"/>
    <x v="0"/>
    <x v="1"/>
    <x v="8"/>
    <n v="3"/>
    <x v="0"/>
    <x v="0"/>
    <x v="0"/>
    <x v="0"/>
    <n v="2633205.7530198749"/>
  </r>
  <r>
    <x v="1"/>
    <x v="0"/>
    <x v="1"/>
    <x v="9"/>
    <n v="4"/>
    <x v="0"/>
    <x v="0"/>
    <x v="0"/>
    <x v="0"/>
    <n v="2356889.5272892499"/>
  </r>
  <r>
    <x v="1"/>
    <x v="0"/>
    <x v="1"/>
    <x v="10"/>
    <n v="5"/>
    <x v="0"/>
    <x v="0"/>
    <x v="0"/>
    <x v="0"/>
    <n v="2084390.0351099998"/>
  </r>
  <r>
    <x v="1"/>
    <x v="0"/>
    <x v="1"/>
    <x v="11"/>
    <n v="6"/>
    <x v="0"/>
    <x v="0"/>
    <x v="0"/>
    <x v="0"/>
    <n v="2138384.6289562499"/>
  </r>
  <r>
    <x v="1"/>
    <x v="0"/>
    <x v="1"/>
    <x v="0"/>
    <n v="7"/>
    <x v="0"/>
    <x v="0"/>
    <x v="1"/>
    <x v="0"/>
    <n v="5139211.1177422497"/>
  </r>
  <r>
    <x v="1"/>
    <x v="0"/>
    <x v="1"/>
    <x v="1"/>
    <n v="8"/>
    <x v="0"/>
    <x v="0"/>
    <x v="1"/>
    <x v="0"/>
    <n v="3946004.6255270001"/>
  </r>
  <r>
    <x v="1"/>
    <x v="0"/>
    <x v="1"/>
    <x v="2"/>
    <n v="9"/>
    <x v="0"/>
    <x v="0"/>
    <x v="1"/>
    <x v="0"/>
    <n v="4346383.9848317504"/>
  </r>
  <r>
    <x v="1"/>
    <x v="0"/>
    <x v="1"/>
    <x v="3"/>
    <n v="10"/>
    <x v="0"/>
    <x v="0"/>
    <x v="1"/>
    <x v="0"/>
    <n v="4282440.7928499999"/>
  </r>
  <r>
    <x v="1"/>
    <x v="0"/>
    <x v="1"/>
    <x v="4"/>
    <n v="11"/>
    <x v="0"/>
    <x v="0"/>
    <x v="1"/>
    <x v="0"/>
    <n v="4041128.2704065"/>
  </r>
  <r>
    <x v="1"/>
    <x v="0"/>
    <x v="1"/>
    <x v="5"/>
    <n v="12"/>
    <x v="0"/>
    <x v="0"/>
    <x v="1"/>
    <x v="0"/>
    <n v="4489049.242656"/>
  </r>
  <r>
    <x v="1"/>
    <x v="0"/>
    <x v="1"/>
    <x v="6"/>
    <n v="1"/>
    <x v="0"/>
    <x v="0"/>
    <x v="1"/>
    <x v="0"/>
    <n v="6198904.3672349993"/>
  </r>
  <r>
    <x v="1"/>
    <x v="0"/>
    <x v="1"/>
    <x v="7"/>
    <n v="2"/>
    <x v="0"/>
    <x v="0"/>
    <x v="1"/>
    <x v="0"/>
    <n v="4648888.2965024998"/>
  </r>
  <r>
    <x v="1"/>
    <x v="0"/>
    <x v="1"/>
    <x v="8"/>
    <n v="3"/>
    <x v="0"/>
    <x v="0"/>
    <x v="1"/>
    <x v="0"/>
    <n v="5898315.4044952495"/>
  </r>
  <r>
    <x v="1"/>
    <x v="0"/>
    <x v="1"/>
    <x v="9"/>
    <n v="4"/>
    <x v="0"/>
    <x v="0"/>
    <x v="1"/>
    <x v="0"/>
    <n v="4664521.8484669998"/>
  </r>
  <r>
    <x v="1"/>
    <x v="0"/>
    <x v="1"/>
    <x v="10"/>
    <n v="5"/>
    <x v="0"/>
    <x v="0"/>
    <x v="1"/>
    <x v="0"/>
    <n v="4250449.1534670005"/>
  </r>
  <r>
    <x v="1"/>
    <x v="0"/>
    <x v="1"/>
    <x v="11"/>
    <n v="6"/>
    <x v="0"/>
    <x v="0"/>
    <x v="1"/>
    <x v="0"/>
    <n v="4197744.4401284996"/>
  </r>
  <r>
    <x v="1"/>
    <x v="0"/>
    <x v="1"/>
    <x v="0"/>
    <n v="7"/>
    <x v="0"/>
    <x v="1"/>
    <x v="0"/>
    <x v="0"/>
    <n v="2126344.3882868001"/>
  </r>
  <r>
    <x v="1"/>
    <x v="0"/>
    <x v="1"/>
    <x v="1"/>
    <n v="8"/>
    <x v="0"/>
    <x v="1"/>
    <x v="0"/>
    <x v="0"/>
    <n v="1830310.04721576"/>
  </r>
  <r>
    <x v="1"/>
    <x v="0"/>
    <x v="1"/>
    <x v="2"/>
    <n v="9"/>
    <x v="0"/>
    <x v="1"/>
    <x v="0"/>
    <x v="0"/>
    <n v="1932722.2586980001"/>
  </r>
  <r>
    <x v="1"/>
    <x v="0"/>
    <x v="1"/>
    <x v="3"/>
    <n v="10"/>
    <x v="0"/>
    <x v="1"/>
    <x v="0"/>
    <x v="0"/>
    <n v="1863347.8597905599"/>
  </r>
  <r>
    <x v="1"/>
    <x v="0"/>
    <x v="1"/>
    <x v="4"/>
    <n v="11"/>
    <x v="0"/>
    <x v="1"/>
    <x v="0"/>
    <x v="0"/>
    <n v="1772855.3065638801"/>
  </r>
  <r>
    <x v="1"/>
    <x v="0"/>
    <x v="1"/>
    <x v="5"/>
    <n v="12"/>
    <x v="0"/>
    <x v="1"/>
    <x v="0"/>
    <x v="0"/>
    <n v="1900808.01194328"/>
  </r>
  <r>
    <x v="1"/>
    <x v="0"/>
    <x v="1"/>
    <x v="6"/>
    <n v="1"/>
    <x v="0"/>
    <x v="1"/>
    <x v="0"/>
    <x v="0"/>
    <n v="2656208.4777756003"/>
  </r>
  <r>
    <x v="1"/>
    <x v="0"/>
    <x v="1"/>
    <x v="7"/>
    <n v="2"/>
    <x v="0"/>
    <x v="1"/>
    <x v="0"/>
    <x v="0"/>
    <n v="2616107.4378318004"/>
  </r>
  <r>
    <x v="1"/>
    <x v="0"/>
    <x v="1"/>
    <x v="8"/>
    <n v="3"/>
    <x v="0"/>
    <x v="1"/>
    <x v="0"/>
    <x v="0"/>
    <n v="2497537.4048039801"/>
  </r>
  <r>
    <x v="1"/>
    <x v="0"/>
    <x v="1"/>
    <x v="9"/>
    <n v="4"/>
    <x v="0"/>
    <x v="1"/>
    <x v="0"/>
    <x v="0"/>
    <n v="1880594.9392397199"/>
  </r>
  <r>
    <x v="1"/>
    <x v="0"/>
    <x v="1"/>
    <x v="10"/>
    <n v="5"/>
    <x v="0"/>
    <x v="1"/>
    <x v="0"/>
    <x v="0"/>
    <n v="1799580.2809168801"/>
  </r>
  <r>
    <x v="1"/>
    <x v="0"/>
    <x v="1"/>
    <x v="11"/>
    <n v="6"/>
    <x v="0"/>
    <x v="1"/>
    <x v="0"/>
    <x v="0"/>
    <n v="1962186.22557672"/>
  </r>
  <r>
    <x v="1"/>
    <x v="0"/>
    <x v="1"/>
    <x v="0"/>
    <n v="7"/>
    <x v="0"/>
    <x v="1"/>
    <x v="1"/>
    <x v="0"/>
    <n v="3873782.0619640001"/>
  </r>
  <r>
    <x v="1"/>
    <x v="0"/>
    <x v="1"/>
    <x v="1"/>
    <n v="8"/>
    <x v="0"/>
    <x v="1"/>
    <x v="1"/>
    <x v="0"/>
    <n v="3236640.6193384002"/>
  </r>
  <r>
    <x v="1"/>
    <x v="0"/>
    <x v="1"/>
    <x v="2"/>
    <n v="9"/>
    <x v="0"/>
    <x v="1"/>
    <x v="1"/>
    <x v="0"/>
    <n v="3452365.4743496003"/>
  </r>
  <r>
    <x v="1"/>
    <x v="0"/>
    <x v="1"/>
    <x v="3"/>
    <n v="10"/>
    <x v="0"/>
    <x v="1"/>
    <x v="1"/>
    <x v="0"/>
    <n v="3356591.8241904001"/>
  </r>
  <r>
    <x v="1"/>
    <x v="0"/>
    <x v="1"/>
    <x v="4"/>
    <n v="11"/>
    <x v="0"/>
    <x v="1"/>
    <x v="1"/>
    <x v="0"/>
    <n v="3011576.2034932002"/>
  </r>
  <r>
    <x v="1"/>
    <x v="0"/>
    <x v="1"/>
    <x v="5"/>
    <n v="12"/>
    <x v="0"/>
    <x v="1"/>
    <x v="1"/>
    <x v="0"/>
    <n v="3605073.1360128"/>
  </r>
  <r>
    <x v="1"/>
    <x v="0"/>
    <x v="1"/>
    <x v="6"/>
    <n v="1"/>
    <x v="0"/>
    <x v="1"/>
    <x v="1"/>
    <x v="0"/>
    <n v="5213462.9938199995"/>
  </r>
  <r>
    <x v="1"/>
    <x v="0"/>
    <x v="1"/>
    <x v="7"/>
    <n v="2"/>
    <x v="0"/>
    <x v="1"/>
    <x v="1"/>
    <x v="0"/>
    <n v="4601973.0645340011"/>
  </r>
  <r>
    <x v="1"/>
    <x v="0"/>
    <x v="1"/>
    <x v="8"/>
    <n v="3"/>
    <x v="0"/>
    <x v="1"/>
    <x v="1"/>
    <x v="0"/>
    <n v="4341474.4526009997"/>
  </r>
  <r>
    <x v="1"/>
    <x v="0"/>
    <x v="1"/>
    <x v="9"/>
    <n v="4"/>
    <x v="0"/>
    <x v="1"/>
    <x v="1"/>
    <x v="0"/>
    <n v="4348448.7778535997"/>
  </r>
  <r>
    <x v="1"/>
    <x v="0"/>
    <x v="1"/>
    <x v="10"/>
    <n v="5"/>
    <x v="0"/>
    <x v="1"/>
    <x v="1"/>
    <x v="0"/>
    <n v="3249860.6738448003"/>
  </r>
  <r>
    <x v="1"/>
    <x v="0"/>
    <x v="1"/>
    <x v="11"/>
    <n v="6"/>
    <x v="0"/>
    <x v="1"/>
    <x v="1"/>
    <x v="0"/>
    <n v="3447637.2776856003"/>
  </r>
  <r>
    <x v="1"/>
    <x v="0"/>
    <x v="1"/>
    <x v="0"/>
    <n v="7"/>
    <x v="0"/>
    <x v="2"/>
    <x v="0"/>
    <x v="0"/>
    <n v="4205710.5050467979"/>
  </r>
  <r>
    <x v="1"/>
    <x v="0"/>
    <x v="1"/>
    <x v="1"/>
    <n v="8"/>
    <x v="0"/>
    <x v="2"/>
    <x v="0"/>
    <x v="0"/>
    <n v="3388330.7652803189"/>
  </r>
  <r>
    <x v="1"/>
    <x v="0"/>
    <x v="1"/>
    <x v="2"/>
    <n v="9"/>
    <x v="0"/>
    <x v="2"/>
    <x v="0"/>
    <x v="0"/>
    <n v="4067080.518160814"/>
  </r>
  <r>
    <x v="1"/>
    <x v="0"/>
    <x v="1"/>
    <x v="3"/>
    <n v="10"/>
    <x v="0"/>
    <x v="2"/>
    <x v="0"/>
    <x v="0"/>
    <n v="3744069.5923996787"/>
  </r>
  <r>
    <x v="1"/>
    <x v="0"/>
    <x v="1"/>
    <x v="4"/>
    <n v="11"/>
    <x v="0"/>
    <x v="2"/>
    <x v="0"/>
    <x v="0"/>
    <n v="3462813.1125993291"/>
  </r>
  <r>
    <x v="1"/>
    <x v="0"/>
    <x v="1"/>
    <x v="5"/>
    <n v="12"/>
    <x v="0"/>
    <x v="2"/>
    <x v="0"/>
    <x v="0"/>
    <n v="3568361.8434775192"/>
  </r>
  <r>
    <x v="1"/>
    <x v="0"/>
    <x v="1"/>
    <x v="6"/>
    <n v="1"/>
    <x v="0"/>
    <x v="2"/>
    <x v="0"/>
    <x v="0"/>
    <n v="5471503.3322801981"/>
  </r>
  <r>
    <x v="1"/>
    <x v="0"/>
    <x v="1"/>
    <x v="7"/>
    <n v="2"/>
    <x v="0"/>
    <x v="2"/>
    <x v="0"/>
    <x v="0"/>
    <n v="5059522.5801976481"/>
  </r>
  <r>
    <x v="1"/>
    <x v="0"/>
    <x v="1"/>
    <x v="8"/>
    <n v="3"/>
    <x v="0"/>
    <x v="2"/>
    <x v="0"/>
    <x v="0"/>
    <n v="4550701.2166301943"/>
  </r>
  <r>
    <x v="1"/>
    <x v="0"/>
    <x v="1"/>
    <x v="9"/>
    <n v="4"/>
    <x v="0"/>
    <x v="2"/>
    <x v="0"/>
    <x v="0"/>
    <n v="4783246.4214486899"/>
  </r>
  <r>
    <x v="1"/>
    <x v="0"/>
    <x v="1"/>
    <x v="10"/>
    <n v="5"/>
    <x v="0"/>
    <x v="2"/>
    <x v="0"/>
    <x v="0"/>
    <n v="3615900.6923301592"/>
  </r>
  <r>
    <x v="1"/>
    <x v="0"/>
    <x v="1"/>
    <x v="11"/>
    <n v="6"/>
    <x v="0"/>
    <x v="2"/>
    <x v="0"/>
    <x v="0"/>
    <n v="3879202.5837155385"/>
  </r>
  <r>
    <x v="1"/>
    <x v="0"/>
    <x v="2"/>
    <x v="0"/>
    <n v="7"/>
    <x v="0"/>
    <x v="0"/>
    <x v="0"/>
    <x v="0"/>
    <n v="1689221.1490034999"/>
  </r>
  <r>
    <x v="1"/>
    <x v="0"/>
    <x v="2"/>
    <x v="1"/>
    <n v="8"/>
    <x v="0"/>
    <x v="0"/>
    <x v="0"/>
    <x v="0"/>
    <n v="2059921.8667754997"/>
  </r>
  <r>
    <x v="1"/>
    <x v="0"/>
    <x v="2"/>
    <x v="2"/>
    <n v="9"/>
    <x v="0"/>
    <x v="0"/>
    <x v="0"/>
    <x v="0"/>
    <n v="1793176.531129"/>
  </r>
  <r>
    <x v="1"/>
    <x v="0"/>
    <x v="2"/>
    <x v="3"/>
    <n v="10"/>
    <x v="0"/>
    <x v="0"/>
    <x v="0"/>
    <x v="0"/>
    <n v="1547855.7555440001"/>
  </r>
  <r>
    <x v="1"/>
    <x v="0"/>
    <x v="2"/>
    <x v="4"/>
    <n v="11"/>
    <x v="0"/>
    <x v="0"/>
    <x v="0"/>
    <x v="0"/>
    <n v="1621360.3148906252"/>
  </r>
  <r>
    <x v="1"/>
    <x v="0"/>
    <x v="2"/>
    <x v="5"/>
    <n v="12"/>
    <x v="0"/>
    <x v="0"/>
    <x v="0"/>
    <x v="0"/>
    <n v="1330451.9418015"/>
  </r>
  <r>
    <x v="1"/>
    <x v="0"/>
    <x v="2"/>
    <x v="6"/>
    <n v="1"/>
    <x v="0"/>
    <x v="0"/>
    <x v="0"/>
    <x v="0"/>
    <n v="2228780.4880005"/>
  </r>
  <r>
    <x v="1"/>
    <x v="0"/>
    <x v="2"/>
    <x v="7"/>
    <n v="2"/>
    <x v="0"/>
    <x v="0"/>
    <x v="0"/>
    <x v="0"/>
    <n v="2185969.2785069998"/>
  </r>
  <r>
    <x v="1"/>
    <x v="0"/>
    <x v="2"/>
    <x v="8"/>
    <n v="3"/>
    <x v="0"/>
    <x v="0"/>
    <x v="0"/>
    <x v="0"/>
    <n v="1950392.0613048752"/>
  </r>
  <r>
    <x v="1"/>
    <x v="0"/>
    <x v="2"/>
    <x v="9"/>
    <n v="4"/>
    <x v="0"/>
    <x v="0"/>
    <x v="0"/>
    <x v="0"/>
    <n v="1986295.0526719999"/>
  </r>
  <r>
    <x v="1"/>
    <x v="0"/>
    <x v="2"/>
    <x v="10"/>
    <n v="5"/>
    <x v="0"/>
    <x v="0"/>
    <x v="0"/>
    <x v="0"/>
    <n v="2071155.7982568748"/>
  </r>
  <r>
    <x v="1"/>
    <x v="0"/>
    <x v="2"/>
    <x v="11"/>
    <n v="6"/>
    <x v="0"/>
    <x v="0"/>
    <x v="0"/>
    <x v="0"/>
    <n v="2273512.0860041254"/>
  </r>
  <r>
    <x v="1"/>
    <x v="0"/>
    <x v="2"/>
    <x v="0"/>
    <n v="7"/>
    <x v="0"/>
    <x v="0"/>
    <x v="1"/>
    <x v="0"/>
    <n v="3229019.3481892501"/>
  </r>
  <r>
    <x v="1"/>
    <x v="0"/>
    <x v="2"/>
    <x v="1"/>
    <n v="8"/>
    <x v="0"/>
    <x v="0"/>
    <x v="1"/>
    <x v="0"/>
    <n v="3998074.953249"/>
  </r>
  <r>
    <x v="1"/>
    <x v="0"/>
    <x v="2"/>
    <x v="2"/>
    <n v="9"/>
    <x v="0"/>
    <x v="0"/>
    <x v="1"/>
    <x v="0"/>
    <n v="3458560.3451040001"/>
  </r>
  <r>
    <x v="1"/>
    <x v="0"/>
    <x v="2"/>
    <x v="3"/>
    <n v="10"/>
    <x v="0"/>
    <x v="0"/>
    <x v="1"/>
    <x v="0"/>
    <n v="2863773.4980290001"/>
  </r>
  <r>
    <x v="1"/>
    <x v="0"/>
    <x v="2"/>
    <x v="4"/>
    <n v="11"/>
    <x v="0"/>
    <x v="0"/>
    <x v="1"/>
    <x v="0"/>
    <n v="3126213.72064"/>
  </r>
  <r>
    <x v="1"/>
    <x v="0"/>
    <x v="2"/>
    <x v="5"/>
    <n v="12"/>
    <x v="0"/>
    <x v="0"/>
    <x v="1"/>
    <x v="0"/>
    <n v="2691566.5882560001"/>
  </r>
  <r>
    <x v="1"/>
    <x v="0"/>
    <x v="2"/>
    <x v="6"/>
    <n v="1"/>
    <x v="0"/>
    <x v="0"/>
    <x v="1"/>
    <x v="0"/>
    <n v="4009179.999363"/>
  </r>
  <r>
    <x v="1"/>
    <x v="0"/>
    <x v="2"/>
    <x v="7"/>
    <n v="2"/>
    <x v="0"/>
    <x v="0"/>
    <x v="1"/>
    <x v="0"/>
    <n v="4249229.7763439994"/>
  </r>
  <r>
    <x v="1"/>
    <x v="0"/>
    <x v="2"/>
    <x v="8"/>
    <n v="3"/>
    <x v="0"/>
    <x v="0"/>
    <x v="1"/>
    <x v="0"/>
    <n v="3887025.4362960001"/>
  </r>
  <r>
    <x v="1"/>
    <x v="0"/>
    <x v="2"/>
    <x v="9"/>
    <n v="4"/>
    <x v="0"/>
    <x v="0"/>
    <x v="1"/>
    <x v="0"/>
    <n v="4377062.9091839995"/>
  </r>
  <r>
    <x v="1"/>
    <x v="0"/>
    <x v="2"/>
    <x v="10"/>
    <n v="5"/>
    <x v="0"/>
    <x v="0"/>
    <x v="1"/>
    <x v="0"/>
    <n v="4388344.7790930001"/>
  </r>
  <r>
    <x v="1"/>
    <x v="0"/>
    <x v="2"/>
    <x v="11"/>
    <n v="6"/>
    <x v="0"/>
    <x v="0"/>
    <x v="1"/>
    <x v="0"/>
    <n v="4431008.4784342507"/>
  </r>
  <r>
    <x v="1"/>
    <x v="0"/>
    <x v="2"/>
    <x v="0"/>
    <n v="7"/>
    <x v="0"/>
    <x v="1"/>
    <x v="0"/>
    <x v="0"/>
    <n v="1665101.5295861098"/>
  </r>
  <r>
    <x v="1"/>
    <x v="0"/>
    <x v="2"/>
    <x v="1"/>
    <n v="8"/>
    <x v="0"/>
    <x v="1"/>
    <x v="0"/>
    <x v="0"/>
    <n v="1847076.2833604398"/>
  </r>
  <r>
    <x v="1"/>
    <x v="0"/>
    <x v="2"/>
    <x v="2"/>
    <n v="9"/>
    <x v="0"/>
    <x v="1"/>
    <x v="0"/>
    <x v="0"/>
    <n v="1443255.6006155098"/>
  </r>
  <r>
    <x v="1"/>
    <x v="0"/>
    <x v="2"/>
    <x v="3"/>
    <n v="10"/>
    <x v="0"/>
    <x v="1"/>
    <x v="0"/>
    <x v="0"/>
    <n v="1340433.4702902001"/>
  </r>
  <r>
    <x v="1"/>
    <x v="0"/>
    <x v="2"/>
    <x v="4"/>
    <n v="11"/>
    <x v="0"/>
    <x v="1"/>
    <x v="0"/>
    <x v="0"/>
    <n v="1484304.6234175498"/>
  </r>
  <r>
    <x v="1"/>
    <x v="0"/>
    <x v="2"/>
    <x v="5"/>
    <n v="12"/>
    <x v="0"/>
    <x v="1"/>
    <x v="0"/>
    <x v="0"/>
    <n v="1288013.6333248802"/>
  </r>
  <r>
    <x v="1"/>
    <x v="0"/>
    <x v="2"/>
    <x v="6"/>
    <n v="1"/>
    <x v="0"/>
    <x v="1"/>
    <x v="0"/>
    <x v="0"/>
    <n v="1934441.18316372"/>
  </r>
  <r>
    <x v="1"/>
    <x v="0"/>
    <x v="2"/>
    <x v="7"/>
    <n v="2"/>
    <x v="0"/>
    <x v="1"/>
    <x v="0"/>
    <x v="0"/>
    <n v="1867732.8207522598"/>
  </r>
  <r>
    <x v="1"/>
    <x v="0"/>
    <x v="2"/>
    <x v="8"/>
    <n v="3"/>
    <x v="0"/>
    <x v="1"/>
    <x v="0"/>
    <x v="0"/>
    <n v="1632975.2369934299"/>
  </r>
  <r>
    <x v="1"/>
    <x v="0"/>
    <x v="2"/>
    <x v="9"/>
    <n v="4"/>
    <x v="0"/>
    <x v="1"/>
    <x v="0"/>
    <x v="0"/>
    <n v="1699686.4578355199"/>
  </r>
  <r>
    <x v="1"/>
    <x v="0"/>
    <x v="2"/>
    <x v="10"/>
    <n v="5"/>
    <x v="0"/>
    <x v="1"/>
    <x v="0"/>
    <x v="0"/>
    <n v="1838520.95026149"/>
  </r>
  <r>
    <x v="1"/>
    <x v="0"/>
    <x v="2"/>
    <x v="11"/>
    <n v="6"/>
    <x v="0"/>
    <x v="1"/>
    <x v="0"/>
    <x v="0"/>
    <n v="1919092.9312032503"/>
  </r>
  <r>
    <x v="1"/>
    <x v="0"/>
    <x v="2"/>
    <x v="0"/>
    <n v="7"/>
    <x v="0"/>
    <x v="1"/>
    <x v="1"/>
    <x v="0"/>
    <n v="2886159.0288201999"/>
  </r>
  <r>
    <x v="1"/>
    <x v="0"/>
    <x v="2"/>
    <x v="1"/>
    <n v="8"/>
    <x v="0"/>
    <x v="1"/>
    <x v="1"/>
    <x v="0"/>
    <n v="2138617.9464186002"/>
  </r>
  <r>
    <x v="1"/>
    <x v="0"/>
    <x v="2"/>
    <x v="2"/>
    <n v="9"/>
    <x v="0"/>
    <x v="1"/>
    <x v="1"/>
    <x v="0"/>
    <n v="3947712.1118929996"/>
  </r>
  <r>
    <x v="1"/>
    <x v="0"/>
    <x v="2"/>
    <x v="3"/>
    <n v="10"/>
    <x v="0"/>
    <x v="1"/>
    <x v="1"/>
    <x v="0"/>
    <n v="3336453.7222977998"/>
  </r>
  <r>
    <x v="1"/>
    <x v="0"/>
    <x v="2"/>
    <x v="4"/>
    <n v="11"/>
    <x v="0"/>
    <x v="1"/>
    <x v="1"/>
    <x v="0"/>
    <n v="2581238.6260960004"/>
  </r>
  <r>
    <x v="1"/>
    <x v="0"/>
    <x v="2"/>
    <x v="5"/>
    <n v="12"/>
    <x v="0"/>
    <x v="1"/>
    <x v="1"/>
    <x v="0"/>
    <n v="3389594.0119008003"/>
  </r>
  <r>
    <x v="1"/>
    <x v="0"/>
    <x v="2"/>
    <x v="6"/>
    <n v="1"/>
    <x v="0"/>
    <x v="1"/>
    <x v="1"/>
    <x v="0"/>
    <n v="3641782.9956648001"/>
  </r>
  <r>
    <x v="1"/>
    <x v="0"/>
    <x v="2"/>
    <x v="7"/>
    <n v="2"/>
    <x v="0"/>
    <x v="1"/>
    <x v="1"/>
    <x v="0"/>
    <n v="3637088.2590588001"/>
  </r>
  <r>
    <x v="1"/>
    <x v="0"/>
    <x v="2"/>
    <x v="8"/>
    <n v="3"/>
    <x v="0"/>
    <x v="1"/>
    <x v="1"/>
    <x v="0"/>
    <n v="2891368.2735684002"/>
  </r>
  <r>
    <x v="1"/>
    <x v="0"/>
    <x v="2"/>
    <x v="9"/>
    <n v="4"/>
    <x v="0"/>
    <x v="1"/>
    <x v="1"/>
    <x v="0"/>
    <n v="3090339.0142464004"/>
  </r>
  <r>
    <x v="1"/>
    <x v="0"/>
    <x v="2"/>
    <x v="10"/>
    <n v="5"/>
    <x v="0"/>
    <x v="1"/>
    <x v="1"/>
    <x v="0"/>
    <n v="3395668.6594643998"/>
  </r>
  <r>
    <x v="1"/>
    <x v="0"/>
    <x v="2"/>
    <x v="11"/>
    <n v="6"/>
    <x v="0"/>
    <x v="1"/>
    <x v="1"/>
    <x v="0"/>
    <n v="3379572.3100814"/>
  </r>
  <r>
    <x v="1"/>
    <x v="0"/>
    <x v="2"/>
    <x v="0"/>
    <n v="7"/>
    <x v="0"/>
    <x v="2"/>
    <x v="0"/>
    <x v="0"/>
    <n v="3083178.310218194"/>
  </r>
  <r>
    <x v="1"/>
    <x v="0"/>
    <x v="2"/>
    <x v="1"/>
    <n v="8"/>
    <x v="0"/>
    <x v="2"/>
    <x v="0"/>
    <x v="0"/>
    <n v="3624627.2765830643"/>
  </r>
  <r>
    <x v="1"/>
    <x v="0"/>
    <x v="2"/>
    <x v="2"/>
    <n v="9"/>
    <x v="0"/>
    <x v="2"/>
    <x v="0"/>
    <x v="0"/>
    <n v="3090109.4706031792"/>
  </r>
  <r>
    <x v="1"/>
    <x v="0"/>
    <x v="2"/>
    <x v="3"/>
    <n v="10"/>
    <x v="0"/>
    <x v="2"/>
    <x v="0"/>
    <x v="0"/>
    <n v="2588932.9613108994"/>
  </r>
  <r>
    <x v="1"/>
    <x v="0"/>
    <x v="2"/>
    <x v="4"/>
    <n v="11"/>
    <x v="0"/>
    <x v="2"/>
    <x v="0"/>
    <x v="0"/>
    <n v="2871337.5293786996"/>
  </r>
  <r>
    <x v="1"/>
    <x v="0"/>
    <x v="2"/>
    <x v="5"/>
    <n v="12"/>
    <x v="0"/>
    <x v="2"/>
    <x v="0"/>
    <x v="0"/>
    <n v="2476353.7848823196"/>
  </r>
  <r>
    <x v="1"/>
    <x v="0"/>
    <x v="2"/>
    <x v="6"/>
    <n v="1"/>
    <x v="0"/>
    <x v="2"/>
    <x v="0"/>
    <x v="0"/>
    <n v="3520427.5225060191"/>
  </r>
  <r>
    <x v="1"/>
    <x v="0"/>
    <x v="2"/>
    <x v="7"/>
    <n v="2"/>
    <x v="0"/>
    <x v="2"/>
    <x v="0"/>
    <x v="0"/>
    <n v="3874818.9917811132"/>
  </r>
  <r>
    <x v="1"/>
    <x v="0"/>
    <x v="2"/>
    <x v="8"/>
    <n v="3"/>
    <x v="0"/>
    <x v="2"/>
    <x v="0"/>
    <x v="0"/>
    <n v="3237363.8548801187"/>
  </r>
  <r>
    <x v="1"/>
    <x v="0"/>
    <x v="2"/>
    <x v="9"/>
    <n v="4"/>
    <x v="0"/>
    <x v="2"/>
    <x v="0"/>
    <x v="0"/>
    <n v="3615453.1290214392"/>
  </r>
  <r>
    <x v="1"/>
    <x v="0"/>
    <x v="2"/>
    <x v="10"/>
    <n v="5"/>
    <x v="0"/>
    <x v="2"/>
    <x v="0"/>
    <x v="0"/>
    <n v="2956857.0525275953"/>
  </r>
  <r>
    <x v="1"/>
    <x v="0"/>
    <x v="2"/>
    <x v="11"/>
    <n v="6"/>
    <x v="0"/>
    <x v="2"/>
    <x v="0"/>
    <x v="0"/>
    <n v="3215096.199550285"/>
  </r>
  <r>
    <x v="1"/>
    <x v="1"/>
    <x v="0"/>
    <x v="0"/>
    <n v="7"/>
    <x v="1"/>
    <x v="3"/>
    <x v="2"/>
    <x v="0"/>
    <n v="859050.95871603675"/>
  </r>
  <r>
    <x v="1"/>
    <x v="1"/>
    <x v="0"/>
    <x v="1"/>
    <n v="8"/>
    <x v="1"/>
    <x v="3"/>
    <x v="2"/>
    <x v="0"/>
    <n v="1256568.663764968"/>
  </r>
  <r>
    <x v="1"/>
    <x v="1"/>
    <x v="0"/>
    <x v="2"/>
    <n v="9"/>
    <x v="1"/>
    <x v="3"/>
    <x v="2"/>
    <x v="0"/>
    <n v="945239.11169929046"/>
  </r>
  <r>
    <x v="1"/>
    <x v="1"/>
    <x v="0"/>
    <x v="3"/>
    <n v="10"/>
    <x v="1"/>
    <x v="3"/>
    <x v="2"/>
    <x v="0"/>
    <n v="897002.08738166792"/>
  </r>
  <r>
    <x v="1"/>
    <x v="1"/>
    <x v="0"/>
    <x v="4"/>
    <n v="11"/>
    <x v="1"/>
    <x v="3"/>
    <x v="2"/>
    <x v="0"/>
    <n v="983029.73485591868"/>
  </r>
  <r>
    <x v="1"/>
    <x v="1"/>
    <x v="0"/>
    <x v="5"/>
    <n v="12"/>
    <x v="1"/>
    <x v="3"/>
    <x v="2"/>
    <x v="0"/>
    <n v="938538.15127751243"/>
  </r>
  <r>
    <x v="1"/>
    <x v="1"/>
    <x v="0"/>
    <x v="6"/>
    <n v="1"/>
    <x v="1"/>
    <x v="3"/>
    <x v="2"/>
    <x v="0"/>
    <n v="1120011.9018488396"/>
  </r>
  <r>
    <x v="1"/>
    <x v="1"/>
    <x v="0"/>
    <x v="7"/>
    <n v="2"/>
    <x v="1"/>
    <x v="3"/>
    <x v="2"/>
    <x v="0"/>
    <n v="908869.29775302368"/>
  </r>
  <r>
    <x v="1"/>
    <x v="1"/>
    <x v="0"/>
    <x v="8"/>
    <n v="3"/>
    <x v="1"/>
    <x v="3"/>
    <x v="2"/>
    <x v="0"/>
    <n v="962926.50469158008"/>
  </r>
  <r>
    <x v="1"/>
    <x v="1"/>
    <x v="0"/>
    <x v="9"/>
    <n v="4"/>
    <x v="1"/>
    <x v="3"/>
    <x v="2"/>
    <x v="0"/>
    <n v="972833.26691238175"/>
  </r>
  <r>
    <x v="1"/>
    <x v="1"/>
    <x v="0"/>
    <x v="10"/>
    <n v="5"/>
    <x v="1"/>
    <x v="3"/>
    <x v="2"/>
    <x v="0"/>
    <n v="1071765.8371174217"/>
  </r>
  <r>
    <x v="1"/>
    <x v="1"/>
    <x v="0"/>
    <x v="11"/>
    <n v="6"/>
    <x v="1"/>
    <x v="3"/>
    <x v="2"/>
    <x v="0"/>
    <n v="1137792.8543239292"/>
  </r>
  <r>
    <x v="1"/>
    <x v="1"/>
    <x v="0"/>
    <x v="0"/>
    <n v="7"/>
    <x v="1"/>
    <x v="4"/>
    <x v="3"/>
    <x v="0"/>
    <n v="411478.37181662378"/>
  </r>
  <r>
    <x v="1"/>
    <x v="1"/>
    <x v="0"/>
    <x v="1"/>
    <n v="8"/>
    <x v="1"/>
    <x v="4"/>
    <x v="3"/>
    <x v="0"/>
    <n v="558286.81851324998"/>
  </r>
  <r>
    <x v="1"/>
    <x v="1"/>
    <x v="0"/>
    <x v="2"/>
    <n v="9"/>
    <x v="1"/>
    <x v="4"/>
    <x v="3"/>
    <x v="0"/>
    <n v="449699.38278299873"/>
  </r>
  <r>
    <x v="1"/>
    <x v="1"/>
    <x v="0"/>
    <x v="3"/>
    <n v="10"/>
    <x v="1"/>
    <x v="4"/>
    <x v="3"/>
    <x v="0"/>
    <n v="427182.91524"/>
  </r>
  <r>
    <x v="1"/>
    <x v="1"/>
    <x v="0"/>
    <x v="4"/>
    <n v="11"/>
    <x v="1"/>
    <x v="4"/>
    <x v="3"/>
    <x v="0"/>
    <n v="415259.38098750002"/>
  </r>
  <r>
    <x v="1"/>
    <x v="1"/>
    <x v="0"/>
    <x v="5"/>
    <n v="12"/>
    <x v="1"/>
    <x v="4"/>
    <x v="3"/>
    <x v="0"/>
    <n v="427041.03370000009"/>
  </r>
  <r>
    <x v="1"/>
    <x v="1"/>
    <x v="0"/>
    <x v="6"/>
    <n v="1"/>
    <x v="1"/>
    <x v="4"/>
    <x v="3"/>
    <x v="0"/>
    <n v="536309.89158199995"/>
  </r>
  <r>
    <x v="1"/>
    <x v="1"/>
    <x v="0"/>
    <x v="7"/>
    <n v="2"/>
    <x v="1"/>
    <x v="4"/>
    <x v="3"/>
    <x v="0"/>
    <n v="414358.37553974998"/>
  </r>
  <r>
    <x v="1"/>
    <x v="1"/>
    <x v="0"/>
    <x v="8"/>
    <n v="3"/>
    <x v="1"/>
    <x v="4"/>
    <x v="3"/>
    <x v="0"/>
    <n v="484912.71240800002"/>
  </r>
  <r>
    <x v="1"/>
    <x v="1"/>
    <x v="0"/>
    <x v="9"/>
    <n v="4"/>
    <x v="1"/>
    <x v="4"/>
    <x v="3"/>
    <x v="0"/>
    <n v="419935.11569100001"/>
  </r>
  <r>
    <x v="1"/>
    <x v="1"/>
    <x v="0"/>
    <x v="10"/>
    <n v="5"/>
    <x v="1"/>
    <x v="4"/>
    <x v="3"/>
    <x v="0"/>
    <n v="448216.05637499999"/>
  </r>
  <r>
    <x v="1"/>
    <x v="1"/>
    <x v="0"/>
    <x v="11"/>
    <n v="6"/>
    <x v="1"/>
    <x v="4"/>
    <x v="3"/>
    <x v="0"/>
    <n v="532127.64313450002"/>
  </r>
  <r>
    <x v="1"/>
    <x v="1"/>
    <x v="0"/>
    <x v="0"/>
    <n v="7"/>
    <x v="1"/>
    <x v="4"/>
    <x v="4"/>
    <x v="0"/>
    <n v="610297.37310056051"/>
  </r>
  <r>
    <x v="1"/>
    <x v="1"/>
    <x v="0"/>
    <x v="1"/>
    <n v="8"/>
    <x v="1"/>
    <x v="4"/>
    <x v="4"/>
    <x v="0"/>
    <n v="908795.20773656247"/>
  </r>
  <r>
    <x v="1"/>
    <x v="1"/>
    <x v="0"/>
    <x v="2"/>
    <n v="9"/>
    <x v="1"/>
    <x v="4"/>
    <x v="4"/>
    <x v="0"/>
    <n v="711025.90062299802"/>
  </r>
  <r>
    <x v="1"/>
    <x v="1"/>
    <x v="0"/>
    <x v="3"/>
    <n v="10"/>
    <x v="1"/>
    <x v="4"/>
    <x v="4"/>
    <x v="0"/>
    <n v="699813.46326262481"/>
  </r>
  <r>
    <x v="1"/>
    <x v="1"/>
    <x v="0"/>
    <x v="4"/>
    <n v="11"/>
    <x v="1"/>
    <x v="4"/>
    <x v="4"/>
    <x v="0"/>
    <n v="619174.29107624991"/>
  </r>
  <r>
    <x v="1"/>
    <x v="1"/>
    <x v="0"/>
    <x v="5"/>
    <n v="12"/>
    <x v="1"/>
    <x v="4"/>
    <x v="4"/>
    <x v="0"/>
    <n v="641582.36576999992"/>
  </r>
  <r>
    <x v="1"/>
    <x v="1"/>
    <x v="0"/>
    <x v="6"/>
    <n v="1"/>
    <x v="1"/>
    <x v="4"/>
    <x v="4"/>
    <x v="0"/>
    <n v="740585.34395999974"/>
  </r>
  <r>
    <x v="1"/>
    <x v="1"/>
    <x v="0"/>
    <x v="7"/>
    <n v="2"/>
    <x v="1"/>
    <x v="4"/>
    <x v="4"/>
    <x v="0"/>
    <n v="665533.05688012496"/>
  </r>
  <r>
    <x v="1"/>
    <x v="1"/>
    <x v="0"/>
    <x v="8"/>
    <n v="3"/>
    <x v="1"/>
    <x v="4"/>
    <x v="4"/>
    <x v="0"/>
    <n v="608946.05938500003"/>
  </r>
  <r>
    <x v="1"/>
    <x v="1"/>
    <x v="0"/>
    <x v="9"/>
    <n v="4"/>
    <x v="1"/>
    <x v="4"/>
    <x v="4"/>
    <x v="0"/>
    <n v="706548.92858549999"/>
  </r>
  <r>
    <x v="1"/>
    <x v="1"/>
    <x v="0"/>
    <x v="10"/>
    <n v="5"/>
    <x v="1"/>
    <x v="4"/>
    <x v="4"/>
    <x v="0"/>
    <n v="684073.99396875"/>
  </r>
  <r>
    <x v="1"/>
    <x v="1"/>
    <x v="0"/>
    <x v="11"/>
    <n v="6"/>
    <x v="1"/>
    <x v="4"/>
    <x v="4"/>
    <x v="0"/>
    <n v="795822.70165668742"/>
  </r>
  <r>
    <x v="1"/>
    <x v="1"/>
    <x v="0"/>
    <x v="0"/>
    <n v="7"/>
    <x v="1"/>
    <x v="5"/>
    <x v="5"/>
    <x v="0"/>
    <n v="334574.56978850893"/>
  </r>
  <r>
    <x v="1"/>
    <x v="1"/>
    <x v="0"/>
    <x v="1"/>
    <n v="8"/>
    <x v="1"/>
    <x v="5"/>
    <x v="5"/>
    <x v="0"/>
    <n v="492735.34629342239"/>
  </r>
  <r>
    <x v="1"/>
    <x v="1"/>
    <x v="0"/>
    <x v="2"/>
    <n v="9"/>
    <x v="1"/>
    <x v="5"/>
    <x v="5"/>
    <x v="0"/>
    <n v="423886.13007635879"/>
  </r>
  <r>
    <x v="1"/>
    <x v="1"/>
    <x v="0"/>
    <x v="3"/>
    <n v="10"/>
    <x v="1"/>
    <x v="5"/>
    <x v="5"/>
    <x v="0"/>
    <n v="370340.02732499992"/>
  </r>
  <r>
    <x v="1"/>
    <x v="1"/>
    <x v="0"/>
    <x v="4"/>
    <n v="11"/>
    <x v="1"/>
    <x v="5"/>
    <x v="5"/>
    <x v="0"/>
    <n v="388537.72727419995"/>
  </r>
  <r>
    <x v="1"/>
    <x v="1"/>
    <x v="0"/>
    <x v="5"/>
    <n v="12"/>
    <x v="1"/>
    <x v="5"/>
    <x v="5"/>
    <x v="0"/>
    <n v="338577.18673479994"/>
  </r>
  <r>
    <x v="1"/>
    <x v="1"/>
    <x v="0"/>
    <x v="6"/>
    <n v="1"/>
    <x v="1"/>
    <x v="5"/>
    <x v="5"/>
    <x v="0"/>
    <n v="466373.20086803986"/>
  </r>
  <r>
    <x v="1"/>
    <x v="1"/>
    <x v="0"/>
    <x v="7"/>
    <n v="2"/>
    <x v="1"/>
    <x v="5"/>
    <x v="5"/>
    <x v="0"/>
    <n v="388574.67707873997"/>
  </r>
  <r>
    <x v="1"/>
    <x v="1"/>
    <x v="0"/>
    <x v="8"/>
    <n v="3"/>
    <x v="1"/>
    <x v="5"/>
    <x v="5"/>
    <x v="0"/>
    <n v="356192.71368815994"/>
  </r>
  <r>
    <x v="1"/>
    <x v="1"/>
    <x v="0"/>
    <x v="9"/>
    <n v="4"/>
    <x v="1"/>
    <x v="5"/>
    <x v="5"/>
    <x v="0"/>
    <n v="381723.53905412991"/>
  </r>
  <r>
    <x v="1"/>
    <x v="1"/>
    <x v="0"/>
    <x v="10"/>
    <n v="5"/>
    <x v="1"/>
    <x v="5"/>
    <x v="5"/>
    <x v="0"/>
    <n v="429911.03490812494"/>
  </r>
  <r>
    <x v="1"/>
    <x v="1"/>
    <x v="0"/>
    <x v="11"/>
    <n v="6"/>
    <x v="1"/>
    <x v="5"/>
    <x v="5"/>
    <x v="0"/>
    <n v="476034.24514096242"/>
  </r>
  <r>
    <x v="1"/>
    <x v="1"/>
    <x v="0"/>
    <x v="0"/>
    <n v="7"/>
    <x v="1"/>
    <x v="5"/>
    <x v="6"/>
    <x v="0"/>
    <n v="221632.12385716435"/>
  </r>
  <r>
    <x v="1"/>
    <x v="1"/>
    <x v="0"/>
    <x v="1"/>
    <n v="8"/>
    <x v="1"/>
    <x v="5"/>
    <x v="6"/>
    <x v="0"/>
    <n v="298721.115169695"/>
  </r>
  <r>
    <x v="1"/>
    <x v="1"/>
    <x v="0"/>
    <x v="2"/>
    <n v="9"/>
    <x v="1"/>
    <x v="5"/>
    <x v="6"/>
    <x v="0"/>
    <n v="263980.61528681178"/>
  </r>
  <r>
    <x v="1"/>
    <x v="1"/>
    <x v="0"/>
    <x v="3"/>
    <n v="10"/>
    <x v="1"/>
    <x v="5"/>
    <x v="6"/>
    <x v="0"/>
    <n v="219795.94496150999"/>
  </r>
  <r>
    <x v="1"/>
    <x v="1"/>
    <x v="0"/>
    <x v="4"/>
    <n v="11"/>
    <x v="1"/>
    <x v="5"/>
    <x v="6"/>
    <x v="0"/>
    <n v="258222.34619527502"/>
  </r>
  <r>
    <x v="1"/>
    <x v="1"/>
    <x v="0"/>
    <x v="5"/>
    <n v="12"/>
    <x v="1"/>
    <x v="5"/>
    <x v="6"/>
    <x v="0"/>
    <n v="230372.47477350003"/>
  </r>
  <r>
    <x v="1"/>
    <x v="1"/>
    <x v="0"/>
    <x v="6"/>
    <n v="1"/>
    <x v="1"/>
    <x v="5"/>
    <x v="6"/>
    <x v="0"/>
    <n v="269842.36896287993"/>
  </r>
  <r>
    <x v="1"/>
    <x v="1"/>
    <x v="0"/>
    <x v="7"/>
    <n v="2"/>
    <x v="1"/>
    <x v="5"/>
    <x v="6"/>
    <x v="0"/>
    <n v="229486.43250580502"/>
  </r>
  <r>
    <x v="1"/>
    <x v="1"/>
    <x v="0"/>
    <x v="8"/>
    <n v="3"/>
    <x v="1"/>
    <x v="5"/>
    <x v="6"/>
    <x v="0"/>
    <n v="247771.36577484003"/>
  </r>
  <r>
    <x v="1"/>
    <x v="1"/>
    <x v="0"/>
    <x v="9"/>
    <n v="4"/>
    <x v="1"/>
    <x v="5"/>
    <x v="6"/>
    <x v="0"/>
    <n v="247653.76578579002"/>
  </r>
  <r>
    <x v="1"/>
    <x v="1"/>
    <x v="0"/>
    <x v="10"/>
    <n v="5"/>
    <x v="1"/>
    <x v="5"/>
    <x v="6"/>
    <x v="0"/>
    <n v="257537.95336406256"/>
  </r>
  <r>
    <x v="1"/>
    <x v="1"/>
    <x v="0"/>
    <x v="11"/>
    <n v="6"/>
    <x v="1"/>
    <x v="5"/>
    <x v="6"/>
    <x v="0"/>
    <n v="273028.52946296253"/>
  </r>
  <r>
    <x v="1"/>
    <x v="1"/>
    <x v="0"/>
    <x v="0"/>
    <n v="7"/>
    <x v="1"/>
    <x v="5"/>
    <x v="7"/>
    <x v="0"/>
    <n v="270317.51001272164"/>
  </r>
  <r>
    <x v="1"/>
    <x v="1"/>
    <x v="0"/>
    <x v="1"/>
    <n v="8"/>
    <x v="1"/>
    <x v="5"/>
    <x v="7"/>
    <x v="0"/>
    <n v="345609.90627034125"/>
  </r>
  <r>
    <x v="1"/>
    <x v="1"/>
    <x v="0"/>
    <x v="2"/>
    <n v="9"/>
    <x v="1"/>
    <x v="5"/>
    <x v="7"/>
    <x v="0"/>
    <n v="281982.65504614048"/>
  </r>
  <r>
    <x v="1"/>
    <x v="1"/>
    <x v="0"/>
    <x v="3"/>
    <n v="10"/>
    <x v="1"/>
    <x v="5"/>
    <x v="7"/>
    <x v="0"/>
    <n v="262525.43281191739"/>
  </r>
  <r>
    <x v="1"/>
    <x v="1"/>
    <x v="0"/>
    <x v="4"/>
    <n v="11"/>
    <x v="1"/>
    <x v="5"/>
    <x v="7"/>
    <x v="0"/>
    <n v="264530.39711157506"/>
  </r>
  <r>
    <x v="1"/>
    <x v="1"/>
    <x v="0"/>
    <x v="5"/>
    <n v="12"/>
    <x v="1"/>
    <x v="5"/>
    <x v="7"/>
    <x v="0"/>
    <n v="252866.98882554998"/>
  </r>
  <r>
    <x v="1"/>
    <x v="1"/>
    <x v="0"/>
    <x v="6"/>
    <n v="1"/>
    <x v="1"/>
    <x v="5"/>
    <x v="7"/>
    <x v="0"/>
    <n v="306190.89609723992"/>
  </r>
  <r>
    <x v="1"/>
    <x v="1"/>
    <x v="0"/>
    <x v="7"/>
    <n v="2"/>
    <x v="1"/>
    <x v="5"/>
    <x v="7"/>
    <x v="0"/>
    <n v="271830.070734885"/>
  </r>
  <r>
    <x v="1"/>
    <x v="1"/>
    <x v="0"/>
    <x v="8"/>
    <n v="3"/>
    <x v="1"/>
    <x v="5"/>
    <x v="7"/>
    <x v="0"/>
    <n v="271101.39427444007"/>
  </r>
  <r>
    <x v="1"/>
    <x v="1"/>
    <x v="0"/>
    <x v="9"/>
    <n v="4"/>
    <x v="1"/>
    <x v="5"/>
    <x v="7"/>
    <x v="0"/>
    <n v="274351.7614925587"/>
  </r>
  <r>
    <x v="1"/>
    <x v="1"/>
    <x v="0"/>
    <x v="10"/>
    <n v="5"/>
    <x v="1"/>
    <x v="5"/>
    <x v="7"/>
    <x v="0"/>
    <n v="294826.72073953127"/>
  </r>
  <r>
    <x v="1"/>
    <x v="1"/>
    <x v="0"/>
    <x v="11"/>
    <n v="6"/>
    <x v="1"/>
    <x v="5"/>
    <x v="7"/>
    <x v="0"/>
    <n v="340841.04228242871"/>
  </r>
  <r>
    <x v="1"/>
    <x v="1"/>
    <x v="0"/>
    <x v="0"/>
    <n v="7"/>
    <x v="1"/>
    <x v="5"/>
    <x v="8"/>
    <x v="0"/>
    <n v="186895.31347357444"/>
  </r>
  <r>
    <x v="1"/>
    <x v="1"/>
    <x v="0"/>
    <x v="1"/>
    <n v="8"/>
    <x v="1"/>
    <x v="5"/>
    <x v="8"/>
    <x v="0"/>
    <n v="232460.33937309752"/>
  </r>
  <r>
    <x v="1"/>
    <x v="1"/>
    <x v="0"/>
    <x v="2"/>
    <n v="9"/>
    <x v="1"/>
    <x v="5"/>
    <x v="8"/>
    <x v="0"/>
    <n v="196800.64514333947"/>
  </r>
  <r>
    <x v="1"/>
    <x v="1"/>
    <x v="0"/>
    <x v="3"/>
    <n v="10"/>
    <x v="1"/>
    <x v="5"/>
    <x v="8"/>
    <x v="0"/>
    <n v="175238.87213904748"/>
  </r>
  <r>
    <x v="1"/>
    <x v="1"/>
    <x v="0"/>
    <x v="4"/>
    <n v="11"/>
    <x v="1"/>
    <x v="5"/>
    <x v="8"/>
    <x v="0"/>
    <n v="184271.68199002498"/>
  </r>
  <r>
    <x v="1"/>
    <x v="1"/>
    <x v="0"/>
    <x v="5"/>
    <n v="12"/>
    <x v="1"/>
    <x v="5"/>
    <x v="8"/>
    <x v="0"/>
    <n v="182465.61649890002"/>
  </r>
  <r>
    <x v="1"/>
    <x v="1"/>
    <x v="0"/>
    <x v="6"/>
    <n v="1"/>
    <x v="1"/>
    <x v="5"/>
    <x v="8"/>
    <x v="0"/>
    <n v="235865.21106119995"/>
  </r>
  <r>
    <x v="1"/>
    <x v="1"/>
    <x v="0"/>
    <x v="7"/>
    <n v="2"/>
    <x v="1"/>
    <x v="5"/>
    <x v="8"/>
    <x v="0"/>
    <n v="184781.07299609997"/>
  </r>
  <r>
    <x v="1"/>
    <x v="1"/>
    <x v="0"/>
    <x v="8"/>
    <n v="3"/>
    <x v="1"/>
    <x v="5"/>
    <x v="8"/>
    <x v="0"/>
    <n v="187904.12488512002"/>
  </r>
  <r>
    <x v="1"/>
    <x v="1"/>
    <x v="0"/>
    <x v="9"/>
    <n v="4"/>
    <x v="1"/>
    <x v="5"/>
    <x v="8"/>
    <x v="0"/>
    <n v="191788.36157754"/>
  </r>
  <r>
    <x v="1"/>
    <x v="1"/>
    <x v="0"/>
    <x v="10"/>
    <n v="5"/>
    <x v="1"/>
    <x v="5"/>
    <x v="8"/>
    <x v="0"/>
    <n v="189293.90636625001"/>
  </r>
  <r>
    <x v="1"/>
    <x v="1"/>
    <x v="0"/>
    <x v="11"/>
    <n v="6"/>
    <x v="1"/>
    <x v="5"/>
    <x v="8"/>
    <x v="0"/>
    <n v="230880.88355771248"/>
  </r>
  <r>
    <x v="1"/>
    <x v="1"/>
    <x v="0"/>
    <x v="0"/>
    <n v="7"/>
    <x v="1"/>
    <x v="6"/>
    <x v="9"/>
    <x v="0"/>
    <n v="1207341.5441326213"/>
  </r>
  <r>
    <x v="1"/>
    <x v="1"/>
    <x v="0"/>
    <x v="1"/>
    <n v="8"/>
    <x v="1"/>
    <x v="6"/>
    <x v="9"/>
    <x v="0"/>
    <n v="1627559.0630120938"/>
  </r>
  <r>
    <x v="1"/>
    <x v="1"/>
    <x v="0"/>
    <x v="2"/>
    <n v="9"/>
    <x v="1"/>
    <x v="6"/>
    <x v="9"/>
    <x v="0"/>
    <n v="1247278.3501437153"/>
  </r>
  <r>
    <x v="1"/>
    <x v="1"/>
    <x v="0"/>
    <x v="3"/>
    <n v="10"/>
    <x v="1"/>
    <x v="6"/>
    <x v="9"/>
    <x v="0"/>
    <n v="1189437.4296213749"/>
  </r>
  <r>
    <x v="1"/>
    <x v="1"/>
    <x v="0"/>
    <x v="4"/>
    <n v="11"/>
    <x v="1"/>
    <x v="6"/>
    <x v="9"/>
    <x v="0"/>
    <n v="1196568.3584903125"/>
  </r>
  <r>
    <x v="1"/>
    <x v="1"/>
    <x v="0"/>
    <x v="5"/>
    <n v="12"/>
    <x v="1"/>
    <x v="6"/>
    <x v="9"/>
    <x v="0"/>
    <n v="1176117.3688343752"/>
  </r>
  <r>
    <x v="1"/>
    <x v="1"/>
    <x v="0"/>
    <x v="6"/>
    <n v="1"/>
    <x v="1"/>
    <x v="6"/>
    <x v="9"/>
    <x v="0"/>
    <n v="1565368.1883344997"/>
  </r>
  <r>
    <x v="1"/>
    <x v="1"/>
    <x v="0"/>
    <x v="7"/>
    <n v="2"/>
    <x v="1"/>
    <x v="6"/>
    <x v="9"/>
    <x v="0"/>
    <n v="1227442.7809998749"/>
  </r>
  <r>
    <x v="1"/>
    <x v="1"/>
    <x v="0"/>
    <x v="8"/>
    <n v="3"/>
    <x v="1"/>
    <x v="6"/>
    <x v="9"/>
    <x v="0"/>
    <n v="1290433.7858775002"/>
  </r>
  <r>
    <x v="1"/>
    <x v="1"/>
    <x v="0"/>
    <x v="9"/>
    <n v="4"/>
    <x v="1"/>
    <x v="6"/>
    <x v="9"/>
    <x v="0"/>
    <n v="1298308.3953839999"/>
  </r>
  <r>
    <x v="1"/>
    <x v="1"/>
    <x v="0"/>
    <x v="10"/>
    <n v="5"/>
    <x v="1"/>
    <x v="6"/>
    <x v="9"/>
    <x v="0"/>
    <n v="1344373.5269335939"/>
  </r>
  <r>
    <x v="1"/>
    <x v="1"/>
    <x v="0"/>
    <x v="11"/>
    <n v="6"/>
    <x v="1"/>
    <x v="6"/>
    <x v="9"/>
    <x v="0"/>
    <n v="1507227.5892764062"/>
  </r>
  <r>
    <x v="1"/>
    <x v="1"/>
    <x v="1"/>
    <x v="0"/>
    <n v="7"/>
    <x v="1"/>
    <x v="3"/>
    <x v="2"/>
    <x v="0"/>
    <n v="4118100.0493550403"/>
  </r>
  <r>
    <x v="1"/>
    <x v="1"/>
    <x v="1"/>
    <x v="1"/>
    <n v="8"/>
    <x v="1"/>
    <x v="3"/>
    <x v="2"/>
    <x v="0"/>
    <n v="4507082.5661568008"/>
  </r>
  <r>
    <x v="1"/>
    <x v="1"/>
    <x v="1"/>
    <x v="2"/>
    <n v="9"/>
    <x v="1"/>
    <x v="3"/>
    <x v="2"/>
    <x v="0"/>
    <n v="4703409.2060524803"/>
  </r>
  <r>
    <x v="1"/>
    <x v="1"/>
    <x v="1"/>
    <x v="3"/>
    <n v="10"/>
    <x v="1"/>
    <x v="3"/>
    <x v="2"/>
    <x v="0"/>
    <n v="6020479.2997298883"/>
  </r>
  <r>
    <x v="1"/>
    <x v="1"/>
    <x v="1"/>
    <x v="4"/>
    <n v="11"/>
    <x v="1"/>
    <x v="3"/>
    <x v="2"/>
    <x v="0"/>
    <n v="6461172.5917462073"/>
  </r>
  <r>
    <x v="1"/>
    <x v="1"/>
    <x v="1"/>
    <x v="5"/>
    <n v="12"/>
    <x v="1"/>
    <x v="3"/>
    <x v="2"/>
    <x v="0"/>
    <n v="3399470.2212770889"/>
  </r>
  <r>
    <x v="1"/>
    <x v="1"/>
    <x v="1"/>
    <x v="6"/>
    <n v="1"/>
    <x v="1"/>
    <x v="3"/>
    <x v="2"/>
    <x v="0"/>
    <n v="3168116.576105712"/>
  </r>
  <r>
    <x v="1"/>
    <x v="1"/>
    <x v="1"/>
    <x v="7"/>
    <n v="2"/>
    <x v="1"/>
    <x v="3"/>
    <x v="2"/>
    <x v="0"/>
    <n v="3601517.3685167041"/>
  </r>
  <r>
    <x v="1"/>
    <x v="1"/>
    <x v="1"/>
    <x v="8"/>
    <n v="3"/>
    <x v="1"/>
    <x v="3"/>
    <x v="2"/>
    <x v="0"/>
    <n v="3449559.2207462396"/>
  </r>
  <r>
    <x v="1"/>
    <x v="1"/>
    <x v="1"/>
    <x v="9"/>
    <n v="4"/>
    <x v="1"/>
    <x v="3"/>
    <x v="2"/>
    <x v="0"/>
    <n v="3875884.2425812325"/>
  </r>
  <r>
    <x v="1"/>
    <x v="1"/>
    <x v="1"/>
    <x v="10"/>
    <n v="5"/>
    <x v="1"/>
    <x v="3"/>
    <x v="2"/>
    <x v="0"/>
    <n v="4224276.0222364804"/>
  </r>
  <r>
    <x v="1"/>
    <x v="1"/>
    <x v="1"/>
    <x v="11"/>
    <n v="6"/>
    <x v="1"/>
    <x v="3"/>
    <x v="2"/>
    <x v="0"/>
    <n v="2229175.6542357123"/>
  </r>
  <r>
    <x v="1"/>
    <x v="1"/>
    <x v="1"/>
    <x v="0"/>
    <n v="7"/>
    <x v="1"/>
    <x v="4"/>
    <x v="3"/>
    <x v="0"/>
    <n v="1958496.2303689439"/>
  </r>
  <r>
    <x v="1"/>
    <x v="1"/>
    <x v="1"/>
    <x v="1"/>
    <n v="8"/>
    <x v="1"/>
    <x v="4"/>
    <x v="3"/>
    <x v="0"/>
    <n v="2195052.7782959999"/>
  </r>
  <r>
    <x v="1"/>
    <x v="1"/>
    <x v="1"/>
    <x v="2"/>
    <n v="9"/>
    <x v="1"/>
    <x v="4"/>
    <x v="3"/>
    <x v="0"/>
    <n v="2264552.5099384319"/>
  </r>
  <r>
    <x v="1"/>
    <x v="1"/>
    <x v="1"/>
    <x v="3"/>
    <n v="10"/>
    <x v="1"/>
    <x v="4"/>
    <x v="3"/>
    <x v="0"/>
    <n v="2839505.8993002246"/>
  </r>
  <r>
    <x v="1"/>
    <x v="1"/>
    <x v="1"/>
    <x v="4"/>
    <n v="11"/>
    <x v="1"/>
    <x v="4"/>
    <x v="3"/>
    <x v="0"/>
    <n v="3159420.5430006236"/>
  </r>
  <r>
    <x v="1"/>
    <x v="1"/>
    <x v="1"/>
    <x v="5"/>
    <n v="12"/>
    <x v="1"/>
    <x v="4"/>
    <x v="3"/>
    <x v="0"/>
    <n v="1724509.5598100165"/>
  </r>
  <r>
    <x v="1"/>
    <x v="1"/>
    <x v="1"/>
    <x v="6"/>
    <n v="1"/>
    <x v="1"/>
    <x v="4"/>
    <x v="3"/>
    <x v="0"/>
    <n v="1542913.9169346001"/>
  </r>
  <r>
    <x v="1"/>
    <x v="1"/>
    <x v="1"/>
    <x v="7"/>
    <n v="2"/>
    <x v="1"/>
    <x v="4"/>
    <x v="3"/>
    <x v="0"/>
    <n v="1820402.6309305201"/>
  </r>
  <r>
    <x v="1"/>
    <x v="1"/>
    <x v="1"/>
    <x v="8"/>
    <n v="3"/>
    <x v="1"/>
    <x v="4"/>
    <x v="3"/>
    <x v="0"/>
    <n v="1771550.3477915039"/>
  </r>
  <r>
    <x v="1"/>
    <x v="1"/>
    <x v="1"/>
    <x v="9"/>
    <n v="4"/>
    <x v="1"/>
    <x v="4"/>
    <x v="3"/>
    <x v="0"/>
    <n v="1908978.5663007363"/>
  </r>
  <r>
    <x v="1"/>
    <x v="1"/>
    <x v="1"/>
    <x v="10"/>
    <n v="5"/>
    <x v="1"/>
    <x v="4"/>
    <x v="3"/>
    <x v="0"/>
    <n v="2224548.7175923204"/>
  </r>
  <r>
    <x v="1"/>
    <x v="1"/>
    <x v="1"/>
    <x v="11"/>
    <n v="6"/>
    <x v="1"/>
    <x v="4"/>
    <x v="3"/>
    <x v="0"/>
    <n v="1199138.0695781759"/>
  </r>
  <r>
    <x v="1"/>
    <x v="1"/>
    <x v="1"/>
    <x v="0"/>
    <n v="7"/>
    <x v="1"/>
    <x v="4"/>
    <x v="4"/>
    <x v="0"/>
    <n v="1652868.9853267202"/>
  </r>
  <r>
    <x v="1"/>
    <x v="1"/>
    <x v="1"/>
    <x v="1"/>
    <n v="8"/>
    <x v="1"/>
    <x v="4"/>
    <x v="4"/>
    <x v="0"/>
    <n v="1940369.6316480001"/>
  </r>
  <r>
    <x v="1"/>
    <x v="1"/>
    <x v="1"/>
    <x v="2"/>
    <n v="9"/>
    <x v="1"/>
    <x v="4"/>
    <x v="4"/>
    <x v="0"/>
    <n v="2031601.7410147204"/>
  </r>
  <r>
    <x v="1"/>
    <x v="1"/>
    <x v="1"/>
    <x v="3"/>
    <n v="10"/>
    <x v="1"/>
    <x v="4"/>
    <x v="4"/>
    <x v="0"/>
    <n v="2784735.3475135607"/>
  </r>
  <r>
    <x v="1"/>
    <x v="1"/>
    <x v="1"/>
    <x v="4"/>
    <n v="11"/>
    <x v="1"/>
    <x v="4"/>
    <x v="4"/>
    <x v="0"/>
    <n v="2777158.7847141596"/>
  </r>
  <r>
    <x v="1"/>
    <x v="1"/>
    <x v="1"/>
    <x v="5"/>
    <n v="12"/>
    <x v="1"/>
    <x v="4"/>
    <x v="4"/>
    <x v="0"/>
    <n v="1505235.4723879206"/>
  </r>
  <r>
    <x v="1"/>
    <x v="1"/>
    <x v="1"/>
    <x v="6"/>
    <n v="1"/>
    <x v="1"/>
    <x v="4"/>
    <x v="4"/>
    <x v="0"/>
    <n v="1375663.6681960202"/>
  </r>
  <r>
    <x v="1"/>
    <x v="1"/>
    <x v="1"/>
    <x v="7"/>
    <n v="2"/>
    <x v="1"/>
    <x v="4"/>
    <x v="4"/>
    <x v="0"/>
    <n v="1475521.04291592"/>
  </r>
  <r>
    <x v="1"/>
    <x v="1"/>
    <x v="1"/>
    <x v="8"/>
    <n v="3"/>
    <x v="1"/>
    <x v="4"/>
    <x v="4"/>
    <x v="0"/>
    <n v="1513094.2096040398"/>
  </r>
  <r>
    <x v="1"/>
    <x v="1"/>
    <x v="1"/>
    <x v="9"/>
    <n v="4"/>
    <x v="1"/>
    <x v="4"/>
    <x v="4"/>
    <x v="0"/>
    <n v="1628187.8009364803"/>
  </r>
  <r>
    <x v="1"/>
    <x v="1"/>
    <x v="1"/>
    <x v="10"/>
    <n v="5"/>
    <x v="1"/>
    <x v="4"/>
    <x v="4"/>
    <x v="0"/>
    <n v="1857077.4607560001"/>
  </r>
  <r>
    <x v="1"/>
    <x v="1"/>
    <x v="1"/>
    <x v="11"/>
    <n v="6"/>
    <x v="1"/>
    <x v="4"/>
    <x v="4"/>
    <x v="0"/>
    <n v="981974.46025223995"/>
  </r>
  <r>
    <x v="1"/>
    <x v="1"/>
    <x v="1"/>
    <x v="0"/>
    <n v="7"/>
    <x v="1"/>
    <x v="5"/>
    <x v="5"/>
    <x v="0"/>
    <n v="1583857.8672582491"/>
  </r>
  <r>
    <x v="1"/>
    <x v="1"/>
    <x v="1"/>
    <x v="1"/>
    <n v="8"/>
    <x v="1"/>
    <x v="5"/>
    <x v="5"/>
    <x v="0"/>
    <n v="1861716.078207552"/>
  </r>
  <r>
    <x v="1"/>
    <x v="1"/>
    <x v="1"/>
    <x v="2"/>
    <n v="9"/>
    <x v="1"/>
    <x v="5"/>
    <x v="5"/>
    <x v="0"/>
    <n v="1818760.5971448703"/>
  </r>
  <r>
    <x v="1"/>
    <x v="1"/>
    <x v="1"/>
    <x v="3"/>
    <n v="10"/>
    <x v="1"/>
    <x v="5"/>
    <x v="5"/>
    <x v="0"/>
    <n v="2304966.198724838"/>
  </r>
  <r>
    <x v="1"/>
    <x v="1"/>
    <x v="1"/>
    <x v="4"/>
    <n v="11"/>
    <x v="1"/>
    <x v="5"/>
    <x v="5"/>
    <x v="0"/>
    <n v="2440357.2575165858"/>
  </r>
  <r>
    <x v="1"/>
    <x v="1"/>
    <x v="1"/>
    <x v="5"/>
    <n v="12"/>
    <x v="1"/>
    <x v="5"/>
    <x v="5"/>
    <x v="0"/>
    <n v="1365336.6411364649"/>
  </r>
  <r>
    <x v="1"/>
    <x v="1"/>
    <x v="1"/>
    <x v="6"/>
    <n v="1"/>
    <x v="1"/>
    <x v="5"/>
    <x v="5"/>
    <x v="0"/>
    <n v="1211465.2302915659"/>
  </r>
  <r>
    <x v="1"/>
    <x v="1"/>
    <x v="1"/>
    <x v="7"/>
    <n v="2"/>
    <x v="1"/>
    <x v="5"/>
    <x v="5"/>
    <x v="0"/>
    <n v="1521468.8063359074"/>
  </r>
  <r>
    <x v="1"/>
    <x v="1"/>
    <x v="1"/>
    <x v="8"/>
    <n v="3"/>
    <x v="1"/>
    <x v="5"/>
    <x v="5"/>
    <x v="0"/>
    <n v="1400184.8970591237"/>
  </r>
  <r>
    <x v="1"/>
    <x v="1"/>
    <x v="1"/>
    <x v="9"/>
    <n v="4"/>
    <x v="1"/>
    <x v="5"/>
    <x v="5"/>
    <x v="0"/>
    <n v="1483355.0770554726"/>
  </r>
  <r>
    <x v="1"/>
    <x v="1"/>
    <x v="1"/>
    <x v="10"/>
    <n v="5"/>
    <x v="1"/>
    <x v="5"/>
    <x v="5"/>
    <x v="0"/>
    <n v="1790831.8374007489"/>
  </r>
  <r>
    <x v="1"/>
    <x v="1"/>
    <x v="1"/>
    <x v="11"/>
    <n v="6"/>
    <x v="1"/>
    <x v="5"/>
    <x v="5"/>
    <x v="0"/>
    <n v="911806.4599299801"/>
  </r>
  <r>
    <x v="1"/>
    <x v="1"/>
    <x v="1"/>
    <x v="0"/>
    <n v="7"/>
    <x v="1"/>
    <x v="5"/>
    <x v="6"/>
    <x v="0"/>
    <n v="884023.92783632269"/>
  </r>
  <r>
    <x v="1"/>
    <x v="1"/>
    <x v="1"/>
    <x v="1"/>
    <n v="8"/>
    <x v="1"/>
    <x v="5"/>
    <x v="6"/>
    <x v="0"/>
    <n v="1052207.4304358403"/>
  </r>
  <r>
    <x v="1"/>
    <x v="1"/>
    <x v="1"/>
    <x v="2"/>
    <n v="9"/>
    <x v="1"/>
    <x v="5"/>
    <x v="6"/>
    <x v="0"/>
    <n v="1016958.2253807157"/>
  </r>
  <r>
    <x v="1"/>
    <x v="1"/>
    <x v="1"/>
    <x v="3"/>
    <n v="10"/>
    <x v="1"/>
    <x v="5"/>
    <x v="6"/>
    <x v="0"/>
    <n v="1488480.8550150518"/>
  </r>
  <r>
    <x v="1"/>
    <x v="1"/>
    <x v="1"/>
    <x v="4"/>
    <n v="11"/>
    <x v="1"/>
    <x v="5"/>
    <x v="6"/>
    <x v="0"/>
    <n v="1639667.9831029386"/>
  </r>
  <r>
    <x v="1"/>
    <x v="1"/>
    <x v="1"/>
    <x v="5"/>
    <n v="12"/>
    <x v="1"/>
    <x v="5"/>
    <x v="6"/>
    <x v="0"/>
    <n v="765598.62357103126"/>
  </r>
  <r>
    <x v="1"/>
    <x v="1"/>
    <x v="1"/>
    <x v="6"/>
    <n v="1"/>
    <x v="1"/>
    <x v="5"/>
    <x v="6"/>
    <x v="0"/>
    <n v="742706.65420794766"/>
  </r>
  <r>
    <x v="1"/>
    <x v="1"/>
    <x v="1"/>
    <x v="7"/>
    <n v="2"/>
    <x v="1"/>
    <x v="5"/>
    <x v="6"/>
    <x v="0"/>
    <n v="822050.21729515784"/>
  </r>
  <r>
    <x v="1"/>
    <x v="1"/>
    <x v="1"/>
    <x v="8"/>
    <n v="3"/>
    <x v="1"/>
    <x v="5"/>
    <x v="6"/>
    <x v="0"/>
    <n v="806728.57071739517"/>
  </r>
  <r>
    <x v="1"/>
    <x v="1"/>
    <x v="1"/>
    <x v="9"/>
    <n v="4"/>
    <x v="1"/>
    <x v="5"/>
    <x v="6"/>
    <x v="0"/>
    <n v="866589.56529720977"/>
  </r>
  <r>
    <x v="1"/>
    <x v="1"/>
    <x v="1"/>
    <x v="10"/>
    <n v="5"/>
    <x v="1"/>
    <x v="5"/>
    <x v="6"/>
    <x v="0"/>
    <n v="987204.11778920982"/>
  </r>
  <r>
    <x v="1"/>
    <x v="1"/>
    <x v="1"/>
    <x v="11"/>
    <n v="6"/>
    <x v="1"/>
    <x v="5"/>
    <x v="6"/>
    <x v="0"/>
    <n v="506308.79330234113"/>
  </r>
  <r>
    <x v="1"/>
    <x v="1"/>
    <x v="1"/>
    <x v="0"/>
    <n v="7"/>
    <x v="1"/>
    <x v="5"/>
    <x v="7"/>
    <x v="0"/>
    <n v="904892.03843125247"/>
  </r>
  <r>
    <x v="1"/>
    <x v="1"/>
    <x v="1"/>
    <x v="1"/>
    <n v="8"/>
    <x v="1"/>
    <x v="5"/>
    <x v="7"/>
    <x v="0"/>
    <n v="1067052.2598973438"/>
  </r>
  <r>
    <x v="1"/>
    <x v="1"/>
    <x v="1"/>
    <x v="2"/>
    <n v="9"/>
    <x v="1"/>
    <x v="5"/>
    <x v="7"/>
    <x v="0"/>
    <n v="1026646.9835398964"/>
  </r>
  <r>
    <x v="1"/>
    <x v="1"/>
    <x v="1"/>
    <x v="3"/>
    <n v="10"/>
    <x v="1"/>
    <x v="5"/>
    <x v="7"/>
    <x v="0"/>
    <n v="1557091.8051502465"/>
  </r>
  <r>
    <x v="1"/>
    <x v="1"/>
    <x v="1"/>
    <x v="4"/>
    <n v="11"/>
    <x v="1"/>
    <x v="5"/>
    <x v="7"/>
    <x v="0"/>
    <n v="1710092.7084534448"/>
  </r>
  <r>
    <x v="1"/>
    <x v="1"/>
    <x v="1"/>
    <x v="5"/>
    <n v="12"/>
    <x v="1"/>
    <x v="5"/>
    <x v="7"/>
    <x v="0"/>
    <n v="799573.69102222088"/>
  </r>
  <r>
    <x v="1"/>
    <x v="1"/>
    <x v="1"/>
    <x v="6"/>
    <n v="1"/>
    <x v="1"/>
    <x v="5"/>
    <x v="7"/>
    <x v="0"/>
    <n v="793393.06373042695"/>
  </r>
  <r>
    <x v="1"/>
    <x v="1"/>
    <x v="1"/>
    <x v="7"/>
    <n v="2"/>
    <x v="1"/>
    <x v="5"/>
    <x v="7"/>
    <x v="0"/>
    <n v="931740.99835025659"/>
  </r>
  <r>
    <x v="1"/>
    <x v="1"/>
    <x v="1"/>
    <x v="8"/>
    <n v="3"/>
    <x v="1"/>
    <x v="5"/>
    <x v="7"/>
    <x v="0"/>
    <n v="827560.38466741249"/>
  </r>
  <r>
    <x v="1"/>
    <x v="1"/>
    <x v="1"/>
    <x v="9"/>
    <n v="4"/>
    <x v="1"/>
    <x v="5"/>
    <x v="7"/>
    <x v="0"/>
    <n v="909762.07978018955"/>
  </r>
  <r>
    <x v="1"/>
    <x v="1"/>
    <x v="1"/>
    <x v="10"/>
    <n v="5"/>
    <x v="1"/>
    <x v="5"/>
    <x v="7"/>
    <x v="0"/>
    <n v="1108803.4317190656"/>
  </r>
  <r>
    <x v="1"/>
    <x v="1"/>
    <x v="1"/>
    <x v="11"/>
    <n v="6"/>
    <x v="1"/>
    <x v="5"/>
    <x v="7"/>
    <x v="0"/>
    <n v="560496.60864916991"/>
  </r>
  <r>
    <x v="1"/>
    <x v="1"/>
    <x v="1"/>
    <x v="0"/>
    <n v="7"/>
    <x v="1"/>
    <x v="5"/>
    <x v="8"/>
    <x v="0"/>
    <n v="498631.6818381226"/>
  </r>
  <r>
    <x v="1"/>
    <x v="1"/>
    <x v="1"/>
    <x v="1"/>
    <n v="8"/>
    <x v="1"/>
    <x v="5"/>
    <x v="8"/>
    <x v="0"/>
    <n v="616274.64932342409"/>
  </r>
  <r>
    <x v="1"/>
    <x v="1"/>
    <x v="1"/>
    <x v="2"/>
    <n v="9"/>
    <x v="1"/>
    <x v="5"/>
    <x v="8"/>
    <x v="0"/>
    <n v="641878.67036756733"/>
  </r>
  <r>
    <x v="1"/>
    <x v="1"/>
    <x v="1"/>
    <x v="3"/>
    <n v="10"/>
    <x v="1"/>
    <x v="5"/>
    <x v="8"/>
    <x v="0"/>
    <n v="749185.9629367278"/>
  </r>
  <r>
    <x v="1"/>
    <x v="1"/>
    <x v="1"/>
    <x v="4"/>
    <n v="11"/>
    <x v="1"/>
    <x v="5"/>
    <x v="8"/>
    <x v="0"/>
    <n v="892113.54493715987"/>
  </r>
  <r>
    <x v="1"/>
    <x v="1"/>
    <x v="1"/>
    <x v="5"/>
    <n v="12"/>
    <x v="1"/>
    <x v="5"/>
    <x v="8"/>
    <x v="0"/>
    <n v="432516.83808086219"/>
  </r>
  <r>
    <x v="1"/>
    <x v="1"/>
    <x v="1"/>
    <x v="6"/>
    <n v="1"/>
    <x v="1"/>
    <x v="5"/>
    <x v="8"/>
    <x v="0"/>
    <n v="409538.75919692736"/>
  </r>
  <r>
    <x v="1"/>
    <x v="1"/>
    <x v="1"/>
    <x v="7"/>
    <n v="2"/>
    <x v="1"/>
    <x v="5"/>
    <x v="8"/>
    <x v="0"/>
    <n v="489965.80230679538"/>
  </r>
  <r>
    <x v="1"/>
    <x v="1"/>
    <x v="1"/>
    <x v="8"/>
    <n v="3"/>
    <x v="1"/>
    <x v="5"/>
    <x v="8"/>
    <x v="0"/>
    <n v="444871.43123762979"/>
  </r>
  <r>
    <x v="1"/>
    <x v="1"/>
    <x v="1"/>
    <x v="9"/>
    <n v="4"/>
    <x v="1"/>
    <x v="5"/>
    <x v="8"/>
    <x v="0"/>
    <n v="472382.50156978617"/>
  </r>
  <r>
    <x v="1"/>
    <x v="1"/>
    <x v="1"/>
    <x v="10"/>
    <n v="5"/>
    <x v="1"/>
    <x v="5"/>
    <x v="8"/>
    <x v="0"/>
    <n v="608634.95143913291"/>
  </r>
  <r>
    <x v="1"/>
    <x v="1"/>
    <x v="1"/>
    <x v="11"/>
    <n v="6"/>
    <x v="1"/>
    <x v="5"/>
    <x v="8"/>
    <x v="0"/>
    <n v="272324.41448756552"/>
  </r>
  <r>
    <x v="1"/>
    <x v="1"/>
    <x v="1"/>
    <x v="0"/>
    <n v="7"/>
    <x v="1"/>
    <x v="6"/>
    <x v="9"/>
    <x v="0"/>
    <n v="3105845.72687844"/>
  </r>
  <r>
    <x v="1"/>
    <x v="1"/>
    <x v="1"/>
    <x v="1"/>
    <n v="8"/>
    <x v="1"/>
    <x v="6"/>
    <x v="9"/>
    <x v="0"/>
    <n v="4010585.2851120001"/>
  </r>
  <r>
    <x v="1"/>
    <x v="1"/>
    <x v="1"/>
    <x v="2"/>
    <n v="9"/>
    <x v="1"/>
    <x v="6"/>
    <x v="9"/>
    <x v="0"/>
    <n v="3923012.4475718406"/>
  </r>
  <r>
    <x v="1"/>
    <x v="1"/>
    <x v="1"/>
    <x v="3"/>
    <n v="10"/>
    <x v="1"/>
    <x v="6"/>
    <x v="9"/>
    <x v="0"/>
    <n v="5304755.0634176014"/>
  </r>
  <r>
    <x v="1"/>
    <x v="1"/>
    <x v="1"/>
    <x v="4"/>
    <n v="11"/>
    <x v="1"/>
    <x v="6"/>
    <x v="9"/>
    <x v="0"/>
    <n v="5796055.2061697599"/>
  </r>
  <r>
    <x v="1"/>
    <x v="1"/>
    <x v="1"/>
    <x v="5"/>
    <n v="12"/>
    <x v="1"/>
    <x v="6"/>
    <x v="9"/>
    <x v="0"/>
    <n v="2778318.7637284808"/>
  </r>
  <r>
    <x v="1"/>
    <x v="1"/>
    <x v="1"/>
    <x v="6"/>
    <n v="1"/>
    <x v="1"/>
    <x v="6"/>
    <x v="9"/>
    <x v="0"/>
    <n v="2890095.0972502003"/>
  </r>
  <r>
    <x v="1"/>
    <x v="1"/>
    <x v="1"/>
    <x v="7"/>
    <n v="2"/>
    <x v="1"/>
    <x v="6"/>
    <x v="9"/>
    <x v="0"/>
    <n v="3360449.90644272"/>
  </r>
  <r>
    <x v="1"/>
    <x v="1"/>
    <x v="1"/>
    <x v="8"/>
    <n v="3"/>
    <x v="1"/>
    <x v="6"/>
    <x v="9"/>
    <x v="0"/>
    <n v="2808562.4972675201"/>
  </r>
  <r>
    <x v="1"/>
    <x v="1"/>
    <x v="1"/>
    <x v="9"/>
    <n v="4"/>
    <x v="1"/>
    <x v="6"/>
    <x v="9"/>
    <x v="0"/>
    <n v="3278176.1271341606"/>
  </r>
  <r>
    <x v="1"/>
    <x v="1"/>
    <x v="1"/>
    <x v="10"/>
    <n v="5"/>
    <x v="1"/>
    <x v="6"/>
    <x v="9"/>
    <x v="0"/>
    <n v="3653895.7708680006"/>
  </r>
  <r>
    <x v="1"/>
    <x v="1"/>
    <x v="1"/>
    <x v="11"/>
    <n v="6"/>
    <x v="1"/>
    <x v="6"/>
    <x v="9"/>
    <x v="0"/>
    <n v="1788228.1705142399"/>
  </r>
  <r>
    <x v="1"/>
    <x v="1"/>
    <x v="2"/>
    <x v="0"/>
    <n v="7"/>
    <x v="1"/>
    <x v="3"/>
    <x v="2"/>
    <x v="0"/>
    <n v="2433222.1515178396"/>
  </r>
  <r>
    <x v="1"/>
    <x v="1"/>
    <x v="2"/>
    <x v="1"/>
    <n v="8"/>
    <x v="1"/>
    <x v="3"/>
    <x v="2"/>
    <x v="0"/>
    <n v="2086825.2357197695"/>
  </r>
  <r>
    <x v="1"/>
    <x v="1"/>
    <x v="2"/>
    <x v="2"/>
    <n v="9"/>
    <x v="1"/>
    <x v="3"/>
    <x v="2"/>
    <x v="0"/>
    <n v="2578988.7463329984"/>
  </r>
  <r>
    <x v="1"/>
    <x v="1"/>
    <x v="2"/>
    <x v="3"/>
    <n v="10"/>
    <x v="1"/>
    <x v="3"/>
    <x v="2"/>
    <x v="0"/>
    <n v="2227535.3634992633"/>
  </r>
  <r>
    <x v="1"/>
    <x v="1"/>
    <x v="2"/>
    <x v="4"/>
    <n v="11"/>
    <x v="1"/>
    <x v="3"/>
    <x v="2"/>
    <x v="0"/>
    <n v="1957986.2244688198"/>
  </r>
  <r>
    <x v="1"/>
    <x v="1"/>
    <x v="2"/>
    <x v="5"/>
    <n v="12"/>
    <x v="1"/>
    <x v="3"/>
    <x v="2"/>
    <x v="0"/>
    <n v="1319140.1133043088"/>
  </r>
  <r>
    <x v="1"/>
    <x v="1"/>
    <x v="2"/>
    <x v="6"/>
    <n v="1"/>
    <x v="1"/>
    <x v="3"/>
    <x v="2"/>
    <x v="0"/>
    <n v="1419201.629526681"/>
  </r>
  <r>
    <x v="1"/>
    <x v="1"/>
    <x v="2"/>
    <x v="7"/>
    <n v="2"/>
    <x v="1"/>
    <x v="3"/>
    <x v="2"/>
    <x v="0"/>
    <n v="1260368.462282202"/>
  </r>
  <r>
    <x v="1"/>
    <x v="1"/>
    <x v="2"/>
    <x v="8"/>
    <n v="3"/>
    <x v="1"/>
    <x v="3"/>
    <x v="2"/>
    <x v="0"/>
    <n v="1788457.9462718377"/>
  </r>
  <r>
    <x v="1"/>
    <x v="1"/>
    <x v="2"/>
    <x v="9"/>
    <n v="4"/>
    <x v="1"/>
    <x v="3"/>
    <x v="2"/>
    <x v="0"/>
    <n v="1016783.8012342919"/>
  </r>
  <r>
    <x v="1"/>
    <x v="1"/>
    <x v="2"/>
    <x v="10"/>
    <n v="5"/>
    <x v="1"/>
    <x v="3"/>
    <x v="2"/>
    <x v="0"/>
    <n v="1240420.7591332828"/>
  </r>
  <r>
    <x v="1"/>
    <x v="1"/>
    <x v="2"/>
    <x v="11"/>
    <n v="6"/>
    <x v="1"/>
    <x v="3"/>
    <x v="2"/>
    <x v="0"/>
    <n v="2103059.7980945962"/>
  </r>
  <r>
    <x v="1"/>
    <x v="1"/>
    <x v="2"/>
    <x v="0"/>
    <n v="7"/>
    <x v="1"/>
    <x v="4"/>
    <x v="3"/>
    <x v="0"/>
    <n v="1332883.4370402915"/>
  </r>
  <r>
    <x v="1"/>
    <x v="1"/>
    <x v="2"/>
    <x v="1"/>
    <n v="8"/>
    <x v="1"/>
    <x v="4"/>
    <x v="3"/>
    <x v="0"/>
    <n v="1151288.886269808"/>
  </r>
  <r>
    <x v="1"/>
    <x v="1"/>
    <x v="2"/>
    <x v="2"/>
    <n v="9"/>
    <x v="1"/>
    <x v="4"/>
    <x v="3"/>
    <x v="0"/>
    <n v="1434960.2579417818"/>
  </r>
  <r>
    <x v="1"/>
    <x v="1"/>
    <x v="2"/>
    <x v="3"/>
    <n v="10"/>
    <x v="1"/>
    <x v="4"/>
    <x v="3"/>
    <x v="0"/>
    <n v="1261225.5178525469"/>
  </r>
  <r>
    <x v="1"/>
    <x v="1"/>
    <x v="2"/>
    <x v="4"/>
    <n v="11"/>
    <x v="1"/>
    <x v="4"/>
    <x v="3"/>
    <x v="0"/>
    <n v="1020345.9299794802"/>
  </r>
  <r>
    <x v="1"/>
    <x v="1"/>
    <x v="2"/>
    <x v="5"/>
    <n v="12"/>
    <x v="1"/>
    <x v="4"/>
    <x v="3"/>
    <x v="0"/>
    <n v="756329.43025765126"/>
  </r>
  <r>
    <x v="1"/>
    <x v="1"/>
    <x v="2"/>
    <x v="6"/>
    <n v="1"/>
    <x v="1"/>
    <x v="4"/>
    <x v="3"/>
    <x v="0"/>
    <n v="835307.17053299106"/>
  </r>
  <r>
    <x v="1"/>
    <x v="1"/>
    <x v="2"/>
    <x v="7"/>
    <n v="2"/>
    <x v="1"/>
    <x v="4"/>
    <x v="3"/>
    <x v="0"/>
    <n v="708560.45670208498"/>
  </r>
  <r>
    <x v="1"/>
    <x v="1"/>
    <x v="2"/>
    <x v="8"/>
    <n v="3"/>
    <x v="1"/>
    <x v="4"/>
    <x v="3"/>
    <x v="0"/>
    <n v="961197.10847725498"/>
  </r>
  <r>
    <x v="1"/>
    <x v="1"/>
    <x v="2"/>
    <x v="9"/>
    <n v="4"/>
    <x v="1"/>
    <x v="4"/>
    <x v="3"/>
    <x v="0"/>
    <n v="570279.25121684396"/>
  </r>
  <r>
    <x v="1"/>
    <x v="1"/>
    <x v="2"/>
    <x v="10"/>
    <n v="5"/>
    <x v="1"/>
    <x v="4"/>
    <x v="3"/>
    <x v="0"/>
    <n v="712090.36311285582"/>
  </r>
  <r>
    <x v="1"/>
    <x v="1"/>
    <x v="2"/>
    <x v="11"/>
    <n v="6"/>
    <x v="1"/>
    <x v="4"/>
    <x v="3"/>
    <x v="0"/>
    <n v="1333561.9610866704"/>
  </r>
  <r>
    <x v="1"/>
    <x v="1"/>
    <x v="2"/>
    <x v="0"/>
    <n v="7"/>
    <x v="1"/>
    <x v="4"/>
    <x v="4"/>
    <x v="0"/>
    <n v="1205625.4827113249"/>
  </r>
  <r>
    <x v="1"/>
    <x v="1"/>
    <x v="2"/>
    <x v="1"/>
    <n v="8"/>
    <x v="1"/>
    <x v="4"/>
    <x v="4"/>
    <x v="0"/>
    <n v="1061002.5545301"/>
  </r>
  <r>
    <x v="1"/>
    <x v="1"/>
    <x v="2"/>
    <x v="2"/>
    <n v="9"/>
    <x v="1"/>
    <x v="4"/>
    <x v="4"/>
    <x v="0"/>
    <n v="1277106.2932592249"/>
  </r>
  <r>
    <x v="1"/>
    <x v="1"/>
    <x v="2"/>
    <x v="3"/>
    <n v="10"/>
    <x v="1"/>
    <x v="4"/>
    <x v="4"/>
    <x v="0"/>
    <n v="1116349.389116325"/>
  </r>
  <r>
    <x v="1"/>
    <x v="1"/>
    <x v="2"/>
    <x v="4"/>
    <n v="11"/>
    <x v="1"/>
    <x v="4"/>
    <x v="4"/>
    <x v="0"/>
    <n v="932858.39093923138"/>
  </r>
  <r>
    <x v="1"/>
    <x v="1"/>
    <x v="2"/>
    <x v="5"/>
    <n v="12"/>
    <x v="1"/>
    <x v="4"/>
    <x v="4"/>
    <x v="0"/>
    <n v="739422.19930556254"/>
  </r>
  <r>
    <x v="1"/>
    <x v="1"/>
    <x v="2"/>
    <x v="6"/>
    <n v="1"/>
    <x v="1"/>
    <x v="4"/>
    <x v="4"/>
    <x v="0"/>
    <n v="739944.9965933999"/>
  </r>
  <r>
    <x v="1"/>
    <x v="1"/>
    <x v="2"/>
    <x v="7"/>
    <n v="2"/>
    <x v="1"/>
    <x v="4"/>
    <x v="4"/>
    <x v="0"/>
    <n v="666405.86063951231"/>
  </r>
  <r>
    <x v="1"/>
    <x v="1"/>
    <x v="2"/>
    <x v="8"/>
    <n v="3"/>
    <x v="1"/>
    <x v="4"/>
    <x v="4"/>
    <x v="0"/>
    <n v="964934.72717118752"/>
  </r>
  <r>
    <x v="1"/>
    <x v="1"/>
    <x v="2"/>
    <x v="9"/>
    <n v="4"/>
    <x v="1"/>
    <x v="4"/>
    <x v="4"/>
    <x v="0"/>
    <n v="541033.23140099994"/>
  </r>
  <r>
    <x v="1"/>
    <x v="1"/>
    <x v="2"/>
    <x v="10"/>
    <n v="5"/>
    <x v="1"/>
    <x v="4"/>
    <x v="4"/>
    <x v="0"/>
    <n v="654984.60439717479"/>
  </r>
  <r>
    <x v="1"/>
    <x v="1"/>
    <x v="2"/>
    <x v="11"/>
    <n v="6"/>
    <x v="1"/>
    <x v="4"/>
    <x v="4"/>
    <x v="0"/>
    <n v="1109316.9805072877"/>
  </r>
  <r>
    <x v="1"/>
    <x v="1"/>
    <x v="2"/>
    <x v="0"/>
    <n v="7"/>
    <x v="1"/>
    <x v="5"/>
    <x v="5"/>
    <x v="0"/>
    <n v="1134491.3172698508"/>
  </r>
  <r>
    <x v="1"/>
    <x v="1"/>
    <x v="2"/>
    <x v="1"/>
    <n v="8"/>
    <x v="1"/>
    <x v="5"/>
    <x v="5"/>
    <x v="0"/>
    <n v="806940.19684530701"/>
  </r>
  <r>
    <x v="1"/>
    <x v="1"/>
    <x v="2"/>
    <x v="2"/>
    <n v="9"/>
    <x v="1"/>
    <x v="5"/>
    <x v="5"/>
    <x v="0"/>
    <n v="1151592.8767951606"/>
  </r>
  <r>
    <x v="1"/>
    <x v="1"/>
    <x v="2"/>
    <x v="3"/>
    <n v="10"/>
    <x v="1"/>
    <x v="5"/>
    <x v="5"/>
    <x v="0"/>
    <n v="953018.83364781574"/>
  </r>
  <r>
    <x v="1"/>
    <x v="1"/>
    <x v="2"/>
    <x v="4"/>
    <n v="11"/>
    <x v="1"/>
    <x v="5"/>
    <x v="5"/>
    <x v="0"/>
    <n v="850734.32784846472"/>
  </r>
  <r>
    <x v="1"/>
    <x v="1"/>
    <x v="2"/>
    <x v="5"/>
    <n v="12"/>
    <x v="1"/>
    <x v="5"/>
    <x v="5"/>
    <x v="0"/>
    <n v="590304.384267507"/>
  </r>
  <r>
    <x v="1"/>
    <x v="1"/>
    <x v="2"/>
    <x v="6"/>
    <n v="1"/>
    <x v="1"/>
    <x v="5"/>
    <x v="5"/>
    <x v="0"/>
    <n v="639047.64173065918"/>
  </r>
  <r>
    <x v="1"/>
    <x v="1"/>
    <x v="2"/>
    <x v="7"/>
    <n v="2"/>
    <x v="1"/>
    <x v="5"/>
    <x v="5"/>
    <x v="0"/>
    <n v="600791.0408000747"/>
  </r>
  <r>
    <x v="1"/>
    <x v="1"/>
    <x v="2"/>
    <x v="8"/>
    <n v="3"/>
    <x v="1"/>
    <x v="5"/>
    <x v="5"/>
    <x v="0"/>
    <n v="765760.35752283596"/>
  </r>
  <r>
    <x v="1"/>
    <x v="1"/>
    <x v="2"/>
    <x v="9"/>
    <n v="4"/>
    <x v="1"/>
    <x v="5"/>
    <x v="5"/>
    <x v="0"/>
    <n v="429847.5775628736"/>
  </r>
  <r>
    <x v="1"/>
    <x v="1"/>
    <x v="2"/>
    <x v="10"/>
    <n v="5"/>
    <x v="1"/>
    <x v="5"/>
    <x v="5"/>
    <x v="0"/>
    <n v="575910.80906214949"/>
  </r>
  <r>
    <x v="1"/>
    <x v="1"/>
    <x v="2"/>
    <x v="11"/>
    <n v="6"/>
    <x v="1"/>
    <x v="5"/>
    <x v="5"/>
    <x v="0"/>
    <n v="978906.42835815961"/>
  </r>
  <r>
    <x v="1"/>
    <x v="1"/>
    <x v="2"/>
    <x v="0"/>
    <n v="7"/>
    <x v="1"/>
    <x v="5"/>
    <x v="6"/>
    <x v="0"/>
    <n v="255350.32112459998"/>
  </r>
  <r>
    <x v="1"/>
    <x v="1"/>
    <x v="2"/>
    <x v="1"/>
    <n v="8"/>
    <x v="1"/>
    <x v="5"/>
    <x v="6"/>
    <x v="0"/>
    <n v="189875.20710716999"/>
  </r>
  <r>
    <x v="1"/>
    <x v="1"/>
    <x v="2"/>
    <x v="2"/>
    <n v="9"/>
    <x v="1"/>
    <x v="5"/>
    <x v="6"/>
    <x v="0"/>
    <n v="252931.19233882497"/>
  </r>
  <r>
    <x v="1"/>
    <x v="1"/>
    <x v="2"/>
    <x v="3"/>
    <n v="10"/>
    <x v="1"/>
    <x v="5"/>
    <x v="6"/>
    <x v="0"/>
    <n v="214527.58832758496"/>
  </r>
  <r>
    <x v="1"/>
    <x v="1"/>
    <x v="2"/>
    <x v="4"/>
    <n v="11"/>
    <x v="1"/>
    <x v="5"/>
    <x v="6"/>
    <x v="0"/>
    <n v="192844.29660985127"/>
  </r>
  <r>
    <x v="1"/>
    <x v="1"/>
    <x v="2"/>
    <x v="5"/>
    <n v="12"/>
    <x v="1"/>
    <x v="5"/>
    <x v="6"/>
    <x v="0"/>
    <n v="142400.85841800002"/>
  </r>
  <r>
    <x v="1"/>
    <x v="1"/>
    <x v="2"/>
    <x v="6"/>
    <n v="1"/>
    <x v="1"/>
    <x v="5"/>
    <x v="6"/>
    <x v="0"/>
    <n v="142333.66162723501"/>
  </r>
  <r>
    <x v="1"/>
    <x v="1"/>
    <x v="2"/>
    <x v="7"/>
    <n v="2"/>
    <x v="1"/>
    <x v="5"/>
    <x v="6"/>
    <x v="0"/>
    <n v="133057.43558932497"/>
  </r>
  <r>
    <x v="1"/>
    <x v="1"/>
    <x v="2"/>
    <x v="8"/>
    <n v="3"/>
    <x v="1"/>
    <x v="5"/>
    <x v="6"/>
    <x v="0"/>
    <n v="182458.70267756627"/>
  </r>
  <r>
    <x v="1"/>
    <x v="1"/>
    <x v="2"/>
    <x v="9"/>
    <n v="4"/>
    <x v="1"/>
    <x v="5"/>
    <x v="6"/>
    <x v="0"/>
    <n v="104660.20871123999"/>
  </r>
  <r>
    <x v="1"/>
    <x v="1"/>
    <x v="2"/>
    <x v="10"/>
    <n v="5"/>
    <x v="1"/>
    <x v="5"/>
    <x v="6"/>
    <x v="0"/>
    <n v="126430.43769056996"/>
  </r>
  <r>
    <x v="1"/>
    <x v="1"/>
    <x v="2"/>
    <x v="11"/>
    <n v="6"/>
    <x v="1"/>
    <x v="5"/>
    <x v="6"/>
    <x v="0"/>
    <n v="230359.10681218505"/>
  </r>
  <r>
    <x v="1"/>
    <x v="1"/>
    <x v="2"/>
    <x v="0"/>
    <n v="7"/>
    <x v="1"/>
    <x v="5"/>
    <x v="7"/>
    <x v="0"/>
    <n v="660756.15261022374"/>
  </r>
  <r>
    <x v="1"/>
    <x v="1"/>
    <x v="2"/>
    <x v="1"/>
    <n v="8"/>
    <x v="1"/>
    <x v="5"/>
    <x v="7"/>
    <x v="0"/>
    <n v="529683.55044249841"/>
  </r>
  <r>
    <x v="1"/>
    <x v="1"/>
    <x v="2"/>
    <x v="2"/>
    <n v="9"/>
    <x v="1"/>
    <x v="5"/>
    <x v="7"/>
    <x v="0"/>
    <n v="672443.49046857841"/>
  </r>
  <r>
    <x v="1"/>
    <x v="1"/>
    <x v="2"/>
    <x v="3"/>
    <n v="10"/>
    <x v="1"/>
    <x v="5"/>
    <x v="7"/>
    <x v="0"/>
    <n v="585948.31082732871"/>
  </r>
  <r>
    <x v="1"/>
    <x v="1"/>
    <x v="2"/>
    <x v="4"/>
    <n v="11"/>
    <x v="1"/>
    <x v="5"/>
    <x v="7"/>
    <x v="0"/>
    <n v="504468.75421239575"/>
  </r>
  <r>
    <x v="1"/>
    <x v="1"/>
    <x v="2"/>
    <x v="5"/>
    <n v="12"/>
    <x v="1"/>
    <x v="5"/>
    <x v="7"/>
    <x v="0"/>
    <n v="378359.08081662602"/>
  </r>
  <r>
    <x v="1"/>
    <x v="1"/>
    <x v="2"/>
    <x v="6"/>
    <n v="1"/>
    <x v="1"/>
    <x v="5"/>
    <x v="7"/>
    <x v="0"/>
    <n v="395823.36873278162"/>
  </r>
  <r>
    <x v="1"/>
    <x v="1"/>
    <x v="2"/>
    <x v="7"/>
    <n v="2"/>
    <x v="1"/>
    <x v="5"/>
    <x v="7"/>
    <x v="0"/>
    <n v="329884.52262346615"/>
  </r>
  <r>
    <x v="1"/>
    <x v="1"/>
    <x v="2"/>
    <x v="8"/>
    <n v="3"/>
    <x v="1"/>
    <x v="5"/>
    <x v="7"/>
    <x v="0"/>
    <n v="446578.08277619159"/>
  </r>
  <r>
    <x v="1"/>
    <x v="1"/>
    <x v="2"/>
    <x v="9"/>
    <n v="4"/>
    <x v="1"/>
    <x v="5"/>
    <x v="7"/>
    <x v="0"/>
    <n v="255084.77622429357"/>
  </r>
  <r>
    <x v="1"/>
    <x v="1"/>
    <x v="2"/>
    <x v="10"/>
    <n v="5"/>
    <x v="1"/>
    <x v="5"/>
    <x v="7"/>
    <x v="0"/>
    <n v="307417.20946522552"/>
  </r>
  <r>
    <x v="1"/>
    <x v="1"/>
    <x v="2"/>
    <x v="11"/>
    <n v="6"/>
    <x v="1"/>
    <x v="5"/>
    <x v="7"/>
    <x v="0"/>
    <n v="612277.97873185331"/>
  </r>
  <r>
    <x v="1"/>
    <x v="1"/>
    <x v="2"/>
    <x v="0"/>
    <n v="7"/>
    <x v="1"/>
    <x v="5"/>
    <x v="8"/>
    <x v="0"/>
    <n v="204001.78430538269"/>
  </r>
  <r>
    <x v="1"/>
    <x v="1"/>
    <x v="2"/>
    <x v="1"/>
    <n v="8"/>
    <x v="1"/>
    <x v="5"/>
    <x v="8"/>
    <x v="0"/>
    <n v="156736.8476459604"/>
  </r>
  <r>
    <x v="1"/>
    <x v="1"/>
    <x v="2"/>
    <x v="2"/>
    <n v="9"/>
    <x v="1"/>
    <x v="5"/>
    <x v="8"/>
    <x v="0"/>
    <n v="244769.18801975637"/>
  </r>
  <r>
    <x v="1"/>
    <x v="1"/>
    <x v="2"/>
    <x v="3"/>
    <n v="10"/>
    <x v="1"/>
    <x v="5"/>
    <x v="8"/>
    <x v="0"/>
    <n v="198504.61086128399"/>
  </r>
  <r>
    <x v="1"/>
    <x v="1"/>
    <x v="2"/>
    <x v="4"/>
    <n v="11"/>
    <x v="1"/>
    <x v="5"/>
    <x v="8"/>
    <x v="0"/>
    <n v="174673.83751677407"/>
  </r>
  <r>
    <x v="1"/>
    <x v="1"/>
    <x v="2"/>
    <x v="5"/>
    <n v="12"/>
    <x v="1"/>
    <x v="5"/>
    <x v="8"/>
    <x v="0"/>
    <n v="117398.02382544601"/>
  </r>
  <r>
    <x v="1"/>
    <x v="1"/>
    <x v="2"/>
    <x v="6"/>
    <n v="1"/>
    <x v="1"/>
    <x v="5"/>
    <x v="8"/>
    <x v="0"/>
    <n v="122856.00426868859"/>
  </r>
  <r>
    <x v="1"/>
    <x v="1"/>
    <x v="2"/>
    <x v="7"/>
    <n v="2"/>
    <x v="1"/>
    <x v="5"/>
    <x v="8"/>
    <x v="0"/>
    <n v="115969.228431147"/>
  </r>
  <r>
    <x v="1"/>
    <x v="1"/>
    <x v="2"/>
    <x v="8"/>
    <n v="3"/>
    <x v="1"/>
    <x v="5"/>
    <x v="8"/>
    <x v="0"/>
    <n v="156435.99509763226"/>
  </r>
  <r>
    <x v="1"/>
    <x v="1"/>
    <x v="2"/>
    <x v="9"/>
    <n v="4"/>
    <x v="1"/>
    <x v="5"/>
    <x v="8"/>
    <x v="0"/>
    <n v="85299.480614602799"/>
  </r>
  <r>
    <x v="1"/>
    <x v="1"/>
    <x v="2"/>
    <x v="10"/>
    <n v="5"/>
    <x v="1"/>
    <x v="5"/>
    <x v="8"/>
    <x v="0"/>
    <n v="115184.65971776398"/>
  </r>
  <r>
    <x v="1"/>
    <x v="1"/>
    <x v="2"/>
    <x v="11"/>
    <n v="6"/>
    <x v="1"/>
    <x v="5"/>
    <x v="8"/>
    <x v="0"/>
    <n v="191142.34907568261"/>
  </r>
  <r>
    <x v="1"/>
    <x v="1"/>
    <x v="2"/>
    <x v="0"/>
    <n v="7"/>
    <x v="1"/>
    <x v="6"/>
    <x v="9"/>
    <x v="0"/>
    <n v="3067822.9919048399"/>
  </r>
  <r>
    <x v="1"/>
    <x v="1"/>
    <x v="2"/>
    <x v="1"/>
    <n v="8"/>
    <x v="1"/>
    <x v="6"/>
    <x v="9"/>
    <x v="0"/>
    <n v="2455342.9186057192"/>
  </r>
  <r>
    <x v="1"/>
    <x v="1"/>
    <x v="2"/>
    <x v="2"/>
    <n v="9"/>
    <x v="1"/>
    <x v="6"/>
    <x v="9"/>
    <x v="0"/>
    <n v="3390820.7358167996"/>
  </r>
  <r>
    <x v="1"/>
    <x v="1"/>
    <x v="2"/>
    <x v="3"/>
    <n v="10"/>
    <x v="1"/>
    <x v="6"/>
    <x v="9"/>
    <x v="0"/>
    <n v="2725135.5537314997"/>
  </r>
  <r>
    <x v="1"/>
    <x v="1"/>
    <x v="2"/>
    <x v="4"/>
    <n v="11"/>
    <x v="1"/>
    <x v="6"/>
    <x v="9"/>
    <x v="0"/>
    <n v="2517178.5408305251"/>
  </r>
  <r>
    <x v="1"/>
    <x v="1"/>
    <x v="2"/>
    <x v="5"/>
    <n v="12"/>
    <x v="1"/>
    <x v="6"/>
    <x v="9"/>
    <x v="0"/>
    <n v="1767206.136907575"/>
  </r>
  <r>
    <x v="1"/>
    <x v="1"/>
    <x v="2"/>
    <x v="6"/>
    <n v="1"/>
    <x v="1"/>
    <x v="6"/>
    <x v="9"/>
    <x v="0"/>
    <n v="1961436.6334718997"/>
  </r>
  <r>
    <x v="1"/>
    <x v="1"/>
    <x v="2"/>
    <x v="7"/>
    <n v="2"/>
    <x v="1"/>
    <x v="6"/>
    <x v="9"/>
    <x v="0"/>
    <n v="1593530.5935860998"/>
  </r>
  <r>
    <x v="1"/>
    <x v="1"/>
    <x v="2"/>
    <x v="8"/>
    <n v="3"/>
    <x v="1"/>
    <x v="6"/>
    <x v="9"/>
    <x v="0"/>
    <n v="2258113.7891461495"/>
  </r>
  <r>
    <x v="1"/>
    <x v="1"/>
    <x v="2"/>
    <x v="9"/>
    <n v="4"/>
    <x v="1"/>
    <x v="6"/>
    <x v="9"/>
    <x v="0"/>
    <n v="1190031.30652068"/>
  </r>
  <r>
    <x v="1"/>
    <x v="1"/>
    <x v="2"/>
    <x v="10"/>
    <n v="5"/>
    <x v="1"/>
    <x v="6"/>
    <x v="9"/>
    <x v="0"/>
    <n v="1572119.1696365993"/>
  </r>
  <r>
    <x v="1"/>
    <x v="1"/>
    <x v="2"/>
    <x v="11"/>
    <n v="6"/>
    <x v="1"/>
    <x v="6"/>
    <x v="9"/>
    <x v="0"/>
    <n v="2829210.9406183348"/>
  </r>
  <r>
    <x v="2"/>
    <x v="2"/>
    <x v="0"/>
    <x v="0"/>
    <n v="6"/>
    <x v="2"/>
    <x v="7"/>
    <x v="10"/>
    <x v="1"/>
    <n v="181.933291"/>
  </r>
  <r>
    <x v="2"/>
    <x v="2"/>
    <x v="0"/>
    <x v="1"/>
    <n v="6"/>
    <x v="2"/>
    <x v="7"/>
    <x v="10"/>
    <x v="1"/>
    <n v="187.44394299999999"/>
  </r>
  <r>
    <x v="2"/>
    <x v="2"/>
    <x v="0"/>
    <x v="2"/>
    <n v="6"/>
    <x v="2"/>
    <x v="7"/>
    <x v="10"/>
    <x v="1"/>
    <n v="184.77365699999999"/>
  </r>
  <r>
    <x v="2"/>
    <x v="2"/>
    <x v="0"/>
    <x v="3"/>
    <n v="6"/>
    <x v="2"/>
    <x v="7"/>
    <x v="10"/>
    <x v="1"/>
    <n v="191.54109299999999"/>
  </r>
  <r>
    <x v="2"/>
    <x v="2"/>
    <x v="0"/>
    <x v="4"/>
    <n v="6"/>
    <x v="2"/>
    <x v="7"/>
    <x v="10"/>
    <x v="1"/>
    <n v="98.096062000000003"/>
  </r>
  <r>
    <x v="2"/>
    <x v="2"/>
    <x v="0"/>
    <x v="5"/>
    <n v="6"/>
    <x v="2"/>
    <x v="7"/>
    <x v="10"/>
    <x v="1"/>
    <n v="185.30685299999999"/>
  </r>
  <r>
    <x v="2"/>
    <x v="2"/>
    <x v="0"/>
    <x v="6"/>
    <n v="6"/>
    <x v="2"/>
    <x v="7"/>
    <x v="10"/>
    <x v="1"/>
    <n v="186.90143900000001"/>
  </r>
  <r>
    <x v="2"/>
    <x v="2"/>
    <x v="0"/>
    <x v="7"/>
    <n v="6"/>
    <x v="2"/>
    <x v="7"/>
    <x v="10"/>
    <x v="1"/>
    <n v="158.58676500000001"/>
  </r>
  <r>
    <x v="2"/>
    <x v="2"/>
    <x v="0"/>
    <x v="8"/>
    <n v="6"/>
    <x v="2"/>
    <x v="7"/>
    <x v="10"/>
    <x v="1"/>
    <n v="191.40367599999999"/>
  </r>
  <r>
    <x v="2"/>
    <x v="2"/>
    <x v="0"/>
    <x v="9"/>
    <n v="6"/>
    <x v="2"/>
    <x v="7"/>
    <x v="10"/>
    <x v="1"/>
    <n v="171.057864"/>
  </r>
  <r>
    <x v="2"/>
    <x v="2"/>
    <x v="0"/>
    <x v="10"/>
    <n v="6"/>
    <x v="2"/>
    <x v="7"/>
    <x v="10"/>
    <x v="1"/>
    <n v="169.28699900000001"/>
  </r>
  <r>
    <x v="2"/>
    <x v="2"/>
    <x v="0"/>
    <x v="11"/>
    <n v="6"/>
    <x v="2"/>
    <x v="7"/>
    <x v="10"/>
    <x v="1"/>
    <n v="142.50871699999999"/>
  </r>
  <r>
    <x v="2"/>
    <x v="2"/>
    <x v="1"/>
    <x v="0"/>
    <n v="6"/>
    <x v="2"/>
    <x v="7"/>
    <x v="10"/>
    <x v="1"/>
    <n v="214.968999"/>
  </r>
  <r>
    <x v="2"/>
    <x v="2"/>
    <x v="1"/>
    <x v="1"/>
    <n v="6"/>
    <x v="2"/>
    <x v="7"/>
    <x v="10"/>
    <x v="1"/>
    <n v="228.199051"/>
  </r>
  <r>
    <x v="2"/>
    <x v="2"/>
    <x v="1"/>
    <x v="2"/>
    <n v="6"/>
    <x v="2"/>
    <x v="7"/>
    <x v="10"/>
    <x v="1"/>
    <n v="216.53646700000002"/>
  </r>
  <r>
    <x v="2"/>
    <x v="2"/>
    <x v="1"/>
    <x v="3"/>
    <n v="6"/>
    <x v="2"/>
    <x v="7"/>
    <x v="10"/>
    <x v="1"/>
    <n v="236.760276"/>
  </r>
  <r>
    <x v="2"/>
    <x v="2"/>
    <x v="1"/>
    <x v="4"/>
    <n v="6"/>
    <x v="2"/>
    <x v="7"/>
    <x v="10"/>
    <x v="1"/>
    <n v="232.052864"/>
  </r>
  <r>
    <x v="2"/>
    <x v="2"/>
    <x v="1"/>
    <x v="5"/>
    <n v="6"/>
    <x v="2"/>
    <x v="7"/>
    <x v="10"/>
    <x v="1"/>
    <n v="240.21016"/>
  </r>
  <r>
    <x v="2"/>
    <x v="2"/>
    <x v="1"/>
    <x v="6"/>
    <n v="6"/>
    <x v="2"/>
    <x v="7"/>
    <x v="10"/>
    <x v="1"/>
    <n v="288.160549"/>
  </r>
  <r>
    <x v="2"/>
    <x v="2"/>
    <x v="1"/>
    <x v="7"/>
    <n v="6"/>
    <x v="2"/>
    <x v="7"/>
    <x v="10"/>
    <x v="1"/>
    <n v="306.884524"/>
  </r>
  <r>
    <x v="2"/>
    <x v="2"/>
    <x v="1"/>
    <x v="8"/>
    <n v="6"/>
    <x v="2"/>
    <x v="7"/>
    <x v="10"/>
    <x v="1"/>
    <n v="367.65100600000005"/>
  </r>
  <r>
    <x v="2"/>
    <x v="2"/>
    <x v="1"/>
    <x v="9"/>
    <n v="6"/>
    <x v="2"/>
    <x v="7"/>
    <x v="10"/>
    <x v="1"/>
    <n v="351.99016599999999"/>
  </r>
  <r>
    <x v="2"/>
    <x v="2"/>
    <x v="1"/>
    <x v="10"/>
    <n v="6"/>
    <x v="2"/>
    <x v="7"/>
    <x v="10"/>
    <x v="1"/>
    <n v="362.822"/>
  </r>
  <r>
    <x v="2"/>
    <x v="2"/>
    <x v="1"/>
    <x v="11"/>
    <n v="6"/>
    <x v="2"/>
    <x v="7"/>
    <x v="10"/>
    <x v="1"/>
    <n v="260.31229999999999"/>
  </r>
  <r>
    <x v="2"/>
    <x v="2"/>
    <x v="2"/>
    <x v="0"/>
    <n v="6"/>
    <x v="2"/>
    <x v="7"/>
    <x v="10"/>
    <x v="1"/>
    <n v="250.24199099999998"/>
  </r>
  <r>
    <x v="2"/>
    <x v="2"/>
    <x v="2"/>
    <x v="1"/>
    <n v="6"/>
    <x v="2"/>
    <x v="7"/>
    <x v="10"/>
    <x v="1"/>
    <n v="206.740703"/>
  </r>
  <r>
    <x v="2"/>
    <x v="2"/>
    <x v="2"/>
    <x v="2"/>
    <n v="6"/>
    <x v="2"/>
    <x v="7"/>
    <x v="10"/>
    <x v="1"/>
    <n v="201.23546099999996"/>
  </r>
  <r>
    <x v="2"/>
    <x v="2"/>
    <x v="2"/>
    <x v="3"/>
    <n v="6"/>
    <x v="2"/>
    <x v="7"/>
    <x v="10"/>
    <x v="1"/>
    <n v="174.36956599999999"/>
  </r>
  <r>
    <x v="2"/>
    <x v="2"/>
    <x v="2"/>
    <x v="4"/>
    <n v="6"/>
    <x v="2"/>
    <x v="7"/>
    <x v="10"/>
    <x v="1"/>
    <n v="204.09105"/>
  </r>
  <r>
    <x v="2"/>
    <x v="2"/>
    <x v="2"/>
    <x v="5"/>
    <n v="6"/>
    <x v="2"/>
    <x v="7"/>
    <x v="10"/>
    <x v="1"/>
    <n v="146.35666599999999"/>
  </r>
  <r>
    <x v="2"/>
    <x v="2"/>
    <x v="2"/>
    <x v="6"/>
    <n v="6"/>
    <x v="2"/>
    <x v="7"/>
    <x v="10"/>
    <x v="1"/>
    <n v="204.20249700000002"/>
  </r>
  <r>
    <x v="2"/>
    <x v="2"/>
    <x v="2"/>
    <x v="7"/>
    <n v="6"/>
    <x v="2"/>
    <x v="7"/>
    <x v="10"/>
    <x v="1"/>
    <n v="217.43019900000002"/>
  </r>
  <r>
    <x v="2"/>
    <x v="2"/>
    <x v="2"/>
    <x v="8"/>
    <n v="6"/>
    <x v="2"/>
    <x v="7"/>
    <x v="10"/>
    <x v="1"/>
    <n v="230.98220000000001"/>
  </r>
  <r>
    <x v="2"/>
    <x v="2"/>
    <x v="2"/>
    <x v="9"/>
    <n v="6"/>
    <x v="2"/>
    <x v="7"/>
    <x v="10"/>
    <x v="1"/>
    <n v="236.441136"/>
  </r>
  <r>
    <x v="2"/>
    <x v="2"/>
    <x v="2"/>
    <x v="10"/>
    <n v="6"/>
    <x v="2"/>
    <x v="7"/>
    <x v="10"/>
    <x v="1"/>
    <n v="241.40736899999999"/>
  </r>
  <r>
    <x v="2"/>
    <x v="2"/>
    <x v="2"/>
    <x v="11"/>
    <n v="6"/>
    <x v="2"/>
    <x v="7"/>
    <x v="10"/>
    <x v="1"/>
    <n v="220.380334"/>
  </r>
  <r>
    <x v="3"/>
    <x v="2"/>
    <x v="0"/>
    <x v="0"/>
    <n v="6"/>
    <x v="2"/>
    <x v="7"/>
    <x v="10"/>
    <x v="1"/>
    <n v="171.933291"/>
  </r>
  <r>
    <x v="3"/>
    <x v="2"/>
    <x v="0"/>
    <x v="1"/>
    <n v="6"/>
    <x v="2"/>
    <x v="7"/>
    <x v="10"/>
    <x v="1"/>
    <n v="185.44394299999999"/>
  </r>
  <r>
    <x v="3"/>
    <x v="2"/>
    <x v="0"/>
    <x v="2"/>
    <n v="6"/>
    <x v="2"/>
    <x v="7"/>
    <x v="10"/>
    <x v="1"/>
    <n v="186.77365699999999"/>
  </r>
  <r>
    <x v="3"/>
    <x v="2"/>
    <x v="0"/>
    <x v="3"/>
    <n v="6"/>
    <x v="2"/>
    <x v="7"/>
    <x v="10"/>
    <x v="1"/>
    <n v="190.54109299999999"/>
  </r>
  <r>
    <x v="3"/>
    <x v="2"/>
    <x v="0"/>
    <x v="4"/>
    <n v="6"/>
    <x v="2"/>
    <x v="7"/>
    <x v="10"/>
    <x v="1"/>
    <n v="95.096062000000003"/>
  </r>
  <r>
    <x v="3"/>
    <x v="2"/>
    <x v="0"/>
    <x v="5"/>
    <n v="6"/>
    <x v="2"/>
    <x v="7"/>
    <x v="10"/>
    <x v="1"/>
    <n v="184.30685299999999"/>
  </r>
  <r>
    <x v="3"/>
    <x v="2"/>
    <x v="0"/>
    <x v="6"/>
    <n v="6"/>
    <x v="2"/>
    <x v="7"/>
    <x v="10"/>
    <x v="1"/>
    <n v="181.90143900000001"/>
  </r>
  <r>
    <x v="3"/>
    <x v="2"/>
    <x v="0"/>
    <x v="7"/>
    <n v="6"/>
    <x v="2"/>
    <x v="7"/>
    <x v="10"/>
    <x v="1"/>
    <n v="149.58676500000001"/>
  </r>
  <r>
    <x v="3"/>
    <x v="2"/>
    <x v="0"/>
    <x v="8"/>
    <n v="6"/>
    <x v="2"/>
    <x v="7"/>
    <x v="10"/>
    <x v="1"/>
    <n v="181.40367599999999"/>
  </r>
  <r>
    <x v="3"/>
    <x v="2"/>
    <x v="0"/>
    <x v="9"/>
    <n v="6"/>
    <x v="2"/>
    <x v="7"/>
    <x v="10"/>
    <x v="1"/>
    <n v="171.057864"/>
  </r>
  <r>
    <x v="3"/>
    <x v="2"/>
    <x v="0"/>
    <x v="10"/>
    <n v="6"/>
    <x v="2"/>
    <x v="7"/>
    <x v="10"/>
    <x v="1"/>
    <n v="165.28699900000001"/>
  </r>
  <r>
    <x v="3"/>
    <x v="2"/>
    <x v="0"/>
    <x v="11"/>
    <n v="6"/>
    <x v="2"/>
    <x v="7"/>
    <x v="10"/>
    <x v="1"/>
    <n v="149.50871699999999"/>
  </r>
  <r>
    <x v="3"/>
    <x v="2"/>
    <x v="1"/>
    <x v="0"/>
    <n v="6"/>
    <x v="2"/>
    <x v="7"/>
    <x v="10"/>
    <x v="1"/>
    <n v="211.968999"/>
  </r>
  <r>
    <x v="3"/>
    <x v="2"/>
    <x v="1"/>
    <x v="1"/>
    <n v="6"/>
    <x v="2"/>
    <x v="7"/>
    <x v="10"/>
    <x v="1"/>
    <n v="224.199051"/>
  </r>
  <r>
    <x v="3"/>
    <x v="2"/>
    <x v="1"/>
    <x v="2"/>
    <n v="6"/>
    <x v="2"/>
    <x v="7"/>
    <x v="10"/>
    <x v="1"/>
    <n v="220.53646699999999"/>
  </r>
  <r>
    <x v="3"/>
    <x v="2"/>
    <x v="1"/>
    <x v="3"/>
    <n v="6"/>
    <x v="2"/>
    <x v="7"/>
    <x v="10"/>
    <x v="1"/>
    <n v="306.76027599999998"/>
  </r>
  <r>
    <x v="3"/>
    <x v="2"/>
    <x v="1"/>
    <x v="4"/>
    <n v="6"/>
    <x v="2"/>
    <x v="7"/>
    <x v="10"/>
    <x v="1"/>
    <n v="260.052864"/>
  </r>
  <r>
    <x v="3"/>
    <x v="2"/>
    <x v="1"/>
    <x v="5"/>
    <n v="6"/>
    <x v="2"/>
    <x v="7"/>
    <x v="10"/>
    <x v="1"/>
    <n v="240.21016"/>
  </r>
  <r>
    <x v="3"/>
    <x v="2"/>
    <x v="1"/>
    <x v="6"/>
    <n v="6"/>
    <x v="2"/>
    <x v="7"/>
    <x v="10"/>
    <x v="1"/>
    <n v="258.160549"/>
  </r>
  <r>
    <x v="3"/>
    <x v="2"/>
    <x v="1"/>
    <x v="7"/>
    <n v="6"/>
    <x v="2"/>
    <x v="7"/>
    <x v="10"/>
    <x v="1"/>
    <n v="310.884524"/>
  </r>
  <r>
    <x v="3"/>
    <x v="2"/>
    <x v="1"/>
    <x v="8"/>
    <n v="6"/>
    <x v="2"/>
    <x v="7"/>
    <x v="10"/>
    <x v="1"/>
    <n v="347.651006"/>
  </r>
  <r>
    <x v="3"/>
    <x v="2"/>
    <x v="1"/>
    <x v="9"/>
    <n v="6"/>
    <x v="2"/>
    <x v="7"/>
    <x v="10"/>
    <x v="1"/>
    <n v="341.99016599999999"/>
  </r>
  <r>
    <x v="3"/>
    <x v="2"/>
    <x v="1"/>
    <x v="10"/>
    <n v="6"/>
    <x v="2"/>
    <x v="7"/>
    <x v="10"/>
    <x v="1"/>
    <n v="301.18512999999996"/>
  </r>
  <r>
    <x v="3"/>
    <x v="2"/>
    <x v="1"/>
    <x v="11"/>
    <n v="6"/>
    <x v="2"/>
    <x v="7"/>
    <x v="10"/>
    <x v="1"/>
    <n v="260.92"/>
  </r>
  <r>
    <x v="3"/>
    <x v="2"/>
    <x v="2"/>
    <x v="0"/>
    <n v="6"/>
    <x v="2"/>
    <x v="7"/>
    <x v="10"/>
    <x v="1"/>
    <n v="234.24199100000001"/>
  </r>
  <r>
    <x v="3"/>
    <x v="2"/>
    <x v="2"/>
    <x v="1"/>
    <n v="6"/>
    <x v="2"/>
    <x v="7"/>
    <x v="10"/>
    <x v="1"/>
    <n v="203.740703"/>
  </r>
  <r>
    <x v="3"/>
    <x v="2"/>
    <x v="2"/>
    <x v="2"/>
    <n v="6"/>
    <x v="2"/>
    <x v="7"/>
    <x v="10"/>
    <x v="1"/>
    <n v="192.23546099999999"/>
  </r>
  <r>
    <x v="3"/>
    <x v="2"/>
    <x v="2"/>
    <x v="3"/>
    <n v="6"/>
    <x v="2"/>
    <x v="7"/>
    <x v="10"/>
    <x v="1"/>
    <n v="176.36956599999999"/>
  </r>
  <r>
    <x v="3"/>
    <x v="2"/>
    <x v="2"/>
    <x v="4"/>
    <n v="6"/>
    <x v="2"/>
    <x v="7"/>
    <x v="10"/>
    <x v="1"/>
    <n v="206.09105"/>
  </r>
  <r>
    <x v="3"/>
    <x v="2"/>
    <x v="2"/>
    <x v="5"/>
    <n v="6"/>
    <x v="2"/>
    <x v="7"/>
    <x v="10"/>
    <x v="1"/>
    <n v="141.32156660000001"/>
  </r>
  <r>
    <x v="3"/>
    <x v="2"/>
    <x v="2"/>
    <x v="6"/>
    <n v="6"/>
    <x v="2"/>
    <x v="7"/>
    <x v="10"/>
    <x v="1"/>
    <n v="214.20249699999999"/>
  </r>
  <r>
    <x v="3"/>
    <x v="2"/>
    <x v="2"/>
    <x v="7"/>
    <n v="6"/>
    <x v="2"/>
    <x v="7"/>
    <x v="10"/>
    <x v="1"/>
    <n v="211.43019899999999"/>
  </r>
  <r>
    <x v="3"/>
    <x v="2"/>
    <x v="2"/>
    <x v="8"/>
    <n v="6"/>
    <x v="2"/>
    <x v="7"/>
    <x v="10"/>
    <x v="1"/>
    <n v="141.81421700000001"/>
  </r>
  <r>
    <x v="3"/>
    <x v="2"/>
    <x v="2"/>
    <x v="9"/>
    <n v="6"/>
    <x v="2"/>
    <x v="7"/>
    <x v="10"/>
    <x v="1"/>
    <n v="118.441136"/>
  </r>
  <r>
    <x v="3"/>
    <x v="2"/>
    <x v="2"/>
    <x v="10"/>
    <n v="6"/>
    <x v="2"/>
    <x v="7"/>
    <x v="10"/>
    <x v="1"/>
    <n v="116.407369"/>
  </r>
  <r>
    <x v="3"/>
    <x v="2"/>
    <x v="2"/>
    <x v="11"/>
    <n v="6"/>
    <x v="2"/>
    <x v="7"/>
    <x v="10"/>
    <x v="1"/>
    <n v="140.38033399999998"/>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
  <r>
    <x v="0"/>
    <x v="0"/>
    <x v="0"/>
    <s v="Chemical Costs"/>
    <x v="0"/>
    <m/>
    <n v="4752382.6895514736"/>
    <n v="5167035.0438473243"/>
    <n v="5477119.2220016234"/>
    <n v="6217372.1257881755"/>
    <n v="6351549.5562056992"/>
    <n v="5473893.9778650012"/>
    <n v="7073236.3159125"/>
    <n v="7645099.2339562504"/>
    <n v="7576081.9643531246"/>
    <n v="7870566.9194312505"/>
    <n v="9096355.030431252"/>
    <n v="5712658.1783212507"/>
    <n v="78413350.257664934"/>
  </r>
  <r>
    <x v="0"/>
    <x v="0"/>
    <x v="0"/>
    <s v="Facility Costs"/>
    <x v="1"/>
    <m/>
    <n v="2439061.3979192995"/>
    <n v="2621863.5100085996"/>
    <n v="2806168.0509719998"/>
    <n v="3163209.5663784007"/>
    <n v="3218501.5770913498"/>
    <n v="2788369.1117025008"/>
    <n v="3593667.2656374997"/>
    <n v="3722191.4510812499"/>
    <n v="3871145.1659843749"/>
    <n v="3465642.2342250003"/>
    <n v="4094860.7397625004"/>
    <n v="2932911.3268074999"/>
    <n v="38717591.397570275"/>
  </r>
  <r>
    <x v="0"/>
    <x v="0"/>
    <x v="0"/>
    <s v="Facility Costs"/>
    <x v="2"/>
    <m/>
    <n v="2439061.3979192995"/>
    <n v="2621863.5100085996"/>
    <n v="2806168.0509719998"/>
    <n v="3163209.5663784007"/>
    <n v="3218501.5770913498"/>
    <n v="2788369.1117025008"/>
    <n v="3593667.2656374997"/>
    <n v="3722191.4510812499"/>
    <n v="3871145.1659843749"/>
    <n v="3465642.2342250003"/>
    <n v="4094860.7397625004"/>
    <n v="2932911.3268074999"/>
    <n v="38717591.397570275"/>
  </r>
  <r>
    <x v="0"/>
    <x v="0"/>
    <x v="0"/>
    <s v="Operational Maintenance Costs"/>
    <x v="3"/>
    <m/>
    <n v="2073604.724326327"/>
    <n v="2269539.7804914797"/>
    <n v="2374998.790312151"/>
    <n v="2645968.1103279116"/>
    <n v="2691801.6955241361"/>
    <n v="2348808.3419548003"/>
    <n v="2879996.1652660002"/>
    <n v="2972957.9397390001"/>
    <n v="3094867.6019314998"/>
    <n v="2768358.2978389999"/>
    <n v="3268026.2100749998"/>
    <n v="2363869.6207261998"/>
    <n v="31752797.278513506"/>
  </r>
  <r>
    <x v="0"/>
    <x v="0"/>
    <x v="0"/>
    <s v="Operational Maintenance Costs"/>
    <x v="4"/>
    <m/>
    <n v="1347738.8706587995"/>
    <n v="1561170.3574350001"/>
    <n v="1574874.1415601994"/>
    <n v="1880373.5227742002"/>
    <n v="1968683.2157081"/>
    <n v="1158623.1401823002"/>
    <n v="1176136.1610068001"/>
    <n v="1239117.5758722001"/>
    <n v="1215602.9551357001"/>
    <n v="1190750.2535102002"/>
    <n v="1381387.0449670001"/>
    <n v="1040665.7581107001"/>
    <n v="16735122.996921198"/>
  </r>
  <r>
    <x v="0"/>
    <x v="0"/>
    <x v="0"/>
    <s v="Operational Maintenance Costs"/>
    <x v="5"/>
    <m/>
    <n v="2439061.3979192995"/>
    <n v="2621863.5100085996"/>
    <n v="2806168.0509719998"/>
    <n v="3163209.5663784007"/>
    <n v="3218501.5770913498"/>
    <n v="2788369.1117025008"/>
    <n v="3593667.2656374997"/>
    <n v="3722191.4510812499"/>
    <n v="3871145.1659843749"/>
    <n v="3465642.2342250003"/>
    <n v="4094860.7397625004"/>
    <n v="2932911.3268074999"/>
    <n v="38717591.397570275"/>
  </r>
  <r>
    <x v="0"/>
    <x v="0"/>
    <x v="0"/>
    <s v="Operational Maintenance Costs"/>
    <x v="6"/>
    <m/>
    <n v="886197.60176639957"/>
    <n v="1012646.7498210002"/>
    <n v="1025398.9493285994"/>
    <n v="1186610.9527146001"/>
    <n v="1229462.2582892999"/>
    <n v="749668.56593790022"/>
    <n v="774322.04976840003"/>
    <n v="795356.48947859998"/>
    <n v="795992.24834010005"/>
    <n v="759387.99960660003"/>
    <n v="879614.44655700005"/>
    <n v="718766.35225710017"/>
    <n v="10813424.6638656"/>
  </r>
  <r>
    <x v="0"/>
    <x v="0"/>
    <x v="0"/>
    <s v="Labour Costs"/>
    <x v="7"/>
    <m/>
    <n v="7367588.6791624967"/>
    <n v="7849336.0209874995"/>
    <n v="8389760.6297374964"/>
    <n v="9137407.9125625007"/>
    <n v="9187415.9798249993"/>
    <n v="5779740.0739000011"/>
    <n v="6008311.4580000006"/>
    <n v="6995040.989875"/>
    <n v="6352457.051549999"/>
    <n v="6560328.9663875001"/>
    <n v="7526766.7026125006"/>
    <n v="6174477.1062125005"/>
    <n v="87328631.570812494"/>
  </r>
  <r>
    <x v="1"/>
    <x v="0"/>
    <x v="1"/>
    <m/>
    <x v="8"/>
    <m/>
    <n v="647144.28099999996"/>
    <n v="622383.69699999993"/>
    <n v="602545.58499999996"/>
    <n v="602670.93499999994"/>
    <n v="534239.97599999991"/>
    <n v="571873.679"/>
    <n v="679264.48499999999"/>
    <n v="682901.48800000001"/>
    <n v="790036.8820000001"/>
    <n v="759489.16599999997"/>
    <n v="773516.36800000002"/>
    <n v="623201.35099999991"/>
    <n v="7889267.8929999992"/>
  </r>
  <r>
    <x v="2"/>
    <x v="1"/>
    <x v="1"/>
    <m/>
    <x v="9"/>
    <m/>
    <n v="36.691503666743209"/>
    <n v="41.333535255837695"/>
    <n v="45.242478850552146"/>
    <n v="50.703227165422533"/>
    <n v="58.184371880149776"/>
    <n v="41.750201682122707"/>
    <n v="42.241283889391326"/>
    <n v="45.122388988212016"/>
    <n v="38.793679152897496"/>
    <n v="38.902884283473178"/>
    <n v="44.519719399047361"/>
    <n v="39.809238147897176"/>
    <n v="523.29451236174657"/>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0">
  <r>
    <d v="2014-01-01T00:00:00"/>
    <x v="0"/>
    <x v="0"/>
    <x v="0"/>
    <x v="0"/>
    <x v="0"/>
  </r>
  <r>
    <d v="2014-01-01T12:00:00"/>
    <x v="0"/>
    <x v="1"/>
    <x v="1"/>
    <x v="0"/>
    <x v="0"/>
  </r>
  <r>
    <d v="2014-01-02T00:00:00"/>
    <x v="0"/>
    <x v="2"/>
    <x v="2"/>
    <x v="0"/>
    <x v="0"/>
  </r>
  <r>
    <d v="2014-01-02T12:00:00"/>
    <x v="0"/>
    <x v="3"/>
    <x v="3"/>
    <x v="0"/>
    <x v="0"/>
  </r>
  <r>
    <d v="2014-01-03T00:00:00"/>
    <x v="0"/>
    <x v="4"/>
    <x v="4"/>
    <x v="0"/>
    <x v="0"/>
  </r>
  <r>
    <d v="2014-01-03T12:00:00"/>
    <x v="0"/>
    <x v="5"/>
    <x v="5"/>
    <x v="0"/>
    <x v="0"/>
  </r>
  <r>
    <d v="2014-01-04T00:00:00"/>
    <x v="0"/>
    <x v="6"/>
    <x v="6"/>
    <x v="0"/>
    <x v="0"/>
  </r>
  <r>
    <d v="2014-01-04T12:00:00"/>
    <x v="0"/>
    <x v="7"/>
    <x v="7"/>
    <x v="0"/>
    <x v="0"/>
  </r>
  <r>
    <d v="2014-01-05T00:00:00"/>
    <x v="0"/>
    <x v="8"/>
    <x v="8"/>
    <x v="0"/>
    <x v="0"/>
  </r>
  <r>
    <d v="2014-01-05T12:00:00"/>
    <x v="0"/>
    <x v="9"/>
    <x v="9"/>
    <x v="0"/>
    <x v="0"/>
  </r>
  <r>
    <d v="2014-01-06T00:00:00"/>
    <x v="0"/>
    <x v="10"/>
    <x v="10"/>
    <x v="0"/>
    <x v="0"/>
  </r>
  <r>
    <d v="2014-01-06T12:00:00"/>
    <x v="0"/>
    <x v="11"/>
    <x v="11"/>
    <x v="0"/>
    <x v="0"/>
  </r>
  <r>
    <d v="2014-01-07T00:00:00"/>
    <x v="0"/>
    <x v="12"/>
    <x v="12"/>
    <x v="0"/>
    <x v="0"/>
  </r>
  <r>
    <d v="2014-01-07T12:00:00"/>
    <x v="0"/>
    <x v="13"/>
    <x v="13"/>
    <x v="0"/>
    <x v="0"/>
  </r>
  <r>
    <d v="2014-01-08T00:00:00"/>
    <x v="0"/>
    <x v="14"/>
    <x v="14"/>
    <x v="0"/>
    <x v="0"/>
  </r>
  <r>
    <d v="2014-01-08T12:00:00"/>
    <x v="0"/>
    <x v="15"/>
    <x v="15"/>
    <x v="0"/>
    <x v="0"/>
  </r>
  <r>
    <d v="2014-01-09T00:00:00"/>
    <x v="0"/>
    <x v="16"/>
    <x v="16"/>
    <x v="0"/>
    <x v="0"/>
  </r>
  <r>
    <d v="2014-01-09T12:00:00"/>
    <x v="0"/>
    <x v="17"/>
    <x v="17"/>
    <x v="0"/>
    <x v="0"/>
  </r>
  <r>
    <d v="2014-01-10T00:00:00"/>
    <x v="0"/>
    <x v="18"/>
    <x v="18"/>
    <x v="0"/>
    <x v="0"/>
  </r>
  <r>
    <d v="2014-01-10T12:00:00"/>
    <x v="0"/>
    <x v="19"/>
    <x v="19"/>
    <x v="0"/>
    <x v="0"/>
  </r>
  <r>
    <d v="2014-01-11T00:00:00"/>
    <x v="0"/>
    <x v="20"/>
    <x v="20"/>
    <x v="0"/>
    <x v="0"/>
  </r>
  <r>
    <d v="2014-01-11T12:00:00"/>
    <x v="0"/>
    <x v="21"/>
    <x v="21"/>
    <x v="0"/>
    <x v="0"/>
  </r>
  <r>
    <d v="2014-01-12T00:00:00"/>
    <x v="0"/>
    <x v="22"/>
    <x v="22"/>
    <x v="0"/>
    <x v="0"/>
  </r>
  <r>
    <d v="2014-01-12T12:00:00"/>
    <x v="0"/>
    <x v="23"/>
    <x v="23"/>
    <x v="0"/>
    <x v="0"/>
  </r>
  <r>
    <d v="2014-01-13T00:00:00"/>
    <x v="0"/>
    <x v="24"/>
    <x v="24"/>
    <x v="0"/>
    <x v="0"/>
  </r>
  <r>
    <d v="2014-01-13T12:00:00"/>
    <x v="0"/>
    <x v="25"/>
    <x v="25"/>
    <x v="0"/>
    <x v="0"/>
  </r>
  <r>
    <d v="2014-01-14T00:00:00"/>
    <x v="0"/>
    <x v="26"/>
    <x v="26"/>
    <x v="0"/>
    <x v="0"/>
  </r>
  <r>
    <d v="2014-01-14T12:00:00"/>
    <x v="0"/>
    <x v="27"/>
    <x v="27"/>
    <x v="0"/>
    <x v="0"/>
  </r>
  <r>
    <d v="2014-01-15T00:00:00"/>
    <x v="0"/>
    <x v="28"/>
    <x v="28"/>
    <x v="0"/>
    <x v="0"/>
  </r>
  <r>
    <d v="2014-01-15T12:00:00"/>
    <x v="0"/>
    <x v="29"/>
    <x v="29"/>
    <x v="0"/>
    <x v="0"/>
  </r>
  <r>
    <d v="2014-01-16T00:00:00"/>
    <x v="0"/>
    <x v="30"/>
    <x v="30"/>
    <x v="0"/>
    <x v="0"/>
  </r>
  <r>
    <d v="2014-01-16T12:00:00"/>
    <x v="0"/>
    <x v="31"/>
    <x v="31"/>
    <x v="0"/>
    <x v="0"/>
  </r>
  <r>
    <d v="2014-01-17T00:00:00"/>
    <x v="0"/>
    <x v="32"/>
    <x v="32"/>
    <x v="0"/>
    <x v="0"/>
  </r>
  <r>
    <d v="2014-01-17T12:00:00"/>
    <x v="0"/>
    <x v="33"/>
    <x v="33"/>
    <x v="0"/>
    <x v="0"/>
  </r>
  <r>
    <d v="2014-01-18T00:00:00"/>
    <x v="0"/>
    <x v="34"/>
    <x v="34"/>
    <x v="0"/>
    <x v="0"/>
  </r>
  <r>
    <d v="2014-01-18T12:00:00"/>
    <x v="0"/>
    <x v="35"/>
    <x v="35"/>
    <x v="0"/>
    <x v="0"/>
  </r>
  <r>
    <d v="2014-01-19T00:00:00"/>
    <x v="0"/>
    <x v="36"/>
    <x v="36"/>
    <x v="0"/>
    <x v="0"/>
  </r>
  <r>
    <d v="2014-01-19T12:00:00"/>
    <x v="0"/>
    <x v="37"/>
    <x v="37"/>
    <x v="0"/>
    <x v="0"/>
  </r>
  <r>
    <d v="2014-01-20T00:00:00"/>
    <x v="0"/>
    <x v="38"/>
    <x v="38"/>
    <x v="0"/>
    <x v="0"/>
  </r>
  <r>
    <d v="2014-01-20T12:00:00"/>
    <x v="0"/>
    <x v="39"/>
    <x v="39"/>
    <x v="0"/>
    <x v="0"/>
  </r>
  <r>
    <d v="2014-01-21T00:00:00"/>
    <x v="0"/>
    <x v="40"/>
    <x v="40"/>
    <x v="0"/>
    <x v="0"/>
  </r>
  <r>
    <d v="2014-01-21T12:00:00"/>
    <x v="0"/>
    <x v="41"/>
    <x v="41"/>
    <x v="0"/>
    <x v="0"/>
  </r>
  <r>
    <d v="2014-01-22T00:00:00"/>
    <x v="0"/>
    <x v="42"/>
    <x v="42"/>
    <x v="0"/>
    <x v="0"/>
  </r>
  <r>
    <d v="2014-01-22T12:00:00"/>
    <x v="0"/>
    <x v="43"/>
    <x v="43"/>
    <x v="0"/>
    <x v="0"/>
  </r>
  <r>
    <d v="2014-01-23T00:00:00"/>
    <x v="0"/>
    <x v="44"/>
    <x v="44"/>
    <x v="0"/>
    <x v="0"/>
  </r>
  <r>
    <d v="2014-01-23T12:00:00"/>
    <x v="0"/>
    <x v="45"/>
    <x v="45"/>
    <x v="0"/>
    <x v="0"/>
  </r>
  <r>
    <d v="2014-01-24T00:00:00"/>
    <x v="0"/>
    <x v="46"/>
    <x v="46"/>
    <x v="0"/>
    <x v="0"/>
  </r>
  <r>
    <d v="2014-01-24T12:00:00"/>
    <x v="0"/>
    <x v="47"/>
    <x v="47"/>
    <x v="0"/>
    <x v="0"/>
  </r>
  <r>
    <d v="2014-01-25T00:00:00"/>
    <x v="0"/>
    <x v="48"/>
    <x v="48"/>
    <x v="0"/>
    <x v="0"/>
  </r>
  <r>
    <d v="2014-01-25T12:00:00"/>
    <x v="0"/>
    <x v="49"/>
    <x v="49"/>
    <x v="0"/>
    <x v="0"/>
  </r>
  <r>
    <d v="2014-01-26T00:00:00"/>
    <x v="0"/>
    <x v="50"/>
    <x v="50"/>
    <x v="0"/>
    <x v="0"/>
  </r>
  <r>
    <d v="2014-01-26T12:00:00"/>
    <x v="0"/>
    <x v="51"/>
    <x v="51"/>
    <x v="0"/>
    <x v="0"/>
  </r>
  <r>
    <d v="2014-01-27T00:00:00"/>
    <x v="0"/>
    <x v="52"/>
    <x v="52"/>
    <x v="0"/>
    <x v="0"/>
  </r>
  <r>
    <d v="2014-01-27T12:00:00"/>
    <x v="0"/>
    <x v="53"/>
    <x v="53"/>
    <x v="0"/>
    <x v="0"/>
  </r>
  <r>
    <d v="2014-01-28T00:00:00"/>
    <x v="0"/>
    <x v="54"/>
    <x v="54"/>
    <x v="0"/>
    <x v="0"/>
  </r>
  <r>
    <d v="2014-01-28T12:00:00"/>
    <x v="0"/>
    <x v="55"/>
    <x v="55"/>
    <x v="0"/>
    <x v="0"/>
  </r>
  <r>
    <d v="2014-01-29T00:00:00"/>
    <x v="0"/>
    <x v="56"/>
    <x v="56"/>
    <x v="0"/>
    <x v="0"/>
  </r>
  <r>
    <d v="2014-01-29T12:00:00"/>
    <x v="0"/>
    <x v="57"/>
    <x v="57"/>
    <x v="0"/>
    <x v="0"/>
  </r>
  <r>
    <d v="2014-01-30T00:00:00"/>
    <x v="0"/>
    <x v="58"/>
    <x v="58"/>
    <x v="0"/>
    <x v="0"/>
  </r>
  <r>
    <d v="2014-01-30T12:00:00"/>
    <x v="0"/>
    <x v="59"/>
    <x v="59"/>
    <x v="0"/>
    <x v="0"/>
  </r>
  <r>
    <d v="2014-01-31T00:00:00"/>
    <x v="0"/>
    <x v="60"/>
    <x v="60"/>
    <x v="0"/>
    <x v="0"/>
  </r>
  <r>
    <d v="2014-01-31T12:00:00"/>
    <x v="0"/>
    <x v="61"/>
    <x v="61"/>
    <x v="0"/>
    <x v="0"/>
  </r>
  <r>
    <d v="2014-02-01T00:00:00"/>
    <x v="1"/>
    <x v="62"/>
    <x v="62"/>
    <x v="1"/>
    <x v="0"/>
  </r>
  <r>
    <d v="2014-02-01T12:00:00"/>
    <x v="1"/>
    <x v="63"/>
    <x v="63"/>
    <x v="1"/>
    <x v="0"/>
  </r>
  <r>
    <d v="2014-02-02T00:00:00"/>
    <x v="1"/>
    <x v="64"/>
    <x v="64"/>
    <x v="1"/>
    <x v="0"/>
  </r>
  <r>
    <d v="2014-02-02T12:00:00"/>
    <x v="1"/>
    <x v="65"/>
    <x v="65"/>
    <x v="1"/>
    <x v="0"/>
  </r>
  <r>
    <d v="2014-02-03T00:00:00"/>
    <x v="1"/>
    <x v="66"/>
    <x v="66"/>
    <x v="1"/>
    <x v="0"/>
  </r>
  <r>
    <d v="2014-02-03T12:00:00"/>
    <x v="1"/>
    <x v="67"/>
    <x v="67"/>
    <x v="1"/>
    <x v="0"/>
  </r>
  <r>
    <d v="2014-02-04T00:00:00"/>
    <x v="1"/>
    <x v="68"/>
    <x v="68"/>
    <x v="1"/>
    <x v="0"/>
  </r>
  <r>
    <d v="2014-02-04T12:00:00"/>
    <x v="1"/>
    <x v="69"/>
    <x v="69"/>
    <x v="1"/>
    <x v="0"/>
  </r>
  <r>
    <d v="2014-02-05T00:00:00"/>
    <x v="1"/>
    <x v="70"/>
    <x v="70"/>
    <x v="1"/>
    <x v="0"/>
  </r>
  <r>
    <d v="2014-02-05T12:00:00"/>
    <x v="1"/>
    <x v="71"/>
    <x v="71"/>
    <x v="1"/>
    <x v="0"/>
  </r>
  <r>
    <d v="2014-02-06T00:00:00"/>
    <x v="1"/>
    <x v="72"/>
    <x v="72"/>
    <x v="1"/>
    <x v="0"/>
  </r>
  <r>
    <d v="2014-02-06T12:00:00"/>
    <x v="1"/>
    <x v="73"/>
    <x v="73"/>
    <x v="1"/>
    <x v="0"/>
  </r>
  <r>
    <d v="2014-02-07T00:00:00"/>
    <x v="1"/>
    <x v="74"/>
    <x v="74"/>
    <x v="1"/>
    <x v="0"/>
  </r>
  <r>
    <d v="2014-02-07T12:00:00"/>
    <x v="1"/>
    <x v="75"/>
    <x v="75"/>
    <x v="1"/>
    <x v="0"/>
  </r>
  <r>
    <d v="2014-02-08T00:00:00"/>
    <x v="1"/>
    <x v="76"/>
    <x v="76"/>
    <x v="1"/>
    <x v="0"/>
  </r>
  <r>
    <d v="2014-02-08T12:00:00"/>
    <x v="1"/>
    <x v="77"/>
    <x v="77"/>
    <x v="1"/>
    <x v="0"/>
  </r>
  <r>
    <d v="2014-02-09T00:00:00"/>
    <x v="1"/>
    <x v="78"/>
    <x v="78"/>
    <x v="1"/>
    <x v="0"/>
  </r>
  <r>
    <d v="2014-02-09T12:00:00"/>
    <x v="1"/>
    <x v="79"/>
    <x v="79"/>
    <x v="1"/>
    <x v="0"/>
  </r>
  <r>
    <d v="2014-02-10T00:00:00"/>
    <x v="1"/>
    <x v="80"/>
    <x v="80"/>
    <x v="1"/>
    <x v="0"/>
  </r>
  <r>
    <d v="2014-02-10T12:00:00"/>
    <x v="1"/>
    <x v="81"/>
    <x v="81"/>
    <x v="1"/>
    <x v="0"/>
  </r>
  <r>
    <d v="2014-02-11T00:00:00"/>
    <x v="1"/>
    <x v="82"/>
    <x v="82"/>
    <x v="1"/>
    <x v="0"/>
  </r>
  <r>
    <d v="2014-02-11T12:00:00"/>
    <x v="1"/>
    <x v="83"/>
    <x v="83"/>
    <x v="1"/>
    <x v="0"/>
  </r>
  <r>
    <d v="2014-02-12T00:00:00"/>
    <x v="1"/>
    <x v="84"/>
    <x v="84"/>
    <x v="1"/>
    <x v="0"/>
  </r>
  <r>
    <d v="2014-02-12T12:00:00"/>
    <x v="1"/>
    <x v="85"/>
    <x v="85"/>
    <x v="1"/>
    <x v="0"/>
  </r>
  <r>
    <d v="2014-02-13T00:00:00"/>
    <x v="1"/>
    <x v="86"/>
    <x v="86"/>
    <x v="1"/>
    <x v="0"/>
  </r>
  <r>
    <d v="2014-02-13T12:00:00"/>
    <x v="1"/>
    <x v="87"/>
    <x v="87"/>
    <x v="1"/>
    <x v="0"/>
  </r>
  <r>
    <d v="2014-02-14T00:00:00"/>
    <x v="1"/>
    <x v="88"/>
    <x v="88"/>
    <x v="1"/>
    <x v="0"/>
  </r>
  <r>
    <d v="2014-02-14T12:00:00"/>
    <x v="1"/>
    <x v="89"/>
    <x v="89"/>
    <x v="1"/>
    <x v="0"/>
  </r>
  <r>
    <d v="2014-02-15T00:00:00"/>
    <x v="1"/>
    <x v="90"/>
    <x v="90"/>
    <x v="1"/>
    <x v="0"/>
  </r>
  <r>
    <d v="2014-02-15T12:00:00"/>
    <x v="1"/>
    <x v="91"/>
    <x v="91"/>
    <x v="1"/>
    <x v="0"/>
  </r>
  <r>
    <d v="2014-02-16T00:00:00"/>
    <x v="1"/>
    <x v="92"/>
    <x v="92"/>
    <x v="1"/>
    <x v="0"/>
  </r>
  <r>
    <d v="2014-02-16T12:00:00"/>
    <x v="1"/>
    <x v="93"/>
    <x v="93"/>
    <x v="1"/>
    <x v="0"/>
  </r>
  <r>
    <d v="2014-02-17T00:00:00"/>
    <x v="1"/>
    <x v="94"/>
    <x v="94"/>
    <x v="1"/>
    <x v="0"/>
  </r>
  <r>
    <d v="2014-02-17T12:00:00"/>
    <x v="1"/>
    <x v="95"/>
    <x v="95"/>
    <x v="1"/>
    <x v="0"/>
  </r>
  <r>
    <d v="2014-02-18T00:00:00"/>
    <x v="1"/>
    <x v="96"/>
    <x v="96"/>
    <x v="1"/>
    <x v="0"/>
  </r>
  <r>
    <d v="2014-02-18T12:00:00"/>
    <x v="1"/>
    <x v="97"/>
    <x v="97"/>
    <x v="1"/>
    <x v="0"/>
  </r>
  <r>
    <d v="2014-02-19T00:00:00"/>
    <x v="1"/>
    <x v="98"/>
    <x v="98"/>
    <x v="1"/>
    <x v="0"/>
  </r>
  <r>
    <d v="2014-02-19T12:00:00"/>
    <x v="1"/>
    <x v="99"/>
    <x v="99"/>
    <x v="1"/>
    <x v="0"/>
  </r>
  <r>
    <d v="2014-02-20T00:00:00"/>
    <x v="1"/>
    <x v="100"/>
    <x v="100"/>
    <x v="1"/>
    <x v="0"/>
  </r>
  <r>
    <d v="2014-02-20T12:00:00"/>
    <x v="1"/>
    <x v="101"/>
    <x v="101"/>
    <x v="1"/>
    <x v="0"/>
  </r>
  <r>
    <d v="2014-02-21T00:00:00"/>
    <x v="1"/>
    <x v="102"/>
    <x v="102"/>
    <x v="1"/>
    <x v="0"/>
  </r>
  <r>
    <d v="2014-02-21T12:00:00"/>
    <x v="1"/>
    <x v="103"/>
    <x v="103"/>
    <x v="1"/>
    <x v="0"/>
  </r>
  <r>
    <d v="2014-02-22T00:00:00"/>
    <x v="1"/>
    <x v="104"/>
    <x v="104"/>
    <x v="1"/>
    <x v="0"/>
  </r>
  <r>
    <d v="2014-02-22T12:00:00"/>
    <x v="1"/>
    <x v="105"/>
    <x v="105"/>
    <x v="1"/>
    <x v="0"/>
  </r>
  <r>
    <d v="2014-02-23T00:00:00"/>
    <x v="1"/>
    <x v="106"/>
    <x v="106"/>
    <x v="1"/>
    <x v="0"/>
  </r>
  <r>
    <d v="2014-02-23T12:00:00"/>
    <x v="1"/>
    <x v="107"/>
    <x v="107"/>
    <x v="1"/>
    <x v="0"/>
  </r>
  <r>
    <d v="2014-02-24T00:00:00"/>
    <x v="1"/>
    <x v="108"/>
    <x v="108"/>
    <x v="1"/>
    <x v="0"/>
  </r>
  <r>
    <d v="2014-02-24T12:00:00"/>
    <x v="1"/>
    <x v="109"/>
    <x v="109"/>
    <x v="1"/>
    <x v="0"/>
  </r>
  <r>
    <d v="2014-02-25T00:00:00"/>
    <x v="1"/>
    <x v="110"/>
    <x v="110"/>
    <x v="1"/>
    <x v="0"/>
  </r>
  <r>
    <d v="2014-02-25T12:00:00"/>
    <x v="1"/>
    <x v="111"/>
    <x v="111"/>
    <x v="1"/>
    <x v="0"/>
  </r>
  <r>
    <d v="2014-02-26T00:00:00"/>
    <x v="1"/>
    <x v="112"/>
    <x v="112"/>
    <x v="1"/>
    <x v="0"/>
  </r>
  <r>
    <d v="2014-02-26T12:00:00"/>
    <x v="1"/>
    <x v="113"/>
    <x v="113"/>
    <x v="1"/>
    <x v="0"/>
  </r>
  <r>
    <d v="2014-02-27T00:00:00"/>
    <x v="1"/>
    <x v="114"/>
    <x v="114"/>
    <x v="1"/>
    <x v="0"/>
  </r>
  <r>
    <d v="2014-02-27T12:00:00"/>
    <x v="1"/>
    <x v="115"/>
    <x v="115"/>
    <x v="1"/>
    <x v="0"/>
  </r>
  <r>
    <d v="2014-02-28T00:00:00"/>
    <x v="1"/>
    <x v="116"/>
    <x v="116"/>
    <x v="1"/>
    <x v="0"/>
  </r>
  <r>
    <d v="2014-02-28T12:00:00"/>
    <x v="1"/>
    <x v="117"/>
    <x v="117"/>
    <x v="1"/>
    <x v="0"/>
  </r>
  <r>
    <d v="2014-03-01T00:00:00"/>
    <x v="2"/>
    <x v="118"/>
    <x v="118"/>
    <x v="2"/>
    <x v="0"/>
  </r>
  <r>
    <d v="2014-03-01T12:00:00"/>
    <x v="2"/>
    <x v="119"/>
    <x v="119"/>
    <x v="2"/>
    <x v="0"/>
  </r>
  <r>
    <d v="2014-03-02T00:00:00"/>
    <x v="2"/>
    <x v="120"/>
    <x v="120"/>
    <x v="2"/>
    <x v="0"/>
  </r>
  <r>
    <d v="2014-03-02T12:00:00"/>
    <x v="2"/>
    <x v="121"/>
    <x v="121"/>
    <x v="2"/>
    <x v="0"/>
  </r>
  <r>
    <d v="2014-03-03T00:00:00"/>
    <x v="2"/>
    <x v="122"/>
    <x v="122"/>
    <x v="2"/>
    <x v="0"/>
  </r>
  <r>
    <d v="2014-03-03T12:00:00"/>
    <x v="2"/>
    <x v="123"/>
    <x v="123"/>
    <x v="2"/>
    <x v="0"/>
  </r>
  <r>
    <d v="2014-03-04T00:00:00"/>
    <x v="2"/>
    <x v="124"/>
    <x v="124"/>
    <x v="2"/>
    <x v="0"/>
  </r>
  <r>
    <d v="2014-03-04T12:00:00"/>
    <x v="2"/>
    <x v="125"/>
    <x v="125"/>
    <x v="2"/>
    <x v="0"/>
  </r>
  <r>
    <d v="2014-03-05T00:00:00"/>
    <x v="2"/>
    <x v="126"/>
    <x v="126"/>
    <x v="2"/>
    <x v="0"/>
  </r>
  <r>
    <d v="2014-03-05T12:00:00"/>
    <x v="2"/>
    <x v="127"/>
    <x v="127"/>
    <x v="2"/>
    <x v="0"/>
  </r>
  <r>
    <d v="2014-03-06T00:00:00"/>
    <x v="2"/>
    <x v="128"/>
    <x v="128"/>
    <x v="2"/>
    <x v="0"/>
  </r>
  <r>
    <d v="2014-03-06T12:00:00"/>
    <x v="2"/>
    <x v="129"/>
    <x v="129"/>
    <x v="2"/>
    <x v="0"/>
  </r>
  <r>
    <d v="2014-03-07T00:00:00"/>
    <x v="2"/>
    <x v="130"/>
    <x v="130"/>
    <x v="2"/>
    <x v="0"/>
  </r>
  <r>
    <d v="2014-03-07T12:00:00"/>
    <x v="2"/>
    <x v="131"/>
    <x v="131"/>
    <x v="2"/>
    <x v="0"/>
  </r>
  <r>
    <d v="2014-03-08T00:00:00"/>
    <x v="2"/>
    <x v="132"/>
    <x v="132"/>
    <x v="2"/>
    <x v="0"/>
  </r>
  <r>
    <d v="2014-03-08T12:00:00"/>
    <x v="2"/>
    <x v="133"/>
    <x v="133"/>
    <x v="2"/>
    <x v="0"/>
  </r>
  <r>
    <d v="2014-03-09T00:00:00"/>
    <x v="2"/>
    <x v="134"/>
    <x v="134"/>
    <x v="2"/>
    <x v="0"/>
  </r>
  <r>
    <d v="2014-03-09T12:00:00"/>
    <x v="2"/>
    <x v="135"/>
    <x v="135"/>
    <x v="2"/>
    <x v="0"/>
  </r>
  <r>
    <d v="2014-03-10T00:00:00"/>
    <x v="2"/>
    <x v="136"/>
    <x v="136"/>
    <x v="2"/>
    <x v="0"/>
  </r>
  <r>
    <d v="2014-03-10T12:00:00"/>
    <x v="2"/>
    <x v="137"/>
    <x v="137"/>
    <x v="2"/>
    <x v="0"/>
  </r>
  <r>
    <d v="2014-03-11T00:00:00"/>
    <x v="2"/>
    <x v="138"/>
    <x v="138"/>
    <x v="2"/>
    <x v="0"/>
  </r>
  <r>
    <d v="2014-03-11T12:00:00"/>
    <x v="2"/>
    <x v="139"/>
    <x v="139"/>
    <x v="2"/>
    <x v="0"/>
  </r>
  <r>
    <d v="2014-03-12T00:00:00"/>
    <x v="2"/>
    <x v="140"/>
    <x v="140"/>
    <x v="2"/>
    <x v="0"/>
  </r>
  <r>
    <d v="2014-03-12T12:00:00"/>
    <x v="2"/>
    <x v="141"/>
    <x v="141"/>
    <x v="2"/>
    <x v="0"/>
  </r>
  <r>
    <d v="2014-03-13T00:00:00"/>
    <x v="2"/>
    <x v="142"/>
    <x v="142"/>
    <x v="2"/>
    <x v="0"/>
  </r>
  <r>
    <d v="2014-03-13T12:00:00"/>
    <x v="2"/>
    <x v="143"/>
    <x v="143"/>
    <x v="2"/>
    <x v="0"/>
  </r>
  <r>
    <d v="2014-03-14T00:00:00"/>
    <x v="2"/>
    <x v="144"/>
    <x v="144"/>
    <x v="2"/>
    <x v="0"/>
  </r>
  <r>
    <d v="2014-03-14T12:00:00"/>
    <x v="2"/>
    <x v="145"/>
    <x v="145"/>
    <x v="2"/>
    <x v="0"/>
  </r>
  <r>
    <d v="2014-03-15T00:00:00"/>
    <x v="2"/>
    <x v="146"/>
    <x v="146"/>
    <x v="2"/>
    <x v="0"/>
  </r>
  <r>
    <d v="2014-03-15T12:00:00"/>
    <x v="2"/>
    <x v="147"/>
    <x v="147"/>
    <x v="2"/>
    <x v="0"/>
  </r>
  <r>
    <d v="2014-03-16T00:00:00"/>
    <x v="2"/>
    <x v="148"/>
    <x v="148"/>
    <x v="2"/>
    <x v="0"/>
  </r>
  <r>
    <d v="2014-03-16T12:00:00"/>
    <x v="2"/>
    <x v="149"/>
    <x v="149"/>
    <x v="2"/>
    <x v="0"/>
  </r>
  <r>
    <d v="2014-03-17T00:00:00"/>
    <x v="2"/>
    <x v="150"/>
    <x v="150"/>
    <x v="2"/>
    <x v="0"/>
  </r>
  <r>
    <d v="2014-03-17T12:00:00"/>
    <x v="2"/>
    <x v="151"/>
    <x v="151"/>
    <x v="2"/>
    <x v="0"/>
  </r>
  <r>
    <d v="2014-03-18T00:00:00"/>
    <x v="2"/>
    <x v="152"/>
    <x v="152"/>
    <x v="2"/>
    <x v="0"/>
  </r>
  <r>
    <d v="2014-03-18T12:00:00"/>
    <x v="2"/>
    <x v="153"/>
    <x v="153"/>
    <x v="2"/>
    <x v="0"/>
  </r>
  <r>
    <d v="2014-03-19T00:00:00"/>
    <x v="2"/>
    <x v="154"/>
    <x v="154"/>
    <x v="2"/>
    <x v="0"/>
  </r>
  <r>
    <d v="2014-03-19T12:00:00"/>
    <x v="2"/>
    <x v="155"/>
    <x v="155"/>
    <x v="2"/>
    <x v="0"/>
  </r>
  <r>
    <d v="2014-03-20T00:00:00"/>
    <x v="2"/>
    <x v="156"/>
    <x v="156"/>
    <x v="2"/>
    <x v="0"/>
  </r>
  <r>
    <d v="2014-03-20T12:00:00"/>
    <x v="2"/>
    <x v="157"/>
    <x v="157"/>
    <x v="2"/>
    <x v="0"/>
  </r>
  <r>
    <d v="2014-03-21T00:00:00"/>
    <x v="2"/>
    <x v="158"/>
    <x v="158"/>
    <x v="2"/>
    <x v="0"/>
  </r>
  <r>
    <d v="2014-03-21T12:00:00"/>
    <x v="2"/>
    <x v="159"/>
    <x v="159"/>
    <x v="2"/>
    <x v="0"/>
  </r>
  <r>
    <d v="2014-03-22T00:00:00"/>
    <x v="2"/>
    <x v="160"/>
    <x v="160"/>
    <x v="2"/>
    <x v="0"/>
  </r>
  <r>
    <d v="2014-03-22T12:00:00"/>
    <x v="2"/>
    <x v="161"/>
    <x v="161"/>
    <x v="2"/>
    <x v="0"/>
  </r>
  <r>
    <d v="2014-03-23T00:00:00"/>
    <x v="2"/>
    <x v="162"/>
    <x v="162"/>
    <x v="2"/>
    <x v="0"/>
  </r>
  <r>
    <d v="2014-03-23T12:00:00"/>
    <x v="2"/>
    <x v="163"/>
    <x v="163"/>
    <x v="2"/>
    <x v="0"/>
  </r>
  <r>
    <d v="2014-03-24T00:00:00"/>
    <x v="2"/>
    <x v="164"/>
    <x v="164"/>
    <x v="2"/>
    <x v="0"/>
  </r>
  <r>
    <d v="2014-03-24T12:00:00"/>
    <x v="2"/>
    <x v="165"/>
    <x v="165"/>
    <x v="2"/>
    <x v="0"/>
  </r>
  <r>
    <d v="2014-03-25T00:00:00"/>
    <x v="2"/>
    <x v="166"/>
    <x v="166"/>
    <x v="2"/>
    <x v="0"/>
  </r>
  <r>
    <d v="2014-03-25T12:00:00"/>
    <x v="2"/>
    <x v="167"/>
    <x v="167"/>
    <x v="2"/>
    <x v="0"/>
  </r>
  <r>
    <d v="2014-03-26T00:00:00"/>
    <x v="2"/>
    <x v="168"/>
    <x v="168"/>
    <x v="2"/>
    <x v="0"/>
  </r>
  <r>
    <d v="2014-03-26T12:00:00"/>
    <x v="2"/>
    <x v="169"/>
    <x v="169"/>
    <x v="2"/>
    <x v="0"/>
  </r>
  <r>
    <d v="2014-03-27T00:00:00"/>
    <x v="2"/>
    <x v="170"/>
    <x v="170"/>
    <x v="2"/>
    <x v="0"/>
  </r>
  <r>
    <d v="2014-03-27T12:00:00"/>
    <x v="2"/>
    <x v="171"/>
    <x v="171"/>
    <x v="2"/>
    <x v="0"/>
  </r>
  <r>
    <d v="2014-03-28T00:00:00"/>
    <x v="2"/>
    <x v="172"/>
    <x v="172"/>
    <x v="2"/>
    <x v="0"/>
  </r>
  <r>
    <d v="2014-03-28T12:00:00"/>
    <x v="2"/>
    <x v="173"/>
    <x v="173"/>
    <x v="2"/>
    <x v="0"/>
  </r>
  <r>
    <d v="2014-03-29T00:00:00"/>
    <x v="2"/>
    <x v="174"/>
    <x v="174"/>
    <x v="2"/>
    <x v="0"/>
  </r>
  <r>
    <d v="2014-03-29T12:00:00"/>
    <x v="2"/>
    <x v="175"/>
    <x v="175"/>
    <x v="2"/>
    <x v="0"/>
  </r>
  <r>
    <d v="2014-03-30T00:00:00"/>
    <x v="2"/>
    <x v="176"/>
    <x v="176"/>
    <x v="2"/>
    <x v="0"/>
  </r>
  <r>
    <d v="2014-03-30T12:00:00"/>
    <x v="2"/>
    <x v="177"/>
    <x v="177"/>
    <x v="2"/>
    <x v="0"/>
  </r>
  <r>
    <d v="2014-03-31T00:00:00"/>
    <x v="2"/>
    <x v="178"/>
    <x v="178"/>
    <x v="2"/>
    <x v="0"/>
  </r>
  <r>
    <d v="2014-03-31T12:00:00"/>
    <x v="2"/>
    <x v="179"/>
    <x v="179"/>
    <x v="2"/>
    <x v="0"/>
  </r>
  <r>
    <d v="2014-04-01T00:00:00"/>
    <x v="3"/>
    <x v="180"/>
    <x v="180"/>
    <x v="3"/>
    <x v="0"/>
  </r>
  <r>
    <d v="2014-04-01T12:00:00"/>
    <x v="3"/>
    <x v="181"/>
    <x v="181"/>
    <x v="3"/>
    <x v="0"/>
  </r>
  <r>
    <d v="2014-04-02T00:00:00"/>
    <x v="3"/>
    <x v="182"/>
    <x v="182"/>
    <x v="3"/>
    <x v="0"/>
  </r>
  <r>
    <d v="2014-04-02T12:00:00"/>
    <x v="3"/>
    <x v="183"/>
    <x v="183"/>
    <x v="3"/>
    <x v="0"/>
  </r>
  <r>
    <d v="2014-04-03T00:00:00"/>
    <x v="3"/>
    <x v="184"/>
    <x v="184"/>
    <x v="3"/>
    <x v="0"/>
  </r>
  <r>
    <d v="2014-04-03T12:00:00"/>
    <x v="3"/>
    <x v="185"/>
    <x v="185"/>
    <x v="3"/>
    <x v="0"/>
  </r>
  <r>
    <d v="2014-04-04T00:00:00"/>
    <x v="3"/>
    <x v="186"/>
    <x v="186"/>
    <x v="3"/>
    <x v="0"/>
  </r>
  <r>
    <d v="2014-04-04T12:00:00"/>
    <x v="3"/>
    <x v="187"/>
    <x v="187"/>
    <x v="3"/>
    <x v="0"/>
  </r>
  <r>
    <d v="2014-04-05T00:00:00"/>
    <x v="3"/>
    <x v="188"/>
    <x v="188"/>
    <x v="3"/>
    <x v="0"/>
  </r>
  <r>
    <d v="2014-04-05T12:00:00"/>
    <x v="3"/>
    <x v="189"/>
    <x v="189"/>
    <x v="3"/>
    <x v="0"/>
  </r>
  <r>
    <d v="2014-04-06T00:00:00"/>
    <x v="3"/>
    <x v="190"/>
    <x v="190"/>
    <x v="3"/>
    <x v="0"/>
  </r>
  <r>
    <d v="2014-04-06T12:00:00"/>
    <x v="3"/>
    <x v="191"/>
    <x v="191"/>
    <x v="3"/>
    <x v="0"/>
  </r>
  <r>
    <d v="2014-04-07T00:00:00"/>
    <x v="3"/>
    <x v="192"/>
    <x v="192"/>
    <x v="3"/>
    <x v="0"/>
  </r>
  <r>
    <d v="2014-04-07T12:00:00"/>
    <x v="3"/>
    <x v="193"/>
    <x v="193"/>
    <x v="3"/>
    <x v="0"/>
  </r>
  <r>
    <d v="2014-04-08T00:00:00"/>
    <x v="3"/>
    <x v="194"/>
    <x v="194"/>
    <x v="3"/>
    <x v="0"/>
  </r>
  <r>
    <d v="2014-04-08T12:00:00"/>
    <x v="3"/>
    <x v="195"/>
    <x v="195"/>
    <x v="3"/>
    <x v="0"/>
  </r>
  <r>
    <d v="2014-04-09T00:00:00"/>
    <x v="3"/>
    <x v="196"/>
    <x v="196"/>
    <x v="3"/>
    <x v="0"/>
  </r>
  <r>
    <d v="2014-04-09T12:00:00"/>
    <x v="3"/>
    <x v="197"/>
    <x v="197"/>
    <x v="3"/>
    <x v="0"/>
  </r>
  <r>
    <d v="2014-04-10T00:00:00"/>
    <x v="3"/>
    <x v="198"/>
    <x v="198"/>
    <x v="3"/>
    <x v="0"/>
  </r>
  <r>
    <d v="2014-04-10T12:00:00"/>
    <x v="3"/>
    <x v="199"/>
    <x v="199"/>
    <x v="3"/>
    <x v="0"/>
  </r>
  <r>
    <d v="2014-04-11T00:00:00"/>
    <x v="3"/>
    <x v="200"/>
    <x v="200"/>
    <x v="3"/>
    <x v="0"/>
  </r>
  <r>
    <d v="2014-04-11T12:00:00"/>
    <x v="3"/>
    <x v="201"/>
    <x v="201"/>
    <x v="3"/>
    <x v="0"/>
  </r>
  <r>
    <d v="2014-04-12T00:00:00"/>
    <x v="3"/>
    <x v="202"/>
    <x v="202"/>
    <x v="3"/>
    <x v="0"/>
  </r>
  <r>
    <d v="2014-04-12T12:00:00"/>
    <x v="3"/>
    <x v="203"/>
    <x v="203"/>
    <x v="3"/>
    <x v="0"/>
  </r>
  <r>
    <d v="2014-04-13T00:00:00"/>
    <x v="3"/>
    <x v="204"/>
    <x v="204"/>
    <x v="3"/>
    <x v="0"/>
  </r>
  <r>
    <d v="2014-04-13T12:00:00"/>
    <x v="3"/>
    <x v="205"/>
    <x v="205"/>
    <x v="3"/>
    <x v="0"/>
  </r>
  <r>
    <d v="2014-04-14T00:00:00"/>
    <x v="3"/>
    <x v="206"/>
    <x v="206"/>
    <x v="3"/>
    <x v="0"/>
  </r>
  <r>
    <d v="2014-04-14T12:00:00"/>
    <x v="3"/>
    <x v="207"/>
    <x v="207"/>
    <x v="3"/>
    <x v="0"/>
  </r>
  <r>
    <d v="2014-04-15T00:00:00"/>
    <x v="3"/>
    <x v="208"/>
    <x v="208"/>
    <x v="3"/>
    <x v="0"/>
  </r>
  <r>
    <d v="2014-04-15T12:00:00"/>
    <x v="3"/>
    <x v="209"/>
    <x v="209"/>
    <x v="3"/>
    <x v="0"/>
  </r>
  <r>
    <d v="2014-04-16T00:00:00"/>
    <x v="3"/>
    <x v="210"/>
    <x v="210"/>
    <x v="3"/>
    <x v="0"/>
  </r>
  <r>
    <d v="2014-04-16T12:00:00"/>
    <x v="3"/>
    <x v="211"/>
    <x v="211"/>
    <x v="3"/>
    <x v="0"/>
  </r>
  <r>
    <d v="2014-04-17T00:00:00"/>
    <x v="3"/>
    <x v="212"/>
    <x v="212"/>
    <x v="3"/>
    <x v="0"/>
  </r>
  <r>
    <d v="2014-04-17T12:00:00"/>
    <x v="3"/>
    <x v="213"/>
    <x v="213"/>
    <x v="3"/>
    <x v="0"/>
  </r>
  <r>
    <d v="2014-04-18T00:00:00"/>
    <x v="3"/>
    <x v="214"/>
    <x v="214"/>
    <x v="3"/>
    <x v="0"/>
  </r>
  <r>
    <d v="2014-04-18T12:00:00"/>
    <x v="3"/>
    <x v="215"/>
    <x v="215"/>
    <x v="3"/>
    <x v="0"/>
  </r>
  <r>
    <d v="2014-04-19T00:00:00"/>
    <x v="3"/>
    <x v="216"/>
    <x v="216"/>
    <x v="3"/>
    <x v="0"/>
  </r>
  <r>
    <d v="2014-04-19T12:00:00"/>
    <x v="3"/>
    <x v="217"/>
    <x v="217"/>
    <x v="3"/>
    <x v="0"/>
  </r>
  <r>
    <d v="2014-04-20T00:00:00"/>
    <x v="3"/>
    <x v="218"/>
    <x v="218"/>
    <x v="3"/>
    <x v="0"/>
  </r>
  <r>
    <d v="2014-04-20T12:00:00"/>
    <x v="3"/>
    <x v="219"/>
    <x v="219"/>
    <x v="3"/>
    <x v="0"/>
  </r>
  <r>
    <d v="2014-04-21T00:00:00"/>
    <x v="3"/>
    <x v="220"/>
    <x v="220"/>
    <x v="3"/>
    <x v="0"/>
  </r>
  <r>
    <d v="2014-04-21T12:00:00"/>
    <x v="3"/>
    <x v="221"/>
    <x v="221"/>
    <x v="3"/>
    <x v="0"/>
  </r>
  <r>
    <d v="2014-04-22T00:00:00"/>
    <x v="3"/>
    <x v="222"/>
    <x v="222"/>
    <x v="3"/>
    <x v="0"/>
  </r>
  <r>
    <d v="2014-04-22T12:00:00"/>
    <x v="3"/>
    <x v="223"/>
    <x v="223"/>
    <x v="3"/>
    <x v="0"/>
  </r>
  <r>
    <d v="2014-04-23T00:00:00"/>
    <x v="3"/>
    <x v="224"/>
    <x v="224"/>
    <x v="3"/>
    <x v="0"/>
  </r>
  <r>
    <d v="2014-04-23T12:00:00"/>
    <x v="3"/>
    <x v="225"/>
    <x v="225"/>
    <x v="3"/>
    <x v="0"/>
  </r>
  <r>
    <d v="2014-04-24T00:00:00"/>
    <x v="3"/>
    <x v="226"/>
    <x v="226"/>
    <x v="3"/>
    <x v="0"/>
  </r>
  <r>
    <d v="2014-04-24T12:00:00"/>
    <x v="3"/>
    <x v="227"/>
    <x v="227"/>
    <x v="3"/>
    <x v="0"/>
  </r>
  <r>
    <d v="2014-04-25T00:00:00"/>
    <x v="3"/>
    <x v="228"/>
    <x v="228"/>
    <x v="3"/>
    <x v="0"/>
  </r>
  <r>
    <d v="2014-04-25T12:00:00"/>
    <x v="3"/>
    <x v="229"/>
    <x v="229"/>
    <x v="3"/>
    <x v="0"/>
  </r>
  <r>
    <d v="2014-04-26T00:00:00"/>
    <x v="3"/>
    <x v="230"/>
    <x v="230"/>
    <x v="3"/>
    <x v="0"/>
  </r>
  <r>
    <d v="2014-04-26T12:00:00"/>
    <x v="3"/>
    <x v="231"/>
    <x v="231"/>
    <x v="3"/>
    <x v="0"/>
  </r>
  <r>
    <d v="2014-04-27T00:00:00"/>
    <x v="3"/>
    <x v="232"/>
    <x v="232"/>
    <x v="3"/>
    <x v="0"/>
  </r>
  <r>
    <d v="2014-04-27T12:00:00"/>
    <x v="3"/>
    <x v="233"/>
    <x v="233"/>
    <x v="3"/>
    <x v="0"/>
  </r>
  <r>
    <d v="2014-04-28T00:00:00"/>
    <x v="3"/>
    <x v="234"/>
    <x v="234"/>
    <x v="3"/>
    <x v="0"/>
  </r>
  <r>
    <d v="2014-04-28T12:00:00"/>
    <x v="3"/>
    <x v="235"/>
    <x v="235"/>
    <x v="3"/>
    <x v="0"/>
  </r>
  <r>
    <d v="2014-04-29T00:00:00"/>
    <x v="3"/>
    <x v="236"/>
    <x v="236"/>
    <x v="3"/>
    <x v="0"/>
  </r>
  <r>
    <d v="2014-04-29T12:00:00"/>
    <x v="3"/>
    <x v="237"/>
    <x v="237"/>
    <x v="3"/>
    <x v="0"/>
  </r>
  <r>
    <d v="2014-04-30T00:00:00"/>
    <x v="3"/>
    <x v="238"/>
    <x v="238"/>
    <x v="3"/>
    <x v="0"/>
  </r>
  <r>
    <d v="2014-04-30T12:00:00"/>
    <x v="3"/>
    <x v="239"/>
    <x v="239"/>
    <x v="3"/>
    <x v="0"/>
  </r>
  <r>
    <d v="2014-05-01T00:00:00"/>
    <x v="4"/>
    <x v="240"/>
    <x v="240"/>
    <x v="4"/>
    <x v="0"/>
  </r>
  <r>
    <d v="2014-05-01T12:00:00"/>
    <x v="4"/>
    <x v="241"/>
    <x v="241"/>
    <x v="4"/>
    <x v="0"/>
  </r>
  <r>
    <d v="2014-05-02T00:00:00"/>
    <x v="4"/>
    <x v="242"/>
    <x v="242"/>
    <x v="4"/>
    <x v="0"/>
  </r>
  <r>
    <d v="2014-05-02T12:00:00"/>
    <x v="4"/>
    <x v="243"/>
    <x v="243"/>
    <x v="4"/>
    <x v="0"/>
  </r>
  <r>
    <d v="2014-05-03T00:00:00"/>
    <x v="4"/>
    <x v="244"/>
    <x v="244"/>
    <x v="4"/>
    <x v="0"/>
  </r>
  <r>
    <d v="2014-05-03T12:00:00"/>
    <x v="4"/>
    <x v="245"/>
    <x v="245"/>
    <x v="4"/>
    <x v="0"/>
  </r>
  <r>
    <d v="2014-05-04T00:00:00"/>
    <x v="4"/>
    <x v="246"/>
    <x v="246"/>
    <x v="4"/>
    <x v="0"/>
  </r>
  <r>
    <d v="2014-05-04T12:00:00"/>
    <x v="4"/>
    <x v="247"/>
    <x v="247"/>
    <x v="4"/>
    <x v="0"/>
  </r>
  <r>
    <d v="2014-05-05T00:00:00"/>
    <x v="4"/>
    <x v="248"/>
    <x v="248"/>
    <x v="4"/>
    <x v="0"/>
  </r>
  <r>
    <d v="2014-05-05T12:00:00"/>
    <x v="4"/>
    <x v="249"/>
    <x v="249"/>
    <x v="4"/>
    <x v="0"/>
  </r>
  <r>
    <d v="2014-05-06T00:00:00"/>
    <x v="4"/>
    <x v="250"/>
    <x v="250"/>
    <x v="4"/>
    <x v="0"/>
  </r>
  <r>
    <d v="2014-05-06T12:00:00"/>
    <x v="4"/>
    <x v="251"/>
    <x v="251"/>
    <x v="4"/>
    <x v="0"/>
  </r>
  <r>
    <d v="2014-05-07T00:00:00"/>
    <x v="4"/>
    <x v="252"/>
    <x v="252"/>
    <x v="4"/>
    <x v="0"/>
  </r>
  <r>
    <d v="2014-05-07T12:00:00"/>
    <x v="4"/>
    <x v="253"/>
    <x v="253"/>
    <x v="4"/>
    <x v="0"/>
  </r>
  <r>
    <d v="2014-05-08T00:00:00"/>
    <x v="4"/>
    <x v="254"/>
    <x v="254"/>
    <x v="4"/>
    <x v="0"/>
  </r>
  <r>
    <d v="2014-05-08T12:00:00"/>
    <x v="4"/>
    <x v="255"/>
    <x v="255"/>
    <x v="4"/>
    <x v="0"/>
  </r>
  <r>
    <d v="2014-05-09T00:00:00"/>
    <x v="4"/>
    <x v="256"/>
    <x v="256"/>
    <x v="4"/>
    <x v="0"/>
  </r>
  <r>
    <d v="2014-05-09T12:00:00"/>
    <x v="4"/>
    <x v="257"/>
    <x v="257"/>
    <x v="4"/>
    <x v="0"/>
  </r>
  <r>
    <d v="2014-05-10T00:00:00"/>
    <x v="4"/>
    <x v="258"/>
    <x v="258"/>
    <x v="4"/>
    <x v="0"/>
  </r>
  <r>
    <d v="2014-05-10T12:00:00"/>
    <x v="4"/>
    <x v="259"/>
    <x v="259"/>
    <x v="4"/>
    <x v="0"/>
  </r>
  <r>
    <d v="2014-05-11T00:00:00"/>
    <x v="4"/>
    <x v="260"/>
    <x v="260"/>
    <x v="4"/>
    <x v="0"/>
  </r>
  <r>
    <d v="2014-05-11T12:00:00"/>
    <x v="4"/>
    <x v="261"/>
    <x v="261"/>
    <x v="4"/>
    <x v="0"/>
  </r>
  <r>
    <d v="2014-05-12T00:00:00"/>
    <x v="4"/>
    <x v="262"/>
    <x v="262"/>
    <x v="4"/>
    <x v="0"/>
  </r>
  <r>
    <d v="2014-05-12T12:00:00"/>
    <x v="4"/>
    <x v="263"/>
    <x v="263"/>
    <x v="4"/>
    <x v="0"/>
  </r>
  <r>
    <d v="2014-05-13T00:00:00"/>
    <x v="4"/>
    <x v="264"/>
    <x v="264"/>
    <x v="4"/>
    <x v="0"/>
  </r>
  <r>
    <d v="2014-05-13T12:00:00"/>
    <x v="4"/>
    <x v="265"/>
    <x v="265"/>
    <x v="4"/>
    <x v="0"/>
  </r>
  <r>
    <d v="2014-05-14T00:00:00"/>
    <x v="4"/>
    <x v="266"/>
    <x v="266"/>
    <x v="4"/>
    <x v="0"/>
  </r>
  <r>
    <d v="2014-05-14T12:00:00"/>
    <x v="4"/>
    <x v="267"/>
    <x v="267"/>
    <x v="4"/>
    <x v="0"/>
  </r>
  <r>
    <d v="2014-05-15T00:00:00"/>
    <x v="4"/>
    <x v="268"/>
    <x v="268"/>
    <x v="4"/>
    <x v="0"/>
  </r>
  <r>
    <d v="2014-05-15T12:00:00"/>
    <x v="4"/>
    <x v="269"/>
    <x v="269"/>
    <x v="4"/>
    <x v="0"/>
  </r>
  <r>
    <d v="2014-05-16T00:00:00"/>
    <x v="4"/>
    <x v="270"/>
    <x v="270"/>
    <x v="4"/>
    <x v="0"/>
  </r>
  <r>
    <d v="2014-05-16T12:00:00"/>
    <x v="4"/>
    <x v="271"/>
    <x v="271"/>
    <x v="4"/>
    <x v="0"/>
  </r>
  <r>
    <d v="2014-05-17T00:00:00"/>
    <x v="4"/>
    <x v="272"/>
    <x v="272"/>
    <x v="4"/>
    <x v="0"/>
  </r>
  <r>
    <d v="2014-05-17T12:00:00"/>
    <x v="4"/>
    <x v="273"/>
    <x v="273"/>
    <x v="4"/>
    <x v="0"/>
  </r>
  <r>
    <d v="2014-05-18T00:00:00"/>
    <x v="4"/>
    <x v="274"/>
    <x v="274"/>
    <x v="4"/>
    <x v="0"/>
  </r>
  <r>
    <d v="2014-05-18T12:00:00"/>
    <x v="4"/>
    <x v="275"/>
    <x v="275"/>
    <x v="4"/>
    <x v="0"/>
  </r>
  <r>
    <d v="2014-05-19T00:00:00"/>
    <x v="4"/>
    <x v="276"/>
    <x v="276"/>
    <x v="4"/>
    <x v="0"/>
  </r>
  <r>
    <d v="2014-05-19T12:00:00"/>
    <x v="4"/>
    <x v="277"/>
    <x v="277"/>
    <x v="4"/>
    <x v="0"/>
  </r>
  <r>
    <d v="2014-05-20T00:00:00"/>
    <x v="4"/>
    <x v="278"/>
    <x v="278"/>
    <x v="4"/>
    <x v="0"/>
  </r>
  <r>
    <d v="2014-05-20T12:00:00"/>
    <x v="4"/>
    <x v="279"/>
    <x v="279"/>
    <x v="4"/>
    <x v="0"/>
  </r>
  <r>
    <d v="2014-05-21T00:00:00"/>
    <x v="4"/>
    <x v="280"/>
    <x v="280"/>
    <x v="4"/>
    <x v="0"/>
  </r>
  <r>
    <d v="2014-05-21T12:00:00"/>
    <x v="4"/>
    <x v="281"/>
    <x v="281"/>
    <x v="4"/>
    <x v="0"/>
  </r>
  <r>
    <d v="2014-05-22T00:00:00"/>
    <x v="4"/>
    <x v="282"/>
    <x v="282"/>
    <x v="4"/>
    <x v="0"/>
  </r>
  <r>
    <d v="2014-05-22T12:00:00"/>
    <x v="4"/>
    <x v="283"/>
    <x v="283"/>
    <x v="4"/>
    <x v="0"/>
  </r>
  <r>
    <d v="2014-05-23T00:00:00"/>
    <x v="4"/>
    <x v="284"/>
    <x v="284"/>
    <x v="4"/>
    <x v="0"/>
  </r>
  <r>
    <d v="2014-05-23T12:00:00"/>
    <x v="4"/>
    <x v="285"/>
    <x v="285"/>
    <x v="4"/>
    <x v="0"/>
  </r>
  <r>
    <d v="2014-05-24T00:00:00"/>
    <x v="4"/>
    <x v="286"/>
    <x v="286"/>
    <x v="4"/>
    <x v="0"/>
  </r>
  <r>
    <d v="2014-05-24T12:00:00"/>
    <x v="4"/>
    <x v="287"/>
    <x v="287"/>
    <x v="4"/>
    <x v="0"/>
  </r>
  <r>
    <d v="2014-05-25T00:00:00"/>
    <x v="4"/>
    <x v="288"/>
    <x v="288"/>
    <x v="4"/>
    <x v="0"/>
  </r>
  <r>
    <d v="2014-05-25T12:00:00"/>
    <x v="4"/>
    <x v="289"/>
    <x v="289"/>
    <x v="4"/>
    <x v="0"/>
  </r>
  <r>
    <d v="2014-05-26T00:00:00"/>
    <x v="4"/>
    <x v="290"/>
    <x v="290"/>
    <x v="4"/>
    <x v="0"/>
  </r>
  <r>
    <d v="2014-05-26T12:00:00"/>
    <x v="4"/>
    <x v="291"/>
    <x v="291"/>
    <x v="4"/>
    <x v="0"/>
  </r>
  <r>
    <d v="2014-05-27T00:00:00"/>
    <x v="4"/>
    <x v="292"/>
    <x v="292"/>
    <x v="4"/>
    <x v="0"/>
  </r>
  <r>
    <d v="2014-05-27T12:00:00"/>
    <x v="4"/>
    <x v="293"/>
    <x v="293"/>
    <x v="4"/>
    <x v="0"/>
  </r>
  <r>
    <d v="2014-05-28T00:00:00"/>
    <x v="4"/>
    <x v="294"/>
    <x v="294"/>
    <x v="4"/>
    <x v="0"/>
  </r>
  <r>
    <d v="2014-05-28T12:00:00"/>
    <x v="4"/>
    <x v="295"/>
    <x v="295"/>
    <x v="4"/>
    <x v="0"/>
  </r>
  <r>
    <d v="2014-05-29T00:00:00"/>
    <x v="4"/>
    <x v="296"/>
    <x v="296"/>
    <x v="4"/>
    <x v="0"/>
  </r>
  <r>
    <d v="2014-05-29T12:00:00"/>
    <x v="4"/>
    <x v="297"/>
    <x v="297"/>
    <x v="4"/>
    <x v="0"/>
  </r>
  <r>
    <d v="2014-05-30T00:00:00"/>
    <x v="4"/>
    <x v="298"/>
    <x v="298"/>
    <x v="4"/>
    <x v="0"/>
  </r>
  <r>
    <d v="2014-05-30T12:00:00"/>
    <x v="4"/>
    <x v="299"/>
    <x v="299"/>
    <x v="4"/>
    <x v="0"/>
  </r>
  <r>
    <d v="2014-05-31T00:00:00"/>
    <x v="4"/>
    <x v="300"/>
    <x v="300"/>
    <x v="4"/>
    <x v="0"/>
  </r>
  <r>
    <d v="2014-05-31T12:00:00"/>
    <x v="4"/>
    <x v="301"/>
    <x v="301"/>
    <x v="4"/>
    <x v="0"/>
  </r>
  <r>
    <d v="2014-06-01T00:00:00"/>
    <x v="5"/>
    <x v="302"/>
    <x v="302"/>
    <x v="5"/>
    <x v="0"/>
  </r>
  <r>
    <d v="2014-06-01T12:00:00"/>
    <x v="5"/>
    <x v="303"/>
    <x v="303"/>
    <x v="5"/>
    <x v="0"/>
  </r>
  <r>
    <d v="2014-06-02T00:00:00"/>
    <x v="5"/>
    <x v="304"/>
    <x v="304"/>
    <x v="5"/>
    <x v="0"/>
  </r>
  <r>
    <d v="2014-06-02T12:00:00"/>
    <x v="5"/>
    <x v="305"/>
    <x v="305"/>
    <x v="5"/>
    <x v="0"/>
  </r>
  <r>
    <d v="2014-06-03T00:00:00"/>
    <x v="5"/>
    <x v="306"/>
    <x v="306"/>
    <x v="5"/>
    <x v="0"/>
  </r>
  <r>
    <d v="2014-06-03T12:00:00"/>
    <x v="5"/>
    <x v="307"/>
    <x v="307"/>
    <x v="5"/>
    <x v="0"/>
  </r>
  <r>
    <d v="2014-06-04T00:00:00"/>
    <x v="5"/>
    <x v="308"/>
    <x v="308"/>
    <x v="5"/>
    <x v="0"/>
  </r>
  <r>
    <d v="2014-06-04T12:00:00"/>
    <x v="5"/>
    <x v="309"/>
    <x v="309"/>
    <x v="5"/>
    <x v="0"/>
  </r>
  <r>
    <d v="2014-06-05T00:00:00"/>
    <x v="5"/>
    <x v="310"/>
    <x v="310"/>
    <x v="5"/>
    <x v="0"/>
  </r>
  <r>
    <d v="2014-06-05T12:00:00"/>
    <x v="5"/>
    <x v="311"/>
    <x v="311"/>
    <x v="5"/>
    <x v="0"/>
  </r>
  <r>
    <d v="2014-06-06T00:00:00"/>
    <x v="5"/>
    <x v="312"/>
    <x v="312"/>
    <x v="5"/>
    <x v="0"/>
  </r>
  <r>
    <d v="2014-06-06T12:00:00"/>
    <x v="5"/>
    <x v="313"/>
    <x v="313"/>
    <x v="5"/>
    <x v="0"/>
  </r>
  <r>
    <d v="2014-06-07T00:00:00"/>
    <x v="5"/>
    <x v="314"/>
    <x v="314"/>
    <x v="5"/>
    <x v="0"/>
  </r>
  <r>
    <d v="2014-06-07T12:00:00"/>
    <x v="5"/>
    <x v="315"/>
    <x v="315"/>
    <x v="5"/>
    <x v="0"/>
  </r>
  <r>
    <d v="2014-06-08T00:00:00"/>
    <x v="5"/>
    <x v="316"/>
    <x v="316"/>
    <x v="5"/>
    <x v="0"/>
  </r>
  <r>
    <d v="2014-06-08T12:00:00"/>
    <x v="5"/>
    <x v="317"/>
    <x v="317"/>
    <x v="5"/>
    <x v="0"/>
  </r>
  <r>
    <d v="2014-06-09T00:00:00"/>
    <x v="5"/>
    <x v="318"/>
    <x v="318"/>
    <x v="5"/>
    <x v="0"/>
  </r>
  <r>
    <d v="2014-06-09T12:00:00"/>
    <x v="5"/>
    <x v="319"/>
    <x v="319"/>
    <x v="5"/>
    <x v="0"/>
  </r>
  <r>
    <d v="2014-06-10T00:00:00"/>
    <x v="5"/>
    <x v="320"/>
    <x v="320"/>
    <x v="5"/>
    <x v="0"/>
  </r>
  <r>
    <d v="2014-06-10T12:00:00"/>
    <x v="5"/>
    <x v="321"/>
    <x v="321"/>
    <x v="5"/>
    <x v="0"/>
  </r>
  <r>
    <d v="2014-06-11T00:00:00"/>
    <x v="5"/>
    <x v="322"/>
    <x v="322"/>
    <x v="5"/>
    <x v="0"/>
  </r>
  <r>
    <d v="2014-06-11T12:00:00"/>
    <x v="5"/>
    <x v="323"/>
    <x v="323"/>
    <x v="5"/>
    <x v="0"/>
  </r>
  <r>
    <d v="2014-06-12T00:00:00"/>
    <x v="5"/>
    <x v="324"/>
    <x v="324"/>
    <x v="5"/>
    <x v="0"/>
  </r>
  <r>
    <d v="2014-06-12T12:00:00"/>
    <x v="5"/>
    <x v="325"/>
    <x v="325"/>
    <x v="5"/>
    <x v="0"/>
  </r>
  <r>
    <d v="2014-06-13T00:00:00"/>
    <x v="5"/>
    <x v="326"/>
    <x v="326"/>
    <x v="5"/>
    <x v="0"/>
  </r>
  <r>
    <d v="2014-06-13T12:00:00"/>
    <x v="5"/>
    <x v="327"/>
    <x v="327"/>
    <x v="5"/>
    <x v="0"/>
  </r>
  <r>
    <d v="2014-06-14T00:00:00"/>
    <x v="5"/>
    <x v="328"/>
    <x v="328"/>
    <x v="5"/>
    <x v="0"/>
  </r>
  <r>
    <d v="2014-06-14T12:00:00"/>
    <x v="5"/>
    <x v="329"/>
    <x v="329"/>
    <x v="5"/>
    <x v="0"/>
  </r>
  <r>
    <d v="2014-06-15T00:00:00"/>
    <x v="5"/>
    <x v="330"/>
    <x v="330"/>
    <x v="5"/>
    <x v="0"/>
  </r>
  <r>
    <d v="2014-06-15T12:00:00"/>
    <x v="5"/>
    <x v="331"/>
    <x v="331"/>
    <x v="5"/>
    <x v="0"/>
  </r>
  <r>
    <d v="2014-06-16T00:00:00"/>
    <x v="5"/>
    <x v="332"/>
    <x v="332"/>
    <x v="5"/>
    <x v="0"/>
  </r>
  <r>
    <d v="2014-06-16T12:00:00"/>
    <x v="5"/>
    <x v="333"/>
    <x v="333"/>
    <x v="5"/>
    <x v="0"/>
  </r>
  <r>
    <d v="2014-06-17T00:00:00"/>
    <x v="5"/>
    <x v="334"/>
    <x v="334"/>
    <x v="5"/>
    <x v="0"/>
  </r>
  <r>
    <d v="2014-06-17T12:00:00"/>
    <x v="5"/>
    <x v="335"/>
    <x v="335"/>
    <x v="5"/>
    <x v="0"/>
  </r>
  <r>
    <d v="2014-06-18T00:00:00"/>
    <x v="5"/>
    <x v="336"/>
    <x v="336"/>
    <x v="5"/>
    <x v="0"/>
  </r>
  <r>
    <d v="2014-06-18T12:00:00"/>
    <x v="5"/>
    <x v="337"/>
    <x v="337"/>
    <x v="5"/>
    <x v="0"/>
  </r>
  <r>
    <d v="2014-06-19T00:00:00"/>
    <x v="5"/>
    <x v="338"/>
    <x v="338"/>
    <x v="5"/>
    <x v="0"/>
  </r>
  <r>
    <d v="2014-06-19T12:00:00"/>
    <x v="5"/>
    <x v="339"/>
    <x v="339"/>
    <x v="5"/>
    <x v="0"/>
  </r>
  <r>
    <d v="2014-06-20T00:00:00"/>
    <x v="5"/>
    <x v="340"/>
    <x v="340"/>
    <x v="5"/>
    <x v="0"/>
  </r>
  <r>
    <d v="2014-06-20T12:00:00"/>
    <x v="5"/>
    <x v="341"/>
    <x v="341"/>
    <x v="5"/>
    <x v="0"/>
  </r>
  <r>
    <d v="2014-06-21T00:00:00"/>
    <x v="5"/>
    <x v="342"/>
    <x v="342"/>
    <x v="5"/>
    <x v="0"/>
  </r>
  <r>
    <d v="2014-06-21T12:00:00"/>
    <x v="5"/>
    <x v="343"/>
    <x v="343"/>
    <x v="5"/>
    <x v="0"/>
  </r>
  <r>
    <d v="2014-06-22T00:00:00"/>
    <x v="5"/>
    <x v="344"/>
    <x v="344"/>
    <x v="5"/>
    <x v="0"/>
  </r>
  <r>
    <d v="2014-06-22T12:00:00"/>
    <x v="5"/>
    <x v="345"/>
    <x v="345"/>
    <x v="5"/>
    <x v="0"/>
  </r>
  <r>
    <d v="2014-06-23T00:00:00"/>
    <x v="5"/>
    <x v="346"/>
    <x v="346"/>
    <x v="5"/>
    <x v="0"/>
  </r>
  <r>
    <d v="2014-06-23T12:00:00"/>
    <x v="5"/>
    <x v="347"/>
    <x v="347"/>
    <x v="5"/>
    <x v="0"/>
  </r>
  <r>
    <d v="2014-06-24T00:00:00"/>
    <x v="5"/>
    <x v="348"/>
    <x v="348"/>
    <x v="5"/>
    <x v="0"/>
  </r>
  <r>
    <d v="2014-06-24T12:00:00"/>
    <x v="5"/>
    <x v="349"/>
    <x v="349"/>
    <x v="5"/>
    <x v="0"/>
  </r>
  <r>
    <d v="2014-06-25T00:00:00"/>
    <x v="5"/>
    <x v="350"/>
    <x v="350"/>
    <x v="5"/>
    <x v="0"/>
  </r>
  <r>
    <d v="2014-06-25T12:00:00"/>
    <x v="5"/>
    <x v="351"/>
    <x v="351"/>
    <x v="5"/>
    <x v="0"/>
  </r>
  <r>
    <d v="2014-06-26T00:00:00"/>
    <x v="5"/>
    <x v="352"/>
    <x v="352"/>
    <x v="5"/>
    <x v="0"/>
  </r>
  <r>
    <d v="2014-06-26T12:00:00"/>
    <x v="5"/>
    <x v="353"/>
    <x v="353"/>
    <x v="5"/>
    <x v="0"/>
  </r>
  <r>
    <d v="2014-06-27T00:00:00"/>
    <x v="5"/>
    <x v="354"/>
    <x v="354"/>
    <x v="5"/>
    <x v="0"/>
  </r>
  <r>
    <d v="2014-06-27T12:00:00"/>
    <x v="5"/>
    <x v="355"/>
    <x v="355"/>
    <x v="5"/>
    <x v="0"/>
  </r>
  <r>
    <d v="2014-06-28T00:00:00"/>
    <x v="5"/>
    <x v="356"/>
    <x v="356"/>
    <x v="5"/>
    <x v="0"/>
  </r>
  <r>
    <d v="2014-06-28T12:00:00"/>
    <x v="5"/>
    <x v="357"/>
    <x v="357"/>
    <x v="5"/>
    <x v="0"/>
  </r>
  <r>
    <d v="2014-06-29T00:00:00"/>
    <x v="5"/>
    <x v="358"/>
    <x v="358"/>
    <x v="5"/>
    <x v="0"/>
  </r>
  <r>
    <d v="2014-06-29T12:00:00"/>
    <x v="5"/>
    <x v="359"/>
    <x v="359"/>
    <x v="5"/>
    <x v="0"/>
  </r>
  <r>
    <d v="2014-06-30T00:00:00"/>
    <x v="5"/>
    <x v="360"/>
    <x v="360"/>
    <x v="5"/>
    <x v="0"/>
  </r>
  <r>
    <d v="2014-06-30T12:00:00"/>
    <x v="5"/>
    <x v="361"/>
    <x v="361"/>
    <x v="5"/>
    <x v="0"/>
  </r>
  <r>
    <d v="2014-07-01T00:00:00"/>
    <x v="6"/>
    <x v="362"/>
    <x v="362"/>
    <x v="6"/>
    <x v="0"/>
  </r>
  <r>
    <d v="2014-07-01T12:00:00"/>
    <x v="6"/>
    <x v="363"/>
    <x v="363"/>
    <x v="6"/>
    <x v="0"/>
  </r>
  <r>
    <d v="2014-07-02T00:00:00"/>
    <x v="6"/>
    <x v="364"/>
    <x v="364"/>
    <x v="6"/>
    <x v="0"/>
  </r>
  <r>
    <d v="2014-07-02T12:00:00"/>
    <x v="6"/>
    <x v="365"/>
    <x v="365"/>
    <x v="6"/>
    <x v="0"/>
  </r>
  <r>
    <d v="2014-07-03T00:00:00"/>
    <x v="6"/>
    <x v="366"/>
    <x v="366"/>
    <x v="6"/>
    <x v="0"/>
  </r>
  <r>
    <d v="2014-07-03T12:00:00"/>
    <x v="6"/>
    <x v="367"/>
    <x v="367"/>
    <x v="6"/>
    <x v="0"/>
  </r>
  <r>
    <d v="2014-07-04T00:00:00"/>
    <x v="6"/>
    <x v="368"/>
    <x v="368"/>
    <x v="6"/>
    <x v="0"/>
  </r>
  <r>
    <d v="2014-07-04T12:00:00"/>
    <x v="6"/>
    <x v="369"/>
    <x v="369"/>
    <x v="6"/>
    <x v="0"/>
  </r>
  <r>
    <d v="2014-07-05T00:00:00"/>
    <x v="6"/>
    <x v="370"/>
    <x v="370"/>
    <x v="6"/>
    <x v="0"/>
  </r>
  <r>
    <d v="2014-07-05T12:00:00"/>
    <x v="6"/>
    <x v="371"/>
    <x v="371"/>
    <x v="6"/>
    <x v="0"/>
  </r>
  <r>
    <d v="2014-07-06T00:00:00"/>
    <x v="6"/>
    <x v="372"/>
    <x v="372"/>
    <x v="6"/>
    <x v="0"/>
  </r>
  <r>
    <d v="2014-07-06T12:00:00"/>
    <x v="6"/>
    <x v="373"/>
    <x v="373"/>
    <x v="6"/>
    <x v="0"/>
  </r>
  <r>
    <d v="2014-07-07T00:00:00"/>
    <x v="6"/>
    <x v="374"/>
    <x v="374"/>
    <x v="6"/>
    <x v="0"/>
  </r>
  <r>
    <d v="2014-07-07T12:00:00"/>
    <x v="6"/>
    <x v="375"/>
    <x v="375"/>
    <x v="6"/>
    <x v="0"/>
  </r>
  <r>
    <d v="2014-07-08T00:00:00"/>
    <x v="6"/>
    <x v="376"/>
    <x v="376"/>
    <x v="6"/>
    <x v="0"/>
  </r>
  <r>
    <d v="2014-07-08T12:00:00"/>
    <x v="6"/>
    <x v="377"/>
    <x v="377"/>
    <x v="6"/>
    <x v="0"/>
  </r>
  <r>
    <d v="2014-07-09T00:00:00"/>
    <x v="6"/>
    <x v="378"/>
    <x v="378"/>
    <x v="6"/>
    <x v="0"/>
  </r>
  <r>
    <d v="2014-07-09T12:00:00"/>
    <x v="6"/>
    <x v="379"/>
    <x v="379"/>
    <x v="6"/>
    <x v="0"/>
  </r>
  <r>
    <d v="2014-07-10T00:00:00"/>
    <x v="6"/>
    <x v="380"/>
    <x v="380"/>
    <x v="6"/>
    <x v="0"/>
  </r>
  <r>
    <d v="2014-07-10T12:00:00"/>
    <x v="6"/>
    <x v="381"/>
    <x v="381"/>
    <x v="6"/>
    <x v="0"/>
  </r>
  <r>
    <d v="2014-07-11T00:00:00"/>
    <x v="6"/>
    <x v="382"/>
    <x v="382"/>
    <x v="6"/>
    <x v="0"/>
  </r>
  <r>
    <d v="2014-07-11T12:00:00"/>
    <x v="6"/>
    <x v="383"/>
    <x v="383"/>
    <x v="6"/>
    <x v="0"/>
  </r>
  <r>
    <d v="2014-07-12T00:00:00"/>
    <x v="6"/>
    <x v="384"/>
    <x v="179"/>
    <x v="6"/>
    <x v="0"/>
  </r>
  <r>
    <d v="2014-07-12T12:00:00"/>
    <x v="6"/>
    <x v="385"/>
    <x v="384"/>
    <x v="6"/>
    <x v="0"/>
  </r>
  <r>
    <d v="2014-07-13T00:00:00"/>
    <x v="6"/>
    <x v="386"/>
    <x v="385"/>
    <x v="6"/>
    <x v="0"/>
  </r>
  <r>
    <d v="2014-07-13T12:00:00"/>
    <x v="6"/>
    <x v="387"/>
    <x v="386"/>
    <x v="6"/>
    <x v="0"/>
  </r>
  <r>
    <d v="2014-07-14T00:00:00"/>
    <x v="6"/>
    <x v="388"/>
    <x v="387"/>
    <x v="6"/>
    <x v="0"/>
  </r>
  <r>
    <d v="2014-07-14T12:00:00"/>
    <x v="6"/>
    <x v="389"/>
    <x v="388"/>
    <x v="6"/>
    <x v="0"/>
  </r>
  <r>
    <d v="2014-07-15T00:00:00"/>
    <x v="6"/>
    <x v="390"/>
    <x v="389"/>
    <x v="6"/>
    <x v="0"/>
  </r>
  <r>
    <d v="2014-07-15T12:00:00"/>
    <x v="6"/>
    <x v="391"/>
    <x v="390"/>
    <x v="6"/>
    <x v="0"/>
  </r>
  <r>
    <d v="2014-07-16T00:00:00"/>
    <x v="6"/>
    <x v="392"/>
    <x v="391"/>
    <x v="6"/>
    <x v="0"/>
  </r>
  <r>
    <d v="2014-07-16T12:00:00"/>
    <x v="6"/>
    <x v="393"/>
    <x v="392"/>
    <x v="6"/>
    <x v="0"/>
  </r>
  <r>
    <d v="2014-07-17T00:00:00"/>
    <x v="6"/>
    <x v="394"/>
    <x v="393"/>
    <x v="6"/>
    <x v="0"/>
  </r>
  <r>
    <d v="2014-07-17T12:00:00"/>
    <x v="6"/>
    <x v="395"/>
    <x v="394"/>
    <x v="6"/>
    <x v="0"/>
  </r>
  <r>
    <d v="2014-07-18T00:00:00"/>
    <x v="6"/>
    <x v="396"/>
    <x v="395"/>
    <x v="6"/>
    <x v="0"/>
  </r>
  <r>
    <d v="2014-07-18T12:00:00"/>
    <x v="6"/>
    <x v="397"/>
    <x v="396"/>
    <x v="6"/>
    <x v="0"/>
  </r>
  <r>
    <d v="2014-07-19T00:00:00"/>
    <x v="6"/>
    <x v="398"/>
    <x v="397"/>
    <x v="6"/>
    <x v="0"/>
  </r>
  <r>
    <d v="2014-07-19T12:00:00"/>
    <x v="6"/>
    <x v="399"/>
    <x v="398"/>
    <x v="6"/>
    <x v="0"/>
  </r>
  <r>
    <d v="2014-07-20T00:00:00"/>
    <x v="6"/>
    <x v="400"/>
    <x v="399"/>
    <x v="6"/>
    <x v="0"/>
  </r>
  <r>
    <d v="2014-07-20T12:00:00"/>
    <x v="6"/>
    <x v="401"/>
    <x v="400"/>
    <x v="6"/>
    <x v="0"/>
  </r>
  <r>
    <d v="2014-07-21T00:00:00"/>
    <x v="6"/>
    <x v="402"/>
    <x v="401"/>
    <x v="6"/>
    <x v="0"/>
  </r>
  <r>
    <d v="2014-07-21T12:00:00"/>
    <x v="6"/>
    <x v="403"/>
    <x v="402"/>
    <x v="6"/>
    <x v="0"/>
  </r>
  <r>
    <d v="2014-07-22T00:00:00"/>
    <x v="6"/>
    <x v="404"/>
    <x v="403"/>
    <x v="6"/>
    <x v="0"/>
  </r>
  <r>
    <d v="2014-07-22T12:00:00"/>
    <x v="6"/>
    <x v="405"/>
    <x v="404"/>
    <x v="6"/>
    <x v="0"/>
  </r>
  <r>
    <d v="2014-07-23T00:00:00"/>
    <x v="6"/>
    <x v="406"/>
    <x v="405"/>
    <x v="6"/>
    <x v="0"/>
  </r>
  <r>
    <d v="2014-07-23T12:00:00"/>
    <x v="6"/>
    <x v="407"/>
    <x v="406"/>
    <x v="6"/>
    <x v="0"/>
  </r>
  <r>
    <d v="2014-07-24T00:00:00"/>
    <x v="6"/>
    <x v="408"/>
    <x v="407"/>
    <x v="6"/>
    <x v="0"/>
  </r>
  <r>
    <d v="2014-07-24T12:00:00"/>
    <x v="6"/>
    <x v="409"/>
    <x v="408"/>
    <x v="6"/>
    <x v="0"/>
  </r>
  <r>
    <d v="2014-07-25T00:00:00"/>
    <x v="6"/>
    <x v="410"/>
    <x v="409"/>
    <x v="6"/>
    <x v="0"/>
  </r>
  <r>
    <d v="2014-07-25T12:00:00"/>
    <x v="6"/>
    <x v="411"/>
    <x v="410"/>
    <x v="6"/>
    <x v="0"/>
  </r>
  <r>
    <d v="2014-07-26T00:00:00"/>
    <x v="6"/>
    <x v="412"/>
    <x v="411"/>
    <x v="6"/>
    <x v="0"/>
  </r>
  <r>
    <d v="2014-07-26T12:00:00"/>
    <x v="6"/>
    <x v="413"/>
    <x v="412"/>
    <x v="6"/>
    <x v="0"/>
  </r>
  <r>
    <d v="2014-07-27T00:00:00"/>
    <x v="6"/>
    <x v="414"/>
    <x v="413"/>
    <x v="6"/>
    <x v="0"/>
  </r>
  <r>
    <d v="2014-07-27T12:00:00"/>
    <x v="6"/>
    <x v="415"/>
    <x v="414"/>
    <x v="6"/>
    <x v="0"/>
  </r>
  <r>
    <d v="2014-07-28T00:00:00"/>
    <x v="6"/>
    <x v="416"/>
    <x v="415"/>
    <x v="6"/>
    <x v="0"/>
  </r>
  <r>
    <d v="2014-07-28T12:00:00"/>
    <x v="6"/>
    <x v="417"/>
    <x v="416"/>
    <x v="6"/>
    <x v="0"/>
  </r>
  <r>
    <d v="2014-07-29T00:00:00"/>
    <x v="6"/>
    <x v="418"/>
    <x v="417"/>
    <x v="6"/>
    <x v="0"/>
  </r>
  <r>
    <d v="2014-07-29T12:00:00"/>
    <x v="6"/>
    <x v="419"/>
    <x v="418"/>
    <x v="6"/>
    <x v="0"/>
  </r>
  <r>
    <d v="2014-07-30T00:00:00"/>
    <x v="6"/>
    <x v="420"/>
    <x v="419"/>
    <x v="6"/>
    <x v="0"/>
  </r>
  <r>
    <d v="2014-07-30T12:00:00"/>
    <x v="6"/>
    <x v="421"/>
    <x v="420"/>
    <x v="6"/>
    <x v="0"/>
  </r>
  <r>
    <d v="2014-07-31T00:00:00"/>
    <x v="6"/>
    <x v="422"/>
    <x v="421"/>
    <x v="6"/>
    <x v="0"/>
  </r>
  <r>
    <d v="2014-07-31T12:00:00"/>
    <x v="6"/>
    <x v="423"/>
    <x v="422"/>
    <x v="6"/>
    <x v="0"/>
  </r>
  <r>
    <d v="2014-08-01T00:00:00"/>
    <x v="7"/>
    <x v="424"/>
    <x v="423"/>
    <x v="7"/>
    <x v="0"/>
  </r>
  <r>
    <d v="2014-08-01T12:00:00"/>
    <x v="7"/>
    <x v="425"/>
    <x v="424"/>
    <x v="7"/>
    <x v="0"/>
  </r>
  <r>
    <d v="2014-08-02T00:00:00"/>
    <x v="7"/>
    <x v="426"/>
    <x v="425"/>
    <x v="7"/>
    <x v="0"/>
  </r>
  <r>
    <d v="2014-08-02T12:00:00"/>
    <x v="7"/>
    <x v="427"/>
    <x v="426"/>
    <x v="7"/>
    <x v="0"/>
  </r>
  <r>
    <d v="2014-08-03T00:00:00"/>
    <x v="7"/>
    <x v="428"/>
    <x v="427"/>
    <x v="7"/>
    <x v="0"/>
  </r>
  <r>
    <d v="2014-08-03T12:00:00"/>
    <x v="7"/>
    <x v="429"/>
    <x v="428"/>
    <x v="7"/>
    <x v="0"/>
  </r>
  <r>
    <d v="2014-08-04T00:00:00"/>
    <x v="7"/>
    <x v="430"/>
    <x v="429"/>
    <x v="7"/>
    <x v="0"/>
  </r>
  <r>
    <d v="2014-08-04T12:00:00"/>
    <x v="7"/>
    <x v="431"/>
    <x v="430"/>
    <x v="7"/>
    <x v="0"/>
  </r>
  <r>
    <d v="2014-08-05T00:00:00"/>
    <x v="7"/>
    <x v="432"/>
    <x v="431"/>
    <x v="7"/>
    <x v="0"/>
  </r>
  <r>
    <d v="2014-08-05T12:00:00"/>
    <x v="7"/>
    <x v="433"/>
    <x v="432"/>
    <x v="7"/>
    <x v="0"/>
  </r>
  <r>
    <d v="2014-08-06T00:00:00"/>
    <x v="7"/>
    <x v="434"/>
    <x v="433"/>
    <x v="7"/>
    <x v="0"/>
  </r>
  <r>
    <d v="2014-08-06T12:00:00"/>
    <x v="7"/>
    <x v="435"/>
    <x v="434"/>
    <x v="7"/>
    <x v="0"/>
  </r>
  <r>
    <d v="2014-08-07T00:00:00"/>
    <x v="7"/>
    <x v="436"/>
    <x v="435"/>
    <x v="7"/>
    <x v="0"/>
  </r>
  <r>
    <d v="2014-08-07T12:00:00"/>
    <x v="7"/>
    <x v="437"/>
    <x v="436"/>
    <x v="7"/>
    <x v="0"/>
  </r>
  <r>
    <d v="2014-08-08T00:00:00"/>
    <x v="7"/>
    <x v="438"/>
    <x v="437"/>
    <x v="7"/>
    <x v="0"/>
  </r>
  <r>
    <d v="2014-08-08T12:00:00"/>
    <x v="7"/>
    <x v="439"/>
    <x v="438"/>
    <x v="7"/>
    <x v="0"/>
  </r>
  <r>
    <d v="2014-08-09T00:00:00"/>
    <x v="7"/>
    <x v="440"/>
    <x v="439"/>
    <x v="7"/>
    <x v="0"/>
  </r>
  <r>
    <d v="2014-08-09T12:00:00"/>
    <x v="7"/>
    <x v="441"/>
    <x v="440"/>
    <x v="7"/>
    <x v="0"/>
  </r>
  <r>
    <d v="2014-08-10T00:00:00"/>
    <x v="7"/>
    <x v="442"/>
    <x v="441"/>
    <x v="7"/>
    <x v="0"/>
  </r>
  <r>
    <d v="2014-08-10T12:00:00"/>
    <x v="7"/>
    <x v="443"/>
    <x v="442"/>
    <x v="7"/>
    <x v="0"/>
  </r>
  <r>
    <d v="2014-08-11T00:00:00"/>
    <x v="7"/>
    <x v="444"/>
    <x v="443"/>
    <x v="7"/>
    <x v="0"/>
  </r>
  <r>
    <d v="2014-08-11T12:00:00"/>
    <x v="7"/>
    <x v="445"/>
    <x v="444"/>
    <x v="7"/>
    <x v="0"/>
  </r>
  <r>
    <d v="2014-08-12T00:00:00"/>
    <x v="7"/>
    <x v="446"/>
    <x v="445"/>
    <x v="7"/>
    <x v="0"/>
  </r>
  <r>
    <d v="2014-08-12T12:00:00"/>
    <x v="7"/>
    <x v="447"/>
    <x v="446"/>
    <x v="7"/>
    <x v="0"/>
  </r>
  <r>
    <d v="2014-08-13T00:00:00"/>
    <x v="7"/>
    <x v="448"/>
    <x v="447"/>
    <x v="7"/>
    <x v="0"/>
  </r>
  <r>
    <d v="2014-08-13T12:00:00"/>
    <x v="7"/>
    <x v="449"/>
    <x v="448"/>
    <x v="7"/>
    <x v="0"/>
  </r>
  <r>
    <d v="2014-08-14T00:00:00"/>
    <x v="7"/>
    <x v="450"/>
    <x v="449"/>
    <x v="7"/>
    <x v="0"/>
  </r>
  <r>
    <d v="2014-08-14T12:00:00"/>
    <x v="7"/>
    <x v="451"/>
    <x v="450"/>
    <x v="7"/>
    <x v="0"/>
  </r>
  <r>
    <d v="2014-08-15T00:00:00"/>
    <x v="7"/>
    <x v="452"/>
    <x v="451"/>
    <x v="7"/>
    <x v="0"/>
  </r>
  <r>
    <d v="2014-08-15T12:00:00"/>
    <x v="7"/>
    <x v="453"/>
    <x v="452"/>
    <x v="7"/>
    <x v="0"/>
  </r>
  <r>
    <d v="2014-08-16T00:00:00"/>
    <x v="7"/>
    <x v="454"/>
    <x v="453"/>
    <x v="7"/>
    <x v="0"/>
  </r>
  <r>
    <d v="2014-08-16T12:00:00"/>
    <x v="7"/>
    <x v="455"/>
    <x v="454"/>
    <x v="7"/>
    <x v="0"/>
  </r>
  <r>
    <d v="2014-08-17T00:00:00"/>
    <x v="7"/>
    <x v="456"/>
    <x v="455"/>
    <x v="7"/>
    <x v="0"/>
  </r>
  <r>
    <d v="2014-08-17T12:00:00"/>
    <x v="7"/>
    <x v="457"/>
    <x v="456"/>
    <x v="7"/>
    <x v="0"/>
  </r>
  <r>
    <d v="2014-08-18T00:00:00"/>
    <x v="7"/>
    <x v="458"/>
    <x v="457"/>
    <x v="7"/>
    <x v="0"/>
  </r>
  <r>
    <d v="2014-08-18T12:00:00"/>
    <x v="7"/>
    <x v="459"/>
    <x v="458"/>
    <x v="7"/>
    <x v="0"/>
  </r>
  <r>
    <d v="2014-08-19T00:00:00"/>
    <x v="7"/>
    <x v="460"/>
    <x v="459"/>
    <x v="7"/>
    <x v="0"/>
  </r>
  <r>
    <d v="2014-08-19T12:00:00"/>
    <x v="7"/>
    <x v="461"/>
    <x v="460"/>
    <x v="7"/>
    <x v="0"/>
  </r>
  <r>
    <d v="2014-08-20T00:00:00"/>
    <x v="7"/>
    <x v="462"/>
    <x v="461"/>
    <x v="7"/>
    <x v="0"/>
  </r>
  <r>
    <d v="2014-08-20T12:00:00"/>
    <x v="7"/>
    <x v="463"/>
    <x v="462"/>
    <x v="7"/>
    <x v="0"/>
  </r>
  <r>
    <d v="2014-08-21T00:00:00"/>
    <x v="7"/>
    <x v="464"/>
    <x v="463"/>
    <x v="7"/>
    <x v="0"/>
  </r>
  <r>
    <d v="2014-08-21T12:00:00"/>
    <x v="7"/>
    <x v="465"/>
    <x v="464"/>
    <x v="7"/>
    <x v="0"/>
  </r>
  <r>
    <d v="2014-08-22T00:00:00"/>
    <x v="7"/>
    <x v="466"/>
    <x v="465"/>
    <x v="7"/>
    <x v="0"/>
  </r>
  <r>
    <d v="2014-08-22T12:00:00"/>
    <x v="7"/>
    <x v="467"/>
    <x v="466"/>
    <x v="7"/>
    <x v="0"/>
  </r>
  <r>
    <d v="2014-08-23T00:00:00"/>
    <x v="7"/>
    <x v="468"/>
    <x v="467"/>
    <x v="7"/>
    <x v="0"/>
  </r>
  <r>
    <d v="2014-08-23T12:00:00"/>
    <x v="7"/>
    <x v="469"/>
    <x v="468"/>
    <x v="7"/>
    <x v="0"/>
  </r>
  <r>
    <d v="2014-08-24T00:00:00"/>
    <x v="7"/>
    <x v="470"/>
    <x v="469"/>
    <x v="7"/>
    <x v="0"/>
  </r>
  <r>
    <d v="2014-08-24T12:00:00"/>
    <x v="7"/>
    <x v="471"/>
    <x v="470"/>
    <x v="7"/>
    <x v="0"/>
  </r>
  <r>
    <d v="2014-08-25T00:00:00"/>
    <x v="7"/>
    <x v="472"/>
    <x v="471"/>
    <x v="7"/>
    <x v="0"/>
  </r>
  <r>
    <d v="2014-08-25T12:00:00"/>
    <x v="7"/>
    <x v="473"/>
    <x v="472"/>
    <x v="7"/>
    <x v="0"/>
  </r>
  <r>
    <d v="2014-08-26T00:00:00"/>
    <x v="7"/>
    <x v="474"/>
    <x v="473"/>
    <x v="7"/>
    <x v="0"/>
  </r>
  <r>
    <d v="2014-08-26T12:00:00"/>
    <x v="7"/>
    <x v="475"/>
    <x v="474"/>
    <x v="7"/>
    <x v="0"/>
  </r>
  <r>
    <d v="2014-08-27T00:00:00"/>
    <x v="7"/>
    <x v="476"/>
    <x v="475"/>
    <x v="7"/>
    <x v="0"/>
  </r>
  <r>
    <d v="2014-08-27T12:00:00"/>
    <x v="7"/>
    <x v="477"/>
    <x v="476"/>
    <x v="7"/>
    <x v="0"/>
  </r>
  <r>
    <d v="2014-08-28T00:00:00"/>
    <x v="7"/>
    <x v="478"/>
    <x v="477"/>
    <x v="7"/>
    <x v="0"/>
  </r>
  <r>
    <d v="2014-08-28T12:00:00"/>
    <x v="7"/>
    <x v="479"/>
    <x v="478"/>
    <x v="7"/>
    <x v="0"/>
  </r>
  <r>
    <d v="2014-08-29T00:00:00"/>
    <x v="7"/>
    <x v="480"/>
    <x v="479"/>
    <x v="7"/>
    <x v="0"/>
  </r>
  <r>
    <d v="2014-08-29T12:00:00"/>
    <x v="7"/>
    <x v="481"/>
    <x v="480"/>
    <x v="7"/>
    <x v="0"/>
  </r>
  <r>
    <d v="2014-08-30T00:00:00"/>
    <x v="7"/>
    <x v="482"/>
    <x v="481"/>
    <x v="7"/>
    <x v="0"/>
  </r>
  <r>
    <d v="2014-08-30T12:00:00"/>
    <x v="7"/>
    <x v="483"/>
    <x v="482"/>
    <x v="7"/>
    <x v="0"/>
  </r>
  <r>
    <d v="2014-08-31T00:00:00"/>
    <x v="7"/>
    <x v="484"/>
    <x v="483"/>
    <x v="7"/>
    <x v="0"/>
  </r>
  <r>
    <d v="2014-08-31T12:00:00"/>
    <x v="7"/>
    <x v="485"/>
    <x v="484"/>
    <x v="7"/>
    <x v="0"/>
  </r>
  <r>
    <d v="2014-09-01T00:00:00"/>
    <x v="8"/>
    <x v="486"/>
    <x v="485"/>
    <x v="8"/>
    <x v="0"/>
  </r>
  <r>
    <d v="2014-09-01T12:00:00"/>
    <x v="8"/>
    <x v="487"/>
    <x v="486"/>
    <x v="8"/>
    <x v="0"/>
  </r>
  <r>
    <d v="2014-09-02T00:00:00"/>
    <x v="8"/>
    <x v="488"/>
    <x v="487"/>
    <x v="8"/>
    <x v="0"/>
  </r>
  <r>
    <d v="2014-09-02T12:00:00"/>
    <x v="8"/>
    <x v="489"/>
    <x v="488"/>
    <x v="8"/>
    <x v="0"/>
  </r>
  <r>
    <d v="2014-09-03T00:00:00"/>
    <x v="8"/>
    <x v="490"/>
    <x v="489"/>
    <x v="8"/>
    <x v="0"/>
  </r>
  <r>
    <d v="2014-09-03T12:00:00"/>
    <x v="8"/>
    <x v="491"/>
    <x v="490"/>
    <x v="8"/>
    <x v="0"/>
  </r>
  <r>
    <d v="2014-09-04T00:00:00"/>
    <x v="8"/>
    <x v="492"/>
    <x v="491"/>
    <x v="8"/>
    <x v="0"/>
  </r>
  <r>
    <d v="2014-09-04T12:00:00"/>
    <x v="8"/>
    <x v="493"/>
    <x v="492"/>
    <x v="8"/>
    <x v="0"/>
  </r>
  <r>
    <d v="2014-09-05T00:00:00"/>
    <x v="8"/>
    <x v="494"/>
    <x v="493"/>
    <x v="8"/>
    <x v="0"/>
  </r>
  <r>
    <d v="2014-09-05T12:00:00"/>
    <x v="8"/>
    <x v="495"/>
    <x v="494"/>
    <x v="8"/>
    <x v="0"/>
  </r>
  <r>
    <d v="2014-09-06T00:00:00"/>
    <x v="8"/>
    <x v="496"/>
    <x v="495"/>
    <x v="8"/>
    <x v="0"/>
  </r>
  <r>
    <d v="2014-09-06T12:00:00"/>
    <x v="8"/>
    <x v="497"/>
    <x v="496"/>
    <x v="8"/>
    <x v="0"/>
  </r>
  <r>
    <d v="2014-09-07T00:00:00"/>
    <x v="8"/>
    <x v="498"/>
    <x v="497"/>
    <x v="8"/>
    <x v="0"/>
  </r>
  <r>
    <d v="2014-09-07T12:00:00"/>
    <x v="8"/>
    <x v="499"/>
    <x v="498"/>
    <x v="8"/>
    <x v="0"/>
  </r>
  <r>
    <d v="2014-09-08T00:00:00"/>
    <x v="8"/>
    <x v="500"/>
    <x v="499"/>
    <x v="8"/>
    <x v="0"/>
  </r>
  <r>
    <d v="2014-09-08T12:00:00"/>
    <x v="8"/>
    <x v="501"/>
    <x v="500"/>
    <x v="8"/>
    <x v="0"/>
  </r>
  <r>
    <d v="2014-09-09T00:00:00"/>
    <x v="8"/>
    <x v="502"/>
    <x v="501"/>
    <x v="8"/>
    <x v="0"/>
  </r>
  <r>
    <d v="2014-09-09T12:00:00"/>
    <x v="8"/>
    <x v="503"/>
    <x v="502"/>
    <x v="8"/>
    <x v="0"/>
  </r>
  <r>
    <d v="2014-09-10T00:00:00"/>
    <x v="8"/>
    <x v="504"/>
    <x v="503"/>
    <x v="8"/>
    <x v="0"/>
  </r>
  <r>
    <d v="2014-09-10T12:00:00"/>
    <x v="8"/>
    <x v="505"/>
    <x v="504"/>
    <x v="8"/>
    <x v="0"/>
  </r>
  <r>
    <d v="2014-09-11T00:00:00"/>
    <x v="8"/>
    <x v="506"/>
    <x v="505"/>
    <x v="8"/>
    <x v="0"/>
  </r>
  <r>
    <d v="2014-09-11T12:00:00"/>
    <x v="8"/>
    <x v="507"/>
    <x v="506"/>
    <x v="8"/>
    <x v="0"/>
  </r>
  <r>
    <d v="2014-09-12T00:00:00"/>
    <x v="8"/>
    <x v="508"/>
    <x v="507"/>
    <x v="8"/>
    <x v="0"/>
  </r>
  <r>
    <d v="2014-09-12T12:00:00"/>
    <x v="8"/>
    <x v="509"/>
    <x v="508"/>
    <x v="8"/>
    <x v="0"/>
  </r>
  <r>
    <d v="2014-09-13T00:00:00"/>
    <x v="8"/>
    <x v="510"/>
    <x v="509"/>
    <x v="8"/>
    <x v="0"/>
  </r>
  <r>
    <d v="2014-09-13T12:00:00"/>
    <x v="8"/>
    <x v="511"/>
    <x v="510"/>
    <x v="8"/>
    <x v="0"/>
  </r>
  <r>
    <d v="2014-09-14T00:00:00"/>
    <x v="8"/>
    <x v="512"/>
    <x v="511"/>
    <x v="8"/>
    <x v="0"/>
  </r>
  <r>
    <d v="2014-09-14T12:00:00"/>
    <x v="8"/>
    <x v="513"/>
    <x v="512"/>
    <x v="8"/>
    <x v="0"/>
  </r>
  <r>
    <d v="2014-09-15T00:00:00"/>
    <x v="8"/>
    <x v="514"/>
    <x v="513"/>
    <x v="8"/>
    <x v="0"/>
  </r>
  <r>
    <d v="2014-09-15T12:00:00"/>
    <x v="8"/>
    <x v="515"/>
    <x v="514"/>
    <x v="8"/>
    <x v="0"/>
  </r>
  <r>
    <d v="2014-09-16T00:00:00"/>
    <x v="8"/>
    <x v="516"/>
    <x v="515"/>
    <x v="8"/>
    <x v="0"/>
  </r>
  <r>
    <d v="2014-09-16T12:00:00"/>
    <x v="8"/>
    <x v="517"/>
    <x v="516"/>
    <x v="8"/>
    <x v="0"/>
  </r>
  <r>
    <d v="2014-09-17T00:00:00"/>
    <x v="8"/>
    <x v="518"/>
    <x v="517"/>
    <x v="8"/>
    <x v="0"/>
  </r>
  <r>
    <d v="2014-09-17T12:00:00"/>
    <x v="8"/>
    <x v="519"/>
    <x v="518"/>
    <x v="8"/>
    <x v="0"/>
  </r>
  <r>
    <d v="2014-09-18T00:00:00"/>
    <x v="8"/>
    <x v="520"/>
    <x v="519"/>
    <x v="8"/>
    <x v="0"/>
  </r>
  <r>
    <d v="2014-09-18T12:00:00"/>
    <x v="8"/>
    <x v="521"/>
    <x v="520"/>
    <x v="8"/>
    <x v="0"/>
  </r>
  <r>
    <d v="2014-09-19T00:00:00"/>
    <x v="8"/>
    <x v="522"/>
    <x v="521"/>
    <x v="8"/>
    <x v="0"/>
  </r>
  <r>
    <d v="2014-09-19T12:00:00"/>
    <x v="8"/>
    <x v="523"/>
    <x v="522"/>
    <x v="8"/>
    <x v="0"/>
  </r>
  <r>
    <d v="2014-09-20T00:00:00"/>
    <x v="8"/>
    <x v="524"/>
    <x v="523"/>
    <x v="8"/>
    <x v="0"/>
  </r>
  <r>
    <d v="2014-09-20T12:00:00"/>
    <x v="8"/>
    <x v="525"/>
    <x v="524"/>
    <x v="8"/>
    <x v="0"/>
  </r>
  <r>
    <d v="2014-09-21T00:00:00"/>
    <x v="8"/>
    <x v="526"/>
    <x v="525"/>
    <x v="8"/>
    <x v="0"/>
  </r>
  <r>
    <d v="2014-09-21T12:00:00"/>
    <x v="8"/>
    <x v="527"/>
    <x v="526"/>
    <x v="8"/>
    <x v="0"/>
  </r>
  <r>
    <d v="2014-09-22T00:00:00"/>
    <x v="8"/>
    <x v="528"/>
    <x v="527"/>
    <x v="8"/>
    <x v="0"/>
  </r>
  <r>
    <d v="2014-09-22T12:00:00"/>
    <x v="8"/>
    <x v="529"/>
    <x v="528"/>
    <x v="8"/>
    <x v="0"/>
  </r>
  <r>
    <d v="2014-09-23T00:00:00"/>
    <x v="8"/>
    <x v="530"/>
    <x v="529"/>
    <x v="8"/>
    <x v="0"/>
  </r>
  <r>
    <d v="2014-09-23T12:00:00"/>
    <x v="8"/>
    <x v="531"/>
    <x v="530"/>
    <x v="8"/>
    <x v="0"/>
  </r>
  <r>
    <d v="2014-09-24T00:00:00"/>
    <x v="8"/>
    <x v="532"/>
    <x v="531"/>
    <x v="8"/>
    <x v="0"/>
  </r>
  <r>
    <d v="2014-09-24T12:00:00"/>
    <x v="8"/>
    <x v="533"/>
    <x v="532"/>
    <x v="8"/>
    <x v="0"/>
  </r>
  <r>
    <d v="2014-09-25T00:00:00"/>
    <x v="8"/>
    <x v="534"/>
    <x v="533"/>
    <x v="8"/>
    <x v="0"/>
  </r>
  <r>
    <d v="2014-09-25T12:00:00"/>
    <x v="8"/>
    <x v="535"/>
    <x v="534"/>
    <x v="8"/>
    <x v="0"/>
  </r>
  <r>
    <d v="2014-09-26T00:00:00"/>
    <x v="8"/>
    <x v="536"/>
    <x v="535"/>
    <x v="8"/>
    <x v="0"/>
  </r>
  <r>
    <d v="2014-09-26T12:00:00"/>
    <x v="8"/>
    <x v="537"/>
    <x v="536"/>
    <x v="8"/>
    <x v="0"/>
  </r>
  <r>
    <d v="2014-09-27T00:00:00"/>
    <x v="8"/>
    <x v="538"/>
    <x v="537"/>
    <x v="8"/>
    <x v="0"/>
  </r>
  <r>
    <d v="2014-09-27T12:00:00"/>
    <x v="8"/>
    <x v="539"/>
    <x v="538"/>
    <x v="8"/>
    <x v="0"/>
  </r>
  <r>
    <d v="2014-09-28T00:00:00"/>
    <x v="8"/>
    <x v="540"/>
    <x v="539"/>
    <x v="8"/>
    <x v="0"/>
  </r>
  <r>
    <d v="2014-09-28T12:00:00"/>
    <x v="8"/>
    <x v="541"/>
    <x v="540"/>
    <x v="8"/>
    <x v="0"/>
  </r>
  <r>
    <d v="2014-09-29T00:00:00"/>
    <x v="8"/>
    <x v="542"/>
    <x v="541"/>
    <x v="8"/>
    <x v="0"/>
  </r>
  <r>
    <d v="2014-09-29T12:00:00"/>
    <x v="8"/>
    <x v="543"/>
    <x v="542"/>
    <x v="8"/>
    <x v="0"/>
  </r>
  <r>
    <d v="2014-09-30T00:00:00"/>
    <x v="8"/>
    <x v="544"/>
    <x v="543"/>
    <x v="8"/>
    <x v="0"/>
  </r>
  <r>
    <d v="2014-09-30T12:00:00"/>
    <x v="8"/>
    <x v="545"/>
    <x v="544"/>
    <x v="8"/>
    <x v="0"/>
  </r>
  <r>
    <d v="2014-10-01T00:00:00"/>
    <x v="9"/>
    <x v="546"/>
    <x v="545"/>
    <x v="9"/>
    <x v="0"/>
  </r>
  <r>
    <d v="2014-10-01T12:00:00"/>
    <x v="9"/>
    <x v="547"/>
    <x v="546"/>
    <x v="9"/>
    <x v="0"/>
  </r>
  <r>
    <d v="2014-10-02T00:00:00"/>
    <x v="9"/>
    <x v="548"/>
    <x v="547"/>
    <x v="9"/>
    <x v="0"/>
  </r>
  <r>
    <d v="2014-10-02T12:00:00"/>
    <x v="9"/>
    <x v="549"/>
    <x v="548"/>
    <x v="9"/>
    <x v="0"/>
  </r>
  <r>
    <d v="2014-10-03T00:00:00"/>
    <x v="9"/>
    <x v="550"/>
    <x v="549"/>
    <x v="9"/>
    <x v="0"/>
  </r>
  <r>
    <d v="2014-10-03T12:00:00"/>
    <x v="9"/>
    <x v="551"/>
    <x v="550"/>
    <x v="9"/>
    <x v="0"/>
  </r>
  <r>
    <d v="2014-10-04T00:00:00"/>
    <x v="9"/>
    <x v="552"/>
    <x v="551"/>
    <x v="9"/>
    <x v="0"/>
  </r>
  <r>
    <d v="2014-10-04T12:00:00"/>
    <x v="9"/>
    <x v="553"/>
    <x v="552"/>
    <x v="9"/>
    <x v="0"/>
  </r>
  <r>
    <d v="2014-10-05T00:00:00"/>
    <x v="9"/>
    <x v="554"/>
    <x v="553"/>
    <x v="9"/>
    <x v="0"/>
  </r>
  <r>
    <d v="2014-10-05T12:00:00"/>
    <x v="9"/>
    <x v="555"/>
    <x v="554"/>
    <x v="9"/>
    <x v="0"/>
  </r>
  <r>
    <d v="2014-10-06T00:00:00"/>
    <x v="9"/>
    <x v="556"/>
    <x v="555"/>
    <x v="9"/>
    <x v="0"/>
  </r>
  <r>
    <d v="2014-10-06T12:00:00"/>
    <x v="9"/>
    <x v="557"/>
    <x v="556"/>
    <x v="9"/>
    <x v="0"/>
  </r>
  <r>
    <d v="2014-10-07T00:00:00"/>
    <x v="9"/>
    <x v="558"/>
    <x v="557"/>
    <x v="9"/>
    <x v="0"/>
  </r>
  <r>
    <d v="2014-10-07T12:00:00"/>
    <x v="9"/>
    <x v="559"/>
    <x v="558"/>
    <x v="9"/>
    <x v="0"/>
  </r>
  <r>
    <d v="2014-10-08T00:00:00"/>
    <x v="9"/>
    <x v="560"/>
    <x v="559"/>
    <x v="9"/>
    <x v="0"/>
  </r>
  <r>
    <d v="2014-10-08T12:00:00"/>
    <x v="9"/>
    <x v="561"/>
    <x v="560"/>
    <x v="9"/>
    <x v="0"/>
  </r>
  <r>
    <d v="2014-10-09T00:00:00"/>
    <x v="9"/>
    <x v="562"/>
    <x v="561"/>
    <x v="9"/>
    <x v="0"/>
  </r>
  <r>
    <d v="2014-10-09T12:00:00"/>
    <x v="9"/>
    <x v="563"/>
    <x v="562"/>
    <x v="9"/>
    <x v="0"/>
  </r>
  <r>
    <d v="2014-10-10T00:00:00"/>
    <x v="9"/>
    <x v="564"/>
    <x v="563"/>
    <x v="9"/>
    <x v="0"/>
  </r>
  <r>
    <d v="2014-10-10T12:00:00"/>
    <x v="9"/>
    <x v="565"/>
    <x v="564"/>
    <x v="9"/>
    <x v="0"/>
  </r>
  <r>
    <d v="2014-10-11T00:00:00"/>
    <x v="9"/>
    <x v="566"/>
    <x v="565"/>
    <x v="9"/>
    <x v="0"/>
  </r>
  <r>
    <d v="2014-10-11T12:00:00"/>
    <x v="9"/>
    <x v="567"/>
    <x v="566"/>
    <x v="9"/>
    <x v="0"/>
  </r>
  <r>
    <d v="2014-10-12T00:00:00"/>
    <x v="9"/>
    <x v="568"/>
    <x v="567"/>
    <x v="9"/>
    <x v="0"/>
  </r>
  <r>
    <d v="2014-10-12T12:00:00"/>
    <x v="9"/>
    <x v="569"/>
    <x v="568"/>
    <x v="9"/>
    <x v="0"/>
  </r>
  <r>
    <d v="2014-10-13T00:00:00"/>
    <x v="9"/>
    <x v="570"/>
    <x v="569"/>
    <x v="9"/>
    <x v="0"/>
  </r>
  <r>
    <d v="2014-10-13T12:00:00"/>
    <x v="9"/>
    <x v="571"/>
    <x v="570"/>
    <x v="9"/>
    <x v="0"/>
  </r>
  <r>
    <d v="2014-10-14T00:00:00"/>
    <x v="9"/>
    <x v="572"/>
    <x v="571"/>
    <x v="9"/>
    <x v="0"/>
  </r>
  <r>
    <d v="2014-10-14T12:00:00"/>
    <x v="9"/>
    <x v="573"/>
    <x v="572"/>
    <x v="9"/>
    <x v="0"/>
  </r>
  <r>
    <d v="2014-10-15T00:00:00"/>
    <x v="9"/>
    <x v="574"/>
    <x v="573"/>
    <x v="9"/>
    <x v="0"/>
  </r>
  <r>
    <d v="2014-10-15T12:00:00"/>
    <x v="9"/>
    <x v="575"/>
    <x v="574"/>
    <x v="9"/>
    <x v="0"/>
  </r>
  <r>
    <d v="2014-10-16T00:00:00"/>
    <x v="9"/>
    <x v="576"/>
    <x v="575"/>
    <x v="9"/>
    <x v="0"/>
  </r>
  <r>
    <d v="2014-10-16T12:00:00"/>
    <x v="9"/>
    <x v="577"/>
    <x v="576"/>
    <x v="9"/>
    <x v="0"/>
  </r>
  <r>
    <d v="2014-10-17T00:00:00"/>
    <x v="9"/>
    <x v="578"/>
    <x v="577"/>
    <x v="9"/>
    <x v="0"/>
  </r>
  <r>
    <d v="2014-10-17T12:00:00"/>
    <x v="9"/>
    <x v="579"/>
    <x v="578"/>
    <x v="9"/>
    <x v="0"/>
  </r>
  <r>
    <d v="2014-10-18T00:00:00"/>
    <x v="9"/>
    <x v="580"/>
    <x v="579"/>
    <x v="9"/>
    <x v="0"/>
  </r>
  <r>
    <d v="2014-10-18T12:00:00"/>
    <x v="9"/>
    <x v="581"/>
    <x v="580"/>
    <x v="9"/>
    <x v="0"/>
  </r>
  <r>
    <d v="2014-10-19T00:00:00"/>
    <x v="9"/>
    <x v="582"/>
    <x v="581"/>
    <x v="9"/>
    <x v="0"/>
  </r>
  <r>
    <d v="2014-10-19T12:00:00"/>
    <x v="9"/>
    <x v="583"/>
    <x v="582"/>
    <x v="9"/>
    <x v="0"/>
  </r>
  <r>
    <d v="2014-10-20T00:00:00"/>
    <x v="9"/>
    <x v="584"/>
    <x v="583"/>
    <x v="9"/>
    <x v="0"/>
  </r>
  <r>
    <d v="2014-10-20T12:00:00"/>
    <x v="9"/>
    <x v="585"/>
    <x v="584"/>
    <x v="9"/>
    <x v="0"/>
  </r>
  <r>
    <d v="2014-10-21T00:00:00"/>
    <x v="9"/>
    <x v="586"/>
    <x v="585"/>
    <x v="9"/>
    <x v="0"/>
  </r>
  <r>
    <d v="2014-10-21T12:00:00"/>
    <x v="9"/>
    <x v="587"/>
    <x v="586"/>
    <x v="9"/>
    <x v="0"/>
  </r>
  <r>
    <d v="2014-10-22T00:00:00"/>
    <x v="9"/>
    <x v="588"/>
    <x v="587"/>
    <x v="9"/>
    <x v="0"/>
  </r>
  <r>
    <d v="2014-10-22T12:00:00"/>
    <x v="9"/>
    <x v="589"/>
    <x v="588"/>
    <x v="9"/>
    <x v="0"/>
  </r>
  <r>
    <d v="2014-10-23T00:00:00"/>
    <x v="9"/>
    <x v="590"/>
    <x v="589"/>
    <x v="9"/>
    <x v="0"/>
  </r>
  <r>
    <d v="2014-10-23T12:00:00"/>
    <x v="9"/>
    <x v="591"/>
    <x v="590"/>
    <x v="9"/>
    <x v="0"/>
  </r>
  <r>
    <d v="2014-10-24T00:00:00"/>
    <x v="9"/>
    <x v="592"/>
    <x v="591"/>
    <x v="9"/>
    <x v="0"/>
  </r>
  <r>
    <d v="2014-10-24T12:00:00"/>
    <x v="9"/>
    <x v="593"/>
    <x v="592"/>
    <x v="9"/>
    <x v="0"/>
  </r>
  <r>
    <d v="2014-10-25T00:00:00"/>
    <x v="9"/>
    <x v="594"/>
    <x v="593"/>
    <x v="9"/>
    <x v="0"/>
  </r>
  <r>
    <d v="2014-10-25T12:00:00"/>
    <x v="9"/>
    <x v="595"/>
    <x v="594"/>
    <x v="9"/>
    <x v="0"/>
  </r>
  <r>
    <d v="2014-10-26T00:00:00"/>
    <x v="9"/>
    <x v="596"/>
    <x v="595"/>
    <x v="9"/>
    <x v="0"/>
  </r>
  <r>
    <d v="2014-10-26T12:00:00"/>
    <x v="9"/>
    <x v="597"/>
    <x v="596"/>
    <x v="9"/>
    <x v="0"/>
  </r>
  <r>
    <d v="2014-10-27T00:00:00"/>
    <x v="9"/>
    <x v="598"/>
    <x v="597"/>
    <x v="9"/>
    <x v="0"/>
  </r>
  <r>
    <d v="2014-10-27T12:00:00"/>
    <x v="9"/>
    <x v="599"/>
    <x v="598"/>
    <x v="9"/>
    <x v="0"/>
  </r>
  <r>
    <d v="2014-10-28T00:00:00"/>
    <x v="9"/>
    <x v="600"/>
    <x v="599"/>
    <x v="9"/>
    <x v="0"/>
  </r>
  <r>
    <d v="2014-10-28T12:00:00"/>
    <x v="9"/>
    <x v="601"/>
    <x v="600"/>
    <x v="9"/>
    <x v="0"/>
  </r>
  <r>
    <d v="2014-10-29T00:00:00"/>
    <x v="9"/>
    <x v="602"/>
    <x v="601"/>
    <x v="9"/>
    <x v="0"/>
  </r>
  <r>
    <d v="2014-10-29T12:00:00"/>
    <x v="9"/>
    <x v="603"/>
    <x v="602"/>
    <x v="9"/>
    <x v="0"/>
  </r>
  <r>
    <d v="2014-10-30T00:00:00"/>
    <x v="9"/>
    <x v="604"/>
    <x v="603"/>
    <x v="9"/>
    <x v="0"/>
  </r>
  <r>
    <d v="2014-10-30T12:00:00"/>
    <x v="9"/>
    <x v="605"/>
    <x v="604"/>
    <x v="9"/>
    <x v="0"/>
  </r>
  <r>
    <d v="2014-10-31T00:00:00"/>
    <x v="9"/>
    <x v="606"/>
    <x v="605"/>
    <x v="9"/>
    <x v="0"/>
  </r>
  <r>
    <d v="2014-10-31T12:00:00"/>
    <x v="9"/>
    <x v="607"/>
    <x v="606"/>
    <x v="9"/>
    <x v="0"/>
  </r>
  <r>
    <d v="2014-11-01T00:00:00"/>
    <x v="10"/>
    <x v="608"/>
    <x v="607"/>
    <x v="10"/>
    <x v="0"/>
  </r>
  <r>
    <d v="2014-11-01T12:00:00"/>
    <x v="10"/>
    <x v="609"/>
    <x v="608"/>
    <x v="10"/>
    <x v="0"/>
  </r>
  <r>
    <d v="2014-11-02T00:00:00"/>
    <x v="10"/>
    <x v="610"/>
    <x v="609"/>
    <x v="10"/>
    <x v="0"/>
  </r>
  <r>
    <d v="2014-11-02T12:00:00"/>
    <x v="10"/>
    <x v="611"/>
    <x v="610"/>
    <x v="10"/>
    <x v="0"/>
  </r>
  <r>
    <d v="2014-11-03T00:00:00"/>
    <x v="10"/>
    <x v="612"/>
    <x v="611"/>
    <x v="10"/>
    <x v="0"/>
  </r>
  <r>
    <d v="2014-11-03T12:00:00"/>
    <x v="10"/>
    <x v="613"/>
    <x v="612"/>
    <x v="10"/>
    <x v="0"/>
  </r>
  <r>
    <d v="2014-11-04T00:00:00"/>
    <x v="10"/>
    <x v="614"/>
    <x v="613"/>
    <x v="10"/>
    <x v="0"/>
  </r>
  <r>
    <d v="2014-11-04T12:00:00"/>
    <x v="10"/>
    <x v="615"/>
    <x v="614"/>
    <x v="10"/>
    <x v="0"/>
  </r>
  <r>
    <d v="2014-11-05T00:00:00"/>
    <x v="10"/>
    <x v="616"/>
    <x v="615"/>
    <x v="10"/>
    <x v="0"/>
  </r>
  <r>
    <d v="2014-11-05T12:00:00"/>
    <x v="10"/>
    <x v="617"/>
    <x v="616"/>
    <x v="10"/>
    <x v="0"/>
  </r>
  <r>
    <d v="2014-11-06T00:00:00"/>
    <x v="10"/>
    <x v="618"/>
    <x v="617"/>
    <x v="10"/>
    <x v="0"/>
  </r>
  <r>
    <d v="2014-11-06T12:00:00"/>
    <x v="10"/>
    <x v="619"/>
    <x v="618"/>
    <x v="10"/>
    <x v="0"/>
  </r>
  <r>
    <d v="2014-11-07T00:00:00"/>
    <x v="10"/>
    <x v="620"/>
    <x v="619"/>
    <x v="10"/>
    <x v="0"/>
  </r>
  <r>
    <d v="2014-11-07T12:00:00"/>
    <x v="10"/>
    <x v="621"/>
    <x v="620"/>
    <x v="10"/>
    <x v="0"/>
  </r>
  <r>
    <d v="2014-11-08T00:00:00"/>
    <x v="10"/>
    <x v="622"/>
    <x v="621"/>
    <x v="10"/>
    <x v="0"/>
  </r>
  <r>
    <d v="2014-11-08T12:00:00"/>
    <x v="10"/>
    <x v="623"/>
    <x v="622"/>
    <x v="10"/>
    <x v="0"/>
  </r>
  <r>
    <d v="2014-11-09T00:00:00"/>
    <x v="10"/>
    <x v="624"/>
    <x v="623"/>
    <x v="10"/>
    <x v="0"/>
  </r>
  <r>
    <d v="2014-11-09T12:00:00"/>
    <x v="10"/>
    <x v="625"/>
    <x v="624"/>
    <x v="10"/>
    <x v="0"/>
  </r>
  <r>
    <d v="2014-11-10T00:00:00"/>
    <x v="10"/>
    <x v="626"/>
    <x v="625"/>
    <x v="10"/>
    <x v="0"/>
  </r>
  <r>
    <d v="2014-11-10T12:00:00"/>
    <x v="10"/>
    <x v="627"/>
    <x v="626"/>
    <x v="10"/>
    <x v="0"/>
  </r>
  <r>
    <d v="2014-11-11T00:00:00"/>
    <x v="10"/>
    <x v="628"/>
    <x v="627"/>
    <x v="10"/>
    <x v="0"/>
  </r>
  <r>
    <d v="2014-11-11T12:00:00"/>
    <x v="10"/>
    <x v="629"/>
    <x v="628"/>
    <x v="10"/>
    <x v="0"/>
  </r>
  <r>
    <d v="2014-11-12T00:00:00"/>
    <x v="10"/>
    <x v="630"/>
    <x v="629"/>
    <x v="10"/>
    <x v="0"/>
  </r>
  <r>
    <d v="2014-11-12T12:00:00"/>
    <x v="10"/>
    <x v="631"/>
    <x v="630"/>
    <x v="10"/>
    <x v="0"/>
  </r>
  <r>
    <d v="2014-11-13T00:00:00"/>
    <x v="10"/>
    <x v="632"/>
    <x v="631"/>
    <x v="10"/>
    <x v="0"/>
  </r>
  <r>
    <d v="2014-11-13T12:00:00"/>
    <x v="10"/>
    <x v="633"/>
    <x v="632"/>
    <x v="10"/>
    <x v="0"/>
  </r>
  <r>
    <d v="2014-11-14T00:00:00"/>
    <x v="10"/>
    <x v="634"/>
    <x v="633"/>
    <x v="10"/>
    <x v="0"/>
  </r>
  <r>
    <d v="2014-11-14T12:00:00"/>
    <x v="10"/>
    <x v="635"/>
    <x v="634"/>
    <x v="10"/>
    <x v="0"/>
  </r>
  <r>
    <d v="2014-11-15T00:00:00"/>
    <x v="10"/>
    <x v="636"/>
    <x v="635"/>
    <x v="10"/>
    <x v="0"/>
  </r>
  <r>
    <d v="2014-11-15T12:00:00"/>
    <x v="10"/>
    <x v="637"/>
    <x v="636"/>
    <x v="10"/>
    <x v="0"/>
  </r>
  <r>
    <d v="2014-11-16T00:00:00"/>
    <x v="10"/>
    <x v="638"/>
    <x v="637"/>
    <x v="10"/>
    <x v="0"/>
  </r>
  <r>
    <d v="2014-11-16T12:00:00"/>
    <x v="10"/>
    <x v="639"/>
    <x v="638"/>
    <x v="10"/>
    <x v="0"/>
  </r>
  <r>
    <d v="2014-11-17T00:00:00"/>
    <x v="10"/>
    <x v="640"/>
    <x v="639"/>
    <x v="10"/>
    <x v="0"/>
  </r>
  <r>
    <d v="2014-11-17T12:00:00"/>
    <x v="10"/>
    <x v="641"/>
    <x v="640"/>
    <x v="10"/>
    <x v="0"/>
  </r>
  <r>
    <d v="2014-11-18T00:00:00"/>
    <x v="10"/>
    <x v="642"/>
    <x v="641"/>
    <x v="10"/>
    <x v="0"/>
  </r>
  <r>
    <d v="2014-11-18T12:00:00"/>
    <x v="10"/>
    <x v="643"/>
    <x v="642"/>
    <x v="10"/>
    <x v="0"/>
  </r>
  <r>
    <d v="2014-11-19T00:00:00"/>
    <x v="10"/>
    <x v="644"/>
    <x v="643"/>
    <x v="10"/>
    <x v="0"/>
  </r>
  <r>
    <d v="2014-11-19T12:00:00"/>
    <x v="10"/>
    <x v="645"/>
    <x v="644"/>
    <x v="10"/>
    <x v="0"/>
  </r>
  <r>
    <d v="2014-11-20T00:00:00"/>
    <x v="10"/>
    <x v="646"/>
    <x v="645"/>
    <x v="10"/>
    <x v="0"/>
  </r>
  <r>
    <d v="2014-11-20T12:00:00"/>
    <x v="10"/>
    <x v="647"/>
    <x v="646"/>
    <x v="10"/>
    <x v="0"/>
  </r>
  <r>
    <d v="2014-11-21T00:00:00"/>
    <x v="10"/>
    <x v="648"/>
    <x v="647"/>
    <x v="10"/>
    <x v="0"/>
  </r>
  <r>
    <d v="2014-11-21T12:00:00"/>
    <x v="10"/>
    <x v="649"/>
    <x v="648"/>
    <x v="10"/>
    <x v="0"/>
  </r>
  <r>
    <d v="2014-11-22T00:00:00"/>
    <x v="10"/>
    <x v="650"/>
    <x v="649"/>
    <x v="10"/>
    <x v="0"/>
  </r>
  <r>
    <d v="2014-11-22T12:00:00"/>
    <x v="10"/>
    <x v="651"/>
    <x v="650"/>
    <x v="10"/>
    <x v="0"/>
  </r>
  <r>
    <d v="2014-11-23T00:00:00"/>
    <x v="10"/>
    <x v="652"/>
    <x v="651"/>
    <x v="10"/>
    <x v="0"/>
  </r>
  <r>
    <d v="2014-11-23T12:00:00"/>
    <x v="10"/>
    <x v="653"/>
    <x v="652"/>
    <x v="10"/>
    <x v="0"/>
  </r>
  <r>
    <d v="2014-11-24T00:00:00"/>
    <x v="10"/>
    <x v="654"/>
    <x v="653"/>
    <x v="10"/>
    <x v="0"/>
  </r>
  <r>
    <d v="2014-11-24T12:00:00"/>
    <x v="10"/>
    <x v="655"/>
    <x v="654"/>
    <x v="10"/>
    <x v="0"/>
  </r>
  <r>
    <d v="2014-11-25T00:00:00"/>
    <x v="10"/>
    <x v="656"/>
    <x v="655"/>
    <x v="10"/>
    <x v="0"/>
  </r>
  <r>
    <d v="2014-11-25T12:00:00"/>
    <x v="10"/>
    <x v="657"/>
    <x v="656"/>
    <x v="10"/>
    <x v="0"/>
  </r>
  <r>
    <d v="2014-11-26T00:00:00"/>
    <x v="10"/>
    <x v="658"/>
    <x v="657"/>
    <x v="10"/>
    <x v="0"/>
  </r>
  <r>
    <d v="2014-11-26T12:00:00"/>
    <x v="10"/>
    <x v="659"/>
    <x v="658"/>
    <x v="10"/>
    <x v="0"/>
  </r>
  <r>
    <d v="2014-11-27T00:00:00"/>
    <x v="10"/>
    <x v="660"/>
    <x v="659"/>
    <x v="10"/>
    <x v="0"/>
  </r>
  <r>
    <d v="2014-11-27T12:00:00"/>
    <x v="10"/>
    <x v="661"/>
    <x v="660"/>
    <x v="10"/>
    <x v="0"/>
  </r>
  <r>
    <d v="2014-11-28T00:00:00"/>
    <x v="10"/>
    <x v="662"/>
    <x v="661"/>
    <x v="10"/>
    <x v="0"/>
  </r>
  <r>
    <d v="2014-11-28T12:00:00"/>
    <x v="10"/>
    <x v="663"/>
    <x v="662"/>
    <x v="10"/>
    <x v="0"/>
  </r>
  <r>
    <d v="2014-11-29T00:00:00"/>
    <x v="10"/>
    <x v="664"/>
    <x v="663"/>
    <x v="10"/>
    <x v="0"/>
  </r>
  <r>
    <d v="2014-11-29T12:00:00"/>
    <x v="10"/>
    <x v="665"/>
    <x v="664"/>
    <x v="10"/>
    <x v="0"/>
  </r>
  <r>
    <d v="2014-11-30T00:00:00"/>
    <x v="10"/>
    <x v="666"/>
    <x v="665"/>
    <x v="10"/>
    <x v="0"/>
  </r>
  <r>
    <d v="2014-11-30T12:00:00"/>
    <x v="10"/>
    <x v="667"/>
    <x v="666"/>
    <x v="10"/>
    <x v="0"/>
  </r>
  <r>
    <d v="2014-12-01T00:00:00"/>
    <x v="11"/>
    <x v="668"/>
    <x v="667"/>
    <x v="11"/>
    <x v="0"/>
  </r>
  <r>
    <d v="2014-12-01T12:00:00"/>
    <x v="11"/>
    <x v="669"/>
    <x v="668"/>
    <x v="11"/>
    <x v="0"/>
  </r>
  <r>
    <d v="2014-12-02T00:00:00"/>
    <x v="11"/>
    <x v="670"/>
    <x v="669"/>
    <x v="11"/>
    <x v="0"/>
  </r>
  <r>
    <d v="2014-12-02T12:00:00"/>
    <x v="11"/>
    <x v="671"/>
    <x v="670"/>
    <x v="11"/>
    <x v="0"/>
  </r>
  <r>
    <d v="2014-12-03T00:00:00"/>
    <x v="11"/>
    <x v="672"/>
    <x v="671"/>
    <x v="11"/>
    <x v="0"/>
  </r>
  <r>
    <d v="2014-12-03T12:00:00"/>
    <x v="11"/>
    <x v="673"/>
    <x v="672"/>
    <x v="11"/>
    <x v="0"/>
  </r>
  <r>
    <d v="2014-12-04T00:00:00"/>
    <x v="11"/>
    <x v="674"/>
    <x v="673"/>
    <x v="11"/>
    <x v="0"/>
  </r>
  <r>
    <d v="2014-12-04T12:00:00"/>
    <x v="11"/>
    <x v="675"/>
    <x v="674"/>
    <x v="11"/>
    <x v="0"/>
  </r>
  <r>
    <d v="2014-12-05T00:00:00"/>
    <x v="11"/>
    <x v="676"/>
    <x v="675"/>
    <x v="11"/>
    <x v="0"/>
  </r>
  <r>
    <d v="2014-12-05T12:00:00"/>
    <x v="11"/>
    <x v="677"/>
    <x v="676"/>
    <x v="11"/>
    <x v="0"/>
  </r>
  <r>
    <d v="2014-12-06T00:00:00"/>
    <x v="11"/>
    <x v="678"/>
    <x v="677"/>
    <x v="11"/>
    <x v="0"/>
  </r>
  <r>
    <d v="2014-12-06T12:00:00"/>
    <x v="11"/>
    <x v="679"/>
    <x v="678"/>
    <x v="11"/>
    <x v="0"/>
  </r>
  <r>
    <d v="2014-12-07T00:00:00"/>
    <x v="11"/>
    <x v="680"/>
    <x v="679"/>
    <x v="11"/>
    <x v="0"/>
  </r>
  <r>
    <d v="2014-12-07T12:00:00"/>
    <x v="11"/>
    <x v="681"/>
    <x v="680"/>
    <x v="11"/>
    <x v="0"/>
  </r>
  <r>
    <d v="2014-12-08T00:00:00"/>
    <x v="11"/>
    <x v="682"/>
    <x v="681"/>
    <x v="11"/>
    <x v="0"/>
  </r>
  <r>
    <d v="2014-12-08T12:00:00"/>
    <x v="11"/>
    <x v="683"/>
    <x v="682"/>
    <x v="11"/>
    <x v="0"/>
  </r>
  <r>
    <d v="2014-12-09T00:00:00"/>
    <x v="11"/>
    <x v="684"/>
    <x v="683"/>
    <x v="11"/>
    <x v="0"/>
  </r>
  <r>
    <d v="2014-12-09T12:00:00"/>
    <x v="11"/>
    <x v="685"/>
    <x v="684"/>
    <x v="11"/>
    <x v="0"/>
  </r>
  <r>
    <d v="2014-12-10T00:00:00"/>
    <x v="11"/>
    <x v="686"/>
    <x v="685"/>
    <x v="11"/>
    <x v="0"/>
  </r>
  <r>
    <d v="2014-12-10T12:00:00"/>
    <x v="11"/>
    <x v="687"/>
    <x v="686"/>
    <x v="11"/>
    <x v="0"/>
  </r>
  <r>
    <d v="2014-12-11T00:00:00"/>
    <x v="11"/>
    <x v="688"/>
    <x v="687"/>
    <x v="11"/>
    <x v="0"/>
  </r>
  <r>
    <d v="2014-12-11T12:00:00"/>
    <x v="11"/>
    <x v="689"/>
    <x v="688"/>
    <x v="11"/>
    <x v="0"/>
  </r>
  <r>
    <d v="2014-12-12T00:00:00"/>
    <x v="11"/>
    <x v="690"/>
    <x v="689"/>
    <x v="11"/>
    <x v="0"/>
  </r>
  <r>
    <d v="2014-12-12T12:00:00"/>
    <x v="11"/>
    <x v="691"/>
    <x v="690"/>
    <x v="11"/>
    <x v="0"/>
  </r>
  <r>
    <d v="2014-12-13T00:00:00"/>
    <x v="11"/>
    <x v="692"/>
    <x v="691"/>
    <x v="11"/>
    <x v="0"/>
  </r>
  <r>
    <d v="2014-12-13T12:00:00"/>
    <x v="11"/>
    <x v="693"/>
    <x v="692"/>
    <x v="11"/>
    <x v="0"/>
  </r>
  <r>
    <d v="2014-12-14T00:00:00"/>
    <x v="11"/>
    <x v="694"/>
    <x v="693"/>
    <x v="11"/>
    <x v="0"/>
  </r>
  <r>
    <d v="2014-12-14T12:00:00"/>
    <x v="11"/>
    <x v="695"/>
    <x v="694"/>
    <x v="11"/>
    <x v="0"/>
  </r>
  <r>
    <d v="2014-12-15T00:00:00"/>
    <x v="11"/>
    <x v="696"/>
    <x v="695"/>
    <x v="11"/>
    <x v="0"/>
  </r>
  <r>
    <d v="2014-12-15T12:00:00"/>
    <x v="11"/>
    <x v="697"/>
    <x v="696"/>
    <x v="11"/>
    <x v="0"/>
  </r>
  <r>
    <d v="2014-12-16T00:00:00"/>
    <x v="11"/>
    <x v="698"/>
    <x v="697"/>
    <x v="11"/>
    <x v="0"/>
  </r>
  <r>
    <d v="2014-12-16T12:00:00"/>
    <x v="11"/>
    <x v="699"/>
    <x v="698"/>
    <x v="11"/>
    <x v="0"/>
  </r>
  <r>
    <d v="2014-12-17T00:00:00"/>
    <x v="11"/>
    <x v="700"/>
    <x v="699"/>
    <x v="11"/>
    <x v="0"/>
  </r>
  <r>
    <d v="2014-12-17T12:00:00"/>
    <x v="11"/>
    <x v="701"/>
    <x v="700"/>
    <x v="11"/>
    <x v="0"/>
  </r>
  <r>
    <d v="2014-12-18T00:00:00"/>
    <x v="11"/>
    <x v="702"/>
    <x v="701"/>
    <x v="11"/>
    <x v="0"/>
  </r>
  <r>
    <d v="2014-12-18T12:00:00"/>
    <x v="11"/>
    <x v="703"/>
    <x v="702"/>
    <x v="11"/>
    <x v="0"/>
  </r>
  <r>
    <d v="2014-12-19T00:00:00"/>
    <x v="11"/>
    <x v="704"/>
    <x v="703"/>
    <x v="11"/>
    <x v="0"/>
  </r>
  <r>
    <d v="2014-12-19T12:00:00"/>
    <x v="11"/>
    <x v="705"/>
    <x v="704"/>
    <x v="11"/>
    <x v="0"/>
  </r>
  <r>
    <d v="2014-12-20T00:00:00"/>
    <x v="11"/>
    <x v="706"/>
    <x v="705"/>
    <x v="11"/>
    <x v="0"/>
  </r>
  <r>
    <d v="2014-12-20T12:00:00"/>
    <x v="11"/>
    <x v="707"/>
    <x v="706"/>
    <x v="11"/>
    <x v="0"/>
  </r>
  <r>
    <d v="2014-12-21T00:00:00"/>
    <x v="11"/>
    <x v="708"/>
    <x v="707"/>
    <x v="11"/>
    <x v="0"/>
  </r>
  <r>
    <d v="2014-12-21T12:00:00"/>
    <x v="11"/>
    <x v="709"/>
    <x v="708"/>
    <x v="11"/>
    <x v="0"/>
  </r>
  <r>
    <d v="2014-12-22T00:00:00"/>
    <x v="11"/>
    <x v="710"/>
    <x v="709"/>
    <x v="11"/>
    <x v="0"/>
  </r>
  <r>
    <d v="2014-12-22T12:00:00"/>
    <x v="11"/>
    <x v="711"/>
    <x v="710"/>
    <x v="11"/>
    <x v="0"/>
  </r>
  <r>
    <d v="2014-12-23T00:00:00"/>
    <x v="11"/>
    <x v="712"/>
    <x v="711"/>
    <x v="11"/>
    <x v="0"/>
  </r>
  <r>
    <d v="2014-12-23T12:00:00"/>
    <x v="11"/>
    <x v="713"/>
    <x v="712"/>
    <x v="11"/>
    <x v="0"/>
  </r>
  <r>
    <d v="2014-12-24T00:00:00"/>
    <x v="11"/>
    <x v="714"/>
    <x v="713"/>
    <x v="11"/>
    <x v="0"/>
  </r>
  <r>
    <d v="2014-12-24T12:00:00"/>
    <x v="11"/>
    <x v="715"/>
    <x v="714"/>
    <x v="11"/>
    <x v="0"/>
  </r>
  <r>
    <d v="2014-12-25T00:00:00"/>
    <x v="11"/>
    <x v="716"/>
    <x v="715"/>
    <x v="11"/>
    <x v="0"/>
  </r>
  <r>
    <d v="2014-12-25T12:00:00"/>
    <x v="11"/>
    <x v="717"/>
    <x v="716"/>
    <x v="11"/>
    <x v="0"/>
  </r>
  <r>
    <d v="2014-12-26T00:00:00"/>
    <x v="11"/>
    <x v="718"/>
    <x v="717"/>
    <x v="11"/>
    <x v="0"/>
  </r>
  <r>
    <d v="2014-12-26T12:00:00"/>
    <x v="11"/>
    <x v="719"/>
    <x v="718"/>
    <x v="11"/>
    <x v="0"/>
  </r>
  <r>
    <d v="2014-12-27T00:00:00"/>
    <x v="11"/>
    <x v="720"/>
    <x v="719"/>
    <x v="11"/>
    <x v="0"/>
  </r>
  <r>
    <d v="2014-12-27T12:00:00"/>
    <x v="11"/>
    <x v="721"/>
    <x v="720"/>
    <x v="11"/>
    <x v="0"/>
  </r>
  <r>
    <d v="2014-12-28T00:00:00"/>
    <x v="11"/>
    <x v="722"/>
    <x v="721"/>
    <x v="11"/>
    <x v="0"/>
  </r>
  <r>
    <d v="2014-12-28T12:00:00"/>
    <x v="11"/>
    <x v="723"/>
    <x v="722"/>
    <x v="11"/>
    <x v="0"/>
  </r>
  <r>
    <d v="2014-12-29T00:00:00"/>
    <x v="11"/>
    <x v="724"/>
    <x v="723"/>
    <x v="11"/>
    <x v="0"/>
  </r>
  <r>
    <d v="2014-12-29T12:00:00"/>
    <x v="11"/>
    <x v="725"/>
    <x v="724"/>
    <x v="11"/>
    <x v="0"/>
  </r>
  <r>
    <d v="2014-12-30T00:00:00"/>
    <x v="11"/>
    <x v="726"/>
    <x v="725"/>
    <x v="11"/>
    <x v="0"/>
  </r>
  <r>
    <d v="2014-12-30T12:00:00"/>
    <x v="11"/>
    <x v="727"/>
    <x v="726"/>
    <x v="11"/>
    <x v="0"/>
  </r>
  <r>
    <d v="2014-12-31T00:00:00"/>
    <x v="11"/>
    <x v="728"/>
    <x v="727"/>
    <x v="11"/>
    <x v="0"/>
  </r>
  <r>
    <d v="2014-12-31T12:00:00"/>
    <x v="11"/>
    <x v="729"/>
    <x v="728"/>
    <x v="11"/>
    <x v="0"/>
  </r>
  <r>
    <d v="2014-01-01T00:00:00"/>
    <x v="0"/>
    <x v="730"/>
    <x v="729"/>
    <x v="0"/>
    <x v="1"/>
  </r>
  <r>
    <d v="2014-01-01T12:00:00"/>
    <x v="0"/>
    <x v="731"/>
    <x v="730"/>
    <x v="0"/>
    <x v="1"/>
  </r>
  <r>
    <d v="2014-01-02T00:00:00"/>
    <x v="0"/>
    <x v="732"/>
    <x v="731"/>
    <x v="0"/>
    <x v="1"/>
  </r>
  <r>
    <d v="2014-01-02T12:00:00"/>
    <x v="0"/>
    <x v="733"/>
    <x v="732"/>
    <x v="0"/>
    <x v="1"/>
  </r>
  <r>
    <d v="2014-01-03T00:00:00"/>
    <x v="0"/>
    <x v="734"/>
    <x v="733"/>
    <x v="0"/>
    <x v="1"/>
  </r>
  <r>
    <d v="2014-01-03T12:00:00"/>
    <x v="0"/>
    <x v="735"/>
    <x v="734"/>
    <x v="0"/>
    <x v="1"/>
  </r>
  <r>
    <d v="2014-01-04T00:00:00"/>
    <x v="0"/>
    <x v="736"/>
    <x v="735"/>
    <x v="0"/>
    <x v="1"/>
  </r>
  <r>
    <d v="2014-01-04T12:00:00"/>
    <x v="0"/>
    <x v="737"/>
    <x v="736"/>
    <x v="0"/>
    <x v="1"/>
  </r>
  <r>
    <d v="2014-01-05T00:00:00"/>
    <x v="0"/>
    <x v="738"/>
    <x v="737"/>
    <x v="0"/>
    <x v="1"/>
  </r>
  <r>
    <d v="2014-01-05T12:00:00"/>
    <x v="0"/>
    <x v="739"/>
    <x v="738"/>
    <x v="0"/>
    <x v="1"/>
  </r>
  <r>
    <d v="2014-01-06T00:00:00"/>
    <x v="0"/>
    <x v="740"/>
    <x v="739"/>
    <x v="0"/>
    <x v="1"/>
  </r>
  <r>
    <d v="2014-01-06T12:00:00"/>
    <x v="0"/>
    <x v="741"/>
    <x v="740"/>
    <x v="0"/>
    <x v="1"/>
  </r>
  <r>
    <d v="2014-01-07T00:00:00"/>
    <x v="0"/>
    <x v="742"/>
    <x v="741"/>
    <x v="0"/>
    <x v="1"/>
  </r>
  <r>
    <d v="2014-01-07T12:00:00"/>
    <x v="0"/>
    <x v="743"/>
    <x v="742"/>
    <x v="0"/>
    <x v="1"/>
  </r>
  <r>
    <d v="2014-01-08T00:00:00"/>
    <x v="0"/>
    <x v="744"/>
    <x v="743"/>
    <x v="0"/>
    <x v="1"/>
  </r>
  <r>
    <d v="2014-01-08T12:00:00"/>
    <x v="0"/>
    <x v="745"/>
    <x v="744"/>
    <x v="0"/>
    <x v="1"/>
  </r>
  <r>
    <d v="2014-01-09T00:00:00"/>
    <x v="0"/>
    <x v="746"/>
    <x v="745"/>
    <x v="0"/>
    <x v="1"/>
  </r>
  <r>
    <d v="2014-01-09T12:00:00"/>
    <x v="0"/>
    <x v="747"/>
    <x v="746"/>
    <x v="0"/>
    <x v="1"/>
  </r>
  <r>
    <d v="2014-01-10T00:00:00"/>
    <x v="0"/>
    <x v="748"/>
    <x v="747"/>
    <x v="0"/>
    <x v="1"/>
  </r>
  <r>
    <d v="2014-01-10T12:00:00"/>
    <x v="0"/>
    <x v="749"/>
    <x v="748"/>
    <x v="0"/>
    <x v="1"/>
  </r>
  <r>
    <d v="2014-01-11T00:00:00"/>
    <x v="0"/>
    <x v="750"/>
    <x v="749"/>
    <x v="0"/>
    <x v="1"/>
  </r>
  <r>
    <d v="2014-01-11T12:00:00"/>
    <x v="0"/>
    <x v="751"/>
    <x v="750"/>
    <x v="0"/>
    <x v="1"/>
  </r>
  <r>
    <d v="2014-01-12T00:00:00"/>
    <x v="0"/>
    <x v="752"/>
    <x v="751"/>
    <x v="0"/>
    <x v="1"/>
  </r>
  <r>
    <d v="2014-01-12T12:00:00"/>
    <x v="0"/>
    <x v="753"/>
    <x v="752"/>
    <x v="0"/>
    <x v="1"/>
  </r>
  <r>
    <d v="2014-01-13T00:00:00"/>
    <x v="0"/>
    <x v="754"/>
    <x v="753"/>
    <x v="0"/>
    <x v="1"/>
  </r>
  <r>
    <d v="2014-01-13T12:00:00"/>
    <x v="0"/>
    <x v="755"/>
    <x v="754"/>
    <x v="0"/>
    <x v="1"/>
  </r>
  <r>
    <d v="2014-01-14T00:00:00"/>
    <x v="0"/>
    <x v="756"/>
    <x v="755"/>
    <x v="0"/>
    <x v="1"/>
  </r>
  <r>
    <d v="2014-01-14T12:00:00"/>
    <x v="0"/>
    <x v="757"/>
    <x v="756"/>
    <x v="0"/>
    <x v="1"/>
  </r>
  <r>
    <d v="2014-01-15T00:00:00"/>
    <x v="0"/>
    <x v="758"/>
    <x v="757"/>
    <x v="0"/>
    <x v="1"/>
  </r>
  <r>
    <d v="2014-01-15T12:00:00"/>
    <x v="0"/>
    <x v="759"/>
    <x v="758"/>
    <x v="0"/>
    <x v="1"/>
  </r>
  <r>
    <d v="2014-01-16T00:00:00"/>
    <x v="0"/>
    <x v="760"/>
    <x v="759"/>
    <x v="0"/>
    <x v="1"/>
  </r>
  <r>
    <d v="2014-01-16T12:00:00"/>
    <x v="0"/>
    <x v="761"/>
    <x v="760"/>
    <x v="0"/>
    <x v="1"/>
  </r>
  <r>
    <d v="2014-01-17T00:00:00"/>
    <x v="0"/>
    <x v="762"/>
    <x v="761"/>
    <x v="0"/>
    <x v="1"/>
  </r>
  <r>
    <d v="2014-01-17T12:00:00"/>
    <x v="0"/>
    <x v="763"/>
    <x v="762"/>
    <x v="0"/>
    <x v="1"/>
  </r>
  <r>
    <d v="2014-01-18T00:00:00"/>
    <x v="0"/>
    <x v="764"/>
    <x v="763"/>
    <x v="0"/>
    <x v="1"/>
  </r>
  <r>
    <d v="2014-01-18T12:00:00"/>
    <x v="0"/>
    <x v="765"/>
    <x v="764"/>
    <x v="0"/>
    <x v="1"/>
  </r>
  <r>
    <d v="2014-01-19T00:00:00"/>
    <x v="0"/>
    <x v="766"/>
    <x v="765"/>
    <x v="0"/>
    <x v="1"/>
  </r>
  <r>
    <d v="2014-01-19T12:00:00"/>
    <x v="0"/>
    <x v="767"/>
    <x v="766"/>
    <x v="0"/>
    <x v="1"/>
  </r>
  <r>
    <d v="2014-01-20T00:00:00"/>
    <x v="0"/>
    <x v="768"/>
    <x v="767"/>
    <x v="0"/>
    <x v="1"/>
  </r>
  <r>
    <d v="2014-01-20T12:00:00"/>
    <x v="0"/>
    <x v="769"/>
    <x v="768"/>
    <x v="0"/>
    <x v="1"/>
  </r>
  <r>
    <d v="2014-01-21T00:00:00"/>
    <x v="0"/>
    <x v="770"/>
    <x v="769"/>
    <x v="0"/>
    <x v="1"/>
  </r>
  <r>
    <d v="2014-01-21T12:00:00"/>
    <x v="0"/>
    <x v="771"/>
    <x v="770"/>
    <x v="0"/>
    <x v="1"/>
  </r>
  <r>
    <d v="2014-01-22T00:00:00"/>
    <x v="0"/>
    <x v="772"/>
    <x v="771"/>
    <x v="0"/>
    <x v="1"/>
  </r>
  <r>
    <d v="2014-01-22T12:00:00"/>
    <x v="0"/>
    <x v="773"/>
    <x v="772"/>
    <x v="0"/>
    <x v="1"/>
  </r>
  <r>
    <d v="2014-01-23T00:00:00"/>
    <x v="0"/>
    <x v="774"/>
    <x v="773"/>
    <x v="0"/>
    <x v="1"/>
  </r>
  <r>
    <d v="2014-01-23T12:00:00"/>
    <x v="0"/>
    <x v="775"/>
    <x v="774"/>
    <x v="0"/>
    <x v="1"/>
  </r>
  <r>
    <d v="2014-01-24T00:00:00"/>
    <x v="0"/>
    <x v="776"/>
    <x v="775"/>
    <x v="0"/>
    <x v="1"/>
  </r>
  <r>
    <d v="2014-01-24T12:00:00"/>
    <x v="0"/>
    <x v="777"/>
    <x v="776"/>
    <x v="0"/>
    <x v="1"/>
  </r>
  <r>
    <d v="2014-01-25T00:00:00"/>
    <x v="0"/>
    <x v="778"/>
    <x v="777"/>
    <x v="0"/>
    <x v="1"/>
  </r>
  <r>
    <d v="2014-01-25T12:00:00"/>
    <x v="0"/>
    <x v="779"/>
    <x v="778"/>
    <x v="0"/>
    <x v="1"/>
  </r>
  <r>
    <d v="2014-01-26T00:00:00"/>
    <x v="0"/>
    <x v="780"/>
    <x v="779"/>
    <x v="0"/>
    <x v="1"/>
  </r>
  <r>
    <d v="2014-01-26T12:00:00"/>
    <x v="0"/>
    <x v="781"/>
    <x v="780"/>
    <x v="0"/>
    <x v="1"/>
  </r>
  <r>
    <d v="2014-01-27T00:00:00"/>
    <x v="0"/>
    <x v="782"/>
    <x v="781"/>
    <x v="0"/>
    <x v="1"/>
  </r>
  <r>
    <d v="2014-01-27T12:00:00"/>
    <x v="0"/>
    <x v="783"/>
    <x v="782"/>
    <x v="0"/>
    <x v="1"/>
  </r>
  <r>
    <d v="2014-01-28T00:00:00"/>
    <x v="0"/>
    <x v="784"/>
    <x v="783"/>
    <x v="0"/>
    <x v="1"/>
  </r>
  <r>
    <d v="2014-01-28T12:00:00"/>
    <x v="0"/>
    <x v="785"/>
    <x v="784"/>
    <x v="0"/>
    <x v="1"/>
  </r>
  <r>
    <d v="2014-01-29T00:00:00"/>
    <x v="0"/>
    <x v="786"/>
    <x v="785"/>
    <x v="0"/>
    <x v="1"/>
  </r>
  <r>
    <d v="2014-01-29T12:00:00"/>
    <x v="0"/>
    <x v="787"/>
    <x v="786"/>
    <x v="0"/>
    <x v="1"/>
  </r>
  <r>
    <d v="2014-01-30T00:00:00"/>
    <x v="0"/>
    <x v="788"/>
    <x v="787"/>
    <x v="0"/>
    <x v="1"/>
  </r>
  <r>
    <d v="2014-01-30T12:00:00"/>
    <x v="0"/>
    <x v="789"/>
    <x v="788"/>
    <x v="0"/>
    <x v="1"/>
  </r>
  <r>
    <d v="2014-01-31T00:00:00"/>
    <x v="0"/>
    <x v="790"/>
    <x v="789"/>
    <x v="0"/>
    <x v="1"/>
  </r>
  <r>
    <d v="2014-01-31T12:00:00"/>
    <x v="0"/>
    <x v="791"/>
    <x v="790"/>
    <x v="0"/>
    <x v="1"/>
  </r>
  <r>
    <d v="2014-02-01T00:00:00"/>
    <x v="1"/>
    <x v="792"/>
    <x v="791"/>
    <x v="1"/>
    <x v="1"/>
  </r>
  <r>
    <d v="2014-02-01T12:00:00"/>
    <x v="1"/>
    <x v="793"/>
    <x v="792"/>
    <x v="1"/>
    <x v="1"/>
  </r>
  <r>
    <d v="2014-02-02T00:00:00"/>
    <x v="1"/>
    <x v="794"/>
    <x v="793"/>
    <x v="1"/>
    <x v="1"/>
  </r>
  <r>
    <d v="2014-02-02T12:00:00"/>
    <x v="1"/>
    <x v="795"/>
    <x v="794"/>
    <x v="1"/>
    <x v="1"/>
  </r>
  <r>
    <d v="2014-02-03T00:00:00"/>
    <x v="1"/>
    <x v="796"/>
    <x v="795"/>
    <x v="1"/>
    <x v="1"/>
  </r>
  <r>
    <d v="2014-02-03T12:00:00"/>
    <x v="1"/>
    <x v="797"/>
    <x v="796"/>
    <x v="1"/>
    <x v="1"/>
  </r>
  <r>
    <d v="2014-02-04T00:00:00"/>
    <x v="1"/>
    <x v="798"/>
    <x v="797"/>
    <x v="1"/>
    <x v="1"/>
  </r>
  <r>
    <d v="2014-02-04T12:00:00"/>
    <x v="1"/>
    <x v="799"/>
    <x v="798"/>
    <x v="1"/>
    <x v="1"/>
  </r>
  <r>
    <d v="2014-02-05T00:00:00"/>
    <x v="1"/>
    <x v="800"/>
    <x v="799"/>
    <x v="1"/>
    <x v="1"/>
  </r>
  <r>
    <d v="2014-02-05T12:00:00"/>
    <x v="1"/>
    <x v="801"/>
    <x v="800"/>
    <x v="1"/>
    <x v="1"/>
  </r>
  <r>
    <d v="2014-02-06T00:00:00"/>
    <x v="1"/>
    <x v="802"/>
    <x v="801"/>
    <x v="1"/>
    <x v="1"/>
  </r>
  <r>
    <d v="2014-02-06T12:00:00"/>
    <x v="1"/>
    <x v="803"/>
    <x v="802"/>
    <x v="1"/>
    <x v="1"/>
  </r>
  <r>
    <d v="2014-02-07T00:00:00"/>
    <x v="1"/>
    <x v="804"/>
    <x v="803"/>
    <x v="1"/>
    <x v="1"/>
  </r>
  <r>
    <d v="2014-02-07T12:00:00"/>
    <x v="1"/>
    <x v="805"/>
    <x v="804"/>
    <x v="1"/>
    <x v="1"/>
  </r>
  <r>
    <d v="2014-02-08T00:00:00"/>
    <x v="1"/>
    <x v="806"/>
    <x v="805"/>
    <x v="1"/>
    <x v="1"/>
  </r>
  <r>
    <d v="2014-02-08T12:00:00"/>
    <x v="1"/>
    <x v="807"/>
    <x v="806"/>
    <x v="1"/>
    <x v="1"/>
  </r>
  <r>
    <d v="2014-02-09T00:00:00"/>
    <x v="1"/>
    <x v="808"/>
    <x v="807"/>
    <x v="1"/>
    <x v="1"/>
  </r>
  <r>
    <d v="2014-02-09T12:00:00"/>
    <x v="1"/>
    <x v="809"/>
    <x v="808"/>
    <x v="1"/>
    <x v="1"/>
  </r>
  <r>
    <d v="2014-02-10T00:00:00"/>
    <x v="1"/>
    <x v="810"/>
    <x v="809"/>
    <x v="1"/>
    <x v="1"/>
  </r>
  <r>
    <d v="2014-02-10T12:00:00"/>
    <x v="1"/>
    <x v="811"/>
    <x v="810"/>
    <x v="1"/>
    <x v="1"/>
  </r>
  <r>
    <d v="2014-02-11T00:00:00"/>
    <x v="1"/>
    <x v="812"/>
    <x v="811"/>
    <x v="1"/>
    <x v="1"/>
  </r>
  <r>
    <d v="2014-02-11T12:00:00"/>
    <x v="1"/>
    <x v="813"/>
    <x v="812"/>
    <x v="1"/>
    <x v="1"/>
  </r>
  <r>
    <d v="2014-02-12T00:00:00"/>
    <x v="1"/>
    <x v="814"/>
    <x v="813"/>
    <x v="1"/>
    <x v="1"/>
  </r>
  <r>
    <d v="2014-02-12T12:00:00"/>
    <x v="1"/>
    <x v="815"/>
    <x v="814"/>
    <x v="1"/>
    <x v="1"/>
  </r>
  <r>
    <d v="2014-02-13T00:00:00"/>
    <x v="1"/>
    <x v="816"/>
    <x v="815"/>
    <x v="1"/>
    <x v="1"/>
  </r>
  <r>
    <d v="2014-02-13T12:00:00"/>
    <x v="1"/>
    <x v="817"/>
    <x v="816"/>
    <x v="1"/>
    <x v="1"/>
  </r>
  <r>
    <d v="2014-02-14T00:00:00"/>
    <x v="1"/>
    <x v="818"/>
    <x v="817"/>
    <x v="1"/>
    <x v="1"/>
  </r>
  <r>
    <d v="2014-02-14T12:00:00"/>
    <x v="1"/>
    <x v="819"/>
    <x v="818"/>
    <x v="1"/>
    <x v="1"/>
  </r>
  <r>
    <d v="2014-02-15T00:00:00"/>
    <x v="1"/>
    <x v="820"/>
    <x v="819"/>
    <x v="1"/>
    <x v="1"/>
  </r>
  <r>
    <d v="2014-02-15T12:00:00"/>
    <x v="1"/>
    <x v="821"/>
    <x v="820"/>
    <x v="1"/>
    <x v="1"/>
  </r>
  <r>
    <d v="2014-02-16T00:00:00"/>
    <x v="1"/>
    <x v="822"/>
    <x v="821"/>
    <x v="1"/>
    <x v="1"/>
  </r>
  <r>
    <d v="2014-02-16T12:00:00"/>
    <x v="1"/>
    <x v="823"/>
    <x v="822"/>
    <x v="1"/>
    <x v="1"/>
  </r>
  <r>
    <d v="2014-02-17T00:00:00"/>
    <x v="1"/>
    <x v="824"/>
    <x v="823"/>
    <x v="1"/>
    <x v="1"/>
  </r>
  <r>
    <d v="2014-02-17T12:00:00"/>
    <x v="1"/>
    <x v="825"/>
    <x v="824"/>
    <x v="1"/>
    <x v="1"/>
  </r>
  <r>
    <d v="2014-02-18T00:00:00"/>
    <x v="1"/>
    <x v="826"/>
    <x v="825"/>
    <x v="1"/>
    <x v="1"/>
  </r>
  <r>
    <d v="2014-02-18T12:00:00"/>
    <x v="1"/>
    <x v="827"/>
    <x v="826"/>
    <x v="1"/>
    <x v="1"/>
  </r>
  <r>
    <d v="2014-02-19T00:00:00"/>
    <x v="1"/>
    <x v="828"/>
    <x v="827"/>
    <x v="1"/>
    <x v="1"/>
  </r>
  <r>
    <d v="2014-02-19T12:00:00"/>
    <x v="1"/>
    <x v="829"/>
    <x v="828"/>
    <x v="1"/>
    <x v="1"/>
  </r>
  <r>
    <d v="2014-02-20T00:00:00"/>
    <x v="1"/>
    <x v="830"/>
    <x v="829"/>
    <x v="1"/>
    <x v="1"/>
  </r>
  <r>
    <d v="2014-02-20T12:00:00"/>
    <x v="1"/>
    <x v="831"/>
    <x v="830"/>
    <x v="1"/>
    <x v="1"/>
  </r>
  <r>
    <d v="2014-02-21T00:00:00"/>
    <x v="1"/>
    <x v="832"/>
    <x v="831"/>
    <x v="1"/>
    <x v="1"/>
  </r>
  <r>
    <d v="2014-02-21T12:00:00"/>
    <x v="1"/>
    <x v="833"/>
    <x v="832"/>
    <x v="1"/>
    <x v="1"/>
  </r>
  <r>
    <d v="2014-02-22T00:00:00"/>
    <x v="1"/>
    <x v="834"/>
    <x v="833"/>
    <x v="1"/>
    <x v="1"/>
  </r>
  <r>
    <d v="2014-02-22T12:00:00"/>
    <x v="1"/>
    <x v="835"/>
    <x v="834"/>
    <x v="1"/>
    <x v="1"/>
  </r>
  <r>
    <d v="2014-02-23T00:00:00"/>
    <x v="1"/>
    <x v="836"/>
    <x v="835"/>
    <x v="1"/>
    <x v="1"/>
  </r>
  <r>
    <d v="2014-02-23T12:00:00"/>
    <x v="1"/>
    <x v="837"/>
    <x v="836"/>
    <x v="1"/>
    <x v="1"/>
  </r>
  <r>
    <d v="2014-02-24T00:00:00"/>
    <x v="1"/>
    <x v="838"/>
    <x v="837"/>
    <x v="1"/>
    <x v="1"/>
  </r>
  <r>
    <d v="2014-02-24T12:00:00"/>
    <x v="1"/>
    <x v="839"/>
    <x v="838"/>
    <x v="1"/>
    <x v="1"/>
  </r>
  <r>
    <d v="2014-02-25T00:00:00"/>
    <x v="1"/>
    <x v="840"/>
    <x v="839"/>
    <x v="1"/>
    <x v="1"/>
  </r>
  <r>
    <d v="2014-02-25T12:00:00"/>
    <x v="1"/>
    <x v="841"/>
    <x v="840"/>
    <x v="1"/>
    <x v="1"/>
  </r>
  <r>
    <d v="2014-02-26T00:00:00"/>
    <x v="1"/>
    <x v="842"/>
    <x v="841"/>
    <x v="1"/>
    <x v="1"/>
  </r>
  <r>
    <d v="2014-02-26T12:00:00"/>
    <x v="1"/>
    <x v="843"/>
    <x v="842"/>
    <x v="1"/>
    <x v="1"/>
  </r>
  <r>
    <d v="2014-02-27T00:00:00"/>
    <x v="1"/>
    <x v="844"/>
    <x v="843"/>
    <x v="1"/>
    <x v="1"/>
  </r>
  <r>
    <d v="2014-02-27T12:00:00"/>
    <x v="1"/>
    <x v="845"/>
    <x v="844"/>
    <x v="1"/>
    <x v="1"/>
  </r>
  <r>
    <d v="2014-02-28T00:00:00"/>
    <x v="1"/>
    <x v="846"/>
    <x v="845"/>
    <x v="1"/>
    <x v="1"/>
  </r>
  <r>
    <d v="2014-02-28T12:00:00"/>
    <x v="1"/>
    <x v="847"/>
    <x v="846"/>
    <x v="1"/>
    <x v="1"/>
  </r>
  <r>
    <d v="2014-03-01T00:00:00"/>
    <x v="2"/>
    <x v="848"/>
    <x v="847"/>
    <x v="2"/>
    <x v="1"/>
  </r>
  <r>
    <d v="2014-03-01T12:00:00"/>
    <x v="2"/>
    <x v="849"/>
    <x v="848"/>
    <x v="2"/>
    <x v="1"/>
  </r>
  <r>
    <d v="2014-03-02T00:00:00"/>
    <x v="2"/>
    <x v="850"/>
    <x v="849"/>
    <x v="2"/>
    <x v="1"/>
  </r>
  <r>
    <d v="2014-03-02T12:00:00"/>
    <x v="2"/>
    <x v="851"/>
    <x v="850"/>
    <x v="2"/>
    <x v="1"/>
  </r>
  <r>
    <d v="2014-03-03T00:00:00"/>
    <x v="2"/>
    <x v="852"/>
    <x v="851"/>
    <x v="2"/>
    <x v="1"/>
  </r>
  <r>
    <d v="2014-03-03T12:00:00"/>
    <x v="2"/>
    <x v="853"/>
    <x v="852"/>
    <x v="2"/>
    <x v="1"/>
  </r>
  <r>
    <d v="2014-03-04T00:00:00"/>
    <x v="2"/>
    <x v="854"/>
    <x v="853"/>
    <x v="2"/>
    <x v="1"/>
  </r>
  <r>
    <d v="2014-03-04T12:00:00"/>
    <x v="2"/>
    <x v="855"/>
    <x v="854"/>
    <x v="2"/>
    <x v="1"/>
  </r>
  <r>
    <d v="2014-03-05T00:00:00"/>
    <x v="2"/>
    <x v="856"/>
    <x v="855"/>
    <x v="2"/>
    <x v="1"/>
  </r>
  <r>
    <d v="2014-03-05T12:00:00"/>
    <x v="2"/>
    <x v="857"/>
    <x v="856"/>
    <x v="2"/>
    <x v="1"/>
  </r>
  <r>
    <d v="2014-03-06T00:00:00"/>
    <x v="2"/>
    <x v="858"/>
    <x v="857"/>
    <x v="2"/>
    <x v="1"/>
  </r>
  <r>
    <d v="2014-03-06T12:00:00"/>
    <x v="2"/>
    <x v="859"/>
    <x v="858"/>
    <x v="2"/>
    <x v="1"/>
  </r>
  <r>
    <d v="2014-03-07T00:00:00"/>
    <x v="2"/>
    <x v="860"/>
    <x v="859"/>
    <x v="2"/>
    <x v="1"/>
  </r>
  <r>
    <d v="2014-03-07T12:00:00"/>
    <x v="2"/>
    <x v="861"/>
    <x v="860"/>
    <x v="2"/>
    <x v="1"/>
  </r>
  <r>
    <d v="2014-03-08T00:00:00"/>
    <x v="2"/>
    <x v="862"/>
    <x v="861"/>
    <x v="2"/>
    <x v="1"/>
  </r>
  <r>
    <d v="2014-03-08T12:00:00"/>
    <x v="2"/>
    <x v="863"/>
    <x v="862"/>
    <x v="2"/>
    <x v="1"/>
  </r>
  <r>
    <d v="2014-03-09T00:00:00"/>
    <x v="2"/>
    <x v="864"/>
    <x v="863"/>
    <x v="2"/>
    <x v="1"/>
  </r>
  <r>
    <d v="2014-03-09T12:00:00"/>
    <x v="2"/>
    <x v="865"/>
    <x v="864"/>
    <x v="2"/>
    <x v="1"/>
  </r>
  <r>
    <d v="2014-03-10T00:00:00"/>
    <x v="2"/>
    <x v="866"/>
    <x v="865"/>
    <x v="2"/>
    <x v="1"/>
  </r>
  <r>
    <d v="2014-03-10T12:00:00"/>
    <x v="2"/>
    <x v="867"/>
    <x v="866"/>
    <x v="2"/>
    <x v="1"/>
  </r>
  <r>
    <d v="2014-03-11T00:00:00"/>
    <x v="2"/>
    <x v="868"/>
    <x v="867"/>
    <x v="2"/>
    <x v="1"/>
  </r>
  <r>
    <d v="2014-03-11T12:00:00"/>
    <x v="2"/>
    <x v="869"/>
    <x v="868"/>
    <x v="2"/>
    <x v="1"/>
  </r>
  <r>
    <d v="2014-03-12T00:00:00"/>
    <x v="2"/>
    <x v="870"/>
    <x v="869"/>
    <x v="2"/>
    <x v="1"/>
  </r>
  <r>
    <d v="2014-03-12T12:00:00"/>
    <x v="2"/>
    <x v="871"/>
    <x v="870"/>
    <x v="2"/>
    <x v="1"/>
  </r>
  <r>
    <d v="2014-03-13T00:00:00"/>
    <x v="2"/>
    <x v="872"/>
    <x v="871"/>
    <x v="2"/>
    <x v="1"/>
  </r>
  <r>
    <d v="2014-03-13T12:00:00"/>
    <x v="2"/>
    <x v="873"/>
    <x v="872"/>
    <x v="2"/>
    <x v="1"/>
  </r>
  <r>
    <d v="2014-03-14T00:00:00"/>
    <x v="2"/>
    <x v="874"/>
    <x v="873"/>
    <x v="2"/>
    <x v="1"/>
  </r>
  <r>
    <d v="2014-03-14T12:00:00"/>
    <x v="2"/>
    <x v="875"/>
    <x v="874"/>
    <x v="2"/>
    <x v="1"/>
  </r>
  <r>
    <d v="2014-03-15T00:00:00"/>
    <x v="2"/>
    <x v="876"/>
    <x v="875"/>
    <x v="2"/>
    <x v="1"/>
  </r>
  <r>
    <d v="2014-03-15T12:00:00"/>
    <x v="2"/>
    <x v="877"/>
    <x v="876"/>
    <x v="2"/>
    <x v="1"/>
  </r>
  <r>
    <d v="2014-03-16T00:00:00"/>
    <x v="2"/>
    <x v="878"/>
    <x v="877"/>
    <x v="2"/>
    <x v="1"/>
  </r>
  <r>
    <d v="2014-03-16T12:00:00"/>
    <x v="2"/>
    <x v="879"/>
    <x v="878"/>
    <x v="2"/>
    <x v="1"/>
  </r>
  <r>
    <d v="2014-03-17T00:00:00"/>
    <x v="2"/>
    <x v="880"/>
    <x v="879"/>
    <x v="2"/>
    <x v="1"/>
  </r>
  <r>
    <d v="2014-03-17T12:00:00"/>
    <x v="2"/>
    <x v="881"/>
    <x v="880"/>
    <x v="2"/>
    <x v="1"/>
  </r>
  <r>
    <d v="2014-03-18T00:00:00"/>
    <x v="2"/>
    <x v="882"/>
    <x v="881"/>
    <x v="2"/>
    <x v="1"/>
  </r>
  <r>
    <d v="2014-03-18T12:00:00"/>
    <x v="2"/>
    <x v="883"/>
    <x v="882"/>
    <x v="2"/>
    <x v="1"/>
  </r>
  <r>
    <d v="2014-03-19T00:00:00"/>
    <x v="2"/>
    <x v="884"/>
    <x v="883"/>
    <x v="2"/>
    <x v="1"/>
  </r>
  <r>
    <d v="2014-03-19T12:00:00"/>
    <x v="2"/>
    <x v="885"/>
    <x v="884"/>
    <x v="2"/>
    <x v="1"/>
  </r>
  <r>
    <d v="2014-03-20T00:00:00"/>
    <x v="2"/>
    <x v="886"/>
    <x v="885"/>
    <x v="2"/>
    <x v="1"/>
  </r>
  <r>
    <d v="2014-03-20T12:00:00"/>
    <x v="2"/>
    <x v="887"/>
    <x v="886"/>
    <x v="2"/>
    <x v="1"/>
  </r>
  <r>
    <d v="2014-03-21T00:00:00"/>
    <x v="2"/>
    <x v="888"/>
    <x v="887"/>
    <x v="2"/>
    <x v="1"/>
  </r>
  <r>
    <d v="2014-03-21T12:00:00"/>
    <x v="2"/>
    <x v="889"/>
    <x v="888"/>
    <x v="2"/>
    <x v="1"/>
  </r>
  <r>
    <d v="2014-03-22T00:00:00"/>
    <x v="2"/>
    <x v="890"/>
    <x v="889"/>
    <x v="2"/>
    <x v="1"/>
  </r>
  <r>
    <d v="2014-03-22T12:00:00"/>
    <x v="2"/>
    <x v="891"/>
    <x v="890"/>
    <x v="2"/>
    <x v="1"/>
  </r>
  <r>
    <d v="2014-03-23T00:00:00"/>
    <x v="2"/>
    <x v="892"/>
    <x v="891"/>
    <x v="2"/>
    <x v="1"/>
  </r>
  <r>
    <d v="2014-03-23T12:00:00"/>
    <x v="2"/>
    <x v="893"/>
    <x v="892"/>
    <x v="2"/>
    <x v="1"/>
  </r>
  <r>
    <d v="2014-03-24T00:00:00"/>
    <x v="2"/>
    <x v="894"/>
    <x v="893"/>
    <x v="2"/>
    <x v="1"/>
  </r>
  <r>
    <d v="2014-03-24T12:00:00"/>
    <x v="2"/>
    <x v="895"/>
    <x v="894"/>
    <x v="2"/>
    <x v="1"/>
  </r>
  <r>
    <d v="2014-03-25T00:00:00"/>
    <x v="2"/>
    <x v="896"/>
    <x v="895"/>
    <x v="2"/>
    <x v="1"/>
  </r>
  <r>
    <d v="2014-03-25T12:00:00"/>
    <x v="2"/>
    <x v="897"/>
    <x v="896"/>
    <x v="2"/>
    <x v="1"/>
  </r>
  <r>
    <d v="2014-03-26T00:00:00"/>
    <x v="2"/>
    <x v="898"/>
    <x v="897"/>
    <x v="2"/>
    <x v="1"/>
  </r>
  <r>
    <d v="2014-03-26T12:00:00"/>
    <x v="2"/>
    <x v="899"/>
    <x v="898"/>
    <x v="2"/>
    <x v="1"/>
  </r>
  <r>
    <d v="2014-03-27T00:00:00"/>
    <x v="2"/>
    <x v="900"/>
    <x v="899"/>
    <x v="2"/>
    <x v="1"/>
  </r>
  <r>
    <d v="2014-03-27T12:00:00"/>
    <x v="2"/>
    <x v="901"/>
    <x v="900"/>
    <x v="2"/>
    <x v="1"/>
  </r>
  <r>
    <d v="2014-03-28T00:00:00"/>
    <x v="2"/>
    <x v="902"/>
    <x v="901"/>
    <x v="2"/>
    <x v="1"/>
  </r>
  <r>
    <d v="2014-03-28T12:00:00"/>
    <x v="2"/>
    <x v="903"/>
    <x v="902"/>
    <x v="2"/>
    <x v="1"/>
  </r>
  <r>
    <d v="2014-03-29T00:00:00"/>
    <x v="2"/>
    <x v="904"/>
    <x v="903"/>
    <x v="2"/>
    <x v="1"/>
  </r>
  <r>
    <d v="2014-03-29T12:00:00"/>
    <x v="2"/>
    <x v="905"/>
    <x v="904"/>
    <x v="2"/>
    <x v="1"/>
  </r>
  <r>
    <d v="2014-03-30T00:00:00"/>
    <x v="2"/>
    <x v="906"/>
    <x v="905"/>
    <x v="2"/>
    <x v="1"/>
  </r>
  <r>
    <d v="2014-03-30T12:00:00"/>
    <x v="2"/>
    <x v="907"/>
    <x v="906"/>
    <x v="2"/>
    <x v="1"/>
  </r>
  <r>
    <d v="2014-03-31T00:00:00"/>
    <x v="2"/>
    <x v="908"/>
    <x v="907"/>
    <x v="2"/>
    <x v="1"/>
  </r>
  <r>
    <d v="2014-03-31T12:00:00"/>
    <x v="2"/>
    <x v="909"/>
    <x v="908"/>
    <x v="2"/>
    <x v="1"/>
  </r>
  <r>
    <d v="2014-04-01T00:00:00"/>
    <x v="3"/>
    <x v="910"/>
    <x v="909"/>
    <x v="3"/>
    <x v="1"/>
  </r>
  <r>
    <d v="2014-04-01T12:00:00"/>
    <x v="3"/>
    <x v="911"/>
    <x v="910"/>
    <x v="3"/>
    <x v="1"/>
  </r>
  <r>
    <d v="2014-04-02T00:00:00"/>
    <x v="3"/>
    <x v="912"/>
    <x v="911"/>
    <x v="3"/>
    <x v="1"/>
  </r>
  <r>
    <d v="2014-04-02T12:00:00"/>
    <x v="3"/>
    <x v="913"/>
    <x v="912"/>
    <x v="3"/>
    <x v="1"/>
  </r>
  <r>
    <d v="2014-04-03T00:00:00"/>
    <x v="3"/>
    <x v="914"/>
    <x v="913"/>
    <x v="3"/>
    <x v="1"/>
  </r>
  <r>
    <d v="2014-04-03T12:00:00"/>
    <x v="3"/>
    <x v="915"/>
    <x v="914"/>
    <x v="3"/>
    <x v="1"/>
  </r>
  <r>
    <d v="2014-04-04T00:00:00"/>
    <x v="3"/>
    <x v="916"/>
    <x v="915"/>
    <x v="3"/>
    <x v="1"/>
  </r>
  <r>
    <d v="2014-04-04T12:00:00"/>
    <x v="3"/>
    <x v="917"/>
    <x v="916"/>
    <x v="3"/>
    <x v="1"/>
  </r>
  <r>
    <d v="2014-04-05T00:00:00"/>
    <x v="3"/>
    <x v="918"/>
    <x v="917"/>
    <x v="3"/>
    <x v="1"/>
  </r>
  <r>
    <d v="2014-04-05T12:00:00"/>
    <x v="3"/>
    <x v="919"/>
    <x v="918"/>
    <x v="3"/>
    <x v="1"/>
  </r>
  <r>
    <d v="2014-04-06T00:00:00"/>
    <x v="3"/>
    <x v="920"/>
    <x v="919"/>
    <x v="3"/>
    <x v="1"/>
  </r>
  <r>
    <d v="2014-04-06T12:00:00"/>
    <x v="3"/>
    <x v="921"/>
    <x v="920"/>
    <x v="3"/>
    <x v="1"/>
  </r>
  <r>
    <d v="2014-04-07T00:00:00"/>
    <x v="3"/>
    <x v="922"/>
    <x v="921"/>
    <x v="3"/>
    <x v="1"/>
  </r>
  <r>
    <d v="2014-04-07T12:00:00"/>
    <x v="3"/>
    <x v="923"/>
    <x v="922"/>
    <x v="3"/>
    <x v="1"/>
  </r>
  <r>
    <d v="2014-04-08T00:00:00"/>
    <x v="3"/>
    <x v="924"/>
    <x v="923"/>
    <x v="3"/>
    <x v="1"/>
  </r>
  <r>
    <d v="2014-04-08T12:00:00"/>
    <x v="3"/>
    <x v="925"/>
    <x v="924"/>
    <x v="3"/>
    <x v="1"/>
  </r>
  <r>
    <d v="2014-04-09T00:00:00"/>
    <x v="3"/>
    <x v="926"/>
    <x v="925"/>
    <x v="3"/>
    <x v="1"/>
  </r>
  <r>
    <d v="2014-04-09T12:00:00"/>
    <x v="3"/>
    <x v="927"/>
    <x v="926"/>
    <x v="3"/>
    <x v="1"/>
  </r>
  <r>
    <d v="2014-04-10T00:00:00"/>
    <x v="3"/>
    <x v="928"/>
    <x v="927"/>
    <x v="3"/>
    <x v="1"/>
  </r>
  <r>
    <d v="2014-04-10T12:00:00"/>
    <x v="3"/>
    <x v="929"/>
    <x v="928"/>
    <x v="3"/>
    <x v="1"/>
  </r>
  <r>
    <d v="2014-04-11T00:00:00"/>
    <x v="3"/>
    <x v="930"/>
    <x v="929"/>
    <x v="3"/>
    <x v="1"/>
  </r>
  <r>
    <d v="2014-04-11T12:00:00"/>
    <x v="3"/>
    <x v="931"/>
    <x v="930"/>
    <x v="3"/>
    <x v="1"/>
  </r>
  <r>
    <d v="2014-04-12T00:00:00"/>
    <x v="3"/>
    <x v="932"/>
    <x v="931"/>
    <x v="3"/>
    <x v="1"/>
  </r>
  <r>
    <d v="2014-04-12T12:00:00"/>
    <x v="3"/>
    <x v="933"/>
    <x v="932"/>
    <x v="3"/>
    <x v="1"/>
  </r>
  <r>
    <d v="2014-04-13T00:00:00"/>
    <x v="3"/>
    <x v="934"/>
    <x v="933"/>
    <x v="3"/>
    <x v="1"/>
  </r>
  <r>
    <d v="2014-04-13T12:00:00"/>
    <x v="3"/>
    <x v="935"/>
    <x v="934"/>
    <x v="3"/>
    <x v="1"/>
  </r>
  <r>
    <d v="2014-04-14T00:00:00"/>
    <x v="3"/>
    <x v="936"/>
    <x v="935"/>
    <x v="3"/>
    <x v="1"/>
  </r>
  <r>
    <d v="2014-04-14T12:00:00"/>
    <x v="3"/>
    <x v="937"/>
    <x v="936"/>
    <x v="3"/>
    <x v="1"/>
  </r>
  <r>
    <d v="2014-04-15T00:00:00"/>
    <x v="3"/>
    <x v="938"/>
    <x v="937"/>
    <x v="3"/>
    <x v="1"/>
  </r>
  <r>
    <d v="2014-04-15T12:00:00"/>
    <x v="3"/>
    <x v="939"/>
    <x v="938"/>
    <x v="3"/>
    <x v="1"/>
  </r>
  <r>
    <d v="2014-04-16T00:00:00"/>
    <x v="3"/>
    <x v="940"/>
    <x v="939"/>
    <x v="3"/>
    <x v="1"/>
  </r>
  <r>
    <d v="2014-04-16T12:00:00"/>
    <x v="3"/>
    <x v="941"/>
    <x v="940"/>
    <x v="3"/>
    <x v="1"/>
  </r>
  <r>
    <d v="2014-04-17T00:00:00"/>
    <x v="3"/>
    <x v="942"/>
    <x v="941"/>
    <x v="3"/>
    <x v="1"/>
  </r>
  <r>
    <d v="2014-04-17T12:00:00"/>
    <x v="3"/>
    <x v="943"/>
    <x v="942"/>
    <x v="3"/>
    <x v="1"/>
  </r>
  <r>
    <d v="2014-04-18T00:00:00"/>
    <x v="3"/>
    <x v="944"/>
    <x v="943"/>
    <x v="3"/>
    <x v="1"/>
  </r>
  <r>
    <d v="2014-04-18T12:00:00"/>
    <x v="3"/>
    <x v="945"/>
    <x v="944"/>
    <x v="3"/>
    <x v="1"/>
  </r>
  <r>
    <d v="2014-04-19T00:00:00"/>
    <x v="3"/>
    <x v="946"/>
    <x v="945"/>
    <x v="3"/>
    <x v="1"/>
  </r>
  <r>
    <d v="2014-04-19T12:00:00"/>
    <x v="3"/>
    <x v="947"/>
    <x v="946"/>
    <x v="3"/>
    <x v="1"/>
  </r>
  <r>
    <d v="2014-04-20T00:00:00"/>
    <x v="3"/>
    <x v="948"/>
    <x v="947"/>
    <x v="3"/>
    <x v="1"/>
  </r>
  <r>
    <d v="2014-04-20T12:00:00"/>
    <x v="3"/>
    <x v="949"/>
    <x v="948"/>
    <x v="3"/>
    <x v="1"/>
  </r>
  <r>
    <d v="2014-04-21T00:00:00"/>
    <x v="3"/>
    <x v="950"/>
    <x v="949"/>
    <x v="3"/>
    <x v="1"/>
  </r>
  <r>
    <d v="2014-04-21T12:00:00"/>
    <x v="3"/>
    <x v="951"/>
    <x v="950"/>
    <x v="3"/>
    <x v="1"/>
  </r>
  <r>
    <d v="2014-04-22T00:00:00"/>
    <x v="3"/>
    <x v="952"/>
    <x v="951"/>
    <x v="3"/>
    <x v="1"/>
  </r>
  <r>
    <d v="2014-04-22T12:00:00"/>
    <x v="3"/>
    <x v="953"/>
    <x v="952"/>
    <x v="3"/>
    <x v="1"/>
  </r>
  <r>
    <d v="2014-04-23T00:00:00"/>
    <x v="3"/>
    <x v="954"/>
    <x v="953"/>
    <x v="3"/>
    <x v="1"/>
  </r>
  <r>
    <d v="2014-04-23T12:00:00"/>
    <x v="3"/>
    <x v="955"/>
    <x v="954"/>
    <x v="3"/>
    <x v="1"/>
  </r>
  <r>
    <d v="2014-04-24T00:00:00"/>
    <x v="3"/>
    <x v="956"/>
    <x v="955"/>
    <x v="3"/>
    <x v="1"/>
  </r>
  <r>
    <d v="2014-04-24T12:00:00"/>
    <x v="3"/>
    <x v="957"/>
    <x v="956"/>
    <x v="3"/>
    <x v="1"/>
  </r>
  <r>
    <d v="2014-04-25T00:00:00"/>
    <x v="3"/>
    <x v="958"/>
    <x v="957"/>
    <x v="3"/>
    <x v="1"/>
  </r>
  <r>
    <d v="2014-04-25T12:00:00"/>
    <x v="3"/>
    <x v="959"/>
    <x v="958"/>
    <x v="3"/>
    <x v="1"/>
  </r>
  <r>
    <d v="2014-04-26T00:00:00"/>
    <x v="3"/>
    <x v="960"/>
    <x v="959"/>
    <x v="3"/>
    <x v="1"/>
  </r>
  <r>
    <d v="2014-04-26T12:00:00"/>
    <x v="3"/>
    <x v="961"/>
    <x v="960"/>
    <x v="3"/>
    <x v="1"/>
  </r>
  <r>
    <d v="2014-04-27T00:00:00"/>
    <x v="3"/>
    <x v="962"/>
    <x v="961"/>
    <x v="3"/>
    <x v="1"/>
  </r>
  <r>
    <d v="2014-04-27T12:00:00"/>
    <x v="3"/>
    <x v="963"/>
    <x v="962"/>
    <x v="3"/>
    <x v="1"/>
  </r>
  <r>
    <d v="2014-04-28T00:00:00"/>
    <x v="3"/>
    <x v="964"/>
    <x v="963"/>
    <x v="3"/>
    <x v="1"/>
  </r>
  <r>
    <d v="2014-04-28T12:00:00"/>
    <x v="3"/>
    <x v="965"/>
    <x v="964"/>
    <x v="3"/>
    <x v="1"/>
  </r>
  <r>
    <d v="2014-04-29T00:00:00"/>
    <x v="3"/>
    <x v="966"/>
    <x v="965"/>
    <x v="3"/>
    <x v="1"/>
  </r>
  <r>
    <d v="2014-04-29T12:00:00"/>
    <x v="3"/>
    <x v="967"/>
    <x v="966"/>
    <x v="3"/>
    <x v="1"/>
  </r>
  <r>
    <d v="2014-04-30T00:00:00"/>
    <x v="3"/>
    <x v="968"/>
    <x v="967"/>
    <x v="3"/>
    <x v="1"/>
  </r>
  <r>
    <d v="2014-04-30T12:00:00"/>
    <x v="3"/>
    <x v="969"/>
    <x v="968"/>
    <x v="3"/>
    <x v="1"/>
  </r>
  <r>
    <d v="2014-05-01T00:00:00"/>
    <x v="4"/>
    <x v="970"/>
    <x v="969"/>
    <x v="4"/>
    <x v="1"/>
  </r>
  <r>
    <d v="2014-05-01T12:00:00"/>
    <x v="4"/>
    <x v="971"/>
    <x v="970"/>
    <x v="4"/>
    <x v="1"/>
  </r>
  <r>
    <d v="2014-05-02T00:00:00"/>
    <x v="4"/>
    <x v="972"/>
    <x v="971"/>
    <x v="4"/>
    <x v="1"/>
  </r>
  <r>
    <d v="2014-05-02T12:00:00"/>
    <x v="4"/>
    <x v="973"/>
    <x v="972"/>
    <x v="4"/>
    <x v="1"/>
  </r>
  <r>
    <d v="2014-05-03T00:00:00"/>
    <x v="4"/>
    <x v="974"/>
    <x v="973"/>
    <x v="4"/>
    <x v="1"/>
  </r>
  <r>
    <d v="2014-05-03T12:00:00"/>
    <x v="4"/>
    <x v="975"/>
    <x v="974"/>
    <x v="4"/>
    <x v="1"/>
  </r>
  <r>
    <d v="2014-05-04T00:00:00"/>
    <x v="4"/>
    <x v="976"/>
    <x v="925"/>
    <x v="4"/>
    <x v="1"/>
  </r>
  <r>
    <d v="2014-05-04T12:00:00"/>
    <x v="4"/>
    <x v="977"/>
    <x v="975"/>
    <x v="4"/>
    <x v="1"/>
  </r>
  <r>
    <d v="2014-05-05T00:00:00"/>
    <x v="4"/>
    <x v="978"/>
    <x v="976"/>
    <x v="4"/>
    <x v="1"/>
  </r>
  <r>
    <d v="2014-05-05T12:00:00"/>
    <x v="4"/>
    <x v="979"/>
    <x v="977"/>
    <x v="4"/>
    <x v="1"/>
  </r>
  <r>
    <d v="2014-05-06T00:00:00"/>
    <x v="4"/>
    <x v="980"/>
    <x v="978"/>
    <x v="4"/>
    <x v="1"/>
  </r>
  <r>
    <d v="2014-05-06T12:00:00"/>
    <x v="4"/>
    <x v="981"/>
    <x v="979"/>
    <x v="4"/>
    <x v="1"/>
  </r>
  <r>
    <d v="2014-05-07T00:00:00"/>
    <x v="4"/>
    <x v="982"/>
    <x v="980"/>
    <x v="4"/>
    <x v="1"/>
  </r>
  <r>
    <d v="2014-05-07T12:00:00"/>
    <x v="4"/>
    <x v="983"/>
    <x v="981"/>
    <x v="4"/>
    <x v="1"/>
  </r>
  <r>
    <d v="2014-05-08T00:00:00"/>
    <x v="4"/>
    <x v="984"/>
    <x v="982"/>
    <x v="4"/>
    <x v="1"/>
  </r>
  <r>
    <d v="2014-05-08T12:00:00"/>
    <x v="4"/>
    <x v="985"/>
    <x v="983"/>
    <x v="4"/>
    <x v="1"/>
  </r>
  <r>
    <d v="2014-05-09T00:00:00"/>
    <x v="4"/>
    <x v="986"/>
    <x v="984"/>
    <x v="4"/>
    <x v="1"/>
  </r>
  <r>
    <d v="2014-05-09T12:00:00"/>
    <x v="4"/>
    <x v="987"/>
    <x v="985"/>
    <x v="4"/>
    <x v="1"/>
  </r>
  <r>
    <d v="2014-05-10T00:00:00"/>
    <x v="4"/>
    <x v="988"/>
    <x v="986"/>
    <x v="4"/>
    <x v="1"/>
  </r>
  <r>
    <d v="2014-05-10T12:00:00"/>
    <x v="4"/>
    <x v="989"/>
    <x v="987"/>
    <x v="4"/>
    <x v="1"/>
  </r>
  <r>
    <d v="2014-05-11T00:00:00"/>
    <x v="4"/>
    <x v="990"/>
    <x v="988"/>
    <x v="4"/>
    <x v="1"/>
  </r>
  <r>
    <d v="2014-05-11T12:00:00"/>
    <x v="4"/>
    <x v="991"/>
    <x v="989"/>
    <x v="4"/>
    <x v="1"/>
  </r>
  <r>
    <d v="2014-05-12T00:00:00"/>
    <x v="4"/>
    <x v="992"/>
    <x v="990"/>
    <x v="4"/>
    <x v="1"/>
  </r>
  <r>
    <d v="2014-05-12T12:00:00"/>
    <x v="4"/>
    <x v="993"/>
    <x v="991"/>
    <x v="4"/>
    <x v="1"/>
  </r>
  <r>
    <d v="2014-05-13T00:00:00"/>
    <x v="4"/>
    <x v="994"/>
    <x v="992"/>
    <x v="4"/>
    <x v="1"/>
  </r>
  <r>
    <d v="2014-05-13T12:00:00"/>
    <x v="4"/>
    <x v="995"/>
    <x v="993"/>
    <x v="4"/>
    <x v="1"/>
  </r>
  <r>
    <d v="2014-05-14T00:00:00"/>
    <x v="4"/>
    <x v="996"/>
    <x v="994"/>
    <x v="4"/>
    <x v="1"/>
  </r>
  <r>
    <d v="2014-05-14T12:00:00"/>
    <x v="4"/>
    <x v="997"/>
    <x v="995"/>
    <x v="4"/>
    <x v="1"/>
  </r>
  <r>
    <d v="2014-05-15T00:00:00"/>
    <x v="4"/>
    <x v="998"/>
    <x v="996"/>
    <x v="4"/>
    <x v="1"/>
  </r>
  <r>
    <d v="2014-05-15T12:00:00"/>
    <x v="4"/>
    <x v="999"/>
    <x v="997"/>
    <x v="4"/>
    <x v="1"/>
  </r>
  <r>
    <d v="2014-05-16T00:00:00"/>
    <x v="4"/>
    <x v="1000"/>
    <x v="998"/>
    <x v="4"/>
    <x v="1"/>
  </r>
  <r>
    <d v="2014-05-16T12:00:00"/>
    <x v="4"/>
    <x v="1001"/>
    <x v="999"/>
    <x v="4"/>
    <x v="1"/>
  </r>
  <r>
    <d v="2014-05-17T00:00:00"/>
    <x v="4"/>
    <x v="1002"/>
    <x v="1000"/>
    <x v="4"/>
    <x v="1"/>
  </r>
  <r>
    <d v="2014-05-17T12:00:00"/>
    <x v="4"/>
    <x v="1003"/>
    <x v="1001"/>
    <x v="4"/>
    <x v="1"/>
  </r>
  <r>
    <d v="2014-05-18T00:00:00"/>
    <x v="4"/>
    <x v="1004"/>
    <x v="1002"/>
    <x v="4"/>
    <x v="1"/>
  </r>
  <r>
    <d v="2014-05-18T12:00:00"/>
    <x v="4"/>
    <x v="1005"/>
    <x v="1003"/>
    <x v="4"/>
    <x v="1"/>
  </r>
  <r>
    <d v="2014-05-19T00:00:00"/>
    <x v="4"/>
    <x v="1006"/>
    <x v="1004"/>
    <x v="4"/>
    <x v="1"/>
  </r>
  <r>
    <d v="2014-05-19T12:00:00"/>
    <x v="4"/>
    <x v="1007"/>
    <x v="1005"/>
    <x v="4"/>
    <x v="1"/>
  </r>
  <r>
    <d v="2014-05-20T00:00:00"/>
    <x v="4"/>
    <x v="1008"/>
    <x v="1006"/>
    <x v="4"/>
    <x v="1"/>
  </r>
  <r>
    <d v="2014-05-20T12:00:00"/>
    <x v="4"/>
    <x v="1009"/>
    <x v="1007"/>
    <x v="4"/>
    <x v="1"/>
  </r>
  <r>
    <d v="2014-05-21T00:00:00"/>
    <x v="4"/>
    <x v="1010"/>
    <x v="1008"/>
    <x v="4"/>
    <x v="1"/>
  </r>
  <r>
    <d v="2014-05-21T12:00:00"/>
    <x v="4"/>
    <x v="1011"/>
    <x v="1009"/>
    <x v="4"/>
    <x v="1"/>
  </r>
  <r>
    <d v="2014-05-22T00:00:00"/>
    <x v="4"/>
    <x v="1012"/>
    <x v="1010"/>
    <x v="4"/>
    <x v="1"/>
  </r>
  <r>
    <d v="2014-05-22T12:00:00"/>
    <x v="4"/>
    <x v="1013"/>
    <x v="1011"/>
    <x v="4"/>
    <x v="1"/>
  </r>
  <r>
    <d v="2014-05-23T00:00:00"/>
    <x v="4"/>
    <x v="1014"/>
    <x v="1012"/>
    <x v="4"/>
    <x v="1"/>
  </r>
  <r>
    <d v="2014-05-23T12:00:00"/>
    <x v="4"/>
    <x v="1015"/>
    <x v="1013"/>
    <x v="4"/>
    <x v="1"/>
  </r>
  <r>
    <d v="2014-05-24T00:00:00"/>
    <x v="4"/>
    <x v="1016"/>
    <x v="1014"/>
    <x v="4"/>
    <x v="1"/>
  </r>
  <r>
    <d v="2014-05-24T12:00:00"/>
    <x v="4"/>
    <x v="1017"/>
    <x v="1015"/>
    <x v="4"/>
    <x v="1"/>
  </r>
  <r>
    <d v="2014-05-25T00:00:00"/>
    <x v="4"/>
    <x v="1018"/>
    <x v="1016"/>
    <x v="4"/>
    <x v="1"/>
  </r>
  <r>
    <d v="2014-05-25T12:00:00"/>
    <x v="4"/>
    <x v="1019"/>
    <x v="1017"/>
    <x v="4"/>
    <x v="1"/>
  </r>
  <r>
    <d v="2014-05-26T00:00:00"/>
    <x v="4"/>
    <x v="1020"/>
    <x v="1018"/>
    <x v="4"/>
    <x v="1"/>
  </r>
  <r>
    <d v="2014-05-26T12:00:00"/>
    <x v="4"/>
    <x v="1021"/>
    <x v="1019"/>
    <x v="4"/>
    <x v="1"/>
  </r>
  <r>
    <d v="2014-05-27T00:00:00"/>
    <x v="4"/>
    <x v="1022"/>
    <x v="1020"/>
    <x v="4"/>
    <x v="1"/>
  </r>
  <r>
    <d v="2014-05-27T12:00:00"/>
    <x v="4"/>
    <x v="1023"/>
    <x v="1021"/>
    <x v="4"/>
    <x v="1"/>
  </r>
  <r>
    <d v="2014-05-28T00:00:00"/>
    <x v="4"/>
    <x v="1024"/>
    <x v="1022"/>
    <x v="4"/>
    <x v="1"/>
  </r>
  <r>
    <d v="2014-05-28T12:00:00"/>
    <x v="4"/>
    <x v="1025"/>
    <x v="1023"/>
    <x v="4"/>
    <x v="1"/>
  </r>
  <r>
    <d v="2014-05-29T00:00:00"/>
    <x v="4"/>
    <x v="1026"/>
    <x v="1024"/>
    <x v="4"/>
    <x v="1"/>
  </r>
  <r>
    <d v="2014-05-29T12:00:00"/>
    <x v="4"/>
    <x v="1027"/>
    <x v="1025"/>
    <x v="4"/>
    <x v="1"/>
  </r>
  <r>
    <d v="2014-05-30T00:00:00"/>
    <x v="4"/>
    <x v="1028"/>
    <x v="1026"/>
    <x v="4"/>
    <x v="1"/>
  </r>
  <r>
    <d v="2014-05-30T12:00:00"/>
    <x v="4"/>
    <x v="1029"/>
    <x v="1027"/>
    <x v="4"/>
    <x v="1"/>
  </r>
  <r>
    <d v="2014-05-31T00:00:00"/>
    <x v="4"/>
    <x v="1030"/>
    <x v="1028"/>
    <x v="4"/>
    <x v="1"/>
  </r>
  <r>
    <d v="2014-05-31T12:00:00"/>
    <x v="4"/>
    <x v="1031"/>
    <x v="1029"/>
    <x v="4"/>
    <x v="1"/>
  </r>
  <r>
    <d v="2014-06-01T00:00:00"/>
    <x v="5"/>
    <x v="1032"/>
    <x v="1030"/>
    <x v="5"/>
    <x v="1"/>
  </r>
  <r>
    <d v="2014-06-01T12:00:00"/>
    <x v="5"/>
    <x v="1033"/>
    <x v="1031"/>
    <x v="5"/>
    <x v="1"/>
  </r>
  <r>
    <d v="2014-06-02T00:00:00"/>
    <x v="5"/>
    <x v="1034"/>
    <x v="1032"/>
    <x v="5"/>
    <x v="1"/>
  </r>
  <r>
    <d v="2014-06-02T12:00:00"/>
    <x v="5"/>
    <x v="1035"/>
    <x v="1033"/>
    <x v="5"/>
    <x v="1"/>
  </r>
  <r>
    <d v="2014-06-03T00:00:00"/>
    <x v="5"/>
    <x v="1036"/>
    <x v="1034"/>
    <x v="5"/>
    <x v="1"/>
  </r>
  <r>
    <d v="2014-06-03T12:00:00"/>
    <x v="5"/>
    <x v="1037"/>
    <x v="1035"/>
    <x v="5"/>
    <x v="1"/>
  </r>
  <r>
    <d v="2014-06-04T00:00:00"/>
    <x v="5"/>
    <x v="1038"/>
    <x v="1036"/>
    <x v="5"/>
    <x v="1"/>
  </r>
  <r>
    <d v="2014-06-04T12:00:00"/>
    <x v="5"/>
    <x v="1039"/>
    <x v="1037"/>
    <x v="5"/>
    <x v="1"/>
  </r>
  <r>
    <d v="2014-06-05T00:00:00"/>
    <x v="5"/>
    <x v="1040"/>
    <x v="1038"/>
    <x v="5"/>
    <x v="1"/>
  </r>
  <r>
    <d v="2014-06-05T12:00:00"/>
    <x v="5"/>
    <x v="1041"/>
    <x v="1039"/>
    <x v="5"/>
    <x v="1"/>
  </r>
  <r>
    <d v="2014-06-06T00:00:00"/>
    <x v="5"/>
    <x v="1042"/>
    <x v="1040"/>
    <x v="5"/>
    <x v="1"/>
  </r>
  <r>
    <d v="2014-06-06T12:00:00"/>
    <x v="5"/>
    <x v="1043"/>
    <x v="1041"/>
    <x v="5"/>
    <x v="1"/>
  </r>
  <r>
    <d v="2014-06-07T00:00:00"/>
    <x v="5"/>
    <x v="1044"/>
    <x v="1042"/>
    <x v="5"/>
    <x v="1"/>
  </r>
  <r>
    <d v="2014-06-07T12:00:00"/>
    <x v="5"/>
    <x v="1045"/>
    <x v="1043"/>
    <x v="5"/>
    <x v="1"/>
  </r>
  <r>
    <d v="2014-06-08T00:00:00"/>
    <x v="5"/>
    <x v="1046"/>
    <x v="1044"/>
    <x v="5"/>
    <x v="1"/>
  </r>
  <r>
    <d v="2014-06-08T12:00:00"/>
    <x v="5"/>
    <x v="1047"/>
    <x v="1045"/>
    <x v="5"/>
    <x v="1"/>
  </r>
  <r>
    <d v="2014-06-09T00:00:00"/>
    <x v="5"/>
    <x v="1048"/>
    <x v="1046"/>
    <x v="5"/>
    <x v="1"/>
  </r>
  <r>
    <d v="2014-06-09T12:00:00"/>
    <x v="5"/>
    <x v="1049"/>
    <x v="1047"/>
    <x v="5"/>
    <x v="1"/>
  </r>
  <r>
    <d v="2014-06-10T00:00:00"/>
    <x v="5"/>
    <x v="1050"/>
    <x v="1048"/>
    <x v="5"/>
    <x v="1"/>
  </r>
  <r>
    <d v="2014-06-10T12:00:00"/>
    <x v="5"/>
    <x v="1051"/>
    <x v="1049"/>
    <x v="5"/>
    <x v="1"/>
  </r>
  <r>
    <d v="2014-06-11T00:00:00"/>
    <x v="5"/>
    <x v="1052"/>
    <x v="1050"/>
    <x v="5"/>
    <x v="1"/>
  </r>
  <r>
    <d v="2014-06-11T12:00:00"/>
    <x v="5"/>
    <x v="1053"/>
    <x v="1051"/>
    <x v="5"/>
    <x v="1"/>
  </r>
  <r>
    <d v="2014-06-12T00:00:00"/>
    <x v="5"/>
    <x v="1054"/>
    <x v="1052"/>
    <x v="5"/>
    <x v="1"/>
  </r>
  <r>
    <d v="2014-06-12T12:00:00"/>
    <x v="5"/>
    <x v="1055"/>
    <x v="1053"/>
    <x v="5"/>
    <x v="1"/>
  </r>
  <r>
    <d v="2014-06-13T00:00:00"/>
    <x v="5"/>
    <x v="1056"/>
    <x v="1054"/>
    <x v="5"/>
    <x v="1"/>
  </r>
  <r>
    <d v="2014-06-13T12:00:00"/>
    <x v="5"/>
    <x v="1057"/>
    <x v="1055"/>
    <x v="5"/>
    <x v="1"/>
  </r>
  <r>
    <d v="2014-06-14T00:00:00"/>
    <x v="5"/>
    <x v="1058"/>
    <x v="1056"/>
    <x v="5"/>
    <x v="1"/>
  </r>
  <r>
    <d v="2014-06-14T12:00:00"/>
    <x v="5"/>
    <x v="1059"/>
    <x v="1057"/>
    <x v="5"/>
    <x v="1"/>
  </r>
  <r>
    <d v="2014-06-15T00:00:00"/>
    <x v="5"/>
    <x v="1060"/>
    <x v="1058"/>
    <x v="5"/>
    <x v="1"/>
  </r>
  <r>
    <d v="2014-06-15T12:00:00"/>
    <x v="5"/>
    <x v="1061"/>
    <x v="1059"/>
    <x v="5"/>
    <x v="1"/>
  </r>
  <r>
    <d v="2014-06-16T00:00:00"/>
    <x v="5"/>
    <x v="1062"/>
    <x v="1060"/>
    <x v="5"/>
    <x v="1"/>
  </r>
  <r>
    <d v="2014-06-16T12:00:00"/>
    <x v="5"/>
    <x v="1063"/>
    <x v="1061"/>
    <x v="5"/>
    <x v="1"/>
  </r>
  <r>
    <d v="2014-06-17T00:00:00"/>
    <x v="5"/>
    <x v="1064"/>
    <x v="1062"/>
    <x v="5"/>
    <x v="1"/>
  </r>
  <r>
    <d v="2014-06-17T12:00:00"/>
    <x v="5"/>
    <x v="1065"/>
    <x v="1063"/>
    <x v="5"/>
    <x v="1"/>
  </r>
  <r>
    <d v="2014-06-18T00:00:00"/>
    <x v="5"/>
    <x v="1066"/>
    <x v="1064"/>
    <x v="5"/>
    <x v="1"/>
  </r>
  <r>
    <d v="2014-06-18T12:00:00"/>
    <x v="5"/>
    <x v="1067"/>
    <x v="1065"/>
    <x v="5"/>
    <x v="1"/>
  </r>
  <r>
    <d v="2014-06-19T00:00:00"/>
    <x v="5"/>
    <x v="1068"/>
    <x v="1066"/>
    <x v="5"/>
    <x v="1"/>
  </r>
  <r>
    <d v="2014-06-19T12:00:00"/>
    <x v="5"/>
    <x v="1069"/>
    <x v="1067"/>
    <x v="5"/>
    <x v="1"/>
  </r>
  <r>
    <d v="2014-06-20T00:00:00"/>
    <x v="5"/>
    <x v="1070"/>
    <x v="1068"/>
    <x v="5"/>
    <x v="1"/>
  </r>
  <r>
    <d v="2014-06-20T12:00:00"/>
    <x v="5"/>
    <x v="1071"/>
    <x v="1063"/>
    <x v="5"/>
    <x v="1"/>
  </r>
  <r>
    <d v="2014-06-21T00:00:00"/>
    <x v="5"/>
    <x v="1072"/>
    <x v="1069"/>
    <x v="5"/>
    <x v="1"/>
  </r>
  <r>
    <d v="2014-06-21T12:00:00"/>
    <x v="5"/>
    <x v="1073"/>
    <x v="1070"/>
    <x v="5"/>
    <x v="1"/>
  </r>
  <r>
    <d v="2014-06-22T00:00:00"/>
    <x v="5"/>
    <x v="1074"/>
    <x v="1071"/>
    <x v="5"/>
    <x v="1"/>
  </r>
  <r>
    <d v="2014-06-22T12:00:00"/>
    <x v="5"/>
    <x v="1075"/>
    <x v="1072"/>
    <x v="5"/>
    <x v="1"/>
  </r>
  <r>
    <d v="2014-06-23T00:00:00"/>
    <x v="5"/>
    <x v="1076"/>
    <x v="1073"/>
    <x v="5"/>
    <x v="1"/>
  </r>
  <r>
    <d v="2014-06-23T12:00:00"/>
    <x v="5"/>
    <x v="1077"/>
    <x v="1074"/>
    <x v="5"/>
    <x v="1"/>
  </r>
  <r>
    <d v="2014-06-24T00:00:00"/>
    <x v="5"/>
    <x v="1078"/>
    <x v="1075"/>
    <x v="5"/>
    <x v="1"/>
  </r>
  <r>
    <d v="2014-06-24T12:00:00"/>
    <x v="5"/>
    <x v="1079"/>
    <x v="1076"/>
    <x v="5"/>
    <x v="1"/>
  </r>
  <r>
    <d v="2014-06-25T00:00:00"/>
    <x v="5"/>
    <x v="1080"/>
    <x v="1077"/>
    <x v="5"/>
    <x v="1"/>
  </r>
  <r>
    <d v="2014-06-25T12:00:00"/>
    <x v="5"/>
    <x v="1081"/>
    <x v="1078"/>
    <x v="5"/>
    <x v="1"/>
  </r>
  <r>
    <d v="2014-06-26T00:00:00"/>
    <x v="5"/>
    <x v="1082"/>
    <x v="1079"/>
    <x v="5"/>
    <x v="1"/>
  </r>
  <r>
    <d v="2014-06-26T12:00:00"/>
    <x v="5"/>
    <x v="1083"/>
    <x v="1080"/>
    <x v="5"/>
    <x v="1"/>
  </r>
  <r>
    <d v="2014-06-27T00:00:00"/>
    <x v="5"/>
    <x v="1084"/>
    <x v="1081"/>
    <x v="5"/>
    <x v="1"/>
  </r>
  <r>
    <d v="2014-06-27T12:00:00"/>
    <x v="5"/>
    <x v="1085"/>
    <x v="1082"/>
    <x v="5"/>
    <x v="1"/>
  </r>
  <r>
    <d v="2014-06-28T00:00:00"/>
    <x v="5"/>
    <x v="1086"/>
    <x v="1083"/>
    <x v="5"/>
    <x v="1"/>
  </r>
  <r>
    <d v="2014-06-28T12:00:00"/>
    <x v="5"/>
    <x v="1087"/>
    <x v="1084"/>
    <x v="5"/>
    <x v="1"/>
  </r>
  <r>
    <d v="2014-06-29T00:00:00"/>
    <x v="5"/>
    <x v="1088"/>
    <x v="1085"/>
    <x v="5"/>
    <x v="1"/>
  </r>
  <r>
    <d v="2014-06-29T12:00:00"/>
    <x v="5"/>
    <x v="1089"/>
    <x v="1086"/>
    <x v="5"/>
    <x v="1"/>
  </r>
  <r>
    <d v="2014-06-30T00:00:00"/>
    <x v="5"/>
    <x v="1090"/>
    <x v="1087"/>
    <x v="5"/>
    <x v="1"/>
  </r>
  <r>
    <d v="2014-06-30T12:00:00"/>
    <x v="5"/>
    <x v="1091"/>
    <x v="1088"/>
    <x v="5"/>
    <x v="1"/>
  </r>
  <r>
    <d v="2014-07-01T00:00:00"/>
    <x v="6"/>
    <x v="1092"/>
    <x v="1089"/>
    <x v="6"/>
    <x v="1"/>
  </r>
  <r>
    <d v="2014-07-01T12:00:00"/>
    <x v="6"/>
    <x v="1093"/>
    <x v="1090"/>
    <x v="6"/>
    <x v="1"/>
  </r>
  <r>
    <d v="2014-07-02T00:00:00"/>
    <x v="6"/>
    <x v="1094"/>
    <x v="1091"/>
    <x v="6"/>
    <x v="1"/>
  </r>
  <r>
    <d v="2014-07-02T12:00:00"/>
    <x v="6"/>
    <x v="1095"/>
    <x v="1092"/>
    <x v="6"/>
    <x v="1"/>
  </r>
  <r>
    <d v="2014-07-03T00:00:00"/>
    <x v="6"/>
    <x v="1096"/>
    <x v="1093"/>
    <x v="6"/>
    <x v="1"/>
  </r>
  <r>
    <d v="2014-07-03T12:00:00"/>
    <x v="6"/>
    <x v="1097"/>
    <x v="1094"/>
    <x v="6"/>
    <x v="1"/>
  </r>
  <r>
    <d v="2014-07-04T00:00:00"/>
    <x v="6"/>
    <x v="1098"/>
    <x v="1095"/>
    <x v="6"/>
    <x v="1"/>
  </r>
  <r>
    <d v="2014-07-04T12:00:00"/>
    <x v="6"/>
    <x v="1099"/>
    <x v="1096"/>
    <x v="6"/>
    <x v="1"/>
  </r>
  <r>
    <d v="2014-07-05T00:00:00"/>
    <x v="6"/>
    <x v="1100"/>
    <x v="1097"/>
    <x v="6"/>
    <x v="1"/>
  </r>
  <r>
    <d v="2014-07-05T12:00:00"/>
    <x v="6"/>
    <x v="1101"/>
    <x v="1098"/>
    <x v="6"/>
    <x v="1"/>
  </r>
  <r>
    <d v="2014-07-06T00:00:00"/>
    <x v="6"/>
    <x v="1102"/>
    <x v="1099"/>
    <x v="6"/>
    <x v="1"/>
  </r>
  <r>
    <d v="2014-07-06T12:00:00"/>
    <x v="6"/>
    <x v="1103"/>
    <x v="1100"/>
    <x v="6"/>
    <x v="1"/>
  </r>
  <r>
    <d v="2014-07-07T00:00:00"/>
    <x v="6"/>
    <x v="1104"/>
    <x v="1101"/>
    <x v="6"/>
    <x v="1"/>
  </r>
  <r>
    <d v="2014-07-07T12:00:00"/>
    <x v="6"/>
    <x v="1105"/>
    <x v="1102"/>
    <x v="6"/>
    <x v="1"/>
  </r>
  <r>
    <d v="2014-07-08T00:00:00"/>
    <x v="6"/>
    <x v="1106"/>
    <x v="1103"/>
    <x v="6"/>
    <x v="1"/>
  </r>
  <r>
    <d v="2014-07-08T12:00:00"/>
    <x v="6"/>
    <x v="1107"/>
    <x v="1104"/>
    <x v="6"/>
    <x v="1"/>
  </r>
  <r>
    <d v="2014-07-09T00:00:00"/>
    <x v="6"/>
    <x v="1108"/>
    <x v="1105"/>
    <x v="6"/>
    <x v="1"/>
  </r>
  <r>
    <d v="2014-07-09T12:00:00"/>
    <x v="6"/>
    <x v="1109"/>
    <x v="1106"/>
    <x v="6"/>
    <x v="1"/>
  </r>
  <r>
    <d v="2014-07-10T00:00:00"/>
    <x v="6"/>
    <x v="1110"/>
    <x v="1107"/>
    <x v="6"/>
    <x v="1"/>
  </r>
  <r>
    <d v="2014-07-10T12:00:00"/>
    <x v="6"/>
    <x v="1111"/>
    <x v="1108"/>
    <x v="6"/>
    <x v="1"/>
  </r>
  <r>
    <d v="2014-07-11T00:00:00"/>
    <x v="6"/>
    <x v="1112"/>
    <x v="1109"/>
    <x v="6"/>
    <x v="1"/>
  </r>
  <r>
    <d v="2014-07-11T12:00:00"/>
    <x v="6"/>
    <x v="1113"/>
    <x v="1060"/>
    <x v="6"/>
    <x v="1"/>
  </r>
  <r>
    <d v="2014-07-12T00:00:00"/>
    <x v="6"/>
    <x v="1114"/>
    <x v="1110"/>
    <x v="6"/>
    <x v="1"/>
  </r>
  <r>
    <d v="2014-07-12T12:00:00"/>
    <x v="6"/>
    <x v="1115"/>
    <x v="1111"/>
    <x v="6"/>
    <x v="1"/>
  </r>
  <r>
    <d v="2014-07-13T00:00:00"/>
    <x v="6"/>
    <x v="1116"/>
    <x v="1112"/>
    <x v="6"/>
    <x v="1"/>
  </r>
  <r>
    <d v="2014-07-13T12:00:00"/>
    <x v="6"/>
    <x v="1117"/>
    <x v="1113"/>
    <x v="6"/>
    <x v="1"/>
  </r>
  <r>
    <d v="2014-07-14T00:00:00"/>
    <x v="6"/>
    <x v="1118"/>
    <x v="1114"/>
    <x v="6"/>
    <x v="1"/>
  </r>
  <r>
    <d v="2014-07-14T12:00:00"/>
    <x v="6"/>
    <x v="1119"/>
    <x v="1115"/>
    <x v="6"/>
    <x v="1"/>
  </r>
  <r>
    <d v="2014-07-15T00:00:00"/>
    <x v="6"/>
    <x v="1120"/>
    <x v="1116"/>
    <x v="6"/>
    <x v="1"/>
  </r>
  <r>
    <d v="2014-07-15T12:00:00"/>
    <x v="6"/>
    <x v="1121"/>
    <x v="1117"/>
    <x v="6"/>
    <x v="1"/>
  </r>
  <r>
    <d v="2014-07-16T00:00:00"/>
    <x v="6"/>
    <x v="1122"/>
    <x v="1118"/>
    <x v="6"/>
    <x v="1"/>
  </r>
  <r>
    <d v="2014-07-16T12:00:00"/>
    <x v="6"/>
    <x v="1123"/>
    <x v="1119"/>
    <x v="6"/>
    <x v="1"/>
  </r>
  <r>
    <d v="2014-07-17T00:00:00"/>
    <x v="6"/>
    <x v="1124"/>
    <x v="1120"/>
    <x v="6"/>
    <x v="1"/>
  </r>
  <r>
    <d v="2014-07-17T12:00:00"/>
    <x v="6"/>
    <x v="1125"/>
    <x v="1121"/>
    <x v="6"/>
    <x v="1"/>
  </r>
  <r>
    <d v="2014-07-18T00:00:00"/>
    <x v="6"/>
    <x v="1126"/>
    <x v="1122"/>
    <x v="6"/>
    <x v="1"/>
  </r>
  <r>
    <d v="2014-07-18T12:00:00"/>
    <x v="6"/>
    <x v="1127"/>
    <x v="1123"/>
    <x v="6"/>
    <x v="1"/>
  </r>
  <r>
    <d v="2014-07-19T00:00:00"/>
    <x v="6"/>
    <x v="1128"/>
    <x v="1124"/>
    <x v="6"/>
    <x v="1"/>
  </r>
  <r>
    <d v="2014-07-19T12:00:00"/>
    <x v="6"/>
    <x v="1129"/>
    <x v="1125"/>
    <x v="6"/>
    <x v="1"/>
  </r>
  <r>
    <d v="2014-07-20T00:00:00"/>
    <x v="6"/>
    <x v="1130"/>
    <x v="1126"/>
    <x v="6"/>
    <x v="1"/>
  </r>
  <r>
    <d v="2014-07-20T12:00:00"/>
    <x v="6"/>
    <x v="1131"/>
    <x v="1127"/>
    <x v="6"/>
    <x v="1"/>
  </r>
  <r>
    <d v="2014-07-21T00:00:00"/>
    <x v="6"/>
    <x v="1132"/>
    <x v="1128"/>
    <x v="6"/>
    <x v="1"/>
  </r>
  <r>
    <d v="2014-07-21T12:00:00"/>
    <x v="6"/>
    <x v="1133"/>
    <x v="1129"/>
    <x v="6"/>
    <x v="1"/>
  </r>
  <r>
    <d v="2014-07-22T00:00:00"/>
    <x v="6"/>
    <x v="1134"/>
    <x v="1130"/>
    <x v="6"/>
    <x v="1"/>
  </r>
  <r>
    <d v="2014-07-22T12:00:00"/>
    <x v="6"/>
    <x v="1135"/>
    <x v="1131"/>
    <x v="6"/>
    <x v="1"/>
  </r>
  <r>
    <d v="2014-07-23T00:00:00"/>
    <x v="6"/>
    <x v="1136"/>
    <x v="1132"/>
    <x v="6"/>
    <x v="1"/>
  </r>
  <r>
    <d v="2014-07-23T12:00:00"/>
    <x v="6"/>
    <x v="1137"/>
    <x v="1133"/>
    <x v="6"/>
    <x v="1"/>
  </r>
  <r>
    <d v="2014-07-24T00:00:00"/>
    <x v="6"/>
    <x v="1138"/>
    <x v="1134"/>
    <x v="6"/>
    <x v="1"/>
  </r>
  <r>
    <d v="2014-07-24T12:00:00"/>
    <x v="6"/>
    <x v="1139"/>
    <x v="1135"/>
    <x v="6"/>
    <x v="1"/>
  </r>
  <r>
    <d v="2014-07-25T00:00:00"/>
    <x v="6"/>
    <x v="1140"/>
    <x v="1136"/>
    <x v="6"/>
    <x v="1"/>
  </r>
  <r>
    <d v="2014-07-25T12:00:00"/>
    <x v="6"/>
    <x v="1141"/>
    <x v="1137"/>
    <x v="6"/>
    <x v="1"/>
  </r>
  <r>
    <d v="2014-07-26T00:00:00"/>
    <x v="6"/>
    <x v="1142"/>
    <x v="1138"/>
    <x v="6"/>
    <x v="1"/>
  </r>
  <r>
    <d v="2014-07-26T12:00:00"/>
    <x v="6"/>
    <x v="1143"/>
    <x v="1139"/>
    <x v="6"/>
    <x v="1"/>
  </r>
  <r>
    <d v="2014-07-27T00:00:00"/>
    <x v="6"/>
    <x v="1144"/>
    <x v="1140"/>
    <x v="6"/>
    <x v="1"/>
  </r>
  <r>
    <d v="2014-07-27T12:00:00"/>
    <x v="6"/>
    <x v="1145"/>
    <x v="1141"/>
    <x v="6"/>
    <x v="1"/>
  </r>
  <r>
    <d v="2014-07-28T00:00:00"/>
    <x v="6"/>
    <x v="1146"/>
    <x v="1142"/>
    <x v="6"/>
    <x v="1"/>
  </r>
  <r>
    <d v="2014-07-28T12:00:00"/>
    <x v="6"/>
    <x v="1147"/>
    <x v="1143"/>
    <x v="6"/>
    <x v="1"/>
  </r>
  <r>
    <d v="2014-07-29T00:00:00"/>
    <x v="6"/>
    <x v="1148"/>
    <x v="1144"/>
    <x v="6"/>
    <x v="1"/>
  </r>
  <r>
    <d v="2014-07-29T12:00:00"/>
    <x v="6"/>
    <x v="1149"/>
    <x v="1145"/>
    <x v="6"/>
    <x v="1"/>
  </r>
  <r>
    <d v="2014-07-30T00:00:00"/>
    <x v="6"/>
    <x v="1150"/>
    <x v="1146"/>
    <x v="6"/>
    <x v="1"/>
  </r>
  <r>
    <d v="2014-07-30T12:00:00"/>
    <x v="6"/>
    <x v="1151"/>
    <x v="1147"/>
    <x v="6"/>
    <x v="1"/>
  </r>
  <r>
    <d v="2014-07-31T00:00:00"/>
    <x v="6"/>
    <x v="1152"/>
    <x v="1148"/>
    <x v="6"/>
    <x v="1"/>
  </r>
  <r>
    <d v="2014-07-31T12:00:00"/>
    <x v="6"/>
    <x v="1153"/>
    <x v="1149"/>
    <x v="6"/>
    <x v="1"/>
  </r>
  <r>
    <d v="2014-08-01T00:00:00"/>
    <x v="7"/>
    <x v="1154"/>
    <x v="1150"/>
    <x v="7"/>
    <x v="1"/>
  </r>
  <r>
    <d v="2014-08-01T12:00:00"/>
    <x v="7"/>
    <x v="1155"/>
    <x v="1151"/>
    <x v="7"/>
    <x v="1"/>
  </r>
  <r>
    <d v="2014-08-02T00:00:00"/>
    <x v="7"/>
    <x v="1156"/>
    <x v="1152"/>
    <x v="7"/>
    <x v="1"/>
  </r>
  <r>
    <d v="2014-08-02T12:00:00"/>
    <x v="7"/>
    <x v="1157"/>
    <x v="1153"/>
    <x v="7"/>
    <x v="1"/>
  </r>
  <r>
    <d v="2014-08-03T00:00:00"/>
    <x v="7"/>
    <x v="1158"/>
    <x v="1154"/>
    <x v="7"/>
    <x v="1"/>
  </r>
  <r>
    <d v="2014-08-03T12:00:00"/>
    <x v="7"/>
    <x v="1159"/>
    <x v="1155"/>
    <x v="7"/>
    <x v="1"/>
  </r>
  <r>
    <d v="2014-08-04T00:00:00"/>
    <x v="7"/>
    <x v="1160"/>
    <x v="1156"/>
    <x v="7"/>
    <x v="1"/>
  </r>
  <r>
    <d v="2014-08-04T12:00:00"/>
    <x v="7"/>
    <x v="1161"/>
    <x v="1157"/>
    <x v="7"/>
    <x v="1"/>
  </r>
  <r>
    <d v="2014-08-05T00:00:00"/>
    <x v="7"/>
    <x v="1162"/>
    <x v="1158"/>
    <x v="7"/>
    <x v="1"/>
  </r>
  <r>
    <d v="2014-08-05T12:00:00"/>
    <x v="7"/>
    <x v="1163"/>
    <x v="1159"/>
    <x v="7"/>
    <x v="1"/>
  </r>
  <r>
    <d v="2014-08-06T00:00:00"/>
    <x v="7"/>
    <x v="1164"/>
    <x v="1160"/>
    <x v="7"/>
    <x v="1"/>
  </r>
  <r>
    <d v="2014-08-06T12:00:00"/>
    <x v="7"/>
    <x v="1165"/>
    <x v="1161"/>
    <x v="7"/>
    <x v="1"/>
  </r>
  <r>
    <d v="2014-08-07T00:00:00"/>
    <x v="7"/>
    <x v="1166"/>
    <x v="1162"/>
    <x v="7"/>
    <x v="1"/>
  </r>
  <r>
    <d v="2014-08-07T12:00:00"/>
    <x v="7"/>
    <x v="1167"/>
    <x v="1163"/>
    <x v="7"/>
    <x v="1"/>
  </r>
  <r>
    <d v="2014-08-08T00:00:00"/>
    <x v="7"/>
    <x v="1168"/>
    <x v="1164"/>
    <x v="7"/>
    <x v="1"/>
  </r>
  <r>
    <d v="2014-08-08T12:00:00"/>
    <x v="7"/>
    <x v="1169"/>
    <x v="1165"/>
    <x v="7"/>
    <x v="1"/>
  </r>
  <r>
    <d v="2014-08-09T00:00:00"/>
    <x v="7"/>
    <x v="1170"/>
    <x v="1166"/>
    <x v="7"/>
    <x v="1"/>
  </r>
  <r>
    <d v="2014-08-09T12:00:00"/>
    <x v="7"/>
    <x v="1171"/>
    <x v="1167"/>
    <x v="7"/>
    <x v="1"/>
  </r>
  <r>
    <d v="2014-08-10T00:00:00"/>
    <x v="7"/>
    <x v="1172"/>
    <x v="1168"/>
    <x v="7"/>
    <x v="1"/>
  </r>
  <r>
    <d v="2014-08-10T12:00:00"/>
    <x v="7"/>
    <x v="1173"/>
    <x v="1169"/>
    <x v="7"/>
    <x v="1"/>
  </r>
  <r>
    <d v="2014-08-11T00:00:00"/>
    <x v="7"/>
    <x v="1174"/>
    <x v="1170"/>
    <x v="7"/>
    <x v="1"/>
  </r>
  <r>
    <d v="2014-08-11T12:00:00"/>
    <x v="7"/>
    <x v="1175"/>
    <x v="1171"/>
    <x v="7"/>
    <x v="1"/>
  </r>
  <r>
    <d v="2014-08-12T00:00:00"/>
    <x v="7"/>
    <x v="1176"/>
    <x v="1172"/>
    <x v="7"/>
    <x v="1"/>
  </r>
  <r>
    <d v="2014-08-12T12:00:00"/>
    <x v="7"/>
    <x v="1177"/>
    <x v="1173"/>
    <x v="7"/>
    <x v="1"/>
  </r>
  <r>
    <d v="2014-08-13T00:00:00"/>
    <x v="7"/>
    <x v="1178"/>
    <x v="1174"/>
    <x v="7"/>
    <x v="1"/>
  </r>
  <r>
    <d v="2014-08-13T12:00:00"/>
    <x v="7"/>
    <x v="1179"/>
    <x v="1175"/>
    <x v="7"/>
    <x v="1"/>
  </r>
  <r>
    <d v="2014-08-14T00:00:00"/>
    <x v="7"/>
    <x v="1180"/>
    <x v="1176"/>
    <x v="7"/>
    <x v="1"/>
  </r>
  <r>
    <d v="2014-08-14T12:00:00"/>
    <x v="7"/>
    <x v="1181"/>
    <x v="1177"/>
    <x v="7"/>
    <x v="1"/>
  </r>
  <r>
    <d v="2014-08-15T00:00:00"/>
    <x v="7"/>
    <x v="1182"/>
    <x v="1178"/>
    <x v="7"/>
    <x v="1"/>
  </r>
  <r>
    <d v="2014-08-15T12:00:00"/>
    <x v="7"/>
    <x v="1183"/>
    <x v="1179"/>
    <x v="7"/>
    <x v="1"/>
  </r>
  <r>
    <d v="2014-08-16T00:00:00"/>
    <x v="7"/>
    <x v="1184"/>
    <x v="1180"/>
    <x v="7"/>
    <x v="1"/>
  </r>
  <r>
    <d v="2014-08-16T12:00:00"/>
    <x v="7"/>
    <x v="1185"/>
    <x v="1181"/>
    <x v="7"/>
    <x v="1"/>
  </r>
  <r>
    <d v="2014-08-17T00:00:00"/>
    <x v="7"/>
    <x v="1186"/>
    <x v="1182"/>
    <x v="7"/>
    <x v="1"/>
  </r>
  <r>
    <d v="2014-08-17T12:00:00"/>
    <x v="7"/>
    <x v="1187"/>
    <x v="1183"/>
    <x v="7"/>
    <x v="1"/>
  </r>
  <r>
    <d v="2014-08-18T00:00:00"/>
    <x v="7"/>
    <x v="1188"/>
    <x v="1184"/>
    <x v="7"/>
    <x v="1"/>
  </r>
  <r>
    <d v="2014-08-18T12:00:00"/>
    <x v="7"/>
    <x v="1189"/>
    <x v="1185"/>
    <x v="7"/>
    <x v="1"/>
  </r>
  <r>
    <d v="2014-08-19T00:00:00"/>
    <x v="7"/>
    <x v="1190"/>
    <x v="1186"/>
    <x v="7"/>
    <x v="1"/>
  </r>
  <r>
    <d v="2014-08-19T12:00:00"/>
    <x v="7"/>
    <x v="1191"/>
    <x v="1187"/>
    <x v="7"/>
    <x v="1"/>
  </r>
  <r>
    <d v="2014-08-20T00:00:00"/>
    <x v="7"/>
    <x v="1192"/>
    <x v="1188"/>
    <x v="7"/>
    <x v="1"/>
  </r>
  <r>
    <d v="2014-08-20T12:00:00"/>
    <x v="7"/>
    <x v="1193"/>
    <x v="1189"/>
    <x v="7"/>
    <x v="1"/>
  </r>
  <r>
    <d v="2014-08-21T00:00:00"/>
    <x v="7"/>
    <x v="1194"/>
    <x v="1190"/>
    <x v="7"/>
    <x v="1"/>
  </r>
  <r>
    <d v="2014-08-21T12:00:00"/>
    <x v="7"/>
    <x v="1195"/>
    <x v="1191"/>
    <x v="7"/>
    <x v="1"/>
  </r>
  <r>
    <d v="2014-08-22T00:00:00"/>
    <x v="7"/>
    <x v="1196"/>
    <x v="1192"/>
    <x v="7"/>
    <x v="1"/>
  </r>
  <r>
    <d v="2014-08-22T12:00:00"/>
    <x v="7"/>
    <x v="1197"/>
    <x v="1193"/>
    <x v="7"/>
    <x v="1"/>
  </r>
  <r>
    <d v="2014-08-23T00:00:00"/>
    <x v="7"/>
    <x v="1198"/>
    <x v="1194"/>
    <x v="7"/>
    <x v="1"/>
  </r>
  <r>
    <d v="2014-08-23T12:00:00"/>
    <x v="7"/>
    <x v="1199"/>
    <x v="1195"/>
    <x v="7"/>
    <x v="1"/>
  </r>
  <r>
    <d v="2014-08-24T00:00:00"/>
    <x v="7"/>
    <x v="1200"/>
    <x v="1196"/>
    <x v="7"/>
    <x v="1"/>
  </r>
  <r>
    <d v="2014-08-24T12:00:00"/>
    <x v="7"/>
    <x v="1201"/>
    <x v="1197"/>
    <x v="7"/>
    <x v="1"/>
  </r>
  <r>
    <d v="2014-08-25T00:00:00"/>
    <x v="7"/>
    <x v="1202"/>
    <x v="1198"/>
    <x v="7"/>
    <x v="1"/>
  </r>
  <r>
    <d v="2014-08-25T12:00:00"/>
    <x v="7"/>
    <x v="1203"/>
    <x v="990"/>
    <x v="7"/>
    <x v="1"/>
  </r>
  <r>
    <d v="2014-08-26T00:00:00"/>
    <x v="7"/>
    <x v="1204"/>
    <x v="1199"/>
    <x v="7"/>
    <x v="1"/>
  </r>
  <r>
    <d v="2014-08-26T12:00:00"/>
    <x v="7"/>
    <x v="1205"/>
    <x v="1200"/>
    <x v="7"/>
    <x v="1"/>
  </r>
  <r>
    <d v="2014-08-27T00:00:00"/>
    <x v="7"/>
    <x v="1206"/>
    <x v="1201"/>
    <x v="7"/>
    <x v="1"/>
  </r>
  <r>
    <d v="2014-08-27T12:00:00"/>
    <x v="7"/>
    <x v="1207"/>
    <x v="1202"/>
    <x v="7"/>
    <x v="1"/>
  </r>
  <r>
    <d v="2014-08-28T00:00:00"/>
    <x v="7"/>
    <x v="1208"/>
    <x v="1203"/>
    <x v="7"/>
    <x v="1"/>
  </r>
  <r>
    <d v="2014-08-28T12:00:00"/>
    <x v="7"/>
    <x v="1209"/>
    <x v="1204"/>
    <x v="7"/>
    <x v="1"/>
  </r>
  <r>
    <d v="2014-08-29T00:00:00"/>
    <x v="7"/>
    <x v="1210"/>
    <x v="1205"/>
    <x v="7"/>
    <x v="1"/>
  </r>
  <r>
    <d v="2014-08-29T12:00:00"/>
    <x v="7"/>
    <x v="1211"/>
    <x v="1206"/>
    <x v="7"/>
    <x v="1"/>
  </r>
  <r>
    <d v="2014-08-30T00:00:00"/>
    <x v="7"/>
    <x v="1212"/>
    <x v="1207"/>
    <x v="7"/>
    <x v="1"/>
  </r>
  <r>
    <d v="2014-08-30T12:00:00"/>
    <x v="7"/>
    <x v="1213"/>
    <x v="1208"/>
    <x v="7"/>
    <x v="1"/>
  </r>
  <r>
    <d v="2014-08-31T00:00:00"/>
    <x v="7"/>
    <x v="1214"/>
    <x v="1209"/>
    <x v="7"/>
    <x v="1"/>
  </r>
  <r>
    <d v="2014-08-31T12:00:00"/>
    <x v="7"/>
    <x v="1215"/>
    <x v="1210"/>
    <x v="7"/>
    <x v="1"/>
  </r>
  <r>
    <d v="2014-09-01T00:00:00"/>
    <x v="8"/>
    <x v="1216"/>
    <x v="1211"/>
    <x v="8"/>
    <x v="1"/>
  </r>
  <r>
    <d v="2014-09-01T12:00:00"/>
    <x v="8"/>
    <x v="1217"/>
    <x v="1212"/>
    <x v="8"/>
    <x v="1"/>
  </r>
  <r>
    <d v="2014-09-02T00:00:00"/>
    <x v="8"/>
    <x v="1218"/>
    <x v="1213"/>
    <x v="8"/>
    <x v="1"/>
  </r>
  <r>
    <d v="2014-09-02T12:00:00"/>
    <x v="8"/>
    <x v="1219"/>
    <x v="1214"/>
    <x v="8"/>
    <x v="1"/>
  </r>
  <r>
    <d v="2014-09-03T00:00:00"/>
    <x v="8"/>
    <x v="1220"/>
    <x v="1215"/>
    <x v="8"/>
    <x v="1"/>
  </r>
  <r>
    <d v="2014-09-03T12:00:00"/>
    <x v="8"/>
    <x v="1221"/>
    <x v="1216"/>
    <x v="8"/>
    <x v="1"/>
  </r>
  <r>
    <d v="2014-09-04T00:00:00"/>
    <x v="8"/>
    <x v="1222"/>
    <x v="915"/>
    <x v="8"/>
    <x v="1"/>
  </r>
  <r>
    <d v="2014-09-04T12:00:00"/>
    <x v="8"/>
    <x v="1223"/>
    <x v="1217"/>
    <x v="8"/>
    <x v="1"/>
  </r>
  <r>
    <d v="2014-09-05T00:00:00"/>
    <x v="8"/>
    <x v="1224"/>
    <x v="1218"/>
    <x v="8"/>
    <x v="1"/>
  </r>
  <r>
    <d v="2014-09-05T12:00:00"/>
    <x v="8"/>
    <x v="1225"/>
    <x v="1219"/>
    <x v="8"/>
    <x v="1"/>
  </r>
  <r>
    <d v="2014-09-06T00:00:00"/>
    <x v="8"/>
    <x v="1226"/>
    <x v="1220"/>
    <x v="8"/>
    <x v="1"/>
  </r>
  <r>
    <d v="2014-09-06T12:00:00"/>
    <x v="8"/>
    <x v="1227"/>
    <x v="1221"/>
    <x v="8"/>
    <x v="1"/>
  </r>
  <r>
    <d v="2014-09-07T00:00:00"/>
    <x v="8"/>
    <x v="1228"/>
    <x v="1222"/>
    <x v="8"/>
    <x v="1"/>
  </r>
  <r>
    <d v="2014-09-07T12:00:00"/>
    <x v="8"/>
    <x v="1229"/>
    <x v="1223"/>
    <x v="8"/>
    <x v="1"/>
  </r>
  <r>
    <d v="2014-09-08T00:00:00"/>
    <x v="8"/>
    <x v="1230"/>
    <x v="1224"/>
    <x v="8"/>
    <x v="1"/>
  </r>
  <r>
    <d v="2014-09-08T12:00:00"/>
    <x v="8"/>
    <x v="1231"/>
    <x v="1225"/>
    <x v="8"/>
    <x v="1"/>
  </r>
  <r>
    <d v="2014-09-09T00:00:00"/>
    <x v="8"/>
    <x v="1232"/>
    <x v="1226"/>
    <x v="8"/>
    <x v="1"/>
  </r>
  <r>
    <d v="2014-09-09T12:00:00"/>
    <x v="8"/>
    <x v="1233"/>
    <x v="1227"/>
    <x v="8"/>
    <x v="1"/>
  </r>
  <r>
    <d v="2014-09-10T00:00:00"/>
    <x v="8"/>
    <x v="1234"/>
    <x v="1228"/>
    <x v="8"/>
    <x v="1"/>
  </r>
  <r>
    <d v="2014-09-10T12:00:00"/>
    <x v="8"/>
    <x v="1235"/>
    <x v="1229"/>
    <x v="8"/>
    <x v="1"/>
  </r>
  <r>
    <d v="2014-09-11T00:00:00"/>
    <x v="8"/>
    <x v="1236"/>
    <x v="1230"/>
    <x v="8"/>
    <x v="1"/>
  </r>
  <r>
    <d v="2014-09-11T12:00:00"/>
    <x v="8"/>
    <x v="1237"/>
    <x v="1231"/>
    <x v="8"/>
    <x v="1"/>
  </r>
  <r>
    <d v="2014-09-12T00:00:00"/>
    <x v="8"/>
    <x v="1238"/>
    <x v="1232"/>
    <x v="8"/>
    <x v="1"/>
  </r>
  <r>
    <d v="2014-09-12T12:00:00"/>
    <x v="8"/>
    <x v="1239"/>
    <x v="1233"/>
    <x v="8"/>
    <x v="1"/>
  </r>
  <r>
    <d v="2014-09-13T00:00:00"/>
    <x v="8"/>
    <x v="1240"/>
    <x v="1234"/>
    <x v="8"/>
    <x v="1"/>
  </r>
  <r>
    <d v="2014-09-13T12:00:00"/>
    <x v="8"/>
    <x v="1241"/>
    <x v="1235"/>
    <x v="8"/>
    <x v="1"/>
  </r>
  <r>
    <d v="2014-09-14T00:00:00"/>
    <x v="8"/>
    <x v="1242"/>
    <x v="1236"/>
    <x v="8"/>
    <x v="1"/>
  </r>
  <r>
    <d v="2014-09-14T12:00:00"/>
    <x v="8"/>
    <x v="1243"/>
    <x v="1237"/>
    <x v="8"/>
    <x v="1"/>
  </r>
  <r>
    <d v="2014-09-15T00:00:00"/>
    <x v="8"/>
    <x v="1244"/>
    <x v="1238"/>
    <x v="8"/>
    <x v="1"/>
  </r>
  <r>
    <d v="2014-09-15T12:00:00"/>
    <x v="8"/>
    <x v="1245"/>
    <x v="1239"/>
    <x v="8"/>
    <x v="1"/>
  </r>
  <r>
    <d v="2014-09-16T00:00:00"/>
    <x v="8"/>
    <x v="1246"/>
    <x v="1240"/>
    <x v="8"/>
    <x v="1"/>
  </r>
  <r>
    <d v="2014-09-16T12:00:00"/>
    <x v="8"/>
    <x v="1247"/>
    <x v="1241"/>
    <x v="8"/>
    <x v="1"/>
  </r>
  <r>
    <d v="2014-09-17T00:00:00"/>
    <x v="8"/>
    <x v="1248"/>
    <x v="1242"/>
    <x v="8"/>
    <x v="1"/>
  </r>
  <r>
    <d v="2014-09-17T12:00:00"/>
    <x v="8"/>
    <x v="1249"/>
    <x v="1243"/>
    <x v="8"/>
    <x v="1"/>
  </r>
  <r>
    <d v="2014-09-18T00:00:00"/>
    <x v="8"/>
    <x v="1250"/>
    <x v="1244"/>
    <x v="8"/>
    <x v="1"/>
  </r>
  <r>
    <d v="2014-09-18T12:00:00"/>
    <x v="8"/>
    <x v="1251"/>
    <x v="1245"/>
    <x v="8"/>
    <x v="1"/>
  </r>
  <r>
    <d v="2014-09-19T00:00:00"/>
    <x v="8"/>
    <x v="1252"/>
    <x v="1246"/>
    <x v="8"/>
    <x v="1"/>
  </r>
  <r>
    <d v="2014-09-19T12:00:00"/>
    <x v="8"/>
    <x v="1253"/>
    <x v="1247"/>
    <x v="8"/>
    <x v="1"/>
  </r>
  <r>
    <d v="2014-09-20T00:00:00"/>
    <x v="8"/>
    <x v="1254"/>
    <x v="1248"/>
    <x v="8"/>
    <x v="1"/>
  </r>
  <r>
    <d v="2014-09-20T12:00:00"/>
    <x v="8"/>
    <x v="1255"/>
    <x v="1249"/>
    <x v="8"/>
    <x v="1"/>
  </r>
  <r>
    <d v="2014-09-21T00:00:00"/>
    <x v="8"/>
    <x v="1256"/>
    <x v="1250"/>
    <x v="8"/>
    <x v="1"/>
  </r>
  <r>
    <d v="2014-09-21T12:00:00"/>
    <x v="8"/>
    <x v="1257"/>
    <x v="1251"/>
    <x v="8"/>
    <x v="1"/>
  </r>
  <r>
    <d v="2014-09-22T00:00:00"/>
    <x v="8"/>
    <x v="1258"/>
    <x v="1252"/>
    <x v="8"/>
    <x v="1"/>
  </r>
  <r>
    <d v="2014-09-22T12:00:00"/>
    <x v="8"/>
    <x v="1259"/>
    <x v="1253"/>
    <x v="8"/>
    <x v="1"/>
  </r>
  <r>
    <d v="2014-09-23T00:00:00"/>
    <x v="8"/>
    <x v="1260"/>
    <x v="1254"/>
    <x v="8"/>
    <x v="1"/>
  </r>
  <r>
    <d v="2014-09-23T12:00:00"/>
    <x v="8"/>
    <x v="1261"/>
    <x v="1255"/>
    <x v="8"/>
    <x v="1"/>
  </r>
  <r>
    <d v="2014-09-24T00:00:00"/>
    <x v="8"/>
    <x v="1262"/>
    <x v="1256"/>
    <x v="8"/>
    <x v="1"/>
  </r>
  <r>
    <d v="2014-09-24T12:00:00"/>
    <x v="8"/>
    <x v="1263"/>
    <x v="1257"/>
    <x v="8"/>
    <x v="1"/>
  </r>
  <r>
    <d v="2014-09-25T00:00:00"/>
    <x v="8"/>
    <x v="1264"/>
    <x v="1258"/>
    <x v="8"/>
    <x v="1"/>
  </r>
  <r>
    <d v="2014-09-25T12:00:00"/>
    <x v="8"/>
    <x v="1265"/>
    <x v="1259"/>
    <x v="8"/>
    <x v="1"/>
  </r>
  <r>
    <d v="2014-09-26T00:00:00"/>
    <x v="8"/>
    <x v="1266"/>
    <x v="1260"/>
    <x v="8"/>
    <x v="1"/>
  </r>
  <r>
    <d v="2014-09-26T12:00:00"/>
    <x v="8"/>
    <x v="1267"/>
    <x v="1261"/>
    <x v="8"/>
    <x v="1"/>
  </r>
  <r>
    <d v="2014-09-27T00:00:00"/>
    <x v="8"/>
    <x v="1268"/>
    <x v="1262"/>
    <x v="8"/>
    <x v="1"/>
  </r>
  <r>
    <d v="2014-09-27T12:00:00"/>
    <x v="8"/>
    <x v="1269"/>
    <x v="1263"/>
    <x v="8"/>
    <x v="1"/>
  </r>
  <r>
    <d v="2014-09-28T00:00:00"/>
    <x v="8"/>
    <x v="1270"/>
    <x v="1264"/>
    <x v="8"/>
    <x v="1"/>
  </r>
  <r>
    <d v="2014-09-28T12:00:00"/>
    <x v="8"/>
    <x v="1271"/>
    <x v="1265"/>
    <x v="8"/>
    <x v="1"/>
  </r>
  <r>
    <d v="2014-09-29T00:00:00"/>
    <x v="8"/>
    <x v="1272"/>
    <x v="1266"/>
    <x v="8"/>
    <x v="1"/>
  </r>
  <r>
    <d v="2014-09-29T12:00:00"/>
    <x v="8"/>
    <x v="1273"/>
    <x v="1267"/>
    <x v="8"/>
    <x v="1"/>
  </r>
  <r>
    <d v="2014-09-30T00:00:00"/>
    <x v="8"/>
    <x v="1274"/>
    <x v="1268"/>
    <x v="8"/>
    <x v="1"/>
  </r>
  <r>
    <d v="2014-09-30T12:00:00"/>
    <x v="8"/>
    <x v="1275"/>
    <x v="1269"/>
    <x v="8"/>
    <x v="1"/>
  </r>
  <r>
    <d v="2014-10-01T00:00:00"/>
    <x v="9"/>
    <x v="1276"/>
    <x v="1270"/>
    <x v="9"/>
    <x v="1"/>
  </r>
  <r>
    <d v="2014-10-01T12:00:00"/>
    <x v="9"/>
    <x v="1277"/>
    <x v="1271"/>
    <x v="9"/>
    <x v="1"/>
  </r>
  <r>
    <d v="2014-10-02T00:00:00"/>
    <x v="9"/>
    <x v="1278"/>
    <x v="1272"/>
    <x v="9"/>
    <x v="1"/>
  </r>
  <r>
    <d v="2014-10-02T12:00:00"/>
    <x v="9"/>
    <x v="1279"/>
    <x v="1273"/>
    <x v="9"/>
    <x v="1"/>
  </r>
  <r>
    <d v="2014-10-03T00:00:00"/>
    <x v="9"/>
    <x v="1280"/>
    <x v="1274"/>
    <x v="9"/>
    <x v="1"/>
  </r>
  <r>
    <d v="2014-10-03T12:00:00"/>
    <x v="9"/>
    <x v="1281"/>
    <x v="1275"/>
    <x v="9"/>
    <x v="1"/>
  </r>
  <r>
    <d v="2014-10-04T00:00:00"/>
    <x v="9"/>
    <x v="1282"/>
    <x v="1276"/>
    <x v="9"/>
    <x v="1"/>
  </r>
  <r>
    <d v="2014-10-04T12:00:00"/>
    <x v="9"/>
    <x v="1283"/>
    <x v="1277"/>
    <x v="9"/>
    <x v="1"/>
  </r>
  <r>
    <d v="2014-10-05T00:00:00"/>
    <x v="9"/>
    <x v="1284"/>
    <x v="1278"/>
    <x v="9"/>
    <x v="1"/>
  </r>
  <r>
    <d v="2014-10-05T12:00:00"/>
    <x v="9"/>
    <x v="1285"/>
    <x v="1279"/>
    <x v="9"/>
    <x v="1"/>
  </r>
  <r>
    <d v="2014-10-06T00:00:00"/>
    <x v="9"/>
    <x v="1286"/>
    <x v="1280"/>
    <x v="9"/>
    <x v="1"/>
  </r>
  <r>
    <d v="2014-10-06T12:00:00"/>
    <x v="9"/>
    <x v="1287"/>
    <x v="1281"/>
    <x v="9"/>
    <x v="1"/>
  </r>
  <r>
    <d v="2014-10-07T00:00:00"/>
    <x v="9"/>
    <x v="1288"/>
    <x v="1282"/>
    <x v="9"/>
    <x v="1"/>
  </r>
  <r>
    <d v="2014-10-07T12:00:00"/>
    <x v="9"/>
    <x v="1289"/>
    <x v="1283"/>
    <x v="9"/>
    <x v="1"/>
  </r>
  <r>
    <d v="2014-10-08T00:00:00"/>
    <x v="9"/>
    <x v="1290"/>
    <x v="1284"/>
    <x v="9"/>
    <x v="1"/>
  </r>
  <r>
    <d v="2014-10-08T12:00:00"/>
    <x v="9"/>
    <x v="1291"/>
    <x v="1285"/>
    <x v="9"/>
    <x v="1"/>
  </r>
  <r>
    <d v="2014-10-09T00:00:00"/>
    <x v="9"/>
    <x v="1292"/>
    <x v="1286"/>
    <x v="9"/>
    <x v="1"/>
  </r>
  <r>
    <d v="2014-10-09T12:00:00"/>
    <x v="9"/>
    <x v="1293"/>
    <x v="1287"/>
    <x v="9"/>
    <x v="1"/>
  </r>
  <r>
    <d v="2014-10-10T00:00:00"/>
    <x v="9"/>
    <x v="1294"/>
    <x v="1288"/>
    <x v="9"/>
    <x v="1"/>
  </r>
  <r>
    <d v="2014-10-10T12:00:00"/>
    <x v="9"/>
    <x v="1295"/>
    <x v="1289"/>
    <x v="9"/>
    <x v="1"/>
  </r>
  <r>
    <d v="2014-10-11T00:00:00"/>
    <x v="9"/>
    <x v="1296"/>
    <x v="1290"/>
    <x v="9"/>
    <x v="1"/>
  </r>
  <r>
    <d v="2014-10-11T12:00:00"/>
    <x v="9"/>
    <x v="1297"/>
    <x v="1291"/>
    <x v="9"/>
    <x v="1"/>
  </r>
  <r>
    <d v="2014-10-12T00:00:00"/>
    <x v="9"/>
    <x v="1298"/>
    <x v="1292"/>
    <x v="9"/>
    <x v="1"/>
  </r>
  <r>
    <d v="2014-10-12T12:00:00"/>
    <x v="9"/>
    <x v="1299"/>
    <x v="1293"/>
    <x v="9"/>
    <x v="1"/>
  </r>
  <r>
    <d v="2014-10-13T00:00:00"/>
    <x v="9"/>
    <x v="1300"/>
    <x v="1294"/>
    <x v="9"/>
    <x v="1"/>
  </r>
  <r>
    <d v="2014-10-13T12:00:00"/>
    <x v="9"/>
    <x v="1301"/>
    <x v="1295"/>
    <x v="9"/>
    <x v="1"/>
  </r>
  <r>
    <d v="2014-10-14T00:00:00"/>
    <x v="9"/>
    <x v="1302"/>
    <x v="1296"/>
    <x v="9"/>
    <x v="1"/>
  </r>
  <r>
    <d v="2014-10-14T12:00:00"/>
    <x v="9"/>
    <x v="1303"/>
    <x v="1297"/>
    <x v="9"/>
    <x v="1"/>
  </r>
  <r>
    <d v="2014-10-15T00:00:00"/>
    <x v="9"/>
    <x v="1304"/>
    <x v="1298"/>
    <x v="9"/>
    <x v="1"/>
  </r>
  <r>
    <d v="2014-10-15T12:00:00"/>
    <x v="9"/>
    <x v="1305"/>
    <x v="1299"/>
    <x v="9"/>
    <x v="1"/>
  </r>
  <r>
    <d v="2014-10-16T00:00:00"/>
    <x v="9"/>
    <x v="1306"/>
    <x v="1300"/>
    <x v="9"/>
    <x v="1"/>
  </r>
  <r>
    <d v="2014-10-16T12:00:00"/>
    <x v="9"/>
    <x v="1307"/>
    <x v="1301"/>
    <x v="9"/>
    <x v="1"/>
  </r>
  <r>
    <d v="2014-10-17T00:00:00"/>
    <x v="9"/>
    <x v="1308"/>
    <x v="1302"/>
    <x v="9"/>
    <x v="1"/>
  </r>
  <r>
    <d v="2014-10-17T12:00:00"/>
    <x v="9"/>
    <x v="1309"/>
    <x v="1303"/>
    <x v="9"/>
    <x v="1"/>
  </r>
  <r>
    <d v="2014-10-18T00:00:00"/>
    <x v="9"/>
    <x v="1310"/>
    <x v="1304"/>
    <x v="9"/>
    <x v="1"/>
  </r>
  <r>
    <d v="2014-10-18T12:00:00"/>
    <x v="9"/>
    <x v="1311"/>
    <x v="1305"/>
    <x v="9"/>
    <x v="1"/>
  </r>
  <r>
    <d v="2014-10-19T00:00:00"/>
    <x v="9"/>
    <x v="1312"/>
    <x v="1306"/>
    <x v="9"/>
    <x v="1"/>
  </r>
  <r>
    <d v="2014-10-19T12:00:00"/>
    <x v="9"/>
    <x v="1313"/>
    <x v="1307"/>
    <x v="9"/>
    <x v="1"/>
  </r>
  <r>
    <d v="2014-10-20T00:00:00"/>
    <x v="9"/>
    <x v="1314"/>
    <x v="1308"/>
    <x v="9"/>
    <x v="1"/>
  </r>
  <r>
    <d v="2014-10-20T12:00:00"/>
    <x v="9"/>
    <x v="1315"/>
    <x v="1309"/>
    <x v="9"/>
    <x v="1"/>
  </r>
  <r>
    <d v="2014-10-21T00:00:00"/>
    <x v="9"/>
    <x v="1316"/>
    <x v="1310"/>
    <x v="9"/>
    <x v="1"/>
  </r>
  <r>
    <d v="2014-10-21T12:00:00"/>
    <x v="9"/>
    <x v="1317"/>
    <x v="1311"/>
    <x v="9"/>
    <x v="1"/>
  </r>
  <r>
    <d v="2014-10-22T00:00:00"/>
    <x v="9"/>
    <x v="1318"/>
    <x v="1312"/>
    <x v="9"/>
    <x v="1"/>
  </r>
  <r>
    <d v="2014-10-22T12:00:00"/>
    <x v="9"/>
    <x v="1319"/>
    <x v="1313"/>
    <x v="9"/>
    <x v="1"/>
  </r>
  <r>
    <d v="2014-10-23T00:00:00"/>
    <x v="9"/>
    <x v="1320"/>
    <x v="1314"/>
    <x v="9"/>
    <x v="1"/>
  </r>
  <r>
    <d v="2014-10-23T12:00:00"/>
    <x v="9"/>
    <x v="1321"/>
    <x v="1315"/>
    <x v="9"/>
    <x v="1"/>
  </r>
  <r>
    <d v="2014-10-24T00:00:00"/>
    <x v="9"/>
    <x v="1322"/>
    <x v="1316"/>
    <x v="9"/>
    <x v="1"/>
  </r>
  <r>
    <d v="2014-10-24T12:00:00"/>
    <x v="9"/>
    <x v="1323"/>
    <x v="1317"/>
    <x v="9"/>
    <x v="1"/>
  </r>
  <r>
    <d v="2014-10-25T00:00:00"/>
    <x v="9"/>
    <x v="1324"/>
    <x v="1318"/>
    <x v="9"/>
    <x v="1"/>
  </r>
  <r>
    <d v="2014-10-25T12:00:00"/>
    <x v="9"/>
    <x v="1325"/>
    <x v="1319"/>
    <x v="9"/>
    <x v="1"/>
  </r>
  <r>
    <d v="2014-10-26T00:00:00"/>
    <x v="9"/>
    <x v="1326"/>
    <x v="1320"/>
    <x v="9"/>
    <x v="1"/>
  </r>
  <r>
    <d v="2014-10-26T12:00:00"/>
    <x v="9"/>
    <x v="1327"/>
    <x v="1321"/>
    <x v="9"/>
    <x v="1"/>
  </r>
  <r>
    <d v="2014-10-27T00:00:00"/>
    <x v="9"/>
    <x v="1328"/>
    <x v="1322"/>
    <x v="9"/>
    <x v="1"/>
  </r>
  <r>
    <d v="2014-10-27T12:00:00"/>
    <x v="9"/>
    <x v="1329"/>
    <x v="1323"/>
    <x v="9"/>
    <x v="1"/>
  </r>
  <r>
    <d v="2014-10-28T00:00:00"/>
    <x v="9"/>
    <x v="1330"/>
    <x v="1324"/>
    <x v="9"/>
    <x v="1"/>
  </r>
  <r>
    <d v="2014-10-28T12:00:00"/>
    <x v="9"/>
    <x v="1331"/>
    <x v="1325"/>
    <x v="9"/>
    <x v="1"/>
  </r>
  <r>
    <d v="2014-10-29T00:00:00"/>
    <x v="9"/>
    <x v="1332"/>
    <x v="1326"/>
    <x v="9"/>
    <x v="1"/>
  </r>
  <r>
    <d v="2014-10-29T12:00:00"/>
    <x v="9"/>
    <x v="1333"/>
    <x v="1327"/>
    <x v="9"/>
    <x v="1"/>
  </r>
  <r>
    <d v="2014-10-30T00:00:00"/>
    <x v="9"/>
    <x v="1334"/>
    <x v="1328"/>
    <x v="9"/>
    <x v="1"/>
  </r>
  <r>
    <d v="2014-10-30T12:00:00"/>
    <x v="9"/>
    <x v="1335"/>
    <x v="1329"/>
    <x v="9"/>
    <x v="1"/>
  </r>
  <r>
    <d v="2014-10-31T00:00:00"/>
    <x v="9"/>
    <x v="1336"/>
    <x v="1330"/>
    <x v="9"/>
    <x v="1"/>
  </r>
  <r>
    <d v="2014-10-31T12:00:00"/>
    <x v="9"/>
    <x v="1337"/>
    <x v="1331"/>
    <x v="9"/>
    <x v="1"/>
  </r>
  <r>
    <d v="2014-11-01T00:00:00"/>
    <x v="10"/>
    <x v="1338"/>
    <x v="1332"/>
    <x v="10"/>
    <x v="1"/>
  </r>
  <r>
    <d v="2014-11-01T12:00:00"/>
    <x v="10"/>
    <x v="1339"/>
    <x v="1333"/>
    <x v="10"/>
    <x v="1"/>
  </r>
  <r>
    <d v="2014-11-02T00:00:00"/>
    <x v="10"/>
    <x v="1340"/>
    <x v="1334"/>
    <x v="10"/>
    <x v="1"/>
  </r>
  <r>
    <d v="2014-11-02T12:00:00"/>
    <x v="10"/>
    <x v="1341"/>
    <x v="1335"/>
    <x v="10"/>
    <x v="1"/>
  </r>
  <r>
    <d v="2014-11-03T00:00:00"/>
    <x v="10"/>
    <x v="1342"/>
    <x v="1336"/>
    <x v="10"/>
    <x v="1"/>
  </r>
  <r>
    <d v="2014-11-03T12:00:00"/>
    <x v="10"/>
    <x v="1343"/>
    <x v="1337"/>
    <x v="10"/>
    <x v="1"/>
  </r>
  <r>
    <d v="2014-11-04T00:00:00"/>
    <x v="10"/>
    <x v="1344"/>
    <x v="1338"/>
    <x v="10"/>
    <x v="1"/>
  </r>
  <r>
    <d v="2014-11-04T12:00:00"/>
    <x v="10"/>
    <x v="1345"/>
    <x v="1339"/>
    <x v="10"/>
    <x v="1"/>
  </r>
  <r>
    <d v="2014-11-05T00:00:00"/>
    <x v="10"/>
    <x v="1346"/>
    <x v="1340"/>
    <x v="10"/>
    <x v="1"/>
  </r>
  <r>
    <d v="2014-11-05T12:00:00"/>
    <x v="10"/>
    <x v="1347"/>
    <x v="1341"/>
    <x v="10"/>
    <x v="1"/>
  </r>
  <r>
    <d v="2014-11-06T00:00:00"/>
    <x v="10"/>
    <x v="1348"/>
    <x v="1342"/>
    <x v="10"/>
    <x v="1"/>
  </r>
  <r>
    <d v="2014-11-06T12:00:00"/>
    <x v="10"/>
    <x v="1349"/>
    <x v="1343"/>
    <x v="10"/>
    <x v="1"/>
  </r>
  <r>
    <d v="2014-11-07T00:00:00"/>
    <x v="10"/>
    <x v="1350"/>
    <x v="1344"/>
    <x v="10"/>
    <x v="1"/>
  </r>
  <r>
    <d v="2014-11-07T12:00:00"/>
    <x v="10"/>
    <x v="1351"/>
    <x v="1345"/>
    <x v="10"/>
    <x v="1"/>
  </r>
  <r>
    <d v="2014-11-08T00:00:00"/>
    <x v="10"/>
    <x v="1352"/>
    <x v="1337"/>
    <x v="10"/>
    <x v="1"/>
  </r>
  <r>
    <d v="2014-11-08T12:00:00"/>
    <x v="10"/>
    <x v="1353"/>
    <x v="1346"/>
    <x v="10"/>
    <x v="1"/>
  </r>
  <r>
    <d v="2014-11-09T00:00:00"/>
    <x v="10"/>
    <x v="1354"/>
    <x v="1347"/>
    <x v="10"/>
    <x v="1"/>
  </r>
  <r>
    <d v="2014-11-09T12:00:00"/>
    <x v="10"/>
    <x v="1355"/>
    <x v="1348"/>
    <x v="10"/>
    <x v="1"/>
  </r>
  <r>
    <d v="2014-11-10T00:00:00"/>
    <x v="10"/>
    <x v="1356"/>
    <x v="1349"/>
    <x v="10"/>
    <x v="1"/>
  </r>
  <r>
    <d v="2014-11-10T12:00:00"/>
    <x v="10"/>
    <x v="1357"/>
    <x v="1350"/>
    <x v="10"/>
    <x v="1"/>
  </r>
  <r>
    <d v="2014-11-11T00:00:00"/>
    <x v="10"/>
    <x v="1358"/>
    <x v="1351"/>
    <x v="10"/>
    <x v="1"/>
  </r>
  <r>
    <d v="2014-11-11T12:00:00"/>
    <x v="10"/>
    <x v="1359"/>
    <x v="1352"/>
    <x v="10"/>
    <x v="1"/>
  </r>
  <r>
    <d v="2014-11-12T00:00:00"/>
    <x v="10"/>
    <x v="1360"/>
    <x v="1353"/>
    <x v="10"/>
    <x v="1"/>
  </r>
  <r>
    <d v="2014-11-12T12:00:00"/>
    <x v="10"/>
    <x v="1361"/>
    <x v="1354"/>
    <x v="10"/>
    <x v="1"/>
  </r>
  <r>
    <d v="2014-11-13T00:00:00"/>
    <x v="10"/>
    <x v="1362"/>
    <x v="1355"/>
    <x v="10"/>
    <x v="1"/>
  </r>
  <r>
    <d v="2014-11-13T12:00:00"/>
    <x v="10"/>
    <x v="1363"/>
    <x v="1356"/>
    <x v="10"/>
    <x v="1"/>
  </r>
  <r>
    <d v="2014-11-14T00:00:00"/>
    <x v="10"/>
    <x v="1364"/>
    <x v="1357"/>
    <x v="10"/>
    <x v="1"/>
  </r>
  <r>
    <d v="2014-11-14T12:00:00"/>
    <x v="10"/>
    <x v="1365"/>
    <x v="1358"/>
    <x v="10"/>
    <x v="1"/>
  </r>
  <r>
    <d v="2014-11-15T00:00:00"/>
    <x v="10"/>
    <x v="1366"/>
    <x v="1359"/>
    <x v="10"/>
    <x v="1"/>
  </r>
  <r>
    <d v="2014-11-15T12:00:00"/>
    <x v="10"/>
    <x v="1367"/>
    <x v="1360"/>
    <x v="10"/>
    <x v="1"/>
  </r>
  <r>
    <d v="2014-11-16T00:00:00"/>
    <x v="10"/>
    <x v="1368"/>
    <x v="1361"/>
    <x v="10"/>
    <x v="1"/>
  </r>
  <r>
    <d v="2014-11-16T12:00:00"/>
    <x v="10"/>
    <x v="1369"/>
    <x v="1362"/>
    <x v="10"/>
    <x v="1"/>
  </r>
  <r>
    <d v="2014-11-17T00:00:00"/>
    <x v="10"/>
    <x v="1370"/>
    <x v="1363"/>
    <x v="10"/>
    <x v="1"/>
  </r>
  <r>
    <d v="2014-11-17T12:00:00"/>
    <x v="10"/>
    <x v="1371"/>
    <x v="1101"/>
    <x v="10"/>
    <x v="1"/>
  </r>
  <r>
    <d v="2014-11-18T00:00:00"/>
    <x v="10"/>
    <x v="1372"/>
    <x v="1364"/>
    <x v="10"/>
    <x v="1"/>
  </r>
  <r>
    <d v="2014-11-18T12:00:00"/>
    <x v="10"/>
    <x v="1373"/>
    <x v="1040"/>
    <x v="10"/>
    <x v="1"/>
  </r>
  <r>
    <d v="2014-11-19T00:00:00"/>
    <x v="10"/>
    <x v="1374"/>
    <x v="1365"/>
    <x v="10"/>
    <x v="1"/>
  </r>
  <r>
    <d v="2014-11-19T12:00:00"/>
    <x v="10"/>
    <x v="1375"/>
    <x v="1366"/>
    <x v="10"/>
    <x v="1"/>
  </r>
  <r>
    <d v="2014-11-20T00:00:00"/>
    <x v="10"/>
    <x v="1376"/>
    <x v="1367"/>
    <x v="10"/>
    <x v="1"/>
  </r>
  <r>
    <d v="2014-11-20T12:00:00"/>
    <x v="10"/>
    <x v="1377"/>
    <x v="1368"/>
    <x v="10"/>
    <x v="1"/>
  </r>
  <r>
    <d v="2014-11-21T00:00:00"/>
    <x v="10"/>
    <x v="1378"/>
    <x v="1369"/>
    <x v="10"/>
    <x v="1"/>
  </r>
  <r>
    <d v="2014-11-21T12:00:00"/>
    <x v="10"/>
    <x v="1379"/>
    <x v="1370"/>
    <x v="10"/>
    <x v="1"/>
  </r>
  <r>
    <d v="2014-11-22T00:00:00"/>
    <x v="10"/>
    <x v="1380"/>
    <x v="1371"/>
    <x v="10"/>
    <x v="1"/>
  </r>
  <r>
    <d v="2014-11-22T12:00:00"/>
    <x v="10"/>
    <x v="1381"/>
    <x v="1372"/>
    <x v="10"/>
    <x v="1"/>
  </r>
  <r>
    <d v="2014-11-23T00:00:00"/>
    <x v="10"/>
    <x v="1382"/>
    <x v="1373"/>
    <x v="10"/>
    <x v="1"/>
  </r>
  <r>
    <d v="2014-11-23T12:00:00"/>
    <x v="10"/>
    <x v="1383"/>
    <x v="1374"/>
    <x v="10"/>
    <x v="1"/>
  </r>
  <r>
    <d v="2014-11-24T00:00:00"/>
    <x v="10"/>
    <x v="1384"/>
    <x v="1375"/>
    <x v="10"/>
    <x v="1"/>
  </r>
  <r>
    <d v="2014-11-24T12:00:00"/>
    <x v="10"/>
    <x v="1385"/>
    <x v="1376"/>
    <x v="10"/>
    <x v="1"/>
  </r>
  <r>
    <d v="2014-11-25T00:00:00"/>
    <x v="10"/>
    <x v="1386"/>
    <x v="1377"/>
    <x v="10"/>
    <x v="1"/>
  </r>
  <r>
    <d v="2014-11-25T12:00:00"/>
    <x v="10"/>
    <x v="1387"/>
    <x v="1378"/>
    <x v="10"/>
    <x v="1"/>
  </r>
  <r>
    <d v="2014-11-26T00:00:00"/>
    <x v="10"/>
    <x v="1388"/>
    <x v="1379"/>
    <x v="10"/>
    <x v="1"/>
  </r>
  <r>
    <d v="2014-11-26T12:00:00"/>
    <x v="10"/>
    <x v="1389"/>
    <x v="1380"/>
    <x v="10"/>
    <x v="1"/>
  </r>
  <r>
    <d v="2014-11-27T00:00:00"/>
    <x v="10"/>
    <x v="1390"/>
    <x v="1285"/>
    <x v="10"/>
    <x v="1"/>
  </r>
  <r>
    <d v="2014-11-27T12:00:00"/>
    <x v="10"/>
    <x v="1391"/>
    <x v="1206"/>
    <x v="10"/>
    <x v="1"/>
  </r>
  <r>
    <d v="2014-11-28T00:00:00"/>
    <x v="10"/>
    <x v="1392"/>
    <x v="1381"/>
    <x v="10"/>
    <x v="1"/>
  </r>
  <r>
    <d v="2014-11-28T12:00:00"/>
    <x v="10"/>
    <x v="1393"/>
    <x v="1382"/>
    <x v="10"/>
    <x v="1"/>
  </r>
  <r>
    <d v="2014-11-29T00:00:00"/>
    <x v="10"/>
    <x v="1394"/>
    <x v="1383"/>
    <x v="10"/>
    <x v="1"/>
  </r>
  <r>
    <d v="2014-11-29T12:00:00"/>
    <x v="10"/>
    <x v="1395"/>
    <x v="1384"/>
    <x v="10"/>
    <x v="1"/>
  </r>
  <r>
    <d v="2014-11-30T00:00:00"/>
    <x v="10"/>
    <x v="1396"/>
    <x v="1385"/>
    <x v="10"/>
    <x v="1"/>
  </r>
  <r>
    <d v="2014-11-30T12:00:00"/>
    <x v="10"/>
    <x v="1397"/>
    <x v="1386"/>
    <x v="10"/>
    <x v="1"/>
  </r>
  <r>
    <d v="2014-12-01T00:00:00"/>
    <x v="11"/>
    <x v="1398"/>
    <x v="1387"/>
    <x v="11"/>
    <x v="1"/>
  </r>
  <r>
    <d v="2014-12-01T12:00:00"/>
    <x v="11"/>
    <x v="1399"/>
    <x v="1388"/>
    <x v="11"/>
    <x v="1"/>
  </r>
  <r>
    <d v="2014-12-02T00:00:00"/>
    <x v="11"/>
    <x v="1400"/>
    <x v="1389"/>
    <x v="11"/>
    <x v="1"/>
  </r>
  <r>
    <d v="2014-12-02T12:00:00"/>
    <x v="11"/>
    <x v="1401"/>
    <x v="1390"/>
    <x v="11"/>
    <x v="1"/>
  </r>
  <r>
    <d v="2014-12-03T00:00:00"/>
    <x v="11"/>
    <x v="1402"/>
    <x v="1391"/>
    <x v="11"/>
    <x v="1"/>
  </r>
  <r>
    <d v="2014-12-03T12:00:00"/>
    <x v="11"/>
    <x v="1403"/>
    <x v="1392"/>
    <x v="11"/>
    <x v="1"/>
  </r>
  <r>
    <d v="2014-12-04T00:00:00"/>
    <x v="11"/>
    <x v="1404"/>
    <x v="1393"/>
    <x v="11"/>
    <x v="1"/>
  </r>
  <r>
    <d v="2014-12-04T12:00:00"/>
    <x v="11"/>
    <x v="1405"/>
    <x v="1394"/>
    <x v="11"/>
    <x v="1"/>
  </r>
  <r>
    <d v="2014-12-05T00:00:00"/>
    <x v="11"/>
    <x v="1406"/>
    <x v="1395"/>
    <x v="11"/>
    <x v="1"/>
  </r>
  <r>
    <d v="2014-12-05T12:00:00"/>
    <x v="11"/>
    <x v="1407"/>
    <x v="1396"/>
    <x v="11"/>
    <x v="1"/>
  </r>
  <r>
    <d v="2014-12-06T00:00:00"/>
    <x v="11"/>
    <x v="1408"/>
    <x v="1397"/>
    <x v="11"/>
    <x v="1"/>
  </r>
  <r>
    <d v="2014-12-06T12:00:00"/>
    <x v="11"/>
    <x v="1409"/>
    <x v="1398"/>
    <x v="11"/>
    <x v="1"/>
  </r>
  <r>
    <d v="2014-12-07T00:00:00"/>
    <x v="11"/>
    <x v="1410"/>
    <x v="1399"/>
    <x v="11"/>
    <x v="1"/>
  </r>
  <r>
    <d v="2014-12-07T12:00:00"/>
    <x v="11"/>
    <x v="1411"/>
    <x v="1400"/>
    <x v="11"/>
    <x v="1"/>
  </r>
  <r>
    <d v="2014-12-08T00:00:00"/>
    <x v="11"/>
    <x v="1412"/>
    <x v="1248"/>
    <x v="11"/>
    <x v="1"/>
  </r>
  <r>
    <d v="2014-12-08T12:00:00"/>
    <x v="11"/>
    <x v="1413"/>
    <x v="1401"/>
    <x v="11"/>
    <x v="1"/>
  </r>
  <r>
    <d v="2014-12-09T00:00:00"/>
    <x v="11"/>
    <x v="1414"/>
    <x v="1402"/>
    <x v="11"/>
    <x v="1"/>
  </r>
  <r>
    <d v="2014-12-09T12:00:00"/>
    <x v="11"/>
    <x v="1415"/>
    <x v="1403"/>
    <x v="11"/>
    <x v="1"/>
  </r>
  <r>
    <d v="2014-12-10T00:00:00"/>
    <x v="11"/>
    <x v="1416"/>
    <x v="1404"/>
    <x v="11"/>
    <x v="1"/>
  </r>
  <r>
    <d v="2014-12-10T12:00:00"/>
    <x v="11"/>
    <x v="1417"/>
    <x v="1405"/>
    <x v="11"/>
    <x v="1"/>
  </r>
  <r>
    <d v="2014-12-11T00:00:00"/>
    <x v="11"/>
    <x v="1418"/>
    <x v="1406"/>
    <x v="11"/>
    <x v="1"/>
  </r>
  <r>
    <d v="2014-12-11T12:00:00"/>
    <x v="11"/>
    <x v="1419"/>
    <x v="1407"/>
    <x v="11"/>
    <x v="1"/>
  </r>
  <r>
    <d v="2014-12-12T00:00:00"/>
    <x v="11"/>
    <x v="1420"/>
    <x v="1408"/>
    <x v="11"/>
    <x v="1"/>
  </r>
  <r>
    <d v="2014-12-12T12:00:00"/>
    <x v="11"/>
    <x v="1421"/>
    <x v="1409"/>
    <x v="11"/>
    <x v="1"/>
  </r>
  <r>
    <d v="2014-12-13T00:00:00"/>
    <x v="11"/>
    <x v="1422"/>
    <x v="1410"/>
    <x v="11"/>
    <x v="1"/>
  </r>
  <r>
    <d v="2014-12-13T12:00:00"/>
    <x v="11"/>
    <x v="1423"/>
    <x v="1411"/>
    <x v="11"/>
    <x v="1"/>
  </r>
  <r>
    <d v="2014-12-14T00:00:00"/>
    <x v="11"/>
    <x v="1424"/>
    <x v="1412"/>
    <x v="11"/>
    <x v="1"/>
  </r>
  <r>
    <d v="2014-12-14T12:00:00"/>
    <x v="11"/>
    <x v="1425"/>
    <x v="1413"/>
    <x v="11"/>
    <x v="1"/>
  </r>
  <r>
    <d v="2014-12-15T00:00:00"/>
    <x v="11"/>
    <x v="1426"/>
    <x v="1414"/>
    <x v="11"/>
    <x v="1"/>
  </r>
  <r>
    <d v="2014-12-15T12:00:00"/>
    <x v="11"/>
    <x v="1427"/>
    <x v="1415"/>
    <x v="11"/>
    <x v="1"/>
  </r>
  <r>
    <d v="2014-12-16T00:00:00"/>
    <x v="11"/>
    <x v="1428"/>
    <x v="1416"/>
    <x v="11"/>
    <x v="1"/>
  </r>
  <r>
    <d v="2014-12-16T12:00:00"/>
    <x v="11"/>
    <x v="1429"/>
    <x v="1417"/>
    <x v="11"/>
    <x v="1"/>
  </r>
  <r>
    <d v="2014-12-17T00:00:00"/>
    <x v="11"/>
    <x v="1430"/>
    <x v="1418"/>
    <x v="11"/>
    <x v="1"/>
  </r>
  <r>
    <d v="2014-12-17T12:00:00"/>
    <x v="11"/>
    <x v="1431"/>
    <x v="1419"/>
    <x v="11"/>
    <x v="1"/>
  </r>
  <r>
    <d v="2014-12-18T00:00:00"/>
    <x v="11"/>
    <x v="1432"/>
    <x v="1283"/>
    <x v="11"/>
    <x v="1"/>
  </r>
  <r>
    <d v="2014-12-18T12:00:00"/>
    <x v="11"/>
    <x v="1433"/>
    <x v="1420"/>
    <x v="11"/>
    <x v="1"/>
  </r>
  <r>
    <d v="2014-12-19T00:00:00"/>
    <x v="11"/>
    <x v="1434"/>
    <x v="1421"/>
    <x v="11"/>
    <x v="1"/>
  </r>
  <r>
    <d v="2014-12-19T12:00:00"/>
    <x v="11"/>
    <x v="1435"/>
    <x v="1422"/>
    <x v="11"/>
    <x v="1"/>
  </r>
  <r>
    <d v="2014-12-20T00:00:00"/>
    <x v="11"/>
    <x v="1436"/>
    <x v="1423"/>
    <x v="11"/>
    <x v="1"/>
  </r>
  <r>
    <d v="2014-12-20T12:00:00"/>
    <x v="11"/>
    <x v="1437"/>
    <x v="1424"/>
    <x v="11"/>
    <x v="1"/>
  </r>
  <r>
    <d v="2014-12-21T00:00:00"/>
    <x v="11"/>
    <x v="1438"/>
    <x v="1425"/>
    <x v="11"/>
    <x v="1"/>
  </r>
  <r>
    <d v="2014-12-21T12:00:00"/>
    <x v="11"/>
    <x v="1439"/>
    <x v="1426"/>
    <x v="11"/>
    <x v="1"/>
  </r>
  <r>
    <d v="2014-12-22T00:00:00"/>
    <x v="11"/>
    <x v="1440"/>
    <x v="1427"/>
    <x v="11"/>
    <x v="1"/>
  </r>
  <r>
    <d v="2014-12-22T12:00:00"/>
    <x v="11"/>
    <x v="1441"/>
    <x v="1428"/>
    <x v="11"/>
    <x v="1"/>
  </r>
  <r>
    <d v="2014-12-23T00:00:00"/>
    <x v="11"/>
    <x v="1442"/>
    <x v="1429"/>
    <x v="11"/>
    <x v="1"/>
  </r>
  <r>
    <d v="2014-12-23T12:00:00"/>
    <x v="11"/>
    <x v="1443"/>
    <x v="1430"/>
    <x v="11"/>
    <x v="1"/>
  </r>
  <r>
    <d v="2014-12-24T00:00:00"/>
    <x v="11"/>
    <x v="1444"/>
    <x v="1431"/>
    <x v="11"/>
    <x v="1"/>
  </r>
  <r>
    <d v="2014-12-24T12:00:00"/>
    <x v="11"/>
    <x v="1445"/>
    <x v="1432"/>
    <x v="11"/>
    <x v="1"/>
  </r>
  <r>
    <d v="2014-12-25T00:00:00"/>
    <x v="11"/>
    <x v="1446"/>
    <x v="1433"/>
    <x v="11"/>
    <x v="1"/>
  </r>
  <r>
    <d v="2014-12-25T12:00:00"/>
    <x v="11"/>
    <x v="1447"/>
    <x v="1434"/>
    <x v="11"/>
    <x v="1"/>
  </r>
  <r>
    <d v="2014-12-26T00:00:00"/>
    <x v="11"/>
    <x v="1448"/>
    <x v="1435"/>
    <x v="11"/>
    <x v="1"/>
  </r>
  <r>
    <d v="2014-12-26T12:00:00"/>
    <x v="11"/>
    <x v="1449"/>
    <x v="1436"/>
    <x v="11"/>
    <x v="1"/>
  </r>
  <r>
    <d v="2014-12-27T00:00:00"/>
    <x v="11"/>
    <x v="1450"/>
    <x v="1437"/>
    <x v="11"/>
    <x v="1"/>
  </r>
  <r>
    <d v="2014-12-27T12:00:00"/>
    <x v="11"/>
    <x v="1451"/>
    <x v="1438"/>
    <x v="11"/>
    <x v="1"/>
  </r>
  <r>
    <d v="2014-12-28T00:00:00"/>
    <x v="11"/>
    <x v="1452"/>
    <x v="1439"/>
    <x v="11"/>
    <x v="1"/>
  </r>
  <r>
    <d v="2014-12-28T12:00:00"/>
    <x v="11"/>
    <x v="1453"/>
    <x v="1440"/>
    <x v="11"/>
    <x v="1"/>
  </r>
  <r>
    <d v="2014-12-29T00:00:00"/>
    <x v="11"/>
    <x v="1454"/>
    <x v="1441"/>
    <x v="11"/>
    <x v="1"/>
  </r>
  <r>
    <d v="2014-12-29T12:00:00"/>
    <x v="11"/>
    <x v="1455"/>
    <x v="1442"/>
    <x v="11"/>
    <x v="1"/>
  </r>
  <r>
    <d v="2014-12-30T00:00:00"/>
    <x v="11"/>
    <x v="1456"/>
    <x v="1443"/>
    <x v="11"/>
    <x v="1"/>
  </r>
  <r>
    <d v="2014-12-30T12:00:00"/>
    <x v="11"/>
    <x v="1457"/>
    <x v="1001"/>
    <x v="11"/>
    <x v="1"/>
  </r>
  <r>
    <d v="2014-12-31T00:00:00"/>
    <x v="11"/>
    <x v="1458"/>
    <x v="1444"/>
    <x v="11"/>
    <x v="1"/>
  </r>
  <r>
    <d v="2014-12-31T12:00:00"/>
    <x v="11"/>
    <x v="1459"/>
    <x v="1445"/>
    <x v="11"/>
    <x v="1"/>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8">
  <r>
    <x v="0"/>
    <x v="0"/>
    <x v="0"/>
    <x v="0"/>
    <s v="7/2/2017"/>
    <x v="0"/>
    <s v="Profit Centre"/>
    <x v="0"/>
    <x v="0"/>
    <s v="$"/>
    <n v="1473589.0469999998"/>
  </r>
  <r>
    <x v="0"/>
    <x v="0"/>
    <x v="0"/>
    <x v="1"/>
    <s v="8/2/2017"/>
    <x v="0"/>
    <s v="Profit Centre"/>
    <x v="0"/>
    <x v="0"/>
    <s v="$"/>
    <n v="1419296.1002499999"/>
  </r>
  <r>
    <x v="0"/>
    <x v="0"/>
    <x v="0"/>
    <x v="2"/>
    <s v="9/2/2017"/>
    <x v="0"/>
    <s v="Profit Centre"/>
    <x v="0"/>
    <x v="0"/>
    <s v="$"/>
    <n v="1310673.21"/>
  </r>
  <r>
    <x v="0"/>
    <x v="0"/>
    <x v="0"/>
    <x v="3"/>
    <s v="10/2/2017"/>
    <x v="1"/>
    <s v="Profit Centre"/>
    <x v="0"/>
    <x v="0"/>
    <s v="$"/>
    <n v="1301024.7319999998"/>
  </r>
  <r>
    <x v="0"/>
    <x v="0"/>
    <x v="0"/>
    <x v="4"/>
    <s v="11/2/2017"/>
    <x v="1"/>
    <s v="Profit Centre"/>
    <x v="0"/>
    <x v="0"/>
    <s v="$"/>
    <n v="1373822.8629999999"/>
  </r>
  <r>
    <x v="0"/>
    <x v="0"/>
    <x v="0"/>
    <x v="5"/>
    <s v="12/2/2017"/>
    <x v="1"/>
    <s v="Profit Centre"/>
    <x v="0"/>
    <x v="0"/>
    <s v="$"/>
    <n v="1340623.0372500001"/>
  </r>
  <r>
    <x v="0"/>
    <x v="0"/>
    <x v="0"/>
    <x v="6"/>
    <s v="1/2/2018"/>
    <x v="2"/>
    <s v="Profit Centre"/>
    <x v="0"/>
    <x v="0"/>
    <s v="$"/>
    <n v="1948962.5522499997"/>
  </r>
  <r>
    <x v="0"/>
    <x v="0"/>
    <x v="0"/>
    <x v="7"/>
    <s v="2/2/2018"/>
    <x v="2"/>
    <s v="Profit Centre"/>
    <x v="0"/>
    <x v="0"/>
    <s v="$"/>
    <n v="1725161.6969999999"/>
  </r>
  <r>
    <x v="0"/>
    <x v="0"/>
    <x v="0"/>
    <x v="8"/>
    <s v="3/2/2018"/>
    <x v="2"/>
    <s v="Profit Centre"/>
    <x v="0"/>
    <x v="0"/>
    <s v="$"/>
    <n v="1818208.6194999998"/>
  </r>
  <r>
    <x v="0"/>
    <x v="0"/>
    <x v="0"/>
    <x v="9"/>
    <s v="4/2/2018"/>
    <x v="3"/>
    <s v="Profit Centre"/>
    <x v="0"/>
    <x v="0"/>
    <s v="$"/>
    <n v="1328501.68325"/>
  </r>
  <r>
    <x v="0"/>
    <x v="0"/>
    <x v="0"/>
    <x v="10"/>
    <s v="5/2/2018"/>
    <x v="3"/>
    <s v="Profit Centre"/>
    <x v="0"/>
    <x v="0"/>
    <s v="$"/>
    <n v="1344117.2814999998"/>
  </r>
  <r>
    <x v="0"/>
    <x v="0"/>
    <x v="0"/>
    <x v="11"/>
    <s v="6/2/2018"/>
    <x v="3"/>
    <s v="Profit Centre"/>
    <x v="0"/>
    <x v="0"/>
    <s v="$"/>
    <n v="1291609.1335"/>
  </r>
  <r>
    <x v="0"/>
    <x v="0"/>
    <x v="0"/>
    <x v="0"/>
    <s v="7/2/2017"/>
    <x v="0"/>
    <s v="Profit Centre"/>
    <x v="0"/>
    <x v="1"/>
    <s v="$"/>
    <n v="1620947.9516999999"/>
  </r>
  <r>
    <x v="0"/>
    <x v="0"/>
    <x v="0"/>
    <x v="1"/>
    <s v="8/2/2017"/>
    <x v="0"/>
    <s v="Profit Centre"/>
    <x v="0"/>
    <x v="1"/>
    <s v="$"/>
    <n v="1561225.710275"/>
  </r>
  <r>
    <x v="0"/>
    <x v="0"/>
    <x v="0"/>
    <x v="2"/>
    <s v="9/2/2017"/>
    <x v="0"/>
    <s v="Profit Centre"/>
    <x v="0"/>
    <x v="1"/>
    <s v="$"/>
    <n v="1441740.531"/>
  </r>
  <r>
    <x v="0"/>
    <x v="0"/>
    <x v="0"/>
    <x v="3"/>
    <s v="10/2/2017"/>
    <x v="1"/>
    <s v="Profit Centre"/>
    <x v="0"/>
    <x v="1"/>
    <s v="$"/>
    <n v="1431127.2052"/>
  </r>
  <r>
    <x v="0"/>
    <x v="0"/>
    <x v="0"/>
    <x v="4"/>
    <s v="11/2/2017"/>
    <x v="1"/>
    <s v="Profit Centre"/>
    <x v="0"/>
    <x v="1"/>
    <s v="$"/>
    <n v="1511205.1492999999"/>
  </r>
  <r>
    <x v="0"/>
    <x v="0"/>
    <x v="0"/>
    <x v="5"/>
    <s v="12/2/2017"/>
    <x v="1"/>
    <s v="Profit Centre"/>
    <x v="0"/>
    <x v="1"/>
    <s v="$"/>
    <n v="1474685.3409750003"/>
  </r>
  <r>
    <x v="0"/>
    <x v="0"/>
    <x v="0"/>
    <x v="6"/>
    <s v="1/2/2018"/>
    <x v="2"/>
    <s v="Profit Centre"/>
    <x v="0"/>
    <x v="1"/>
    <s v="$"/>
    <n v="2143858.8074749997"/>
  </r>
  <r>
    <x v="0"/>
    <x v="0"/>
    <x v="0"/>
    <x v="7"/>
    <s v="2/2/2018"/>
    <x v="2"/>
    <s v="Profit Centre"/>
    <x v="0"/>
    <x v="1"/>
    <s v="$"/>
    <n v="1897677.8667000001"/>
  </r>
  <r>
    <x v="0"/>
    <x v="0"/>
    <x v="0"/>
    <x v="8"/>
    <s v="3/2/2018"/>
    <x v="2"/>
    <s v="Profit Centre"/>
    <x v="0"/>
    <x v="1"/>
    <s v="$"/>
    <n v="2000029.4814499998"/>
  </r>
  <r>
    <x v="0"/>
    <x v="0"/>
    <x v="0"/>
    <x v="9"/>
    <s v="4/2/2018"/>
    <x v="3"/>
    <s v="Profit Centre"/>
    <x v="0"/>
    <x v="1"/>
    <s v="$"/>
    <n v="1461351.8515750002"/>
  </r>
  <r>
    <x v="0"/>
    <x v="0"/>
    <x v="0"/>
    <x v="10"/>
    <s v="5/2/2018"/>
    <x v="3"/>
    <s v="Profit Centre"/>
    <x v="0"/>
    <x v="1"/>
    <s v="$"/>
    <n v="1478529.0096499999"/>
  </r>
  <r>
    <x v="0"/>
    <x v="0"/>
    <x v="0"/>
    <x v="11"/>
    <s v="6/2/2018"/>
    <x v="3"/>
    <s v="Profit Centre"/>
    <x v="0"/>
    <x v="1"/>
    <s v="$"/>
    <n v="1420770.04685"/>
  </r>
  <r>
    <x v="0"/>
    <x v="0"/>
    <x v="0"/>
    <x v="0"/>
    <s v="7/2/2017"/>
    <x v="0"/>
    <s v="Profit Centre"/>
    <x v="1"/>
    <x v="0"/>
    <s v="$"/>
    <n v="567331.78309499996"/>
  </r>
  <r>
    <x v="0"/>
    <x v="0"/>
    <x v="0"/>
    <x v="1"/>
    <s v="8/2/2017"/>
    <x v="0"/>
    <s v="Profit Centre"/>
    <x v="1"/>
    <x v="0"/>
    <s v="$"/>
    <n v="546428.99859624996"/>
  </r>
  <r>
    <x v="0"/>
    <x v="0"/>
    <x v="0"/>
    <x v="2"/>
    <s v="9/2/2017"/>
    <x v="0"/>
    <s v="Profit Centre"/>
    <x v="1"/>
    <x v="0"/>
    <s v="$"/>
    <n v="504609.18584999995"/>
  </r>
  <r>
    <x v="0"/>
    <x v="0"/>
    <x v="0"/>
    <x v="3"/>
    <s v="10/2/2017"/>
    <x v="1"/>
    <s v="Profit Centre"/>
    <x v="1"/>
    <x v="0"/>
    <s v="$"/>
    <n v="500894.52181999997"/>
  </r>
  <r>
    <x v="0"/>
    <x v="0"/>
    <x v="0"/>
    <x v="4"/>
    <s v="11/2/2017"/>
    <x v="1"/>
    <s v="Profit Centre"/>
    <x v="1"/>
    <x v="0"/>
    <s v="$"/>
    <n v="528921.80225499999"/>
  </r>
  <r>
    <x v="0"/>
    <x v="0"/>
    <x v="0"/>
    <x v="5"/>
    <s v="12/2/2017"/>
    <x v="1"/>
    <s v="Profit Centre"/>
    <x v="1"/>
    <x v="0"/>
    <s v="$"/>
    <n v="516139.86934125004"/>
  </r>
  <r>
    <x v="0"/>
    <x v="0"/>
    <x v="0"/>
    <x v="6"/>
    <s v="1/2/2018"/>
    <x v="2"/>
    <s v="Profit Centre"/>
    <x v="1"/>
    <x v="0"/>
    <s v="$"/>
    <n v="750350.5826162498"/>
  </r>
  <r>
    <x v="0"/>
    <x v="0"/>
    <x v="0"/>
    <x v="7"/>
    <s v="2/2/2018"/>
    <x v="2"/>
    <s v="Profit Centre"/>
    <x v="1"/>
    <x v="0"/>
    <s v="$"/>
    <n v="664187.25334499998"/>
  </r>
  <r>
    <x v="0"/>
    <x v="0"/>
    <x v="0"/>
    <x v="8"/>
    <s v="3/2/2018"/>
    <x v="2"/>
    <s v="Profit Centre"/>
    <x v="1"/>
    <x v="0"/>
    <s v="$"/>
    <n v="700010.31850749988"/>
  </r>
  <r>
    <x v="0"/>
    <x v="0"/>
    <x v="0"/>
    <x v="9"/>
    <s v="4/2/2018"/>
    <x v="3"/>
    <s v="Profit Centre"/>
    <x v="1"/>
    <x v="0"/>
    <s v="$"/>
    <n v="511473.14805125003"/>
  </r>
  <r>
    <x v="0"/>
    <x v="0"/>
    <x v="0"/>
    <x v="10"/>
    <s v="5/2/2018"/>
    <x v="3"/>
    <s v="Profit Centre"/>
    <x v="1"/>
    <x v="0"/>
    <s v="$"/>
    <n v="517485.15337749996"/>
  </r>
  <r>
    <x v="0"/>
    <x v="0"/>
    <x v="0"/>
    <x v="11"/>
    <s v="6/2/2018"/>
    <x v="3"/>
    <s v="Profit Centre"/>
    <x v="1"/>
    <x v="0"/>
    <s v="$"/>
    <n v="497269.5163975"/>
  </r>
  <r>
    <x v="0"/>
    <x v="0"/>
    <x v="0"/>
    <x v="0"/>
    <s v="7/2/2017"/>
    <x v="0"/>
    <s v="Profit Centre"/>
    <x v="1"/>
    <x v="1"/>
    <s v="$"/>
    <n v="955954.05451507494"/>
  </r>
  <r>
    <x v="0"/>
    <x v="0"/>
    <x v="0"/>
    <x v="1"/>
    <s v="8/2/2017"/>
    <x v="0"/>
    <s v="Profit Centre"/>
    <x v="1"/>
    <x v="1"/>
    <s v="$"/>
    <n v="920732.86263468117"/>
  </r>
  <r>
    <x v="0"/>
    <x v="0"/>
    <x v="0"/>
    <x v="2"/>
    <s v="9/2/2017"/>
    <x v="0"/>
    <s v="Profit Centre"/>
    <x v="1"/>
    <x v="1"/>
    <s v="$"/>
    <n v="850266.47815724998"/>
  </r>
  <r>
    <x v="0"/>
    <x v="0"/>
    <x v="0"/>
    <x v="3"/>
    <s v="10/2/2017"/>
    <x v="1"/>
    <s v="Profit Centre"/>
    <x v="1"/>
    <x v="1"/>
    <s v="$"/>
    <n v="844007.26926670002"/>
  </r>
  <r>
    <x v="0"/>
    <x v="0"/>
    <x v="0"/>
    <x v="4"/>
    <s v="11/2/2017"/>
    <x v="1"/>
    <s v="Profit Centre"/>
    <x v="1"/>
    <x v="1"/>
    <s v="$"/>
    <n v="891233.23679967504"/>
  </r>
  <r>
    <x v="0"/>
    <x v="0"/>
    <x v="0"/>
    <x v="5"/>
    <s v="12/2/2017"/>
    <x v="1"/>
    <s v="Profit Centre"/>
    <x v="1"/>
    <x v="1"/>
    <s v="$"/>
    <n v="869695.6798400064"/>
  </r>
  <r>
    <x v="0"/>
    <x v="0"/>
    <x v="0"/>
    <x v="6"/>
    <s v="1/2/2018"/>
    <x v="2"/>
    <s v="Profit Centre"/>
    <x v="1"/>
    <x v="1"/>
    <s v="$"/>
    <n v="1264340.7317083809"/>
  </r>
  <r>
    <x v="0"/>
    <x v="0"/>
    <x v="0"/>
    <x v="7"/>
    <s v="2/2/2018"/>
    <x v="2"/>
    <s v="Profit Centre"/>
    <x v="1"/>
    <x v="1"/>
    <s v="$"/>
    <n v="1119155.521886325"/>
  </r>
  <r>
    <x v="0"/>
    <x v="0"/>
    <x v="0"/>
    <x v="8"/>
    <s v="3/2/2018"/>
    <x v="2"/>
    <s v="Profit Centre"/>
    <x v="1"/>
    <x v="1"/>
    <s v="$"/>
    <n v="1179517.3866851374"/>
  </r>
  <r>
    <x v="0"/>
    <x v="0"/>
    <x v="0"/>
    <x v="9"/>
    <s v="4/2/2018"/>
    <x v="3"/>
    <s v="Profit Centre"/>
    <x v="1"/>
    <x v="1"/>
    <s v="$"/>
    <n v="861832.25446635636"/>
  </r>
  <r>
    <x v="0"/>
    <x v="0"/>
    <x v="0"/>
    <x v="10"/>
    <s v="5/2/2018"/>
    <x v="3"/>
    <s v="Profit Centre"/>
    <x v="1"/>
    <x v="1"/>
    <s v="$"/>
    <n v="871962.48344108742"/>
  </r>
  <r>
    <x v="0"/>
    <x v="0"/>
    <x v="0"/>
    <x v="11"/>
    <s v="6/2/2018"/>
    <x v="3"/>
    <s v="Profit Centre"/>
    <x v="1"/>
    <x v="1"/>
    <s v="$"/>
    <n v="837899.13512978749"/>
  </r>
  <r>
    <x v="0"/>
    <x v="0"/>
    <x v="0"/>
    <x v="0"/>
    <s v="7/2/2017"/>
    <x v="0"/>
    <s v="Profit Centre"/>
    <x v="2"/>
    <x v="0"/>
    <s v="$"/>
    <n v="1296758.36136"/>
  </r>
  <r>
    <x v="0"/>
    <x v="0"/>
    <x v="0"/>
    <x v="1"/>
    <s v="8/2/2017"/>
    <x v="0"/>
    <s v="Profit Centre"/>
    <x v="2"/>
    <x v="0"/>
    <s v="$"/>
    <n v="1248980.56822"/>
  </r>
  <r>
    <x v="0"/>
    <x v="0"/>
    <x v="0"/>
    <x v="2"/>
    <s v="9/2/2017"/>
    <x v="0"/>
    <s v="Profit Centre"/>
    <x v="2"/>
    <x v="0"/>
    <s v="$"/>
    <n v="1153392.4247999999"/>
  </r>
  <r>
    <x v="0"/>
    <x v="0"/>
    <x v="0"/>
    <x v="3"/>
    <s v="10/2/2017"/>
    <x v="1"/>
    <s v="Profit Centre"/>
    <x v="2"/>
    <x v="0"/>
    <s v="$"/>
    <n v="1144901.76416"/>
  </r>
  <r>
    <x v="0"/>
    <x v="0"/>
    <x v="0"/>
    <x v="4"/>
    <s v="11/2/2017"/>
    <x v="1"/>
    <s v="Profit Centre"/>
    <x v="2"/>
    <x v="0"/>
    <s v="$"/>
    <n v="1208964.11944"/>
  </r>
  <r>
    <x v="0"/>
    <x v="0"/>
    <x v="0"/>
    <x v="5"/>
    <s v="12/2/2017"/>
    <x v="1"/>
    <s v="Profit Centre"/>
    <x v="2"/>
    <x v="0"/>
    <s v="$"/>
    <n v="1179748.2727800002"/>
  </r>
  <r>
    <x v="0"/>
    <x v="0"/>
    <x v="0"/>
    <x v="6"/>
    <s v="1/2/2018"/>
    <x v="2"/>
    <s v="Profit Centre"/>
    <x v="2"/>
    <x v="0"/>
    <s v="$"/>
    <n v="1715087.0459799999"/>
  </r>
  <r>
    <x v="0"/>
    <x v="0"/>
    <x v="0"/>
    <x v="7"/>
    <s v="2/2/2018"/>
    <x v="2"/>
    <s v="Profit Centre"/>
    <x v="2"/>
    <x v="0"/>
    <s v="$"/>
    <n v="1518142.2933600002"/>
  </r>
  <r>
    <x v="0"/>
    <x v="0"/>
    <x v="0"/>
    <x v="8"/>
    <s v="3/2/2018"/>
    <x v="2"/>
    <s v="Profit Centre"/>
    <x v="2"/>
    <x v="0"/>
    <s v="$"/>
    <n v="1600023.58516"/>
  </r>
  <r>
    <x v="0"/>
    <x v="0"/>
    <x v="0"/>
    <x v="9"/>
    <s v="4/2/2018"/>
    <x v="3"/>
    <s v="Profit Centre"/>
    <x v="2"/>
    <x v="0"/>
    <s v="$"/>
    <n v="1169081.4812600003"/>
  </r>
  <r>
    <x v="0"/>
    <x v="0"/>
    <x v="0"/>
    <x v="10"/>
    <s v="5/2/2018"/>
    <x v="3"/>
    <s v="Profit Centre"/>
    <x v="2"/>
    <x v="0"/>
    <s v="$"/>
    <n v="1182823.2077200001"/>
  </r>
  <r>
    <x v="0"/>
    <x v="0"/>
    <x v="0"/>
    <x v="11"/>
    <s v="6/2/2018"/>
    <x v="3"/>
    <s v="Profit Centre"/>
    <x v="2"/>
    <x v="0"/>
    <s v="$"/>
    <n v="1136616.0374800002"/>
  </r>
  <r>
    <x v="0"/>
    <x v="0"/>
    <x v="1"/>
    <x v="0"/>
    <s v="7/2/2017"/>
    <x v="0"/>
    <s v="Profit Centre"/>
    <x v="0"/>
    <x v="0"/>
    <s v="$"/>
    <n v="2406673.7462499999"/>
  </r>
  <r>
    <x v="0"/>
    <x v="0"/>
    <x v="1"/>
    <x v="1"/>
    <s v="8/2/2017"/>
    <x v="0"/>
    <s v="Profit Centre"/>
    <x v="0"/>
    <x v="0"/>
    <s v="$"/>
    <n v="2028377.0049999999"/>
  </r>
  <r>
    <x v="0"/>
    <x v="0"/>
    <x v="1"/>
    <x v="2"/>
    <s v="9/2/2017"/>
    <x v="0"/>
    <s v="Profit Centre"/>
    <x v="0"/>
    <x v="0"/>
    <s v="$"/>
    <n v="2241097.23875"/>
  </r>
  <r>
    <x v="0"/>
    <x v="0"/>
    <x v="1"/>
    <x v="3"/>
    <s v="10/2/2017"/>
    <x v="1"/>
    <s v="Profit Centre"/>
    <x v="0"/>
    <x v="0"/>
    <s v="$"/>
    <n v="2104393.5099999998"/>
  </r>
  <r>
    <x v="0"/>
    <x v="0"/>
    <x v="1"/>
    <x v="4"/>
    <s v="11/2/2017"/>
    <x v="1"/>
    <s v="Profit Centre"/>
    <x v="0"/>
    <x v="0"/>
    <s v="$"/>
    <n v="1921236.2224999999"/>
  </r>
  <r>
    <x v="0"/>
    <x v="0"/>
    <x v="1"/>
    <x v="5"/>
    <s v="12/2/2017"/>
    <x v="1"/>
    <s v="Profit Centre"/>
    <x v="0"/>
    <x v="0"/>
    <s v="$"/>
    <n v="2161522.17"/>
  </r>
  <r>
    <x v="0"/>
    <x v="0"/>
    <x v="1"/>
    <x v="6"/>
    <s v="1/2/2018"/>
    <x v="2"/>
    <s v="Profit Centre"/>
    <x v="0"/>
    <x v="0"/>
    <s v="$"/>
    <n v="3104730.2250000001"/>
  </r>
  <r>
    <x v="0"/>
    <x v="0"/>
    <x v="1"/>
    <x v="7"/>
    <s v="2/2/2018"/>
    <x v="2"/>
    <s v="Profit Centre"/>
    <x v="0"/>
    <x v="0"/>
    <s v="$"/>
    <n v="2116798.7124999999"/>
  </r>
  <r>
    <x v="0"/>
    <x v="0"/>
    <x v="1"/>
    <x v="8"/>
    <s v="3/2/2018"/>
    <x v="2"/>
    <s v="Profit Centre"/>
    <x v="0"/>
    <x v="0"/>
    <s v="$"/>
    <n v="2728427.88625"/>
  </r>
  <r>
    <x v="0"/>
    <x v="0"/>
    <x v="1"/>
    <x v="9"/>
    <s v="4/2/2018"/>
    <x v="3"/>
    <s v="Profit Centre"/>
    <x v="0"/>
    <x v="0"/>
    <s v="$"/>
    <n v="2259504.8675000002"/>
  </r>
  <r>
    <x v="0"/>
    <x v="0"/>
    <x v="1"/>
    <x v="10"/>
    <s v="5/2/2018"/>
    <x v="3"/>
    <s v="Profit Centre"/>
    <x v="0"/>
    <x v="0"/>
    <s v="$"/>
    <n v="2031569.2350000001"/>
  </r>
  <r>
    <x v="0"/>
    <x v="0"/>
    <x v="1"/>
    <x v="11"/>
    <s v="6/2/2018"/>
    <x v="3"/>
    <s v="Profit Centre"/>
    <x v="0"/>
    <x v="0"/>
    <s v="$"/>
    <n v="2245023.2324999999"/>
  </r>
  <r>
    <x v="0"/>
    <x v="0"/>
    <x v="1"/>
    <x v="0"/>
    <s v="7/2/2017"/>
    <x v="0"/>
    <s v="Profit Centre"/>
    <x v="0"/>
    <x v="1"/>
    <s v="$"/>
    <n v="4813347.4924999997"/>
  </r>
  <r>
    <x v="0"/>
    <x v="0"/>
    <x v="1"/>
    <x v="1"/>
    <s v="8/2/2017"/>
    <x v="0"/>
    <s v="Profit Centre"/>
    <x v="0"/>
    <x v="1"/>
    <s v="$"/>
    <n v="4056754.01"/>
  </r>
  <r>
    <x v="0"/>
    <x v="0"/>
    <x v="1"/>
    <x v="2"/>
    <s v="9/2/2017"/>
    <x v="0"/>
    <s v="Profit Centre"/>
    <x v="0"/>
    <x v="1"/>
    <s v="$"/>
    <n v="4482194.4775"/>
  </r>
  <r>
    <x v="0"/>
    <x v="0"/>
    <x v="1"/>
    <x v="3"/>
    <s v="10/2/2017"/>
    <x v="1"/>
    <s v="Profit Centre"/>
    <x v="0"/>
    <x v="1"/>
    <s v="$"/>
    <n v="4208787.0199999996"/>
  </r>
  <r>
    <x v="0"/>
    <x v="0"/>
    <x v="1"/>
    <x v="4"/>
    <s v="11/2/2017"/>
    <x v="1"/>
    <s v="Profit Centre"/>
    <x v="0"/>
    <x v="1"/>
    <s v="$"/>
    <n v="3842472.4449999998"/>
  </r>
  <r>
    <x v="0"/>
    <x v="0"/>
    <x v="1"/>
    <x v="5"/>
    <s v="12/2/2017"/>
    <x v="1"/>
    <s v="Profit Centre"/>
    <x v="0"/>
    <x v="1"/>
    <s v="$"/>
    <n v="4323044.34"/>
  </r>
  <r>
    <x v="0"/>
    <x v="0"/>
    <x v="1"/>
    <x v="6"/>
    <s v="1/2/2018"/>
    <x v="2"/>
    <s v="Profit Centre"/>
    <x v="0"/>
    <x v="1"/>
    <s v="$"/>
    <n v="6209460.4500000002"/>
  </r>
  <r>
    <x v="0"/>
    <x v="0"/>
    <x v="1"/>
    <x v="7"/>
    <s v="2/2/2018"/>
    <x v="2"/>
    <s v="Profit Centre"/>
    <x v="0"/>
    <x v="1"/>
    <s v="$"/>
    <n v="4633597.4249999998"/>
  </r>
  <r>
    <x v="0"/>
    <x v="0"/>
    <x v="1"/>
    <x v="8"/>
    <s v="3/2/2018"/>
    <x v="2"/>
    <s v="Profit Centre"/>
    <x v="0"/>
    <x v="1"/>
    <s v="$"/>
    <n v="5456855.7725"/>
  </r>
  <r>
    <x v="0"/>
    <x v="0"/>
    <x v="1"/>
    <x v="9"/>
    <s v="4/2/2018"/>
    <x v="3"/>
    <s v="Profit Centre"/>
    <x v="0"/>
    <x v="1"/>
    <s v="$"/>
    <n v="4519009.7350000003"/>
  </r>
  <r>
    <x v="0"/>
    <x v="0"/>
    <x v="1"/>
    <x v="10"/>
    <s v="5/2/2018"/>
    <x v="3"/>
    <s v="Profit Centre"/>
    <x v="0"/>
    <x v="1"/>
    <s v="$"/>
    <n v="4063138.47"/>
  </r>
  <r>
    <x v="0"/>
    <x v="0"/>
    <x v="1"/>
    <x v="11"/>
    <s v="6/2/2018"/>
    <x v="3"/>
    <s v="Profit Centre"/>
    <x v="0"/>
    <x v="1"/>
    <s v="$"/>
    <n v="4490046.4649999999"/>
  </r>
  <r>
    <x v="0"/>
    <x v="0"/>
    <x v="1"/>
    <x v="0"/>
    <s v="7/2/2017"/>
    <x v="0"/>
    <s v="Profit Centre"/>
    <x v="1"/>
    <x v="0"/>
    <s v="$"/>
    <n v="2117872.8966999999"/>
  </r>
  <r>
    <x v="0"/>
    <x v="0"/>
    <x v="1"/>
    <x v="1"/>
    <s v="8/2/2017"/>
    <x v="0"/>
    <s v="Profit Centre"/>
    <x v="1"/>
    <x v="0"/>
    <s v="$"/>
    <n v="1784971.7644"/>
  </r>
  <r>
    <x v="0"/>
    <x v="0"/>
    <x v="1"/>
    <x v="2"/>
    <s v="9/2/2017"/>
    <x v="0"/>
    <s v="Profit Centre"/>
    <x v="1"/>
    <x v="0"/>
    <s v="$"/>
    <n v="1972165.5701000001"/>
  </r>
  <r>
    <x v="0"/>
    <x v="0"/>
    <x v="1"/>
    <x v="3"/>
    <s v="10/2/2017"/>
    <x v="1"/>
    <s v="Profit Centre"/>
    <x v="1"/>
    <x v="0"/>
    <s v="$"/>
    <n v="1851866.2887999997"/>
  </r>
  <r>
    <x v="0"/>
    <x v="0"/>
    <x v="1"/>
    <x v="4"/>
    <s v="11/2/2017"/>
    <x v="1"/>
    <s v="Profit Centre"/>
    <x v="1"/>
    <x v="0"/>
    <s v="$"/>
    <n v="1690687.8758"/>
  </r>
  <r>
    <x v="0"/>
    <x v="0"/>
    <x v="1"/>
    <x v="5"/>
    <s v="12/2/2017"/>
    <x v="1"/>
    <s v="Profit Centre"/>
    <x v="1"/>
    <x v="0"/>
    <s v="$"/>
    <n v="1902139.5096"/>
  </r>
  <r>
    <x v="0"/>
    <x v="0"/>
    <x v="1"/>
    <x v="6"/>
    <s v="1/2/2018"/>
    <x v="2"/>
    <s v="Profit Centre"/>
    <x v="1"/>
    <x v="0"/>
    <s v="$"/>
    <n v="2732162.5980000002"/>
  </r>
  <r>
    <x v="0"/>
    <x v="0"/>
    <x v="1"/>
    <x v="7"/>
    <s v="2/2/2018"/>
    <x v="2"/>
    <s v="Profit Centre"/>
    <x v="1"/>
    <x v="0"/>
    <s v="$"/>
    <n v="2478782.8670000001"/>
  </r>
  <r>
    <x v="0"/>
    <x v="0"/>
    <x v="1"/>
    <x v="8"/>
    <s v="3/2/2018"/>
    <x v="2"/>
    <s v="Profit Centre"/>
    <x v="1"/>
    <x v="0"/>
    <s v="$"/>
    <n v="2401016.5399000002"/>
  </r>
  <r>
    <x v="0"/>
    <x v="0"/>
    <x v="1"/>
    <x v="9"/>
    <s v="4/2/2018"/>
    <x v="3"/>
    <s v="Profit Centre"/>
    <x v="1"/>
    <x v="0"/>
    <s v="$"/>
    <n v="1988364.2834000001"/>
  </r>
  <r>
    <x v="0"/>
    <x v="0"/>
    <x v="1"/>
    <x v="10"/>
    <s v="5/2/2018"/>
    <x v="3"/>
    <s v="Profit Centre"/>
    <x v="1"/>
    <x v="0"/>
    <s v="$"/>
    <n v="1787780.9268"/>
  </r>
  <r>
    <x v="0"/>
    <x v="0"/>
    <x v="1"/>
    <x v="11"/>
    <s v="6/2/2018"/>
    <x v="3"/>
    <s v="Profit Centre"/>
    <x v="1"/>
    <x v="0"/>
    <s v="$"/>
    <n v="1975620.4446"/>
  </r>
  <r>
    <x v="0"/>
    <x v="0"/>
    <x v="1"/>
    <x v="0"/>
    <s v="7/2/2017"/>
    <x v="0"/>
    <s v="Profit Centre"/>
    <x v="1"/>
    <x v="1"/>
    <s v="$"/>
    <n v="3850677.9939999999"/>
  </r>
  <r>
    <x v="0"/>
    <x v="0"/>
    <x v="1"/>
    <x v="1"/>
    <s v="8/2/2017"/>
    <x v="0"/>
    <s v="Profit Centre"/>
    <x v="1"/>
    <x v="1"/>
    <s v="$"/>
    <n v="3245403.2080000001"/>
  </r>
  <r>
    <x v="0"/>
    <x v="0"/>
    <x v="1"/>
    <x v="2"/>
    <s v="9/2/2017"/>
    <x v="0"/>
    <s v="Profit Centre"/>
    <x v="1"/>
    <x v="1"/>
    <s v="$"/>
    <n v="3585755.5820000004"/>
  </r>
  <r>
    <x v="0"/>
    <x v="0"/>
    <x v="1"/>
    <x v="3"/>
    <s v="10/2/2017"/>
    <x v="1"/>
    <s v="Profit Centre"/>
    <x v="1"/>
    <x v="1"/>
    <s v="$"/>
    <n v="3367029.6159999999"/>
  </r>
  <r>
    <x v="0"/>
    <x v="0"/>
    <x v="1"/>
    <x v="4"/>
    <s v="11/2/2017"/>
    <x v="1"/>
    <s v="Profit Centre"/>
    <x v="1"/>
    <x v="1"/>
    <s v="$"/>
    <n v="3073977.9560000002"/>
  </r>
  <r>
    <x v="0"/>
    <x v="0"/>
    <x v="1"/>
    <x v="5"/>
    <s v="12/2/2017"/>
    <x v="1"/>
    <s v="Profit Centre"/>
    <x v="1"/>
    <x v="1"/>
    <s v="$"/>
    <n v="3458435.4720000001"/>
  </r>
  <r>
    <x v="0"/>
    <x v="0"/>
    <x v="1"/>
    <x v="6"/>
    <s v="1/2/2018"/>
    <x v="2"/>
    <s v="Profit Centre"/>
    <x v="1"/>
    <x v="1"/>
    <s v="$"/>
    <n v="4967568.3600000003"/>
  </r>
  <r>
    <x v="0"/>
    <x v="0"/>
    <x v="1"/>
    <x v="7"/>
    <s v="2/2/2018"/>
    <x v="2"/>
    <s v="Profit Centre"/>
    <x v="1"/>
    <x v="1"/>
    <s v="$"/>
    <n v="4506877.9400000004"/>
  </r>
  <r>
    <x v="0"/>
    <x v="0"/>
    <x v="1"/>
    <x v="8"/>
    <s v="3/2/2018"/>
    <x v="2"/>
    <s v="Profit Centre"/>
    <x v="1"/>
    <x v="1"/>
    <s v="$"/>
    <n v="4365484.6179999998"/>
  </r>
  <r>
    <x v="0"/>
    <x v="0"/>
    <x v="1"/>
    <x v="9"/>
    <s v="4/2/2018"/>
    <x v="3"/>
    <s v="Profit Centre"/>
    <x v="1"/>
    <x v="1"/>
    <s v="$"/>
    <n v="4615207.7879999997"/>
  </r>
  <r>
    <x v="0"/>
    <x v="0"/>
    <x v="1"/>
    <x v="10"/>
    <s v="5/2/2018"/>
    <x v="3"/>
    <s v="Profit Centre"/>
    <x v="1"/>
    <x v="1"/>
    <s v="$"/>
    <n v="3250510.7760000005"/>
  </r>
  <r>
    <x v="0"/>
    <x v="0"/>
    <x v="1"/>
    <x v="11"/>
    <s v="6/2/2018"/>
    <x v="3"/>
    <s v="Profit Centre"/>
    <x v="1"/>
    <x v="1"/>
    <s v="$"/>
    <n v="3592037.1720000003"/>
  </r>
  <r>
    <x v="0"/>
    <x v="0"/>
    <x v="1"/>
    <x v="0"/>
    <s v="7/2/2017"/>
    <x v="0"/>
    <s v="Profit Centre"/>
    <x v="2"/>
    <x v="0"/>
    <s v="$"/>
    <n v="4139478.8435499985"/>
  </r>
  <r>
    <x v="0"/>
    <x v="0"/>
    <x v="1"/>
    <x v="1"/>
    <s v="8/2/2017"/>
    <x v="0"/>
    <s v="Profit Centre"/>
    <x v="2"/>
    <x v="0"/>
    <s v="$"/>
    <n v="3488808.4485999988"/>
  </r>
  <r>
    <x v="0"/>
    <x v="0"/>
    <x v="1"/>
    <x v="2"/>
    <s v="9/2/2017"/>
    <x v="0"/>
    <s v="Profit Centre"/>
    <x v="2"/>
    <x v="0"/>
    <s v="$"/>
    <n v="3854687.2506499989"/>
  </r>
  <r>
    <x v="0"/>
    <x v="0"/>
    <x v="1"/>
    <x v="3"/>
    <s v="10/2/2017"/>
    <x v="1"/>
    <s v="Profit Centre"/>
    <x v="2"/>
    <x v="0"/>
    <s v="$"/>
    <n v="3619556.8371999986"/>
  </r>
  <r>
    <x v="0"/>
    <x v="0"/>
    <x v="1"/>
    <x v="4"/>
    <s v="11/2/2017"/>
    <x v="1"/>
    <s v="Profit Centre"/>
    <x v="2"/>
    <x v="0"/>
    <s v="$"/>
    <n v="3304526.302699999"/>
  </r>
  <r>
    <x v="0"/>
    <x v="0"/>
    <x v="1"/>
    <x v="5"/>
    <s v="12/2/2017"/>
    <x v="1"/>
    <s v="Profit Centre"/>
    <x v="2"/>
    <x v="0"/>
    <s v="$"/>
    <n v="3717818.1323999991"/>
  </r>
  <r>
    <x v="0"/>
    <x v="0"/>
    <x v="1"/>
    <x v="6"/>
    <s v="1/2/2018"/>
    <x v="2"/>
    <s v="Profit Centre"/>
    <x v="2"/>
    <x v="0"/>
    <s v="$"/>
    <n v="5340135.9869999988"/>
  </r>
  <r>
    <x v="0"/>
    <x v="0"/>
    <x v="1"/>
    <x v="7"/>
    <s v="2/2/2018"/>
    <x v="2"/>
    <s v="Profit Centre"/>
    <x v="2"/>
    <x v="0"/>
    <s v="$"/>
    <n v="4844893.7854999984"/>
  </r>
  <r>
    <x v="0"/>
    <x v="0"/>
    <x v="1"/>
    <x v="8"/>
    <s v="3/2/2018"/>
    <x v="2"/>
    <s v="Profit Centre"/>
    <x v="2"/>
    <x v="0"/>
    <s v="$"/>
    <n v="4692895.9643499991"/>
  </r>
  <r>
    <x v="0"/>
    <x v="0"/>
    <x v="1"/>
    <x v="9"/>
    <s v="4/2/2018"/>
    <x v="3"/>
    <s v="Profit Centre"/>
    <x v="2"/>
    <x v="0"/>
    <s v="$"/>
    <n v="4886348.3721000003"/>
  </r>
  <r>
    <x v="0"/>
    <x v="0"/>
    <x v="1"/>
    <x v="10"/>
    <s v="5/2/2018"/>
    <x v="3"/>
    <s v="Profit Centre"/>
    <x v="2"/>
    <x v="0"/>
    <s v="$"/>
    <n v="3494299.084199999"/>
  </r>
  <r>
    <x v="0"/>
    <x v="0"/>
    <x v="1"/>
    <x v="11"/>
    <s v="6/2/2018"/>
    <x v="3"/>
    <s v="Profit Centre"/>
    <x v="2"/>
    <x v="0"/>
    <s v="$"/>
    <n v="3861439.9598999987"/>
  </r>
  <r>
    <x v="0"/>
    <x v="0"/>
    <x v="2"/>
    <x v="0"/>
    <s v="7/2/2017"/>
    <x v="0"/>
    <s v="Profit Centre"/>
    <x v="0"/>
    <x v="0"/>
    <s v="$"/>
    <n v="1766228.7212499999"/>
  </r>
  <r>
    <x v="0"/>
    <x v="0"/>
    <x v="2"/>
    <x v="1"/>
    <s v="8/2/2017"/>
    <x v="0"/>
    <s v="Profit Centre"/>
    <x v="0"/>
    <x v="0"/>
    <s v="$"/>
    <n v="1951422.76125"/>
  </r>
  <r>
    <x v="0"/>
    <x v="0"/>
    <x v="2"/>
    <x v="2"/>
    <s v="9/2/2017"/>
    <x v="0"/>
    <s v="Profit Centre"/>
    <x v="0"/>
    <x v="0"/>
    <s v="$"/>
    <n v="1699371.23875"/>
  </r>
  <r>
    <x v="0"/>
    <x v="0"/>
    <x v="2"/>
    <x v="3"/>
    <s v="10/2/2017"/>
    <x v="1"/>
    <s v="Profit Centre"/>
    <x v="0"/>
    <x v="0"/>
    <s v="$"/>
    <n v="1502189.2037500001"/>
  </r>
  <r>
    <x v="0"/>
    <x v="0"/>
    <x v="2"/>
    <x v="4"/>
    <s v="11/2/2017"/>
    <x v="1"/>
    <s v="Profit Centre"/>
    <x v="0"/>
    <x v="0"/>
    <s v="$"/>
    <n v="1650239.5062500001"/>
  </r>
  <r>
    <x v="0"/>
    <x v="0"/>
    <x v="2"/>
    <x v="5"/>
    <s v="12/2/2017"/>
    <x v="1"/>
    <s v="Profit Centre"/>
    <x v="0"/>
    <x v="0"/>
    <s v="$"/>
    <n v="1406546.085"/>
  </r>
  <r>
    <x v="0"/>
    <x v="0"/>
    <x v="2"/>
    <x v="6"/>
    <s v="1/2/2018"/>
    <x v="2"/>
    <s v="Profit Centre"/>
    <x v="0"/>
    <x v="0"/>
    <s v="$"/>
    <n v="2151540.1949999998"/>
  </r>
  <r>
    <x v="0"/>
    <x v="0"/>
    <x v="2"/>
    <x v="7"/>
    <s v="2/2/2018"/>
    <x v="2"/>
    <s v="Profit Centre"/>
    <x v="0"/>
    <x v="0"/>
    <s v="$"/>
    <n v="2191228.2262499998"/>
  </r>
  <r>
    <x v="0"/>
    <x v="0"/>
    <x v="2"/>
    <x v="8"/>
    <s v="3/2/2018"/>
    <x v="2"/>
    <s v="Profit Centre"/>
    <x v="0"/>
    <x v="0"/>
    <s v="$"/>
    <n v="1965526.61625"/>
  </r>
  <r>
    <x v="0"/>
    <x v="0"/>
    <x v="2"/>
    <x v="9"/>
    <s v="4/2/2018"/>
    <x v="3"/>
    <s v="Profit Centre"/>
    <x v="0"/>
    <x v="0"/>
    <s v="$"/>
    <n v="2084911.36"/>
  </r>
  <r>
    <x v="0"/>
    <x v="0"/>
    <x v="2"/>
    <x v="10"/>
    <s v="5/2/2018"/>
    <x v="3"/>
    <s v="Profit Centre"/>
    <x v="0"/>
    <x v="0"/>
    <s v="$"/>
    <n v="2053699.35375"/>
  </r>
  <r>
    <x v="0"/>
    <x v="0"/>
    <x v="2"/>
    <x v="11"/>
    <s v="6/2/2018"/>
    <x v="3"/>
    <s v="Profit Centre"/>
    <x v="0"/>
    <x v="0"/>
    <s v="$"/>
    <n v="2197266.9237500001"/>
  </r>
  <r>
    <x v="0"/>
    <x v="0"/>
    <x v="2"/>
    <x v="0"/>
    <s v="7/2/2017"/>
    <x v="0"/>
    <s v="Profit Centre"/>
    <x v="0"/>
    <x v="1"/>
    <s v="$"/>
    <n v="3532457.4424999999"/>
  </r>
  <r>
    <x v="0"/>
    <x v="0"/>
    <x v="2"/>
    <x v="1"/>
    <s v="8/2/2017"/>
    <x v="0"/>
    <s v="Profit Centre"/>
    <x v="0"/>
    <x v="1"/>
    <s v="$"/>
    <n v="3902845.5225"/>
  </r>
  <r>
    <x v="0"/>
    <x v="0"/>
    <x v="2"/>
    <x v="2"/>
    <s v="9/2/2017"/>
    <x v="0"/>
    <s v="Profit Centre"/>
    <x v="0"/>
    <x v="1"/>
    <s v="$"/>
    <n v="3398742.4775"/>
  </r>
  <r>
    <x v="0"/>
    <x v="0"/>
    <x v="2"/>
    <x v="3"/>
    <s v="10/2/2017"/>
    <x v="1"/>
    <s v="Profit Centre"/>
    <x v="0"/>
    <x v="1"/>
    <s v="$"/>
    <n v="3004378.4075000002"/>
  </r>
  <r>
    <x v="0"/>
    <x v="0"/>
    <x v="2"/>
    <x v="4"/>
    <s v="11/2/2017"/>
    <x v="1"/>
    <s v="Profit Centre"/>
    <x v="0"/>
    <x v="1"/>
    <s v="$"/>
    <n v="3300479.0125000002"/>
  </r>
  <r>
    <x v="0"/>
    <x v="0"/>
    <x v="2"/>
    <x v="5"/>
    <s v="12/2/2017"/>
    <x v="1"/>
    <s v="Profit Centre"/>
    <x v="0"/>
    <x v="1"/>
    <s v="$"/>
    <n v="2813092.17"/>
  </r>
  <r>
    <x v="0"/>
    <x v="0"/>
    <x v="2"/>
    <x v="6"/>
    <s v="1/2/2018"/>
    <x v="2"/>
    <s v="Profit Centre"/>
    <x v="0"/>
    <x v="1"/>
    <s v="$"/>
    <n v="4303080.3899999997"/>
  </r>
  <r>
    <x v="0"/>
    <x v="0"/>
    <x v="2"/>
    <x v="7"/>
    <s v="2/2/2018"/>
    <x v="2"/>
    <s v="Profit Centre"/>
    <x v="0"/>
    <x v="1"/>
    <s v="$"/>
    <n v="4382456.4524999997"/>
  </r>
  <r>
    <x v="0"/>
    <x v="0"/>
    <x v="2"/>
    <x v="8"/>
    <s v="3/2/2018"/>
    <x v="2"/>
    <s v="Profit Centre"/>
    <x v="0"/>
    <x v="1"/>
    <s v="$"/>
    <n v="3931053.2324999999"/>
  </r>
  <r>
    <x v="0"/>
    <x v="0"/>
    <x v="2"/>
    <x v="9"/>
    <s v="4/2/2018"/>
    <x v="3"/>
    <s v="Profit Centre"/>
    <x v="0"/>
    <x v="1"/>
    <s v="$"/>
    <n v="4169822.72"/>
  </r>
  <r>
    <x v="0"/>
    <x v="0"/>
    <x v="2"/>
    <x v="10"/>
    <s v="5/2/2018"/>
    <x v="3"/>
    <s v="Profit Centre"/>
    <x v="0"/>
    <x v="1"/>
    <s v="$"/>
    <n v="4107398.7075"/>
  </r>
  <r>
    <x v="0"/>
    <x v="0"/>
    <x v="2"/>
    <x v="11"/>
    <s v="6/2/2018"/>
    <x v="3"/>
    <s v="Profit Centre"/>
    <x v="0"/>
    <x v="1"/>
    <s v="$"/>
    <n v="4394533.8475000001"/>
  </r>
  <r>
    <x v="0"/>
    <x v="0"/>
    <x v="2"/>
    <x v="0"/>
    <s v="7/2/2017"/>
    <x v="0"/>
    <s v="Profit Centre"/>
    <x v="1"/>
    <x v="0"/>
    <s v="$"/>
    <n v="1554281.2747"/>
  </r>
  <r>
    <x v="0"/>
    <x v="0"/>
    <x v="2"/>
    <x v="1"/>
    <s v="8/2/2017"/>
    <x v="0"/>
    <s v="Profit Centre"/>
    <x v="1"/>
    <x v="0"/>
    <s v="$"/>
    <n v="1717252.0299"/>
  </r>
  <r>
    <x v="0"/>
    <x v="0"/>
    <x v="2"/>
    <x v="2"/>
    <s v="9/2/2017"/>
    <x v="0"/>
    <s v="Profit Centre"/>
    <x v="1"/>
    <x v="0"/>
    <s v="$"/>
    <n v="1495446.6901"/>
  </r>
  <r>
    <x v="0"/>
    <x v="0"/>
    <x v="2"/>
    <x v="3"/>
    <s v="10/2/2017"/>
    <x v="1"/>
    <s v="Profit Centre"/>
    <x v="1"/>
    <x v="0"/>
    <s v="$"/>
    <n v="1321926.4993"/>
  </r>
  <r>
    <x v="0"/>
    <x v="0"/>
    <x v="2"/>
    <x v="4"/>
    <s v="11/2/2017"/>
    <x v="1"/>
    <s v="Profit Centre"/>
    <x v="1"/>
    <x v="0"/>
    <s v="$"/>
    <n v="1452210.7655"/>
  </r>
  <r>
    <x v="0"/>
    <x v="0"/>
    <x v="2"/>
    <x v="5"/>
    <s v="12/2/2017"/>
    <x v="1"/>
    <s v="Profit Centre"/>
    <x v="1"/>
    <x v="0"/>
    <s v="$"/>
    <n v="1237760.5548"/>
  </r>
  <r>
    <x v="0"/>
    <x v="0"/>
    <x v="2"/>
    <x v="6"/>
    <s v="1/2/2018"/>
    <x v="2"/>
    <s v="Profit Centre"/>
    <x v="1"/>
    <x v="0"/>
    <s v="$"/>
    <n v="1893355.3716"/>
  </r>
  <r>
    <x v="0"/>
    <x v="0"/>
    <x v="2"/>
    <x v="7"/>
    <s v="2/2/2018"/>
    <x v="2"/>
    <s v="Profit Centre"/>
    <x v="1"/>
    <x v="0"/>
    <s v="$"/>
    <n v="1928280.8390999998"/>
  </r>
  <r>
    <x v="0"/>
    <x v="0"/>
    <x v="2"/>
    <x v="8"/>
    <s v="3/2/2018"/>
    <x v="2"/>
    <s v="Profit Centre"/>
    <x v="1"/>
    <x v="0"/>
    <s v="$"/>
    <n v="1729663.4223"/>
  </r>
  <r>
    <x v="0"/>
    <x v="0"/>
    <x v="2"/>
    <x v="9"/>
    <s v="4/2/2018"/>
    <x v="3"/>
    <s v="Profit Centre"/>
    <x v="1"/>
    <x v="0"/>
    <s v="$"/>
    <n v="1834721.9968000001"/>
  </r>
  <r>
    <x v="0"/>
    <x v="0"/>
    <x v="2"/>
    <x v="10"/>
    <s v="5/2/2018"/>
    <x v="3"/>
    <s v="Profit Centre"/>
    <x v="1"/>
    <x v="0"/>
    <s v="$"/>
    <n v="1807255.4313000001"/>
  </r>
  <r>
    <x v="0"/>
    <x v="0"/>
    <x v="2"/>
    <x v="11"/>
    <s v="6/2/2018"/>
    <x v="3"/>
    <s v="Profit Centre"/>
    <x v="1"/>
    <x v="0"/>
    <s v="$"/>
    <n v="1933594.8929000001"/>
  </r>
  <r>
    <x v="0"/>
    <x v="0"/>
    <x v="2"/>
    <x v="0"/>
    <s v="7/2/2017"/>
    <x v="0"/>
    <s v="Profit Centre"/>
    <x v="1"/>
    <x v="1"/>
    <s v="$"/>
    <n v="2825965.9539999999"/>
  </r>
  <r>
    <x v="0"/>
    <x v="0"/>
    <x v="2"/>
    <x v="1"/>
    <s v="8/2/2017"/>
    <x v="0"/>
    <s v="Profit Centre"/>
    <x v="1"/>
    <x v="1"/>
    <s v="$"/>
    <n v="2122276.4180000001"/>
  </r>
  <r>
    <x v="0"/>
    <x v="0"/>
    <x v="2"/>
    <x v="2"/>
    <s v="9/2/2017"/>
    <x v="0"/>
    <s v="Profit Centre"/>
    <x v="1"/>
    <x v="1"/>
    <s v="$"/>
    <n v="3718993.9819999998"/>
  </r>
  <r>
    <x v="0"/>
    <x v="0"/>
    <x v="2"/>
    <x v="3"/>
    <s v="10/2/2017"/>
    <x v="1"/>
    <s v="Profit Centre"/>
    <x v="1"/>
    <x v="1"/>
    <s v="$"/>
    <n v="3403502.7259999998"/>
  </r>
  <r>
    <x v="0"/>
    <x v="0"/>
    <x v="2"/>
    <x v="4"/>
    <s v="11/2/2017"/>
    <x v="1"/>
    <s v="Profit Centre"/>
    <x v="1"/>
    <x v="1"/>
    <s v="$"/>
    <n v="2640383.2100000004"/>
  </r>
  <r>
    <x v="0"/>
    <x v="0"/>
    <x v="2"/>
    <x v="5"/>
    <s v="12/2/2017"/>
    <x v="1"/>
    <s v="Profit Centre"/>
    <x v="1"/>
    <x v="1"/>
    <s v="$"/>
    <n v="3250473.736"/>
  </r>
  <r>
    <x v="0"/>
    <x v="0"/>
    <x v="2"/>
    <x v="6"/>
    <s v="1/2/2018"/>
    <x v="2"/>
    <s v="Profit Centre"/>
    <x v="1"/>
    <x v="1"/>
    <s v="$"/>
    <n v="3442464.3119999999"/>
  </r>
  <r>
    <x v="0"/>
    <x v="0"/>
    <x v="2"/>
    <x v="7"/>
    <s v="2/2/2018"/>
    <x v="2"/>
    <s v="Profit Centre"/>
    <x v="1"/>
    <x v="1"/>
    <s v="$"/>
    <n v="3505965.162"/>
  </r>
  <r>
    <x v="0"/>
    <x v="0"/>
    <x v="2"/>
    <x v="8"/>
    <s v="3/2/2018"/>
    <x v="2"/>
    <s v="Profit Centre"/>
    <x v="1"/>
    <x v="1"/>
    <s v="$"/>
    <n v="3144842.5860000001"/>
  </r>
  <r>
    <x v="0"/>
    <x v="0"/>
    <x v="2"/>
    <x v="9"/>
    <s v="4/2/2018"/>
    <x v="3"/>
    <s v="Profit Centre"/>
    <x v="1"/>
    <x v="1"/>
    <s v="$"/>
    <n v="3335858.1760000004"/>
  </r>
  <r>
    <x v="0"/>
    <x v="0"/>
    <x v="2"/>
    <x v="10"/>
    <s v="5/2/2018"/>
    <x v="3"/>
    <s v="Profit Centre"/>
    <x v="1"/>
    <x v="1"/>
    <s v="$"/>
    <n v="3285918.966"/>
  </r>
  <r>
    <x v="0"/>
    <x v="0"/>
    <x v="2"/>
    <x v="11"/>
    <s v="6/2/2018"/>
    <x v="3"/>
    <s v="Profit Centre"/>
    <x v="1"/>
    <x v="1"/>
    <s v="$"/>
    <n v="3515627.0780000002"/>
  </r>
  <r>
    <x v="0"/>
    <x v="0"/>
    <x v="2"/>
    <x v="0"/>
    <s v="7/2/2017"/>
    <x v="0"/>
    <s v="Profit Centre"/>
    <x v="2"/>
    <x v="0"/>
    <s v="$"/>
    <n v="3037913.400549999"/>
  </r>
  <r>
    <x v="0"/>
    <x v="0"/>
    <x v="2"/>
    <x v="1"/>
    <s v="8/2/2017"/>
    <x v="0"/>
    <s v="Profit Centre"/>
    <x v="2"/>
    <x v="0"/>
    <s v="$"/>
    <n v="3356447.1493499991"/>
  </r>
  <r>
    <x v="0"/>
    <x v="0"/>
    <x v="2"/>
    <x v="2"/>
    <s v="9/2/2017"/>
    <x v="0"/>
    <s v="Profit Centre"/>
    <x v="2"/>
    <x v="0"/>
    <s v="$"/>
    <n v="2922918.5306499992"/>
  </r>
  <r>
    <x v="0"/>
    <x v="0"/>
    <x v="2"/>
    <x v="3"/>
    <s v="10/2/2017"/>
    <x v="1"/>
    <s v="Profit Centre"/>
    <x v="2"/>
    <x v="0"/>
    <s v="$"/>
    <n v="2583765.4304499994"/>
  </r>
  <r>
    <x v="0"/>
    <x v="0"/>
    <x v="2"/>
    <x v="4"/>
    <s v="11/2/2017"/>
    <x v="1"/>
    <s v="Profit Centre"/>
    <x v="2"/>
    <x v="0"/>
    <s v="$"/>
    <n v="2838411.9507499994"/>
  </r>
  <r>
    <x v="0"/>
    <x v="0"/>
    <x v="2"/>
    <x v="5"/>
    <s v="12/2/2017"/>
    <x v="1"/>
    <s v="Profit Centre"/>
    <x v="2"/>
    <x v="0"/>
    <s v="$"/>
    <n v="2419259.2661999995"/>
  </r>
  <r>
    <x v="0"/>
    <x v="0"/>
    <x v="2"/>
    <x v="6"/>
    <s v="1/2/2018"/>
    <x v="2"/>
    <s v="Profit Centre"/>
    <x v="2"/>
    <x v="0"/>
    <s v="$"/>
    <n v="3700649.1353999986"/>
  </r>
  <r>
    <x v="0"/>
    <x v="0"/>
    <x v="2"/>
    <x v="7"/>
    <s v="2/2/2018"/>
    <x v="2"/>
    <s v="Profit Centre"/>
    <x v="2"/>
    <x v="0"/>
    <s v="$"/>
    <n v="3768912.5491499985"/>
  </r>
  <r>
    <x v="0"/>
    <x v="0"/>
    <x v="2"/>
    <x v="8"/>
    <s v="3/2/2018"/>
    <x v="2"/>
    <s v="Profit Centre"/>
    <x v="2"/>
    <x v="0"/>
    <s v="$"/>
    <n v="3380705.7799499989"/>
  </r>
  <r>
    <x v="0"/>
    <x v="0"/>
    <x v="2"/>
    <x v="9"/>
    <s v="4/2/2018"/>
    <x v="3"/>
    <s v="Profit Centre"/>
    <x v="2"/>
    <x v="0"/>
    <s v="$"/>
    <n v="3586047.5391999991"/>
  </r>
  <r>
    <x v="0"/>
    <x v="0"/>
    <x v="2"/>
    <x v="10"/>
    <s v="5/2/2018"/>
    <x v="3"/>
    <s v="Profit Centre"/>
    <x v="2"/>
    <x v="0"/>
    <s v="$"/>
    <n v="3032362.88845"/>
  </r>
  <r>
    <x v="0"/>
    <x v="0"/>
    <x v="2"/>
    <x v="11"/>
    <s v="6/2/2018"/>
    <x v="3"/>
    <s v="Profit Centre"/>
    <x v="2"/>
    <x v="0"/>
    <s v="$"/>
    <n v="3079299.10885"/>
  </r>
  <r>
    <x v="0"/>
    <x v="1"/>
    <x v="0"/>
    <x v="0"/>
    <s v="7/2/2017"/>
    <x v="0"/>
    <s v="Cost Centre"/>
    <x v="3"/>
    <x v="2"/>
    <s v="$"/>
    <n v="593751.84077137313"/>
  </r>
  <r>
    <x v="0"/>
    <x v="1"/>
    <x v="0"/>
    <x v="1"/>
    <s v="8/2/2017"/>
    <x v="0"/>
    <s v="Cost Centre"/>
    <x v="3"/>
    <x v="2"/>
    <s v="$"/>
    <n v="820393.03401412489"/>
  </r>
  <r>
    <x v="0"/>
    <x v="1"/>
    <x v="0"/>
    <x v="2"/>
    <s v="9/2/2017"/>
    <x v="0"/>
    <s v="Cost Centre"/>
    <x v="3"/>
    <x v="2"/>
    <s v="$"/>
    <n v="642291.58212862327"/>
  </r>
  <r>
    <x v="0"/>
    <x v="1"/>
    <x v="0"/>
    <x v="3"/>
    <s v="10/2/2017"/>
    <x v="1"/>
    <s v="Cost Centre"/>
    <x v="3"/>
    <x v="2"/>
    <s v="$"/>
    <n v="609639.97288837493"/>
  </r>
  <r>
    <x v="0"/>
    <x v="1"/>
    <x v="0"/>
    <x v="4"/>
    <s v="11/2/2017"/>
    <x v="1"/>
    <s v="Cost Centre"/>
    <x v="3"/>
    <x v="2"/>
    <s v="$"/>
    <n v="626073.16897124995"/>
  </r>
  <r>
    <x v="0"/>
    <x v="1"/>
    <x v="0"/>
    <x v="5"/>
    <s v="12/2/2017"/>
    <x v="1"/>
    <s v="Cost Centre"/>
    <x v="3"/>
    <x v="2"/>
    <s v="$"/>
    <n v="602153.37789750006"/>
  </r>
  <r>
    <x v="0"/>
    <x v="1"/>
    <x v="0"/>
    <x v="6"/>
    <s v="1/2/2018"/>
    <x v="2"/>
    <s v="Cost Centre"/>
    <x v="3"/>
    <x v="2"/>
    <s v="$"/>
    <n v="1146143.9846999997"/>
  </r>
  <r>
    <x v="0"/>
    <x v="1"/>
    <x v="0"/>
    <x v="7"/>
    <s v="2/2/2018"/>
    <x v="2"/>
    <s v="Cost Centre"/>
    <x v="3"/>
    <x v="2"/>
    <s v="$"/>
    <n v="964931.83751249989"/>
  </r>
  <r>
    <x v="0"/>
    <x v="1"/>
    <x v="0"/>
    <x v="8"/>
    <s v="3/2/2018"/>
    <x v="2"/>
    <s v="Cost Centre"/>
    <x v="3"/>
    <x v="2"/>
    <s v="$"/>
    <n v="962733.95790000004"/>
  </r>
  <r>
    <x v="0"/>
    <x v="1"/>
    <x v="0"/>
    <x v="9"/>
    <s v="4/2/2018"/>
    <x v="3"/>
    <s v="Cost Centre"/>
    <x v="3"/>
    <x v="2"/>
    <s v="$"/>
    <n v="964825.21760624985"/>
  </r>
  <r>
    <x v="0"/>
    <x v="1"/>
    <x v="0"/>
    <x v="10"/>
    <s v="5/2/2018"/>
    <x v="3"/>
    <s v="Cost Centre"/>
    <x v="3"/>
    <x v="2"/>
    <s v="$"/>
    <n v="1024534.78359375"/>
  </r>
  <r>
    <x v="0"/>
    <x v="1"/>
    <x v="0"/>
    <x v="11"/>
    <s v="6/2/2018"/>
    <x v="3"/>
    <s v="Cost Centre"/>
    <x v="3"/>
    <x v="2"/>
    <s v="$"/>
    <n v="1168045.22566875"/>
  </r>
  <r>
    <x v="0"/>
    <x v="1"/>
    <x v="0"/>
    <x v="0"/>
    <s v="7/2/2017"/>
    <x v="0"/>
    <s v="Cost Centre"/>
    <x v="4"/>
    <x v="3"/>
    <s v="$"/>
    <n v="276807.38497499918"/>
  </r>
  <r>
    <x v="0"/>
    <x v="1"/>
    <x v="0"/>
    <x v="1"/>
    <s v="8/2/2017"/>
    <x v="0"/>
    <s v="Cost Centre"/>
    <x v="4"/>
    <x v="3"/>
    <s v="$"/>
    <n v="382467.614925"/>
  </r>
  <r>
    <x v="0"/>
    <x v="1"/>
    <x v="0"/>
    <x v="2"/>
    <s v="9/2/2017"/>
    <x v="0"/>
    <s v="Cost Centre"/>
    <x v="4"/>
    <x v="3"/>
    <s v="$"/>
    <n v="299436.63502499921"/>
  </r>
  <r>
    <x v="0"/>
    <x v="1"/>
    <x v="0"/>
    <x v="3"/>
    <s v="10/2/2017"/>
    <x v="1"/>
    <s v="Cost Centre"/>
    <x v="4"/>
    <x v="3"/>
    <s v="$"/>
    <n v="284214.43957499997"/>
  </r>
  <r>
    <x v="0"/>
    <x v="1"/>
    <x v="0"/>
    <x v="4"/>
    <s v="11/2/2017"/>
    <x v="1"/>
    <s v="Cost Centre"/>
    <x v="4"/>
    <x v="3"/>
    <s v="$"/>
    <n v="291875.60325000004"/>
  </r>
  <r>
    <x v="0"/>
    <x v="1"/>
    <x v="0"/>
    <x v="5"/>
    <s v="12/2/2017"/>
    <x v="1"/>
    <s v="Cost Centre"/>
    <x v="4"/>
    <x v="3"/>
    <s v="$"/>
    <n v="280724.18550000002"/>
  </r>
  <r>
    <x v="0"/>
    <x v="1"/>
    <x v="0"/>
    <x v="6"/>
    <s v="1/2/2018"/>
    <x v="2"/>
    <s v="Cost Centre"/>
    <x v="4"/>
    <x v="3"/>
    <s v="$"/>
    <n v="534332.85999999987"/>
  </r>
  <r>
    <x v="0"/>
    <x v="1"/>
    <x v="0"/>
    <x v="7"/>
    <s v="2/2/2018"/>
    <x v="2"/>
    <s v="Cost Centre"/>
    <x v="4"/>
    <x v="3"/>
    <s v="$"/>
    <n v="449851.67249999999"/>
  </r>
  <r>
    <x v="0"/>
    <x v="1"/>
    <x v="0"/>
    <x v="8"/>
    <s v="3/2/2018"/>
    <x v="2"/>
    <s v="Cost Centre"/>
    <x v="4"/>
    <x v="3"/>
    <s v="$"/>
    <n v="448827.02"/>
  </r>
  <r>
    <x v="0"/>
    <x v="1"/>
    <x v="0"/>
    <x v="9"/>
    <s v="4/2/2018"/>
    <x v="3"/>
    <s v="Cost Centre"/>
    <x v="4"/>
    <x v="3"/>
    <s v="$"/>
    <n v="449801.96625"/>
  </r>
  <r>
    <x v="0"/>
    <x v="1"/>
    <x v="0"/>
    <x v="10"/>
    <s v="5/2/2018"/>
    <x v="3"/>
    <s v="Cost Centre"/>
    <x v="4"/>
    <x v="3"/>
    <s v="$"/>
    <n v="477638.59375"/>
  </r>
  <r>
    <x v="0"/>
    <x v="1"/>
    <x v="0"/>
    <x v="11"/>
    <s v="6/2/2018"/>
    <x v="3"/>
    <s v="Cost Centre"/>
    <x v="4"/>
    <x v="3"/>
    <s v="$"/>
    <n v="544543.22875000001"/>
  </r>
  <r>
    <x v="0"/>
    <x v="1"/>
    <x v="0"/>
    <x v="0"/>
    <s v="7/2/2017"/>
    <x v="0"/>
    <s v="Cost Centre"/>
    <x v="4"/>
    <x v="4"/>
    <s v="$"/>
    <n v="415211.07746249868"/>
  </r>
  <r>
    <x v="0"/>
    <x v="1"/>
    <x v="0"/>
    <x v="1"/>
    <s v="8/2/2017"/>
    <x v="0"/>
    <s v="Cost Centre"/>
    <x v="4"/>
    <x v="4"/>
    <s v="$"/>
    <n v="573701.42238750006"/>
  </r>
  <r>
    <x v="0"/>
    <x v="1"/>
    <x v="0"/>
    <x v="2"/>
    <s v="9/2/2017"/>
    <x v="0"/>
    <s v="Cost Centre"/>
    <x v="4"/>
    <x v="4"/>
    <s v="$"/>
    <n v="449154.95253749873"/>
  </r>
  <r>
    <x v="0"/>
    <x v="1"/>
    <x v="0"/>
    <x v="3"/>
    <s v="10/2/2017"/>
    <x v="1"/>
    <s v="Cost Centre"/>
    <x v="4"/>
    <x v="4"/>
    <s v="$"/>
    <n v="426321.65936249989"/>
  </r>
  <r>
    <x v="0"/>
    <x v="1"/>
    <x v="0"/>
    <x v="4"/>
    <s v="11/2/2017"/>
    <x v="1"/>
    <s v="Cost Centre"/>
    <x v="4"/>
    <x v="4"/>
    <s v="$"/>
    <n v="437813.40487499995"/>
  </r>
  <r>
    <x v="0"/>
    <x v="1"/>
    <x v="0"/>
    <x v="5"/>
    <s v="12/2/2017"/>
    <x v="1"/>
    <s v="Cost Centre"/>
    <x v="4"/>
    <x v="4"/>
    <s v="$"/>
    <n v="421086.27824999997"/>
  </r>
  <r>
    <x v="0"/>
    <x v="1"/>
    <x v="0"/>
    <x v="6"/>
    <s v="1/2/2018"/>
    <x v="2"/>
    <s v="Cost Centre"/>
    <x v="4"/>
    <x v="4"/>
    <s v="$"/>
    <n v="801499.2899999998"/>
  </r>
  <r>
    <x v="0"/>
    <x v="1"/>
    <x v="0"/>
    <x v="7"/>
    <s v="2/2/2018"/>
    <x v="2"/>
    <s v="Cost Centre"/>
    <x v="4"/>
    <x v="4"/>
    <s v="$"/>
    <n v="674777.50874999992"/>
  </r>
  <r>
    <x v="0"/>
    <x v="1"/>
    <x v="0"/>
    <x v="8"/>
    <s v="3/2/2018"/>
    <x v="2"/>
    <s v="Cost Centre"/>
    <x v="4"/>
    <x v="4"/>
    <s v="$"/>
    <n v="673240.53"/>
  </r>
  <r>
    <x v="0"/>
    <x v="1"/>
    <x v="0"/>
    <x v="9"/>
    <s v="4/2/2018"/>
    <x v="3"/>
    <s v="Cost Centre"/>
    <x v="4"/>
    <x v="4"/>
    <s v="$"/>
    <n v="674702.94937499997"/>
  </r>
  <r>
    <x v="0"/>
    <x v="1"/>
    <x v="0"/>
    <x v="10"/>
    <s v="5/2/2018"/>
    <x v="3"/>
    <s v="Cost Centre"/>
    <x v="4"/>
    <x v="4"/>
    <s v="$"/>
    <n v="716457.890625"/>
  </r>
  <r>
    <x v="0"/>
    <x v="1"/>
    <x v="0"/>
    <x v="11"/>
    <s v="6/2/2018"/>
    <x v="3"/>
    <s v="Cost Centre"/>
    <x v="4"/>
    <x v="4"/>
    <s v="$"/>
    <n v="816814.8431249999"/>
  </r>
  <r>
    <x v="0"/>
    <x v="1"/>
    <x v="0"/>
    <x v="0"/>
    <s v="7/2/2017"/>
    <x v="0"/>
    <s v="Cost Centre"/>
    <x v="5"/>
    <x v="5"/>
    <s v="$"/>
    <n v="360688.41072499886"/>
  </r>
  <r>
    <x v="0"/>
    <x v="1"/>
    <x v="0"/>
    <x v="1"/>
    <s v="8/2/2017"/>
    <x v="0"/>
    <s v="Cost Centre"/>
    <x v="5"/>
    <x v="5"/>
    <s v="$"/>
    <n v="498366.89217499993"/>
  </r>
  <r>
    <x v="0"/>
    <x v="1"/>
    <x v="0"/>
    <x v="2"/>
    <s v="9/2/2017"/>
    <x v="0"/>
    <s v="Cost Centre"/>
    <x v="5"/>
    <x v="5"/>
    <s v="$"/>
    <n v="390175.00927499885"/>
  </r>
  <r>
    <x v="0"/>
    <x v="1"/>
    <x v="0"/>
    <x v="3"/>
    <s v="10/2/2017"/>
    <x v="1"/>
    <s v="Cost Centre"/>
    <x v="5"/>
    <x v="5"/>
    <s v="$"/>
    <n v="370340.02732499992"/>
  </r>
  <r>
    <x v="0"/>
    <x v="1"/>
    <x v="0"/>
    <x v="4"/>
    <s v="11/2/2017"/>
    <x v="1"/>
    <s v="Cost Centre"/>
    <x v="5"/>
    <x v="5"/>
    <s v="$"/>
    <n v="380322.75574999995"/>
  </r>
  <r>
    <x v="0"/>
    <x v="1"/>
    <x v="0"/>
    <x v="5"/>
    <s v="12/2/2017"/>
    <x v="1"/>
    <s v="Cost Centre"/>
    <x v="5"/>
    <x v="5"/>
    <s v="$"/>
    <n v="365792.12049999996"/>
  </r>
  <r>
    <x v="0"/>
    <x v="1"/>
    <x v="0"/>
    <x v="6"/>
    <s v="1/2/2018"/>
    <x v="2"/>
    <s v="Cost Centre"/>
    <x v="5"/>
    <x v="5"/>
    <s v="$"/>
    <n v="459526.25959999987"/>
  </r>
  <r>
    <x v="0"/>
    <x v="1"/>
    <x v="0"/>
    <x v="7"/>
    <s v="2/2/2018"/>
    <x v="2"/>
    <s v="Cost Centre"/>
    <x v="5"/>
    <x v="5"/>
    <s v="$"/>
    <n v="386872.43834999995"/>
  </r>
  <r>
    <x v="0"/>
    <x v="1"/>
    <x v="0"/>
    <x v="8"/>
    <s v="3/2/2018"/>
    <x v="2"/>
    <s v="Cost Centre"/>
    <x v="5"/>
    <x v="5"/>
    <s v="$"/>
    <n v="385991.23719999997"/>
  </r>
  <r>
    <x v="0"/>
    <x v="1"/>
    <x v="0"/>
    <x v="9"/>
    <s v="4/2/2018"/>
    <x v="3"/>
    <s v="Cost Centre"/>
    <x v="5"/>
    <x v="5"/>
    <s v="$"/>
    <n v="386829.69097499992"/>
  </r>
  <r>
    <x v="0"/>
    <x v="1"/>
    <x v="0"/>
    <x v="10"/>
    <s v="5/2/2018"/>
    <x v="3"/>
    <s v="Cost Centre"/>
    <x v="5"/>
    <x v="5"/>
    <s v="$"/>
    <n v="410769.19062499999"/>
  </r>
  <r>
    <x v="0"/>
    <x v="1"/>
    <x v="0"/>
    <x v="11"/>
    <s v="6/2/2018"/>
    <x v="3"/>
    <s v="Cost Centre"/>
    <x v="5"/>
    <x v="5"/>
    <s v="$"/>
    <n v="468307.17672499991"/>
  </r>
  <r>
    <x v="0"/>
    <x v="1"/>
    <x v="0"/>
    <x v="0"/>
    <s v="7/2/2017"/>
    <x v="0"/>
    <s v="Cost Centre"/>
    <x v="5"/>
    <x v="6"/>
    <s v="$"/>
    <n v="226478.76952499934"/>
  </r>
  <r>
    <x v="0"/>
    <x v="1"/>
    <x v="0"/>
    <x v="1"/>
    <s v="8/2/2017"/>
    <x v="0"/>
    <s v="Cost Centre"/>
    <x v="5"/>
    <x v="6"/>
    <s v="$"/>
    <n v="312928.04857500002"/>
  </r>
  <r>
    <x v="0"/>
    <x v="1"/>
    <x v="0"/>
    <x v="2"/>
    <s v="9/2/2017"/>
    <x v="0"/>
    <s v="Cost Centre"/>
    <x v="5"/>
    <x v="6"/>
    <s v="$"/>
    <n v="244993.61047499935"/>
  </r>
  <r>
    <x v="0"/>
    <x v="1"/>
    <x v="0"/>
    <x v="3"/>
    <s v="10/2/2017"/>
    <x v="1"/>
    <s v="Cost Centre"/>
    <x v="5"/>
    <x v="6"/>
    <s v="$"/>
    <n v="232539.08692499998"/>
  </r>
  <r>
    <x v="0"/>
    <x v="1"/>
    <x v="0"/>
    <x v="4"/>
    <s v="11/2/2017"/>
    <x v="1"/>
    <s v="Cost Centre"/>
    <x v="5"/>
    <x v="6"/>
    <s v="$"/>
    <n v="238807.31175000002"/>
  </r>
  <r>
    <x v="0"/>
    <x v="1"/>
    <x v="0"/>
    <x v="5"/>
    <s v="12/2/2017"/>
    <x v="1"/>
    <s v="Cost Centre"/>
    <x v="5"/>
    <x v="6"/>
    <s v="$"/>
    <n v="229683.42450000002"/>
  </r>
  <r>
    <x v="0"/>
    <x v="1"/>
    <x v="0"/>
    <x v="6"/>
    <s v="1/2/2018"/>
    <x v="2"/>
    <s v="Cost Centre"/>
    <x v="5"/>
    <x v="6"/>
    <s v="$"/>
    <n v="288539.74439999997"/>
  </r>
  <r>
    <x v="0"/>
    <x v="1"/>
    <x v="0"/>
    <x v="7"/>
    <s v="2/2/2018"/>
    <x v="2"/>
    <s v="Cost Centre"/>
    <x v="5"/>
    <x v="6"/>
    <s v="$"/>
    <n v="242919.90315"/>
  </r>
  <r>
    <x v="0"/>
    <x v="1"/>
    <x v="0"/>
    <x v="8"/>
    <s v="3/2/2018"/>
    <x v="2"/>
    <s v="Cost Centre"/>
    <x v="5"/>
    <x v="6"/>
    <s v="$"/>
    <n v="242366.59080000003"/>
  </r>
  <r>
    <x v="0"/>
    <x v="1"/>
    <x v="0"/>
    <x v="9"/>
    <s v="4/2/2018"/>
    <x v="3"/>
    <s v="Cost Centre"/>
    <x v="5"/>
    <x v="6"/>
    <s v="$"/>
    <n v="242893.06177500001"/>
  </r>
  <r>
    <x v="0"/>
    <x v="1"/>
    <x v="0"/>
    <x v="10"/>
    <s v="5/2/2018"/>
    <x v="3"/>
    <s v="Cost Centre"/>
    <x v="5"/>
    <x v="6"/>
    <s v="$"/>
    <n v="257924.84062500004"/>
  </r>
  <r>
    <x v="0"/>
    <x v="1"/>
    <x v="0"/>
    <x v="11"/>
    <s v="6/2/2018"/>
    <x v="3"/>
    <s v="Cost Centre"/>
    <x v="5"/>
    <x v="6"/>
    <s v="$"/>
    <n v="294053.34352500003"/>
  </r>
  <r>
    <x v="0"/>
    <x v="1"/>
    <x v="0"/>
    <x v="0"/>
    <s v="7/2/2017"/>
    <x v="0"/>
    <s v="Cost Centre"/>
    <x v="5"/>
    <x v="7"/>
    <s v="$"/>
    <n v="255837.1285374992"/>
  </r>
  <r>
    <x v="0"/>
    <x v="1"/>
    <x v="0"/>
    <x v="1"/>
    <s v="8/2/2017"/>
    <x v="0"/>
    <s v="Cost Centre"/>
    <x v="5"/>
    <x v="7"/>
    <s v="$"/>
    <n v="353492.79561249999"/>
  </r>
  <r>
    <x v="0"/>
    <x v="1"/>
    <x v="0"/>
    <x v="2"/>
    <s v="9/2/2017"/>
    <x v="0"/>
    <s v="Cost Centre"/>
    <x v="5"/>
    <x v="7"/>
    <s v="$"/>
    <n v="276752.04146249924"/>
  </r>
  <r>
    <x v="0"/>
    <x v="1"/>
    <x v="0"/>
    <x v="3"/>
    <s v="10/2/2017"/>
    <x v="1"/>
    <s v="Cost Centre"/>
    <x v="5"/>
    <x v="7"/>
    <s v="$"/>
    <n v="262683.04263749992"/>
  </r>
  <r>
    <x v="0"/>
    <x v="1"/>
    <x v="0"/>
    <x v="4"/>
    <s v="11/2/2017"/>
    <x v="1"/>
    <s v="Cost Centre"/>
    <x v="5"/>
    <x v="7"/>
    <s v="$"/>
    <n v="269763.81512500002"/>
  </r>
  <r>
    <x v="0"/>
    <x v="1"/>
    <x v="0"/>
    <x v="5"/>
    <s v="12/2/2017"/>
    <x v="1"/>
    <s v="Cost Centre"/>
    <x v="5"/>
    <x v="7"/>
    <s v="$"/>
    <n v="259457.20175000001"/>
  </r>
  <r>
    <x v="0"/>
    <x v="1"/>
    <x v="0"/>
    <x v="6"/>
    <s v="1/2/2018"/>
    <x v="2"/>
    <s v="Cost Centre"/>
    <x v="5"/>
    <x v="7"/>
    <s v="$"/>
    <n v="325943.04459999991"/>
  </r>
  <r>
    <x v="0"/>
    <x v="1"/>
    <x v="0"/>
    <x v="7"/>
    <s v="2/2/2018"/>
    <x v="2"/>
    <s v="Cost Centre"/>
    <x v="5"/>
    <x v="7"/>
    <s v="$"/>
    <n v="274409.52022499999"/>
  </r>
  <r>
    <x v="0"/>
    <x v="1"/>
    <x v="0"/>
    <x v="8"/>
    <s v="3/2/2018"/>
    <x v="2"/>
    <s v="Cost Centre"/>
    <x v="5"/>
    <x v="7"/>
    <s v="$"/>
    <n v="273784.48220000003"/>
  </r>
  <r>
    <x v="0"/>
    <x v="1"/>
    <x v="0"/>
    <x v="9"/>
    <s v="4/2/2018"/>
    <x v="3"/>
    <s v="Cost Centre"/>
    <x v="5"/>
    <x v="7"/>
    <s v="$"/>
    <n v="274379.19941249996"/>
  </r>
  <r>
    <x v="0"/>
    <x v="1"/>
    <x v="0"/>
    <x v="10"/>
    <s v="5/2/2018"/>
    <x v="3"/>
    <s v="Cost Centre"/>
    <x v="5"/>
    <x v="7"/>
    <s v="$"/>
    <n v="291359.54218749999"/>
  </r>
  <r>
    <x v="0"/>
    <x v="1"/>
    <x v="0"/>
    <x v="11"/>
    <s v="6/2/2018"/>
    <x v="3"/>
    <s v="Cost Centre"/>
    <x v="5"/>
    <x v="7"/>
    <s v="$"/>
    <n v="332171.36953749997"/>
  </r>
  <r>
    <x v="0"/>
    <x v="1"/>
    <x v="0"/>
    <x v="0"/>
    <s v="7/2/2017"/>
    <x v="0"/>
    <s v="Cost Centre"/>
    <x v="5"/>
    <x v="8"/>
    <s v="$"/>
    <n v="176150.15407499947"/>
  </r>
  <r>
    <x v="0"/>
    <x v="1"/>
    <x v="0"/>
    <x v="1"/>
    <s v="8/2/2017"/>
    <x v="0"/>
    <s v="Cost Centre"/>
    <x v="5"/>
    <x v="8"/>
    <s v="$"/>
    <n v="243388.48222500001"/>
  </r>
  <r>
    <x v="0"/>
    <x v="1"/>
    <x v="0"/>
    <x v="2"/>
    <s v="9/2/2017"/>
    <x v="0"/>
    <s v="Cost Centre"/>
    <x v="5"/>
    <x v="8"/>
    <s v="$"/>
    <n v="190550.58592499947"/>
  </r>
  <r>
    <x v="0"/>
    <x v="1"/>
    <x v="0"/>
    <x v="3"/>
    <s v="10/2/2017"/>
    <x v="1"/>
    <s v="Cost Centre"/>
    <x v="5"/>
    <x v="8"/>
    <s v="$"/>
    <n v="180863.73427499997"/>
  </r>
  <r>
    <x v="0"/>
    <x v="1"/>
    <x v="0"/>
    <x v="4"/>
    <s v="11/2/2017"/>
    <x v="1"/>
    <s v="Cost Centre"/>
    <x v="5"/>
    <x v="8"/>
    <s v="$"/>
    <n v="185739.02025"/>
  </r>
  <r>
    <x v="0"/>
    <x v="1"/>
    <x v="0"/>
    <x v="5"/>
    <s v="12/2/2017"/>
    <x v="1"/>
    <s v="Cost Centre"/>
    <x v="5"/>
    <x v="8"/>
    <s v="$"/>
    <n v="178642.66350000002"/>
  </r>
  <r>
    <x v="0"/>
    <x v="1"/>
    <x v="0"/>
    <x v="6"/>
    <s v="1/2/2018"/>
    <x v="2"/>
    <s v="Cost Centre"/>
    <x v="5"/>
    <x v="8"/>
    <s v="$"/>
    <n v="224419.80119999996"/>
  </r>
  <r>
    <x v="0"/>
    <x v="1"/>
    <x v="0"/>
    <x v="7"/>
    <s v="2/2/2018"/>
    <x v="2"/>
    <s v="Cost Centre"/>
    <x v="5"/>
    <x v="8"/>
    <s v="$"/>
    <n v="188937.70244999998"/>
  </r>
  <r>
    <x v="0"/>
    <x v="1"/>
    <x v="0"/>
    <x v="8"/>
    <s v="3/2/2018"/>
    <x v="2"/>
    <s v="Cost Centre"/>
    <x v="5"/>
    <x v="8"/>
    <s v="$"/>
    <n v="188507.34840000002"/>
  </r>
  <r>
    <x v="0"/>
    <x v="1"/>
    <x v="0"/>
    <x v="9"/>
    <s v="4/2/2018"/>
    <x v="3"/>
    <s v="Cost Centre"/>
    <x v="5"/>
    <x v="8"/>
    <s v="$"/>
    <n v="188916.82582500001"/>
  </r>
  <r>
    <x v="0"/>
    <x v="1"/>
    <x v="0"/>
    <x v="10"/>
    <s v="5/2/2018"/>
    <x v="3"/>
    <s v="Cost Centre"/>
    <x v="5"/>
    <x v="8"/>
    <s v="$"/>
    <n v="200608.20937500001"/>
  </r>
  <r>
    <x v="0"/>
    <x v="1"/>
    <x v="0"/>
    <x v="11"/>
    <s v="6/2/2018"/>
    <x v="3"/>
    <s v="Cost Centre"/>
    <x v="5"/>
    <x v="8"/>
    <s v="$"/>
    <n v="228708.15607500001"/>
  </r>
  <r>
    <x v="0"/>
    <x v="1"/>
    <x v="0"/>
    <x v="0"/>
    <s v="7/2/2017"/>
    <x v="0"/>
    <s v="Cost Centre"/>
    <x v="6"/>
    <x v="9"/>
    <s v="$"/>
    <n v="1153364.1040624965"/>
  </r>
  <r>
    <x v="0"/>
    <x v="1"/>
    <x v="0"/>
    <x v="1"/>
    <s v="8/2/2017"/>
    <x v="0"/>
    <s v="Cost Centre"/>
    <x v="6"/>
    <x v="9"/>
    <s v="$"/>
    <n v="1593615.0621875001"/>
  </r>
  <r>
    <x v="0"/>
    <x v="1"/>
    <x v="0"/>
    <x v="2"/>
    <s v="9/2/2017"/>
    <x v="0"/>
    <s v="Cost Centre"/>
    <x v="6"/>
    <x v="9"/>
    <s v="$"/>
    <n v="1247652.6459374966"/>
  </r>
  <r>
    <x v="0"/>
    <x v="1"/>
    <x v="0"/>
    <x v="3"/>
    <s v="10/2/2017"/>
    <x v="1"/>
    <s v="Cost Centre"/>
    <x v="6"/>
    <x v="9"/>
    <s v="$"/>
    <n v="1184226.8315625"/>
  </r>
  <r>
    <x v="0"/>
    <x v="1"/>
    <x v="0"/>
    <x v="4"/>
    <s v="11/2/2017"/>
    <x v="1"/>
    <s v="Cost Centre"/>
    <x v="6"/>
    <x v="9"/>
    <s v="$"/>
    <n v="1216148.346875"/>
  </r>
  <r>
    <x v="0"/>
    <x v="1"/>
    <x v="0"/>
    <x v="5"/>
    <s v="12/2/2017"/>
    <x v="1"/>
    <s v="Cost Centre"/>
    <x v="6"/>
    <x v="9"/>
    <s v="$"/>
    <n v="1169684.1062500002"/>
  </r>
  <r>
    <x v="0"/>
    <x v="1"/>
    <x v="0"/>
    <x v="6"/>
    <s v="1/2/2018"/>
    <x v="2"/>
    <s v="Cost Centre"/>
    <x v="6"/>
    <x v="9"/>
    <s v="$"/>
    <n v="1469415.3649999998"/>
  </r>
  <r>
    <x v="0"/>
    <x v="1"/>
    <x v="0"/>
    <x v="7"/>
    <s v="2/2/2018"/>
    <x v="2"/>
    <s v="Cost Centre"/>
    <x v="6"/>
    <x v="9"/>
    <s v="$"/>
    <n v="1237092.099375"/>
  </r>
  <r>
    <x v="0"/>
    <x v="1"/>
    <x v="0"/>
    <x v="8"/>
    <s v="3/2/2018"/>
    <x v="2"/>
    <s v="Cost Centre"/>
    <x v="6"/>
    <x v="9"/>
    <s v="$"/>
    <n v="1234274.3050000002"/>
  </r>
  <r>
    <x v="0"/>
    <x v="1"/>
    <x v="0"/>
    <x v="9"/>
    <s v="4/2/2018"/>
    <x v="3"/>
    <s v="Cost Centre"/>
    <x v="6"/>
    <x v="9"/>
    <s v="$"/>
    <n v="1236955.4071875"/>
  </r>
  <r>
    <x v="0"/>
    <x v="1"/>
    <x v="0"/>
    <x v="10"/>
    <s v="5/2/2018"/>
    <x v="3"/>
    <s v="Cost Centre"/>
    <x v="6"/>
    <x v="9"/>
    <s v="$"/>
    <n v="1313506.1328125"/>
  </r>
  <r>
    <x v="0"/>
    <x v="1"/>
    <x v="0"/>
    <x v="11"/>
    <s v="6/2/2018"/>
    <x v="3"/>
    <s v="Cost Centre"/>
    <x v="6"/>
    <x v="9"/>
    <s v="$"/>
    <n v="1497493.8790625001"/>
  </r>
  <r>
    <x v="0"/>
    <x v="1"/>
    <x v="1"/>
    <x v="0"/>
    <s v="7/2/2017"/>
    <x v="0"/>
    <s v="Cost Centre"/>
    <x v="3"/>
    <x v="2"/>
    <s v="$"/>
    <n v="2533034.5131168002"/>
  </r>
  <r>
    <x v="0"/>
    <x v="1"/>
    <x v="1"/>
    <x v="1"/>
    <s v="8/2/2017"/>
    <x v="0"/>
    <s v="Cost Centre"/>
    <x v="3"/>
    <x v="2"/>
    <s v="$"/>
    <n v="3051574.1625600001"/>
  </r>
  <r>
    <x v="0"/>
    <x v="1"/>
    <x v="1"/>
    <x v="2"/>
    <s v="9/2/2017"/>
    <x v="0"/>
    <s v="Cost Centre"/>
    <x v="3"/>
    <x v="2"/>
    <s v="$"/>
    <n v="3084202.7580672004"/>
  </r>
  <r>
    <x v="0"/>
    <x v="1"/>
    <x v="1"/>
    <x v="3"/>
    <s v="10/2/2017"/>
    <x v="1"/>
    <s v="Cost Centre"/>
    <x v="3"/>
    <x v="2"/>
    <s v="$"/>
    <n v="4135202.765971201"/>
  </r>
  <r>
    <x v="0"/>
    <x v="1"/>
    <x v="1"/>
    <x v="4"/>
    <s v="11/2/2017"/>
    <x v="1"/>
    <s v="Cost Centre"/>
    <x v="3"/>
    <x v="2"/>
    <s v="$"/>
    <n v="4473275.8948415993"/>
  </r>
  <r>
    <x v="0"/>
    <x v="1"/>
    <x v="1"/>
    <x v="5"/>
    <s v="12/2/2017"/>
    <x v="1"/>
    <s v="Cost Centre"/>
    <x v="3"/>
    <x v="2"/>
    <s v="$"/>
    <n v="3464957.9260800011"/>
  </r>
  <r>
    <x v="0"/>
    <x v="1"/>
    <x v="1"/>
    <x v="6"/>
    <s v="1/2/2018"/>
    <x v="2"/>
    <s v="Cost Centre"/>
    <x v="3"/>
    <x v="2"/>
    <s v="$"/>
    <n v="4049642.8266000003"/>
  </r>
  <r>
    <x v="0"/>
    <x v="1"/>
    <x v="1"/>
    <x v="7"/>
    <s v="2/2/2018"/>
    <x v="2"/>
    <s v="Cost Centre"/>
    <x v="3"/>
    <x v="2"/>
    <s v="$"/>
    <n v="4767948.2214000002"/>
  </r>
  <r>
    <x v="0"/>
    <x v="1"/>
    <x v="1"/>
    <x v="8"/>
    <s v="3/2/2018"/>
    <x v="2"/>
    <s v="Cost Centre"/>
    <x v="3"/>
    <x v="2"/>
    <s v="$"/>
    <n v="4346722.8083999995"/>
  </r>
  <r>
    <x v="0"/>
    <x v="1"/>
    <x v="1"/>
    <x v="9"/>
    <s v="4/2/2018"/>
    <x v="3"/>
    <s v="Cost Centre"/>
    <x v="3"/>
    <x v="2"/>
    <s v="$"/>
    <n v="4671541.1274000006"/>
  </r>
  <r>
    <x v="0"/>
    <x v="1"/>
    <x v="1"/>
    <x v="10"/>
    <s v="5/2/2018"/>
    <x v="3"/>
    <s v="Cost Centre"/>
    <x v="3"/>
    <x v="2"/>
    <s v="$"/>
    <n v="5478104.6040000012"/>
  </r>
  <r>
    <x v="0"/>
    <x v="1"/>
    <x v="1"/>
    <x v="11"/>
    <s v="6/2/2018"/>
    <x v="3"/>
    <s v="Cost Centre"/>
    <x v="3"/>
    <x v="2"/>
    <s v="$"/>
    <n v="2269805.1667200001"/>
  </r>
  <r>
    <x v="0"/>
    <x v="1"/>
    <x v="1"/>
    <x v="0"/>
    <s v="7/2/2017"/>
    <x v="0"/>
    <s v="Cost Centre"/>
    <x v="4"/>
    <x v="3"/>
    <s v="$"/>
    <n v="1266517.2565584001"/>
  </r>
  <r>
    <x v="0"/>
    <x v="1"/>
    <x v="1"/>
    <x v="1"/>
    <s v="8/2/2017"/>
    <x v="0"/>
    <s v="Cost Centre"/>
    <x v="4"/>
    <x v="3"/>
    <s v="$"/>
    <n v="1525787.08128"/>
  </r>
  <r>
    <x v="0"/>
    <x v="1"/>
    <x v="1"/>
    <x v="2"/>
    <s v="9/2/2017"/>
    <x v="0"/>
    <s v="Cost Centre"/>
    <x v="4"/>
    <x v="3"/>
    <s v="$"/>
    <n v="1542101.3790336002"/>
  </r>
  <r>
    <x v="0"/>
    <x v="1"/>
    <x v="1"/>
    <x v="3"/>
    <s v="10/2/2017"/>
    <x v="1"/>
    <s v="Cost Centre"/>
    <x v="4"/>
    <x v="3"/>
    <s v="$"/>
    <n v="2067601.3829856005"/>
  </r>
  <r>
    <x v="0"/>
    <x v="1"/>
    <x v="1"/>
    <x v="4"/>
    <s v="11/2/2017"/>
    <x v="1"/>
    <s v="Cost Centre"/>
    <x v="4"/>
    <x v="3"/>
    <s v="$"/>
    <n v="2236637.9474207996"/>
  </r>
  <r>
    <x v="0"/>
    <x v="1"/>
    <x v="1"/>
    <x v="5"/>
    <s v="12/2/2017"/>
    <x v="1"/>
    <s v="Cost Centre"/>
    <x v="4"/>
    <x v="3"/>
    <s v="$"/>
    <n v="1732478.9630400005"/>
  </r>
  <r>
    <x v="0"/>
    <x v="1"/>
    <x v="1"/>
    <x v="6"/>
    <s v="1/2/2018"/>
    <x v="2"/>
    <s v="Cost Centre"/>
    <x v="4"/>
    <x v="3"/>
    <s v="$"/>
    <n v="2024821.4133000001"/>
  </r>
  <r>
    <x v="0"/>
    <x v="1"/>
    <x v="1"/>
    <x v="7"/>
    <s v="2/2/2018"/>
    <x v="2"/>
    <s v="Cost Centre"/>
    <x v="4"/>
    <x v="3"/>
    <s v="$"/>
    <n v="2383974.1107000001"/>
  </r>
  <r>
    <x v="0"/>
    <x v="1"/>
    <x v="1"/>
    <x v="8"/>
    <s v="3/2/2018"/>
    <x v="2"/>
    <s v="Cost Centre"/>
    <x v="4"/>
    <x v="3"/>
    <s v="$"/>
    <n v="2173361.4041999998"/>
  </r>
  <r>
    <x v="0"/>
    <x v="1"/>
    <x v="1"/>
    <x v="9"/>
    <s v="4/2/2018"/>
    <x v="3"/>
    <s v="Cost Centre"/>
    <x v="4"/>
    <x v="3"/>
    <s v="$"/>
    <n v="2335770.5637000003"/>
  </r>
  <r>
    <x v="0"/>
    <x v="1"/>
    <x v="1"/>
    <x v="10"/>
    <s v="5/2/2018"/>
    <x v="3"/>
    <s v="Cost Centre"/>
    <x v="4"/>
    <x v="3"/>
    <s v="$"/>
    <n v="2739052.3020000006"/>
  </r>
  <r>
    <x v="0"/>
    <x v="1"/>
    <x v="1"/>
    <x v="11"/>
    <s v="6/2/2018"/>
    <x v="3"/>
    <s v="Cost Centre"/>
    <x v="4"/>
    <x v="3"/>
    <s v="$"/>
    <n v="1134902.58336"/>
  </r>
  <r>
    <x v="0"/>
    <x v="1"/>
    <x v="1"/>
    <x v="0"/>
    <s v="7/2/2017"/>
    <x v="0"/>
    <s v="Cost Centre"/>
    <x v="4"/>
    <x v="4"/>
    <s v="$"/>
    <n v="1055431.0471320001"/>
  </r>
  <r>
    <x v="0"/>
    <x v="1"/>
    <x v="1"/>
    <x v="1"/>
    <s v="8/2/2017"/>
    <x v="0"/>
    <s v="Cost Centre"/>
    <x v="4"/>
    <x v="4"/>
    <s v="$"/>
    <n v="1271489.2344000002"/>
  </r>
  <r>
    <x v="0"/>
    <x v="1"/>
    <x v="1"/>
    <x v="2"/>
    <s v="9/2/2017"/>
    <x v="0"/>
    <s v="Cost Centre"/>
    <x v="4"/>
    <x v="4"/>
    <s v="$"/>
    <n v="1285084.4825280001"/>
  </r>
  <r>
    <x v="0"/>
    <x v="1"/>
    <x v="1"/>
    <x v="3"/>
    <s v="10/2/2017"/>
    <x v="1"/>
    <s v="Cost Centre"/>
    <x v="4"/>
    <x v="4"/>
    <s v="$"/>
    <n v="1723001.1524880002"/>
  </r>
  <r>
    <x v="0"/>
    <x v="1"/>
    <x v="1"/>
    <x v="4"/>
    <s v="11/2/2017"/>
    <x v="1"/>
    <s v="Cost Centre"/>
    <x v="4"/>
    <x v="4"/>
    <s v="$"/>
    <n v="1863864.9561839998"/>
  </r>
  <r>
    <x v="0"/>
    <x v="1"/>
    <x v="1"/>
    <x v="5"/>
    <s v="12/2/2017"/>
    <x v="1"/>
    <s v="Cost Centre"/>
    <x v="4"/>
    <x v="4"/>
    <s v="$"/>
    <n v="1443732.4692000004"/>
  </r>
  <r>
    <x v="0"/>
    <x v="1"/>
    <x v="1"/>
    <x v="6"/>
    <s v="1/2/2018"/>
    <x v="2"/>
    <s v="Cost Centre"/>
    <x v="4"/>
    <x v="4"/>
    <s v="$"/>
    <n v="1687351.1777500003"/>
  </r>
  <r>
    <x v="0"/>
    <x v="1"/>
    <x v="1"/>
    <x v="7"/>
    <s v="2/2/2018"/>
    <x v="2"/>
    <s v="Cost Centre"/>
    <x v="4"/>
    <x v="4"/>
    <s v="$"/>
    <n v="1986645.0922500002"/>
  </r>
  <r>
    <x v="0"/>
    <x v="1"/>
    <x v="1"/>
    <x v="8"/>
    <s v="3/2/2018"/>
    <x v="2"/>
    <s v="Cost Centre"/>
    <x v="4"/>
    <x v="4"/>
    <s v="$"/>
    <n v="1811134.5035000001"/>
  </r>
  <r>
    <x v="0"/>
    <x v="1"/>
    <x v="1"/>
    <x v="9"/>
    <s v="4/2/2018"/>
    <x v="3"/>
    <s v="Cost Centre"/>
    <x v="4"/>
    <x v="4"/>
    <s v="$"/>
    <n v="1946475.4697500004"/>
  </r>
  <r>
    <x v="0"/>
    <x v="1"/>
    <x v="1"/>
    <x v="10"/>
    <s v="5/2/2018"/>
    <x v="3"/>
    <s v="Cost Centre"/>
    <x v="4"/>
    <x v="4"/>
    <s v="$"/>
    <n v="2282543.5850000004"/>
  </r>
  <r>
    <x v="0"/>
    <x v="1"/>
    <x v="1"/>
    <x v="11"/>
    <s v="6/2/2018"/>
    <x v="3"/>
    <s v="Cost Centre"/>
    <x v="4"/>
    <x v="4"/>
    <s v="$"/>
    <n v="945752.15280000004"/>
  </r>
  <r>
    <x v="0"/>
    <x v="1"/>
    <x v="1"/>
    <x v="0"/>
    <s v="7/2/2017"/>
    <x v="0"/>
    <s v="Cost Centre"/>
    <x v="5"/>
    <x v="5"/>
    <s v="$"/>
    <n v="996326.908492608"/>
  </r>
  <r>
    <x v="0"/>
    <x v="1"/>
    <x v="1"/>
    <x v="1"/>
    <s v="8/2/2017"/>
    <x v="0"/>
    <s v="Cost Centre"/>
    <x v="5"/>
    <x v="5"/>
    <s v="$"/>
    <n v="1200285.8372736"/>
  </r>
  <r>
    <x v="0"/>
    <x v="1"/>
    <x v="1"/>
    <x v="2"/>
    <s v="9/2/2017"/>
    <x v="0"/>
    <s v="Cost Centre"/>
    <x v="5"/>
    <x v="5"/>
    <s v="$"/>
    <n v="1213119.7515064322"/>
  </r>
  <r>
    <x v="0"/>
    <x v="1"/>
    <x v="1"/>
    <x v="3"/>
    <s v="10/2/2017"/>
    <x v="1"/>
    <s v="Cost Centre"/>
    <x v="5"/>
    <x v="5"/>
    <s v="$"/>
    <n v="1626513.0879486722"/>
  </r>
  <r>
    <x v="0"/>
    <x v="1"/>
    <x v="1"/>
    <x v="4"/>
    <s v="11/2/2017"/>
    <x v="1"/>
    <s v="Cost Centre"/>
    <x v="5"/>
    <x v="5"/>
    <s v="$"/>
    <n v="1759488.5186376958"/>
  </r>
  <r>
    <x v="0"/>
    <x v="1"/>
    <x v="1"/>
    <x v="5"/>
    <s v="12/2/2017"/>
    <x v="1"/>
    <s v="Cost Centre"/>
    <x v="5"/>
    <x v="5"/>
    <s v="$"/>
    <n v="1362883.4509248002"/>
  </r>
  <r>
    <x v="0"/>
    <x v="1"/>
    <x v="1"/>
    <x v="6"/>
    <s v="1/2/2018"/>
    <x v="2"/>
    <s v="Cost Centre"/>
    <x v="5"/>
    <x v="5"/>
    <s v="$"/>
    <n v="1592859.5117959999"/>
  </r>
  <r>
    <x v="0"/>
    <x v="1"/>
    <x v="1"/>
    <x v="7"/>
    <s v="2/2/2018"/>
    <x v="2"/>
    <s v="Cost Centre"/>
    <x v="5"/>
    <x v="5"/>
    <s v="$"/>
    <n v="1875392.9670840001"/>
  </r>
  <r>
    <x v="0"/>
    <x v="1"/>
    <x v="1"/>
    <x v="8"/>
    <s v="3/2/2018"/>
    <x v="2"/>
    <s v="Cost Centre"/>
    <x v="5"/>
    <x v="5"/>
    <s v="$"/>
    <n v="1709710.9713039999"/>
  </r>
  <r>
    <x v="0"/>
    <x v="1"/>
    <x v="1"/>
    <x v="9"/>
    <s v="4/2/2018"/>
    <x v="3"/>
    <s v="Cost Centre"/>
    <x v="5"/>
    <x v="5"/>
    <s v="$"/>
    <n v="1837472.8434440002"/>
  </r>
  <r>
    <x v="0"/>
    <x v="1"/>
    <x v="1"/>
    <x v="10"/>
    <s v="5/2/2018"/>
    <x v="3"/>
    <s v="Cost Centre"/>
    <x v="5"/>
    <x v="5"/>
    <s v="$"/>
    <n v="2154721.1442400003"/>
  </r>
  <r>
    <x v="0"/>
    <x v="1"/>
    <x v="1"/>
    <x v="11"/>
    <s v="6/2/2018"/>
    <x v="3"/>
    <s v="Cost Centre"/>
    <x v="5"/>
    <x v="5"/>
    <s v="$"/>
    <n v="892790.0322432"/>
  </r>
  <r>
    <x v="0"/>
    <x v="1"/>
    <x v="1"/>
    <x v="0"/>
    <s v="7/2/2017"/>
    <x v="0"/>
    <s v="Cost Centre"/>
    <x v="5"/>
    <x v="6"/>
    <s v="$"/>
    <n v="869931.04490880016"/>
  </r>
  <r>
    <x v="0"/>
    <x v="1"/>
    <x v="1"/>
    <x v="1"/>
    <s v="8/2/2017"/>
    <x v="0"/>
    <s v="Cost Centre"/>
    <x v="5"/>
    <x v="6"/>
    <s v="$"/>
    <n v="1048015.3689600001"/>
  </r>
  <r>
    <x v="0"/>
    <x v="1"/>
    <x v="1"/>
    <x v="2"/>
    <s v="9/2/2017"/>
    <x v="0"/>
    <s v="Cost Centre"/>
    <x v="5"/>
    <x v="6"/>
    <s v="$"/>
    <n v="1059221.1492352001"/>
  </r>
  <r>
    <x v="0"/>
    <x v="1"/>
    <x v="1"/>
    <x v="3"/>
    <s v="10/2/2017"/>
    <x v="1"/>
    <s v="Cost Centre"/>
    <x v="5"/>
    <x v="6"/>
    <s v="$"/>
    <n v="1420170.6468992003"/>
  </r>
  <r>
    <x v="0"/>
    <x v="1"/>
    <x v="1"/>
    <x v="4"/>
    <s v="11/2/2017"/>
    <x v="1"/>
    <s v="Cost Centre"/>
    <x v="5"/>
    <x v="6"/>
    <s v="$"/>
    <n v="1536276.5699455999"/>
  </r>
  <r>
    <x v="0"/>
    <x v="1"/>
    <x v="1"/>
    <x v="5"/>
    <s v="12/2/2017"/>
    <x v="1"/>
    <s v="Cost Centre"/>
    <x v="5"/>
    <x v="6"/>
    <s v="$"/>
    <n v="785390.46324480022"/>
  </r>
  <r>
    <x v="0"/>
    <x v="1"/>
    <x v="1"/>
    <x v="6"/>
    <s v="1/2/2018"/>
    <x v="2"/>
    <s v="Cost Centre"/>
    <x v="5"/>
    <x v="6"/>
    <s v="$"/>
    <n v="734335.23255680013"/>
  </r>
  <r>
    <x v="0"/>
    <x v="1"/>
    <x v="1"/>
    <x v="7"/>
    <s v="2/2/2018"/>
    <x v="2"/>
    <s v="Cost Centre"/>
    <x v="5"/>
    <x v="6"/>
    <s v="$"/>
    <n v="864587.94414720009"/>
  </r>
  <r>
    <x v="0"/>
    <x v="1"/>
    <x v="1"/>
    <x v="8"/>
    <s v="3/2/2018"/>
    <x v="2"/>
    <s v="Cost Centre"/>
    <x v="5"/>
    <x v="6"/>
    <s v="$"/>
    <n v="788205.73592320003"/>
  </r>
  <r>
    <x v="0"/>
    <x v="1"/>
    <x v="1"/>
    <x v="9"/>
    <s v="4/2/2018"/>
    <x v="3"/>
    <s v="Cost Centre"/>
    <x v="5"/>
    <x v="6"/>
    <s v="$"/>
    <n v="847106.12443520024"/>
  </r>
  <r>
    <x v="0"/>
    <x v="1"/>
    <x v="1"/>
    <x v="10"/>
    <s v="5/2/2018"/>
    <x v="3"/>
    <s v="Cost Centre"/>
    <x v="5"/>
    <x v="6"/>
    <s v="$"/>
    <n v="993362.96819200017"/>
  </r>
  <r>
    <x v="0"/>
    <x v="1"/>
    <x v="1"/>
    <x v="11"/>
    <s v="6/2/2018"/>
    <x v="3"/>
    <s v="Cost Centre"/>
    <x v="5"/>
    <x v="6"/>
    <s v="$"/>
    <n v="514489.17112320004"/>
  </r>
  <r>
    <x v="0"/>
    <x v="1"/>
    <x v="1"/>
    <x v="0"/>
    <s v="7/2/2017"/>
    <x v="0"/>
    <s v="Cost Centre"/>
    <x v="5"/>
    <x v="7"/>
    <s v="$"/>
    <n v="921103.45931519999"/>
  </r>
  <r>
    <x v="0"/>
    <x v="1"/>
    <x v="1"/>
    <x v="1"/>
    <s v="8/2/2017"/>
    <x v="0"/>
    <s v="Cost Centre"/>
    <x v="5"/>
    <x v="7"/>
    <s v="$"/>
    <n v="1109663.3318399999"/>
  </r>
  <r>
    <x v="0"/>
    <x v="1"/>
    <x v="1"/>
    <x v="2"/>
    <s v="9/2/2017"/>
    <x v="0"/>
    <s v="Cost Centre"/>
    <x v="5"/>
    <x v="7"/>
    <s v="$"/>
    <n v="1121528.2756608"/>
  </r>
  <r>
    <x v="0"/>
    <x v="1"/>
    <x v="1"/>
    <x v="3"/>
    <s v="10/2/2017"/>
    <x v="1"/>
    <s v="Cost Centre"/>
    <x v="5"/>
    <x v="7"/>
    <s v="$"/>
    <n v="1503710.0967168"/>
  </r>
  <r>
    <x v="0"/>
    <x v="1"/>
    <x v="1"/>
    <x v="4"/>
    <s v="11/2/2017"/>
    <x v="1"/>
    <s v="Cost Centre"/>
    <x v="5"/>
    <x v="7"/>
    <s v="$"/>
    <n v="1626645.7799423998"/>
  </r>
  <r>
    <x v="0"/>
    <x v="1"/>
    <x v="1"/>
    <x v="5"/>
    <s v="12/2/2017"/>
    <x v="1"/>
    <s v="Cost Centre"/>
    <x v="5"/>
    <x v="7"/>
    <s v="$"/>
    <n v="831589.90225920011"/>
  </r>
  <r>
    <x v="0"/>
    <x v="1"/>
    <x v="1"/>
    <x v="6"/>
    <s v="1/2/2018"/>
    <x v="2"/>
    <s v="Cost Centre"/>
    <x v="5"/>
    <x v="7"/>
    <s v="$"/>
    <n v="777531.42270720005"/>
  </r>
  <r>
    <x v="0"/>
    <x v="1"/>
    <x v="1"/>
    <x v="7"/>
    <s v="2/2/2018"/>
    <x v="2"/>
    <s v="Cost Centre"/>
    <x v="5"/>
    <x v="7"/>
    <s v="$"/>
    <n v="915446.05850879999"/>
  </r>
  <r>
    <x v="0"/>
    <x v="1"/>
    <x v="1"/>
    <x v="8"/>
    <s v="3/2/2018"/>
    <x v="2"/>
    <s v="Cost Centre"/>
    <x v="5"/>
    <x v="7"/>
    <s v="$"/>
    <n v="834570.77921279997"/>
  </r>
  <r>
    <x v="0"/>
    <x v="1"/>
    <x v="1"/>
    <x v="9"/>
    <s v="4/2/2018"/>
    <x v="3"/>
    <s v="Cost Centre"/>
    <x v="5"/>
    <x v="7"/>
    <s v="$"/>
    <n v="896935.89646080008"/>
  </r>
  <r>
    <x v="0"/>
    <x v="1"/>
    <x v="1"/>
    <x v="10"/>
    <s v="5/2/2018"/>
    <x v="3"/>
    <s v="Cost Centre"/>
    <x v="5"/>
    <x v="7"/>
    <s v="$"/>
    <n v="1051796.083968"/>
  </r>
  <r>
    <x v="0"/>
    <x v="1"/>
    <x v="1"/>
    <x v="11"/>
    <s v="6/2/2018"/>
    <x v="3"/>
    <s v="Cost Centre"/>
    <x v="5"/>
    <x v="7"/>
    <s v="$"/>
    <n v="544753.24001279997"/>
  </r>
  <r>
    <x v="0"/>
    <x v="1"/>
    <x v="1"/>
    <x v="0"/>
    <s v="7/2/2017"/>
    <x v="0"/>
    <s v="Cost Centre"/>
    <x v="5"/>
    <x v="8"/>
    <s v="$"/>
    <n v="498931.04046240001"/>
  </r>
  <r>
    <x v="0"/>
    <x v="1"/>
    <x v="1"/>
    <x v="1"/>
    <s v="8/2/2017"/>
    <x v="0"/>
    <s v="Cost Centre"/>
    <x v="5"/>
    <x v="8"/>
    <s v="$"/>
    <n v="601067.63808000006"/>
  </r>
  <r>
    <x v="0"/>
    <x v="1"/>
    <x v="1"/>
    <x v="2"/>
    <s v="9/2/2017"/>
    <x v="0"/>
    <s v="Cost Centre"/>
    <x v="5"/>
    <x v="8"/>
    <s v="$"/>
    <n v="607494.48264960002"/>
  </r>
  <r>
    <x v="0"/>
    <x v="1"/>
    <x v="1"/>
    <x v="3"/>
    <s v="10/2/2017"/>
    <x v="1"/>
    <s v="Cost Centre"/>
    <x v="5"/>
    <x v="8"/>
    <s v="$"/>
    <n v="814509.63572160015"/>
  </r>
  <r>
    <x v="0"/>
    <x v="1"/>
    <x v="1"/>
    <x v="4"/>
    <s v="11/2/2017"/>
    <x v="1"/>
    <s v="Cost Centre"/>
    <x v="5"/>
    <x v="8"/>
    <s v="$"/>
    <n v="881099.79746879986"/>
  </r>
  <r>
    <x v="0"/>
    <x v="1"/>
    <x v="1"/>
    <x v="5"/>
    <s v="12/2/2017"/>
    <x v="1"/>
    <s v="Cost Centre"/>
    <x v="5"/>
    <x v="8"/>
    <s v="$"/>
    <n v="450444.53039040015"/>
  </r>
  <r>
    <x v="0"/>
    <x v="1"/>
    <x v="1"/>
    <x v="6"/>
    <s v="1/2/2018"/>
    <x v="2"/>
    <s v="Cost Centre"/>
    <x v="5"/>
    <x v="8"/>
    <s v="$"/>
    <n v="421162.85396640003"/>
  </r>
  <r>
    <x v="0"/>
    <x v="1"/>
    <x v="1"/>
    <x v="7"/>
    <s v="2/2/2018"/>
    <x v="2"/>
    <s v="Cost Centre"/>
    <x v="5"/>
    <x v="8"/>
    <s v="$"/>
    <n v="495866.61502560001"/>
  </r>
  <r>
    <x v="0"/>
    <x v="1"/>
    <x v="1"/>
    <x v="8"/>
    <s v="3/2/2018"/>
    <x v="2"/>
    <s v="Cost Centre"/>
    <x v="5"/>
    <x v="8"/>
    <s v="$"/>
    <n v="452059.1720736"/>
  </r>
  <r>
    <x v="0"/>
    <x v="1"/>
    <x v="1"/>
    <x v="9"/>
    <s v="4/2/2018"/>
    <x v="3"/>
    <s v="Cost Centre"/>
    <x v="5"/>
    <x v="8"/>
    <s v="$"/>
    <n v="485840.2772496001"/>
  </r>
  <r>
    <x v="0"/>
    <x v="1"/>
    <x v="1"/>
    <x v="10"/>
    <s v="5/2/2018"/>
    <x v="3"/>
    <s v="Cost Centre"/>
    <x v="5"/>
    <x v="8"/>
    <s v="$"/>
    <n v="569722.87881600007"/>
  </r>
  <r>
    <x v="0"/>
    <x v="1"/>
    <x v="1"/>
    <x v="11"/>
    <s v="6/2/2018"/>
    <x v="3"/>
    <s v="Cost Centre"/>
    <x v="5"/>
    <x v="8"/>
    <s v="$"/>
    <n v="295074.67167360004"/>
  </r>
  <r>
    <x v="0"/>
    <x v="1"/>
    <x v="1"/>
    <x v="0"/>
    <s v="7/2/2017"/>
    <x v="0"/>
    <s v="Cost Centre"/>
    <x v="6"/>
    <x v="9"/>
    <s v="$"/>
    <n v="3198275.9004000002"/>
  </r>
  <r>
    <x v="0"/>
    <x v="1"/>
    <x v="1"/>
    <x v="1"/>
    <s v="8/2/2017"/>
    <x v="0"/>
    <s v="Cost Centre"/>
    <x v="6"/>
    <x v="9"/>
    <s v="$"/>
    <n v="3852997.68"/>
  </r>
  <r>
    <x v="0"/>
    <x v="1"/>
    <x v="1"/>
    <x v="2"/>
    <s v="9/2/2017"/>
    <x v="0"/>
    <s v="Cost Centre"/>
    <x v="6"/>
    <x v="9"/>
    <s v="$"/>
    <n v="3894195.4016000004"/>
  </r>
  <r>
    <x v="0"/>
    <x v="1"/>
    <x v="1"/>
    <x v="3"/>
    <s v="10/2/2017"/>
    <x v="1"/>
    <s v="Cost Centre"/>
    <x v="6"/>
    <x v="9"/>
    <s v="$"/>
    <n v="5221215.6136000007"/>
  </r>
  <r>
    <x v="0"/>
    <x v="1"/>
    <x v="1"/>
    <x v="4"/>
    <s v="11/2/2017"/>
    <x v="1"/>
    <s v="Cost Centre"/>
    <x v="6"/>
    <x v="9"/>
    <s v="$"/>
    <n v="5648075.6247999994"/>
  </r>
  <r>
    <x v="0"/>
    <x v="1"/>
    <x v="1"/>
    <x v="5"/>
    <s v="12/2/2017"/>
    <x v="1"/>
    <s v="Cost Centre"/>
    <x v="6"/>
    <x v="9"/>
    <s v="$"/>
    <n v="2887464.9384000008"/>
  </r>
  <r>
    <x v="0"/>
    <x v="1"/>
    <x v="1"/>
    <x v="6"/>
    <s v="1/2/2018"/>
    <x v="2"/>
    <s v="Cost Centre"/>
    <x v="6"/>
    <x v="9"/>
    <s v="$"/>
    <n v="2699761.8844000003"/>
  </r>
  <r>
    <x v="0"/>
    <x v="1"/>
    <x v="1"/>
    <x v="7"/>
    <s v="2/2/2018"/>
    <x v="2"/>
    <s v="Cost Centre"/>
    <x v="6"/>
    <x v="9"/>
    <s v="$"/>
    <n v="3178632.1476000003"/>
  </r>
  <r>
    <x v="0"/>
    <x v="1"/>
    <x v="1"/>
    <x v="8"/>
    <s v="3/2/2018"/>
    <x v="2"/>
    <s v="Cost Centre"/>
    <x v="6"/>
    <x v="9"/>
    <s v="$"/>
    <n v="2897815.2056"/>
  </r>
  <r>
    <x v="0"/>
    <x v="1"/>
    <x v="1"/>
    <x v="9"/>
    <s v="4/2/2018"/>
    <x v="3"/>
    <s v="Cost Centre"/>
    <x v="6"/>
    <x v="9"/>
    <s v="$"/>
    <n v="3114360.7516000005"/>
  </r>
  <r>
    <x v="0"/>
    <x v="1"/>
    <x v="1"/>
    <x v="10"/>
    <s v="5/2/2018"/>
    <x v="3"/>
    <s v="Cost Centre"/>
    <x v="6"/>
    <x v="9"/>
    <s v="$"/>
    <n v="3652069.7360000005"/>
  </r>
  <r>
    <x v="0"/>
    <x v="1"/>
    <x v="1"/>
    <x v="11"/>
    <s v="6/2/2018"/>
    <x v="3"/>
    <s v="Cost Centre"/>
    <x v="6"/>
    <x v="9"/>
    <s v="$"/>
    <n v="1891504.3056000001"/>
  </r>
  <r>
    <x v="0"/>
    <x v="1"/>
    <x v="2"/>
    <x v="0"/>
    <s v="7/2/2017"/>
    <x v="0"/>
    <s v="Cost Centre"/>
    <x v="3"/>
    <x v="2"/>
    <s v="$"/>
    <n v="1625596.3356633"/>
  </r>
  <r>
    <x v="0"/>
    <x v="1"/>
    <x v="2"/>
    <x v="1"/>
    <s v="8/2/2017"/>
    <x v="0"/>
    <s v="Cost Centre"/>
    <x v="3"/>
    <x v="2"/>
    <s v="$"/>
    <n v="1295067.8472731998"/>
  </r>
  <r>
    <x v="0"/>
    <x v="1"/>
    <x v="2"/>
    <x v="2"/>
    <s v="9/2/2017"/>
    <x v="0"/>
    <s v="Cost Centre"/>
    <x v="3"/>
    <x v="2"/>
    <s v="$"/>
    <n v="1750624.8818057997"/>
  </r>
  <r>
    <x v="0"/>
    <x v="1"/>
    <x v="2"/>
    <x v="3"/>
    <s v="10/2/2017"/>
    <x v="1"/>
    <s v="Cost Centre"/>
    <x v="3"/>
    <x v="2"/>
    <s v="$"/>
    <n v="1472529.3869285996"/>
  </r>
  <r>
    <x v="0"/>
    <x v="1"/>
    <x v="2"/>
    <x v="4"/>
    <s v="11/2/2017"/>
    <x v="1"/>
    <s v="Cost Centre"/>
    <x v="3"/>
    <x v="2"/>
    <s v="$"/>
    <n v="1252200.4923928501"/>
  </r>
  <r>
    <x v="0"/>
    <x v="1"/>
    <x v="2"/>
    <x v="5"/>
    <s v="12/2/2017"/>
    <x v="1"/>
    <s v="Cost Centre"/>
    <x v="3"/>
    <x v="2"/>
    <s v="$"/>
    <n v="1406782.6738875001"/>
  </r>
  <r>
    <x v="0"/>
    <x v="1"/>
    <x v="2"/>
    <x v="6"/>
    <s v="1/2/2018"/>
    <x v="2"/>
    <s v="Cost Centre"/>
    <x v="3"/>
    <x v="2"/>
    <s v="$"/>
    <n v="1877449.5046125001"/>
  </r>
  <r>
    <x v="0"/>
    <x v="1"/>
    <x v="2"/>
    <x v="7"/>
    <s v="2/2/2018"/>
    <x v="2"/>
    <s v="Cost Centre"/>
    <x v="3"/>
    <x v="2"/>
    <s v="$"/>
    <n v="1912219.1750437501"/>
  </r>
  <r>
    <x v="0"/>
    <x v="1"/>
    <x v="2"/>
    <x v="8"/>
    <s v="3/2/2018"/>
    <x v="2"/>
    <s v="Cost Centre"/>
    <x v="3"/>
    <x v="2"/>
    <s v="$"/>
    <n v="2266625.1980531253"/>
  </r>
  <r>
    <x v="0"/>
    <x v="1"/>
    <x v="2"/>
    <x v="9"/>
    <s v="4/2/2018"/>
    <x v="3"/>
    <s v="Cost Centre"/>
    <x v="3"/>
    <x v="2"/>
    <s v="$"/>
    <n v="2234200.5744250002"/>
  </r>
  <r>
    <x v="0"/>
    <x v="1"/>
    <x v="2"/>
    <x v="10"/>
    <s v="5/2/2018"/>
    <x v="3"/>
    <s v="Cost Centre"/>
    <x v="3"/>
    <x v="2"/>
    <s v="$"/>
    <n v="2593715.6428375002"/>
  </r>
  <r>
    <x v="0"/>
    <x v="1"/>
    <x v="2"/>
    <x v="11"/>
    <s v="6/2/2018"/>
    <x v="3"/>
    <s v="Cost Centre"/>
    <x v="3"/>
    <x v="2"/>
    <s v="$"/>
    <n v="2274807.7859325004"/>
  </r>
  <r>
    <x v="0"/>
    <x v="1"/>
    <x v="2"/>
    <x v="0"/>
    <s v="7/2/2017"/>
    <x v="0"/>
    <s v="Cost Centre"/>
    <x v="4"/>
    <x v="3"/>
    <s v="$"/>
    <n v="895736.75638589996"/>
  </r>
  <r>
    <x v="0"/>
    <x v="1"/>
    <x v="2"/>
    <x v="1"/>
    <s v="8/2/2017"/>
    <x v="0"/>
    <s v="Cost Centre"/>
    <x v="4"/>
    <x v="3"/>
    <s v="$"/>
    <n v="713608.81380359991"/>
  </r>
  <r>
    <x v="0"/>
    <x v="1"/>
    <x v="2"/>
    <x v="2"/>
    <s v="9/2/2017"/>
    <x v="0"/>
    <s v="Cost Centre"/>
    <x v="4"/>
    <x v="3"/>
    <s v="$"/>
    <n v="964630.03691340005"/>
  </r>
  <r>
    <x v="0"/>
    <x v="1"/>
    <x v="2"/>
    <x v="3"/>
    <s v="10/2/2017"/>
    <x v="1"/>
    <s v="Cost Centre"/>
    <x v="4"/>
    <x v="3"/>
    <s v="$"/>
    <n v="811393.74381779996"/>
  </r>
  <r>
    <x v="0"/>
    <x v="1"/>
    <x v="2"/>
    <x v="4"/>
    <s v="11/2/2017"/>
    <x v="1"/>
    <s v="Cost Centre"/>
    <x v="4"/>
    <x v="3"/>
    <s v="$"/>
    <n v="689988.02642055007"/>
  </r>
  <r>
    <x v="0"/>
    <x v="1"/>
    <x v="2"/>
    <x v="5"/>
    <s v="12/2/2017"/>
    <x v="1"/>
    <s v="Cost Centre"/>
    <x v="4"/>
    <x v="3"/>
    <s v="$"/>
    <n v="775165.96316250006"/>
  </r>
  <r>
    <x v="0"/>
    <x v="1"/>
    <x v="2"/>
    <x v="6"/>
    <s v="1/2/2018"/>
    <x v="2"/>
    <s v="Cost Centre"/>
    <x v="4"/>
    <x v="3"/>
    <s v="$"/>
    <n v="1034512.9923375"/>
  </r>
  <r>
    <x v="0"/>
    <x v="1"/>
    <x v="2"/>
    <x v="7"/>
    <s v="2/2/2018"/>
    <x v="2"/>
    <s v="Cost Centre"/>
    <x v="4"/>
    <x v="3"/>
    <s v="$"/>
    <n v="888365.66788124992"/>
  </r>
  <r>
    <x v="0"/>
    <x v="1"/>
    <x v="2"/>
    <x v="8"/>
    <s v="3/2/2018"/>
    <x v="2"/>
    <s v="Cost Centre"/>
    <x v="4"/>
    <x v="3"/>
    <s v="$"/>
    <n v="1248956.7417843752"/>
  </r>
  <r>
    <x v="0"/>
    <x v="1"/>
    <x v="2"/>
    <x v="9"/>
    <s v="4/2/2018"/>
    <x v="3"/>
    <s v="Cost Centre"/>
    <x v="4"/>
    <x v="3"/>
    <s v="$"/>
    <n v="680069.70427499991"/>
  </r>
  <r>
    <x v="0"/>
    <x v="1"/>
    <x v="2"/>
    <x v="10"/>
    <s v="5/2/2018"/>
    <x v="3"/>
    <s v="Cost Centre"/>
    <x v="4"/>
    <x v="3"/>
    <s v="$"/>
    <n v="878169.84401249979"/>
  </r>
  <r>
    <x v="0"/>
    <x v="1"/>
    <x v="2"/>
    <x v="11"/>
    <s v="6/2/2018"/>
    <x v="3"/>
    <s v="Cost Centre"/>
    <x v="4"/>
    <x v="3"/>
    <s v="$"/>
    <n v="1253465.5146975003"/>
  </r>
  <r>
    <x v="0"/>
    <x v="1"/>
    <x v="2"/>
    <x v="0"/>
    <s v="7/2/2017"/>
    <x v="0"/>
    <s v="Cost Centre"/>
    <x v="4"/>
    <x v="4"/>
    <s v="$"/>
    <n v="829385.88554250007"/>
  </r>
  <r>
    <x v="0"/>
    <x v="1"/>
    <x v="2"/>
    <x v="1"/>
    <s v="8/2/2017"/>
    <x v="0"/>
    <s v="Cost Centre"/>
    <x v="4"/>
    <x v="4"/>
    <s v="$"/>
    <n v="660748.90166999993"/>
  </r>
  <r>
    <x v="0"/>
    <x v="1"/>
    <x v="2"/>
    <x v="2"/>
    <s v="9/2/2017"/>
    <x v="0"/>
    <s v="Cost Centre"/>
    <x v="4"/>
    <x v="4"/>
    <s v="$"/>
    <n v="893175.96010499995"/>
  </r>
  <r>
    <x v="0"/>
    <x v="1"/>
    <x v="2"/>
    <x v="3"/>
    <s v="10/2/2017"/>
    <x v="1"/>
    <s v="Cost Centre"/>
    <x v="4"/>
    <x v="4"/>
    <s v="$"/>
    <n v="751290.50353499991"/>
  </r>
  <r>
    <x v="0"/>
    <x v="1"/>
    <x v="2"/>
    <x v="4"/>
    <s v="11/2/2017"/>
    <x v="1"/>
    <s v="Cost Centre"/>
    <x v="4"/>
    <x v="4"/>
    <s v="$"/>
    <n v="638877.80224125006"/>
  </r>
  <r>
    <x v="0"/>
    <x v="1"/>
    <x v="2"/>
    <x v="5"/>
    <s v="12/2/2017"/>
    <x v="1"/>
    <s v="Cost Centre"/>
    <x v="4"/>
    <x v="4"/>
    <s v="$"/>
    <n v="717746.26218750002"/>
  </r>
  <r>
    <x v="0"/>
    <x v="1"/>
    <x v="2"/>
    <x v="6"/>
    <s v="1/2/2018"/>
    <x v="2"/>
    <s v="Cost Centre"/>
    <x v="4"/>
    <x v="4"/>
    <s v="$"/>
    <n v="957882.40031249996"/>
  </r>
  <r>
    <x v="0"/>
    <x v="1"/>
    <x v="2"/>
    <x v="7"/>
    <s v="2/2/2018"/>
    <x v="2"/>
    <s v="Cost Centre"/>
    <x v="4"/>
    <x v="4"/>
    <s v="$"/>
    <n v="822560.80359374988"/>
  </r>
  <r>
    <x v="0"/>
    <x v="1"/>
    <x v="2"/>
    <x v="8"/>
    <s v="3/2/2018"/>
    <x v="2"/>
    <s v="Cost Centre"/>
    <x v="4"/>
    <x v="4"/>
    <s v="$"/>
    <n v="1156441.4275781249"/>
  </r>
  <r>
    <x v="0"/>
    <x v="1"/>
    <x v="2"/>
    <x v="9"/>
    <s v="4/2/2018"/>
    <x v="3"/>
    <s v="Cost Centre"/>
    <x v="4"/>
    <x v="4"/>
    <s v="$"/>
    <n v="629694.17062500003"/>
  </r>
  <r>
    <x v="0"/>
    <x v="1"/>
    <x v="2"/>
    <x v="10"/>
    <s v="5/2/2018"/>
    <x v="3"/>
    <s v="Cost Centre"/>
    <x v="4"/>
    <x v="4"/>
    <s v="$"/>
    <n v="813120.22593749978"/>
  </r>
  <r>
    <x v="0"/>
    <x v="1"/>
    <x v="2"/>
    <x v="11"/>
    <s v="6/2/2018"/>
    <x v="3"/>
    <s v="Cost Centre"/>
    <x v="4"/>
    <x v="4"/>
    <s v="$"/>
    <n v="1160616.2173125001"/>
  </r>
  <r>
    <x v="0"/>
    <x v="1"/>
    <x v="2"/>
    <x v="0"/>
    <s v="7/2/2017"/>
    <x v="0"/>
    <s v="Cost Centre"/>
    <x v="5"/>
    <x v="5"/>
    <s v="$"/>
    <n v="716589.40510871995"/>
  </r>
  <r>
    <x v="0"/>
    <x v="1"/>
    <x v="2"/>
    <x v="1"/>
    <s v="8/2/2017"/>
    <x v="0"/>
    <s v="Cost Centre"/>
    <x v="5"/>
    <x v="5"/>
    <s v="$"/>
    <n v="570887.05104287993"/>
  </r>
  <r>
    <x v="0"/>
    <x v="1"/>
    <x v="2"/>
    <x v="2"/>
    <s v="9/2/2017"/>
    <x v="0"/>
    <s v="Cost Centre"/>
    <x v="5"/>
    <x v="5"/>
    <s v="$"/>
    <n v="771704.02953071985"/>
  </r>
  <r>
    <x v="0"/>
    <x v="1"/>
    <x v="2"/>
    <x v="3"/>
    <s v="10/2/2017"/>
    <x v="1"/>
    <s v="Cost Centre"/>
    <x v="5"/>
    <x v="5"/>
    <s v="$"/>
    <n v="649114.99505423987"/>
  </r>
  <r>
    <x v="0"/>
    <x v="1"/>
    <x v="2"/>
    <x v="4"/>
    <s v="11/2/2017"/>
    <x v="1"/>
    <s v="Cost Centre"/>
    <x v="5"/>
    <x v="5"/>
    <s v="$"/>
    <n v="551990.42113644001"/>
  </r>
  <r>
    <x v="0"/>
    <x v="1"/>
    <x v="2"/>
    <x v="5"/>
    <s v="12/2/2017"/>
    <x v="1"/>
    <s v="Cost Centre"/>
    <x v="5"/>
    <x v="5"/>
    <s v="$"/>
    <n v="620132.77052999998"/>
  </r>
  <r>
    <x v="0"/>
    <x v="1"/>
    <x v="2"/>
    <x v="6"/>
    <s v="1/2/2018"/>
    <x v="2"/>
    <s v="Cost Centre"/>
    <x v="5"/>
    <x v="5"/>
    <s v="$"/>
    <n v="827610.39387000003"/>
  </r>
  <r>
    <x v="0"/>
    <x v="1"/>
    <x v="2"/>
    <x v="7"/>
    <s v="2/2/2018"/>
    <x v="2"/>
    <s v="Cost Centre"/>
    <x v="5"/>
    <x v="5"/>
    <s v="$"/>
    <n v="710692.53430499986"/>
  </r>
  <r>
    <x v="0"/>
    <x v="1"/>
    <x v="2"/>
    <x v="8"/>
    <s v="3/2/2018"/>
    <x v="2"/>
    <s v="Cost Centre"/>
    <x v="5"/>
    <x v="5"/>
    <s v="$"/>
    <n v="999165.39342749992"/>
  </r>
  <r>
    <x v="0"/>
    <x v="1"/>
    <x v="2"/>
    <x v="9"/>
    <s v="4/2/2018"/>
    <x v="3"/>
    <s v="Cost Centre"/>
    <x v="5"/>
    <x v="5"/>
    <s v="$"/>
    <n v="544055.76341999997"/>
  </r>
  <r>
    <x v="0"/>
    <x v="1"/>
    <x v="2"/>
    <x v="10"/>
    <s v="5/2/2018"/>
    <x v="3"/>
    <s v="Cost Centre"/>
    <x v="5"/>
    <x v="5"/>
    <s v="$"/>
    <n v="702535.87520999974"/>
  </r>
  <r>
    <x v="0"/>
    <x v="1"/>
    <x v="2"/>
    <x v="11"/>
    <s v="6/2/2018"/>
    <x v="3"/>
    <s v="Cost Centre"/>
    <x v="5"/>
    <x v="5"/>
    <s v="$"/>
    <n v="1002772.411758"/>
  </r>
  <r>
    <x v="0"/>
    <x v="1"/>
    <x v="2"/>
    <x v="0"/>
    <s v="7/2/2017"/>
    <x v="0"/>
    <s v="Cost Centre"/>
    <x v="5"/>
    <x v="6"/>
    <s v="$"/>
    <n v="251329.05622500001"/>
  </r>
  <r>
    <x v="0"/>
    <x v="1"/>
    <x v="2"/>
    <x v="1"/>
    <s v="8/2/2017"/>
    <x v="0"/>
    <s v="Cost Centre"/>
    <x v="5"/>
    <x v="6"/>
    <s v="$"/>
    <n v="200226.9399"/>
  </r>
  <r>
    <x v="0"/>
    <x v="1"/>
    <x v="2"/>
    <x v="2"/>
    <s v="9/2/2017"/>
    <x v="0"/>
    <s v="Cost Centre"/>
    <x v="5"/>
    <x v="6"/>
    <s v="$"/>
    <n v="270659.38184999995"/>
  </r>
  <r>
    <x v="0"/>
    <x v="1"/>
    <x v="2"/>
    <x v="3"/>
    <s v="10/2/2017"/>
    <x v="1"/>
    <s v="Cost Centre"/>
    <x v="5"/>
    <x v="6"/>
    <s v="$"/>
    <n v="227663.78894999996"/>
  </r>
  <r>
    <x v="0"/>
    <x v="1"/>
    <x v="2"/>
    <x v="4"/>
    <s v="11/2/2017"/>
    <x v="1"/>
    <s v="Cost Centre"/>
    <x v="5"/>
    <x v="6"/>
    <s v="$"/>
    <n v="193599.33401250001"/>
  </r>
  <r>
    <x v="0"/>
    <x v="1"/>
    <x v="2"/>
    <x v="5"/>
    <s v="12/2/2017"/>
    <x v="1"/>
    <s v="Cost Centre"/>
    <x v="5"/>
    <x v="6"/>
    <s v="$"/>
    <n v="143549.25243750002"/>
  </r>
  <r>
    <x v="0"/>
    <x v="1"/>
    <x v="2"/>
    <x v="6"/>
    <s v="1/2/2018"/>
    <x v="2"/>
    <s v="Cost Centre"/>
    <x v="5"/>
    <x v="6"/>
    <s v="$"/>
    <n v="153261.18405000001"/>
  </r>
  <r>
    <x v="0"/>
    <x v="1"/>
    <x v="2"/>
    <x v="7"/>
    <s v="2/2/2018"/>
    <x v="2"/>
    <s v="Cost Centre"/>
    <x v="5"/>
    <x v="6"/>
    <s v="$"/>
    <n v="131609.72857499999"/>
  </r>
  <r>
    <x v="0"/>
    <x v="1"/>
    <x v="2"/>
    <x v="8"/>
    <s v="3/2/2018"/>
    <x v="2"/>
    <s v="Cost Centre"/>
    <x v="5"/>
    <x v="6"/>
    <s v="$"/>
    <n v="185030.62841250002"/>
  </r>
  <r>
    <x v="0"/>
    <x v="1"/>
    <x v="2"/>
    <x v="9"/>
    <s v="4/2/2018"/>
    <x v="3"/>
    <s v="Cost Centre"/>
    <x v="5"/>
    <x v="6"/>
    <s v="$"/>
    <n v="100751.0673"/>
  </r>
  <r>
    <x v="0"/>
    <x v="1"/>
    <x v="2"/>
    <x v="10"/>
    <s v="5/2/2018"/>
    <x v="3"/>
    <s v="Cost Centre"/>
    <x v="5"/>
    <x v="6"/>
    <s v="$"/>
    <n v="130099.23614999997"/>
  </r>
  <r>
    <x v="0"/>
    <x v="1"/>
    <x v="2"/>
    <x v="11"/>
    <s v="6/2/2018"/>
    <x v="3"/>
    <s v="Cost Centre"/>
    <x v="5"/>
    <x v="6"/>
    <s v="$"/>
    <n v="232123.24346250005"/>
  </r>
  <r>
    <x v="0"/>
    <x v="1"/>
    <x v="2"/>
    <x v="0"/>
    <s v="7/2/2017"/>
    <x v="0"/>
    <s v="Cost Centre"/>
    <x v="5"/>
    <x v="7"/>
    <s v="$"/>
    <n v="623296.05943799997"/>
  </r>
  <r>
    <x v="0"/>
    <x v="1"/>
    <x v="2"/>
    <x v="1"/>
    <s v="8/2/2017"/>
    <x v="0"/>
    <s v="Cost Centre"/>
    <x v="5"/>
    <x v="7"/>
    <s v="$"/>
    <n v="496562.81095199991"/>
  </r>
  <r>
    <x v="0"/>
    <x v="1"/>
    <x v="2"/>
    <x v="2"/>
    <s v="9/2/2017"/>
    <x v="0"/>
    <s v="Cost Centre"/>
    <x v="5"/>
    <x v="7"/>
    <s v="$"/>
    <n v="671235.2669879999"/>
  </r>
  <r>
    <x v="0"/>
    <x v="1"/>
    <x v="2"/>
    <x v="3"/>
    <s v="10/2/2017"/>
    <x v="1"/>
    <s v="Cost Centre"/>
    <x v="5"/>
    <x v="7"/>
    <s v="$"/>
    <n v="564606.19659599988"/>
  </r>
  <r>
    <x v="0"/>
    <x v="1"/>
    <x v="2"/>
    <x v="4"/>
    <s v="11/2/2017"/>
    <x v="1"/>
    <s v="Cost Centre"/>
    <x v="5"/>
    <x v="7"/>
    <s v="$"/>
    <n v="480126.34835100005"/>
  </r>
  <r>
    <x v="0"/>
    <x v="1"/>
    <x v="2"/>
    <x v="5"/>
    <s v="12/2/2017"/>
    <x v="1"/>
    <s v="Cost Centre"/>
    <x v="5"/>
    <x v="7"/>
    <s v="$"/>
    <n v="356002.146045"/>
  </r>
  <r>
    <x v="0"/>
    <x v="1"/>
    <x v="2"/>
    <x v="6"/>
    <s v="1/2/2018"/>
    <x v="2"/>
    <s v="Cost Centre"/>
    <x v="5"/>
    <x v="7"/>
    <s v="$"/>
    <n v="380087.73644399998"/>
  </r>
  <r>
    <x v="0"/>
    <x v="1"/>
    <x v="2"/>
    <x v="7"/>
    <s v="2/2/2018"/>
    <x v="2"/>
    <s v="Cost Centre"/>
    <x v="5"/>
    <x v="7"/>
    <s v="$"/>
    <n v="326392.12686599995"/>
  </r>
  <r>
    <x v="0"/>
    <x v="1"/>
    <x v="2"/>
    <x v="8"/>
    <s v="3/2/2018"/>
    <x v="2"/>
    <s v="Cost Centre"/>
    <x v="5"/>
    <x v="7"/>
    <s v="$"/>
    <n v="458875.95846300002"/>
  </r>
  <r>
    <x v="0"/>
    <x v="1"/>
    <x v="2"/>
    <x v="9"/>
    <s v="4/2/2018"/>
    <x v="3"/>
    <s v="Cost Centre"/>
    <x v="5"/>
    <x v="7"/>
    <s v="$"/>
    <n v="249862.64690399999"/>
  </r>
  <r>
    <x v="0"/>
    <x v="1"/>
    <x v="2"/>
    <x v="10"/>
    <s v="5/2/2018"/>
    <x v="3"/>
    <s v="Cost Centre"/>
    <x v="5"/>
    <x v="7"/>
    <s v="$"/>
    <n v="322646.10565199988"/>
  </r>
  <r>
    <x v="0"/>
    <x v="1"/>
    <x v="2"/>
    <x v="11"/>
    <s v="6/2/2018"/>
    <x v="3"/>
    <s v="Cost Centre"/>
    <x v="5"/>
    <x v="7"/>
    <s v="$"/>
    <n v="575665.6437870001"/>
  </r>
  <r>
    <x v="0"/>
    <x v="1"/>
    <x v="2"/>
    <x v="0"/>
    <s v="7/2/2017"/>
    <x v="0"/>
    <s v="Cost Centre"/>
    <x v="5"/>
    <x v="8"/>
    <s v="$"/>
    <n v="211116.407229"/>
  </r>
  <r>
    <x v="0"/>
    <x v="1"/>
    <x v="2"/>
    <x v="1"/>
    <s v="8/2/2017"/>
    <x v="0"/>
    <s v="Cost Centre"/>
    <x v="5"/>
    <x v="8"/>
    <s v="$"/>
    <n v="168190.62951599999"/>
  </r>
  <r>
    <x v="0"/>
    <x v="1"/>
    <x v="2"/>
    <x v="2"/>
    <s v="9/2/2017"/>
    <x v="0"/>
    <s v="Cost Centre"/>
    <x v="5"/>
    <x v="8"/>
    <s v="$"/>
    <n v="227353.88075399998"/>
  </r>
  <r>
    <x v="0"/>
    <x v="1"/>
    <x v="2"/>
    <x v="3"/>
    <s v="10/2/2017"/>
    <x v="1"/>
    <s v="Cost Centre"/>
    <x v="5"/>
    <x v="8"/>
    <s v="$"/>
    <n v="191237.58271799999"/>
  </r>
  <r>
    <x v="0"/>
    <x v="1"/>
    <x v="2"/>
    <x v="4"/>
    <s v="11/2/2017"/>
    <x v="1"/>
    <s v="Cost Centre"/>
    <x v="5"/>
    <x v="8"/>
    <s v="$"/>
    <n v="162623.44057050001"/>
  </r>
  <r>
    <x v="0"/>
    <x v="1"/>
    <x v="2"/>
    <x v="5"/>
    <s v="12/2/2017"/>
    <x v="1"/>
    <s v="Cost Centre"/>
    <x v="5"/>
    <x v="8"/>
    <s v="$"/>
    <n v="120581.37204750002"/>
  </r>
  <r>
    <x v="0"/>
    <x v="1"/>
    <x v="2"/>
    <x v="6"/>
    <s v="1/2/2018"/>
    <x v="2"/>
    <s v="Cost Centre"/>
    <x v="5"/>
    <x v="8"/>
    <s v="$"/>
    <n v="128739.394602"/>
  </r>
  <r>
    <x v="0"/>
    <x v="1"/>
    <x v="2"/>
    <x v="7"/>
    <s v="2/2/2018"/>
    <x v="2"/>
    <s v="Cost Centre"/>
    <x v="5"/>
    <x v="8"/>
    <s v="$"/>
    <n v="110552.17200299999"/>
  </r>
  <r>
    <x v="0"/>
    <x v="1"/>
    <x v="2"/>
    <x v="8"/>
    <s v="3/2/2018"/>
    <x v="2"/>
    <s v="Cost Centre"/>
    <x v="5"/>
    <x v="8"/>
    <s v="$"/>
    <n v="155425.7278665"/>
  </r>
  <r>
    <x v="0"/>
    <x v="1"/>
    <x v="2"/>
    <x v="9"/>
    <s v="4/2/2018"/>
    <x v="3"/>
    <s v="Cost Centre"/>
    <x v="5"/>
    <x v="8"/>
    <s v="$"/>
    <n v="84630.896531999999"/>
  </r>
  <r>
    <x v="0"/>
    <x v="1"/>
    <x v="2"/>
    <x v="10"/>
    <s v="5/2/2018"/>
    <x v="3"/>
    <s v="Cost Centre"/>
    <x v="5"/>
    <x v="8"/>
    <s v="$"/>
    <n v="109283.35836599997"/>
  </r>
  <r>
    <x v="0"/>
    <x v="1"/>
    <x v="2"/>
    <x v="11"/>
    <s v="6/2/2018"/>
    <x v="3"/>
    <s v="Cost Centre"/>
    <x v="5"/>
    <x v="8"/>
    <s v="$"/>
    <n v="194983.52450850004"/>
  </r>
  <r>
    <x v="0"/>
    <x v="1"/>
    <x v="2"/>
    <x v="0"/>
    <s v="7/2/2017"/>
    <x v="0"/>
    <s v="Cost Centre"/>
    <x v="6"/>
    <x v="9"/>
    <s v="$"/>
    <n v="3015948.6746999999"/>
  </r>
  <r>
    <x v="0"/>
    <x v="1"/>
    <x v="2"/>
    <x v="1"/>
    <s v="8/2/2017"/>
    <x v="0"/>
    <s v="Cost Centre"/>
    <x v="6"/>
    <x v="9"/>
    <s v="$"/>
    <n v="2402723.2787999995"/>
  </r>
  <r>
    <x v="0"/>
    <x v="1"/>
    <x v="2"/>
    <x v="2"/>
    <s v="9/2/2017"/>
    <x v="0"/>
    <s v="Cost Centre"/>
    <x v="6"/>
    <x v="9"/>
    <s v="$"/>
    <n v="3247912.5821999996"/>
  </r>
  <r>
    <x v="0"/>
    <x v="1"/>
    <x v="2"/>
    <x v="3"/>
    <s v="10/2/2017"/>
    <x v="1"/>
    <s v="Cost Centre"/>
    <x v="6"/>
    <x v="9"/>
    <s v="$"/>
    <n v="2731965.4673999995"/>
  </r>
  <r>
    <x v="0"/>
    <x v="1"/>
    <x v="2"/>
    <x v="4"/>
    <s v="11/2/2017"/>
    <x v="1"/>
    <s v="Cost Centre"/>
    <x v="6"/>
    <x v="9"/>
    <s v="$"/>
    <n v="2323192.0081500001"/>
  </r>
  <r>
    <x v="0"/>
    <x v="1"/>
    <x v="2"/>
    <x v="5"/>
    <s v="12/2/2017"/>
    <x v="1"/>
    <s v="Cost Centre"/>
    <x v="6"/>
    <x v="9"/>
    <s v="$"/>
    <n v="1722591.0292499999"/>
  </r>
  <r>
    <x v="0"/>
    <x v="1"/>
    <x v="2"/>
    <x v="6"/>
    <s v="1/2/2018"/>
    <x v="2"/>
    <s v="Cost Centre"/>
    <x v="6"/>
    <x v="9"/>
    <s v="$"/>
    <n v="1839134.2085999998"/>
  </r>
  <r>
    <x v="0"/>
    <x v="1"/>
    <x v="2"/>
    <x v="7"/>
    <s v="2/2/2018"/>
    <x v="2"/>
    <s v="Cost Centre"/>
    <x v="6"/>
    <x v="9"/>
    <s v="$"/>
    <n v="2579316.7429"/>
  </r>
  <r>
    <x v="0"/>
    <x v="1"/>
    <x v="2"/>
    <x v="8"/>
    <s v="3/2/2018"/>
    <x v="2"/>
    <s v="Cost Centre"/>
    <x v="6"/>
    <x v="9"/>
    <s v="$"/>
    <n v="2220367.5409499998"/>
  </r>
  <r>
    <x v="0"/>
    <x v="1"/>
    <x v="2"/>
    <x v="9"/>
    <s v="4/2/2018"/>
    <x v="3"/>
    <s v="Cost Centre"/>
    <x v="6"/>
    <x v="9"/>
    <s v="$"/>
    <n v="2209012.8075999999"/>
  </r>
  <r>
    <x v="0"/>
    <x v="1"/>
    <x v="2"/>
    <x v="10"/>
    <s v="5/2/2018"/>
    <x v="3"/>
    <s v="Cost Centre"/>
    <x v="6"/>
    <x v="9"/>
    <s v="$"/>
    <n v="2561190.8338000001"/>
  </r>
  <r>
    <x v="0"/>
    <x v="1"/>
    <x v="2"/>
    <x v="11"/>
    <s v="6/2/2018"/>
    <x v="3"/>
    <s v="Cost Centre"/>
    <x v="6"/>
    <x v="9"/>
    <s v="$"/>
    <n v="2785478.9215500001"/>
  </r>
  <r>
    <x v="1"/>
    <x v="0"/>
    <x v="0"/>
    <x v="0"/>
    <s v="7/2/2017"/>
    <x v="0"/>
    <s v="Profit Centre"/>
    <x v="0"/>
    <x v="0"/>
    <s v="$"/>
    <n v="1393573.1617478998"/>
  </r>
  <r>
    <x v="1"/>
    <x v="0"/>
    <x v="0"/>
    <x v="1"/>
    <s v="8/2/2017"/>
    <x v="0"/>
    <s v="Profit Centre"/>
    <x v="0"/>
    <x v="0"/>
    <s v="$"/>
    <n v="1485861.087351725"/>
  </r>
  <r>
    <x v="1"/>
    <x v="0"/>
    <x v="0"/>
    <x v="2"/>
    <s v="9/2/2017"/>
    <x v="0"/>
    <s v="Profit Centre"/>
    <x v="0"/>
    <x v="0"/>
    <s v="$"/>
    <n v="1365590.417499"/>
  </r>
  <r>
    <x v="1"/>
    <x v="0"/>
    <x v="0"/>
    <x v="3"/>
    <s v="10/2/2017"/>
    <x v="1"/>
    <s v="Profit Centre"/>
    <x v="0"/>
    <x v="0"/>
    <s v="$"/>
    <n v="1190958.0396727999"/>
  </r>
  <r>
    <x v="1"/>
    <x v="0"/>
    <x v="0"/>
    <x v="4"/>
    <s v="11/2/2017"/>
    <x v="1"/>
    <s v="Profit Centre"/>
    <x v="0"/>
    <x v="0"/>
    <s v="$"/>
    <n v="1446085.9455937999"/>
  </r>
  <r>
    <x v="1"/>
    <x v="0"/>
    <x v="0"/>
    <x v="5"/>
    <s v="12/2/2017"/>
    <x v="1"/>
    <s v="Profit Centre"/>
    <x v="0"/>
    <x v="0"/>
    <s v="$"/>
    <n v="1339684.6011239251"/>
  </r>
  <r>
    <x v="1"/>
    <x v="0"/>
    <x v="0"/>
    <x v="6"/>
    <s v="1/2/2018"/>
    <x v="2"/>
    <s v="Profit Centre"/>
    <x v="0"/>
    <x v="0"/>
    <s v="$"/>
    <n v="1936684.0881708246"/>
  </r>
  <r>
    <x v="1"/>
    <x v="0"/>
    <x v="0"/>
    <x v="7"/>
    <s v="2/2/2018"/>
    <x v="2"/>
    <s v="Profit Centre"/>
    <x v="0"/>
    <x v="0"/>
    <s v="$"/>
    <n v="1649599.6146714"/>
  </r>
  <r>
    <x v="1"/>
    <x v="0"/>
    <x v="0"/>
    <x v="8"/>
    <s v="3/2/2018"/>
    <x v="2"/>
    <s v="Profit Centre"/>
    <x v="0"/>
    <x v="0"/>
    <s v="$"/>
    <n v="1849481.8077553997"/>
  </r>
  <r>
    <x v="1"/>
    <x v="0"/>
    <x v="0"/>
    <x v="9"/>
    <s v="4/2/2018"/>
    <x v="3"/>
    <s v="Profit Centre"/>
    <x v="0"/>
    <x v="0"/>
    <s v="$"/>
    <n v="1283332.6260195"/>
  </r>
  <r>
    <x v="1"/>
    <x v="0"/>
    <x v="0"/>
    <x v="10"/>
    <s v="5/2/2018"/>
    <x v="3"/>
    <s v="Profit Centre"/>
    <x v="0"/>
    <x v="0"/>
    <s v="$"/>
    <n v="1392102.2684495498"/>
  </r>
  <r>
    <x v="1"/>
    <x v="0"/>
    <x v="0"/>
    <x v="11"/>
    <s v="6/2/2018"/>
    <x v="3"/>
    <s v="Profit Centre"/>
    <x v="0"/>
    <x v="0"/>
    <s v="$"/>
    <n v="1411857.9438288501"/>
  </r>
  <r>
    <x v="1"/>
    <x v="0"/>
    <x v="0"/>
    <x v="0"/>
    <s v="7/2/2017"/>
    <x v="0"/>
    <s v="Profit Centre"/>
    <x v="0"/>
    <x v="1"/>
    <s v="$"/>
    <n v="1625486.6059647598"/>
  </r>
  <r>
    <x v="1"/>
    <x v="0"/>
    <x v="0"/>
    <x v="1"/>
    <s v="8/2/2017"/>
    <x v="0"/>
    <s v="Profit Centre"/>
    <x v="0"/>
    <x v="1"/>
    <s v="$"/>
    <n v="1659895.1751643799"/>
  </r>
  <r>
    <x v="1"/>
    <x v="0"/>
    <x v="0"/>
    <x v="2"/>
    <s v="9/2/2017"/>
    <x v="0"/>
    <s v="Profit Centre"/>
    <x v="0"/>
    <x v="1"/>
    <s v="$"/>
    <n v="1444191.4899026998"/>
  </r>
  <r>
    <x v="1"/>
    <x v="0"/>
    <x v="0"/>
    <x v="3"/>
    <s v="10/2/2017"/>
    <x v="1"/>
    <s v="Profit Centre"/>
    <x v="0"/>
    <x v="1"/>
    <s v="$"/>
    <n v="1446297.1535751198"/>
  </r>
  <r>
    <x v="1"/>
    <x v="0"/>
    <x v="0"/>
    <x v="4"/>
    <s v="11/2/2017"/>
    <x v="1"/>
    <s v="Profit Centre"/>
    <x v="0"/>
    <x v="1"/>
    <s v="$"/>
    <n v="1514832.0416583198"/>
  </r>
  <r>
    <x v="1"/>
    <x v="0"/>
    <x v="0"/>
    <x v="5"/>
    <s v="12/2/2017"/>
    <x v="1"/>
    <s v="Profit Centre"/>
    <x v="0"/>
    <x v="1"/>
    <s v="$"/>
    <n v="1583222.1820707603"/>
  </r>
  <r>
    <x v="1"/>
    <x v="0"/>
    <x v="0"/>
    <x v="6"/>
    <s v="1/2/2018"/>
    <x v="2"/>
    <s v="Profit Centre"/>
    <x v="0"/>
    <x v="1"/>
    <s v="$"/>
    <n v="2185449.6683400148"/>
  </r>
  <r>
    <x v="1"/>
    <x v="0"/>
    <x v="0"/>
    <x v="7"/>
    <s v="2/2/2018"/>
    <x v="2"/>
    <s v="Profit Centre"/>
    <x v="0"/>
    <x v="1"/>
    <s v="$"/>
    <n v="1908874.1661135301"/>
  </r>
  <r>
    <x v="1"/>
    <x v="0"/>
    <x v="0"/>
    <x v="8"/>
    <s v="3/2/2018"/>
    <x v="2"/>
    <s v="Profit Centre"/>
    <x v="0"/>
    <x v="1"/>
    <s v="$"/>
    <n v="2172232.0198028446"/>
  </r>
  <r>
    <x v="1"/>
    <x v="0"/>
    <x v="0"/>
    <x v="9"/>
    <s v="4/2/2018"/>
    <x v="3"/>
    <s v="Profit Centre"/>
    <x v="0"/>
    <x v="1"/>
    <s v="$"/>
    <n v="1578698.4052564728"/>
  </r>
  <r>
    <x v="1"/>
    <x v="0"/>
    <x v="0"/>
    <x v="10"/>
    <s v="5/2/2018"/>
    <x v="3"/>
    <s v="Profit Centre"/>
    <x v="0"/>
    <x v="1"/>
    <s v="$"/>
    <n v="1427519.7588170748"/>
  </r>
  <r>
    <x v="1"/>
    <x v="0"/>
    <x v="0"/>
    <x v="11"/>
    <s v="6/2/2018"/>
    <x v="3"/>
    <s v="Profit Centre"/>
    <x v="0"/>
    <x v="1"/>
    <s v="$"/>
    <n v="1514114.6389280451"/>
  </r>
  <r>
    <x v="1"/>
    <x v="0"/>
    <x v="0"/>
    <x v="0"/>
    <s v="7/2/2017"/>
    <x v="0"/>
    <s v="Profit Centre"/>
    <x v="1"/>
    <x v="0"/>
    <s v="$"/>
    <n v="572721.43503440253"/>
  </r>
  <r>
    <x v="1"/>
    <x v="0"/>
    <x v="0"/>
    <x v="1"/>
    <s v="8/2/2017"/>
    <x v="0"/>
    <s v="Profit Centre"/>
    <x v="1"/>
    <x v="0"/>
    <s v="$"/>
    <n v="553259.36107870308"/>
  </r>
  <r>
    <x v="1"/>
    <x v="0"/>
    <x v="0"/>
    <x v="2"/>
    <s v="9/2/2017"/>
    <x v="0"/>
    <s v="Profit Centre"/>
    <x v="1"/>
    <x v="0"/>
    <s v="$"/>
    <n v="488663.53557713993"/>
  </r>
  <r>
    <x v="1"/>
    <x v="0"/>
    <x v="0"/>
    <x v="3"/>
    <s v="10/2/2017"/>
    <x v="1"/>
    <s v="Profit Centre"/>
    <x v="1"/>
    <x v="0"/>
    <s v="$"/>
    <n v="489975.02124432393"/>
  </r>
  <r>
    <x v="1"/>
    <x v="0"/>
    <x v="0"/>
    <x v="4"/>
    <s v="11/2/2017"/>
    <x v="1"/>
    <s v="Profit Centre"/>
    <x v="1"/>
    <x v="0"/>
    <s v="$"/>
    <n v="529133.37097590195"/>
  </r>
  <r>
    <x v="1"/>
    <x v="0"/>
    <x v="0"/>
    <x v="5"/>
    <s v="12/2/2017"/>
    <x v="1"/>
    <s v="Profit Centre"/>
    <x v="1"/>
    <x v="0"/>
    <s v="$"/>
    <n v="548346.99718814401"/>
  </r>
  <r>
    <x v="1"/>
    <x v="0"/>
    <x v="0"/>
    <x v="6"/>
    <s v="1/2/2018"/>
    <x v="2"/>
    <s v="Profit Centre"/>
    <x v="1"/>
    <x v="0"/>
    <s v="$"/>
    <n v="708180.8798732165"/>
  </r>
  <r>
    <x v="1"/>
    <x v="0"/>
    <x v="0"/>
    <x v="7"/>
    <s v="2/2/2018"/>
    <x v="2"/>
    <s v="Profit Centre"/>
    <x v="1"/>
    <x v="0"/>
    <s v="$"/>
    <n v="640010.83732324198"/>
  </r>
  <r>
    <x v="1"/>
    <x v="0"/>
    <x v="0"/>
    <x v="8"/>
    <s v="3/2/2018"/>
    <x v="2"/>
    <s v="Profit Centre"/>
    <x v="1"/>
    <x v="0"/>
    <s v="$"/>
    <n v="667459.8386969011"/>
  </r>
  <r>
    <x v="1"/>
    <x v="0"/>
    <x v="0"/>
    <x v="9"/>
    <s v="4/2/2018"/>
    <x v="3"/>
    <s v="Profit Centre"/>
    <x v="1"/>
    <x v="0"/>
    <s v="$"/>
    <n v="522776.70462318265"/>
  </r>
  <r>
    <x v="1"/>
    <x v="0"/>
    <x v="0"/>
    <x v="10"/>
    <s v="5/2/2018"/>
    <x v="3"/>
    <s v="Profit Centre"/>
    <x v="1"/>
    <x v="0"/>
    <s v="$"/>
    <n v="512724.28996642696"/>
  </r>
  <r>
    <x v="1"/>
    <x v="0"/>
    <x v="0"/>
    <x v="11"/>
    <s v="6/2/2018"/>
    <x v="3"/>
    <s v="Profit Centre"/>
    <x v="1"/>
    <x v="0"/>
    <s v="$"/>
    <n v="505076.6478049407"/>
  </r>
  <r>
    <x v="1"/>
    <x v="0"/>
    <x v="0"/>
    <x v="0"/>
    <s v="7/2/2017"/>
    <x v="0"/>
    <s v="Profit Centre"/>
    <x v="1"/>
    <x v="1"/>
    <s v="$"/>
    <n v="951843.45208066003"/>
  </r>
  <r>
    <x v="1"/>
    <x v="0"/>
    <x v="0"/>
    <x v="1"/>
    <s v="8/2/2017"/>
    <x v="0"/>
    <s v="Profit Centre"/>
    <x v="1"/>
    <x v="1"/>
    <s v="$"/>
    <n v="948078.62865493121"/>
  </r>
  <r>
    <x v="1"/>
    <x v="0"/>
    <x v="0"/>
    <x v="2"/>
    <s v="9/2/2017"/>
    <x v="0"/>
    <s v="Profit Centre"/>
    <x v="1"/>
    <x v="1"/>
    <s v="$"/>
    <n v="839638.14718028437"/>
  </r>
  <r>
    <x v="1"/>
    <x v="0"/>
    <x v="0"/>
    <x v="3"/>
    <s v="10/2/2017"/>
    <x v="1"/>
    <s v="Profit Centre"/>
    <x v="1"/>
    <x v="1"/>
    <s v="$"/>
    <n v="837761.61547412642"/>
  </r>
  <r>
    <x v="1"/>
    <x v="0"/>
    <x v="0"/>
    <x v="4"/>
    <s v="11/2/2017"/>
    <x v="1"/>
    <s v="Profit Centre"/>
    <x v="1"/>
    <x v="1"/>
    <s v="$"/>
    <n v="825905.84054225881"/>
  </r>
  <r>
    <x v="1"/>
    <x v="0"/>
    <x v="0"/>
    <x v="5"/>
    <s v="12/2/2017"/>
    <x v="1"/>
    <s v="Profit Centre"/>
    <x v="1"/>
    <x v="1"/>
    <s v="$"/>
    <n v="862303.26656136638"/>
  </r>
  <r>
    <x v="1"/>
    <x v="0"/>
    <x v="0"/>
    <x v="6"/>
    <s v="1/2/2018"/>
    <x v="2"/>
    <s v="Profit Centre"/>
    <x v="1"/>
    <x v="1"/>
    <s v="$"/>
    <n v="1253846.7036352013"/>
  </r>
  <r>
    <x v="1"/>
    <x v="0"/>
    <x v="0"/>
    <x v="7"/>
    <s v="2/2/2018"/>
    <x v="2"/>
    <s v="Profit Centre"/>
    <x v="1"/>
    <x v="1"/>
    <s v="$"/>
    <n v="1118819.7752297593"/>
  </r>
  <r>
    <x v="1"/>
    <x v="0"/>
    <x v="0"/>
    <x v="8"/>
    <s v="3/2/2018"/>
    <x v="2"/>
    <s v="Profit Centre"/>
    <x v="1"/>
    <x v="1"/>
    <s v="$"/>
    <n v="1243211.3255661349"/>
  </r>
  <r>
    <x v="1"/>
    <x v="0"/>
    <x v="0"/>
    <x v="9"/>
    <s v="4/2/2018"/>
    <x v="3"/>
    <s v="Profit Centre"/>
    <x v="1"/>
    <x v="1"/>
    <s v="$"/>
    <n v="873553.17312709882"/>
  </r>
  <r>
    <x v="1"/>
    <x v="0"/>
    <x v="0"/>
    <x v="10"/>
    <s v="5/2/2018"/>
    <x v="3"/>
    <s v="Profit Centre"/>
    <x v="1"/>
    <x v="1"/>
    <s v="$"/>
    <n v="904225.09532840759"/>
  </r>
  <r>
    <x v="1"/>
    <x v="0"/>
    <x v="0"/>
    <x v="11"/>
    <s v="6/2/2018"/>
    <x v="3"/>
    <s v="Profit Centre"/>
    <x v="1"/>
    <x v="1"/>
    <s v="$"/>
    <n v="871415.10053497902"/>
  </r>
  <r>
    <x v="1"/>
    <x v="0"/>
    <x v="0"/>
    <x v="0"/>
    <s v="7/2/2017"/>
    <x v="0"/>
    <s v="Profit Centre"/>
    <x v="2"/>
    <x v="0"/>
    <s v="$"/>
    <n v="1297406.74054068"/>
  </r>
  <r>
    <x v="1"/>
    <x v="0"/>
    <x v="0"/>
    <x v="1"/>
    <s v="8/2/2017"/>
    <x v="0"/>
    <s v="Profit Centre"/>
    <x v="2"/>
    <x v="0"/>
    <s v="$"/>
    <n v="1246732.403197204"/>
  </r>
  <r>
    <x v="1"/>
    <x v="0"/>
    <x v="0"/>
    <x v="2"/>
    <s v="9/2/2017"/>
    <x v="0"/>
    <s v="Profit Centre"/>
    <x v="2"/>
    <x v="0"/>
    <s v="$"/>
    <n v="1261003.9380338399"/>
  </r>
  <r>
    <x v="1"/>
    <x v="0"/>
    <x v="0"/>
    <x v="3"/>
    <s v="10/2/2017"/>
    <x v="1"/>
    <s v="Profit Centre"/>
    <x v="2"/>
    <x v="0"/>
    <s v="$"/>
    <n v="1179821.26796688"/>
  </r>
  <r>
    <x v="1"/>
    <x v="0"/>
    <x v="0"/>
    <x v="4"/>
    <s v="11/2/2017"/>
    <x v="1"/>
    <s v="Profit Centre"/>
    <x v="2"/>
    <x v="0"/>
    <s v="$"/>
    <n v="1225043.3422285519"/>
  </r>
  <r>
    <x v="1"/>
    <x v="0"/>
    <x v="0"/>
    <x v="5"/>
    <s v="12/2/2017"/>
    <x v="1"/>
    <s v="Profit Centre"/>
    <x v="2"/>
    <x v="0"/>
    <s v="$"/>
    <n v="1129962.8956686843"/>
  </r>
  <r>
    <x v="1"/>
    <x v="0"/>
    <x v="0"/>
    <x v="6"/>
    <s v="1/2/2018"/>
    <x v="2"/>
    <s v="Profit Centre"/>
    <x v="2"/>
    <x v="0"/>
    <s v="$"/>
    <n v="1834971.6304940018"/>
  </r>
  <r>
    <x v="1"/>
    <x v="0"/>
    <x v="0"/>
    <x v="7"/>
    <s v="2/2/2018"/>
    <x v="2"/>
    <s v="Profit Centre"/>
    <x v="2"/>
    <x v="0"/>
    <s v="$"/>
    <n v="1482921.3921540482"/>
  </r>
  <r>
    <x v="1"/>
    <x v="0"/>
    <x v="0"/>
    <x v="8"/>
    <s v="3/2/2018"/>
    <x v="2"/>
    <s v="Profit Centre"/>
    <x v="2"/>
    <x v="0"/>
    <s v="$"/>
    <n v="1660344.4743205321"/>
  </r>
  <r>
    <x v="1"/>
    <x v="0"/>
    <x v="0"/>
    <x v="9"/>
    <s v="4/2/2018"/>
    <x v="3"/>
    <s v="Profit Centre"/>
    <x v="2"/>
    <x v="0"/>
    <s v="$"/>
    <n v="1113082.4783076462"/>
  </r>
  <r>
    <x v="1"/>
    <x v="0"/>
    <x v="0"/>
    <x v="10"/>
    <s v="5/2/2018"/>
    <x v="3"/>
    <s v="Profit Centre"/>
    <x v="2"/>
    <x v="0"/>
    <s v="$"/>
    <n v="1161768.9546225839"/>
  </r>
  <r>
    <x v="1"/>
    <x v="0"/>
    <x v="0"/>
    <x v="11"/>
    <s v="6/2/2018"/>
    <x v="3"/>
    <s v="Profit Centre"/>
    <x v="2"/>
    <x v="0"/>
    <s v="$"/>
    <n v="1224249.1339697081"/>
  </r>
  <r>
    <x v="1"/>
    <x v="0"/>
    <x v="1"/>
    <x v="0"/>
    <s v="7/2/2017"/>
    <x v="0"/>
    <s v="Profit Centre"/>
    <x v="0"/>
    <x v="0"/>
    <s v="$"/>
    <n v="2439885.8439482502"/>
  </r>
  <r>
    <x v="1"/>
    <x v="0"/>
    <x v="1"/>
    <x v="1"/>
    <s v="8/2/2017"/>
    <x v="0"/>
    <s v="Profit Centre"/>
    <x v="0"/>
    <x v="0"/>
    <s v="$"/>
    <n v="2069958.7336024998"/>
  </r>
  <r>
    <x v="1"/>
    <x v="0"/>
    <x v="1"/>
    <x v="2"/>
    <s v="9/2/2017"/>
    <x v="0"/>
    <s v="Profit Centre"/>
    <x v="0"/>
    <x v="0"/>
    <s v="$"/>
    <n v="2209497.7676836252"/>
  </r>
  <r>
    <x v="1"/>
    <x v="0"/>
    <x v="1"/>
    <x v="3"/>
    <s v="10/2/2017"/>
    <x v="1"/>
    <s v="Profit Centre"/>
    <x v="0"/>
    <x v="0"/>
    <s v="$"/>
    <n v="2131961.0649809996"/>
  </r>
  <r>
    <x v="1"/>
    <x v="0"/>
    <x v="1"/>
    <x v="4"/>
    <s v="11/2/2017"/>
    <x v="1"/>
    <s v="Profit Centre"/>
    <x v="0"/>
    <x v="0"/>
    <s v="$"/>
    <n v="1933724.25794625"/>
  </r>
  <r>
    <x v="1"/>
    <x v="0"/>
    <x v="1"/>
    <x v="5"/>
    <s v="12/2/2017"/>
    <x v="1"/>
    <s v="Profit Centre"/>
    <x v="0"/>
    <x v="0"/>
    <s v="$"/>
    <n v="2147472.275895"/>
  </r>
  <r>
    <x v="1"/>
    <x v="0"/>
    <x v="1"/>
    <x v="6"/>
    <s v="1/2/2018"/>
    <x v="2"/>
    <s v="Profit Centre"/>
    <x v="0"/>
    <x v="0"/>
    <s v="$"/>
    <n v="2981782.90809"/>
  </r>
  <r>
    <x v="1"/>
    <x v="0"/>
    <x v="1"/>
    <x v="7"/>
    <s v="2/2/2018"/>
    <x v="2"/>
    <s v="Profit Centre"/>
    <x v="0"/>
    <x v="0"/>
    <s v="$"/>
    <n v="2090550.4084649999"/>
  </r>
  <r>
    <x v="1"/>
    <x v="0"/>
    <x v="1"/>
    <x v="8"/>
    <s v="3/2/2018"/>
    <x v="2"/>
    <s v="Profit Centre"/>
    <x v="0"/>
    <x v="0"/>
    <s v="$"/>
    <n v="2633205.7530198749"/>
  </r>
  <r>
    <x v="1"/>
    <x v="0"/>
    <x v="1"/>
    <x v="9"/>
    <s v="4/2/2018"/>
    <x v="3"/>
    <s v="Profit Centre"/>
    <x v="0"/>
    <x v="0"/>
    <s v="$"/>
    <n v="2356889.5272892499"/>
  </r>
  <r>
    <x v="1"/>
    <x v="0"/>
    <x v="1"/>
    <x v="10"/>
    <s v="5/2/2018"/>
    <x v="3"/>
    <s v="Profit Centre"/>
    <x v="0"/>
    <x v="0"/>
    <s v="$"/>
    <n v="2084390.0351099998"/>
  </r>
  <r>
    <x v="1"/>
    <x v="0"/>
    <x v="1"/>
    <x v="11"/>
    <s v="6/2/2018"/>
    <x v="3"/>
    <s v="Profit Centre"/>
    <x v="0"/>
    <x v="0"/>
    <s v="$"/>
    <n v="2138384.6289562499"/>
  </r>
  <r>
    <x v="1"/>
    <x v="0"/>
    <x v="1"/>
    <x v="0"/>
    <s v="7/2/2017"/>
    <x v="0"/>
    <s v="Profit Centre"/>
    <x v="0"/>
    <x v="1"/>
    <s v="$"/>
    <n v="5139211.1177422497"/>
  </r>
  <r>
    <x v="1"/>
    <x v="0"/>
    <x v="1"/>
    <x v="1"/>
    <s v="8/2/2017"/>
    <x v="0"/>
    <s v="Profit Centre"/>
    <x v="0"/>
    <x v="1"/>
    <s v="$"/>
    <n v="3946004.6255270001"/>
  </r>
  <r>
    <x v="1"/>
    <x v="0"/>
    <x v="1"/>
    <x v="2"/>
    <s v="9/2/2017"/>
    <x v="0"/>
    <s v="Profit Centre"/>
    <x v="0"/>
    <x v="1"/>
    <s v="$"/>
    <n v="4346383.9848317504"/>
  </r>
  <r>
    <x v="1"/>
    <x v="0"/>
    <x v="1"/>
    <x v="3"/>
    <s v="10/2/2017"/>
    <x v="1"/>
    <s v="Profit Centre"/>
    <x v="0"/>
    <x v="1"/>
    <s v="$"/>
    <n v="4282440.7928499999"/>
  </r>
  <r>
    <x v="1"/>
    <x v="0"/>
    <x v="1"/>
    <x v="4"/>
    <s v="11/2/2017"/>
    <x v="1"/>
    <s v="Profit Centre"/>
    <x v="0"/>
    <x v="1"/>
    <s v="$"/>
    <n v="4041128.2704065"/>
  </r>
  <r>
    <x v="1"/>
    <x v="0"/>
    <x v="1"/>
    <x v="5"/>
    <s v="12/2/2017"/>
    <x v="1"/>
    <s v="Profit Centre"/>
    <x v="0"/>
    <x v="1"/>
    <s v="$"/>
    <n v="4489049.242656"/>
  </r>
  <r>
    <x v="1"/>
    <x v="0"/>
    <x v="1"/>
    <x v="6"/>
    <s v="1/2/2018"/>
    <x v="2"/>
    <s v="Profit Centre"/>
    <x v="0"/>
    <x v="1"/>
    <s v="$"/>
    <n v="6198904.3672349993"/>
  </r>
  <r>
    <x v="1"/>
    <x v="0"/>
    <x v="1"/>
    <x v="7"/>
    <s v="2/2/2018"/>
    <x v="2"/>
    <s v="Profit Centre"/>
    <x v="0"/>
    <x v="1"/>
    <s v="$"/>
    <n v="4648888.2965024998"/>
  </r>
  <r>
    <x v="1"/>
    <x v="0"/>
    <x v="1"/>
    <x v="8"/>
    <s v="3/2/2018"/>
    <x v="2"/>
    <s v="Profit Centre"/>
    <x v="0"/>
    <x v="1"/>
    <s v="$"/>
    <n v="5898315.4044952495"/>
  </r>
  <r>
    <x v="1"/>
    <x v="0"/>
    <x v="1"/>
    <x v="9"/>
    <s v="4/2/2018"/>
    <x v="3"/>
    <s v="Profit Centre"/>
    <x v="0"/>
    <x v="1"/>
    <s v="$"/>
    <n v="4664521.8484669998"/>
  </r>
  <r>
    <x v="1"/>
    <x v="0"/>
    <x v="1"/>
    <x v="10"/>
    <s v="5/2/2018"/>
    <x v="3"/>
    <s v="Profit Centre"/>
    <x v="0"/>
    <x v="1"/>
    <s v="$"/>
    <n v="4250449.1534670005"/>
  </r>
  <r>
    <x v="1"/>
    <x v="0"/>
    <x v="1"/>
    <x v="11"/>
    <s v="6/2/2018"/>
    <x v="3"/>
    <s v="Profit Centre"/>
    <x v="0"/>
    <x v="1"/>
    <s v="$"/>
    <n v="4197744.4401284996"/>
  </r>
  <r>
    <x v="1"/>
    <x v="0"/>
    <x v="1"/>
    <x v="0"/>
    <s v="7/2/2017"/>
    <x v="0"/>
    <s v="Profit Centre"/>
    <x v="1"/>
    <x v="0"/>
    <s v="$"/>
    <n v="2126344.3882868001"/>
  </r>
  <r>
    <x v="1"/>
    <x v="0"/>
    <x v="1"/>
    <x v="1"/>
    <s v="8/2/2017"/>
    <x v="0"/>
    <s v="Profit Centre"/>
    <x v="1"/>
    <x v="0"/>
    <s v="$"/>
    <n v="1830310.04721576"/>
  </r>
  <r>
    <x v="1"/>
    <x v="0"/>
    <x v="1"/>
    <x v="2"/>
    <s v="9/2/2017"/>
    <x v="0"/>
    <s v="Profit Centre"/>
    <x v="1"/>
    <x v="0"/>
    <s v="$"/>
    <n v="1932722.2586980001"/>
  </r>
  <r>
    <x v="1"/>
    <x v="0"/>
    <x v="1"/>
    <x v="3"/>
    <s v="10/2/2017"/>
    <x v="1"/>
    <s v="Profit Centre"/>
    <x v="1"/>
    <x v="0"/>
    <s v="$"/>
    <n v="1863347.8597905599"/>
  </r>
  <r>
    <x v="1"/>
    <x v="0"/>
    <x v="1"/>
    <x v="4"/>
    <s v="11/2/2017"/>
    <x v="1"/>
    <s v="Profit Centre"/>
    <x v="1"/>
    <x v="0"/>
    <s v="$"/>
    <n v="1772855.3065638801"/>
  </r>
  <r>
    <x v="1"/>
    <x v="0"/>
    <x v="1"/>
    <x v="5"/>
    <s v="12/2/2017"/>
    <x v="1"/>
    <s v="Profit Centre"/>
    <x v="1"/>
    <x v="0"/>
    <s v="$"/>
    <n v="1900808.01194328"/>
  </r>
  <r>
    <x v="1"/>
    <x v="0"/>
    <x v="1"/>
    <x v="6"/>
    <s v="1/2/2018"/>
    <x v="2"/>
    <s v="Profit Centre"/>
    <x v="1"/>
    <x v="0"/>
    <s v="$"/>
    <n v="2656208.4777756003"/>
  </r>
  <r>
    <x v="1"/>
    <x v="0"/>
    <x v="1"/>
    <x v="7"/>
    <s v="2/2/2018"/>
    <x v="2"/>
    <s v="Profit Centre"/>
    <x v="1"/>
    <x v="0"/>
    <s v="$"/>
    <n v="2616107.4378318004"/>
  </r>
  <r>
    <x v="1"/>
    <x v="0"/>
    <x v="1"/>
    <x v="8"/>
    <s v="3/2/2018"/>
    <x v="2"/>
    <s v="Profit Centre"/>
    <x v="1"/>
    <x v="0"/>
    <s v="$"/>
    <n v="2497537.4048039801"/>
  </r>
  <r>
    <x v="1"/>
    <x v="0"/>
    <x v="1"/>
    <x v="9"/>
    <s v="4/2/2018"/>
    <x v="3"/>
    <s v="Profit Centre"/>
    <x v="1"/>
    <x v="0"/>
    <s v="$"/>
    <n v="1880594.9392397199"/>
  </r>
  <r>
    <x v="1"/>
    <x v="0"/>
    <x v="1"/>
    <x v="10"/>
    <s v="5/2/2018"/>
    <x v="3"/>
    <s v="Profit Centre"/>
    <x v="1"/>
    <x v="0"/>
    <s v="$"/>
    <n v="1799580.2809168801"/>
  </r>
  <r>
    <x v="1"/>
    <x v="0"/>
    <x v="1"/>
    <x v="11"/>
    <s v="6/2/2018"/>
    <x v="3"/>
    <s v="Profit Centre"/>
    <x v="1"/>
    <x v="0"/>
    <s v="$"/>
    <n v="1962186.22557672"/>
  </r>
  <r>
    <x v="1"/>
    <x v="0"/>
    <x v="1"/>
    <x v="0"/>
    <s v="7/2/2017"/>
    <x v="0"/>
    <s v="Profit Centre"/>
    <x v="1"/>
    <x v="1"/>
    <s v="$"/>
    <n v="3873782.0619640001"/>
  </r>
  <r>
    <x v="1"/>
    <x v="0"/>
    <x v="1"/>
    <x v="1"/>
    <s v="8/2/2017"/>
    <x v="0"/>
    <s v="Profit Centre"/>
    <x v="1"/>
    <x v="1"/>
    <s v="$"/>
    <n v="3236640.6193384002"/>
  </r>
  <r>
    <x v="1"/>
    <x v="0"/>
    <x v="1"/>
    <x v="2"/>
    <s v="9/2/2017"/>
    <x v="0"/>
    <s v="Profit Centre"/>
    <x v="1"/>
    <x v="1"/>
    <s v="$"/>
    <n v="3452365.4743496003"/>
  </r>
  <r>
    <x v="1"/>
    <x v="0"/>
    <x v="1"/>
    <x v="3"/>
    <s v="10/2/2017"/>
    <x v="1"/>
    <s v="Profit Centre"/>
    <x v="1"/>
    <x v="1"/>
    <s v="$"/>
    <n v="3356591.8241904001"/>
  </r>
  <r>
    <x v="1"/>
    <x v="0"/>
    <x v="1"/>
    <x v="4"/>
    <s v="11/2/2017"/>
    <x v="1"/>
    <s v="Profit Centre"/>
    <x v="1"/>
    <x v="1"/>
    <s v="$"/>
    <n v="3011576.2034932002"/>
  </r>
  <r>
    <x v="1"/>
    <x v="0"/>
    <x v="1"/>
    <x v="5"/>
    <s v="12/2/2017"/>
    <x v="1"/>
    <s v="Profit Centre"/>
    <x v="1"/>
    <x v="1"/>
    <s v="$"/>
    <n v="3605073.1360128"/>
  </r>
  <r>
    <x v="1"/>
    <x v="0"/>
    <x v="1"/>
    <x v="6"/>
    <s v="1/2/2018"/>
    <x v="2"/>
    <s v="Profit Centre"/>
    <x v="1"/>
    <x v="1"/>
    <s v="$"/>
    <n v="5213462.9938199995"/>
  </r>
  <r>
    <x v="1"/>
    <x v="0"/>
    <x v="1"/>
    <x v="7"/>
    <s v="2/2/2018"/>
    <x v="2"/>
    <s v="Profit Centre"/>
    <x v="1"/>
    <x v="1"/>
    <s v="$"/>
    <n v="4601973.0645340011"/>
  </r>
  <r>
    <x v="1"/>
    <x v="0"/>
    <x v="1"/>
    <x v="8"/>
    <s v="3/2/2018"/>
    <x v="2"/>
    <s v="Profit Centre"/>
    <x v="1"/>
    <x v="1"/>
    <s v="$"/>
    <n v="4341474.4526009997"/>
  </r>
  <r>
    <x v="1"/>
    <x v="0"/>
    <x v="1"/>
    <x v="9"/>
    <s v="4/2/2018"/>
    <x v="3"/>
    <s v="Profit Centre"/>
    <x v="1"/>
    <x v="1"/>
    <s v="$"/>
    <n v="4348448.7778535997"/>
  </r>
  <r>
    <x v="1"/>
    <x v="0"/>
    <x v="1"/>
    <x v="10"/>
    <s v="5/2/2018"/>
    <x v="3"/>
    <s v="Profit Centre"/>
    <x v="1"/>
    <x v="1"/>
    <s v="$"/>
    <n v="3249860.6738448003"/>
  </r>
  <r>
    <x v="1"/>
    <x v="0"/>
    <x v="1"/>
    <x v="11"/>
    <s v="6/2/2018"/>
    <x v="3"/>
    <s v="Profit Centre"/>
    <x v="1"/>
    <x v="1"/>
    <s v="$"/>
    <n v="3447637.2776856003"/>
  </r>
  <r>
    <x v="1"/>
    <x v="0"/>
    <x v="1"/>
    <x v="0"/>
    <s v="7/2/2017"/>
    <x v="0"/>
    <s v="Profit Centre"/>
    <x v="2"/>
    <x v="0"/>
    <s v="$"/>
    <n v="4205710.5050467979"/>
  </r>
  <r>
    <x v="1"/>
    <x v="0"/>
    <x v="1"/>
    <x v="1"/>
    <s v="8/2/2017"/>
    <x v="0"/>
    <s v="Profit Centre"/>
    <x v="2"/>
    <x v="0"/>
    <s v="$"/>
    <n v="3388330.7652803189"/>
  </r>
  <r>
    <x v="1"/>
    <x v="0"/>
    <x v="1"/>
    <x v="2"/>
    <s v="9/2/2017"/>
    <x v="0"/>
    <s v="Profit Centre"/>
    <x v="2"/>
    <x v="0"/>
    <s v="$"/>
    <n v="4067080.518160814"/>
  </r>
  <r>
    <x v="1"/>
    <x v="0"/>
    <x v="1"/>
    <x v="3"/>
    <s v="10/2/2017"/>
    <x v="1"/>
    <s v="Profit Centre"/>
    <x v="2"/>
    <x v="0"/>
    <s v="$"/>
    <n v="3744069.5923996787"/>
  </r>
  <r>
    <x v="1"/>
    <x v="0"/>
    <x v="1"/>
    <x v="4"/>
    <s v="11/2/2017"/>
    <x v="1"/>
    <s v="Profit Centre"/>
    <x v="2"/>
    <x v="0"/>
    <s v="$"/>
    <n v="3462813.1125993291"/>
  </r>
  <r>
    <x v="1"/>
    <x v="0"/>
    <x v="1"/>
    <x v="5"/>
    <s v="12/2/2017"/>
    <x v="1"/>
    <s v="Profit Centre"/>
    <x v="2"/>
    <x v="0"/>
    <s v="$"/>
    <n v="3568361.8434775192"/>
  </r>
  <r>
    <x v="1"/>
    <x v="0"/>
    <x v="1"/>
    <x v="6"/>
    <s v="1/2/2018"/>
    <x v="2"/>
    <s v="Profit Centre"/>
    <x v="2"/>
    <x v="0"/>
    <s v="$"/>
    <n v="5471503.3322801981"/>
  </r>
  <r>
    <x v="1"/>
    <x v="0"/>
    <x v="1"/>
    <x v="7"/>
    <s v="2/2/2018"/>
    <x v="2"/>
    <s v="Profit Centre"/>
    <x v="2"/>
    <x v="0"/>
    <s v="$"/>
    <n v="5059522.5801976481"/>
  </r>
  <r>
    <x v="1"/>
    <x v="0"/>
    <x v="1"/>
    <x v="8"/>
    <s v="3/2/2018"/>
    <x v="2"/>
    <s v="Profit Centre"/>
    <x v="2"/>
    <x v="0"/>
    <s v="$"/>
    <n v="4550701.2166301943"/>
  </r>
  <r>
    <x v="1"/>
    <x v="0"/>
    <x v="1"/>
    <x v="9"/>
    <s v="4/2/2018"/>
    <x v="3"/>
    <s v="Profit Centre"/>
    <x v="2"/>
    <x v="0"/>
    <s v="$"/>
    <n v="4783246.4214486899"/>
  </r>
  <r>
    <x v="1"/>
    <x v="0"/>
    <x v="1"/>
    <x v="10"/>
    <s v="5/2/2018"/>
    <x v="3"/>
    <s v="Profit Centre"/>
    <x v="2"/>
    <x v="0"/>
    <s v="$"/>
    <n v="3615900.6923301592"/>
  </r>
  <r>
    <x v="1"/>
    <x v="0"/>
    <x v="1"/>
    <x v="11"/>
    <s v="6/2/2018"/>
    <x v="3"/>
    <s v="Profit Centre"/>
    <x v="2"/>
    <x v="0"/>
    <s v="$"/>
    <n v="3879202.5837155385"/>
  </r>
  <r>
    <x v="1"/>
    <x v="0"/>
    <x v="2"/>
    <x v="0"/>
    <s v="7/2/2017"/>
    <x v="0"/>
    <s v="Profit Centre"/>
    <x v="0"/>
    <x v="0"/>
    <s v="$"/>
    <n v="1689221.1490034999"/>
  </r>
  <r>
    <x v="1"/>
    <x v="0"/>
    <x v="2"/>
    <x v="1"/>
    <s v="8/2/2017"/>
    <x v="0"/>
    <s v="Profit Centre"/>
    <x v="0"/>
    <x v="0"/>
    <s v="$"/>
    <n v="2059921.8667754997"/>
  </r>
  <r>
    <x v="1"/>
    <x v="0"/>
    <x v="2"/>
    <x v="2"/>
    <s v="9/2/2017"/>
    <x v="0"/>
    <s v="Profit Centre"/>
    <x v="0"/>
    <x v="0"/>
    <s v="$"/>
    <n v="1793176.531129"/>
  </r>
  <r>
    <x v="1"/>
    <x v="0"/>
    <x v="2"/>
    <x v="3"/>
    <s v="10/2/2017"/>
    <x v="1"/>
    <s v="Profit Centre"/>
    <x v="0"/>
    <x v="0"/>
    <s v="$"/>
    <n v="1547855.7555440001"/>
  </r>
  <r>
    <x v="1"/>
    <x v="0"/>
    <x v="2"/>
    <x v="4"/>
    <s v="11/2/2017"/>
    <x v="1"/>
    <s v="Profit Centre"/>
    <x v="0"/>
    <x v="0"/>
    <s v="$"/>
    <n v="1621360.3148906252"/>
  </r>
  <r>
    <x v="1"/>
    <x v="0"/>
    <x v="2"/>
    <x v="5"/>
    <s v="12/2/2017"/>
    <x v="1"/>
    <s v="Profit Centre"/>
    <x v="0"/>
    <x v="0"/>
    <s v="$"/>
    <n v="1330451.9418015"/>
  </r>
  <r>
    <x v="1"/>
    <x v="0"/>
    <x v="2"/>
    <x v="6"/>
    <s v="1/2/2018"/>
    <x v="2"/>
    <s v="Profit Centre"/>
    <x v="0"/>
    <x v="0"/>
    <s v="$"/>
    <n v="2228780.4880005"/>
  </r>
  <r>
    <x v="1"/>
    <x v="0"/>
    <x v="2"/>
    <x v="7"/>
    <s v="2/2/2018"/>
    <x v="2"/>
    <s v="Profit Centre"/>
    <x v="0"/>
    <x v="0"/>
    <s v="$"/>
    <n v="2185969.2785069998"/>
  </r>
  <r>
    <x v="1"/>
    <x v="0"/>
    <x v="2"/>
    <x v="8"/>
    <s v="3/2/2018"/>
    <x v="2"/>
    <s v="Profit Centre"/>
    <x v="0"/>
    <x v="0"/>
    <s v="$"/>
    <n v="1950392.0613048752"/>
  </r>
  <r>
    <x v="1"/>
    <x v="0"/>
    <x v="2"/>
    <x v="9"/>
    <s v="4/2/2018"/>
    <x v="3"/>
    <s v="Profit Centre"/>
    <x v="0"/>
    <x v="0"/>
    <s v="$"/>
    <n v="1986295.0526719999"/>
  </r>
  <r>
    <x v="1"/>
    <x v="0"/>
    <x v="2"/>
    <x v="10"/>
    <s v="5/2/2018"/>
    <x v="3"/>
    <s v="Profit Centre"/>
    <x v="0"/>
    <x v="0"/>
    <s v="$"/>
    <n v="2071155.7982568748"/>
  </r>
  <r>
    <x v="1"/>
    <x v="0"/>
    <x v="2"/>
    <x v="11"/>
    <s v="6/2/2018"/>
    <x v="3"/>
    <s v="Profit Centre"/>
    <x v="0"/>
    <x v="0"/>
    <s v="$"/>
    <n v="2273512.0860041254"/>
  </r>
  <r>
    <x v="1"/>
    <x v="0"/>
    <x v="2"/>
    <x v="0"/>
    <s v="7/2/2017"/>
    <x v="0"/>
    <s v="Profit Centre"/>
    <x v="0"/>
    <x v="1"/>
    <s v="$"/>
    <n v="3229019.3481892501"/>
  </r>
  <r>
    <x v="1"/>
    <x v="0"/>
    <x v="2"/>
    <x v="1"/>
    <s v="8/2/2017"/>
    <x v="0"/>
    <s v="Profit Centre"/>
    <x v="0"/>
    <x v="1"/>
    <s v="$"/>
    <n v="3998074.953249"/>
  </r>
  <r>
    <x v="1"/>
    <x v="0"/>
    <x v="2"/>
    <x v="2"/>
    <s v="9/2/2017"/>
    <x v="0"/>
    <s v="Profit Centre"/>
    <x v="0"/>
    <x v="1"/>
    <s v="$"/>
    <n v="3458560.3451040001"/>
  </r>
  <r>
    <x v="1"/>
    <x v="0"/>
    <x v="2"/>
    <x v="3"/>
    <s v="10/2/2017"/>
    <x v="1"/>
    <s v="Profit Centre"/>
    <x v="0"/>
    <x v="1"/>
    <s v="$"/>
    <n v="2863773.4980290001"/>
  </r>
  <r>
    <x v="1"/>
    <x v="0"/>
    <x v="2"/>
    <x v="4"/>
    <s v="11/2/2017"/>
    <x v="1"/>
    <s v="Profit Centre"/>
    <x v="0"/>
    <x v="1"/>
    <s v="$"/>
    <n v="3126213.72064"/>
  </r>
  <r>
    <x v="1"/>
    <x v="0"/>
    <x v="2"/>
    <x v="5"/>
    <s v="12/2/2017"/>
    <x v="1"/>
    <s v="Profit Centre"/>
    <x v="0"/>
    <x v="1"/>
    <s v="$"/>
    <n v="2691566.5882560001"/>
  </r>
  <r>
    <x v="1"/>
    <x v="0"/>
    <x v="2"/>
    <x v="6"/>
    <s v="1/2/2018"/>
    <x v="2"/>
    <s v="Profit Centre"/>
    <x v="0"/>
    <x v="1"/>
    <s v="$"/>
    <n v="4009179.999363"/>
  </r>
  <r>
    <x v="1"/>
    <x v="0"/>
    <x v="2"/>
    <x v="7"/>
    <s v="2/2/2018"/>
    <x v="2"/>
    <s v="Profit Centre"/>
    <x v="0"/>
    <x v="1"/>
    <s v="$"/>
    <n v="4249229.7763439994"/>
  </r>
  <r>
    <x v="1"/>
    <x v="0"/>
    <x v="2"/>
    <x v="8"/>
    <s v="3/2/2018"/>
    <x v="2"/>
    <s v="Profit Centre"/>
    <x v="0"/>
    <x v="1"/>
    <s v="$"/>
    <n v="3887025.4362960001"/>
  </r>
  <r>
    <x v="1"/>
    <x v="0"/>
    <x v="2"/>
    <x v="9"/>
    <s v="4/2/2018"/>
    <x v="3"/>
    <s v="Profit Centre"/>
    <x v="0"/>
    <x v="1"/>
    <s v="$"/>
    <n v="4377062.9091839995"/>
  </r>
  <r>
    <x v="1"/>
    <x v="0"/>
    <x v="2"/>
    <x v="10"/>
    <s v="5/2/2018"/>
    <x v="3"/>
    <s v="Profit Centre"/>
    <x v="0"/>
    <x v="1"/>
    <s v="$"/>
    <n v="4388344.7790930001"/>
  </r>
  <r>
    <x v="1"/>
    <x v="0"/>
    <x v="2"/>
    <x v="11"/>
    <s v="6/2/2018"/>
    <x v="3"/>
    <s v="Profit Centre"/>
    <x v="0"/>
    <x v="1"/>
    <s v="$"/>
    <n v="4431008.4784342507"/>
  </r>
  <r>
    <x v="1"/>
    <x v="0"/>
    <x v="2"/>
    <x v="0"/>
    <s v="7/2/2017"/>
    <x v="0"/>
    <s v="Profit Centre"/>
    <x v="1"/>
    <x v="0"/>
    <s v="$"/>
    <n v="1665101.5295861098"/>
  </r>
  <r>
    <x v="1"/>
    <x v="0"/>
    <x v="2"/>
    <x v="1"/>
    <s v="8/2/2017"/>
    <x v="0"/>
    <s v="Profit Centre"/>
    <x v="1"/>
    <x v="0"/>
    <s v="$"/>
    <n v="1847076.2833604398"/>
  </r>
  <r>
    <x v="1"/>
    <x v="0"/>
    <x v="2"/>
    <x v="2"/>
    <s v="9/2/2017"/>
    <x v="0"/>
    <s v="Profit Centre"/>
    <x v="1"/>
    <x v="0"/>
    <s v="$"/>
    <n v="1443255.6006155098"/>
  </r>
  <r>
    <x v="1"/>
    <x v="0"/>
    <x v="2"/>
    <x v="3"/>
    <s v="10/2/2017"/>
    <x v="1"/>
    <s v="Profit Centre"/>
    <x v="1"/>
    <x v="0"/>
    <s v="$"/>
    <n v="1340433.4702902001"/>
  </r>
  <r>
    <x v="1"/>
    <x v="0"/>
    <x v="2"/>
    <x v="4"/>
    <s v="11/2/2017"/>
    <x v="1"/>
    <s v="Profit Centre"/>
    <x v="1"/>
    <x v="0"/>
    <s v="$"/>
    <n v="1484304.6234175498"/>
  </r>
  <r>
    <x v="1"/>
    <x v="0"/>
    <x v="2"/>
    <x v="5"/>
    <s v="12/2/2017"/>
    <x v="1"/>
    <s v="Profit Centre"/>
    <x v="1"/>
    <x v="0"/>
    <s v="$"/>
    <n v="1288013.6333248802"/>
  </r>
  <r>
    <x v="1"/>
    <x v="0"/>
    <x v="2"/>
    <x v="6"/>
    <s v="1/2/2018"/>
    <x v="2"/>
    <s v="Profit Centre"/>
    <x v="1"/>
    <x v="0"/>
    <s v="$"/>
    <n v="1934441.18316372"/>
  </r>
  <r>
    <x v="1"/>
    <x v="0"/>
    <x v="2"/>
    <x v="7"/>
    <s v="2/2/2018"/>
    <x v="2"/>
    <s v="Profit Centre"/>
    <x v="1"/>
    <x v="0"/>
    <s v="$"/>
    <n v="1867732.8207522598"/>
  </r>
  <r>
    <x v="1"/>
    <x v="0"/>
    <x v="2"/>
    <x v="8"/>
    <s v="3/2/2018"/>
    <x v="2"/>
    <s v="Profit Centre"/>
    <x v="1"/>
    <x v="0"/>
    <s v="$"/>
    <n v="1632975.2369934299"/>
  </r>
  <r>
    <x v="1"/>
    <x v="0"/>
    <x v="2"/>
    <x v="9"/>
    <s v="4/2/2018"/>
    <x v="3"/>
    <s v="Profit Centre"/>
    <x v="1"/>
    <x v="0"/>
    <s v="$"/>
    <n v="1699686.4578355199"/>
  </r>
  <r>
    <x v="1"/>
    <x v="0"/>
    <x v="2"/>
    <x v="10"/>
    <s v="5/2/2018"/>
    <x v="3"/>
    <s v="Profit Centre"/>
    <x v="1"/>
    <x v="0"/>
    <s v="$"/>
    <n v="1838520.95026149"/>
  </r>
  <r>
    <x v="1"/>
    <x v="0"/>
    <x v="2"/>
    <x v="11"/>
    <s v="6/2/2018"/>
    <x v="3"/>
    <s v="Profit Centre"/>
    <x v="1"/>
    <x v="0"/>
    <s v="$"/>
    <n v="1919092.9312032503"/>
  </r>
  <r>
    <x v="1"/>
    <x v="0"/>
    <x v="2"/>
    <x v="0"/>
    <s v="7/2/2017"/>
    <x v="0"/>
    <s v="Profit Centre"/>
    <x v="1"/>
    <x v="1"/>
    <s v="$"/>
    <n v="2886159.0288201999"/>
  </r>
  <r>
    <x v="1"/>
    <x v="0"/>
    <x v="2"/>
    <x v="1"/>
    <s v="8/2/2017"/>
    <x v="0"/>
    <s v="Profit Centre"/>
    <x v="1"/>
    <x v="1"/>
    <s v="$"/>
    <n v="2138617.9464186002"/>
  </r>
  <r>
    <x v="1"/>
    <x v="0"/>
    <x v="2"/>
    <x v="2"/>
    <s v="9/2/2017"/>
    <x v="0"/>
    <s v="Profit Centre"/>
    <x v="1"/>
    <x v="1"/>
    <s v="$"/>
    <n v="3947712.1118929996"/>
  </r>
  <r>
    <x v="1"/>
    <x v="0"/>
    <x v="2"/>
    <x v="3"/>
    <s v="10/2/2017"/>
    <x v="1"/>
    <s v="Profit Centre"/>
    <x v="1"/>
    <x v="1"/>
    <s v="$"/>
    <n v="3336453.7222977998"/>
  </r>
  <r>
    <x v="1"/>
    <x v="0"/>
    <x v="2"/>
    <x v="4"/>
    <s v="11/2/2017"/>
    <x v="1"/>
    <s v="Profit Centre"/>
    <x v="1"/>
    <x v="1"/>
    <s v="$"/>
    <n v="2581238.6260960004"/>
  </r>
  <r>
    <x v="1"/>
    <x v="0"/>
    <x v="2"/>
    <x v="5"/>
    <s v="12/2/2017"/>
    <x v="1"/>
    <s v="Profit Centre"/>
    <x v="1"/>
    <x v="1"/>
    <s v="$"/>
    <n v="3389594.0119008003"/>
  </r>
  <r>
    <x v="1"/>
    <x v="0"/>
    <x v="2"/>
    <x v="6"/>
    <s v="1/2/2018"/>
    <x v="2"/>
    <s v="Profit Centre"/>
    <x v="1"/>
    <x v="1"/>
    <s v="$"/>
    <n v="3641782.9956648001"/>
  </r>
  <r>
    <x v="1"/>
    <x v="0"/>
    <x v="2"/>
    <x v="7"/>
    <s v="2/2/2018"/>
    <x v="2"/>
    <s v="Profit Centre"/>
    <x v="1"/>
    <x v="1"/>
    <s v="$"/>
    <n v="3637088.2590588001"/>
  </r>
  <r>
    <x v="1"/>
    <x v="0"/>
    <x v="2"/>
    <x v="8"/>
    <s v="3/2/2018"/>
    <x v="2"/>
    <s v="Profit Centre"/>
    <x v="1"/>
    <x v="1"/>
    <s v="$"/>
    <n v="2891368.2735684002"/>
  </r>
  <r>
    <x v="1"/>
    <x v="0"/>
    <x v="2"/>
    <x v="9"/>
    <s v="4/2/2018"/>
    <x v="3"/>
    <s v="Profit Centre"/>
    <x v="1"/>
    <x v="1"/>
    <s v="$"/>
    <n v="3090339.0142464004"/>
  </r>
  <r>
    <x v="1"/>
    <x v="0"/>
    <x v="2"/>
    <x v="10"/>
    <s v="5/2/2018"/>
    <x v="3"/>
    <s v="Profit Centre"/>
    <x v="1"/>
    <x v="1"/>
    <s v="$"/>
    <n v="3395668.6594643998"/>
  </r>
  <r>
    <x v="1"/>
    <x v="0"/>
    <x v="2"/>
    <x v="11"/>
    <s v="6/2/2018"/>
    <x v="3"/>
    <s v="Profit Centre"/>
    <x v="1"/>
    <x v="1"/>
    <s v="$"/>
    <n v="3379572.3100814"/>
  </r>
  <r>
    <x v="1"/>
    <x v="0"/>
    <x v="2"/>
    <x v="0"/>
    <s v="7/2/2017"/>
    <x v="0"/>
    <s v="Profit Centre"/>
    <x v="2"/>
    <x v="0"/>
    <s v="$"/>
    <n v="3083178.310218194"/>
  </r>
  <r>
    <x v="1"/>
    <x v="0"/>
    <x v="2"/>
    <x v="1"/>
    <s v="8/2/2017"/>
    <x v="0"/>
    <s v="Profit Centre"/>
    <x v="2"/>
    <x v="0"/>
    <s v="$"/>
    <n v="3624627.2765830643"/>
  </r>
  <r>
    <x v="1"/>
    <x v="0"/>
    <x v="2"/>
    <x v="2"/>
    <s v="9/2/2017"/>
    <x v="0"/>
    <s v="Profit Centre"/>
    <x v="2"/>
    <x v="0"/>
    <s v="$"/>
    <n v="3090109.4706031792"/>
  </r>
  <r>
    <x v="1"/>
    <x v="0"/>
    <x v="2"/>
    <x v="3"/>
    <s v="10/2/2017"/>
    <x v="1"/>
    <s v="Profit Centre"/>
    <x v="2"/>
    <x v="0"/>
    <s v="$"/>
    <n v="2588932.9613108994"/>
  </r>
  <r>
    <x v="1"/>
    <x v="0"/>
    <x v="2"/>
    <x v="4"/>
    <s v="11/2/2017"/>
    <x v="1"/>
    <s v="Profit Centre"/>
    <x v="2"/>
    <x v="0"/>
    <s v="$"/>
    <n v="2871337.5293786996"/>
  </r>
  <r>
    <x v="1"/>
    <x v="0"/>
    <x v="2"/>
    <x v="5"/>
    <s v="12/2/2017"/>
    <x v="1"/>
    <s v="Profit Centre"/>
    <x v="2"/>
    <x v="0"/>
    <s v="$"/>
    <n v="2476353.7848823196"/>
  </r>
  <r>
    <x v="1"/>
    <x v="0"/>
    <x v="2"/>
    <x v="6"/>
    <s v="1/2/2018"/>
    <x v="2"/>
    <s v="Profit Centre"/>
    <x v="2"/>
    <x v="0"/>
    <s v="$"/>
    <n v="3520427.5225060191"/>
  </r>
  <r>
    <x v="1"/>
    <x v="0"/>
    <x v="2"/>
    <x v="7"/>
    <s v="2/2/2018"/>
    <x v="2"/>
    <s v="Profit Centre"/>
    <x v="2"/>
    <x v="0"/>
    <s v="$"/>
    <n v="3874818.9917811132"/>
  </r>
  <r>
    <x v="1"/>
    <x v="0"/>
    <x v="2"/>
    <x v="8"/>
    <s v="3/2/2018"/>
    <x v="2"/>
    <s v="Profit Centre"/>
    <x v="2"/>
    <x v="0"/>
    <s v="$"/>
    <n v="3237363.8548801187"/>
  </r>
  <r>
    <x v="1"/>
    <x v="0"/>
    <x v="2"/>
    <x v="9"/>
    <s v="4/2/2018"/>
    <x v="3"/>
    <s v="Profit Centre"/>
    <x v="2"/>
    <x v="0"/>
    <s v="$"/>
    <n v="3615453.1290214392"/>
  </r>
  <r>
    <x v="1"/>
    <x v="0"/>
    <x v="2"/>
    <x v="10"/>
    <s v="5/2/2018"/>
    <x v="3"/>
    <s v="Profit Centre"/>
    <x v="2"/>
    <x v="0"/>
    <s v="$"/>
    <n v="2956857.0525275953"/>
  </r>
  <r>
    <x v="1"/>
    <x v="0"/>
    <x v="2"/>
    <x v="11"/>
    <s v="6/2/2018"/>
    <x v="3"/>
    <s v="Profit Centre"/>
    <x v="2"/>
    <x v="0"/>
    <s v="$"/>
    <n v="3215096.199550285"/>
  </r>
  <r>
    <x v="1"/>
    <x v="1"/>
    <x v="0"/>
    <x v="0"/>
    <s v="7/2/2017"/>
    <x v="0"/>
    <s v="Cost Centre"/>
    <x v="3"/>
    <x v="2"/>
    <s v="$"/>
    <n v="859050.95871603675"/>
  </r>
  <r>
    <x v="1"/>
    <x v="1"/>
    <x v="0"/>
    <x v="1"/>
    <s v="8/2/2017"/>
    <x v="0"/>
    <s v="Cost Centre"/>
    <x v="3"/>
    <x v="2"/>
    <s v="$"/>
    <n v="1256568.663764968"/>
  </r>
  <r>
    <x v="1"/>
    <x v="1"/>
    <x v="0"/>
    <x v="2"/>
    <s v="9/2/2017"/>
    <x v="0"/>
    <s v="Cost Centre"/>
    <x v="3"/>
    <x v="2"/>
    <s v="$"/>
    <n v="945239.11169929046"/>
  </r>
  <r>
    <x v="1"/>
    <x v="1"/>
    <x v="0"/>
    <x v="3"/>
    <s v="10/2/2017"/>
    <x v="1"/>
    <s v="Cost Centre"/>
    <x v="3"/>
    <x v="2"/>
    <s v="$"/>
    <n v="897002.08738166792"/>
  </r>
  <r>
    <x v="1"/>
    <x v="1"/>
    <x v="0"/>
    <x v="4"/>
    <s v="11/2/2017"/>
    <x v="1"/>
    <s v="Cost Centre"/>
    <x v="3"/>
    <x v="2"/>
    <s v="$"/>
    <n v="983029.73485591868"/>
  </r>
  <r>
    <x v="1"/>
    <x v="1"/>
    <x v="0"/>
    <x v="5"/>
    <s v="12/2/2017"/>
    <x v="1"/>
    <s v="Cost Centre"/>
    <x v="3"/>
    <x v="2"/>
    <s v="$"/>
    <n v="938538.15127751243"/>
  </r>
  <r>
    <x v="1"/>
    <x v="1"/>
    <x v="0"/>
    <x v="6"/>
    <s v="1/2/2018"/>
    <x v="2"/>
    <s v="Cost Centre"/>
    <x v="3"/>
    <x v="2"/>
    <s v="$"/>
    <n v="1120011.9018488396"/>
  </r>
  <r>
    <x v="1"/>
    <x v="1"/>
    <x v="0"/>
    <x v="7"/>
    <s v="2/2/2018"/>
    <x v="2"/>
    <s v="Cost Centre"/>
    <x v="3"/>
    <x v="2"/>
    <s v="$"/>
    <n v="908869.29775302368"/>
  </r>
  <r>
    <x v="1"/>
    <x v="1"/>
    <x v="0"/>
    <x v="8"/>
    <s v="3/2/2018"/>
    <x v="2"/>
    <s v="Cost Centre"/>
    <x v="3"/>
    <x v="2"/>
    <s v="$"/>
    <n v="962926.50469158008"/>
  </r>
  <r>
    <x v="1"/>
    <x v="1"/>
    <x v="0"/>
    <x v="9"/>
    <s v="4/2/2018"/>
    <x v="3"/>
    <s v="Cost Centre"/>
    <x v="3"/>
    <x v="2"/>
    <s v="$"/>
    <n v="972833.26691238175"/>
  </r>
  <r>
    <x v="1"/>
    <x v="1"/>
    <x v="0"/>
    <x v="10"/>
    <s v="5/2/2018"/>
    <x v="3"/>
    <s v="Cost Centre"/>
    <x v="3"/>
    <x v="2"/>
    <s v="$"/>
    <n v="1071765.8371174217"/>
  </r>
  <r>
    <x v="1"/>
    <x v="1"/>
    <x v="0"/>
    <x v="11"/>
    <s v="6/2/2018"/>
    <x v="3"/>
    <s v="Cost Centre"/>
    <x v="3"/>
    <x v="2"/>
    <s v="$"/>
    <n v="1137792.8543239292"/>
  </r>
  <r>
    <x v="1"/>
    <x v="1"/>
    <x v="0"/>
    <x v="0"/>
    <s v="7/2/2017"/>
    <x v="0"/>
    <s v="Cost Centre"/>
    <x v="4"/>
    <x v="3"/>
    <s v="$"/>
    <n v="411478.37181662378"/>
  </r>
  <r>
    <x v="1"/>
    <x v="1"/>
    <x v="0"/>
    <x v="1"/>
    <s v="8/2/2017"/>
    <x v="0"/>
    <s v="Cost Centre"/>
    <x v="4"/>
    <x v="3"/>
    <s v="$"/>
    <n v="558286.81851324998"/>
  </r>
  <r>
    <x v="1"/>
    <x v="1"/>
    <x v="0"/>
    <x v="2"/>
    <s v="9/2/2017"/>
    <x v="0"/>
    <s v="Cost Centre"/>
    <x v="4"/>
    <x v="3"/>
    <s v="$"/>
    <n v="449699.38278299873"/>
  </r>
  <r>
    <x v="1"/>
    <x v="1"/>
    <x v="0"/>
    <x v="3"/>
    <s v="10/2/2017"/>
    <x v="1"/>
    <s v="Cost Centre"/>
    <x v="4"/>
    <x v="3"/>
    <s v="$"/>
    <n v="427182.91524"/>
  </r>
  <r>
    <x v="1"/>
    <x v="1"/>
    <x v="0"/>
    <x v="4"/>
    <s v="11/2/2017"/>
    <x v="1"/>
    <s v="Cost Centre"/>
    <x v="4"/>
    <x v="3"/>
    <s v="$"/>
    <n v="415259.38098750002"/>
  </r>
  <r>
    <x v="1"/>
    <x v="1"/>
    <x v="0"/>
    <x v="5"/>
    <s v="12/2/2017"/>
    <x v="1"/>
    <s v="Cost Centre"/>
    <x v="4"/>
    <x v="3"/>
    <s v="$"/>
    <n v="427041.03370000009"/>
  </r>
  <r>
    <x v="1"/>
    <x v="1"/>
    <x v="0"/>
    <x v="6"/>
    <s v="1/2/2018"/>
    <x v="2"/>
    <s v="Cost Centre"/>
    <x v="4"/>
    <x v="3"/>
    <s v="$"/>
    <n v="536309.89158199995"/>
  </r>
  <r>
    <x v="1"/>
    <x v="1"/>
    <x v="0"/>
    <x v="7"/>
    <s v="2/2/2018"/>
    <x v="2"/>
    <s v="Cost Centre"/>
    <x v="4"/>
    <x v="3"/>
    <s v="$"/>
    <n v="414358.37553974998"/>
  </r>
  <r>
    <x v="1"/>
    <x v="1"/>
    <x v="0"/>
    <x v="8"/>
    <s v="3/2/2018"/>
    <x v="2"/>
    <s v="Cost Centre"/>
    <x v="4"/>
    <x v="3"/>
    <s v="$"/>
    <n v="484912.71240800002"/>
  </r>
  <r>
    <x v="1"/>
    <x v="1"/>
    <x v="0"/>
    <x v="9"/>
    <s v="4/2/2018"/>
    <x v="3"/>
    <s v="Cost Centre"/>
    <x v="4"/>
    <x v="3"/>
    <s v="$"/>
    <n v="419935.11569100001"/>
  </r>
  <r>
    <x v="1"/>
    <x v="1"/>
    <x v="0"/>
    <x v="10"/>
    <s v="5/2/2018"/>
    <x v="3"/>
    <s v="Cost Centre"/>
    <x v="4"/>
    <x v="3"/>
    <s v="$"/>
    <n v="448216.05637499999"/>
  </r>
  <r>
    <x v="1"/>
    <x v="1"/>
    <x v="0"/>
    <x v="11"/>
    <s v="6/2/2018"/>
    <x v="3"/>
    <s v="Cost Centre"/>
    <x v="4"/>
    <x v="3"/>
    <s v="$"/>
    <n v="532127.64313450002"/>
  </r>
  <r>
    <x v="1"/>
    <x v="1"/>
    <x v="0"/>
    <x v="0"/>
    <s v="7/2/2017"/>
    <x v="0"/>
    <s v="Cost Centre"/>
    <x v="4"/>
    <x v="4"/>
    <s v="$"/>
    <n v="610297.37310056051"/>
  </r>
  <r>
    <x v="1"/>
    <x v="1"/>
    <x v="0"/>
    <x v="1"/>
    <s v="8/2/2017"/>
    <x v="0"/>
    <s v="Cost Centre"/>
    <x v="4"/>
    <x v="4"/>
    <s v="$"/>
    <n v="908795.20773656247"/>
  </r>
  <r>
    <x v="1"/>
    <x v="1"/>
    <x v="0"/>
    <x v="2"/>
    <s v="9/2/2017"/>
    <x v="0"/>
    <s v="Cost Centre"/>
    <x v="4"/>
    <x v="4"/>
    <s v="$"/>
    <n v="711025.90062299802"/>
  </r>
  <r>
    <x v="1"/>
    <x v="1"/>
    <x v="0"/>
    <x v="3"/>
    <s v="10/2/2017"/>
    <x v="1"/>
    <s v="Cost Centre"/>
    <x v="4"/>
    <x v="4"/>
    <s v="$"/>
    <n v="699813.46326262481"/>
  </r>
  <r>
    <x v="1"/>
    <x v="1"/>
    <x v="0"/>
    <x v="4"/>
    <s v="11/2/2017"/>
    <x v="1"/>
    <s v="Cost Centre"/>
    <x v="4"/>
    <x v="4"/>
    <s v="$"/>
    <n v="619174.29107624991"/>
  </r>
  <r>
    <x v="1"/>
    <x v="1"/>
    <x v="0"/>
    <x v="5"/>
    <s v="12/2/2017"/>
    <x v="1"/>
    <s v="Cost Centre"/>
    <x v="4"/>
    <x v="4"/>
    <s v="$"/>
    <n v="641582.36576999992"/>
  </r>
  <r>
    <x v="1"/>
    <x v="1"/>
    <x v="0"/>
    <x v="6"/>
    <s v="1/2/2018"/>
    <x v="2"/>
    <s v="Cost Centre"/>
    <x v="4"/>
    <x v="4"/>
    <s v="$"/>
    <n v="740585.34395999974"/>
  </r>
  <r>
    <x v="1"/>
    <x v="1"/>
    <x v="0"/>
    <x v="7"/>
    <s v="2/2/2018"/>
    <x v="2"/>
    <s v="Cost Centre"/>
    <x v="4"/>
    <x v="4"/>
    <s v="$"/>
    <n v="665533.05688012496"/>
  </r>
  <r>
    <x v="1"/>
    <x v="1"/>
    <x v="0"/>
    <x v="8"/>
    <s v="3/2/2018"/>
    <x v="2"/>
    <s v="Cost Centre"/>
    <x v="4"/>
    <x v="4"/>
    <s v="$"/>
    <n v="608946.05938500003"/>
  </r>
  <r>
    <x v="1"/>
    <x v="1"/>
    <x v="0"/>
    <x v="9"/>
    <s v="4/2/2018"/>
    <x v="3"/>
    <s v="Cost Centre"/>
    <x v="4"/>
    <x v="4"/>
    <s v="$"/>
    <n v="706548.92858549999"/>
  </r>
  <r>
    <x v="1"/>
    <x v="1"/>
    <x v="0"/>
    <x v="10"/>
    <s v="5/2/2018"/>
    <x v="3"/>
    <s v="Cost Centre"/>
    <x v="4"/>
    <x v="4"/>
    <s v="$"/>
    <n v="684073.99396875"/>
  </r>
  <r>
    <x v="1"/>
    <x v="1"/>
    <x v="0"/>
    <x v="11"/>
    <s v="6/2/2018"/>
    <x v="3"/>
    <s v="Cost Centre"/>
    <x v="4"/>
    <x v="4"/>
    <s v="$"/>
    <n v="795822.70165668742"/>
  </r>
  <r>
    <x v="1"/>
    <x v="1"/>
    <x v="0"/>
    <x v="0"/>
    <s v="7/2/2017"/>
    <x v="0"/>
    <s v="Cost Centre"/>
    <x v="5"/>
    <x v="5"/>
    <s v="$"/>
    <n v="334574.56978850893"/>
  </r>
  <r>
    <x v="1"/>
    <x v="1"/>
    <x v="0"/>
    <x v="1"/>
    <s v="8/2/2017"/>
    <x v="0"/>
    <s v="Cost Centre"/>
    <x v="5"/>
    <x v="5"/>
    <s v="$"/>
    <n v="492735.34629342239"/>
  </r>
  <r>
    <x v="1"/>
    <x v="1"/>
    <x v="0"/>
    <x v="2"/>
    <s v="9/2/2017"/>
    <x v="0"/>
    <s v="Cost Centre"/>
    <x v="5"/>
    <x v="5"/>
    <s v="$"/>
    <n v="423886.13007635879"/>
  </r>
  <r>
    <x v="1"/>
    <x v="1"/>
    <x v="0"/>
    <x v="3"/>
    <s v="10/2/2017"/>
    <x v="1"/>
    <s v="Cost Centre"/>
    <x v="5"/>
    <x v="5"/>
    <s v="$"/>
    <n v="370340.02732499992"/>
  </r>
  <r>
    <x v="1"/>
    <x v="1"/>
    <x v="0"/>
    <x v="4"/>
    <s v="11/2/2017"/>
    <x v="1"/>
    <s v="Cost Centre"/>
    <x v="5"/>
    <x v="5"/>
    <s v="$"/>
    <n v="388537.72727419995"/>
  </r>
  <r>
    <x v="1"/>
    <x v="1"/>
    <x v="0"/>
    <x v="5"/>
    <s v="12/2/2017"/>
    <x v="1"/>
    <s v="Cost Centre"/>
    <x v="5"/>
    <x v="5"/>
    <s v="$"/>
    <n v="338577.18673479994"/>
  </r>
  <r>
    <x v="1"/>
    <x v="1"/>
    <x v="0"/>
    <x v="6"/>
    <s v="1/2/2018"/>
    <x v="2"/>
    <s v="Cost Centre"/>
    <x v="5"/>
    <x v="5"/>
    <s v="$"/>
    <n v="466373.20086803986"/>
  </r>
  <r>
    <x v="1"/>
    <x v="1"/>
    <x v="0"/>
    <x v="7"/>
    <s v="2/2/2018"/>
    <x v="2"/>
    <s v="Cost Centre"/>
    <x v="5"/>
    <x v="5"/>
    <s v="$"/>
    <n v="388574.67707873997"/>
  </r>
  <r>
    <x v="1"/>
    <x v="1"/>
    <x v="0"/>
    <x v="8"/>
    <s v="3/2/2018"/>
    <x v="2"/>
    <s v="Cost Centre"/>
    <x v="5"/>
    <x v="5"/>
    <s v="$"/>
    <n v="356192.71368815994"/>
  </r>
  <r>
    <x v="1"/>
    <x v="1"/>
    <x v="0"/>
    <x v="9"/>
    <s v="4/2/2018"/>
    <x v="3"/>
    <s v="Cost Centre"/>
    <x v="5"/>
    <x v="5"/>
    <s v="$"/>
    <n v="381723.53905412991"/>
  </r>
  <r>
    <x v="1"/>
    <x v="1"/>
    <x v="0"/>
    <x v="10"/>
    <s v="5/2/2018"/>
    <x v="3"/>
    <s v="Cost Centre"/>
    <x v="5"/>
    <x v="5"/>
    <s v="$"/>
    <n v="429911.03490812494"/>
  </r>
  <r>
    <x v="1"/>
    <x v="1"/>
    <x v="0"/>
    <x v="11"/>
    <s v="6/2/2018"/>
    <x v="3"/>
    <s v="Cost Centre"/>
    <x v="5"/>
    <x v="5"/>
    <s v="$"/>
    <n v="476034.24514096242"/>
  </r>
  <r>
    <x v="1"/>
    <x v="1"/>
    <x v="0"/>
    <x v="0"/>
    <s v="7/2/2017"/>
    <x v="0"/>
    <s v="Cost Centre"/>
    <x v="5"/>
    <x v="6"/>
    <s v="$"/>
    <n v="221632.12385716435"/>
  </r>
  <r>
    <x v="1"/>
    <x v="1"/>
    <x v="0"/>
    <x v="1"/>
    <s v="8/2/2017"/>
    <x v="0"/>
    <s v="Cost Centre"/>
    <x v="5"/>
    <x v="6"/>
    <s v="$"/>
    <n v="298721.115169695"/>
  </r>
  <r>
    <x v="1"/>
    <x v="1"/>
    <x v="0"/>
    <x v="2"/>
    <s v="9/2/2017"/>
    <x v="0"/>
    <s v="Cost Centre"/>
    <x v="5"/>
    <x v="6"/>
    <s v="$"/>
    <n v="263980.61528681178"/>
  </r>
  <r>
    <x v="1"/>
    <x v="1"/>
    <x v="0"/>
    <x v="3"/>
    <s v="10/2/2017"/>
    <x v="1"/>
    <s v="Cost Centre"/>
    <x v="5"/>
    <x v="6"/>
    <s v="$"/>
    <n v="219795.94496150999"/>
  </r>
  <r>
    <x v="1"/>
    <x v="1"/>
    <x v="0"/>
    <x v="4"/>
    <s v="11/2/2017"/>
    <x v="1"/>
    <s v="Cost Centre"/>
    <x v="5"/>
    <x v="6"/>
    <s v="$"/>
    <n v="258222.34619527502"/>
  </r>
  <r>
    <x v="1"/>
    <x v="1"/>
    <x v="0"/>
    <x v="5"/>
    <s v="12/2/2017"/>
    <x v="1"/>
    <s v="Cost Centre"/>
    <x v="5"/>
    <x v="6"/>
    <s v="$"/>
    <n v="230372.47477350003"/>
  </r>
  <r>
    <x v="1"/>
    <x v="1"/>
    <x v="0"/>
    <x v="6"/>
    <s v="1/2/2018"/>
    <x v="2"/>
    <s v="Cost Centre"/>
    <x v="5"/>
    <x v="6"/>
    <s v="$"/>
    <n v="269842.36896287993"/>
  </r>
  <r>
    <x v="1"/>
    <x v="1"/>
    <x v="0"/>
    <x v="7"/>
    <s v="2/2/2018"/>
    <x v="2"/>
    <s v="Cost Centre"/>
    <x v="5"/>
    <x v="6"/>
    <s v="$"/>
    <n v="229486.43250580502"/>
  </r>
  <r>
    <x v="1"/>
    <x v="1"/>
    <x v="0"/>
    <x v="8"/>
    <s v="3/2/2018"/>
    <x v="2"/>
    <s v="Cost Centre"/>
    <x v="5"/>
    <x v="6"/>
    <s v="$"/>
    <n v="247771.36577484003"/>
  </r>
  <r>
    <x v="1"/>
    <x v="1"/>
    <x v="0"/>
    <x v="9"/>
    <s v="4/2/2018"/>
    <x v="3"/>
    <s v="Cost Centre"/>
    <x v="5"/>
    <x v="6"/>
    <s v="$"/>
    <n v="247653.76578579002"/>
  </r>
  <r>
    <x v="1"/>
    <x v="1"/>
    <x v="0"/>
    <x v="10"/>
    <s v="5/2/2018"/>
    <x v="3"/>
    <s v="Cost Centre"/>
    <x v="5"/>
    <x v="6"/>
    <s v="$"/>
    <n v="257537.95336406256"/>
  </r>
  <r>
    <x v="1"/>
    <x v="1"/>
    <x v="0"/>
    <x v="11"/>
    <s v="6/2/2018"/>
    <x v="3"/>
    <s v="Cost Centre"/>
    <x v="5"/>
    <x v="6"/>
    <s v="$"/>
    <n v="273028.52946296253"/>
  </r>
  <r>
    <x v="1"/>
    <x v="1"/>
    <x v="0"/>
    <x v="0"/>
    <s v="7/2/2017"/>
    <x v="0"/>
    <s v="Cost Centre"/>
    <x v="5"/>
    <x v="7"/>
    <s v="$"/>
    <n v="270317.51001272164"/>
  </r>
  <r>
    <x v="1"/>
    <x v="1"/>
    <x v="0"/>
    <x v="1"/>
    <s v="8/2/2017"/>
    <x v="0"/>
    <s v="Cost Centre"/>
    <x v="5"/>
    <x v="7"/>
    <s v="$"/>
    <n v="345609.90627034125"/>
  </r>
  <r>
    <x v="1"/>
    <x v="1"/>
    <x v="0"/>
    <x v="2"/>
    <s v="9/2/2017"/>
    <x v="0"/>
    <s v="Cost Centre"/>
    <x v="5"/>
    <x v="7"/>
    <s v="$"/>
    <n v="281982.65504614048"/>
  </r>
  <r>
    <x v="1"/>
    <x v="1"/>
    <x v="0"/>
    <x v="3"/>
    <s v="10/2/2017"/>
    <x v="1"/>
    <s v="Cost Centre"/>
    <x v="5"/>
    <x v="7"/>
    <s v="$"/>
    <n v="262525.43281191739"/>
  </r>
  <r>
    <x v="1"/>
    <x v="1"/>
    <x v="0"/>
    <x v="4"/>
    <s v="11/2/2017"/>
    <x v="1"/>
    <s v="Cost Centre"/>
    <x v="5"/>
    <x v="7"/>
    <s v="$"/>
    <n v="264530.39711157506"/>
  </r>
  <r>
    <x v="1"/>
    <x v="1"/>
    <x v="0"/>
    <x v="5"/>
    <s v="12/2/2017"/>
    <x v="1"/>
    <s v="Cost Centre"/>
    <x v="5"/>
    <x v="7"/>
    <s v="$"/>
    <n v="252866.98882554998"/>
  </r>
  <r>
    <x v="1"/>
    <x v="1"/>
    <x v="0"/>
    <x v="6"/>
    <s v="1/2/2018"/>
    <x v="2"/>
    <s v="Cost Centre"/>
    <x v="5"/>
    <x v="7"/>
    <s v="$"/>
    <n v="306190.89609723992"/>
  </r>
  <r>
    <x v="1"/>
    <x v="1"/>
    <x v="0"/>
    <x v="7"/>
    <s v="2/2/2018"/>
    <x v="2"/>
    <s v="Cost Centre"/>
    <x v="5"/>
    <x v="7"/>
    <s v="$"/>
    <n v="271830.070734885"/>
  </r>
  <r>
    <x v="1"/>
    <x v="1"/>
    <x v="0"/>
    <x v="8"/>
    <s v="3/2/2018"/>
    <x v="2"/>
    <s v="Cost Centre"/>
    <x v="5"/>
    <x v="7"/>
    <s v="$"/>
    <n v="271101.39427444007"/>
  </r>
  <r>
    <x v="1"/>
    <x v="1"/>
    <x v="0"/>
    <x v="9"/>
    <s v="4/2/2018"/>
    <x v="3"/>
    <s v="Cost Centre"/>
    <x v="5"/>
    <x v="7"/>
    <s v="$"/>
    <n v="274351.7614925587"/>
  </r>
  <r>
    <x v="1"/>
    <x v="1"/>
    <x v="0"/>
    <x v="10"/>
    <s v="5/2/2018"/>
    <x v="3"/>
    <s v="Cost Centre"/>
    <x v="5"/>
    <x v="7"/>
    <s v="$"/>
    <n v="294826.72073953127"/>
  </r>
  <r>
    <x v="1"/>
    <x v="1"/>
    <x v="0"/>
    <x v="11"/>
    <s v="6/2/2018"/>
    <x v="3"/>
    <s v="Cost Centre"/>
    <x v="5"/>
    <x v="7"/>
    <s v="$"/>
    <n v="340841.04228242871"/>
  </r>
  <r>
    <x v="1"/>
    <x v="1"/>
    <x v="0"/>
    <x v="0"/>
    <s v="7/2/2017"/>
    <x v="0"/>
    <s v="Cost Centre"/>
    <x v="5"/>
    <x v="8"/>
    <s v="$"/>
    <n v="186895.31347357444"/>
  </r>
  <r>
    <x v="1"/>
    <x v="1"/>
    <x v="0"/>
    <x v="1"/>
    <s v="8/2/2017"/>
    <x v="0"/>
    <s v="Cost Centre"/>
    <x v="5"/>
    <x v="8"/>
    <s v="$"/>
    <n v="232460.33937309752"/>
  </r>
  <r>
    <x v="1"/>
    <x v="1"/>
    <x v="0"/>
    <x v="2"/>
    <s v="9/2/2017"/>
    <x v="0"/>
    <s v="Cost Centre"/>
    <x v="5"/>
    <x v="8"/>
    <s v="$"/>
    <n v="196800.64514333947"/>
  </r>
  <r>
    <x v="1"/>
    <x v="1"/>
    <x v="0"/>
    <x v="3"/>
    <s v="10/2/2017"/>
    <x v="1"/>
    <s v="Cost Centre"/>
    <x v="5"/>
    <x v="8"/>
    <s v="$"/>
    <n v="175238.87213904748"/>
  </r>
  <r>
    <x v="1"/>
    <x v="1"/>
    <x v="0"/>
    <x v="4"/>
    <s v="11/2/2017"/>
    <x v="1"/>
    <s v="Cost Centre"/>
    <x v="5"/>
    <x v="8"/>
    <s v="$"/>
    <n v="184271.68199002498"/>
  </r>
  <r>
    <x v="1"/>
    <x v="1"/>
    <x v="0"/>
    <x v="5"/>
    <s v="12/2/2017"/>
    <x v="1"/>
    <s v="Cost Centre"/>
    <x v="5"/>
    <x v="8"/>
    <s v="$"/>
    <n v="182465.61649890002"/>
  </r>
  <r>
    <x v="1"/>
    <x v="1"/>
    <x v="0"/>
    <x v="6"/>
    <s v="1/2/2018"/>
    <x v="2"/>
    <s v="Cost Centre"/>
    <x v="5"/>
    <x v="8"/>
    <s v="$"/>
    <n v="235865.21106119995"/>
  </r>
  <r>
    <x v="1"/>
    <x v="1"/>
    <x v="0"/>
    <x v="7"/>
    <s v="2/2/2018"/>
    <x v="2"/>
    <s v="Cost Centre"/>
    <x v="5"/>
    <x v="8"/>
    <s v="$"/>
    <n v="184781.07299609997"/>
  </r>
  <r>
    <x v="1"/>
    <x v="1"/>
    <x v="0"/>
    <x v="8"/>
    <s v="3/2/2018"/>
    <x v="2"/>
    <s v="Cost Centre"/>
    <x v="5"/>
    <x v="8"/>
    <s v="$"/>
    <n v="187904.12488512002"/>
  </r>
  <r>
    <x v="1"/>
    <x v="1"/>
    <x v="0"/>
    <x v="9"/>
    <s v="4/2/2018"/>
    <x v="3"/>
    <s v="Cost Centre"/>
    <x v="5"/>
    <x v="8"/>
    <s v="$"/>
    <n v="191788.36157754"/>
  </r>
  <r>
    <x v="1"/>
    <x v="1"/>
    <x v="0"/>
    <x v="10"/>
    <s v="5/2/2018"/>
    <x v="3"/>
    <s v="Cost Centre"/>
    <x v="5"/>
    <x v="8"/>
    <s v="$"/>
    <n v="189293.90636625001"/>
  </r>
  <r>
    <x v="1"/>
    <x v="1"/>
    <x v="0"/>
    <x v="11"/>
    <s v="6/2/2018"/>
    <x v="3"/>
    <s v="Cost Centre"/>
    <x v="5"/>
    <x v="8"/>
    <s v="$"/>
    <n v="230880.88355771248"/>
  </r>
  <r>
    <x v="1"/>
    <x v="1"/>
    <x v="0"/>
    <x v="0"/>
    <s v="7/2/2017"/>
    <x v="0"/>
    <s v="Cost Centre"/>
    <x v="6"/>
    <x v="9"/>
    <s v="$"/>
    <n v="1207341.5441326213"/>
  </r>
  <r>
    <x v="1"/>
    <x v="1"/>
    <x v="0"/>
    <x v="1"/>
    <s v="8/2/2017"/>
    <x v="0"/>
    <s v="Cost Centre"/>
    <x v="6"/>
    <x v="9"/>
    <s v="$"/>
    <n v="1627559.0630120938"/>
  </r>
  <r>
    <x v="1"/>
    <x v="1"/>
    <x v="0"/>
    <x v="2"/>
    <s v="9/2/2017"/>
    <x v="0"/>
    <s v="Cost Centre"/>
    <x v="6"/>
    <x v="9"/>
    <s v="$"/>
    <n v="1247278.3501437153"/>
  </r>
  <r>
    <x v="1"/>
    <x v="1"/>
    <x v="0"/>
    <x v="3"/>
    <s v="10/2/2017"/>
    <x v="1"/>
    <s v="Cost Centre"/>
    <x v="6"/>
    <x v="9"/>
    <s v="$"/>
    <n v="1189437.4296213749"/>
  </r>
  <r>
    <x v="1"/>
    <x v="1"/>
    <x v="0"/>
    <x v="4"/>
    <s v="11/2/2017"/>
    <x v="1"/>
    <s v="Cost Centre"/>
    <x v="6"/>
    <x v="9"/>
    <s v="$"/>
    <n v="1196568.3584903125"/>
  </r>
  <r>
    <x v="1"/>
    <x v="1"/>
    <x v="0"/>
    <x v="5"/>
    <s v="12/2/2017"/>
    <x v="1"/>
    <s v="Cost Centre"/>
    <x v="6"/>
    <x v="9"/>
    <s v="$"/>
    <n v="1176117.3688343752"/>
  </r>
  <r>
    <x v="1"/>
    <x v="1"/>
    <x v="0"/>
    <x v="6"/>
    <s v="1/2/2018"/>
    <x v="2"/>
    <s v="Cost Centre"/>
    <x v="6"/>
    <x v="9"/>
    <s v="$"/>
    <n v="1565368.1883344997"/>
  </r>
  <r>
    <x v="1"/>
    <x v="1"/>
    <x v="0"/>
    <x v="7"/>
    <s v="2/2/2018"/>
    <x v="2"/>
    <s v="Cost Centre"/>
    <x v="6"/>
    <x v="9"/>
    <s v="$"/>
    <n v="1227442.7809998749"/>
  </r>
  <r>
    <x v="1"/>
    <x v="1"/>
    <x v="0"/>
    <x v="8"/>
    <s v="3/2/2018"/>
    <x v="2"/>
    <s v="Cost Centre"/>
    <x v="6"/>
    <x v="9"/>
    <s v="$"/>
    <n v="1290433.7858775002"/>
  </r>
  <r>
    <x v="1"/>
    <x v="1"/>
    <x v="0"/>
    <x v="9"/>
    <s v="4/2/2018"/>
    <x v="3"/>
    <s v="Cost Centre"/>
    <x v="6"/>
    <x v="9"/>
    <s v="$"/>
    <n v="1298308.3953839999"/>
  </r>
  <r>
    <x v="1"/>
    <x v="1"/>
    <x v="0"/>
    <x v="10"/>
    <s v="5/2/2018"/>
    <x v="3"/>
    <s v="Cost Centre"/>
    <x v="6"/>
    <x v="9"/>
    <s v="$"/>
    <n v="1344373.5269335939"/>
  </r>
  <r>
    <x v="1"/>
    <x v="1"/>
    <x v="0"/>
    <x v="11"/>
    <s v="6/2/2018"/>
    <x v="3"/>
    <s v="Cost Centre"/>
    <x v="6"/>
    <x v="9"/>
    <s v="$"/>
    <n v="1507227.5892764062"/>
  </r>
  <r>
    <x v="1"/>
    <x v="1"/>
    <x v="1"/>
    <x v="0"/>
    <s v="7/2/2017"/>
    <x v="0"/>
    <s v="Cost Centre"/>
    <x v="3"/>
    <x v="2"/>
    <s v="$"/>
    <n v="4118100.0493550403"/>
  </r>
  <r>
    <x v="1"/>
    <x v="1"/>
    <x v="1"/>
    <x v="1"/>
    <s v="8/2/2017"/>
    <x v="0"/>
    <s v="Cost Centre"/>
    <x v="3"/>
    <x v="2"/>
    <s v="$"/>
    <n v="4507082.5661568008"/>
  </r>
  <r>
    <x v="1"/>
    <x v="1"/>
    <x v="1"/>
    <x v="2"/>
    <s v="9/2/2017"/>
    <x v="0"/>
    <s v="Cost Centre"/>
    <x v="3"/>
    <x v="2"/>
    <s v="$"/>
    <n v="4703409.2060524803"/>
  </r>
  <r>
    <x v="1"/>
    <x v="1"/>
    <x v="1"/>
    <x v="3"/>
    <s v="10/2/2017"/>
    <x v="1"/>
    <s v="Cost Centre"/>
    <x v="3"/>
    <x v="2"/>
    <s v="$"/>
    <n v="6020479.2997298883"/>
  </r>
  <r>
    <x v="1"/>
    <x v="1"/>
    <x v="1"/>
    <x v="4"/>
    <s v="11/2/2017"/>
    <x v="1"/>
    <s v="Cost Centre"/>
    <x v="3"/>
    <x v="2"/>
    <s v="$"/>
    <n v="6461172.5917462073"/>
  </r>
  <r>
    <x v="1"/>
    <x v="1"/>
    <x v="1"/>
    <x v="5"/>
    <s v="12/2/2017"/>
    <x v="1"/>
    <s v="Cost Centre"/>
    <x v="3"/>
    <x v="2"/>
    <s v="$"/>
    <n v="3399470.2212770889"/>
  </r>
  <r>
    <x v="1"/>
    <x v="1"/>
    <x v="1"/>
    <x v="6"/>
    <s v="1/2/2018"/>
    <x v="2"/>
    <s v="Cost Centre"/>
    <x v="3"/>
    <x v="2"/>
    <s v="$"/>
    <n v="3168116.576105712"/>
  </r>
  <r>
    <x v="1"/>
    <x v="1"/>
    <x v="1"/>
    <x v="7"/>
    <s v="2/2/2018"/>
    <x v="2"/>
    <s v="Cost Centre"/>
    <x v="3"/>
    <x v="2"/>
    <s v="$"/>
    <n v="3601517.3685167041"/>
  </r>
  <r>
    <x v="1"/>
    <x v="1"/>
    <x v="1"/>
    <x v="8"/>
    <s v="3/2/2018"/>
    <x v="2"/>
    <s v="Cost Centre"/>
    <x v="3"/>
    <x v="2"/>
    <s v="$"/>
    <n v="3449559.2207462396"/>
  </r>
  <r>
    <x v="1"/>
    <x v="1"/>
    <x v="1"/>
    <x v="9"/>
    <s v="4/2/2018"/>
    <x v="3"/>
    <s v="Cost Centre"/>
    <x v="3"/>
    <x v="2"/>
    <s v="$"/>
    <n v="3875884.2425812325"/>
  </r>
  <r>
    <x v="1"/>
    <x v="1"/>
    <x v="1"/>
    <x v="10"/>
    <s v="5/2/2018"/>
    <x v="3"/>
    <s v="Cost Centre"/>
    <x v="3"/>
    <x v="2"/>
    <s v="$"/>
    <n v="4224276.0222364804"/>
  </r>
  <r>
    <x v="1"/>
    <x v="1"/>
    <x v="1"/>
    <x v="11"/>
    <s v="6/2/2018"/>
    <x v="3"/>
    <s v="Cost Centre"/>
    <x v="3"/>
    <x v="2"/>
    <s v="$"/>
    <n v="2229175.6542357123"/>
  </r>
  <r>
    <x v="1"/>
    <x v="1"/>
    <x v="1"/>
    <x v="0"/>
    <s v="7/2/2017"/>
    <x v="0"/>
    <s v="Cost Centre"/>
    <x v="4"/>
    <x v="3"/>
    <s v="$"/>
    <n v="1958496.2303689439"/>
  </r>
  <r>
    <x v="1"/>
    <x v="1"/>
    <x v="1"/>
    <x v="1"/>
    <s v="8/2/2017"/>
    <x v="0"/>
    <s v="Cost Centre"/>
    <x v="4"/>
    <x v="3"/>
    <s v="$"/>
    <n v="2195052.7782959999"/>
  </r>
  <r>
    <x v="1"/>
    <x v="1"/>
    <x v="1"/>
    <x v="2"/>
    <s v="9/2/2017"/>
    <x v="0"/>
    <s v="Cost Centre"/>
    <x v="4"/>
    <x v="3"/>
    <s v="$"/>
    <n v="2264552.5099384319"/>
  </r>
  <r>
    <x v="1"/>
    <x v="1"/>
    <x v="1"/>
    <x v="3"/>
    <s v="10/2/2017"/>
    <x v="1"/>
    <s v="Cost Centre"/>
    <x v="4"/>
    <x v="3"/>
    <s v="$"/>
    <n v="2839505.8993002246"/>
  </r>
  <r>
    <x v="1"/>
    <x v="1"/>
    <x v="1"/>
    <x v="4"/>
    <s v="11/2/2017"/>
    <x v="1"/>
    <s v="Cost Centre"/>
    <x v="4"/>
    <x v="3"/>
    <s v="$"/>
    <n v="3159420.5430006236"/>
  </r>
  <r>
    <x v="1"/>
    <x v="1"/>
    <x v="1"/>
    <x v="5"/>
    <s v="12/2/2017"/>
    <x v="1"/>
    <s v="Cost Centre"/>
    <x v="4"/>
    <x v="3"/>
    <s v="$"/>
    <n v="1724509.5598100165"/>
  </r>
  <r>
    <x v="1"/>
    <x v="1"/>
    <x v="1"/>
    <x v="6"/>
    <s v="1/2/2018"/>
    <x v="2"/>
    <s v="Cost Centre"/>
    <x v="4"/>
    <x v="3"/>
    <s v="$"/>
    <n v="1542913.9169346001"/>
  </r>
  <r>
    <x v="1"/>
    <x v="1"/>
    <x v="1"/>
    <x v="7"/>
    <s v="2/2/2018"/>
    <x v="2"/>
    <s v="Cost Centre"/>
    <x v="4"/>
    <x v="3"/>
    <s v="$"/>
    <n v="1820402.6309305201"/>
  </r>
  <r>
    <x v="1"/>
    <x v="1"/>
    <x v="1"/>
    <x v="8"/>
    <s v="3/2/2018"/>
    <x v="2"/>
    <s v="Cost Centre"/>
    <x v="4"/>
    <x v="3"/>
    <s v="$"/>
    <n v="1771550.3477915039"/>
  </r>
  <r>
    <x v="1"/>
    <x v="1"/>
    <x v="1"/>
    <x v="9"/>
    <s v="4/2/2018"/>
    <x v="3"/>
    <s v="Cost Centre"/>
    <x v="4"/>
    <x v="3"/>
    <s v="$"/>
    <n v="1908978.5663007363"/>
  </r>
  <r>
    <x v="1"/>
    <x v="1"/>
    <x v="1"/>
    <x v="10"/>
    <s v="5/2/2018"/>
    <x v="3"/>
    <s v="Cost Centre"/>
    <x v="4"/>
    <x v="3"/>
    <s v="$"/>
    <n v="2224548.7175923204"/>
  </r>
  <r>
    <x v="1"/>
    <x v="1"/>
    <x v="1"/>
    <x v="11"/>
    <s v="6/2/2018"/>
    <x v="3"/>
    <s v="Cost Centre"/>
    <x v="4"/>
    <x v="3"/>
    <s v="$"/>
    <n v="1199138.0695781759"/>
  </r>
  <r>
    <x v="1"/>
    <x v="1"/>
    <x v="1"/>
    <x v="0"/>
    <s v="7/2/2017"/>
    <x v="0"/>
    <s v="Cost Centre"/>
    <x v="4"/>
    <x v="4"/>
    <s v="$"/>
    <n v="1652868.9853267202"/>
  </r>
  <r>
    <x v="1"/>
    <x v="1"/>
    <x v="1"/>
    <x v="1"/>
    <s v="8/2/2017"/>
    <x v="0"/>
    <s v="Cost Centre"/>
    <x v="4"/>
    <x v="4"/>
    <s v="$"/>
    <n v="1940369.6316480001"/>
  </r>
  <r>
    <x v="1"/>
    <x v="1"/>
    <x v="1"/>
    <x v="2"/>
    <s v="9/2/2017"/>
    <x v="0"/>
    <s v="Cost Centre"/>
    <x v="4"/>
    <x v="4"/>
    <s v="$"/>
    <n v="2031601.7410147204"/>
  </r>
  <r>
    <x v="1"/>
    <x v="1"/>
    <x v="1"/>
    <x v="3"/>
    <s v="10/2/2017"/>
    <x v="1"/>
    <s v="Cost Centre"/>
    <x v="4"/>
    <x v="4"/>
    <s v="$"/>
    <n v="2784735.3475135607"/>
  </r>
  <r>
    <x v="1"/>
    <x v="1"/>
    <x v="1"/>
    <x v="4"/>
    <s v="11/2/2017"/>
    <x v="1"/>
    <s v="Cost Centre"/>
    <x v="4"/>
    <x v="4"/>
    <s v="$"/>
    <n v="2777158.7847141596"/>
  </r>
  <r>
    <x v="1"/>
    <x v="1"/>
    <x v="1"/>
    <x v="5"/>
    <s v="12/2/2017"/>
    <x v="1"/>
    <s v="Cost Centre"/>
    <x v="4"/>
    <x v="4"/>
    <s v="$"/>
    <n v="1505235.4723879206"/>
  </r>
  <r>
    <x v="1"/>
    <x v="1"/>
    <x v="1"/>
    <x v="6"/>
    <s v="1/2/2018"/>
    <x v="2"/>
    <s v="Cost Centre"/>
    <x v="4"/>
    <x v="4"/>
    <s v="$"/>
    <n v="1375663.6681960202"/>
  </r>
  <r>
    <x v="1"/>
    <x v="1"/>
    <x v="1"/>
    <x v="7"/>
    <s v="2/2/2018"/>
    <x v="2"/>
    <s v="Cost Centre"/>
    <x v="4"/>
    <x v="4"/>
    <s v="$"/>
    <n v="1475521.04291592"/>
  </r>
  <r>
    <x v="1"/>
    <x v="1"/>
    <x v="1"/>
    <x v="8"/>
    <s v="3/2/2018"/>
    <x v="2"/>
    <s v="Cost Centre"/>
    <x v="4"/>
    <x v="4"/>
    <s v="$"/>
    <n v="1513094.2096040398"/>
  </r>
  <r>
    <x v="1"/>
    <x v="1"/>
    <x v="1"/>
    <x v="9"/>
    <s v="4/2/2018"/>
    <x v="3"/>
    <s v="Cost Centre"/>
    <x v="4"/>
    <x v="4"/>
    <s v="$"/>
    <n v="1628187.8009364803"/>
  </r>
  <r>
    <x v="1"/>
    <x v="1"/>
    <x v="1"/>
    <x v="10"/>
    <s v="5/2/2018"/>
    <x v="3"/>
    <s v="Cost Centre"/>
    <x v="4"/>
    <x v="4"/>
    <s v="$"/>
    <n v="1857077.4607560001"/>
  </r>
  <r>
    <x v="1"/>
    <x v="1"/>
    <x v="1"/>
    <x v="11"/>
    <s v="6/2/2018"/>
    <x v="3"/>
    <s v="Cost Centre"/>
    <x v="4"/>
    <x v="4"/>
    <s v="$"/>
    <n v="981974.46025223995"/>
  </r>
  <r>
    <x v="1"/>
    <x v="1"/>
    <x v="1"/>
    <x v="0"/>
    <s v="7/2/2017"/>
    <x v="0"/>
    <s v="Cost Centre"/>
    <x v="5"/>
    <x v="5"/>
    <s v="$"/>
    <n v="1583857.8672582491"/>
  </r>
  <r>
    <x v="1"/>
    <x v="1"/>
    <x v="1"/>
    <x v="1"/>
    <s v="8/2/2017"/>
    <x v="0"/>
    <s v="Cost Centre"/>
    <x v="5"/>
    <x v="5"/>
    <s v="$"/>
    <n v="1861716.078207552"/>
  </r>
  <r>
    <x v="1"/>
    <x v="1"/>
    <x v="1"/>
    <x v="2"/>
    <s v="9/2/2017"/>
    <x v="0"/>
    <s v="Cost Centre"/>
    <x v="5"/>
    <x v="5"/>
    <s v="$"/>
    <n v="1818760.5971448703"/>
  </r>
  <r>
    <x v="1"/>
    <x v="1"/>
    <x v="1"/>
    <x v="3"/>
    <s v="10/2/2017"/>
    <x v="1"/>
    <s v="Cost Centre"/>
    <x v="5"/>
    <x v="5"/>
    <s v="$"/>
    <n v="2304966.198724838"/>
  </r>
  <r>
    <x v="1"/>
    <x v="1"/>
    <x v="1"/>
    <x v="4"/>
    <s v="11/2/2017"/>
    <x v="1"/>
    <s v="Cost Centre"/>
    <x v="5"/>
    <x v="5"/>
    <s v="$"/>
    <n v="2440357.2575165858"/>
  </r>
  <r>
    <x v="1"/>
    <x v="1"/>
    <x v="1"/>
    <x v="5"/>
    <s v="12/2/2017"/>
    <x v="1"/>
    <s v="Cost Centre"/>
    <x v="5"/>
    <x v="5"/>
    <s v="$"/>
    <n v="1365336.6411364649"/>
  </r>
  <r>
    <x v="1"/>
    <x v="1"/>
    <x v="1"/>
    <x v="6"/>
    <s v="1/2/2018"/>
    <x v="2"/>
    <s v="Cost Centre"/>
    <x v="5"/>
    <x v="5"/>
    <s v="$"/>
    <n v="1211465.2302915659"/>
  </r>
  <r>
    <x v="1"/>
    <x v="1"/>
    <x v="1"/>
    <x v="7"/>
    <s v="2/2/2018"/>
    <x v="2"/>
    <s v="Cost Centre"/>
    <x v="5"/>
    <x v="5"/>
    <s v="$"/>
    <n v="1521468.8063359074"/>
  </r>
  <r>
    <x v="1"/>
    <x v="1"/>
    <x v="1"/>
    <x v="8"/>
    <s v="3/2/2018"/>
    <x v="2"/>
    <s v="Cost Centre"/>
    <x v="5"/>
    <x v="5"/>
    <s v="$"/>
    <n v="1400184.8970591237"/>
  </r>
  <r>
    <x v="1"/>
    <x v="1"/>
    <x v="1"/>
    <x v="9"/>
    <s v="4/2/2018"/>
    <x v="3"/>
    <s v="Cost Centre"/>
    <x v="5"/>
    <x v="5"/>
    <s v="$"/>
    <n v="1483355.0770554726"/>
  </r>
  <r>
    <x v="1"/>
    <x v="1"/>
    <x v="1"/>
    <x v="10"/>
    <s v="5/2/2018"/>
    <x v="3"/>
    <s v="Cost Centre"/>
    <x v="5"/>
    <x v="5"/>
    <s v="$"/>
    <n v="1790831.8374007489"/>
  </r>
  <r>
    <x v="1"/>
    <x v="1"/>
    <x v="1"/>
    <x v="11"/>
    <s v="6/2/2018"/>
    <x v="3"/>
    <s v="Cost Centre"/>
    <x v="5"/>
    <x v="5"/>
    <s v="$"/>
    <n v="911806.4599299801"/>
  </r>
  <r>
    <x v="1"/>
    <x v="1"/>
    <x v="1"/>
    <x v="0"/>
    <s v="7/2/2017"/>
    <x v="0"/>
    <s v="Cost Centre"/>
    <x v="5"/>
    <x v="6"/>
    <s v="$"/>
    <n v="884023.92783632269"/>
  </r>
  <r>
    <x v="1"/>
    <x v="1"/>
    <x v="1"/>
    <x v="1"/>
    <s v="8/2/2017"/>
    <x v="0"/>
    <s v="Cost Centre"/>
    <x v="5"/>
    <x v="6"/>
    <s v="$"/>
    <n v="1052207.4304358403"/>
  </r>
  <r>
    <x v="1"/>
    <x v="1"/>
    <x v="1"/>
    <x v="2"/>
    <s v="9/2/2017"/>
    <x v="0"/>
    <s v="Cost Centre"/>
    <x v="5"/>
    <x v="6"/>
    <s v="$"/>
    <n v="1016958.2253807157"/>
  </r>
  <r>
    <x v="1"/>
    <x v="1"/>
    <x v="1"/>
    <x v="3"/>
    <s v="10/2/2017"/>
    <x v="1"/>
    <s v="Cost Centre"/>
    <x v="5"/>
    <x v="6"/>
    <s v="$"/>
    <n v="1488480.8550150518"/>
  </r>
  <r>
    <x v="1"/>
    <x v="1"/>
    <x v="1"/>
    <x v="4"/>
    <s v="11/2/2017"/>
    <x v="1"/>
    <s v="Cost Centre"/>
    <x v="5"/>
    <x v="6"/>
    <s v="$"/>
    <n v="1639667.9831029386"/>
  </r>
  <r>
    <x v="1"/>
    <x v="1"/>
    <x v="1"/>
    <x v="5"/>
    <s v="12/2/2017"/>
    <x v="1"/>
    <s v="Cost Centre"/>
    <x v="5"/>
    <x v="6"/>
    <s v="$"/>
    <n v="765598.62357103126"/>
  </r>
  <r>
    <x v="1"/>
    <x v="1"/>
    <x v="1"/>
    <x v="6"/>
    <s v="1/2/2018"/>
    <x v="2"/>
    <s v="Cost Centre"/>
    <x v="5"/>
    <x v="6"/>
    <s v="$"/>
    <n v="742706.65420794766"/>
  </r>
  <r>
    <x v="1"/>
    <x v="1"/>
    <x v="1"/>
    <x v="7"/>
    <s v="2/2/2018"/>
    <x v="2"/>
    <s v="Cost Centre"/>
    <x v="5"/>
    <x v="6"/>
    <s v="$"/>
    <n v="822050.21729515784"/>
  </r>
  <r>
    <x v="1"/>
    <x v="1"/>
    <x v="1"/>
    <x v="8"/>
    <s v="3/2/2018"/>
    <x v="2"/>
    <s v="Cost Centre"/>
    <x v="5"/>
    <x v="6"/>
    <s v="$"/>
    <n v="806728.57071739517"/>
  </r>
  <r>
    <x v="1"/>
    <x v="1"/>
    <x v="1"/>
    <x v="9"/>
    <s v="4/2/2018"/>
    <x v="3"/>
    <s v="Cost Centre"/>
    <x v="5"/>
    <x v="6"/>
    <s v="$"/>
    <n v="866589.56529720977"/>
  </r>
  <r>
    <x v="1"/>
    <x v="1"/>
    <x v="1"/>
    <x v="10"/>
    <s v="5/2/2018"/>
    <x v="3"/>
    <s v="Cost Centre"/>
    <x v="5"/>
    <x v="6"/>
    <s v="$"/>
    <n v="987204.11778920982"/>
  </r>
  <r>
    <x v="1"/>
    <x v="1"/>
    <x v="1"/>
    <x v="11"/>
    <s v="6/2/2018"/>
    <x v="3"/>
    <s v="Cost Centre"/>
    <x v="5"/>
    <x v="6"/>
    <s v="$"/>
    <n v="506308.79330234113"/>
  </r>
  <r>
    <x v="1"/>
    <x v="1"/>
    <x v="1"/>
    <x v="0"/>
    <s v="7/2/2017"/>
    <x v="0"/>
    <s v="Cost Centre"/>
    <x v="5"/>
    <x v="7"/>
    <s v="$"/>
    <n v="904892.03843125247"/>
  </r>
  <r>
    <x v="1"/>
    <x v="1"/>
    <x v="1"/>
    <x v="1"/>
    <s v="8/2/2017"/>
    <x v="0"/>
    <s v="Cost Centre"/>
    <x v="5"/>
    <x v="7"/>
    <s v="$"/>
    <n v="1067052.2598973438"/>
  </r>
  <r>
    <x v="1"/>
    <x v="1"/>
    <x v="1"/>
    <x v="2"/>
    <s v="9/2/2017"/>
    <x v="0"/>
    <s v="Cost Centre"/>
    <x v="5"/>
    <x v="7"/>
    <s v="$"/>
    <n v="1026646.9835398964"/>
  </r>
  <r>
    <x v="1"/>
    <x v="1"/>
    <x v="1"/>
    <x v="3"/>
    <s v="10/2/2017"/>
    <x v="1"/>
    <s v="Cost Centre"/>
    <x v="5"/>
    <x v="7"/>
    <s v="$"/>
    <n v="1557091.8051502465"/>
  </r>
  <r>
    <x v="1"/>
    <x v="1"/>
    <x v="1"/>
    <x v="4"/>
    <s v="11/2/2017"/>
    <x v="1"/>
    <s v="Cost Centre"/>
    <x v="5"/>
    <x v="7"/>
    <s v="$"/>
    <n v="1710092.7084534448"/>
  </r>
  <r>
    <x v="1"/>
    <x v="1"/>
    <x v="1"/>
    <x v="5"/>
    <s v="12/2/2017"/>
    <x v="1"/>
    <s v="Cost Centre"/>
    <x v="5"/>
    <x v="7"/>
    <s v="$"/>
    <n v="799573.69102222088"/>
  </r>
  <r>
    <x v="1"/>
    <x v="1"/>
    <x v="1"/>
    <x v="6"/>
    <s v="1/2/2018"/>
    <x v="2"/>
    <s v="Cost Centre"/>
    <x v="5"/>
    <x v="7"/>
    <s v="$"/>
    <n v="793393.06373042695"/>
  </r>
  <r>
    <x v="1"/>
    <x v="1"/>
    <x v="1"/>
    <x v="7"/>
    <s v="2/2/2018"/>
    <x v="2"/>
    <s v="Cost Centre"/>
    <x v="5"/>
    <x v="7"/>
    <s v="$"/>
    <n v="931740.99835025659"/>
  </r>
  <r>
    <x v="1"/>
    <x v="1"/>
    <x v="1"/>
    <x v="8"/>
    <s v="3/2/2018"/>
    <x v="2"/>
    <s v="Cost Centre"/>
    <x v="5"/>
    <x v="7"/>
    <s v="$"/>
    <n v="827560.38466741249"/>
  </r>
  <r>
    <x v="1"/>
    <x v="1"/>
    <x v="1"/>
    <x v="9"/>
    <s v="4/2/2018"/>
    <x v="3"/>
    <s v="Cost Centre"/>
    <x v="5"/>
    <x v="7"/>
    <s v="$"/>
    <n v="909762.07978018955"/>
  </r>
  <r>
    <x v="1"/>
    <x v="1"/>
    <x v="1"/>
    <x v="10"/>
    <s v="5/2/2018"/>
    <x v="3"/>
    <s v="Cost Centre"/>
    <x v="5"/>
    <x v="7"/>
    <s v="$"/>
    <n v="1108803.4317190656"/>
  </r>
  <r>
    <x v="1"/>
    <x v="1"/>
    <x v="1"/>
    <x v="11"/>
    <s v="6/2/2018"/>
    <x v="3"/>
    <s v="Cost Centre"/>
    <x v="5"/>
    <x v="7"/>
    <s v="$"/>
    <n v="560496.60864916991"/>
  </r>
  <r>
    <x v="1"/>
    <x v="1"/>
    <x v="1"/>
    <x v="0"/>
    <s v="7/2/2017"/>
    <x v="0"/>
    <s v="Cost Centre"/>
    <x v="5"/>
    <x v="8"/>
    <s v="$"/>
    <n v="498631.6818381226"/>
  </r>
  <r>
    <x v="1"/>
    <x v="1"/>
    <x v="1"/>
    <x v="1"/>
    <s v="8/2/2017"/>
    <x v="0"/>
    <s v="Cost Centre"/>
    <x v="5"/>
    <x v="8"/>
    <s v="$"/>
    <n v="616274.64932342409"/>
  </r>
  <r>
    <x v="1"/>
    <x v="1"/>
    <x v="1"/>
    <x v="2"/>
    <s v="9/2/2017"/>
    <x v="0"/>
    <s v="Cost Centre"/>
    <x v="5"/>
    <x v="8"/>
    <s v="$"/>
    <n v="641878.67036756733"/>
  </r>
  <r>
    <x v="1"/>
    <x v="1"/>
    <x v="1"/>
    <x v="3"/>
    <s v="10/2/2017"/>
    <x v="1"/>
    <s v="Cost Centre"/>
    <x v="5"/>
    <x v="8"/>
    <s v="$"/>
    <n v="749185.9629367278"/>
  </r>
  <r>
    <x v="1"/>
    <x v="1"/>
    <x v="1"/>
    <x v="4"/>
    <s v="11/2/2017"/>
    <x v="1"/>
    <s v="Cost Centre"/>
    <x v="5"/>
    <x v="8"/>
    <s v="$"/>
    <n v="892113.54493715987"/>
  </r>
  <r>
    <x v="1"/>
    <x v="1"/>
    <x v="1"/>
    <x v="5"/>
    <s v="12/2/2017"/>
    <x v="1"/>
    <s v="Cost Centre"/>
    <x v="5"/>
    <x v="8"/>
    <s v="$"/>
    <n v="432516.83808086219"/>
  </r>
  <r>
    <x v="1"/>
    <x v="1"/>
    <x v="1"/>
    <x v="6"/>
    <s v="1/2/2018"/>
    <x v="2"/>
    <s v="Cost Centre"/>
    <x v="5"/>
    <x v="8"/>
    <s v="$"/>
    <n v="409538.75919692736"/>
  </r>
  <r>
    <x v="1"/>
    <x v="1"/>
    <x v="1"/>
    <x v="7"/>
    <s v="2/2/2018"/>
    <x v="2"/>
    <s v="Cost Centre"/>
    <x v="5"/>
    <x v="8"/>
    <s v="$"/>
    <n v="489965.80230679538"/>
  </r>
  <r>
    <x v="1"/>
    <x v="1"/>
    <x v="1"/>
    <x v="8"/>
    <s v="3/2/2018"/>
    <x v="2"/>
    <s v="Cost Centre"/>
    <x v="5"/>
    <x v="8"/>
    <s v="$"/>
    <n v="444871.43123762979"/>
  </r>
  <r>
    <x v="1"/>
    <x v="1"/>
    <x v="1"/>
    <x v="9"/>
    <s v="4/2/2018"/>
    <x v="3"/>
    <s v="Cost Centre"/>
    <x v="5"/>
    <x v="8"/>
    <s v="$"/>
    <n v="472382.50156978617"/>
  </r>
  <r>
    <x v="1"/>
    <x v="1"/>
    <x v="1"/>
    <x v="10"/>
    <s v="5/2/2018"/>
    <x v="3"/>
    <s v="Cost Centre"/>
    <x v="5"/>
    <x v="8"/>
    <s v="$"/>
    <n v="608634.95143913291"/>
  </r>
  <r>
    <x v="1"/>
    <x v="1"/>
    <x v="1"/>
    <x v="11"/>
    <s v="6/2/2018"/>
    <x v="3"/>
    <s v="Cost Centre"/>
    <x v="5"/>
    <x v="8"/>
    <s v="$"/>
    <n v="272324.41448756552"/>
  </r>
  <r>
    <x v="1"/>
    <x v="1"/>
    <x v="1"/>
    <x v="0"/>
    <s v="7/2/2017"/>
    <x v="0"/>
    <s v="Cost Centre"/>
    <x v="6"/>
    <x v="9"/>
    <s v="$"/>
    <n v="3105845.72687844"/>
  </r>
  <r>
    <x v="1"/>
    <x v="1"/>
    <x v="1"/>
    <x v="1"/>
    <s v="8/2/2017"/>
    <x v="0"/>
    <s v="Cost Centre"/>
    <x v="6"/>
    <x v="9"/>
    <s v="$"/>
    <n v="4010585.2851120001"/>
  </r>
  <r>
    <x v="1"/>
    <x v="1"/>
    <x v="1"/>
    <x v="2"/>
    <s v="9/2/2017"/>
    <x v="0"/>
    <s v="Cost Centre"/>
    <x v="6"/>
    <x v="9"/>
    <s v="$"/>
    <n v="3923012.4475718406"/>
  </r>
  <r>
    <x v="1"/>
    <x v="1"/>
    <x v="1"/>
    <x v="3"/>
    <s v="10/2/2017"/>
    <x v="1"/>
    <s v="Cost Centre"/>
    <x v="6"/>
    <x v="9"/>
    <s v="$"/>
    <n v="5304755.0634176014"/>
  </r>
  <r>
    <x v="1"/>
    <x v="1"/>
    <x v="1"/>
    <x v="4"/>
    <s v="11/2/2017"/>
    <x v="1"/>
    <s v="Cost Centre"/>
    <x v="6"/>
    <x v="9"/>
    <s v="$"/>
    <n v="5796055.2061697599"/>
  </r>
  <r>
    <x v="1"/>
    <x v="1"/>
    <x v="1"/>
    <x v="5"/>
    <s v="12/2/2017"/>
    <x v="1"/>
    <s v="Cost Centre"/>
    <x v="6"/>
    <x v="9"/>
    <s v="$"/>
    <n v="2778318.7637284808"/>
  </r>
  <r>
    <x v="1"/>
    <x v="1"/>
    <x v="1"/>
    <x v="6"/>
    <s v="1/2/2018"/>
    <x v="2"/>
    <s v="Cost Centre"/>
    <x v="6"/>
    <x v="9"/>
    <s v="$"/>
    <n v="2890095.0972502003"/>
  </r>
  <r>
    <x v="1"/>
    <x v="1"/>
    <x v="1"/>
    <x v="7"/>
    <s v="2/2/2018"/>
    <x v="2"/>
    <s v="Cost Centre"/>
    <x v="6"/>
    <x v="9"/>
    <s v="$"/>
    <n v="3360449.90644272"/>
  </r>
  <r>
    <x v="1"/>
    <x v="1"/>
    <x v="1"/>
    <x v="8"/>
    <s v="3/2/2018"/>
    <x v="2"/>
    <s v="Cost Centre"/>
    <x v="6"/>
    <x v="9"/>
    <s v="$"/>
    <n v="2808562.4972675201"/>
  </r>
  <r>
    <x v="1"/>
    <x v="1"/>
    <x v="1"/>
    <x v="9"/>
    <s v="4/2/2018"/>
    <x v="3"/>
    <s v="Cost Centre"/>
    <x v="6"/>
    <x v="9"/>
    <s v="$"/>
    <n v="3278176.1271341606"/>
  </r>
  <r>
    <x v="1"/>
    <x v="1"/>
    <x v="1"/>
    <x v="10"/>
    <s v="5/2/2018"/>
    <x v="3"/>
    <s v="Cost Centre"/>
    <x v="6"/>
    <x v="9"/>
    <s v="$"/>
    <n v="3653895.7708680006"/>
  </r>
  <r>
    <x v="1"/>
    <x v="1"/>
    <x v="1"/>
    <x v="11"/>
    <s v="6/2/2018"/>
    <x v="3"/>
    <s v="Cost Centre"/>
    <x v="6"/>
    <x v="9"/>
    <s v="$"/>
    <n v="1788228.1705142399"/>
  </r>
  <r>
    <x v="1"/>
    <x v="1"/>
    <x v="2"/>
    <x v="0"/>
    <s v="7/2/2017"/>
    <x v="0"/>
    <s v="Cost Centre"/>
    <x v="3"/>
    <x v="2"/>
    <s v="$"/>
    <n v="2433222.1515178396"/>
  </r>
  <r>
    <x v="1"/>
    <x v="1"/>
    <x v="2"/>
    <x v="1"/>
    <s v="8/2/2017"/>
    <x v="0"/>
    <s v="Cost Centre"/>
    <x v="3"/>
    <x v="2"/>
    <s v="$"/>
    <n v="2086825.2357197695"/>
  </r>
  <r>
    <x v="1"/>
    <x v="1"/>
    <x v="2"/>
    <x v="2"/>
    <s v="9/2/2017"/>
    <x v="0"/>
    <s v="Cost Centre"/>
    <x v="3"/>
    <x v="2"/>
    <s v="$"/>
    <n v="2578988.7463329984"/>
  </r>
  <r>
    <x v="1"/>
    <x v="1"/>
    <x v="2"/>
    <x v="3"/>
    <s v="10/2/2017"/>
    <x v="1"/>
    <s v="Cost Centre"/>
    <x v="3"/>
    <x v="2"/>
    <s v="$"/>
    <n v="2227535.3634992633"/>
  </r>
  <r>
    <x v="1"/>
    <x v="1"/>
    <x v="2"/>
    <x v="4"/>
    <s v="11/2/2017"/>
    <x v="1"/>
    <s v="Cost Centre"/>
    <x v="3"/>
    <x v="2"/>
    <s v="$"/>
    <n v="1957986.2244688198"/>
  </r>
  <r>
    <x v="1"/>
    <x v="1"/>
    <x v="2"/>
    <x v="5"/>
    <s v="12/2/2017"/>
    <x v="1"/>
    <s v="Cost Centre"/>
    <x v="3"/>
    <x v="2"/>
    <s v="$"/>
    <n v="1319140.1133043088"/>
  </r>
  <r>
    <x v="1"/>
    <x v="1"/>
    <x v="2"/>
    <x v="6"/>
    <s v="1/2/2018"/>
    <x v="2"/>
    <s v="Cost Centre"/>
    <x v="3"/>
    <x v="2"/>
    <s v="$"/>
    <n v="1419201.629526681"/>
  </r>
  <r>
    <x v="1"/>
    <x v="1"/>
    <x v="2"/>
    <x v="7"/>
    <s v="2/2/2018"/>
    <x v="2"/>
    <s v="Cost Centre"/>
    <x v="3"/>
    <x v="2"/>
    <s v="$"/>
    <n v="1260368.462282202"/>
  </r>
  <r>
    <x v="1"/>
    <x v="1"/>
    <x v="2"/>
    <x v="8"/>
    <s v="3/2/2018"/>
    <x v="2"/>
    <s v="Cost Centre"/>
    <x v="3"/>
    <x v="2"/>
    <s v="$"/>
    <n v="1788457.9462718377"/>
  </r>
  <r>
    <x v="1"/>
    <x v="1"/>
    <x v="2"/>
    <x v="9"/>
    <s v="4/2/2018"/>
    <x v="3"/>
    <s v="Cost Centre"/>
    <x v="3"/>
    <x v="2"/>
    <s v="$"/>
    <n v="1016783.8012342919"/>
  </r>
  <r>
    <x v="1"/>
    <x v="1"/>
    <x v="2"/>
    <x v="10"/>
    <s v="5/2/2018"/>
    <x v="3"/>
    <s v="Cost Centre"/>
    <x v="3"/>
    <x v="2"/>
    <s v="$"/>
    <n v="1240420.7591332828"/>
  </r>
  <r>
    <x v="1"/>
    <x v="1"/>
    <x v="2"/>
    <x v="11"/>
    <s v="6/2/2018"/>
    <x v="3"/>
    <s v="Cost Centre"/>
    <x v="3"/>
    <x v="2"/>
    <s v="$"/>
    <n v="2103059.7980945962"/>
  </r>
  <r>
    <x v="1"/>
    <x v="1"/>
    <x v="2"/>
    <x v="0"/>
    <s v="7/2/2017"/>
    <x v="0"/>
    <s v="Cost Centre"/>
    <x v="4"/>
    <x v="3"/>
    <s v="$"/>
    <n v="1332883.4370402915"/>
  </r>
  <r>
    <x v="1"/>
    <x v="1"/>
    <x v="2"/>
    <x v="1"/>
    <s v="8/2/2017"/>
    <x v="0"/>
    <s v="Cost Centre"/>
    <x v="4"/>
    <x v="3"/>
    <s v="$"/>
    <n v="1151288.886269808"/>
  </r>
  <r>
    <x v="1"/>
    <x v="1"/>
    <x v="2"/>
    <x v="2"/>
    <s v="9/2/2017"/>
    <x v="0"/>
    <s v="Cost Centre"/>
    <x v="4"/>
    <x v="3"/>
    <s v="$"/>
    <n v="1434960.2579417818"/>
  </r>
  <r>
    <x v="1"/>
    <x v="1"/>
    <x v="2"/>
    <x v="3"/>
    <s v="10/2/2017"/>
    <x v="1"/>
    <s v="Cost Centre"/>
    <x v="4"/>
    <x v="3"/>
    <s v="$"/>
    <n v="1261225.5178525469"/>
  </r>
  <r>
    <x v="1"/>
    <x v="1"/>
    <x v="2"/>
    <x v="4"/>
    <s v="11/2/2017"/>
    <x v="1"/>
    <s v="Cost Centre"/>
    <x v="4"/>
    <x v="3"/>
    <s v="$"/>
    <n v="1020345.9299794802"/>
  </r>
  <r>
    <x v="1"/>
    <x v="1"/>
    <x v="2"/>
    <x v="5"/>
    <s v="12/2/2017"/>
    <x v="1"/>
    <s v="Cost Centre"/>
    <x v="4"/>
    <x v="3"/>
    <s v="$"/>
    <n v="756329.43025765126"/>
  </r>
  <r>
    <x v="1"/>
    <x v="1"/>
    <x v="2"/>
    <x v="6"/>
    <s v="1/2/2018"/>
    <x v="2"/>
    <s v="Cost Centre"/>
    <x v="4"/>
    <x v="3"/>
    <s v="$"/>
    <n v="835307.17053299106"/>
  </r>
  <r>
    <x v="1"/>
    <x v="1"/>
    <x v="2"/>
    <x v="7"/>
    <s v="2/2/2018"/>
    <x v="2"/>
    <s v="Cost Centre"/>
    <x v="4"/>
    <x v="3"/>
    <s v="$"/>
    <n v="708560.45670208498"/>
  </r>
  <r>
    <x v="1"/>
    <x v="1"/>
    <x v="2"/>
    <x v="8"/>
    <s v="3/2/2018"/>
    <x v="2"/>
    <s v="Cost Centre"/>
    <x v="4"/>
    <x v="3"/>
    <s v="$"/>
    <n v="961197.10847725498"/>
  </r>
  <r>
    <x v="1"/>
    <x v="1"/>
    <x v="2"/>
    <x v="9"/>
    <s v="4/2/2018"/>
    <x v="3"/>
    <s v="Cost Centre"/>
    <x v="4"/>
    <x v="3"/>
    <s v="$"/>
    <n v="570279.25121684396"/>
  </r>
  <r>
    <x v="1"/>
    <x v="1"/>
    <x v="2"/>
    <x v="10"/>
    <s v="5/2/2018"/>
    <x v="3"/>
    <s v="Cost Centre"/>
    <x v="4"/>
    <x v="3"/>
    <s v="$"/>
    <n v="712090.36311285582"/>
  </r>
  <r>
    <x v="1"/>
    <x v="1"/>
    <x v="2"/>
    <x v="11"/>
    <s v="6/2/2018"/>
    <x v="3"/>
    <s v="Cost Centre"/>
    <x v="4"/>
    <x v="3"/>
    <s v="$"/>
    <n v="1333561.9610866704"/>
  </r>
  <r>
    <x v="1"/>
    <x v="1"/>
    <x v="2"/>
    <x v="0"/>
    <s v="7/2/2017"/>
    <x v="0"/>
    <s v="Cost Centre"/>
    <x v="4"/>
    <x v="4"/>
    <s v="$"/>
    <n v="1205625.4827113249"/>
  </r>
  <r>
    <x v="1"/>
    <x v="1"/>
    <x v="2"/>
    <x v="1"/>
    <s v="8/2/2017"/>
    <x v="0"/>
    <s v="Cost Centre"/>
    <x v="4"/>
    <x v="4"/>
    <s v="$"/>
    <n v="1061002.5545301"/>
  </r>
  <r>
    <x v="1"/>
    <x v="1"/>
    <x v="2"/>
    <x v="2"/>
    <s v="9/2/2017"/>
    <x v="0"/>
    <s v="Cost Centre"/>
    <x v="4"/>
    <x v="4"/>
    <s v="$"/>
    <n v="1277106.2932592249"/>
  </r>
  <r>
    <x v="1"/>
    <x v="1"/>
    <x v="2"/>
    <x v="3"/>
    <s v="10/2/2017"/>
    <x v="1"/>
    <s v="Cost Centre"/>
    <x v="4"/>
    <x v="4"/>
    <s v="$"/>
    <n v="1116349.389116325"/>
  </r>
  <r>
    <x v="1"/>
    <x v="1"/>
    <x v="2"/>
    <x v="4"/>
    <s v="11/2/2017"/>
    <x v="1"/>
    <s v="Cost Centre"/>
    <x v="4"/>
    <x v="4"/>
    <s v="$"/>
    <n v="932858.39093923138"/>
  </r>
  <r>
    <x v="1"/>
    <x v="1"/>
    <x v="2"/>
    <x v="5"/>
    <s v="12/2/2017"/>
    <x v="1"/>
    <s v="Cost Centre"/>
    <x v="4"/>
    <x v="4"/>
    <s v="$"/>
    <n v="739422.19930556254"/>
  </r>
  <r>
    <x v="1"/>
    <x v="1"/>
    <x v="2"/>
    <x v="6"/>
    <s v="1/2/2018"/>
    <x v="2"/>
    <s v="Cost Centre"/>
    <x v="4"/>
    <x v="4"/>
    <s v="$"/>
    <n v="739944.9965933999"/>
  </r>
  <r>
    <x v="1"/>
    <x v="1"/>
    <x v="2"/>
    <x v="7"/>
    <s v="2/2/2018"/>
    <x v="2"/>
    <s v="Cost Centre"/>
    <x v="4"/>
    <x v="4"/>
    <s v="$"/>
    <n v="666405.86063951231"/>
  </r>
  <r>
    <x v="1"/>
    <x v="1"/>
    <x v="2"/>
    <x v="8"/>
    <s v="3/2/2018"/>
    <x v="2"/>
    <s v="Cost Centre"/>
    <x v="4"/>
    <x v="4"/>
    <s v="$"/>
    <n v="964934.72717118752"/>
  </r>
  <r>
    <x v="1"/>
    <x v="1"/>
    <x v="2"/>
    <x v="9"/>
    <s v="4/2/2018"/>
    <x v="3"/>
    <s v="Cost Centre"/>
    <x v="4"/>
    <x v="4"/>
    <s v="$"/>
    <n v="541033.23140099994"/>
  </r>
  <r>
    <x v="1"/>
    <x v="1"/>
    <x v="2"/>
    <x v="10"/>
    <s v="5/2/2018"/>
    <x v="3"/>
    <s v="Cost Centre"/>
    <x v="4"/>
    <x v="4"/>
    <s v="$"/>
    <n v="654984.60439717479"/>
  </r>
  <r>
    <x v="1"/>
    <x v="1"/>
    <x v="2"/>
    <x v="11"/>
    <s v="6/2/2018"/>
    <x v="3"/>
    <s v="Cost Centre"/>
    <x v="4"/>
    <x v="4"/>
    <s v="$"/>
    <n v="1109316.9805072877"/>
  </r>
  <r>
    <x v="1"/>
    <x v="1"/>
    <x v="2"/>
    <x v="0"/>
    <s v="7/2/2017"/>
    <x v="0"/>
    <s v="Cost Centre"/>
    <x v="5"/>
    <x v="5"/>
    <s v="$"/>
    <n v="1134491.3172698508"/>
  </r>
  <r>
    <x v="1"/>
    <x v="1"/>
    <x v="2"/>
    <x v="1"/>
    <s v="8/2/2017"/>
    <x v="0"/>
    <s v="Cost Centre"/>
    <x v="5"/>
    <x v="5"/>
    <s v="$"/>
    <n v="806940.19684530701"/>
  </r>
  <r>
    <x v="1"/>
    <x v="1"/>
    <x v="2"/>
    <x v="2"/>
    <s v="9/2/2017"/>
    <x v="0"/>
    <s v="Cost Centre"/>
    <x v="5"/>
    <x v="5"/>
    <s v="$"/>
    <n v="1151592.8767951606"/>
  </r>
  <r>
    <x v="1"/>
    <x v="1"/>
    <x v="2"/>
    <x v="3"/>
    <s v="10/2/2017"/>
    <x v="1"/>
    <s v="Cost Centre"/>
    <x v="5"/>
    <x v="5"/>
    <s v="$"/>
    <n v="953018.83364781574"/>
  </r>
  <r>
    <x v="1"/>
    <x v="1"/>
    <x v="2"/>
    <x v="4"/>
    <s v="11/2/2017"/>
    <x v="1"/>
    <s v="Cost Centre"/>
    <x v="5"/>
    <x v="5"/>
    <s v="$"/>
    <n v="850734.32784846472"/>
  </r>
  <r>
    <x v="1"/>
    <x v="1"/>
    <x v="2"/>
    <x v="5"/>
    <s v="12/2/2017"/>
    <x v="1"/>
    <s v="Cost Centre"/>
    <x v="5"/>
    <x v="5"/>
    <s v="$"/>
    <n v="590304.384267507"/>
  </r>
  <r>
    <x v="1"/>
    <x v="1"/>
    <x v="2"/>
    <x v="6"/>
    <s v="1/2/2018"/>
    <x v="2"/>
    <s v="Cost Centre"/>
    <x v="5"/>
    <x v="5"/>
    <s v="$"/>
    <n v="639047.64173065918"/>
  </r>
  <r>
    <x v="1"/>
    <x v="1"/>
    <x v="2"/>
    <x v="7"/>
    <s v="2/2/2018"/>
    <x v="2"/>
    <s v="Cost Centre"/>
    <x v="5"/>
    <x v="5"/>
    <s v="$"/>
    <n v="600791.0408000747"/>
  </r>
  <r>
    <x v="1"/>
    <x v="1"/>
    <x v="2"/>
    <x v="8"/>
    <s v="3/2/2018"/>
    <x v="2"/>
    <s v="Cost Centre"/>
    <x v="5"/>
    <x v="5"/>
    <s v="$"/>
    <n v="765760.35752283596"/>
  </r>
  <r>
    <x v="1"/>
    <x v="1"/>
    <x v="2"/>
    <x v="9"/>
    <s v="4/2/2018"/>
    <x v="3"/>
    <s v="Cost Centre"/>
    <x v="5"/>
    <x v="5"/>
    <s v="$"/>
    <n v="429847.5775628736"/>
  </r>
  <r>
    <x v="1"/>
    <x v="1"/>
    <x v="2"/>
    <x v="10"/>
    <s v="5/2/2018"/>
    <x v="3"/>
    <s v="Cost Centre"/>
    <x v="5"/>
    <x v="5"/>
    <s v="$"/>
    <n v="575910.80906214949"/>
  </r>
  <r>
    <x v="1"/>
    <x v="1"/>
    <x v="2"/>
    <x v="11"/>
    <s v="6/2/2018"/>
    <x v="3"/>
    <s v="Cost Centre"/>
    <x v="5"/>
    <x v="5"/>
    <s v="$"/>
    <n v="978906.42835815961"/>
  </r>
  <r>
    <x v="1"/>
    <x v="1"/>
    <x v="2"/>
    <x v="0"/>
    <s v="7/2/2017"/>
    <x v="0"/>
    <s v="Cost Centre"/>
    <x v="5"/>
    <x v="6"/>
    <s v="$"/>
    <n v="255350.32112459998"/>
  </r>
  <r>
    <x v="1"/>
    <x v="1"/>
    <x v="2"/>
    <x v="1"/>
    <s v="8/2/2017"/>
    <x v="0"/>
    <s v="Cost Centre"/>
    <x v="5"/>
    <x v="6"/>
    <s v="$"/>
    <n v="189875.20710716999"/>
  </r>
  <r>
    <x v="1"/>
    <x v="1"/>
    <x v="2"/>
    <x v="2"/>
    <s v="9/2/2017"/>
    <x v="0"/>
    <s v="Cost Centre"/>
    <x v="5"/>
    <x v="6"/>
    <s v="$"/>
    <n v="252931.19233882497"/>
  </r>
  <r>
    <x v="1"/>
    <x v="1"/>
    <x v="2"/>
    <x v="3"/>
    <s v="10/2/2017"/>
    <x v="1"/>
    <s v="Cost Centre"/>
    <x v="5"/>
    <x v="6"/>
    <s v="$"/>
    <n v="214527.58832758496"/>
  </r>
  <r>
    <x v="1"/>
    <x v="1"/>
    <x v="2"/>
    <x v="4"/>
    <s v="11/2/2017"/>
    <x v="1"/>
    <s v="Cost Centre"/>
    <x v="5"/>
    <x v="6"/>
    <s v="$"/>
    <n v="192844.29660985127"/>
  </r>
  <r>
    <x v="1"/>
    <x v="1"/>
    <x v="2"/>
    <x v="5"/>
    <s v="12/2/2017"/>
    <x v="1"/>
    <s v="Cost Centre"/>
    <x v="5"/>
    <x v="6"/>
    <s v="$"/>
    <n v="142400.85841800002"/>
  </r>
  <r>
    <x v="1"/>
    <x v="1"/>
    <x v="2"/>
    <x v="6"/>
    <s v="1/2/2018"/>
    <x v="2"/>
    <s v="Cost Centre"/>
    <x v="5"/>
    <x v="6"/>
    <s v="$"/>
    <n v="142333.66162723501"/>
  </r>
  <r>
    <x v="1"/>
    <x v="1"/>
    <x v="2"/>
    <x v="7"/>
    <s v="2/2/2018"/>
    <x v="2"/>
    <s v="Cost Centre"/>
    <x v="5"/>
    <x v="6"/>
    <s v="$"/>
    <n v="133057.43558932497"/>
  </r>
  <r>
    <x v="1"/>
    <x v="1"/>
    <x v="2"/>
    <x v="8"/>
    <s v="3/2/2018"/>
    <x v="2"/>
    <s v="Cost Centre"/>
    <x v="5"/>
    <x v="6"/>
    <s v="$"/>
    <n v="182458.70267756627"/>
  </r>
  <r>
    <x v="1"/>
    <x v="1"/>
    <x v="2"/>
    <x v="9"/>
    <s v="4/2/2018"/>
    <x v="3"/>
    <s v="Cost Centre"/>
    <x v="5"/>
    <x v="6"/>
    <s v="$"/>
    <n v="104660.20871123999"/>
  </r>
  <r>
    <x v="1"/>
    <x v="1"/>
    <x v="2"/>
    <x v="10"/>
    <s v="5/2/2018"/>
    <x v="3"/>
    <s v="Cost Centre"/>
    <x v="5"/>
    <x v="6"/>
    <s v="$"/>
    <n v="126430.43769056996"/>
  </r>
  <r>
    <x v="1"/>
    <x v="1"/>
    <x v="2"/>
    <x v="11"/>
    <s v="6/2/2018"/>
    <x v="3"/>
    <s v="Cost Centre"/>
    <x v="5"/>
    <x v="6"/>
    <s v="$"/>
    <n v="230359.10681218505"/>
  </r>
  <r>
    <x v="1"/>
    <x v="1"/>
    <x v="2"/>
    <x v="0"/>
    <s v="7/2/2017"/>
    <x v="0"/>
    <s v="Cost Centre"/>
    <x v="5"/>
    <x v="7"/>
    <s v="$"/>
    <n v="660756.15261022374"/>
  </r>
  <r>
    <x v="1"/>
    <x v="1"/>
    <x v="2"/>
    <x v="1"/>
    <s v="8/2/2017"/>
    <x v="0"/>
    <s v="Cost Centre"/>
    <x v="5"/>
    <x v="7"/>
    <s v="$"/>
    <n v="529683.55044249841"/>
  </r>
  <r>
    <x v="1"/>
    <x v="1"/>
    <x v="2"/>
    <x v="2"/>
    <s v="9/2/2017"/>
    <x v="0"/>
    <s v="Cost Centre"/>
    <x v="5"/>
    <x v="7"/>
    <s v="$"/>
    <n v="672443.49046857841"/>
  </r>
  <r>
    <x v="1"/>
    <x v="1"/>
    <x v="2"/>
    <x v="3"/>
    <s v="10/2/2017"/>
    <x v="1"/>
    <s v="Cost Centre"/>
    <x v="5"/>
    <x v="7"/>
    <s v="$"/>
    <n v="585948.31082732871"/>
  </r>
  <r>
    <x v="1"/>
    <x v="1"/>
    <x v="2"/>
    <x v="4"/>
    <s v="11/2/2017"/>
    <x v="1"/>
    <s v="Cost Centre"/>
    <x v="5"/>
    <x v="7"/>
    <s v="$"/>
    <n v="504468.75421239575"/>
  </r>
  <r>
    <x v="1"/>
    <x v="1"/>
    <x v="2"/>
    <x v="5"/>
    <s v="12/2/2017"/>
    <x v="1"/>
    <s v="Cost Centre"/>
    <x v="5"/>
    <x v="7"/>
    <s v="$"/>
    <n v="378359.08081662602"/>
  </r>
  <r>
    <x v="1"/>
    <x v="1"/>
    <x v="2"/>
    <x v="6"/>
    <s v="1/2/2018"/>
    <x v="2"/>
    <s v="Cost Centre"/>
    <x v="5"/>
    <x v="7"/>
    <s v="$"/>
    <n v="395823.36873278162"/>
  </r>
  <r>
    <x v="1"/>
    <x v="1"/>
    <x v="2"/>
    <x v="7"/>
    <s v="2/2/2018"/>
    <x v="2"/>
    <s v="Cost Centre"/>
    <x v="5"/>
    <x v="7"/>
    <s v="$"/>
    <n v="329884.52262346615"/>
  </r>
  <r>
    <x v="1"/>
    <x v="1"/>
    <x v="2"/>
    <x v="8"/>
    <s v="3/2/2018"/>
    <x v="2"/>
    <s v="Cost Centre"/>
    <x v="5"/>
    <x v="7"/>
    <s v="$"/>
    <n v="446578.08277619159"/>
  </r>
  <r>
    <x v="1"/>
    <x v="1"/>
    <x v="2"/>
    <x v="9"/>
    <s v="4/2/2018"/>
    <x v="3"/>
    <s v="Cost Centre"/>
    <x v="5"/>
    <x v="7"/>
    <s v="$"/>
    <n v="255084.77622429357"/>
  </r>
  <r>
    <x v="1"/>
    <x v="1"/>
    <x v="2"/>
    <x v="10"/>
    <s v="5/2/2018"/>
    <x v="3"/>
    <s v="Cost Centre"/>
    <x v="5"/>
    <x v="7"/>
    <s v="$"/>
    <n v="307417.20946522552"/>
  </r>
  <r>
    <x v="1"/>
    <x v="1"/>
    <x v="2"/>
    <x v="11"/>
    <s v="6/2/2018"/>
    <x v="3"/>
    <s v="Cost Centre"/>
    <x v="5"/>
    <x v="7"/>
    <s v="$"/>
    <n v="612277.97873185331"/>
  </r>
  <r>
    <x v="1"/>
    <x v="1"/>
    <x v="2"/>
    <x v="0"/>
    <s v="7/2/2017"/>
    <x v="0"/>
    <s v="Cost Centre"/>
    <x v="5"/>
    <x v="8"/>
    <s v="$"/>
    <n v="204001.78430538269"/>
  </r>
  <r>
    <x v="1"/>
    <x v="1"/>
    <x v="2"/>
    <x v="1"/>
    <s v="8/2/2017"/>
    <x v="0"/>
    <s v="Cost Centre"/>
    <x v="5"/>
    <x v="8"/>
    <s v="$"/>
    <n v="156736.8476459604"/>
  </r>
  <r>
    <x v="1"/>
    <x v="1"/>
    <x v="2"/>
    <x v="2"/>
    <s v="9/2/2017"/>
    <x v="0"/>
    <s v="Cost Centre"/>
    <x v="5"/>
    <x v="8"/>
    <s v="$"/>
    <n v="244769.18801975637"/>
  </r>
  <r>
    <x v="1"/>
    <x v="1"/>
    <x v="2"/>
    <x v="3"/>
    <s v="10/2/2017"/>
    <x v="1"/>
    <s v="Cost Centre"/>
    <x v="5"/>
    <x v="8"/>
    <s v="$"/>
    <n v="198504.61086128399"/>
  </r>
  <r>
    <x v="1"/>
    <x v="1"/>
    <x v="2"/>
    <x v="4"/>
    <s v="11/2/2017"/>
    <x v="1"/>
    <s v="Cost Centre"/>
    <x v="5"/>
    <x v="8"/>
    <s v="$"/>
    <n v="174673.83751677407"/>
  </r>
  <r>
    <x v="1"/>
    <x v="1"/>
    <x v="2"/>
    <x v="5"/>
    <s v="12/2/2017"/>
    <x v="1"/>
    <s v="Cost Centre"/>
    <x v="5"/>
    <x v="8"/>
    <s v="$"/>
    <n v="117398.02382544601"/>
  </r>
  <r>
    <x v="1"/>
    <x v="1"/>
    <x v="2"/>
    <x v="6"/>
    <s v="1/2/2018"/>
    <x v="2"/>
    <s v="Cost Centre"/>
    <x v="5"/>
    <x v="8"/>
    <s v="$"/>
    <n v="122856.00426868859"/>
  </r>
  <r>
    <x v="1"/>
    <x v="1"/>
    <x v="2"/>
    <x v="7"/>
    <s v="2/2/2018"/>
    <x v="2"/>
    <s v="Cost Centre"/>
    <x v="5"/>
    <x v="8"/>
    <s v="$"/>
    <n v="115969.228431147"/>
  </r>
  <r>
    <x v="1"/>
    <x v="1"/>
    <x v="2"/>
    <x v="8"/>
    <s v="3/2/2018"/>
    <x v="2"/>
    <s v="Cost Centre"/>
    <x v="5"/>
    <x v="8"/>
    <s v="$"/>
    <n v="156435.99509763226"/>
  </r>
  <r>
    <x v="1"/>
    <x v="1"/>
    <x v="2"/>
    <x v="9"/>
    <s v="4/2/2018"/>
    <x v="3"/>
    <s v="Cost Centre"/>
    <x v="5"/>
    <x v="8"/>
    <s v="$"/>
    <n v="85299.480614602799"/>
  </r>
  <r>
    <x v="1"/>
    <x v="1"/>
    <x v="2"/>
    <x v="10"/>
    <s v="5/2/2018"/>
    <x v="3"/>
    <s v="Cost Centre"/>
    <x v="5"/>
    <x v="8"/>
    <s v="$"/>
    <n v="115184.65971776398"/>
  </r>
  <r>
    <x v="1"/>
    <x v="1"/>
    <x v="2"/>
    <x v="11"/>
    <s v="6/2/2018"/>
    <x v="3"/>
    <s v="Cost Centre"/>
    <x v="5"/>
    <x v="8"/>
    <s v="$"/>
    <n v="191142.34907568261"/>
  </r>
  <r>
    <x v="1"/>
    <x v="1"/>
    <x v="2"/>
    <x v="0"/>
    <s v="7/2/2017"/>
    <x v="0"/>
    <s v="Cost Centre"/>
    <x v="6"/>
    <x v="9"/>
    <s v="$"/>
    <n v="3067822.9919048399"/>
  </r>
  <r>
    <x v="1"/>
    <x v="1"/>
    <x v="2"/>
    <x v="1"/>
    <s v="8/2/2017"/>
    <x v="0"/>
    <s v="Cost Centre"/>
    <x v="6"/>
    <x v="9"/>
    <s v="$"/>
    <n v="2455342.9186057192"/>
  </r>
  <r>
    <x v="1"/>
    <x v="1"/>
    <x v="2"/>
    <x v="2"/>
    <s v="9/2/2017"/>
    <x v="0"/>
    <s v="Cost Centre"/>
    <x v="6"/>
    <x v="9"/>
    <s v="$"/>
    <n v="3390820.7358167996"/>
  </r>
  <r>
    <x v="1"/>
    <x v="1"/>
    <x v="2"/>
    <x v="3"/>
    <s v="10/2/2017"/>
    <x v="1"/>
    <s v="Cost Centre"/>
    <x v="6"/>
    <x v="9"/>
    <s v="$"/>
    <n v="2725135.5537314997"/>
  </r>
  <r>
    <x v="1"/>
    <x v="1"/>
    <x v="2"/>
    <x v="4"/>
    <s v="11/2/2017"/>
    <x v="1"/>
    <s v="Cost Centre"/>
    <x v="6"/>
    <x v="9"/>
    <s v="$"/>
    <n v="2517178.5408305251"/>
  </r>
  <r>
    <x v="1"/>
    <x v="1"/>
    <x v="2"/>
    <x v="5"/>
    <s v="12/2/2017"/>
    <x v="1"/>
    <s v="Cost Centre"/>
    <x v="6"/>
    <x v="9"/>
    <s v="$"/>
    <n v="1767206.136907575"/>
  </r>
  <r>
    <x v="1"/>
    <x v="1"/>
    <x v="2"/>
    <x v="6"/>
    <s v="1/2/2018"/>
    <x v="2"/>
    <s v="Cost Centre"/>
    <x v="6"/>
    <x v="9"/>
    <s v="$"/>
    <n v="1961436.6334718997"/>
  </r>
  <r>
    <x v="1"/>
    <x v="1"/>
    <x v="2"/>
    <x v="7"/>
    <s v="2/2/2018"/>
    <x v="2"/>
    <s v="Cost Centre"/>
    <x v="6"/>
    <x v="9"/>
    <s v="$"/>
    <n v="1593530.5935860998"/>
  </r>
  <r>
    <x v="1"/>
    <x v="1"/>
    <x v="2"/>
    <x v="8"/>
    <s v="3/2/2018"/>
    <x v="2"/>
    <s v="Cost Centre"/>
    <x v="6"/>
    <x v="9"/>
    <s v="$"/>
    <n v="2258113.7891461495"/>
  </r>
  <r>
    <x v="1"/>
    <x v="1"/>
    <x v="2"/>
    <x v="9"/>
    <s v="4/2/2018"/>
    <x v="3"/>
    <s v="Cost Centre"/>
    <x v="6"/>
    <x v="9"/>
    <s v="$"/>
    <n v="1190031.30652068"/>
  </r>
  <r>
    <x v="1"/>
    <x v="1"/>
    <x v="2"/>
    <x v="10"/>
    <s v="5/2/2018"/>
    <x v="3"/>
    <s v="Cost Centre"/>
    <x v="6"/>
    <x v="9"/>
    <s v="$"/>
    <n v="1572119.1696365993"/>
  </r>
  <r>
    <x v="1"/>
    <x v="1"/>
    <x v="2"/>
    <x v="11"/>
    <s v="6/2/2018"/>
    <x v="3"/>
    <s v="Cost Centre"/>
    <x v="6"/>
    <x v="9"/>
    <s v="$"/>
    <n v="2829210.9406183348"/>
  </r>
  <r>
    <x v="2"/>
    <x v="2"/>
    <x v="0"/>
    <x v="0"/>
    <s v="7/2/2017"/>
    <x v="0"/>
    <s v="None"/>
    <x v="7"/>
    <x v="10"/>
    <s v="Giga-Litre"/>
    <n v="181.933291"/>
  </r>
  <r>
    <x v="2"/>
    <x v="2"/>
    <x v="0"/>
    <x v="1"/>
    <s v="8/2/2017"/>
    <x v="0"/>
    <s v="None"/>
    <x v="7"/>
    <x v="10"/>
    <s v="Giga-Litre"/>
    <n v="187.44394299999999"/>
  </r>
  <r>
    <x v="2"/>
    <x v="2"/>
    <x v="0"/>
    <x v="2"/>
    <s v="9/2/2017"/>
    <x v="0"/>
    <s v="None"/>
    <x v="7"/>
    <x v="10"/>
    <s v="Giga-Litre"/>
    <n v="184.77365699999999"/>
  </r>
  <r>
    <x v="2"/>
    <x v="2"/>
    <x v="0"/>
    <x v="3"/>
    <s v="10/2/2017"/>
    <x v="1"/>
    <s v="None"/>
    <x v="7"/>
    <x v="10"/>
    <s v="Giga-Litre"/>
    <n v="191.54109299999999"/>
  </r>
  <r>
    <x v="2"/>
    <x v="2"/>
    <x v="0"/>
    <x v="4"/>
    <s v="11/2/2017"/>
    <x v="1"/>
    <s v="None"/>
    <x v="7"/>
    <x v="10"/>
    <s v="Giga-Litre"/>
    <n v="98.096062000000003"/>
  </r>
  <r>
    <x v="2"/>
    <x v="2"/>
    <x v="0"/>
    <x v="5"/>
    <s v="12/2/2017"/>
    <x v="1"/>
    <s v="None"/>
    <x v="7"/>
    <x v="10"/>
    <s v="Giga-Litre"/>
    <n v="185.30685299999999"/>
  </r>
  <r>
    <x v="2"/>
    <x v="2"/>
    <x v="0"/>
    <x v="6"/>
    <s v="1/2/2018"/>
    <x v="2"/>
    <s v="None"/>
    <x v="7"/>
    <x v="10"/>
    <s v="Giga-Litre"/>
    <n v="186.90143900000001"/>
  </r>
  <r>
    <x v="2"/>
    <x v="2"/>
    <x v="0"/>
    <x v="7"/>
    <s v="2/2/2018"/>
    <x v="2"/>
    <s v="None"/>
    <x v="7"/>
    <x v="10"/>
    <s v="Giga-Litre"/>
    <n v="158.58676500000001"/>
  </r>
  <r>
    <x v="2"/>
    <x v="2"/>
    <x v="0"/>
    <x v="8"/>
    <s v="3/2/2018"/>
    <x v="2"/>
    <s v="None"/>
    <x v="7"/>
    <x v="10"/>
    <s v="Giga-Litre"/>
    <n v="191.40367599999999"/>
  </r>
  <r>
    <x v="2"/>
    <x v="2"/>
    <x v="0"/>
    <x v="9"/>
    <s v="4/2/2018"/>
    <x v="3"/>
    <s v="None"/>
    <x v="7"/>
    <x v="10"/>
    <s v="Giga-Litre"/>
    <n v="171.057864"/>
  </r>
  <r>
    <x v="2"/>
    <x v="2"/>
    <x v="0"/>
    <x v="10"/>
    <s v="5/2/2018"/>
    <x v="3"/>
    <s v="None"/>
    <x v="7"/>
    <x v="10"/>
    <s v="Giga-Litre"/>
    <n v="169.28699900000001"/>
  </r>
  <r>
    <x v="2"/>
    <x v="2"/>
    <x v="0"/>
    <x v="11"/>
    <s v="6/2/2018"/>
    <x v="3"/>
    <s v="None"/>
    <x v="7"/>
    <x v="10"/>
    <s v="Giga-Litre"/>
    <n v="142.50871699999999"/>
  </r>
  <r>
    <x v="2"/>
    <x v="2"/>
    <x v="1"/>
    <x v="0"/>
    <s v="7/2/2017"/>
    <x v="0"/>
    <s v="None"/>
    <x v="7"/>
    <x v="10"/>
    <s v="Giga-Litre"/>
    <n v="214.968999"/>
  </r>
  <r>
    <x v="2"/>
    <x v="2"/>
    <x v="1"/>
    <x v="1"/>
    <s v="8/2/2017"/>
    <x v="0"/>
    <s v="None"/>
    <x v="7"/>
    <x v="10"/>
    <s v="Giga-Litre"/>
    <n v="228.199051"/>
  </r>
  <r>
    <x v="2"/>
    <x v="2"/>
    <x v="1"/>
    <x v="2"/>
    <s v="9/2/2017"/>
    <x v="0"/>
    <s v="None"/>
    <x v="7"/>
    <x v="10"/>
    <s v="Giga-Litre"/>
    <n v="216.53646700000002"/>
  </r>
  <r>
    <x v="2"/>
    <x v="2"/>
    <x v="1"/>
    <x v="3"/>
    <s v="10/2/2017"/>
    <x v="1"/>
    <s v="None"/>
    <x v="7"/>
    <x v="10"/>
    <s v="Giga-Litre"/>
    <n v="236.760276"/>
  </r>
  <r>
    <x v="2"/>
    <x v="2"/>
    <x v="1"/>
    <x v="4"/>
    <s v="11/2/2017"/>
    <x v="1"/>
    <s v="None"/>
    <x v="7"/>
    <x v="10"/>
    <s v="Giga-Litre"/>
    <n v="232.052864"/>
  </r>
  <r>
    <x v="2"/>
    <x v="2"/>
    <x v="1"/>
    <x v="5"/>
    <s v="12/2/2017"/>
    <x v="1"/>
    <s v="None"/>
    <x v="7"/>
    <x v="10"/>
    <s v="Giga-Litre"/>
    <n v="240.21016"/>
  </r>
  <r>
    <x v="2"/>
    <x v="2"/>
    <x v="1"/>
    <x v="6"/>
    <s v="1/2/2018"/>
    <x v="2"/>
    <s v="None"/>
    <x v="7"/>
    <x v="10"/>
    <s v="Giga-Litre"/>
    <n v="288.160549"/>
  </r>
  <r>
    <x v="2"/>
    <x v="2"/>
    <x v="1"/>
    <x v="7"/>
    <s v="2/2/2018"/>
    <x v="2"/>
    <s v="None"/>
    <x v="7"/>
    <x v="10"/>
    <s v="Giga-Litre"/>
    <n v="306.884524"/>
  </r>
  <r>
    <x v="2"/>
    <x v="2"/>
    <x v="1"/>
    <x v="8"/>
    <s v="3/2/2018"/>
    <x v="2"/>
    <s v="None"/>
    <x v="7"/>
    <x v="10"/>
    <s v="Giga-Litre"/>
    <n v="367.65100600000005"/>
  </r>
  <r>
    <x v="2"/>
    <x v="2"/>
    <x v="1"/>
    <x v="9"/>
    <s v="4/2/2018"/>
    <x v="3"/>
    <s v="None"/>
    <x v="7"/>
    <x v="10"/>
    <s v="Giga-Litre"/>
    <n v="351.99016599999999"/>
  </r>
  <r>
    <x v="2"/>
    <x v="2"/>
    <x v="1"/>
    <x v="10"/>
    <s v="5/2/2018"/>
    <x v="3"/>
    <s v="None"/>
    <x v="7"/>
    <x v="10"/>
    <s v="Giga-Litre"/>
    <n v="362.822"/>
  </r>
  <r>
    <x v="2"/>
    <x v="2"/>
    <x v="1"/>
    <x v="11"/>
    <s v="6/2/2018"/>
    <x v="3"/>
    <s v="None"/>
    <x v="7"/>
    <x v="10"/>
    <s v="Giga-Litre"/>
    <n v="260.31229999999999"/>
  </r>
  <r>
    <x v="2"/>
    <x v="2"/>
    <x v="2"/>
    <x v="0"/>
    <s v="7/2/2017"/>
    <x v="0"/>
    <s v="None"/>
    <x v="7"/>
    <x v="10"/>
    <s v="Giga-Litre"/>
    <n v="250.24199099999998"/>
  </r>
  <r>
    <x v="2"/>
    <x v="2"/>
    <x v="2"/>
    <x v="1"/>
    <s v="8/2/2017"/>
    <x v="0"/>
    <s v="None"/>
    <x v="7"/>
    <x v="10"/>
    <s v="Giga-Litre"/>
    <n v="206.740703"/>
  </r>
  <r>
    <x v="2"/>
    <x v="2"/>
    <x v="2"/>
    <x v="2"/>
    <s v="9/2/2017"/>
    <x v="0"/>
    <s v="None"/>
    <x v="7"/>
    <x v="10"/>
    <s v="Giga-Litre"/>
    <n v="201.23546099999996"/>
  </r>
  <r>
    <x v="2"/>
    <x v="2"/>
    <x v="2"/>
    <x v="3"/>
    <s v="10/2/2017"/>
    <x v="1"/>
    <s v="None"/>
    <x v="7"/>
    <x v="10"/>
    <s v="Giga-Litre"/>
    <n v="174.36956599999999"/>
  </r>
  <r>
    <x v="2"/>
    <x v="2"/>
    <x v="2"/>
    <x v="4"/>
    <s v="11/2/2017"/>
    <x v="1"/>
    <s v="None"/>
    <x v="7"/>
    <x v="10"/>
    <s v="Giga-Litre"/>
    <n v="204.09105"/>
  </r>
  <r>
    <x v="2"/>
    <x v="2"/>
    <x v="2"/>
    <x v="5"/>
    <s v="12/2/2017"/>
    <x v="1"/>
    <s v="None"/>
    <x v="7"/>
    <x v="10"/>
    <s v="Giga-Litre"/>
    <n v="146.35666599999999"/>
  </r>
  <r>
    <x v="2"/>
    <x v="2"/>
    <x v="2"/>
    <x v="6"/>
    <s v="1/2/2018"/>
    <x v="2"/>
    <s v="None"/>
    <x v="7"/>
    <x v="10"/>
    <s v="Giga-Litre"/>
    <n v="204.20249700000002"/>
  </r>
  <r>
    <x v="2"/>
    <x v="2"/>
    <x v="2"/>
    <x v="7"/>
    <s v="2/2/2018"/>
    <x v="2"/>
    <s v="None"/>
    <x v="7"/>
    <x v="10"/>
    <s v="Giga-Litre"/>
    <n v="217.43019900000002"/>
  </r>
  <r>
    <x v="2"/>
    <x v="2"/>
    <x v="2"/>
    <x v="8"/>
    <s v="3/2/2018"/>
    <x v="2"/>
    <s v="None"/>
    <x v="7"/>
    <x v="10"/>
    <s v="Giga-Litre"/>
    <n v="230.98220000000001"/>
  </r>
  <r>
    <x v="2"/>
    <x v="2"/>
    <x v="2"/>
    <x v="9"/>
    <s v="4/2/2018"/>
    <x v="3"/>
    <s v="None"/>
    <x v="7"/>
    <x v="10"/>
    <s v="Giga-Litre"/>
    <n v="236.441136"/>
  </r>
  <r>
    <x v="2"/>
    <x v="2"/>
    <x v="2"/>
    <x v="10"/>
    <s v="5/2/2018"/>
    <x v="3"/>
    <s v="None"/>
    <x v="7"/>
    <x v="10"/>
    <s v="Giga-Litre"/>
    <n v="241.40736899999999"/>
  </r>
  <r>
    <x v="2"/>
    <x v="2"/>
    <x v="2"/>
    <x v="11"/>
    <s v="6/2/2018"/>
    <x v="3"/>
    <s v="None"/>
    <x v="7"/>
    <x v="10"/>
    <s v="Giga-Litre"/>
    <n v="220.380334"/>
  </r>
  <r>
    <x v="3"/>
    <x v="2"/>
    <x v="0"/>
    <x v="0"/>
    <s v="7/2/2017"/>
    <x v="0"/>
    <s v="None"/>
    <x v="7"/>
    <x v="10"/>
    <s v="Giga-Litre"/>
    <n v="171.933291"/>
  </r>
  <r>
    <x v="3"/>
    <x v="2"/>
    <x v="0"/>
    <x v="1"/>
    <s v="8/2/2017"/>
    <x v="0"/>
    <s v="None"/>
    <x v="7"/>
    <x v="10"/>
    <s v="Giga-Litre"/>
    <n v="185.44394299999999"/>
  </r>
  <r>
    <x v="3"/>
    <x v="2"/>
    <x v="0"/>
    <x v="2"/>
    <s v="9/2/2017"/>
    <x v="0"/>
    <s v="None"/>
    <x v="7"/>
    <x v="10"/>
    <s v="Giga-Litre"/>
    <n v="186.77365699999999"/>
  </r>
  <r>
    <x v="3"/>
    <x v="2"/>
    <x v="0"/>
    <x v="3"/>
    <s v="10/2/2017"/>
    <x v="1"/>
    <s v="None"/>
    <x v="7"/>
    <x v="10"/>
    <s v="Giga-Litre"/>
    <n v="190.54109299999999"/>
  </r>
  <r>
    <x v="3"/>
    <x v="2"/>
    <x v="0"/>
    <x v="4"/>
    <s v="11/2/2017"/>
    <x v="1"/>
    <s v="None"/>
    <x v="7"/>
    <x v="10"/>
    <s v="Giga-Litre"/>
    <n v="95.096062000000003"/>
  </r>
  <r>
    <x v="3"/>
    <x v="2"/>
    <x v="0"/>
    <x v="5"/>
    <s v="12/2/2017"/>
    <x v="1"/>
    <s v="None"/>
    <x v="7"/>
    <x v="10"/>
    <s v="Giga-Litre"/>
    <n v="184.30685299999999"/>
  </r>
  <r>
    <x v="3"/>
    <x v="2"/>
    <x v="0"/>
    <x v="6"/>
    <s v="1/2/2018"/>
    <x v="2"/>
    <s v="None"/>
    <x v="7"/>
    <x v="10"/>
    <s v="Giga-Litre"/>
    <n v="181.90143900000001"/>
  </r>
  <r>
    <x v="3"/>
    <x v="2"/>
    <x v="0"/>
    <x v="7"/>
    <s v="2/2/2018"/>
    <x v="2"/>
    <s v="None"/>
    <x v="7"/>
    <x v="10"/>
    <s v="Giga-Litre"/>
    <n v="149.58676500000001"/>
  </r>
  <r>
    <x v="3"/>
    <x v="2"/>
    <x v="0"/>
    <x v="8"/>
    <s v="3/2/2018"/>
    <x v="2"/>
    <s v="None"/>
    <x v="7"/>
    <x v="10"/>
    <s v="Giga-Litre"/>
    <n v="181.40367599999999"/>
  </r>
  <r>
    <x v="3"/>
    <x v="2"/>
    <x v="0"/>
    <x v="9"/>
    <s v="4/2/2018"/>
    <x v="3"/>
    <s v="None"/>
    <x v="7"/>
    <x v="10"/>
    <s v="Giga-Litre"/>
    <n v="171.057864"/>
  </r>
  <r>
    <x v="3"/>
    <x v="2"/>
    <x v="0"/>
    <x v="10"/>
    <s v="5/2/2018"/>
    <x v="3"/>
    <s v="None"/>
    <x v="7"/>
    <x v="10"/>
    <s v="Giga-Litre"/>
    <n v="165.28699900000001"/>
  </r>
  <r>
    <x v="3"/>
    <x v="2"/>
    <x v="0"/>
    <x v="11"/>
    <s v="6/2/2018"/>
    <x v="3"/>
    <s v="None"/>
    <x v="7"/>
    <x v="10"/>
    <s v="Giga-Litre"/>
    <n v="149.50871699999999"/>
  </r>
  <r>
    <x v="3"/>
    <x v="2"/>
    <x v="1"/>
    <x v="0"/>
    <s v="7/2/2017"/>
    <x v="0"/>
    <s v="None"/>
    <x v="7"/>
    <x v="10"/>
    <s v="Giga-Litre"/>
    <n v="211.968999"/>
  </r>
  <r>
    <x v="3"/>
    <x v="2"/>
    <x v="1"/>
    <x v="1"/>
    <s v="8/2/2017"/>
    <x v="0"/>
    <s v="None"/>
    <x v="7"/>
    <x v="10"/>
    <s v="Giga-Litre"/>
    <n v="224.199051"/>
  </r>
  <r>
    <x v="3"/>
    <x v="2"/>
    <x v="1"/>
    <x v="2"/>
    <s v="9/2/2017"/>
    <x v="0"/>
    <s v="None"/>
    <x v="7"/>
    <x v="10"/>
    <s v="Giga-Litre"/>
    <n v="220.53646699999999"/>
  </r>
  <r>
    <x v="3"/>
    <x v="2"/>
    <x v="1"/>
    <x v="3"/>
    <s v="10/2/2017"/>
    <x v="1"/>
    <s v="None"/>
    <x v="7"/>
    <x v="10"/>
    <s v="Giga-Litre"/>
    <n v="306.76027599999998"/>
  </r>
  <r>
    <x v="3"/>
    <x v="2"/>
    <x v="1"/>
    <x v="4"/>
    <s v="11/2/2017"/>
    <x v="1"/>
    <s v="None"/>
    <x v="7"/>
    <x v="10"/>
    <s v="Giga-Litre"/>
    <n v="260.052864"/>
  </r>
  <r>
    <x v="3"/>
    <x v="2"/>
    <x v="1"/>
    <x v="5"/>
    <s v="12/2/2017"/>
    <x v="1"/>
    <s v="None"/>
    <x v="7"/>
    <x v="10"/>
    <s v="Giga-Litre"/>
    <n v="240.21016"/>
  </r>
  <r>
    <x v="3"/>
    <x v="2"/>
    <x v="1"/>
    <x v="6"/>
    <s v="1/2/2018"/>
    <x v="2"/>
    <s v="None"/>
    <x v="7"/>
    <x v="10"/>
    <s v="Giga-Litre"/>
    <n v="258.160549"/>
  </r>
  <r>
    <x v="3"/>
    <x v="2"/>
    <x v="1"/>
    <x v="7"/>
    <s v="2/2/2018"/>
    <x v="2"/>
    <s v="None"/>
    <x v="7"/>
    <x v="10"/>
    <s v="Giga-Litre"/>
    <n v="310.884524"/>
  </r>
  <r>
    <x v="3"/>
    <x v="2"/>
    <x v="1"/>
    <x v="8"/>
    <s v="3/2/2018"/>
    <x v="2"/>
    <s v="None"/>
    <x v="7"/>
    <x v="10"/>
    <s v="Giga-Litre"/>
    <n v="347.651006"/>
  </r>
  <r>
    <x v="3"/>
    <x v="2"/>
    <x v="1"/>
    <x v="9"/>
    <s v="4/2/2018"/>
    <x v="3"/>
    <s v="None"/>
    <x v="7"/>
    <x v="10"/>
    <s v="Giga-Litre"/>
    <n v="341.99016599999999"/>
  </r>
  <r>
    <x v="3"/>
    <x v="2"/>
    <x v="1"/>
    <x v="10"/>
    <s v="5/2/2018"/>
    <x v="3"/>
    <s v="None"/>
    <x v="7"/>
    <x v="10"/>
    <s v="Giga-Litre"/>
    <n v="301.18512999999996"/>
  </r>
  <r>
    <x v="3"/>
    <x v="2"/>
    <x v="1"/>
    <x v="11"/>
    <s v="6/2/2018"/>
    <x v="3"/>
    <s v="None"/>
    <x v="7"/>
    <x v="10"/>
    <s v="Giga-Litre"/>
    <n v="260.92"/>
  </r>
  <r>
    <x v="3"/>
    <x v="2"/>
    <x v="2"/>
    <x v="0"/>
    <s v="7/2/2017"/>
    <x v="0"/>
    <s v="None"/>
    <x v="7"/>
    <x v="10"/>
    <s v="Giga-Litre"/>
    <n v="234.24199100000001"/>
  </r>
  <r>
    <x v="3"/>
    <x v="2"/>
    <x v="2"/>
    <x v="1"/>
    <s v="8/2/2017"/>
    <x v="0"/>
    <s v="None"/>
    <x v="7"/>
    <x v="10"/>
    <s v="Giga-Litre"/>
    <n v="203.740703"/>
  </r>
  <r>
    <x v="3"/>
    <x v="2"/>
    <x v="2"/>
    <x v="2"/>
    <s v="9/2/2017"/>
    <x v="0"/>
    <s v="None"/>
    <x v="7"/>
    <x v="10"/>
    <s v="Giga-Litre"/>
    <n v="192.23546099999999"/>
  </r>
  <r>
    <x v="3"/>
    <x v="2"/>
    <x v="2"/>
    <x v="3"/>
    <s v="10/2/2017"/>
    <x v="1"/>
    <s v="None"/>
    <x v="7"/>
    <x v="10"/>
    <s v="Giga-Litre"/>
    <n v="176.36956599999999"/>
  </r>
  <r>
    <x v="3"/>
    <x v="2"/>
    <x v="2"/>
    <x v="4"/>
    <s v="11/2/2017"/>
    <x v="1"/>
    <s v="None"/>
    <x v="7"/>
    <x v="10"/>
    <s v="Giga-Litre"/>
    <n v="206.09105"/>
  </r>
  <r>
    <x v="3"/>
    <x v="2"/>
    <x v="2"/>
    <x v="5"/>
    <s v="12/2/2017"/>
    <x v="1"/>
    <s v="None"/>
    <x v="7"/>
    <x v="10"/>
    <s v="Giga-Litre"/>
    <n v="141.32156660000001"/>
  </r>
  <r>
    <x v="3"/>
    <x v="2"/>
    <x v="2"/>
    <x v="6"/>
    <s v="1/2/2018"/>
    <x v="2"/>
    <s v="None"/>
    <x v="7"/>
    <x v="10"/>
    <s v="Giga-Litre"/>
    <n v="214.20249699999999"/>
  </r>
  <r>
    <x v="3"/>
    <x v="2"/>
    <x v="2"/>
    <x v="7"/>
    <s v="2/2/2018"/>
    <x v="2"/>
    <s v="None"/>
    <x v="7"/>
    <x v="10"/>
    <s v="Giga-Litre"/>
    <n v="211.43019899999999"/>
  </r>
  <r>
    <x v="3"/>
    <x v="2"/>
    <x v="2"/>
    <x v="8"/>
    <s v="3/2/2018"/>
    <x v="2"/>
    <s v="None"/>
    <x v="7"/>
    <x v="10"/>
    <s v="Giga-Litre"/>
    <n v="141.81421700000001"/>
  </r>
  <r>
    <x v="3"/>
    <x v="2"/>
    <x v="2"/>
    <x v="9"/>
    <s v="4/2/2018"/>
    <x v="3"/>
    <s v="None"/>
    <x v="7"/>
    <x v="10"/>
    <s v="Giga-Litre"/>
    <n v="118.441136"/>
  </r>
  <r>
    <x v="3"/>
    <x v="2"/>
    <x v="2"/>
    <x v="10"/>
    <s v="5/2/2018"/>
    <x v="3"/>
    <s v="None"/>
    <x v="7"/>
    <x v="10"/>
    <s v="Giga-Litre"/>
    <n v="116.407369"/>
  </r>
  <r>
    <x v="3"/>
    <x v="2"/>
    <x v="2"/>
    <x v="11"/>
    <s v="6/2/2018"/>
    <x v="3"/>
    <s v="None"/>
    <x v="7"/>
    <x v="10"/>
    <s v="Giga-Litre"/>
    <n v="140.3803339999999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198D646-18FA-4881-AD29-26DA6B4E7124}" name="PivotTable4"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BH31:BY38" firstHeaderRow="1" firstDataRow="3" firstDataCol="1" rowPageCount="5" colPageCount="1"/>
  <pivotFields count="13">
    <pivotField axis="axisPage" multipleItemSelectionAllowed="1" showAll="0">
      <items count="5">
        <item h="1" x="0"/>
        <item h="1" x="1"/>
        <item x="2"/>
        <item h="1" x="3"/>
        <item t="default"/>
      </items>
    </pivotField>
    <pivotField axis="axisPage" multipleItemSelectionAllowed="1" showAll="0">
      <items count="4">
        <item h="1" x="1"/>
        <item x="2"/>
        <item h="1" x="0"/>
        <item t="default"/>
      </items>
    </pivotField>
    <pivotField axis="axisPage" showAll="0">
      <items count="4">
        <item x="2"/>
        <item x="0"/>
        <item x="1"/>
        <item t="default"/>
      </items>
    </pivotField>
    <pivotField axis="axisCol" numFmtId="17" showAll="0">
      <items count="15">
        <item x="0"/>
        <item x="1"/>
        <item x="2"/>
        <item x="3"/>
        <item x="4"/>
        <item x="5"/>
        <item x="6"/>
        <item x="7"/>
        <item x="8"/>
        <item x="9"/>
        <item x="10"/>
        <item x="11"/>
        <item x="12"/>
        <item x="13"/>
        <item t="default"/>
      </items>
    </pivotField>
    <pivotField showAll="0"/>
    <pivotField axis="axisRow" showAll="0">
      <items count="5">
        <item x="2"/>
        <item x="3"/>
        <item x="0"/>
        <item x="1"/>
        <item t="default"/>
      </items>
    </pivotField>
    <pivotField showAll="0"/>
    <pivotField axis="axisPage" multipleItemSelectionAllowed="1" showAll="0">
      <items count="9">
        <item h="1" x="0"/>
        <item h="1" x="1"/>
        <item h="1" x="2"/>
        <item h="1" x="3"/>
        <item h="1" x="4"/>
        <item h="1" x="6"/>
        <item x="7"/>
        <item h="1" x="5"/>
        <item t="default"/>
      </items>
    </pivotField>
    <pivotField axis="axisPage" multipleItemSelectionAllowed="1" showAll="0">
      <items count="12">
        <item h="1" x="2"/>
        <item h="1" x="9"/>
        <item x="10"/>
        <item h="1" x="8"/>
        <item h="1" x="5"/>
        <item h="1" x="7"/>
        <item h="1" x="6"/>
        <item h="1" x="4"/>
        <item h="1" x="3"/>
        <item h="1" x="0"/>
        <item h="1" x="1"/>
        <item t="default"/>
      </items>
    </pivotField>
    <pivotField showAll="0"/>
    <pivotField dataField="1" numFmtId="4" showAll="0"/>
    <pivotField axis="axisCol" showAll="0">
      <items count="7">
        <item sd="0" x="0"/>
        <item x="1"/>
        <item x="2"/>
        <item x="3"/>
        <item x="4"/>
        <item sd="0" x="5"/>
        <item t="default"/>
      </items>
    </pivotField>
    <pivotField showAll="0">
      <items count="5">
        <item sd="0" x="0"/>
        <item x="1"/>
        <item sd="0" x="2"/>
        <item sd="0" x="3"/>
        <item t="default"/>
      </items>
    </pivotField>
  </pivotFields>
  <rowFields count="1">
    <field x="5"/>
  </rowFields>
  <rowItems count="5">
    <i>
      <x/>
    </i>
    <i>
      <x v="1"/>
    </i>
    <i>
      <x v="2"/>
    </i>
    <i>
      <x v="3"/>
    </i>
    <i t="grand">
      <x/>
    </i>
  </rowItems>
  <colFields count="2">
    <field x="11"/>
    <field x="3"/>
  </colFields>
  <colItems count="17">
    <i>
      <x v="1"/>
      <x v="1"/>
    </i>
    <i r="1">
      <x v="2"/>
    </i>
    <i r="1">
      <x v="3"/>
    </i>
    <i t="default">
      <x v="1"/>
    </i>
    <i>
      <x v="2"/>
      <x v="4"/>
    </i>
    <i r="1">
      <x v="5"/>
    </i>
    <i r="1">
      <x v="6"/>
    </i>
    <i t="default">
      <x v="2"/>
    </i>
    <i>
      <x v="3"/>
      <x v="7"/>
    </i>
    <i r="1">
      <x v="8"/>
    </i>
    <i r="1">
      <x v="9"/>
    </i>
    <i t="default">
      <x v="3"/>
    </i>
    <i>
      <x v="4"/>
      <x v="10"/>
    </i>
    <i r="1">
      <x v="11"/>
    </i>
    <i r="1">
      <x v="12"/>
    </i>
    <i t="default">
      <x v="4"/>
    </i>
    <i t="grand">
      <x/>
    </i>
  </colItems>
  <pageFields count="5">
    <pageField fld="2" item="2" hier="-1"/>
    <pageField fld="0" hier="-1"/>
    <pageField fld="1" hier="-1"/>
    <pageField fld="8" hier="-1"/>
    <pageField fld="7" hier="-1"/>
  </pageFields>
  <dataFields count="1">
    <dataField name="Sum of Row Data"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54E89B1-6985-4C4E-BFF6-211356BF1AA2}"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6:N9" firstHeaderRow="1" firstDataRow="3" firstDataCol="1" rowPageCount="4" colPageCount="1"/>
  <pivotFields count="12">
    <pivotField axis="axisPage" multipleItemSelectionAllowed="1" showAll="0">
      <items count="5">
        <item h="1" x="0"/>
        <item h="1" x="1"/>
        <item h="1" x="2"/>
        <item x="3"/>
        <item t="default"/>
      </items>
    </pivotField>
    <pivotField axis="axisPage" multipleItemSelectionAllowed="1" showAll="0">
      <items count="4">
        <item h="1" x="1"/>
        <item x="2"/>
        <item h="1" x="0"/>
        <item t="default"/>
      </items>
    </pivotField>
    <pivotField axis="axisPage" showAll="0">
      <items count="4">
        <item x="2"/>
        <item x="0"/>
        <item x="1"/>
        <item t="default"/>
      </items>
    </pivotField>
    <pivotField axis="axisCol" numFmtId="17" showAll="0">
      <items count="15">
        <item x="0"/>
        <item x="1"/>
        <item x="2"/>
        <item x="3"/>
        <item x="4"/>
        <item x="5"/>
        <item x="6"/>
        <item x="7"/>
        <item x="8"/>
        <item x="9"/>
        <item x="10"/>
        <item x="11"/>
        <item x="12"/>
        <item x="13"/>
        <item t="default"/>
      </items>
    </pivotField>
    <pivotField showAll="0"/>
    <pivotField axis="axisPage" multipleItemSelectionAllowed="1" showAll="0">
      <items count="4">
        <item h="1" x="1"/>
        <item x="2"/>
        <item h="1" x="0"/>
        <item t="default"/>
      </items>
    </pivotField>
    <pivotField showAll="0"/>
    <pivotField showAll="0"/>
    <pivotField showAll="0"/>
    <pivotField dataField="1" numFmtId="4" showAll="0"/>
    <pivotField showAll="0" defaultSubtotal="0">
      <items count="6">
        <item sd="0" x="0"/>
        <item sd="0" x="1"/>
        <item sd="0" x="2"/>
        <item sd="0" x="3"/>
        <item sd="0" x="4"/>
        <item sd="0" x="5"/>
      </items>
    </pivotField>
    <pivotField axis="axisCol" showAll="0" defaultSubtotal="0">
      <items count="4">
        <item sd="0" x="0"/>
        <item x="1"/>
        <item x="2"/>
        <item sd="0" x="3"/>
      </items>
    </pivotField>
  </pivotFields>
  <rowItems count="1">
    <i/>
  </rowItems>
  <colFields count="2">
    <field x="11"/>
    <field x="3"/>
  </colFields>
  <colItems count="13">
    <i>
      <x v="1"/>
      <x v="7"/>
    </i>
    <i r="1">
      <x v="8"/>
    </i>
    <i r="1">
      <x v="9"/>
    </i>
    <i r="1">
      <x v="10"/>
    </i>
    <i r="1">
      <x v="11"/>
    </i>
    <i r="1">
      <x v="12"/>
    </i>
    <i>
      <x v="2"/>
      <x v="1"/>
    </i>
    <i r="1">
      <x v="2"/>
    </i>
    <i r="1">
      <x v="3"/>
    </i>
    <i r="1">
      <x v="4"/>
    </i>
    <i r="1">
      <x v="5"/>
    </i>
    <i r="1">
      <x v="6"/>
    </i>
    <i t="grand">
      <x/>
    </i>
  </colItems>
  <pageFields count="4">
    <pageField fld="0" hier="-1"/>
    <pageField fld="1" hier="-1"/>
    <pageField fld="5" hier="-1"/>
    <pageField fld="2" hier="-1"/>
  </pageFields>
  <dataFields count="1">
    <dataField name="Sum of Row Data"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AE88BD7-E330-4DEA-B045-0E136061CA4D}"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P953:AC960" firstHeaderRow="1" firstDataRow="3" firstDataCol="1" rowPageCount="3" colPageCount="1"/>
  <pivotFields count="12">
    <pivotField axis="axisPage" multipleItemSelectionAllowed="1" showAll="0">
      <items count="5">
        <item h="1" x="0"/>
        <item h="1" x="1"/>
        <item x="2"/>
        <item h="1" x="3"/>
        <item t="default"/>
      </items>
    </pivotField>
    <pivotField axis="axisPage" multipleItemSelectionAllowed="1" showAll="0">
      <items count="4">
        <item h="1" x="1"/>
        <item x="2"/>
        <item h="1" x="0"/>
        <item t="default"/>
      </items>
    </pivotField>
    <pivotField axis="axisRow" multipleItemSelectionAllowed="1" showAll="0">
      <items count="4">
        <item x="2"/>
        <item x="0"/>
        <item x="1"/>
        <item t="default"/>
      </items>
    </pivotField>
    <pivotField axis="axisCol" numFmtId="17" showAll="0">
      <items count="15">
        <item x="0"/>
        <item x="1"/>
        <item x="2"/>
        <item x="3"/>
        <item x="4"/>
        <item x="5"/>
        <item x="6"/>
        <item x="7"/>
        <item x="8"/>
        <item x="9"/>
        <item x="10"/>
        <item x="11"/>
        <item x="12"/>
        <item x="13"/>
        <item t="default"/>
      </items>
    </pivotField>
    <pivotField showAll="0"/>
    <pivotField showAll="0">
      <items count="4">
        <item x="1"/>
        <item x="2"/>
        <item x="0"/>
        <item t="default"/>
      </items>
    </pivotField>
    <pivotField axis="axisPage" multipleItemSelectionAllowed="1" showAll="0">
      <items count="9">
        <item h="1" x="0"/>
        <item h="1" x="1"/>
        <item h="1" x="2"/>
        <item h="1" x="3"/>
        <item h="1" x="4"/>
        <item h="1" x="6"/>
        <item x="7"/>
        <item h="1" x="5"/>
        <item t="default"/>
      </items>
    </pivotField>
    <pivotField axis="axisRow" showAll="0">
      <items count="12">
        <item x="2"/>
        <item x="9"/>
        <item x="10"/>
        <item x="8"/>
        <item x="5"/>
        <item x="7"/>
        <item x="6"/>
        <item x="4"/>
        <item x="3"/>
        <item x="0"/>
        <item x="1"/>
        <item t="default"/>
      </items>
    </pivotField>
    <pivotField showAll="0">
      <items count="3">
        <item x="0"/>
        <item x="1"/>
        <item t="default"/>
      </items>
    </pivotField>
    <pivotField dataField="1" numFmtId="4" showAll="0"/>
    <pivotField showAll="0" defaultSubtotal="0">
      <items count="6">
        <item sd="0" x="0"/>
        <item sd="0" x="1"/>
        <item sd="0" x="2"/>
        <item sd="0" x="3"/>
        <item sd="0" x="4"/>
        <item sd="0" x="5"/>
      </items>
    </pivotField>
    <pivotField axis="axisCol" showAll="0" defaultSubtotal="0">
      <items count="4">
        <item sd="0" x="0"/>
        <item x="1"/>
        <item x="2"/>
        <item sd="0" x="3"/>
      </items>
    </pivotField>
  </pivotFields>
  <rowFields count="2">
    <field x="7"/>
    <field x="2"/>
  </rowFields>
  <rowItems count="5">
    <i>
      <x v="2"/>
    </i>
    <i r="1">
      <x/>
    </i>
    <i r="1">
      <x v="1"/>
    </i>
    <i r="1">
      <x v="2"/>
    </i>
    <i t="grand">
      <x/>
    </i>
  </rowItems>
  <colFields count="2">
    <field x="11"/>
    <field x="3"/>
  </colFields>
  <colItems count="13">
    <i>
      <x v="1"/>
      <x v="7"/>
    </i>
    <i r="1">
      <x v="8"/>
    </i>
    <i r="1">
      <x v="9"/>
    </i>
    <i r="1">
      <x v="10"/>
    </i>
    <i r="1">
      <x v="11"/>
    </i>
    <i r="1">
      <x v="12"/>
    </i>
    <i>
      <x v="2"/>
      <x v="1"/>
    </i>
    <i r="1">
      <x v="2"/>
    </i>
    <i r="1">
      <x v="3"/>
    </i>
    <i r="1">
      <x v="4"/>
    </i>
    <i r="1">
      <x v="5"/>
    </i>
    <i r="1">
      <x v="6"/>
    </i>
    <i t="grand">
      <x/>
    </i>
  </colItems>
  <pageFields count="3">
    <pageField fld="1" hier="-1"/>
    <pageField fld="0" hier="-1"/>
    <pageField fld="6" hier="-1"/>
  </pageFields>
  <dataFields count="1">
    <dataField name="Sum of Row Data"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5E56767-8135-4636-BC0A-6F7F16358728}"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N948:BQ954" firstHeaderRow="1" firstDataRow="3" firstDataCol="1" rowPageCount="2" colPageCount="1"/>
  <pivotFields count="12">
    <pivotField axis="axisPage" multipleItemSelectionAllowed="1" showAll="0">
      <items count="5">
        <item x="0"/>
        <item h="1" x="1"/>
        <item h="1" x="2"/>
        <item h="1" x="3"/>
        <item t="default"/>
      </items>
    </pivotField>
    <pivotField axis="axisPage" showAll="0">
      <items count="4">
        <item x="1"/>
        <item x="2"/>
        <item x="0"/>
        <item t="default"/>
      </items>
    </pivotField>
    <pivotField axis="axisRow" showAll="0">
      <items count="4">
        <item x="2"/>
        <item x="0"/>
        <item x="1"/>
        <item t="default"/>
      </items>
    </pivotField>
    <pivotField axis="axisCol" numFmtId="17"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dataField="1" numFmtId="4" showAll="0"/>
    <pivotField showAll="0" defaultSubtotal="0">
      <items count="6">
        <item sd="0" x="0"/>
        <item sd="0" x="1"/>
        <item sd="0" x="2"/>
        <item sd="0" x="3"/>
        <item sd="0" x="4"/>
        <item sd="0" x="5"/>
      </items>
    </pivotField>
    <pivotField axis="axisCol" showAll="0" defaultSubtotal="0">
      <items count="4">
        <item sd="0" x="0"/>
        <item sd="0" x="1"/>
        <item sd="0" x="2"/>
        <item sd="0" x="3"/>
      </items>
    </pivotField>
  </pivotFields>
  <rowFields count="1">
    <field x="2"/>
  </rowFields>
  <rowItems count="4">
    <i>
      <x/>
    </i>
    <i>
      <x v="1"/>
    </i>
    <i>
      <x v="2"/>
    </i>
    <i t="grand">
      <x/>
    </i>
  </rowItems>
  <colFields count="2">
    <field x="11"/>
    <field x="3"/>
  </colFields>
  <colItems count="3">
    <i>
      <x v="1"/>
    </i>
    <i>
      <x v="2"/>
    </i>
    <i t="grand">
      <x/>
    </i>
  </colItems>
  <pageFields count="2">
    <pageField fld="0" hier="-1"/>
    <pageField fld="1" hier="-1"/>
  </pageFields>
  <dataFields count="1">
    <dataField name="Sum of Row Data"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A6D98B5-B695-4B2D-92B5-B2CFC6A57052}"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W851:AJ858" firstHeaderRow="1" firstDataRow="3" firstDataCol="1" rowPageCount="3" colPageCount="1"/>
  <pivotFields count="12">
    <pivotField axis="axisPage" multipleItemSelectionAllowed="1" showAll="0">
      <items count="5">
        <item h="1" x="0"/>
        <item h="1" x="1"/>
        <item h="1" x="2"/>
        <item x="3"/>
        <item t="default"/>
      </items>
    </pivotField>
    <pivotField axis="axisPage" multipleItemSelectionAllowed="1" showAll="0">
      <items count="4">
        <item h="1" x="1"/>
        <item x="2"/>
        <item h="1" x="0"/>
        <item t="default"/>
      </items>
    </pivotField>
    <pivotField axis="axisRow" multipleItemSelectionAllowed="1" showAll="0">
      <items count="4">
        <item x="2"/>
        <item x="0"/>
        <item x="1"/>
        <item t="default"/>
      </items>
    </pivotField>
    <pivotField axis="axisCol" numFmtId="17" showAll="0">
      <items count="15">
        <item x="0"/>
        <item x="1"/>
        <item x="2"/>
        <item x="3"/>
        <item x="4"/>
        <item x="5"/>
        <item x="6"/>
        <item x="7"/>
        <item x="8"/>
        <item x="9"/>
        <item x="10"/>
        <item x="11"/>
        <item x="12"/>
        <item x="13"/>
        <item t="default"/>
      </items>
    </pivotField>
    <pivotField showAll="0"/>
    <pivotField showAll="0"/>
    <pivotField axis="axisPage" multipleItemSelectionAllowed="1" showAll="0">
      <items count="9">
        <item h="1" x="0"/>
        <item h="1" x="1"/>
        <item h="1" x="2"/>
        <item h="1" x="3"/>
        <item h="1" x="4"/>
        <item h="1" x="6"/>
        <item x="7"/>
        <item h="1" x="5"/>
        <item t="default"/>
      </items>
    </pivotField>
    <pivotField axis="axisRow" showAll="0">
      <items count="12">
        <item x="2"/>
        <item x="9"/>
        <item x="10"/>
        <item x="8"/>
        <item x="5"/>
        <item x="7"/>
        <item x="6"/>
        <item x="4"/>
        <item x="3"/>
        <item x="0"/>
        <item x="1"/>
        <item t="default"/>
      </items>
    </pivotField>
    <pivotField showAll="0"/>
    <pivotField dataField="1" numFmtId="4" showAll="0"/>
    <pivotField showAll="0" defaultSubtotal="0">
      <items count="6">
        <item sd="0" x="0"/>
        <item sd="0" x="1"/>
        <item sd="0" x="2"/>
        <item sd="0" x="3"/>
        <item sd="0" x="4"/>
        <item sd="0" x="5"/>
      </items>
    </pivotField>
    <pivotField axis="axisCol" showAll="0" defaultSubtotal="0">
      <items count="4">
        <item sd="0" x="0"/>
        <item x="1"/>
        <item x="2"/>
        <item sd="0" x="3"/>
      </items>
    </pivotField>
  </pivotFields>
  <rowFields count="2">
    <field x="7"/>
    <field x="2"/>
  </rowFields>
  <rowItems count="5">
    <i>
      <x v="2"/>
    </i>
    <i r="1">
      <x/>
    </i>
    <i r="1">
      <x v="1"/>
    </i>
    <i r="1">
      <x v="2"/>
    </i>
    <i t="grand">
      <x/>
    </i>
  </rowItems>
  <colFields count="2">
    <field x="11"/>
    <field x="3"/>
  </colFields>
  <colItems count="13">
    <i>
      <x v="1"/>
      <x v="7"/>
    </i>
    <i r="1">
      <x v="8"/>
    </i>
    <i r="1">
      <x v="9"/>
    </i>
    <i r="1">
      <x v="10"/>
    </i>
    <i r="1">
      <x v="11"/>
    </i>
    <i r="1">
      <x v="12"/>
    </i>
    <i>
      <x v="2"/>
      <x v="1"/>
    </i>
    <i r="1">
      <x v="2"/>
    </i>
    <i r="1">
      <x v="3"/>
    </i>
    <i r="1">
      <x v="4"/>
    </i>
    <i r="1">
      <x v="5"/>
    </i>
    <i r="1">
      <x v="6"/>
    </i>
    <i t="grand">
      <x/>
    </i>
  </colItems>
  <pageFields count="3">
    <pageField fld="0" hier="-1"/>
    <pageField fld="1" hier="-1"/>
    <pageField fld="6" hier="-1"/>
  </pageFields>
  <dataFields count="1">
    <dataField name="Sum of Row Data"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2BCE685-A04B-4801-AA65-6FACB5E9B604}" name="PivotTable13"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C8" firstHeaderRow="0"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dataField="1" subtotalTop="0" showAll="0" defaultSubtotal="0"/>
  </pivotFields>
  <rowFields count="1">
    <field x="1"/>
  </rowFields>
  <rowItems count="5">
    <i>
      <x/>
    </i>
    <i>
      <x v="1"/>
    </i>
    <i>
      <x v="2"/>
    </i>
    <i>
      <x v="3"/>
    </i>
    <i t="grand">
      <x/>
    </i>
  </rowItems>
  <colFields count="1">
    <field x="-2"/>
  </colFields>
  <colItems count="2">
    <i>
      <x/>
    </i>
    <i i="1">
      <x v="1"/>
    </i>
  </colItems>
  <dataFields count="2">
    <dataField name="Sum of Quarter" fld="0" baseField="0" baseItem="0"/>
    <dataField name="Average of Market Water Demand (Mega-Litres)" fld="2" subtotal="average" baseField="1" baseItem="0"/>
  </dataFields>
  <pivotHierarchies count="15">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Average of Average Water Balancing Market Price2"/>
    <pivotHierarchy dragToData="1"/>
    <pivotHierarchy dragToData="1" caption="Average of Market Water Demand (Mega-Litres)"/>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outhern Water Corps Economics Demot Ravi Chandra.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8CC949F-1298-4938-8746-BCB15BCB92A8}" name="PivotTable7"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I142:AI155" firstHeaderRow="1" firstDataRow="1" firstDataCol="1"/>
  <pivotFields count="6">
    <pivotField numFmtId="165" showAll="0"/>
    <pivotField axis="axisRow" showAll="0">
      <items count="13">
        <item x="0"/>
        <item x="1"/>
        <item x="2"/>
        <item x="3"/>
        <item x="4"/>
        <item x="5"/>
        <item x="6"/>
        <item x="7"/>
        <item x="8"/>
        <item x="9"/>
        <item x="10"/>
        <item x="11"/>
        <item t="default"/>
      </items>
    </pivotField>
    <pivotField numFmtId="2" showAll="0"/>
    <pivotField numFmtId="166" showAll="0"/>
    <pivotField showAll="0"/>
    <pivotField showAll="0"/>
  </pivotFields>
  <rowFields count="1">
    <field x="1"/>
  </rowFields>
  <rowItems count="13">
    <i>
      <x/>
    </i>
    <i>
      <x v="1"/>
    </i>
    <i>
      <x v="2"/>
    </i>
    <i>
      <x v="3"/>
    </i>
    <i>
      <x v="4"/>
    </i>
    <i>
      <x v="5"/>
    </i>
    <i>
      <x v="6"/>
    </i>
    <i>
      <x v="7"/>
    </i>
    <i>
      <x v="8"/>
    </i>
    <i>
      <x v="9"/>
    </i>
    <i>
      <x v="10"/>
    </i>
    <i>
      <x v="11"/>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3A8FBB4-E1BC-4E4B-93C8-1FCB6582DF4C}"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S18:AH29" firstHeaderRow="1" firstDataRow="3" firstDataCol="1" rowPageCount="4" colPageCount="1"/>
  <pivotFields count="12">
    <pivotField axis="axisPage" multipleItemSelectionAllowed="1" showAll="0">
      <items count="5">
        <item h="1" x="0"/>
        <item x="1"/>
        <item h="1" x="2"/>
        <item h="1" x="3"/>
        <item t="default"/>
      </items>
    </pivotField>
    <pivotField axis="axisPage" multipleItemSelectionAllowed="1" showAll="0">
      <items count="4">
        <item x="1"/>
        <item x="2"/>
        <item h="1" x="0"/>
        <item t="default"/>
      </items>
    </pivotField>
    <pivotField axis="axisPage" multipleItemSelectionAllowed="1" showAll="0">
      <items count="4">
        <item x="2"/>
        <item x="0"/>
        <item x="1"/>
        <item t="default"/>
      </items>
    </pivotField>
    <pivotField axis="axisCol" numFmtId="17" showAll="0">
      <items count="15">
        <item x="0"/>
        <item x="1"/>
        <item x="2"/>
        <item x="3"/>
        <item x="4"/>
        <item x="5"/>
        <item x="6"/>
        <item x="7"/>
        <item x="8"/>
        <item x="9"/>
        <item x="10"/>
        <item x="11"/>
        <item x="12"/>
        <item x="13"/>
        <item t="default"/>
      </items>
    </pivotField>
    <pivotField showAll="0"/>
    <pivotField showAll="0"/>
    <pivotField axis="axisPage" multipleItemSelectionAllowed="1" showAll="0">
      <items count="9">
        <item x="0"/>
        <item x="1"/>
        <item x="2"/>
        <item x="3"/>
        <item x="4"/>
        <item x="6"/>
        <item h="1" x="7"/>
        <item x="5"/>
        <item t="default"/>
      </items>
    </pivotField>
    <pivotField axis="axisRow" showAll="0">
      <items count="12">
        <item x="2"/>
        <item x="9"/>
        <item x="10"/>
        <item x="8"/>
        <item x="5"/>
        <item x="7"/>
        <item x="6"/>
        <item x="4"/>
        <item x="3"/>
        <item x="0"/>
        <item x="1"/>
        <item t="default"/>
      </items>
    </pivotField>
    <pivotField showAll="0"/>
    <pivotField dataField="1" numFmtId="4" showAll="0"/>
    <pivotField showAll="0">
      <items count="7">
        <item sd="0" x="0"/>
        <item sd="0" x="1"/>
        <item sd="0" x="2"/>
        <item sd="0" x="3"/>
        <item sd="0" x="4"/>
        <item sd="0" x="5"/>
        <item t="default"/>
      </items>
    </pivotField>
    <pivotField axis="axisCol" showAll="0">
      <items count="5">
        <item sd="0" x="0"/>
        <item x="1"/>
        <item x="2"/>
        <item sd="0" x="3"/>
        <item t="default"/>
      </items>
    </pivotField>
  </pivotFields>
  <rowFields count="1">
    <field x="7"/>
  </rowFields>
  <rowItems count="9">
    <i>
      <x/>
    </i>
    <i>
      <x v="1"/>
    </i>
    <i>
      <x v="3"/>
    </i>
    <i>
      <x v="4"/>
    </i>
    <i>
      <x v="5"/>
    </i>
    <i>
      <x v="6"/>
    </i>
    <i>
      <x v="7"/>
    </i>
    <i>
      <x v="8"/>
    </i>
    <i t="grand">
      <x/>
    </i>
  </rowItems>
  <colFields count="2">
    <field x="11"/>
    <field x="3"/>
  </colFields>
  <colItems count="15">
    <i>
      <x v="1"/>
      <x v="7"/>
    </i>
    <i r="1">
      <x v="8"/>
    </i>
    <i r="1">
      <x v="9"/>
    </i>
    <i r="1">
      <x v="10"/>
    </i>
    <i r="1">
      <x v="11"/>
    </i>
    <i r="1">
      <x v="12"/>
    </i>
    <i t="default">
      <x v="1"/>
    </i>
    <i>
      <x v="2"/>
      <x v="1"/>
    </i>
    <i r="1">
      <x v="2"/>
    </i>
    <i r="1">
      <x v="3"/>
    </i>
    <i r="1">
      <x v="4"/>
    </i>
    <i r="1">
      <x v="5"/>
    </i>
    <i r="1">
      <x v="6"/>
    </i>
    <i t="default">
      <x v="2"/>
    </i>
    <i t="grand">
      <x/>
    </i>
  </colItems>
  <pageFields count="4">
    <pageField fld="0" hier="-1"/>
    <pageField fld="1" hier="-1"/>
    <pageField fld="2" hier="-1"/>
    <pageField fld="6" hier="-1"/>
  </pageFields>
  <dataFields count="1">
    <dataField name="Sum of Row Data"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BFB54E2-F352-4042-A851-E04DA864706C}" name="PivotTable6"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S139:U156" firstHeaderRow="1" firstDataRow="1" firstDataCol="0"/>
  <pivotFields count="6">
    <pivotField numFmtId="165" showAll="0"/>
    <pivotField showAll="0"/>
    <pivotField numFmtId="2" showAll="0"/>
    <pivotField numFmtId="166"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77C0D88-2022-4CE4-B8D3-A8DB44DB0919}" name="PivotTable3"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CG177:CT179" firstHeaderRow="1" firstDataRow="2" firstDataCol="1" rowPageCount="1" colPageCount="1"/>
  <pivotFields count="6">
    <pivotField numFmtId="165" showAll="0"/>
    <pivotField axis="axisCol" showAll="0">
      <items count="13">
        <item x="0"/>
        <item x="1"/>
        <item x="2"/>
        <item x="3"/>
        <item x="4"/>
        <item x="5"/>
        <item x="6"/>
        <item x="7"/>
        <item x="8"/>
        <item x="9"/>
        <item x="10"/>
        <item x="11"/>
        <item t="default"/>
      </items>
    </pivotField>
    <pivotField axis="axisPage" numFmtId="2" showAll="0">
      <items count="1461">
        <item x="234"/>
        <item x="598"/>
        <item x="616"/>
        <item x="440"/>
        <item x="276"/>
        <item x="542"/>
        <item x="570"/>
        <item x="220"/>
        <item x="654"/>
        <item x="290"/>
        <item x="584"/>
        <item x="676"/>
        <item x="232"/>
        <item x="228"/>
        <item x="16"/>
        <item x="108"/>
        <item x="320"/>
        <item x="22"/>
        <item x="138"/>
        <item x="496"/>
        <item x="248"/>
        <item x="544"/>
        <item x="964"/>
        <item x="718"/>
        <item x="596"/>
        <item x="506"/>
        <item x="274"/>
        <item x="622"/>
        <item x="472"/>
        <item x="446"/>
        <item x="82"/>
        <item x="174"/>
        <item x="194"/>
        <item x="652"/>
        <item x="838"/>
        <item x="566"/>
        <item x="686"/>
        <item x="458"/>
        <item x="540"/>
        <item x="178"/>
        <item x="388"/>
        <item x="710"/>
        <item x="218"/>
        <item x="526"/>
        <item x="666"/>
        <item x="206"/>
        <item x="716"/>
        <item x="582"/>
        <item x="106"/>
        <item x="470"/>
        <item x="378"/>
        <item x="38"/>
        <item x="722"/>
        <item x="416"/>
        <item x="164"/>
        <item x="258"/>
        <item x="188"/>
        <item x="560"/>
        <item x="128"/>
        <item x="72"/>
        <item x="990"/>
        <item x="656"/>
        <item x="484"/>
        <item x="1300"/>
        <item x="122"/>
        <item x="992"/>
        <item x="370"/>
        <item x="150"/>
        <item x="724"/>
        <item x="512"/>
        <item x="528"/>
        <item x="1328"/>
        <item x="162"/>
        <item x="708"/>
        <item x="6"/>
        <item x="852"/>
        <item x="908"/>
        <item x="332"/>
        <item x="148"/>
        <item x="456"/>
        <item x="358"/>
        <item x="176"/>
        <item x="434"/>
        <item x="310"/>
        <item x="572"/>
        <item x="132"/>
        <item x="1006"/>
        <item x="80"/>
        <item x="224"/>
        <item x="594"/>
        <item x="368"/>
        <item x="668"/>
        <item x="126"/>
        <item x="8"/>
        <item x="617"/>
        <item x="240"/>
        <item x="592"/>
        <item x="230"/>
        <item x="978"/>
        <item x="204"/>
        <item x="836"/>
        <item x="50"/>
        <item x="360"/>
        <item x="590"/>
        <item x="640"/>
        <item x="586"/>
        <item x="574"/>
        <item x="655"/>
        <item x="266"/>
        <item x="52"/>
        <item x="226"/>
        <item x="514"/>
        <item x="1020"/>
        <item x="532"/>
        <item x="632"/>
        <item x="578"/>
        <item x="36"/>
        <item x="1342"/>
        <item x="588"/>
        <item x="175"/>
        <item x="54"/>
        <item x="249"/>
        <item x="576"/>
        <item x="488"/>
        <item x="571"/>
        <item x="962"/>
        <item x="508"/>
        <item x="1314"/>
        <item x="330"/>
        <item x="568"/>
        <item x="1354"/>
        <item x="677"/>
        <item x="672"/>
        <item x="380"/>
        <item x="235"/>
        <item x="374"/>
        <item x="198"/>
        <item x="784"/>
        <item x="386"/>
        <item x="24"/>
        <item x="1384"/>
        <item x="766"/>
        <item x="18"/>
        <item x="904"/>
        <item x="280"/>
        <item x="870"/>
        <item x="808"/>
        <item x="958"/>
        <item x="1286"/>
        <item x="460"/>
        <item x="906"/>
        <item x="782"/>
        <item x="1230"/>
        <item x="504"/>
        <item x="278"/>
        <item x="880"/>
        <item x="600"/>
        <item x="94"/>
        <item x="196"/>
        <item x="1048"/>
        <item x="66"/>
        <item x="408"/>
        <item x="364"/>
        <item x="634"/>
        <item x="222"/>
        <item x="177"/>
        <item x="382"/>
        <item x="646"/>
        <item x="626"/>
        <item x="564"/>
        <item x="738"/>
        <item x="597"/>
        <item x="84"/>
        <item x="580"/>
        <item x="321"/>
        <item x="1188"/>
        <item x="189"/>
        <item x="272"/>
        <item x="548"/>
        <item x="402"/>
        <item x="410"/>
        <item x="170"/>
        <item x="1272"/>
        <item x="688"/>
        <item x="444"/>
        <item x="1274"/>
        <item x="184"/>
        <item x="905"/>
        <item x="180"/>
        <item x="1398"/>
        <item x="308"/>
        <item x="752"/>
        <item x="282"/>
        <item x="638"/>
        <item x="414"/>
        <item x="142"/>
        <item x="720"/>
        <item x="442"/>
        <item x="541"/>
        <item x="288"/>
        <item x="687"/>
        <item x="292"/>
        <item x="1448"/>
        <item x="1326"/>
        <item x="322"/>
        <item x="140"/>
        <item x="441"/>
        <item x="233"/>
        <item x="284"/>
        <item x="502"/>
        <item x="179"/>
        <item x="318"/>
        <item x="229"/>
        <item x="602"/>
        <item x="296"/>
        <item x="346"/>
        <item x="202"/>
        <item x="1340"/>
        <item x="1412"/>
        <item x="316"/>
        <item x="892"/>
        <item x="1312"/>
        <item x="438"/>
        <item x="522"/>
        <item x="1270"/>
        <item x="1216"/>
        <item x="78"/>
        <item x="376"/>
        <item x="1174"/>
        <item x="236"/>
        <item x="490"/>
        <item x="312"/>
        <item x="221"/>
        <item x="950"/>
        <item x="214"/>
        <item x="216"/>
        <item x="768"/>
        <item x="585"/>
        <item x="134"/>
        <item x="599"/>
        <item x="536"/>
        <item x="1160"/>
        <item x="23"/>
        <item x="277"/>
        <item x="291"/>
        <item x="644"/>
        <item x="474"/>
        <item x="294"/>
        <item x="219"/>
        <item x="1004"/>
        <item x="527"/>
        <item x="20"/>
        <item x="604"/>
        <item x="500"/>
        <item x="534"/>
        <item x="1200"/>
        <item x="667"/>
        <item x="286"/>
        <item x="894"/>
        <item x="824"/>
        <item x="384"/>
        <item x="556"/>
        <item x="562"/>
        <item x="684"/>
        <item x="1356"/>
        <item x="1202"/>
        <item x="250"/>
        <item x="948"/>
        <item x="256"/>
        <item x="717"/>
        <item x="979"/>
        <item x="190"/>
        <item x="624"/>
        <item x="1242"/>
        <item x="606"/>
        <item x="538"/>
        <item x="48"/>
        <item x="275"/>
        <item x="878"/>
        <item x="976"/>
        <item x="259"/>
        <item x="1440"/>
        <item x="464"/>
        <item x="545"/>
        <item x="1318"/>
        <item x="264"/>
        <item x="81"/>
        <item x="712"/>
        <item x="471"/>
        <item x="1396"/>
        <item x="120"/>
        <item x="482"/>
        <item x="628"/>
        <item x="17"/>
        <item x="452"/>
        <item x="314"/>
        <item x="762"/>
        <item x="728"/>
        <item x="254"/>
        <item x="1258"/>
        <item x="650"/>
        <item x="682"/>
        <item x="350"/>
        <item x="32"/>
        <item x="163"/>
        <item x="550"/>
        <item x="1298"/>
        <item x="14"/>
        <item x="642"/>
        <item x="390"/>
        <item x="158"/>
        <item x="660"/>
        <item x="850"/>
        <item x="447"/>
        <item x="530"/>
        <item x="1146"/>
        <item x="165"/>
        <item x="524"/>
        <item x="1454"/>
        <item x="372"/>
        <item x="244"/>
        <item x="1036"/>
        <item x="706"/>
        <item x="804"/>
        <item x="1088"/>
        <item x="302"/>
        <item x="400"/>
        <item x="448"/>
        <item x="195"/>
        <item x="726"/>
        <item x="268"/>
        <item x="636"/>
        <item x="485"/>
        <item x="478"/>
        <item x="96"/>
        <item x="107"/>
        <item x="954"/>
        <item x="56"/>
        <item x="555"/>
        <item x="270"/>
        <item x="900"/>
        <item x="543"/>
        <item x="348"/>
        <item x="289"/>
        <item x="328"/>
        <item x="422"/>
        <item x="172"/>
        <item x="714"/>
        <item x="754"/>
        <item x="356"/>
        <item x="810"/>
        <item x="46"/>
        <item x="1324"/>
        <item x="658"/>
        <item x="212"/>
        <item x="412"/>
        <item x="76"/>
        <item x="1118"/>
        <item x="709"/>
        <item x="1256"/>
        <item x="432"/>
        <item x="317"/>
        <item x="418"/>
        <item x="480"/>
        <item x="352"/>
        <item x="1214"/>
        <item x="1284"/>
        <item x="466"/>
        <item x="1186"/>
        <item x="136"/>
        <item x="520"/>
        <item x="83"/>
        <item x="864"/>
        <item x="34"/>
        <item x="1382"/>
        <item x="1386"/>
        <item x="970"/>
        <item x="260"/>
        <item x="510"/>
        <item x="1158"/>
        <item x="546"/>
        <item x="130"/>
        <item x="1310"/>
        <item x="462"/>
        <item x="160"/>
        <item x="780"/>
        <item x="858"/>
        <item x="956"/>
        <item x="980"/>
        <item x="1438"/>
        <item x="64"/>
        <item x="1172"/>
        <item x="133"/>
        <item x="618"/>
        <item x="110"/>
        <item x="806"/>
        <item x="648"/>
        <item x="518"/>
        <item x="344"/>
        <item x="1034"/>
        <item x="909"/>
        <item x="124"/>
        <item x="623"/>
        <item x="826"/>
        <item x="450"/>
        <item x="379"/>
        <item x="354"/>
        <item x="495"/>
        <item x="1116"/>
        <item x="1452"/>
        <item x="426"/>
        <item x="664"/>
        <item x="1046"/>
        <item x="1322"/>
        <item x="118"/>
        <item x="907"/>
        <item x="516"/>
        <item x="1244"/>
        <item x="326"/>
        <item x="1385"/>
        <item x="476"/>
        <item x="262"/>
        <item x="653"/>
        <item x="74"/>
        <item x="392"/>
        <item x="662"/>
        <item x="876"/>
        <item x="242"/>
        <item x="854"/>
        <item x="558"/>
        <item x="494"/>
        <item x="394"/>
        <item x="1278"/>
        <item x="1287"/>
        <item x="109"/>
        <item x="736"/>
        <item x="1306"/>
        <item x="359"/>
        <item x="764"/>
        <item x="146"/>
        <item x="837"/>
        <item x="620"/>
        <item x="1138"/>
        <item x="238"/>
        <item x="888"/>
        <item x="960"/>
        <item x="591"/>
        <item x="515"/>
        <item x="577"/>
        <item x="306"/>
        <item x="740"/>
        <item x="1276"/>
        <item x="645"/>
        <item x="208"/>
        <item x="156"/>
        <item x="435"/>
        <item x="630"/>
        <item x="1228"/>
        <item x="711"/>
        <item x="561"/>
        <item x="210"/>
        <item x="719"/>
        <item x="893"/>
        <item x="583"/>
        <item x="70"/>
        <item x="420"/>
        <item x="554"/>
        <item x="996"/>
        <item x="141"/>
        <item x="1315"/>
        <item x="936"/>
        <item x="608"/>
        <item x="492"/>
        <item x="680"/>
        <item x="430"/>
        <item x="965"/>
        <item x="1362"/>
        <item x="334"/>
        <item x="1164"/>
        <item x="95"/>
        <item x="872"/>
        <item x="704"/>
        <item x="657"/>
        <item x="794"/>
        <item x="127"/>
        <item x="1364"/>
        <item x="1002"/>
        <item x="454"/>
        <item x="62"/>
        <item x="587"/>
        <item x="129"/>
        <item x="595"/>
        <item x="839"/>
        <item x="304"/>
        <item x="58"/>
        <item x="171"/>
        <item x="319"/>
        <item x="1316"/>
        <item x="1062"/>
        <item x="40"/>
        <item x="497"/>
        <item x="1446"/>
        <item x="589"/>
        <item x="840"/>
        <item x="573"/>
        <item x="42"/>
        <item x="1288"/>
        <item x="246"/>
        <item x="433"/>
        <item x="1060"/>
        <item x="934"/>
        <item x="1226"/>
        <item x="1190"/>
        <item x="796"/>
        <item x="181"/>
        <item x="1327"/>
        <item x="231"/>
        <item x="498"/>
        <item x="149"/>
        <item x="361"/>
        <item x="974"/>
        <item x="345"/>
        <item x="1222"/>
        <item x="895"/>
        <item x="1416"/>
        <item x="459"/>
        <item x="200"/>
        <item x="265"/>
        <item x="886"/>
        <item x="7"/>
        <item x="1042"/>
        <item x="1302"/>
        <item x="951"/>
        <item x="340"/>
        <item x="1350"/>
        <item x="647"/>
        <item x="1296"/>
        <item x="298"/>
        <item x="338"/>
        <item x="1271"/>
        <item x="60"/>
        <item x="579"/>
        <item x="593"/>
        <item x="659"/>
        <item x="137"/>
        <item x="1320"/>
        <item x="473"/>
        <item x="381"/>
        <item x="991"/>
        <item x="1414"/>
        <item x="581"/>
        <item x="309"/>
        <item x="269"/>
        <item x="1304"/>
        <item x="192"/>
        <item x="186"/>
        <item x="225"/>
        <item x="389"/>
        <item x="336"/>
        <item x="565"/>
        <item x="702"/>
        <item x="1262"/>
        <item x="185"/>
        <item x="197"/>
        <item x="1162"/>
        <item x="866"/>
        <item x="366"/>
        <item x="205"/>
        <item x="139"/>
        <item x="417"/>
        <item x="575"/>
        <item x="273"/>
        <item x="324"/>
        <item x="678"/>
        <item x="469"/>
        <item x="1010"/>
        <item x="963"/>
        <item x="778"/>
        <item x="529"/>
        <item x="311"/>
        <item x="166"/>
        <item x="509"/>
        <item x="673"/>
        <item x="154"/>
        <item x="169"/>
        <item x="982"/>
        <item x="152"/>
        <item x="144"/>
        <item x="507"/>
        <item x="1368"/>
        <item x="223"/>
        <item x="1132"/>
        <item x="73"/>
        <item x="237"/>
        <item x="387"/>
        <item x="748"/>
        <item x="910"/>
        <item x="959"/>
        <item x="267"/>
        <item x="457"/>
        <item x="199"/>
        <item x="1252"/>
        <item x="505"/>
        <item x="404"/>
        <item x="696"/>
        <item x="737"/>
        <item x="161"/>
        <item x="1308"/>
        <item x="1168"/>
        <item x="71"/>
        <item x="1294"/>
        <item x="1012"/>
        <item x="790"/>
        <item x="1232"/>
        <item x="1026"/>
        <item x="1257"/>
        <item x="531"/>
        <item x="1332"/>
        <item x="901"/>
        <item x="723"/>
        <item x="85"/>
        <item x="323"/>
        <item x="33"/>
        <item x="539"/>
        <item x="1352"/>
        <item x="770"/>
        <item x="1330"/>
        <item x="396"/>
        <item x="168"/>
        <item x="1348"/>
        <item x="898"/>
        <item x="922"/>
        <item x="2"/>
        <item x="1301"/>
        <item x="552"/>
        <item x="729"/>
        <item x="884"/>
        <item x="227"/>
        <item x="1282"/>
        <item x="1024"/>
        <item x="369"/>
        <item x="1290"/>
        <item x="203"/>
        <item x="1299"/>
        <item x="772"/>
        <item x="1022"/>
        <item x="1090"/>
        <item x="694"/>
        <item x="786"/>
        <item x="333"/>
        <item x="406"/>
        <item x="788"/>
        <item x="10"/>
        <item x="1360"/>
        <item x="92"/>
        <item x="4"/>
        <item x="665"/>
        <item x="1220"/>
        <item x="1120"/>
        <item x="383"/>
        <item x="1104"/>
        <item x="641"/>
        <item x="612"/>
        <item x="732"/>
        <item x="281"/>
        <item x="674"/>
        <item x="989"/>
        <item x="239"/>
        <item x="347"/>
        <item x="503"/>
        <item x="1338"/>
        <item x="461"/>
        <item x="1018"/>
        <item x="271"/>
        <item x="436"/>
        <item x="398"/>
        <item x="1014"/>
        <item x="1402"/>
        <item x="297"/>
        <item x="627"/>
        <item x="44"/>
        <item x="1204"/>
        <item x="1370"/>
        <item x="633"/>
        <item x="385"/>
        <item x="535"/>
        <item x="287"/>
        <item x="19"/>
        <item x="143"/>
        <item x="1238"/>
        <item x="1376"/>
        <item x="1450"/>
        <item x="721"/>
        <item x="21"/>
        <item x="871"/>
        <item x="1140"/>
        <item x="1110"/>
        <item x="252"/>
        <item x="445"/>
        <item x="207"/>
        <item x="371"/>
        <item x="776"/>
        <item x="1076"/>
        <item x="261"/>
        <item x="443"/>
        <item x="792"/>
        <item x="1201"/>
        <item x="11"/>
        <item x="501"/>
        <item x="902"/>
        <item x="690"/>
        <item x="1273"/>
        <item x="159"/>
        <item x="966"/>
        <item x="1176"/>
        <item x="428"/>
        <item x="1264"/>
        <item x="68"/>
        <item x="949"/>
        <item x="946"/>
        <item x="952"/>
        <item x="1040"/>
        <item x="1182"/>
        <item x="1292"/>
        <item x="465"/>
        <item x="822"/>
        <item x="1144"/>
        <item x="283"/>
        <item x="862"/>
        <item x="614"/>
        <item x="1394"/>
        <item x="1212"/>
        <item x="1397"/>
        <item x="643"/>
        <item x="1044"/>
        <item x="1400"/>
        <item x="37"/>
        <item x="855"/>
        <item x="26"/>
        <item x="1266"/>
        <item x="25"/>
        <item x="1224"/>
        <item x="79"/>
        <item x="1236"/>
        <item x="750"/>
        <item x="293"/>
        <item x="1399"/>
        <item x="467"/>
        <item x="940"/>
        <item x="409"/>
        <item x="1229"/>
        <item x="1275"/>
        <item x="173"/>
        <item x="67"/>
        <item x="331"/>
        <item x="993"/>
        <item x="77"/>
        <item x="257"/>
        <item x="1404"/>
        <item x="903"/>
        <item x="856"/>
        <item x="1458"/>
        <item x="1410"/>
        <item x="998"/>
        <item x="533"/>
        <item x="1374"/>
        <item x="774"/>
        <item x="1102"/>
        <item x="98"/>
        <item x="860"/>
        <item x="35"/>
        <item x="285"/>
        <item x="938"/>
        <item x="1050"/>
        <item x="373"/>
        <item x="800"/>
        <item x="182"/>
        <item x="977"/>
        <item x="1234"/>
        <item x="1056"/>
        <item x="1194"/>
        <item x="217"/>
        <item x="415"/>
        <item x="920"/>
        <item x="601"/>
        <item x="986"/>
        <item x="868"/>
        <item x="1406"/>
        <item x="313"/>
        <item x="1005"/>
        <item x="1442"/>
        <item x="1152"/>
        <item x="1388"/>
        <item x="100"/>
        <item x="1130"/>
        <item x="525"/>
        <item x="411"/>
        <item x="537"/>
        <item x="1008"/>
        <item x="1336"/>
        <item x="1366"/>
        <item x="1334"/>
        <item x="763"/>
        <item x="523"/>
        <item x="116"/>
        <item x="9"/>
        <item x="1000"/>
        <item x="1086"/>
        <item x="879"/>
        <item x="305"/>
        <item x="547"/>
        <item x="377"/>
        <item x="295"/>
        <item x="357"/>
        <item x="734"/>
        <item x="1231"/>
        <item x="1285"/>
        <item x="15"/>
        <item x="1447"/>
        <item x="255"/>
        <item x="1329"/>
        <item x="1206"/>
        <item x="1038"/>
        <item x="1052"/>
        <item x="896"/>
        <item x="279"/>
        <item x="12"/>
        <item x="1436"/>
        <item x="707"/>
        <item x="1064"/>
        <item x="1268"/>
        <item x="479"/>
        <item x="1084"/>
        <item x="1341"/>
        <item x="825"/>
        <item x="365"/>
        <item x="899"/>
        <item x="1383"/>
        <item x="483"/>
        <item x="1166"/>
        <item x="685"/>
        <item x="689"/>
        <item x="342"/>
        <item x="914"/>
        <item x="890"/>
        <item x="1413"/>
        <item x="1346"/>
        <item x="944"/>
        <item x="468"/>
        <item x="1007"/>
        <item x="1021"/>
        <item x="407"/>
        <item x="513"/>
        <item x="1142"/>
        <item x="563"/>
        <item x="873"/>
        <item x="481"/>
        <item x="167"/>
        <item x="609"/>
        <item x="1078"/>
        <item x="607"/>
        <item x="315"/>
        <item x="119"/>
        <item x="557"/>
        <item x="1260"/>
        <item x="1218"/>
        <item x="1156"/>
        <item x="511"/>
        <item x="375"/>
        <item x="1240"/>
        <item x="1210"/>
        <item x="475"/>
        <item x="1170"/>
        <item x="1161"/>
        <item x="802"/>
        <item x="1019"/>
        <item x="90"/>
        <item x="994"/>
        <item x="735"/>
        <item x="1390"/>
        <item x="679"/>
        <item x="1148"/>
        <item x="463"/>
        <item x="349"/>
        <item x="55"/>
        <item x="486"/>
        <item x="145"/>
        <item x="112"/>
        <item x="1074"/>
        <item x="889"/>
        <item x="1184"/>
        <item x="1165"/>
        <item x="1058"/>
        <item x="1215"/>
        <item x="1280"/>
        <item x="449"/>
        <item x="988"/>
        <item x="1154"/>
        <item x="157"/>
        <item x="114"/>
        <item x="1358"/>
        <item x="692"/>
        <item x="1091"/>
        <item x="521"/>
        <item x="1175"/>
        <item x="805"/>
        <item x="451"/>
        <item x="1380"/>
        <item x="423"/>
        <item x="251"/>
        <item x="1444"/>
        <item x="401"/>
        <item x="1080"/>
        <item x="1281"/>
        <item x="439"/>
        <item x="1418"/>
        <item x="1178"/>
        <item x="681"/>
        <item x="123"/>
        <item x="327"/>
        <item x="984"/>
        <item x="842"/>
        <item x="683"/>
        <item x="213"/>
        <item x="767"/>
        <item x="135"/>
        <item x="968"/>
        <item x="300"/>
        <item x="1372"/>
        <item x="848"/>
        <item x="1250"/>
        <item x="47"/>
        <item x="1159"/>
        <item x="1311"/>
        <item x="1068"/>
        <item x="1189"/>
        <item x="725"/>
        <item x="403"/>
        <item x="1313"/>
        <item x="329"/>
        <item x="1254"/>
        <item x="51"/>
        <item x="987"/>
        <item x="918"/>
        <item x="1246"/>
        <item x="715"/>
        <item x="355"/>
        <item x="75"/>
        <item x="13"/>
        <item x="1325"/>
        <item x="874"/>
        <item x="975"/>
        <item x="625"/>
        <item x="1049"/>
        <item x="97"/>
        <item x="1124"/>
        <item x="1223"/>
        <item x="942"/>
        <item x="567"/>
        <item x="1389"/>
        <item x="1375"/>
        <item x="891"/>
        <item x="926"/>
        <item x="215"/>
        <item x="779"/>
        <item x="1307"/>
        <item x="785"/>
        <item x="1456"/>
        <item x="846"/>
        <item x="1279"/>
        <item x="147"/>
        <item x="830"/>
        <item x="559"/>
        <item x="151"/>
        <item x="191"/>
        <item x="1016"/>
        <item x="1403"/>
        <item x="1173"/>
        <item x="1449"/>
        <item x="519"/>
        <item x="421"/>
        <item x="245"/>
        <item x="1439"/>
        <item x="1047"/>
        <item x="30"/>
        <item x="1321"/>
        <item x="603"/>
        <item x="1096"/>
        <item x="1208"/>
        <item x="1075"/>
        <item x="343"/>
        <item x="1066"/>
        <item x="1114"/>
        <item x="1339"/>
        <item x="619"/>
        <item x="1122"/>
        <item x="247"/>
        <item x="649"/>
        <item x="1309"/>
        <item x="973"/>
        <item x="1037"/>
        <item x="1180"/>
        <item x="551"/>
        <item x="661"/>
        <item x="935"/>
        <item x="455"/>
        <item x="828"/>
        <item x="351"/>
        <item x="798"/>
        <item x="924"/>
        <item x="353"/>
        <item x="1217"/>
        <item x="700"/>
        <item x="613"/>
        <item x="49"/>
        <item x="1303"/>
        <item x="651"/>
        <item x="953"/>
        <item x="629"/>
        <item x="1199"/>
        <item x="1112"/>
        <item x="391"/>
        <item x="1082"/>
        <item x="1323"/>
        <item x="1070"/>
        <item x="1094"/>
        <item x="1319"/>
        <item x="1317"/>
        <item x="882"/>
        <item x="1434"/>
        <item x="307"/>
        <item x="1011"/>
        <item x="1089"/>
        <item x="1192"/>
        <item x="1119"/>
        <item x="1378"/>
        <item x="897"/>
        <item x="756"/>
        <item x="1349"/>
        <item x="1054"/>
        <item x="827"/>
        <item x="923"/>
        <item x="853"/>
        <item x="487"/>
        <item x="1441"/>
        <item x="675"/>
        <item x="1453"/>
        <item x="1395"/>
        <item x="820"/>
        <item x="610"/>
        <item x="997"/>
        <item x="263"/>
        <item x="1259"/>
        <item x="517"/>
        <item x="921"/>
        <item x="698"/>
        <item x="1227"/>
        <item x="803"/>
        <item x="339"/>
        <item x="928"/>
        <item x="1245"/>
        <item x="211"/>
        <item x="1432"/>
        <item x="569"/>
        <item x="1387"/>
        <item x="1283"/>
        <item x="1392"/>
        <item x="299"/>
        <item x="877"/>
        <item x="69"/>
        <item x="1377"/>
        <item x="1459"/>
        <item x="967"/>
        <item x="405"/>
        <item x="362"/>
        <item x="1401"/>
        <item x="727"/>
        <item x="985"/>
        <item x="419"/>
        <item x="1305"/>
        <item x="755"/>
        <item x="63"/>
        <item x="851"/>
        <item x="1196"/>
        <item x="1239"/>
        <item x="1063"/>
        <item x="972"/>
        <item x="961"/>
        <item x="705"/>
        <item x="341"/>
        <item x="1248"/>
        <item x="253"/>
        <item x="1343"/>
        <item x="1003"/>
        <item x="209"/>
        <item x="1098"/>
        <item x="747"/>
        <item x="131"/>
        <item x="1108"/>
        <item x="1293"/>
        <item x="105"/>
        <item x="1150"/>
        <item x="1351"/>
        <item x="335"/>
        <item x="1371"/>
        <item x="635"/>
        <item x="916"/>
        <item x="669"/>
        <item x="981"/>
        <item x="881"/>
        <item x="1344"/>
        <item x="663"/>
        <item x="1408"/>
        <item x="867"/>
        <item x="1269"/>
        <item x="453"/>
        <item x="703"/>
        <item x="1017"/>
        <item x="1289"/>
        <item x="1027"/>
        <item x="1265"/>
        <item x="1117"/>
        <item x="301"/>
        <item x="1203"/>
        <item x="1191"/>
        <item x="39"/>
        <item x="243"/>
        <item x="31"/>
        <item x="999"/>
        <item x="88"/>
        <item x="1363"/>
        <item x="777"/>
        <item x="1147"/>
        <item x="193"/>
        <item x="1128"/>
        <item x="746"/>
        <item x="1032"/>
        <item x="983"/>
        <item x="1001"/>
        <item x="911"/>
        <item x="1355"/>
        <item x="1411"/>
        <item x="1219"/>
        <item x="477"/>
        <item x="241"/>
        <item x="857"/>
        <item x="749"/>
        <item x="930"/>
        <item x="969"/>
        <item x="1171"/>
        <item x="104"/>
        <item x="1136"/>
        <item x="781"/>
        <item x="995"/>
        <item x="1263"/>
        <item x="1106"/>
        <item x="1297"/>
        <item x="337"/>
        <item x="395"/>
        <item x="399"/>
        <item x="605"/>
        <item x="1163"/>
        <item x="912"/>
        <item x="1291"/>
        <item x="1261"/>
        <item x="45"/>
        <item x="765"/>
        <item x="713"/>
        <item x="760"/>
        <item x="1233"/>
        <item x="1028"/>
        <item x="1451"/>
        <item x="1415"/>
        <item x="947"/>
        <item x="1213"/>
        <item x="1025"/>
        <item x="1253"/>
        <item x="1197"/>
        <item x="1195"/>
        <item x="53"/>
        <item x="1035"/>
        <item x="1157"/>
        <item x="1187"/>
        <item x="1033"/>
        <item x="437"/>
        <item x="1295"/>
        <item x="393"/>
        <item x="742"/>
        <item x="639"/>
        <item x="1013"/>
        <item x="1211"/>
        <item x="491"/>
        <item x="637"/>
        <item x="1139"/>
        <item x="932"/>
        <item x="367"/>
        <item x="937"/>
        <item x="1373"/>
        <item x="427"/>
        <item x="1331"/>
        <item x="869"/>
        <item x="413"/>
        <item x="1145"/>
        <item x="751"/>
        <item x="1087"/>
        <item x="885"/>
        <item x="397"/>
        <item x="1193"/>
        <item x="1126"/>
        <item x="1221"/>
        <item x="1267"/>
        <item x="1205"/>
        <item x="1426"/>
        <item x="955"/>
        <item x="887"/>
        <item x="1255"/>
        <item x="1079"/>
        <item x="1347"/>
        <item x="1100"/>
        <item x="1134"/>
        <item x="499"/>
        <item x="57"/>
        <item x="1077"/>
        <item x="1131"/>
        <item x="1015"/>
        <item x="1041"/>
        <item x="1115"/>
        <item x="1141"/>
        <item x="1357"/>
        <item x="1023"/>
        <item x="1249"/>
        <item x="1235"/>
        <item x="1072"/>
        <item x="801"/>
        <item x="1095"/>
        <item x="1081"/>
        <item x="1103"/>
        <item x="1243"/>
        <item x="1181"/>
        <item x="1405"/>
        <item x="1009"/>
        <item x="155"/>
        <item x="1420"/>
        <item x="875"/>
        <item x="1155"/>
        <item x="1133"/>
        <item x="1057"/>
        <item x="102"/>
        <item x="1167"/>
        <item x="761"/>
        <item x="1051"/>
        <item x="1105"/>
        <item x="621"/>
        <item x="957"/>
        <item x="787"/>
        <item x="1151"/>
        <item x="325"/>
        <item x="733"/>
        <item x="1185"/>
        <item x="86"/>
        <item x="1455"/>
        <item x="1209"/>
        <item x="1061"/>
        <item x="125"/>
        <item x="1277"/>
        <item x="844"/>
        <item x="812"/>
        <item x="1337"/>
        <item x="1043"/>
        <item x="835"/>
        <item x="670"/>
        <item x="1424"/>
        <item x="1353"/>
        <item x="769"/>
        <item x="1039"/>
        <item x="1137"/>
        <item x="1251"/>
        <item x="1445"/>
        <item x="493"/>
        <item x="945"/>
        <item x="1333"/>
        <item x="201"/>
        <item x="1179"/>
        <item x="41"/>
        <item x="1241"/>
        <item x="1111"/>
        <item x="1092"/>
        <item x="631"/>
        <item x="1437"/>
        <item x="1"/>
        <item x="739"/>
        <item x="153"/>
        <item x="1225"/>
        <item x="1045"/>
        <item x="1059"/>
        <item x="1069"/>
        <item x="1422"/>
        <item x="1055"/>
        <item x="1237"/>
        <item x="429"/>
        <item x="1391"/>
        <item x="1361"/>
        <item x="1073"/>
        <item x="807"/>
        <item x="1198"/>
        <item x="775"/>
        <item x="1177"/>
        <item x="943"/>
        <item x="818"/>
        <item x="615"/>
        <item x="1121"/>
        <item x="1093"/>
        <item x="1153"/>
        <item x="99"/>
        <item x="1169"/>
        <item x="865"/>
        <item x="753"/>
        <item x="861"/>
        <item x="424"/>
        <item x="489"/>
        <item x="834"/>
        <item x="553"/>
        <item x="59"/>
        <item x="187"/>
        <item x="859"/>
        <item x="1183"/>
        <item x="1125"/>
        <item x="701"/>
        <item x="1433"/>
        <item x="1379"/>
        <item x="183"/>
        <item x="913"/>
        <item x="1123"/>
        <item x="28"/>
        <item x="1430"/>
        <item x="1435"/>
        <item x="773"/>
        <item x="1381"/>
        <item x="1359"/>
        <item x="431"/>
        <item x="1457"/>
        <item x="1428"/>
        <item x="303"/>
        <item x="1053"/>
        <item x="1085"/>
        <item x="93"/>
        <item x="61"/>
        <item x="863"/>
        <item x="1083"/>
        <item x="0"/>
        <item x="1030"/>
        <item x="1365"/>
        <item x="5"/>
        <item x="1335"/>
        <item x="1101"/>
        <item x="1149"/>
        <item x="89"/>
        <item x="919"/>
        <item x="1443"/>
        <item x="1407"/>
        <item x="43"/>
        <item x="1029"/>
        <item x="783"/>
        <item x="832"/>
        <item x="971"/>
        <item x="1129"/>
        <item x="1099"/>
        <item x="791"/>
        <item x="823"/>
        <item x="1417"/>
        <item x="1207"/>
        <item x="1135"/>
        <item x="1031"/>
        <item x="1107"/>
        <item x="941"/>
        <item x="1065"/>
        <item x="816"/>
        <item x="771"/>
        <item x="121"/>
        <item x="1247"/>
        <item x="933"/>
        <item x="1097"/>
        <item x="814"/>
        <item x="111"/>
        <item x="65"/>
        <item x="1067"/>
        <item x="3"/>
        <item x="1071"/>
        <item x="91"/>
        <item x="1127"/>
        <item x="1109"/>
        <item x="883"/>
        <item x="939"/>
        <item x="117"/>
        <item x="744"/>
        <item x="1393"/>
        <item x="549"/>
        <item x="799"/>
        <item x="829"/>
        <item x="849"/>
        <item x="730"/>
        <item x="731"/>
        <item x="789"/>
        <item x="1369"/>
        <item x="809"/>
        <item x="797"/>
        <item x="758"/>
        <item x="931"/>
        <item x="1113"/>
        <item x="1367"/>
        <item x="819"/>
        <item x="741"/>
        <item x="691"/>
        <item x="695"/>
        <item x="1143"/>
        <item x="925"/>
        <item x="847"/>
        <item x="795"/>
        <item x="841"/>
        <item x="811"/>
        <item x="697"/>
        <item x="115"/>
        <item x="1419"/>
        <item x="821"/>
        <item x="1345"/>
        <item x="929"/>
        <item x="927"/>
        <item x="1431"/>
        <item x="915"/>
        <item x="793"/>
        <item x="1409"/>
        <item x="693"/>
        <item x="113"/>
        <item x="917"/>
        <item x="845"/>
        <item x="425"/>
        <item x="29"/>
        <item x="27"/>
        <item x="363"/>
        <item x="699"/>
        <item x="101"/>
        <item x="611"/>
        <item x="745"/>
        <item x="813"/>
        <item x="1421"/>
        <item x="759"/>
        <item x="1427"/>
        <item x="1425"/>
        <item x="87"/>
        <item x="103"/>
        <item x="743"/>
        <item x="757"/>
        <item x="671"/>
        <item x="1423"/>
        <item x="817"/>
        <item x="833"/>
        <item x="843"/>
        <item x="815"/>
        <item x="831"/>
        <item x="1429"/>
        <item t="default"/>
      </items>
    </pivotField>
    <pivotField dataField="1" numFmtId="166" showAll="0"/>
    <pivotField showAll="0">
      <items count="13">
        <item x="0"/>
        <item x="1"/>
        <item x="2"/>
        <item x="3"/>
        <item x="4"/>
        <item x="5"/>
        <item x="6"/>
        <item x="7"/>
        <item x="8"/>
        <item x="9"/>
        <item x="10"/>
        <item x="11"/>
        <item t="default"/>
      </items>
    </pivotField>
    <pivotField showAll="0"/>
  </pivotFields>
  <rowItems count="1">
    <i/>
  </rowItems>
  <colFields count="1">
    <field x="1"/>
  </colFields>
  <colItems count="13">
    <i>
      <x/>
    </i>
    <i>
      <x v="1"/>
    </i>
    <i>
      <x v="2"/>
    </i>
    <i>
      <x v="3"/>
    </i>
    <i>
      <x v="4"/>
    </i>
    <i>
      <x v="5"/>
    </i>
    <i>
      <x v="6"/>
    </i>
    <i>
      <x v="7"/>
    </i>
    <i>
      <x v="8"/>
    </i>
    <i>
      <x v="9"/>
    </i>
    <i>
      <x v="10"/>
    </i>
    <i>
      <x v="11"/>
    </i>
    <i t="grand">
      <x/>
    </i>
  </colItems>
  <pageFields count="1">
    <pageField fld="2" hier="-1"/>
  </pageFields>
  <dataFields count="1">
    <dataField name="Sum of Water Balancing Price ($/ML)"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D807EFA-1963-4118-94D2-EC1E1A641366}" name="PivotTable4"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B102:BA105" firstHeaderRow="1" firstDataRow="3" firstDataCol="0"/>
  <pivotFields count="6">
    <pivotField numFmtId="165" showAll="0"/>
    <pivotField axis="axisCol" showAll="0">
      <items count="13">
        <item x="0"/>
        <item x="1"/>
        <item x="2"/>
        <item x="3"/>
        <item x="4"/>
        <item x="5"/>
        <item x="6"/>
        <item x="7"/>
        <item x="8"/>
        <item x="9"/>
        <item x="10"/>
        <item x="11"/>
        <item t="default"/>
      </items>
    </pivotField>
    <pivotField dataField="1" numFmtId="2" showAll="0">
      <items count="1461">
        <item x="234"/>
        <item x="598"/>
        <item x="616"/>
        <item x="440"/>
        <item x="276"/>
        <item x="542"/>
        <item x="570"/>
        <item x="220"/>
        <item x="654"/>
        <item x="290"/>
        <item x="584"/>
        <item x="676"/>
        <item x="232"/>
        <item x="228"/>
        <item x="16"/>
        <item x="108"/>
        <item x="320"/>
        <item x="22"/>
        <item x="138"/>
        <item x="496"/>
        <item x="248"/>
        <item x="544"/>
        <item x="964"/>
        <item x="718"/>
        <item x="596"/>
        <item x="506"/>
        <item x="274"/>
        <item x="622"/>
        <item x="472"/>
        <item x="446"/>
        <item x="82"/>
        <item x="174"/>
        <item x="194"/>
        <item x="652"/>
        <item x="838"/>
        <item x="566"/>
        <item x="686"/>
        <item x="458"/>
        <item x="540"/>
        <item x="178"/>
        <item x="388"/>
        <item x="710"/>
        <item x="218"/>
        <item x="526"/>
        <item x="666"/>
        <item x="206"/>
        <item x="716"/>
        <item x="582"/>
        <item x="106"/>
        <item x="470"/>
        <item x="378"/>
        <item x="38"/>
        <item x="722"/>
        <item x="416"/>
        <item x="164"/>
        <item x="258"/>
        <item x="188"/>
        <item x="560"/>
        <item x="128"/>
        <item x="72"/>
        <item x="990"/>
        <item x="656"/>
        <item x="484"/>
        <item x="1300"/>
        <item x="122"/>
        <item x="992"/>
        <item x="370"/>
        <item x="150"/>
        <item x="724"/>
        <item x="512"/>
        <item x="528"/>
        <item x="1328"/>
        <item x="162"/>
        <item x="708"/>
        <item x="6"/>
        <item x="852"/>
        <item x="908"/>
        <item x="332"/>
        <item x="148"/>
        <item x="456"/>
        <item x="358"/>
        <item x="176"/>
        <item x="434"/>
        <item x="310"/>
        <item x="572"/>
        <item x="132"/>
        <item x="1006"/>
        <item x="80"/>
        <item x="224"/>
        <item x="594"/>
        <item x="368"/>
        <item x="668"/>
        <item x="126"/>
        <item x="8"/>
        <item x="617"/>
        <item x="240"/>
        <item x="592"/>
        <item x="230"/>
        <item x="978"/>
        <item x="204"/>
        <item x="836"/>
        <item x="50"/>
        <item x="360"/>
        <item x="590"/>
        <item x="640"/>
        <item x="586"/>
        <item x="574"/>
        <item x="655"/>
        <item x="266"/>
        <item x="52"/>
        <item x="226"/>
        <item x="514"/>
        <item x="1020"/>
        <item x="532"/>
        <item x="632"/>
        <item x="578"/>
        <item x="36"/>
        <item x="1342"/>
        <item x="588"/>
        <item x="175"/>
        <item x="54"/>
        <item x="249"/>
        <item x="576"/>
        <item x="488"/>
        <item x="571"/>
        <item x="962"/>
        <item x="508"/>
        <item x="1314"/>
        <item x="330"/>
        <item x="568"/>
        <item x="1354"/>
        <item x="677"/>
        <item x="672"/>
        <item x="380"/>
        <item x="235"/>
        <item x="374"/>
        <item x="198"/>
        <item x="784"/>
        <item x="386"/>
        <item x="24"/>
        <item x="1384"/>
        <item x="766"/>
        <item x="18"/>
        <item x="904"/>
        <item x="280"/>
        <item x="870"/>
        <item x="808"/>
        <item x="958"/>
        <item x="1286"/>
        <item x="460"/>
        <item x="906"/>
        <item x="782"/>
        <item x="1230"/>
        <item x="504"/>
        <item x="278"/>
        <item x="880"/>
        <item x="600"/>
        <item x="94"/>
        <item x="196"/>
        <item x="1048"/>
        <item x="66"/>
        <item x="408"/>
        <item x="364"/>
        <item x="634"/>
        <item x="222"/>
        <item x="177"/>
        <item x="382"/>
        <item x="646"/>
        <item x="626"/>
        <item x="564"/>
        <item x="738"/>
        <item x="597"/>
        <item x="84"/>
        <item x="580"/>
        <item x="321"/>
        <item x="1188"/>
        <item x="189"/>
        <item x="272"/>
        <item x="548"/>
        <item x="402"/>
        <item x="410"/>
        <item x="170"/>
        <item x="1272"/>
        <item x="688"/>
        <item x="444"/>
        <item x="1274"/>
        <item x="184"/>
        <item x="905"/>
        <item x="180"/>
        <item x="1398"/>
        <item x="308"/>
        <item x="752"/>
        <item x="282"/>
        <item x="638"/>
        <item x="414"/>
        <item x="142"/>
        <item x="720"/>
        <item x="442"/>
        <item x="541"/>
        <item x="288"/>
        <item x="687"/>
        <item x="292"/>
        <item x="1448"/>
        <item x="1326"/>
        <item x="322"/>
        <item x="140"/>
        <item x="441"/>
        <item x="233"/>
        <item x="284"/>
        <item x="502"/>
        <item x="179"/>
        <item x="318"/>
        <item x="229"/>
        <item x="602"/>
        <item x="296"/>
        <item x="346"/>
        <item x="202"/>
        <item x="1340"/>
        <item x="1412"/>
        <item x="316"/>
        <item x="892"/>
        <item x="1312"/>
        <item x="438"/>
        <item x="522"/>
        <item x="1270"/>
        <item x="1216"/>
        <item x="78"/>
        <item x="376"/>
        <item x="1174"/>
        <item x="236"/>
        <item x="490"/>
        <item x="312"/>
        <item x="221"/>
        <item x="950"/>
        <item x="214"/>
        <item x="216"/>
        <item x="768"/>
        <item x="585"/>
        <item x="134"/>
        <item x="599"/>
        <item x="536"/>
        <item x="1160"/>
        <item x="23"/>
        <item x="277"/>
        <item x="291"/>
        <item x="644"/>
        <item x="474"/>
        <item x="294"/>
        <item x="219"/>
        <item x="1004"/>
        <item x="527"/>
        <item x="20"/>
        <item x="604"/>
        <item x="500"/>
        <item x="534"/>
        <item x="1200"/>
        <item x="667"/>
        <item x="286"/>
        <item x="894"/>
        <item x="824"/>
        <item x="384"/>
        <item x="556"/>
        <item x="562"/>
        <item x="684"/>
        <item x="1356"/>
        <item x="1202"/>
        <item x="250"/>
        <item x="948"/>
        <item x="256"/>
        <item x="717"/>
        <item x="979"/>
        <item x="190"/>
        <item x="624"/>
        <item x="1242"/>
        <item x="606"/>
        <item x="538"/>
        <item x="48"/>
        <item x="275"/>
        <item x="878"/>
        <item x="976"/>
        <item x="259"/>
        <item x="1440"/>
        <item x="464"/>
        <item x="545"/>
        <item x="1318"/>
        <item x="264"/>
        <item x="81"/>
        <item x="712"/>
        <item x="471"/>
        <item x="1396"/>
        <item x="120"/>
        <item x="482"/>
        <item x="628"/>
        <item x="17"/>
        <item x="452"/>
        <item x="314"/>
        <item x="762"/>
        <item x="728"/>
        <item x="254"/>
        <item x="1258"/>
        <item x="650"/>
        <item x="682"/>
        <item x="350"/>
        <item x="32"/>
        <item x="163"/>
        <item x="550"/>
        <item x="1298"/>
        <item x="14"/>
        <item x="642"/>
        <item x="390"/>
        <item x="158"/>
        <item x="660"/>
        <item x="850"/>
        <item x="447"/>
        <item x="530"/>
        <item x="1146"/>
        <item x="165"/>
        <item x="524"/>
        <item x="1454"/>
        <item x="372"/>
        <item x="244"/>
        <item x="1036"/>
        <item x="706"/>
        <item x="804"/>
        <item x="1088"/>
        <item x="302"/>
        <item x="400"/>
        <item x="448"/>
        <item x="195"/>
        <item x="726"/>
        <item x="268"/>
        <item x="636"/>
        <item x="485"/>
        <item x="478"/>
        <item x="96"/>
        <item x="107"/>
        <item x="954"/>
        <item x="56"/>
        <item x="555"/>
        <item x="270"/>
        <item x="900"/>
        <item x="543"/>
        <item x="348"/>
        <item x="289"/>
        <item x="328"/>
        <item x="422"/>
        <item x="172"/>
        <item x="714"/>
        <item x="754"/>
        <item x="356"/>
        <item x="810"/>
        <item x="46"/>
        <item x="1324"/>
        <item x="658"/>
        <item x="212"/>
        <item x="412"/>
        <item x="76"/>
        <item x="1118"/>
        <item x="709"/>
        <item x="1256"/>
        <item x="432"/>
        <item x="317"/>
        <item x="418"/>
        <item x="480"/>
        <item x="352"/>
        <item x="1214"/>
        <item x="1284"/>
        <item x="466"/>
        <item x="1186"/>
        <item x="136"/>
        <item x="520"/>
        <item x="83"/>
        <item x="864"/>
        <item x="34"/>
        <item x="1382"/>
        <item x="1386"/>
        <item x="970"/>
        <item x="260"/>
        <item x="510"/>
        <item x="1158"/>
        <item x="546"/>
        <item x="130"/>
        <item x="1310"/>
        <item x="462"/>
        <item x="160"/>
        <item x="780"/>
        <item x="858"/>
        <item x="956"/>
        <item x="980"/>
        <item x="1438"/>
        <item x="64"/>
        <item x="1172"/>
        <item x="133"/>
        <item x="618"/>
        <item x="110"/>
        <item x="806"/>
        <item x="648"/>
        <item x="518"/>
        <item x="344"/>
        <item x="1034"/>
        <item x="909"/>
        <item x="124"/>
        <item x="623"/>
        <item x="826"/>
        <item x="450"/>
        <item x="379"/>
        <item x="354"/>
        <item x="495"/>
        <item x="1116"/>
        <item x="1452"/>
        <item x="426"/>
        <item x="664"/>
        <item x="1046"/>
        <item x="1322"/>
        <item x="118"/>
        <item x="907"/>
        <item x="516"/>
        <item x="1244"/>
        <item x="326"/>
        <item x="1385"/>
        <item x="476"/>
        <item x="262"/>
        <item x="653"/>
        <item x="74"/>
        <item x="392"/>
        <item x="662"/>
        <item x="876"/>
        <item x="242"/>
        <item x="854"/>
        <item x="558"/>
        <item x="494"/>
        <item x="394"/>
        <item x="1278"/>
        <item x="1287"/>
        <item x="109"/>
        <item x="736"/>
        <item x="1306"/>
        <item x="359"/>
        <item x="764"/>
        <item x="146"/>
        <item x="837"/>
        <item x="620"/>
        <item x="1138"/>
        <item x="238"/>
        <item x="888"/>
        <item x="960"/>
        <item x="591"/>
        <item x="515"/>
        <item x="577"/>
        <item x="306"/>
        <item x="740"/>
        <item x="1276"/>
        <item x="645"/>
        <item x="208"/>
        <item x="156"/>
        <item x="435"/>
        <item x="630"/>
        <item x="1228"/>
        <item x="711"/>
        <item x="561"/>
        <item x="210"/>
        <item x="719"/>
        <item x="893"/>
        <item x="583"/>
        <item x="70"/>
        <item x="420"/>
        <item x="554"/>
        <item x="996"/>
        <item x="141"/>
        <item x="1315"/>
        <item x="936"/>
        <item x="608"/>
        <item x="492"/>
        <item x="680"/>
        <item x="430"/>
        <item x="965"/>
        <item x="1362"/>
        <item x="334"/>
        <item x="1164"/>
        <item x="95"/>
        <item x="872"/>
        <item x="704"/>
        <item x="657"/>
        <item x="794"/>
        <item x="127"/>
        <item x="1364"/>
        <item x="1002"/>
        <item x="454"/>
        <item x="62"/>
        <item x="587"/>
        <item x="129"/>
        <item x="595"/>
        <item x="839"/>
        <item x="304"/>
        <item x="58"/>
        <item x="171"/>
        <item x="319"/>
        <item x="1316"/>
        <item x="1062"/>
        <item x="40"/>
        <item x="497"/>
        <item x="1446"/>
        <item x="589"/>
        <item x="840"/>
        <item x="573"/>
        <item x="42"/>
        <item x="1288"/>
        <item x="246"/>
        <item x="433"/>
        <item x="1060"/>
        <item x="934"/>
        <item x="1226"/>
        <item x="1190"/>
        <item x="796"/>
        <item x="181"/>
        <item x="1327"/>
        <item x="231"/>
        <item x="498"/>
        <item x="149"/>
        <item x="361"/>
        <item x="974"/>
        <item x="345"/>
        <item x="1222"/>
        <item x="895"/>
        <item x="1416"/>
        <item x="459"/>
        <item x="200"/>
        <item x="265"/>
        <item x="886"/>
        <item x="7"/>
        <item x="1042"/>
        <item x="1302"/>
        <item x="951"/>
        <item x="340"/>
        <item x="1350"/>
        <item x="647"/>
        <item x="1296"/>
        <item x="298"/>
        <item x="338"/>
        <item x="1271"/>
        <item x="60"/>
        <item x="579"/>
        <item x="593"/>
        <item x="659"/>
        <item x="137"/>
        <item x="1320"/>
        <item x="473"/>
        <item x="381"/>
        <item x="991"/>
        <item x="1414"/>
        <item x="581"/>
        <item x="309"/>
        <item x="269"/>
        <item x="1304"/>
        <item x="192"/>
        <item x="186"/>
        <item x="225"/>
        <item x="389"/>
        <item x="336"/>
        <item x="565"/>
        <item x="702"/>
        <item x="1262"/>
        <item x="185"/>
        <item x="197"/>
        <item x="1162"/>
        <item x="866"/>
        <item x="366"/>
        <item x="205"/>
        <item x="139"/>
        <item x="417"/>
        <item x="575"/>
        <item x="273"/>
        <item x="324"/>
        <item x="678"/>
        <item x="469"/>
        <item x="1010"/>
        <item x="963"/>
        <item x="778"/>
        <item x="529"/>
        <item x="311"/>
        <item x="166"/>
        <item x="509"/>
        <item x="673"/>
        <item x="154"/>
        <item x="169"/>
        <item x="982"/>
        <item x="152"/>
        <item x="144"/>
        <item x="507"/>
        <item x="1368"/>
        <item x="223"/>
        <item x="1132"/>
        <item x="73"/>
        <item x="237"/>
        <item x="387"/>
        <item x="748"/>
        <item x="910"/>
        <item x="959"/>
        <item x="267"/>
        <item x="457"/>
        <item x="199"/>
        <item x="1252"/>
        <item x="505"/>
        <item x="404"/>
        <item x="696"/>
        <item x="737"/>
        <item x="161"/>
        <item x="1308"/>
        <item x="1168"/>
        <item x="71"/>
        <item x="1294"/>
        <item x="1012"/>
        <item x="790"/>
        <item x="1232"/>
        <item x="1026"/>
        <item x="1257"/>
        <item x="531"/>
        <item x="1332"/>
        <item x="901"/>
        <item x="723"/>
        <item x="85"/>
        <item x="323"/>
        <item x="33"/>
        <item x="539"/>
        <item x="1352"/>
        <item x="770"/>
        <item x="1330"/>
        <item x="396"/>
        <item x="168"/>
        <item x="1348"/>
        <item x="898"/>
        <item x="922"/>
        <item x="2"/>
        <item x="1301"/>
        <item x="552"/>
        <item x="729"/>
        <item x="884"/>
        <item x="227"/>
        <item x="1282"/>
        <item x="1024"/>
        <item x="369"/>
        <item x="1290"/>
        <item x="203"/>
        <item x="1299"/>
        <item x="772"/>
        <item x="1022"/>
        <item x="1090"/>
        <item x="694"/>
        <item x="786"/>
        <item x="333"/>
        <item x="406"/>
        <item x="788"/>
        <item x="10"/>
        <item x="1360"/>
        <item x="92"/>
        <item x="4"/>
        <item x="665"/>
        <item x="1220"/>
        <item x="1120"/>
        <item x="383"/>
        <item x="1104"/>
        <item x="641"/>
        <item x="612"/>
        <item x="732"/>
        <item x="281"/>
        <item x="674"/>
        <item x="989"/>
        <item x="239"/>
        <item x="347"/>
        <item x="503"/>
        <item x="1338"/>
        <item x="461"/>
        <item x="1018"/>
        <item x="271"/>
        <item x="436"/>
        <item x="398"/>
        <item x="1014"/>
        <item x="1402"/>
        <item x="297"/>
        <item x="627"/>
        <item x="44"/>
        <item x="1204"/>
        <item x="1370"/>
        <item x="633"/>
        <item x="385"/>
        <item x="535"/>
        <item x="287"/>
        <item x="19"/>
        <item x="143"/>
        <item x="1238"/>
        <item x="1376"/>
        <item x="1450"/>
        <item x="721"/>
        <item x="21"/>
        <item x="871"/>
        <item x="1140"/>
        <item x="1110"/>
        <item x="252"/>
        <item x="445"/>
        <item x="207"/>
        <item x="371"/>
        <item x="776"/>
        <item x="1076"/>
        <item x="261"/>
        <item x="443"/>
        <item x="792"/>
        <item x="1201"/>
        <item x="11"/>
        <item x="501"/>
        <item x="902"/>
        <item x="690"/>
        <item x="1273"/>
        <item x="159"/>
        <item x="966"/>
        <item x="1176"/>
        <item x="428"/>
        <item x="1264"/>
        <item x="68"/>
        <item x="949"/>
        <item x="946"/>
        <item x="952"/>
        <item x="1040"/>
        <item x="1182"/>
        <item x="1292"/>
        <item x="465"/>
        <item x="822"/>
        <item x="1144"/>
        <item x="283"/>
        <item x="862"/>
        <item x="614"/>
        <item x="1394"/>
        <item x="1212"/>
        <item x="1397"/>
        <item x="643"/>
        <item x="1044"/>
        <item x="1400"/>
        <item x="37"/>
        <item x="855"/>
        <item x="26"/>
        <item x="1266"/>
        <item x="25"/>
        <item x="1224"/>
        <item x="79"/>
        <item x="1236"/>
        <item x="750"/>
        <item x="293"/>
        <item x="1399"/>
        <item x="467"/>
        <item x="940"/>
        <item x="409"/>
        <item x="1229"/>
        <item x="1275"/>
        <item x="173"/>
        <item x="67"/>
        <item x="331"/>
        <item x="993"/>
        <item x="77"/>
        <item x="257"/>
        <item x="1404"/>
        <item x="903"/>
        <item x="856"/>
        <item x="1458"/>
        <item x="1410"/>
        <item x="998"/>
        <item x="533"/>
        <item x="1374"/>
        <item x="774"/>
        <item x="1102"/>
        <item x="98"/>
        <item x="860"/>
        <item x="35"/>
        <item x="285"/>
        <item x="938"/>
        <item x="1050"/>
        <item x="373"/>
        <item x="800"/>
        <item x="182"/>
        <item x="977"/>
        <item x="1234"/>
        <item x="1056"/>
        <item x="1194"/>
        <item x="217"/>
        <item x="415"/>
        <item x="920"/>
        <item x="601"/>
        <item x="986"/>
        <item x="868"/>
        <item x="1406"/>
        <item x="313"/>
        <item x="1005"/>
        <item x="1442"/>
        <item x="1152"/>
        <item x="1388"/>
        <item x="100"/>
        <item x="1130"/>
        <item x="525"/>
        <item x="411"/>
        <item x="537"/>
        <item x="1008"/>
        <item x="1336"/>
        <item x="1366"/>
        <item x="1334"/>
        <item x="763"/>
        <item x="523"/>
        <item x="116"/>
        <item x="9"/>
        <item x="1000"/>
        <item x="1086"/>
        <item x="879"/>
        <item x="305"/>
        <item x="547"/>
        <item x="377"/>
        <item x="295"/>
        <item x="357"/>
        <item x="734"/>
        <item x="1231"/>
        <item x="1285"/>
        <item x="15"/>
        <item x="1447"/>
        <item x="255"/>
        <item x="1329"/>
        <item x="1206"/>
        <item x="1038"/>
        <item x="1052"/>
        <item x="896"/>
        <item x="279"/>
        <item x="12"/>
        <item x="1436"/>
        <item x="707"/>
        <item x="1064"/>
        <item x="1268"/>
        <item x="479"/>
        <item x="1084"/>
        <item x="1341"/>
        <item x="825"/>
        <item x="365"/>
        <item x="899"/>
        <item x="1383"/>
        <item x="483"/>
        <item x="1166"/>
        <item x="685"/>
        <item x="689"/>
        <item x="342"/>
        <item x="914"/>
        <item x="890"/>
        <item x="1413"/>
        <item x="1346"/>
        <item x="944"/>
        <item x="468"/>
        <item x="1007"/>
        <item x="1021"/>
        <item x="407"/>
        <item x="513"/>
        <item x="1142"/>
        <item x="563"/>
        <item x="873"/>
        <item x="481"/>
        <item x="167"/>
        <item x="609"/>
        <item x="1078"/>
        <item x="607"/>
        <item x="315"/>
        <item x="119"/>
        <item x="557"/>
        <item x="1260"/>
        <item x="1218"/>
        <item x="1156"/>
        <item x="511"/>
        <item x="375"/>
        <item x="1240"/>
        <item x="1210"/>
        <item x="475"/>
        <item x="1170"/>
        <item x="1161"/>
        <item x="802"/>
        <item x="1019"/>
        <item x="90"/>
        <item x="994"/>
        <item x="735"/>
        <item x="1390"/>
        <item x="679"/>
        <item x="1148"/>
        <item x="463"/>
        <item x="349"/>
        <item x="55"/>
        <item x="486"/>
        <item x="145"/>
        <item x="112"/>
        <item x="1074"/>
        <item x="889"/>
        <item x="1184"/>
        <item x="1165"/>
        <item x="1058"/>
        <item x="1215"/>
        <item x="1280"/>
        <item x="449"/>
        <item x="988"/>
        <item x="1154"/>
        <item x="157"/>
        <item x="114"/>
        <item x="1358"/>
        <item x="692"/>
        <item x="1091"/>
        <item x="521"/>
        <item x="1175"/>
        <item x="805"/>
        <item x="451"/>
        <item x="1380"/>
        <item x="423"/>
        <item x="251"/>
        <item x="1444"/>
        <item x="401"/>
        <item x="1080"/>
        <item x="1281"/>
        <item x="439"/>
        <item x="1418"/>
        <item x="1178"/>
        <item x="681"/>
        <item x="123"/>
        <item x="327"/>
        <item x="984"/>
        <item x="842"/>
        <item x="683"/>
        <item x="213"/>
        <item x="767"/>
        <item x="135"/>
        <item x="968"/>
        <item x="300"/>
        <item x="1372"/>
        <item x="848"/>
        <item x="1250"/>
        <item x="47"/>
        <item x="1159"/>
        <item x="1311"/>
        <item x="1068"/>
        <item x="1189"/>
        <item x="725"/>
        <item x="403"/>
        <item x="1313"/>
        <item x="329"/>
        <item x="1254"/>
        <item x="51"/>
        <item x="987"/>
        <item x="918"/>
        <item x="1246"/>
        <item x="715"/>
        <item x="355"/>
        <item x="75"/>
        <item x="13"/>
        <item x="1325"/>
        <item x="874"/>
        <item x="975"/>
        <item x="625"/>
        <item x="1049"/>
        <item x="97"/>
        <item x="1124"/>
        <item x="1223"/>
        <item x="942"/>
        <item x="567"/>
        <item x="1389"/>
        <item x="1375"/>
        <item x="891"/>
        <item x="926"/>
        <item x="215"/>
        <item x="779"/>
        <item x="1307"/>
        <item x="785"/>
        <item x="1456"/>
        <item x="846"/>
        <item x="1279"/>
        <item x="147"/>
        <item x="830"/>
        <item x="559"/>
        <item x="151"/>
        <item x="191"/>
        <item x="1016"/>
        <item x="1403"/>
        <item x="1173"/>
        <item x="1449"/>
        <item x="519"/>
        <item x="421"/>
        <item x="245"/>
        <item x="1439"/>
        <item x="1047"/>
        <item x="30"/>
        <item x="1321"/>
        <item x="603"/>
        <item x="1096"/>
        <item x="1208"/>
        <item x="1075"/>
        <item x="343"/>
        <item x="1066"/>
        <item x="1114"/>
        <item x="1339"/>
        <item x="619"/>
        <item x="1122"/>
        <item x="247"/>
        <item x="649"/>
        <item x="1309"/>
        <item x="973"/>
        <item x="1037"/>
        <item x="1180"/>
        <item x="551"/>
        <item x="661"/>
        <item x="935"/>
        <item x="455"/>
        <item x="828"/>
        <item x="351"/>
        <item x="798"/>
        <item x="924"/>
        <item x="353"/>
        <item x="1217"/>
        <item x="700"/>
        <item x="613"/>
        <item x="49"/>
        <item x="1303"/>
        <item x="651"/>
        <item x="953"/>
        <item x="629"/>
        <item x="1199"/>
        <item x="1112"/>
        <item x="391"/>
        <item x="1082"/>
        <item x="1323"/>
        <item x="1070"/>
        <item x="1094"/>
        <item x="1319"/>
        <item x="1317"/>
        <item x="882"/>
        <item x="1434"/>
        <item x="307"/>
        <item x="1011"/>
        <item x="1089"/>
        <item x="1192"/>
        <item x="1119"/>
        <item x="1378"/>
        <item x="897"/>
        <item x="756"/>
        <item x="1349"/>
        <item x="1054"/>
        <item x="827"/>
        <item x="923"/>
        <item x="853"/>
        <item x="487"/>
        <item x="1441"/>
        <item x="675"/>
        <item x="1453"/>
        <item x="1395"/>
        <item x="820"/>
        <item x="610"/>
        <item x="997"/>
        <item x="263"/>
        <item x="1259"/>
        <item x="517"/>
        <item x="921"/>
        <item x="698"/>
        <item x="1227"/>
        <item x="803"/>
        <item x="339"/>
        <item x="928"/>
        <item x="1245"/>
        <item x="211"/>
        <item x="1432"/>
        <item x="569"/>
        <item x="1387"/>
        <item x="1283"/>
        <item x="1392"/>
        <item x="299"/>
        <item x="877"/>
        <item x="69"/>
        <item x="1377"/>
        <item x="1459"/>
        <item x="967"/>
        <item x="405"/>
        <item x="362"/>
        <item x="1401"/>
        <item x="727"/>
        <item x="985"/>
        <item x="419"/>
        <item x="1305"/>
        <item x="755"/>
        <item x="63"/>
        <item x="851"/>
        <item x="1196"/>
        <item x="1239"/>
        <item x="1063"/>
        <item x="972"/>
        <item x="961"/>
        <item x="705"/>
        <item x="341"/>
        <item x="1248"/>
        <item x="253"/>
        <item x="1343"/>
        <item x="1003"/>
        <item x="209"/>
        <item x="1098"/>
        <item x="747"/>
        <item x="131"/>
        <item x="1108"/>
        <item x="1293"/>
        <item x="105"/>
        <item x="1150"/>
        <item x="1351"/>
        <item x="335"/>
        <item x="1371"/>
        <item x="635"/>
        <item x="916"/>
        <item x="669"/>
        <item x="981"/>
        <item x="881"/>
        <item x="1344"/>
        <item x="663"/>
        <item x="1408"/>
        <item x="867"/>
        <item x="1269"/>
        <item x="453"/>
        <item x="703"/>
        <item x="1017"/>
        <item x="1289"/>
        <item x="1027"/>
        <item x="1265"/>
        <item x="1117"/>
        <item x="301"/>
        <item x="1203"/>
        <item x="1191"/>
        <item x="39"/>
        <item x="243"/>
        <item x="31"/>
        <item x="999"/>
        <item x="88"/>
        <item x="1363"/>
        <item x="777"/>
        <item x="1147"/>
        <item x="193"/>
        <item x="1128"/>
        <item x="746"/>
        <item x="1032"/>
        <item x="983"/>
        <item x="1001"/>
        <item x="911"/>
        <item x="1355"/>
        <item x="1411"/>
        <item x="1219"/>
        <item x="477"/>
        <item x="241"/>
        <item x="857"/>
        <item x="749"/>
        <item x="930"/>
        <item x="969"/>
        <item x="1171"/>
        <item x="104"/>
        <item x="1136"/>
        <item x="781"/>
        <item x="995"/>
        <item x="1263"/>
        <item x="1106"/>
        <item x="1297"/>
        <item x="337"/>
        <item x="395"/>
        <item x="399"/>
        <item x="605"/>
        <item x="1163"/>
        <item x="912"/>
        <item x="1291"/>
        <item x="1261"/>
        <item x="45"/>
        <item x="765"/>
        <item x="713"/>
        <item x="760"/>
        <item x="1233"/>
        <item x="1028"/>
        <item x="1451"/>
        <item x="1415"/>
        <item x="947"/>
        <item x="1213"/>
        <item x="1025"/>
        <item x="1253"/>
        <item x="1197"/>
        <item x="1195"/>
        <item x="53"/>
        <item x="1035"/>
        <item x="1157"/>
        <item x="1187"/>
        <item x="1033"/>
        <item x="437"/>
        <item x="1295"/>
        <item x="393"/>
        <item x="742"/>
        <item x="639"/>
        <item x="1013"/>
        <item x="1211"/>
        <item x="491"/>
        <item x="637"/>
        <item x="1139"/>
        <item x="932"/>
        <item x="367"/>
        <item x="937"/>
        <item x="1373"/>
        <item x="427"/>
        <item x="1331"/>
        <item x="869"/>
        <item x="413"/>
        <item x="1145"/>
        <item x="751"/>
        <item x="1087"/>
        <item x="885"/>
        <item x="397"/>
        <item x="1193"/>
        <item x="1126"/>
        <item x="1221"/>
        <item x="1267"/>
        <item x="1205"/>
        <item x="1426"/>
        <item x="955"/>
        <item x="887"/>
        <item x="1255"/>
        <item x="1079"/>
        <item x="1347"/>
        <item x="1100"/>
        <item x="1134"/>
        <item x="499"/>
        <item x="57"/>
        <item x="1077"/>
        <item x="1131"/>
        <item x="1015"/>
        <item x="1041"/>
        <item x="1115"/>
        <item x="1141"/>
        <item x="1357"/>
        <item x="1023"/>
        <item x="1249"/>
        <item x="1235"/>
        <item x="1072"/>
        <item x="801"/>
        <item x="1095"/>
        <item x="1081"/>
        <item x="1103"/>
        <item x="1243"/>
        <item x="1181"/>
        <item x="1405"/>
        <item x="1009"/>
        <item x="155"/>
        <item x="1420"/>
        <item x="875"/>
        <item x="1155"/>
        <item x="1133"/>
        <item x="1057"/>
        <item x="102"/>
        <item x="1167"/>
        <item x="761"/>
        <item x="1051"/>
        <item x="1105"/>
        <item x="621"/>
        <item x="957"/>
        <item x="787"/>
        <item x="1151"/>
        <item x="325"/>
        <item x="733"/>
        <item x="1185"/>
        <item x="86"/>
        <item x="1455"/>
        <item x="1209"/>
        <item x="1061"/>
        <item x="125"/>
        <item x="1277"/>
        <item x="844"/>
        <item x="812"/>
        <item x="1337"/>
        <item x="1043"/>
        <item x="835"/>
        <item x="670"/>
        <item x="1424"/>
        <item x="1353"/>
        <item x="769"/>
        <item x="1039"/>
        <item x="1137"/>
        <item x="1251"/>
        <item x="1445"/>
        <item x="493"/>
        <item x="945"/>
        <item x="1333"/>
        <item x="201"/>
        <item x="1179"/>
        <item x="41"/>
        <item x="1241"/>
        <item x="1111"/>
        <item x="1092"/>
        <item x="631"/>
        <item x="1437"/>
        <item x="1"/>
        <item x="739"/>
        <item x="153"/>
        <item x="1225"/>
        <item x="1045"/>
        <item x="1059"/>
        <item x="1069"/>
        <item x="1422"/>
        <item x="1055"/>
        <item x="1237"/>
        <item x="429"/>
        <item x="1391"/>
        <item x="1361"/>
        <item x="1073"/>
        <item x="807"/>
        <item x="1198"/>
        <item x="775"/>
        <item x="1177"/>
        <item x="943"/>
        <item x="818"/>
        <item x="615"/>
        <item x="1121"/>
        <item x="1093"/>
        <item x="1153"/>
        <item x="99"/>
        <item x="1169"/>
        <item x="865"/>
        <item x="753"/>
        <item x="861"/>
        <item x="424"/>
        <item x="489"/>
        <item x="834"/>
        <item x="553"/>
        <item x="59"/>
        <item x="187"/>
        <item x="859"/>
        <item x="1183"/>
        <item x="1125"/>
        <item x="701"/>
        <item x="1433"/>
        <item x="1379"/>
        <item x="183"/>
        <item x="913"/>
        <item x="1123"/>
        <item x="28"/>
        <item x="1430"/>
        <item x="1435"/>
        <item x="773"/>
        <item x="1381"/>
        <item x="1359"/>
        <item x="431"/>
        <item x="1457"/>
        <item x="1428"/>
        <item x="303"/>
        <item x="1053"/>
        <item x="1085"/>
        <item x="93"/>
        <item x="61"/>
        <item x="863"/>
        <item x="1083"/>
        <item x="0"/>
        <item x="1030"/>
        <item x="1365"/>
        <item x="5"/>
        <item x="1335"/>
        <item x="1101"/>
        <item x="1149"/>
        <item x="89"/>
        <item x="919"/>
        <item x="1443"/>
        <item x="1407"/>
        <item x="43"/>
        <item x="1029"/>
        <item x="783"/>
        <item x="832"/>
        <item x="971"/>
        <item x="1129"/>
        <item x="1099"/>
        <item x="791"/>
        <item x="823"/>
        <item x="1417"/>
        <item x="1207"/>
        <item x="1135"/>
        <item x="1031"/>
        <item x="1107"/>
        <item x="941"/>
        <item x="1065"/>
        <item x="816"/>
        <item x="771"/>
        <item x="121"/>
        <item x="1247"/>
        <item x="933"/>
        <item x="1097"/>
        <item x="814"/>
        <item x="111"/>
        <item x="65"/>
        <item x="1067"/>
        <item x="3"/>
        <item x="1071"/>
        <item x="91"/>
        <item x="1127"/>
        <item x="1109"/>
        <item x="883"/>
        <item x="939"/>
        <item x="117"/>
        <item x="744"/>
        <item x="1393"/>
        <item x="549"/>
        <item x="799"/>
        <item x="829"/>
        <item x="849"/>
        <item x="730"/>
        <item x="731"/>
        <item x="789"/>
        <item x="1369"/>
        <item x="809"/>
        <item x="797"/>
        <item x="758"/>
        <item x="931"/>
        <item x="1113"/>
        <item x="1367"/>
        <item x="819"/>
        <item x="741"/>
        <item x="691"/>
        <item x="695"/>
        <item x="1143"/>
        <item x="925"/>
        <item x="847"/>
        <item x="795"/>
        <item x="841"/>
        <item x="811"/>
        <item x="697"/>
        <item x="115"/>
        <item x="1419"/>
        <item x="821"/>
        <item x="1345"/>
        <item x="929"/>
        <item x="927"/>
        <item x="1431"/>
        <item x="915"/>
        <item x="793"/>
        <item x="1409"/>
        <item x="693"/>
        <item x="113"/>
        <item x="917"/>
        <item x="845"/>
        <item x="425"/>
        <item x="29"/>
        <item x="27"/>
        <item x="363"/>
        <item x="699"/>
        <item x="101"/>
        <item x="611"/>
        <item x="745"/>
        <item x="813"/>
        <item x="1421"/>
        <item x="759"/>
        <item x="1427"/>
        <item x="1425"/>
        <item x="87"/>
        <item x="103"/>
        <item x="743"/>
        <item x="757"/>
        <item x="671"/>
        <item x="1423"/>
        <item x="817"/>
        <item x="833"/>
        <item x="843"/>
        <item x="815"/>
        <item x="831"/>
        <item x="1429"/>
        <item t="default"/>
      </items>
    </pivotField>
    <pivotField dataField="1" numFmtId="166" showAll="0">
      <items count="1447">
        <item x="368"/>
        <item x="6"/>
        <item x="202"/>
        <item x="262"/>
        <item x="527"/>
        <item x="483"/>
        <item x="178"/>
        <item x="138"/>
        <item x="659"/>
        <item x="346"/>
        <item x="493"/>
        <item x="643"/>
        <item x="645"/>
        <item x="721"/>
        <item x="358"/>
        <item x="96"/>
        <item x="513"/>
        <item x="531"/>
        <item x="264"/>
        <item x="360"/>
        <item x="12"/>
        <item x="308"/>
        <item x="487"/>
        <item x="298"/>
        <item x="547"/>
        <item x="142"/>
        <item x="344"/>
        <item x="128"/>
        <item x="172"/>
        <item x="529"/>
        <item x="651"/>
        <item x="175"/>
        <item x="374"/>
        <item x="228"/>
        <item x="174"/>
        <item x="176"/>
        <item x="715"/>
        <item x="569"/>
        <item x="286"/>
        <item x="268"/>
        <item x="589"/>
        <item x="270"/>
        <item x="494"/>
        <item x="677"/>
        <item x="226"/>
        <item x="82"/>
        <item x="364"/>
        <item x="405"/>
        <item x="705"/>
        <item x="280"/>
        <item x="98"/>
        <item x="342"/>
        <item x="326"/>
        <item x="266"/>
        <item x="647"/>
        <item x="7"/>
        <item x="716"/>
        <item x="658"/>
        <item x="304"/>
        <item x="463"/>
        <item x="72"/>
        <item x="234"/>
        <item x="168"/>
        <item x="665"/>
        <item x="675"/>
        <item x="481"/>
        <item x="272"/>
        <item x="288"/>
        <item x="717"/>
        <item x="459"/>
        <item x="644"/>
        <item x="274"/>
        <item x="188"/>
        <item x="136"/>
        <item x="95"/>
        <item x="714"/>
        <item x="140"/>
        <item x="725"/>
        <item x="318"/>
        <item x="328"/>
        <item x="248"/>
        <item x="309"/>
        <item x="471"/>
        <item x="720"/>
        <item x="106"/>
        <item x="545"/>
        <item x="97"/>
        <item x="64"/>
        <item x="10"/>
        <item x="616"/>
        <item x="685"/>
        <item x="617"/>
        <item x="348"/>
        <item x="465"/>
        <item x="664"/>
        <item x="590"/>
        <item x="713"/>
        <item x="371"/>
        <item x="482"/>
        <item x="425"/>
        <item x="571"/>
        <item x="728"/>
        <item x="236"/>
        <item x="74"/>
        <item x="300"/>
        <item x="265"/>
        <item x="297"/>
        <item x="148"/>
        <item x="316"/>
        <item x="718"/>
        <item x="676"/>
        <item x="177"/>
        <item x="173"/>
        <item x="68"/>
        <item x="587"/>
        <item x="287"/>
        <item x="190"/>
        <item x="382"/>
        <item x="305"/>
        <item x="247"/>
        <item x="80"/>
        <item x="127"/>
        <item x="73"/>
        <item x="403"/>
        <item x="722"/>
        <item x="429"/>
        <item x="36"/>
        <item x="345"/>
        <item x="553"/>
        <item x="411"/>
        <item x="365"/>
        <item x="33"/>
        <item x="554"/>
        <item x="290"/>
        <item x="194"/>
        <item x="399"/>
        <item x="489"/>
        <item x="85"/>
        <item x="162"/>
        <item x="105"/>
        <item x="46"/>
        <item x="240"/>
        <item x="229"/>
        <item x="556"/>
        <item x="129"/>
        <item x="473"/>
        <item x="575"/>
        <item x="657"/>
        <item x="467"/>
        <item x="401"/>
        <item x="623"/>
        <item x="38"/>
        <item x="530"/>
        <item x="649"/>
        <item x="671"/>
        <item x="707"/>
        <item x="517"/>
        <item x="543"/>
        <item x="203"/>
        <item x="366"/>
        <item x="267"/>
        <item x="727"/>
        <item x="237"/>
        <item x="706"/>
        <item x="646"/>
        <item x="186"/>
        <item x="214"/>
        <item x="296"/>
        <item x="723"/>
        <item x="431"/>
        <item x="350"/>
        <item x="238"/>
        <item x="110"/>
        <item x="565"/>
        <item x="464"/>
        <item x="71"/>
        <item x="255"/>
        <item x="674"/>
        <item x="407"/>
        <item x="599"/>
        <item x="84"/>
        <item x="347"/>
        <item x="376"/>
        <item x="369"/>
        <item x="227"/>
        <item x="349"/>
        <item x="282"/>
        <item x="47"/>
        <item x="525"/>
        <item x="2"/>
        <item x="567"/>
        <item x="673"/>
        <item x="655"/>
        <item x="11"/>
        <item x="292"/>
        <item x="116"/>
        <item x="9"/>
        <item x="271"/>
        <item x="284"/>
        <item x="269"/>
        <item x="479"/>
        <item x="332"/>
        <item x="654"/>
        <item x="100"/>
        <item x="294"/>
        <item x="8"/>
        <item x="469"/>
        <item x="709"/>
        <item x="524"/>
        <item x="385"/>
        <item x="314"/>
        <item x="330"/>
        <item x="635"/>
        <item x="141"/>
        <item x="711"/>
        <item x="457"/>
        <item x="276"/>
        <item x="196"/>
        <item x="32"/>
        <item x="204"/>
        <item x="427"/>
        <item x="40"/>
        <item x="281"/>
        <item x="256"/>
        <item x="273"/>
        <item x="171"/>
        <item x="497"/>
        <item x="591"/>
        <item x="686"/>
        <item x="631"/>
        <item x="666"/>
        <item x="526"/>
        <item x="451"/>
        <item x="219"/>
        <item x="678"/>
        <item x="54"/>
        <item x="189"/>
        <item x="495"/>
        <item x="306"/>
        <item x="439"/>
        <item x="377"/>
        <item x="323"/>
        <item x="235"/>
        <item x="145"/>
        <item x="246"/>
        <item x="231"/>
        <item x="124"/>
        <item x="217"/>
        <item x="455"/>
        <item x="523"/>
        <item x="94"/>
        <item x="618"/>
        <item x="656"/>
        <item x="239"/>
        <item x="505"/>
        <item x="433"/>
        <item x="310"/>
        <item x="712"/>
        <item x="130"/>
        <item x="108"/>
        <item x="60"/>
        <item x="642"/>
        <item x="724"/>
        <item x="406"/>
        <item x="254"/>
        <item x="359"/>
        <item x="378"/>
        <item x="44"/>
        <item x="215"/>
        <item x="216"/>
        <item x="708"/>
        <item x="70"/>
        <item x="329"/>
        <item x="81"/>
        <item x="243"/>
        <item x="432"/>
        <item x="285"/>
        <item x="143"/>
        <item x="311"/>
        <item x="299"/>
        <item x="220"/>
        <item x="165"/>
        <item x="169"/>
        <item x="205"/>
        <item x="230"/>
        <item x="42"/>
        <item x="719"/>
        <item x="192"/>
        <item x="301"/>
        <item x="327"/>
        <item x="224"/>
        <item x="279"/>
        <item x="50"/>
        <item x="519"/>
        <item x="434"/>
        <item x="261"/>
        <item x="16"/>
        <item x="521"/>
        <item x="585"/>
        <item x="92"/>
        <item x="583"/>
        <item x="637"/>
        <item x="397"/>
        <item x="149"/>
        <item x="35"/>
        <item x="278"/>
        <item x="588"/>
        <item x="629"/>
        <item x="126"/>
        <item x="213"/>
        <item x="535"/>
        <item x="218"/>
        <item x="533"/>
        <item x="615"/>
        <item x="496"/>
        <item x="356"/>
        <item x="31"/>
        <item x="181"/>
        <item x="621"/>
        <item x="250"/>
        <item x="160"/>
        <item x="144"/>
        <item x="291"/>
        <item x="34"/>
        <item x="221"/>
        <item x="283"/>
        <item x="83"/>
        <item x="384"/>
        <item x="212"/>
        <item x="179"/>
        <item x="210"/>
        <item x="577"/>
        <item x="312"/>
        <item x="515"/>
        <item x="48"/>
        <item x="555"/>
        <item x="137"/>
        <item x="603"/>
        <item x="109"/>
        <item x="343"/>
        <item x="507"/>
        <item x="511"/>
        <item x="370"/>
        <item x="293"/>
        <item x="195"/>
        <item x="120"/>
        <item x="206"/>
        <item x="687"/>
        <item x="667"/>
        <item x="166"/>
        <item x="704"/>
        <item x="540"/>
        <item x="393"/>
        <item x="319"/>
        <item x="242"/>
        <item x="484"/>
        <item x="541"/>
        <item x="340"/>
        <item x="225"/>
        <item x="119"/>
        <item x="726"/>
        <item x="516"/>
        <item x="114"/>
        <item x="163"/>
        <item x="501"/>
        <item x="520"/>
        <item x="570"/>
        <item x="387"/>
        <item x="232"/>
        <item x="322"/>
        <item x="354"/>
        <item x="208"/>
        <item x="683"/>
        <item x="372"/>
        <item x="355"/>
        <item x="597"/>
        <item x="435"/>
        <item x="536"/>
        <item x="373"/>
        <item x="90"/>
        <item x="289"/>
        <item x="352"/>
        <item x="317"/>
        <item x="200"/>
        <item x="633"/>
        <item x="409"/>
        <item x="223"/>
        <item x="21"/>
        <item x="13"/>
        <item x="313"/>
        <item x="23"/>
        <item x="532"/>
        <item x="233"/>
        <item x="551"/>
        <item x="207"/>
        <item x="275"/>
        <item x="302"/>
        <item x="20"/>
        <item x="75"/>
        <item x="222"/>
        <item x="107"/>
        <item x="180"/>
        <item x="581"/>
        <item x="702"/>
        <item x="509"/>
        <item x="561"/>
        <item x="22"/>
        <item x="379"/>
        <item x="453"/>
        <item x="613"/>
        <item x="361"/>
        <item x="632"/>
        <item x="157"/>
        <item x="653"/>
        <item x="661"/>
        <item x="191"/>
        <item x="413"/>
        <item x="295"/>
        <item x="660"/>
        <item x="249"/>
        <item x="426"/>
        <item x="475"/>
        <item x="477"/>
        <item x="400"/>
        <item x="573"/>
        <item x="277"/>
        <item x="161"/>
        <item x="700"/>
        <item x="607"/>
        <item x="460"/>
        <item x="606"/>
        <item x="512"/>
        <item x="514"/>
        <item x="650"/>
        <item x="307"/>
        <item x="211"/>
        <item x="443"/>
        <item x="689"/>
        <item x="663"/>
        <item x="662"/>
        <item x="69"/>
        <item x="147"/>
        <item x="609"/>
        <item x="486"/>
        <item x="24"/>
        <item x="461"/>
        <item x="491"/>
        <item x="598"/>
        <item x="641"/>
        <item x="338"/>
        <item x="539"/>
        <item x="4"/>
        <item x="574"/>
        <item x="164"/>
        <item x="584"/>
        <item x="639"/>
        <item x="466"/>
        <item x="546"/>
        <item x="209"/>
        <item x="472"/>
        <item x="18"/>
        <item x="652"/>
        <item x="672"/>
        <item x="614"/>
        <item x="648"/>
        <item x="62"/>
        <item x="691"/>
        <item x="474"/>
        <item x="315"/>
        <item x="150"/>
        <item x="334"/>
        <item x="470"/>
        <item x="625"/>
        <item x="170"/>
        <item x="146"/>
        <item x="710"/>
        <item x="478"/>
        <item x="586"/>
        <item x="339"/>
        <item x="593"/>
        <item x="336"/>
        <item x="139"/>
        <item x="440"/>
        <item x="600"/>
        <item x="132"/>
        <item x="608"/>
        <item x="701"/>
        <item x="619"/>
        <item x="357"/>
        <item x="263"/>
        <item x="341"/>
        <item x="389"/>
        <item x="452"/>
        <item x="260"/>
        <item x="688"/>
        <item x="592"/>
        <item x="158"/>
        <item x="404"/>
        <item x="320"/>
        <item x="167"/>
        <item x="152"/>
        <item x="445"/>
        <item x="697"/>
        <item x="102"/>
        <item x="66"/>
        <item x="559"/>
        <item x="159"/>
        <item x="544"/>
        <item x="480"/>
        <item x="112"/>
        <item x="251"/>
        <item x="154"/>
        <item x="534"/>
        <item x="446"/>
        <item x="52"/>
        <item x="437"/>
        <item x="353"/>
        <item x="351"/>
        <item x="45"/>
        <item x="134"/>
        <item x="703"/>
        <item x="392"/>
        <item x="390"/>
        <item x="245"/>
        <item x="576"/>
        <item x="595"/>
        <item x="185"/>
        <item x="331"/>
        <item x="528"/>
        <item x="104"/>
        <item x="133"/>
        <item x="542"/>
        <item x="156"/>
        <item x="391"/>
        <item x="596"/>
        <item x="67"/>
        <item x="258"/>
        <item x="58"/>
        <item x="563"/>
        <item x="679"/>
        <item x="257"/>
        <item x="468"/>
        <item x="695"/>
        <item x="458"/>
        <item x="77"/>
        <item x="367"/>
        <item x="17"/>
        <item x="198"/>
        <item x="415"/>
        <item x="605"/>
        <item x="537"/>
        <item x="622"/>
        <item x="1"/>
        <item x="447"/>
        <item x="184"/>
        <item x="151"/>
        <item x="503"/>
        <item x="680"/>
        <item x="557"/>
        <item x="324"/>
        <item x="410"/>
        <item x="492"/>
        <item x="88"/>
        <item x="182"/>
        <item x="627"/>
        <item x="41"/>
        <item x="333"/>
        <item x="135"/>
        <item x="538"/>
        <item x="456"/>
        <item x="421"/>
        <item x="56"/>
        <item x="89"/>
        <item x="441"/>
        <item x="122"/>
        <item x="572"/>
        <item x="510"/>
        <item x="578"/>
        <item x="131"/>
        <item x="549"/>
        <item x="15"/>
        <item x="398"/>
        <item x="462"/>
        <item x="408"/>
        <item x="626"/>
        <item x="508"/>
        <item x="693"/>
        <item x="197"/>
        <item x="601"/>
        <item x="428"/>
        <item x="564"/>
        <item x="39"/>
        <item x="386"/>
        <item x="454"/>
        <item x="624"/>
        <item x="684"/>
        <item x="25"/>
        <item x="99"/>
        <item x="63"/>
        <item x="244"/>
        <item x="76"/>
        <item x="560"/>
        <item x="395"/>
        <item x="78"/>
        <item x="388"/>
        <item x="612"/>
        <item x="383"/>
        <item x="522"/>
        <item x="602"/>
        <item x="444"/>
        <item x="699"/>
        <item x="91"/>
        <item x="594"/>
        <item x="30"/>
        <item x="562"/>
        <item x="450"/>
        <item x="51"/>
        <item x="118"/>
        <item x="442"/>
        <item x="604"/>
        <item x="690"/>
        <item x="19"/>
        <item x="375"/>
        <item x="419"/>
        <item x="55"/>
        <item x="552"/>
        <item x="14"/>
        <item x="504"/>
        <item x="252"/>
        <item x="335"/>
        <item x="579"/>
        <item x="485"/>
        <item x="568"/>
        <item x="37"/>
        <item x="449"/>
        <item x="337"/>
        <item x="438"/>
        <item x="499"/>
        <item x="125"/>
        <item x="381"/>
        <item x="420"/>
        <item x="417"/>
        <item x="636"/>
        <item x="548"/>
        <item x="59"/>
        <item x="259"/>
        <item x="193"/>
        <item x="611"/>
        <item x="502"/>
        <item x="49"/>
        <item x="498"/>
        <item x="630"/>
        <item x="402"/>
        <item x="640"/>
        <item x="412"/>
        <item x="448"/>
        <item x="253"/>
        <item x="430"/>
        <item x="550"/>
        <item x="79"/>
        <item x="580"/>
        <item x="394"/>
        <item x="153"/>
        <item x="422"/>
        <item x="582"/>
        <item x="500"/>
        <item x="518"/>
        <item x="155"/>
        <item x="638"/>
        <item x="43"/>
        <item x="628"/>
        <item x="380"/>
        <item x="183"/>
        <item x="26"/>
        <item x="321"/>
        <item x="476"/>
        <item x="325"/>
        <item x="694"/>
        <item x="241"/>
        <item x="634"/>
        <item x="187"/>
        <item x="199"/>
        <item x="123"/>
        <item x="681"/>
        <item x="111"/>
        <item x="490"/>
        <item x="362"/>
        <item x="121"/>
        <item x="3"/>
        <item x="117"/>
        <item x="620"/>
        <item x="414"/>
        <item x="57"/>
        <item x="396"/>
        <item x="696"/>
        <item x="488"/>
        <item x="93"/>
        <item x="558"/>
        <item x="416"/>
        <item x="303"/>
        <item x="115"/>
        <item x="1116"/>
        <item x="65"/>
        <item x="1383"/>
        <item x="1056"/>
        <item x="424"/>
        <item x="53"/>
        <item x="1340"/>
        <item x="1362"/>
        <item x="506"/>
        <item x="1033"/>
        <item x="1155"/>
        <item x="1144"/>
        <item x="698"/>
        <item x="950"/>
        <item x="1273"/>
        <item x="1035"/>
        <item x="1290"/>
        <item x="1339"/>
        <item x="201"/>
        <item x="945"/>
        <item x="1203"/>
        <item x="1221"/>
        <item x="1119"/>
        <item x="1041"/>
        <item x="1162"/>
        <item x="1185"/>
        <item x="1320"/>
        <item x="1256"/>
        <item x="1207"/>
        <item x="418"/>
        <item x="0"/>
        <item x="1215"/>
        <item x="967"/>
        <item x="692"/>
        <item x="1319"/>
        <item x="1030"/>
        <item x="1314"/>
        <item x="1284"/>
        <item x="1265"/>
        <item x="1266"/>
        <item x="1415"/>
        <item x="1294"/>
        <item x="1138"/>
        <item x="1023"/>
        <item x="1322"/>
        <item x="1304"/>
        <item x="1209"/>
        <item x="1292"/>
        <item x="1365"/>
        <item x="1061"/>
        <item x="1350"/>
        <item x="1410"/>
        <item x="1280"/>
        <item x="1228"/>
        <item x="1020"/>
        <item x="1003"/>
        <item x="1367"/>
        <item x="936"/>
        <item x="1436"/>
        <item x="1267"/>
        <item x="1437"/>
        <item x="1342"/>
        <item x="1121"/>
        <item x="941"/>
        <item x="1275"/>
        <item x="962"/>
        <item x="1071"/>
        <item x="1008"/>
        <item x="1097"/>
        <item x="1422"/>
        <item x="1055"/>
        <item x="1257"/>
        <item x="920"/>
        <item x="1094"/>
        <item x="1194"/>
        <item x="925"/>
        <item x="1306"/>
        <item x="1375"/>
        <item x="1048"/>
        <item x="1355"/>
        <item x="1111"/>
        <item x="1050"/>
        <item x="965"/>
        <item x="1381"/>
        <item x="1341"/>
        <item x="1444"/>
        <item x="1373"/>
        <item x="973"/>
        <item x="1149"/>
        <item x="1140"/>
        <item x="1329"/>
        <item x="988"/>
        <item x="1079"/>
        <item x="1210"/>
        <item x="1109"/>
        <item x="1028"/>
        <item x="1066"/>
        <item x="1363"/>
        <item x="953"/>
        <item x="1125"/>
        <item x="1130"/>
        <item x="1005"/>
        <item x="1232"/>
        <item x="1277"/>
        <item x="1325"/>
        <item x="668"/>
        <item x="1118"/>
        <item x="912"/>
        <item x="1113"/>
        <item x="1034"/>
        <item x="1324"/>
        <item x="1188"/>
        <item x="939"/>
        <item x="1353"/>
        <item x="1287"/>
        <item x="1376"/>
        <item x="1328"/>
        <item x="1354"/>
        <item x="987"/>
        <item x="1172"/>
        <item x="915"/>
        <item x="1029"/>
        <item x="1179"/>
        <item x="1323"/>
        <item x="1053"/>
        <item x="1346"/>
        <item x="1414"/>
        <item x="1064"/>
        <item x="1099"/>
        <item x="1009"/>
        <item x="1419"/>
        <item x="1384"/>
        <item x="1310"/>
        <item x="978"/>
        <item x="1132"/>
        <item x="1269"/>
        <item x="1039"/>
        <item x="1200"/>
        <item x="1147"/>
        <item x="1049"/>
        <item x="1070"/>
        <item x="1349"/>
        <item x="1160"/>
        <item x="1167"/>
        <item x="1090"/>
        <item x="1217"/>
        <item x="1396"/>
        <item x="960"/>
        <item x="1405"/>
        <item x="1307"/>
        <item x="1000"/>
        <item x="1393"/>
        <item x="1154"/>
        <item x="1025"/>
        <item x="1187"/>
        <item x="930"/>
        <item x="1085"/>
        <item x="1272"/>
        <item x="1438"/>
        <item x="948"/>
        <item x="1022"/>
        <item x="1036"/>
        <item x="1366"/>
        <item x="1311"/>
        <item x="1037"/>
        <item x="970"/>
        <item x="1424"/>
        <item x="1237"/>
        <item x="1002"/>
        <item x="1007"/>
        <item x="994"/>
        <item x="1402"/>
        <item x="1204"/>
        <item x="1145"/>
        <item x="1180"/>
        <item x="1156"/>
        <item x="1317"/>
        <item x="1047"/>
        <item x="1321"/>
        <item x="1238"/>
        <item x="1249"/>
        <item x="1378"/>
        <item x="1377"/>
        <item x="1226"/>
        <item x="1131"/>
        <item x="937"/>
        <item x="1301"/>
        <item x="1199"/>
        <item x="1380"/>
        <item x="1430"/>
        <item x="1268"/>
        <item x="1104"/>
        <item x="916"/>
        <item x="1423"/>
        <item x="1182"/>
        <item x="1250"/>
        <item x="1112"/>
        <item x="1412"/>
        <item x="1075"/>
        <item x="1338"/>
        <item x="922"/>
        <item x="1303"/>
        <item x="961"/>
        <item x="986"/>
        <item x="1233"/>
        <item x="989"/>
        <item x="1058"/>
        <item x="1044"/>
        <item x="1224"/>
        <item x="1214"/>
        <item x="1252"/>
        <item x="1327"/>
        <item x="1421"/>
        <item x="1212"/>
        <item x="1176"/>
        <item x="1114"/>
        <item x="1080"/>
        <item x="1332"/>
        <item x="1236"/>
        <item x="971"/>
        <item x="1137"/>
        <item x="1392"/>
        <item x="1065"/>
        <item x="1391"/>
        <item x="1120"/>
        <item x="1368"/>
        <item x="1193"/>
        <item x="1142"/>
        <item x="1302"/>
        <item x="1150"/>
        <item x="1283"/>
        <item x="1247"/>
        <item x="1261"/>
        <item x="1271"/>
        <item x="1018"/>
        <item x="1062"/>
        <item x="1395"/>
        <item x="1060"/>
        <item x="1348"/>
        <item x="1052"/>
        <item x="997"/>
        <item x="935"/>
        <item x="1040"/>
        <item x="1337"/>
        <item x="1164"/>
        <item x="1330"/>
        <item x="1382"/>
        <item x="1001"/>
        <item x="1390"/>
        <item x="1400"/>
        <item x="1282"/>
        <item x="1264"/>
        <item x="1068"/>
        <item x="1213"/>
        <item x="1388"/>
        <item x="933"/>
        <item x="1428"/>
        <item x="1082"/>
        <item x="1159"/>
        <item x="1146"/>
        <item x="949"/>
        <item x="1427"/>
        <item x="1166"/>
        <item x="1077"/>
        <item x="1401"/>
        <item x="1046"/>
        <item x="1253"/>
        <item x="1136"/>
        <item x="951"/>
        <item x="1435"/>
        <item x="1229"/>
        <item x="957"/>
        <item x="1108"/>
        <item x="1088"/>
        <item x="1239"/>
        <item x="944"/>
        <item x="1010"/>
        <item x="61"/>
        <item x="1222"/>
        <item x="1359"/>
        <item x="982"/>
        <item x="1072"/>
        <item x="1043"/>
        <item x="1343"/>
        <item x="1015"/>
        <item x="1248"/>
        <item x="1411"/>
        <item x="1281"/>
        <item x="1333"/>
        <item x="1139"/>
        <item x="1045"/>
        <item x="1394"/>
        <item x="1219"/>
        <item x="942"/>
        <item x="1429"/>
        <item x="1102"/>
        <item x="1262"/>
        <item x="931"/>
        <item x="946"/>
        <item x="914"/>
        <item x="1205"/>
        <item x="610"/>
        <item x="1051"/>
        <item x="1141"/>
        <item x="918"/>
        <item x="1254"/>
        <item x="1260"/>
        <item x="1431"/>
        <item x="1318"/>
        <item x="1173"/>
        <item x="947"/>
        <item x="1235"/>
        <item x="1006"/>
        <item x="1197"/>
        <item x="1107"/>
        <item x="1291"/>
        <item x="1019"/>
        <item x="1191"/>
        <item x="1181"/>
        <item x="1246"/>
        <item x="1276"/>
        <item x="968"/>
        <item x="1407"/>
        <item x="1243"/>
        <item x="1308"/>
        <item x="1021"/>
        <item x="919"/>
        <item x="1216"/>
        <item x="682"/>
        <item x="991"/>
        <item x="1110"/>
        <item x="1171"/>
        <item x="1334"/>
        <item x="979"/>
        <item x="1293"/>
        <item x="1024"/>
        <item x="1192"/>
        <item x="1004"/>
        <item x="1326"/>
        <item x="1417"/>
        <item x="1297"/>
        <item x="1295"/>
        <item x="1117"/>
        <item x="1418"/>
        <item x="928"/>
        <item x="1106"/>
        <item x="913"/>
        <item x="1218"/>
        <item x="974"/>
        <item x="964"/>
        <item x="966"/>
        <item x="1225"/>
        <item x="1186"/>
        <item x="1202"/>
        <item x="1369"/>
        <item x="1123"/>
        <item x="1425"/>
        <item x="954"/>
        <item x="1220"/>
        <item x="1084"/>
        <item x="1432"/>
        <item x="566"/>
        <item x="1251"/>
        <item x="1063"/>
        <item x="1183"/>
        <item x="1347"/>
        <item x="1074"/>
        <item x="926"/>
        <item x="1404"/>
        <item x="1091"/>
        <item x="1122"/>
        <item x="1406"/>
        <item x="940"/>
        <item x="1059"/>
        <item x="958"/>
        <item x="1189"/>
        <item x="1413"/>
        <item x="1398"/>
        <item x="1211"/>
        <item x="1198"/>
        <item x="1098"/>
        <item x="1170"/>
        <item x="1309"/>
        <item x="999"/>
        <item x="1095"/>
        <item x="984"/>
        <item x="959"/>
        <item x="1153"/>
        <item x="1135"/>
        <item x="932"/>
        <item x="1443"/>
        <item x="1012"/>
        <item x="909"/>
        <item x="1126"/>
        <item x="1101"/>
        <item x="1241"/>
        <item x="1245"/>
        <item x="1263"/>
        <item x="1315"/>
        <item x="952"/>
        <item x="1230"/>
        <item x="1231"/>
        <item x="1093"/>
        <item x="1409"/>
        <item x="1143"/>
        <item x="983"/>
        <item x="1206"/>
        <item x="1433"/>
        <item x="981"/>
        <item x="1361"/>
        <item x="1157"/>
        <item x="1316"/>
        <item x="1387"/>
        <item x="1370"/>
        <item x="993"/>
        <item x="1279"/>
        <item x="1161"/>
        <item x="1100"/>
        <item x="1399"/>
        <item x="1242"/>
        <item x="927"/>
        <item x="1086"/>
        <item x="1038"/>
        <item x="1096"/>
        <item x="1169"/>
        <item x="1057"/>
        <item x="917"/>
        <item x="1152"/>
        <item x="924"/>
        <item x="1089"/>
        <item x="1345"/>
        <item x="1344"/>
        <item x="985"/>
        <item x="1201"/>
        <item x="1208"/>
        <item x="1092"/>
        <item x="1158"/>
        <item x="1128"/>
        <item x="1288"/>
        <item x="1195"/>
        <item x="1372"/>
        <item x="1148"/>
        <item x="1013"/>
        <item x="1178"/>
        <item x="1403"/>
        <item x="1133"/>
        <item x="1017"/>
        <item x="1115"/>
        <item x="1331"/>
        <item x="1408"/>
        <item x="1416"/>
        <item x="1026"/>
        <item x="910"/>
        <item x="1105"/>
        <item x="1073"/>
        <item x="1397"/>
        <item x="1014"/>
        <item x="1196"/>
        <item x="1270"/>
        <item x="995"/>
        <item x="1134"/>
        <item x="1434"/>
        <item x="1442"/>
        <item x="1174"/>
        <item x="1441"/>
        <item x="996"/>
        <item x="1420"/>
        <item x="1227"/>
        <item x="1163"/>
        <item x="972"/>
        <item x="1305"/>
        <item x="976"/>
        <item x="1371"/>
        <item x="1151"/>
        <item x="1087"/>
        <item x="1356"/>
        <item x="1177"/>
        <item x="1386"/>
        <item x="923"/>
        <item x="1129"/>
        <item x="1175"/>
        <item x="1258"/>
        <item x="1360"/>
        <item x="990"/>
        <item x="1426"/>
        <item x="1352"/>
        <item x="1357"/>
        <item x="938"/>
        <item x="934"/>
        <item x="1124"/>
        <item x="1032"/>
        <item x="1286"/>
        <item x="1312"/>
        <item x="1076"/>
        <item x="1299"/>
        <item x="1027"/>
        <item x="929"/>
        <item x="969"/>
        <item x="1067"/>
        <item x="1168"/>
        <item x="1031"/>
        <item x="956"/>
        <item x="1190"/>
        <item x="1298"/>
        <item x="1244"/>
        <item x="1081"/>
        <item x="1069"/>
        <item x="1385"/>
        <item x="1313"/>
        <item x="1445"/>
        <item x="943"/>
        <item x="992"/>
        <item x="1016"/>
        <item x="1440"/>
        <item x="977"/>
        <item x="1103"/>
        <item x="1278"/>
        <item x="1127"/>
        <item x="963"/>
        <item x="1285"/>
        <item x="1336"/>
        <item x="1439"/>
        <item x="1240"/>
        <item x="1011"/>
        <item x="1083"/>
        <item x="998"/>
        <item x="1364"/>
        <item x="1351"/>
        <item x="1165"/>
        <item x="1184"/>
        <item x="911"/>
        <item x="1255"/>
        <item x="1389"/>
        <item x="1234"/>
        <item x="1296"/>
        <item x="975"/>
        <item x="1300"/>
        <item x="1335"/>
        <item x="1054"/>
        <item x="423"/>
        <item x="1078"/>
        <item x="955"/>
        <item x="1374"/>
        <item x="1259"/>
        <item x="1274"/>
        <item x="1289"/>
        <item x="1358"/>
        <item x="1379"/>
        <item x="1223"/>
        <item x="921"/>
        <item x="1042"/>
        <item x="980"/>
        <item x="436"/>
        <item x="5"/>
        <item x="103"/>
        <item x="670"/>
        <item x="875"/>
        <item x="729"/>
        <item x="833"/>
        <item x="740"/>
        <item x="28"/>
        <item x="669"/>
        <item x="852"/>
        <item x="735"/>
        <item x="838"/>
        <item x="894"/>
        <item x="879"/>
        <item x="745"/>
        <item x="846"/>
        <item x="908"/>
        <item x="756"/>
        <item x="751"/>
        <item x="767"/>
        <item x="807"/>
        <item x="762"/>
        <item x="881"/>
        <item x="746"/>
        <item x="732"/>
        <item x="858"/>
        <item x="779"/>
        <item x="839"/>
        <item x="764"/>
        <item x="802"/>
        <item x="749"/>
        <item x="856"/>
        <item x="850"/>
        <item x="863"/>
        <item x="788"/>
        <item x="876"/>
        <item x="906"/>
        <item x="871"/>
        <item x="905"/>
        <item x="809"/>
        <item x="810"/>
        <item x="814"/>
        <item x="803"/>
        <item x="898"/>
        <item x="757"/>
        <item x="806"/>
        <item x="843"/>
        <item x="893"/>
        <item x="815"/>
        <item x="754"/>
        <item x="822"/>
        <item x="903"/>
        <item x="835"/>
        <item x="795"/>
        <item x="733"/>
        <item x="865"/>
        <item x="765"/>
        <item x="888"/>
        <item x="866"/>
        <item x="781"/>
        <item x="789"/>
        <item x="780"/>
        <item x="776"/>
        <item x="794"/>
        <item x="813"/>
        <item x="819"/>
        <item x="878"/>
        <item x="792"/>
        <item x="747"/>
        <item x="798"/>
        <item x="742"/>
        <item x="793"/>
        <item x="849"/>
        <item x="828"/>
        <item x="867"/>
        <item x="770"/>
        <item x="741"/>
        <item x="872"/>
        <item x="883"/>
        <item x="834"/>
        <item x="811"/>
        <item x="854"/>
        <item x="847"/>
        <item x="874"/>
        <item x="842"/>
        <item x="766"/>
        <item x="761"/>
        <item x="885"/>
        <item x="787"/>
        <item x="796"/>
        <item x="896"/>
        <item x="750"/>
        <item x="831"/>
        <item x="731"/>
        <item x="844"/>
        <item x="797"/>
        <item x="859"/>
        <item x="886"/>
        <item x="785"/>
        <item x="845"/>
        <item x="877"/>
        <item x="783"/>
        <item x="848"/>
        <item x="887"/>
        <item x="861"/>
        <item x="784"/>
        <item x="771"/>
        <item x="755"/>
        <item x="870"/>
        <item x="739"/>
        <item x="821"/>
        <item x="775"/>
        <item x="837"/>
        <item x="836"/>
        <item x="862"/>
        <item x="778"/>
        <item x="790"/>
        <item x="882"/>
        <item x="853"/>
        <item x="752"/>
        <item x="884"/>
        <item x="769"/>
        <item x="897"/>
        <item x="860"/>
        <item x="841"/>
        <item x="753"/>
        <item x="901"/>
        <item x="827"/>
        <item x="799"/>
        <item x="737"/>
        <item x="824"/>
        <item x="808"/>
        <item x="774"/>
        <item x="889"/>
        <item x="899"/>
        <item x="744"/>
        <item x="786"/>
        <item x="855"/>
        <item x="758"/>
        <item x="820"/>
        <item x="782"/>
        <item x="730"/>
        <item x="832"/>
        <item x="748"/>
        <item x="825"/>
        <item x="773"/>
        <item x="880"/>
        <item x="890"/>
        <item x="891"/>
        <item x="823"/>
        <item x="738"/>
        <item x="900"/>
        <item x="829"/>
        <item x="760"/>
        <item x="777"/>
        <item x="851"/>
        <item x="805"/>
        <item x="857"/>
        <item x="840"/>
        <item x="804"/>
        <item x="830"/>
        <item x="826"/>
        <item x="869"/>
        <item x="904"/>
        <item x="743"/>
        <item x="768"/>
        <item x="864"/>
        <item x="772"/>
        <item x="734"/>
        <item x="817"/>
        <item x="902"/>
        <item x="800"/>
        <item x="816"/>
        <item x="868"/>
        <item x="873"/>
        <item x="892"/>
        <item x="801"/>
        <item x="818"/>
        <item x="895"/>
        <item x="763"/>
        <item x="791"/>
        <item x="736"/>
        <item x="759"/>
        <item x="812"/>
        <item x="907"/>
        <item x="113"/>
        <item x="29"/>
        <item x="101"/>
        <item x="27"/>
        <item x="86"/>
        <item x="87"/>
        <item x="363"/>
        <item t="default"/>
      </items>
    </pivotField>
    <pivotField showAll="0"/>
    <pivotField showAll="0"/>
  </pivotFields>
  <rowItems count="1">
    <i/>
  </rowItems>
  <colFields count="2">
    <field x="1"/>
    <field x="-2"/>
  </colFields>
  <colItems count="26">
    <i>
      <x/>
      <x/>
    </i>
    <i r="1" i="1">
      <x v="1"/>
    </i>
    <i>
      <x v="1"/>
      <x/>
    </i>
    <i r="1" i="1">
      <x v="1"/>
    </i>
    <i>
      <x v="2"/>
      <x/>
    </i>
    <i r="1" i="1">
      <x v="1"/>
    </i>
    <i>
      <x v="3"/>
      <x/>
    </i>
    <i r="1" i="1">
      <x v="1"/>
    </i>
    <i>
      <x v="4"/>
      <x/>
    </i>
    <i r="1" i="1">
      <x v="1"/>
    </i>
    <i>
      <x v="5"/>
      <x/>
    </i>
    <i r="1" i="1">
      <x v="1"/>
    </i>
    <i>
      <x v="6"/>
      <x/>
    </i>
    <i r="1" i="1">
      <x v="1"/>
    </i>
    <i>
      <x v="7"/>
      <x/>
    </i>
    <i r="1" i="1">
      <x v="1"/>
    </i>
    <i>
      <x v="8"/>
      <x/>
    </i>
    <i r="1" i="1">
      <x v="1"/>
    </i>
    <i>
      <x v="9"/>
      <x/>
    </i>
    <i r="1" i="1">
      <x v="1"/>
    </i>
    <i>
      <x v="10"/>
      <x/>
    </i>
    <i r="1" i="1">
      <x v="1"/>
    </i>
    <i>
      <x v="11"/>
      <x/>
    </i>
    <i r="1" i="1">
      <x v="1"/>
    </i>
    <i t="grand">
      <x/>
    </i>
    <i t="grand" i="1">
      <x/>
    </i>
  </colItems>
  <dataFields count="2">
    <dataField name="Sum of Market Water Demand (Giga-Litres)" fld="2" baseField="0" baseItem="0"/>
    <dataField name="Average of Water Balancing Price ($/ML)" fld="3" subtotal="average"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FD3AEEB-36C3-4DA2-9BF7-4E629E9EEFF4}" name="PivotTable8"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H179:AJ196" firstHeaderRow="1" firstDataRow="1" firstDataCol="0"/>
  <pivotFields count="6">
    <pivotField numFmtId="165" showAll="0"/>
    <pivotField showAll="0"/>
    <pivotField numFmtId="2" showAll="0"/>
    <pivotField numFmtId="166"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9F1C4590-05C0-4675-8A6C-BDD72BA397DE}" name="PivotTable2"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F67:BE70" firstHeaderRow="1" firstDataRow="3" firstDataCol="0" rowPageCount="1" colPageCount="1"/>
  <pivotFields count="6">
    <pivotField numFmtId="165" showAll="0"/>
    <pivotField axis="axisCol" showAll="0">
      <items count="13">
        <item x="0"/>
        <item x="1"/>
        <item x="2"/>
        <item x="3"/>
        <item x="4"/>
        <item x="5"/>
        <item x="6"/>
        <item x="7"/>
        <item x="8"/>
        <item x="9"/>
        <item x="10"/>
        <item x="11"/>
        <item t="default"/>
      </items>
    </pivotField>
    <pivotField dataField="1" numFmtId="2" showAll="0">
      <items count="1461">
        <item x="234"/>
        <item x="598"/>
        <item x="616"/>
        <item x="440"/>
        <item x="276"/>
        <item x="542"/>
        <item x="570"/>
        <item x="220"/>
        <item x="654"/>
        <item x="290"/>
        <item x="584"/>
        <item x="676"/>
        <item x="232"/>
        <item x="228"/>
        <item x="16"/>
        <item x="108"/>
        <item x="320"/>
        <item x="22"/>
        <item x="138"/>
        <item x="496"/>
        <item x="248"/>
        <item x="544"/>
        <item x="964"/>
        <item x="718"/>
        <item x="596"/>
        <item x="506"/>
        <item x="274"/>
        <item x="622"/>
        <item x="472"/>
        <item x="446"/>
        <item x="82"/>
        <item x="174"/>
        <item x="194"/>
        <item x="652"/>
        <item x="838"/>
        <item x="566"/>
        <item x="686"/>
        <item x="458"/>
        <item x="540"/>
        <item x="178"/>
        <item x="388"/>
        <item x="710"/>
        <item x="218"/>
        <item x="526"/>
        <item x="666"/>
        <item x="206"/>
        <item x="716"/>
        <item x="582"/>
        <item x="106"/>
        <item x="470"/>
        <item x="378"/>
        <item x="38"/>
        <item x="722"/>
        <item x="416"/>
        <item x="164"/>
        <item x="258"/>
        <item x="188"/>
        <item x="560"/>
        <item x="128"/>
        <item x="72"/>
        <item x="990"/>
        <item x="656"/>
        <item x="484"/>
        <item x="1300"/>
        <item x="122"/>
        <item x="992"/>
        <item x="370"/>
        <item x="150"/>
        <item x="724"/>
        <item x="512"/>
        <item x="528"/>
        <item x="1328"/>
        <item x="162"/>
        <item x="708"/>
        <item x="6"/>
        <item x="852"/>
        <item x="908"/>
        <item x="332"/>
        <item x="148"/>
        <item x="456"/>
        <item x="358"/>
        <item x="176"/>
        <item x="434"/>
        <item x="310"/>
        <item x="572"/>
        <item x="132"/>
        <item x="1006"/>
        <item x="80"/>
        <item x="224"/>
        <item x="594"/>
        <item x="368"/>
        <item x="668"/>
        <item x="126"/>
        <item x="8"/>
        <item x="617"/>
        <item x="240"/>
        <item x="592"/>
        <item x="230"/>
        <item x="978"/>
        <item x="204"/>
        <item x="836"/>
        <item x="50"/>
        <item x="360"/>
        <item x="590"/>
        <item x="640"/>
        <item x="586"/>
        <item x="574"/>
        <item x="655"/>
        <item x="266"/>
        <item x="52"/>
        <item x="226"/>
        <item x="514"/>
        <item x="1020"/>
        <item x="532"/>
        <item x="632"/>
        <item x="578"/>
        <item x="36"/>
        <item x="1342"/>
        <item x="588"/>
        <item x="175"/>
        <item x="54"/>
        <item x="249"/>
        <item x="576"/>
        <item x="488"/>
        <item x="571"/>
        <item x="962"/>
        <item x="508"/>
        <item x="1314"/>
        <item x="330"/>
        <item x="568"/>
        <item x="1354"/>
        <item x="677"/>
        <item x="672"/>
        <item x="380"/>
        <item x="235"/>
        <item x="374"/>
        <item x="198"/>
        <item x="784"/>
        <item x="386"/>
        <item x="24"/>
        <item x="1384"/>
        <item x="766"/>
        <item x="18"/>
        <item x="904"/>
        <item x="280"/>
        <item x="870"/>
        <item x="808"/>
        <item x="958"/>
        <item x="1286"/>
        <item x="460"/>
        <item x="906"/>
        <item x="782"/>
        <item x="1230"/>
        <item x="504"/>
        <item x="278"/>
        <item x="880"/>
        <item x="600"/>
        <item x="94"/>
        <item x="196"/>
        <item x="1048"/>
        <item x="66"/>
        <item x="408"/>
        <item x="364"/>
        <item x="634"/>
        <item x="222"/>
        <item x="177"/>
        <item x="382"/>
        <item x="646"/>
        <item x="626"/>
        <item x="564"/>
        <item x="738"/>
        <item x="597"/>
        <item x="84"/>
        <item x="580"/>
        <item x="321"/>
        <item x="1188"/>
        <item x="189"/>
        <item x="272"/>
        <item x="548"/>
        <item x="402"/>
        <item x="410"/>
        <item x="170"/>
        <item x="1272"/>
        <item x="688"/>
        <item x="444"/>
        <item x="1274"/>
        <item x="184"/>
        <item x="905"/>
        <item x="180"/>
        <item x="1398"/>
        <item x="308"/>
        <item x="752"/>
        <item x="282"/>
        <item x="638"/>
        <item x="414"/>
        <item x="142"/>
        <item x="720"/>
        <item x="442"/>
        <item x="541"/>
        <item x="288"/>
        <item x="687"/>
        <item x="292"/>
        <item x="1448"/>
        <item x="1326"/>
        <item x="322"/>
        <item x="140"/>
        <item x="441"/>
        <item x="233"/>
        <item x="284"/>
        <item x="502"/>
        <item x="179"/>
        <item x="318"/>
        <item x="229"/>
        <item x="602"/>
        <item x="296"/>
        <item x="346"/>
        <item x="202"/>
        <item x="1340"/>
        <item x="1412"/>
        <item x="316"/>
        <item x="892"/>
        <item x="1312"/>
        <item x="438"/>
        <item x="522"/>
        <item x="1270"/>
        <item x="1216"/>
        <item x="78"/>
        <item x="376"/>
        <item x="1174"/>
        <item x="236"/>
        <item x="490"/>
        <item x="312"/>
        <item x="221"/>
        <item x="950"/>
        <item x="214"/>
        <item x="216"/>
        <item x="768"/>
        <item x="585"/>
        <item x="134"/>
        <item x="599"/>
        <item x="536"/>
        <item x="1160"/>
        <item x="23"/>
        <item x="277"/>
        <item x="291"/>
        <item x="644"/>
        <item x="474"/>
        <item x="294"/>
        <item x="219"/>
        <item x="1004"/>
        <item x="527"/>
        <item x="20"/>
        <item x="604"/>
        <item x="500"/>
        <item x="534"/>
        <item x="1200"/>
        <item x="667"/>
        <item x="286"/>
        <item x="894"/>
        <item x="824"/>
        <item x="384"/>
        <item x="556"/>
        <item x="562"/>
        <item x="684"/>
        <item x="1356"/>
        <item x="1202"/>
        <item x="250"/>
        <item x="948"/>
        <item x="256"/>
        <item x="717"/>
        <item x="979"/>
        <item x="190"/>
        <item x="624"/>
        <item x="1242"/>
        <item x="606"/>
        <item x="538"/>
        <item x="48"/>
        <item x="275"/>
        <item x="878"/>
        <item x="976"/>
        <item x="259"/>
        <item x="1440"/>
        <item x="464"/>
        <item x="545"/>
        <item x="1318"/>
        <item x="264"/>
        <item x="81"/>
        <item x="712"/>
        <item x="471"/>
        <item x="1396"/>
        <item x="120"/>
        <item x="482"/>
        <item x="628"/>
        <item x="17"/>
        <item x="452"/>
        <item x="314"/>
        <item x="762"/>
        <item x="728"/>
        <item x="254"/>
        <item x="1258"/>
        <item x="650"/>
        <item x="682"/>
        <item x="350"/>
        <item x="32"/>
        <item x="163"/>
        <item x="550"/>
        <item x="1298"/>
        <item x="14"/>
        <item x="642"/>
        <item x="390"/>
        <item x="158"/>
        <item x="660"/>
        <item x="850"/>
        <item x="447"/>
        <item x="530"/>
        <item x="1146"/>
        <item x="165"/>
        <item x="524"/>
        <item x="1454"/>
        <item x="372"/>
        <item x="244"/>
        <item x="1036"/>
        <item x="706"/>
        <item x="804"/>
        <item x="1088"/>
        <item x="302"/>
        <item x="400"/>
        <item x="448"/>
        <item x="195"/>
        <item x="726"/>
        <item x="268"/>
        <item x="636"/>
        <item x="485"/>
        <item x="478"/>
        <item x="96"/>
        <item x="107"/>
        <item x="954"/>
        <item x="56"/>
        <item x="555"/>
        <item x="270"/>
        <item x="900"/>
        <item x="543"/>
        <item x="348"/>
        <item x="289"/>
        <item x="328"/>
        <item x="422"/>
        <item x="172"/>
        <item x="714"/>
        <item x="754"/>
        <item x="356"/>
        <item x="810"/>
        <item x="46"/>
        <item x="1324"/>
        <item x="658"/>
        <item x="212"/>
        <item x="412"/>
        <item x="76"/>
        <item x="1118"/>
        <item x="709"/>
        <item x="1256"/>
        <item x="432"/>
        <item x="317"/>
        <item x="418"/>
        <item x="480"/>
        <item x="352"/>
        <item x="1214"/>
        <item x="1284"/>
        <item x="466"/>
        <item x="1186"/>
        <item x="136"/>
        <item x="520"/>
        <item x="83"/>
        <item x="864"/>
        <item x="34"/>
        <item x="1382"/>
        <item x="1386"/>
        <item x="970"/>
        <item x="260"/>
        <item x="510"/>
        <item x="1158"/>
        <item x="546"/>
        <item x="130"/>
        <item x="1310"/>
        <item x="462"/>
        <item x="160"/>
        <item x="780"/>
        <item x="858"/>
        <item x="956"/>
        <item x="980"/>
        <item x="1438"/>
        <item x="64"/>
        <item x="1172"/>
        <item x="133"/>
        <item x="618"/>
        <item x="110"/>
        <item x="806"/>
        <item x="648"/>
        <item x="518"/>
        <item x="344"/>
        <item x="1034"/>
        <item x="909"/>
        <item x="124"/>
        <item x="623"/>
        <item x="826"/>
        <item x="450"/>
        <item x="379"/>
        <item x="354"/>
        <item x="495"/>
        <item x="1116"/>
        <item x="1452"/>
        <item x="426"/>
        <item x="664"/>
        <item x="1046"/>
        <item x="1322"/>
        <item x="118"/>
        <item x="907"/>
        <item x="516"/>
        <item x="1244"/>
        <item x="326"/>
        <item x="1385"/>
        <item x="476"/>
        <item x="262"/>
        <item x="653"/>
        <item x="74"/>
        <item x="392"/>
        <item x="662"/>
        <item x="876"/>
        <item x="242"/>
        <item x="854"/>
        <item x="558"/>
        <item x="494"/>
        <item x="394"/>
        <item x="1278"/>
        <item x="1287"/>
        <item x="109"/>
        <item x="736"/>
        <item x="1306"/>
        <item x="359"/>
        <item x="764"/>
        <item x="146"/>
        <item x="837"/>
        <item x="620"/>
        <item x="1138"/>
        <item x="238"/>
        <item x="888"/>
        <item x="960"/>
        <item x="591"/>
        <item x="515"/>
        <item x="577"/>
        <item x="306"/>
        <item x="740"/>
        <item x="1276"/>
        <item x="645"/>
        <item x="208"/>
        <item x="156"/>
        <item x="435"/>
        <item x="630"/>
        <item x="1228"/>
        <item x="711"/>
        <item x="561"/>
        <item x="210"/>
        <item x="719"/>
        <item x="893"/>
        <item x="583"/>
        <item x="70"/>
        <item x="420"/>
        <item x="554"/>
        <item x="996"/>
        <item x="141"/>
        <item x="1315"/>
        <item x="936"/>
        <item x="608"/>
        <item x="492"/>
        <item x="680"/>
        <item x="430"/>
        <item x="965"/>
        <item x="1362"/>
        <item x="334"/>
        <item x="1164"/>
        <item x="95"/>
        <item x="872"/>
        <item x="704"/>
        <item x="657"/>
        <item x="794"/>
        <item x="127"/>
        <item x="1364"/>
        <item x="1002"/>
        <item x="454"/>
        <item x="62"/>
        <item x="587"/>
        <item x="129"/>
        <item x="595"/>
        <item x="839"/>
        <item x="304"/>
        <item x="58"/>
        <item x="171"/>
        <item x="319"/>
        <item x="1316"/>
        <item x="1062"/>
        <item x="40"/>
        <item x="497"/>
        <item x="1446"/>
        <item x="589"/>
        <item x="840"/>
        <item x="573"/>
        <item x="42"/>
        <item x="1288"/>
        <item x="246"/>
        <item x="433"/>
        <item x="1060"/>
        <item x="934"/>
        <item x="1226"/>
        <item x="1190"/>
        <item x="796"/>
        <item x="181"/>
        <item x="1327"/>
        <item x="231"/>
        <item x="498"/>
        <item x="149"/>
        <item x="361"/>
        <item x="974"/>
        <item x="345"/>
        <item x="1222"/>
        <item x="895"/>
        <item x="1416"/>
        <item x="459"/>
        <item x="200"/>
        <item x="265"/>
        <item x="886"/>
        <item x="7"/>
        <item x="1042"/>
        <item x="1302"/>
        <item x="951"/>
        <item x="340"/>
        <item x="1350"/>
        <item x="647"/>
        <item x="1296"/>
        <item x="298"/>
        <item x="338"/>
        <item x="1271"/>
        <item x="60"/>
        <item x="579"/>
        <item x="593"/>
        <item x="659"/>
        <item x="137"/>
        <item x="1320"/>
        <item x="473"/>
        <item x="381"/>
        <item x="991"/>
        <item x="1414"/>
        <item x="581"/>
        <item x="309"/>
        <item x="269"/>
        <item x="1304"/>
        <item x="192"/>
        <item x="186"/>
        <item x="225"/>
        <item x="389"/>
        <item x="336"/>
        <item x="565"/>
        <item x="702"/>
        <item x="1262"/>
        <item x="185"/>
        <item x="197"/>
        <item x="1162"/>
        <item x="866"/>
        <item x="366"/>
        <item x="205"/>
        <item x="139"/>
        <item x="417"/>
        <item x="575"/>
        <item x="273"/>
        <item x="324"/>
        <item x="678"/>
        <item x="469"/>
        <item x="1010"/>
        <item x="963"/>
        <item x="778"/>
        <item x="529"/>
        <item x="311"/>
        <item x="166"/>
        <item x="509"/>
        <item x="673"/>
        <item x="154"/>
        <item x="169"/>
        <item x="982"/>
        <item x="152"/>
        <item x="144"/>
        <item x="507"/>
        <item x="1368"/>
        <item x="223"/>
        <item x="1132"/>
        <item x="73"/>
        <item x="237"/>
        <item x="387"/>
        <item x="748"/>
        <item x="910"/>
        <item x="959"/>
        <item x="267"/>
        <item x="457"/>
        <item x="199"/>
        <item x="1252"/>
        <item x="505"/>
        <item x="404"/>
        <item x="696"/>
        <item x="737"/>
        <item x="161"/>
        <item x="1308"/>
        <item x="1168"/>
        <item x="71"/>
        <item x="1294"/>
        <item x="1012"/>
        <item x="790"/>
        <item x="1232"/>
        <item x="1026"/>
        <item x="1257"/>
        <item x="531"/>
        <item x="1332"/>
        <item x="901"/>
        <item x="723"/>
        <item x="85"/>
        <item x="323"/>
        <item x="33"/>
        <item x="539"/>
        <item x="1352"/>
        <item x="770"/>
        <item x="1330"/>
        <item x="396"/>
        <item x="168"/>
        <item x="1348"/>
        <item x="898"/>
        <item x="922"/>
        <item x="2"/>
        <item x="1301"/>
        <item x="552"/>
        <item x="729"/>
        <item x="884"/>
        <item x="227"/>
        <item x="1282"/>
        <item x="1024"/>
        <item x="369"/>
        <item x="1290"/>
        <item x="203"/>
        <item x="1299"/>
        <item x="772"/>
        <item x="1022"/>
        <item x="1090"/>
        <item x="694"/>
        <item x="786"/>
        <item x="333"/>
        <item x="406"/>
        <item x="788"/>
        <item x="10"/>
        <item x="1360"/>
        <item x="92"/>
        <item x="4"/>
        <item x="665"/>
        <item x="1220"/>
        <item x="1120"/>
        <item x="383"/>
        <item x="1104"/>
        <item x="641"/>
        <item x="612"/>
        <item x="732"/>
        <item x="281"/>
        <item x="674"/>
        <item x="989"/>
        <item x="239"/>
        <item x="347"/>
        <item x="503"/>
        <item x="1338"/>
        <item x="461"/>
        <item x="1018"/>
        <item x="271"/>
        <item x="436"/>
        <item x="398"/>
        <item x="1014"/>
        <item x="1402"/>
        <item x="297"/>
        <item x="627"/>
        <item x="44"/>
        <item x="1204"/>
        <item x="1370"/>
        <item x="633"/>
        <item x="385"/>
        <item x="535"/>
        <item x="287"/>
        <item x="19"/>
        <item x="143"/>
        <item x="1238"/>
        <item x="1376"/>
        <item x="1450"/>
        <item x="721"/>
        <item x="21"/>
        <item x="871"/>
        <item x="1140"/>
        <item x="1110"/>
        <item x="252"/>
        <item x="445"/>
        <item x="207"/>
        <item x="371"/>
        <item x="776"/>
        <item x="1076"/>
        <item x="261"/>
        <item x="443"/>
        <item x="792"/>
        <item x="1201"/>
        <item x="11"/>
        <item x="501"/>
        <item x="902"/>
        <item x="690"/>
        <item x="1273"/>
        <item x="159"/>
        <item x="966"/>
        <item x="1176"/>
        <item x="428"/>
        <item x="1264"/>
        <item x="68"/>
        <item x="949"/>
        <item x="946"/>
        <item x="952"/>
        <item x="1040"/>
        <item x="1182"/>
        <item x="1292"/>
        <item x="465"/>
        <item x="822"/>
        <item x="1144"/>
        <item x="283"/>
        <item x="862"/>
        <item x="614"/>
        <item x="1394"/>
        <item x="1212"/>
        <item x="1397"/>
        <item x="643"/>
        <item x="1044"/>
        <item x="1400"/>
        <item x="37"/>
        <item x="855"/>
        <item x="26"/>
        <item x="1266"/>
        <item x="25"/>
        <item x="1224"/>
        <item x="79"/>
        <item x="1236"/>
        <item x="750"/>
        <item x="293"/>
        <item x="1399"/>
        <item x="467"/>
        <item x="940"/>
        <item x="409"/>
        <item x="1229"/>
        <item x="1275"/>
        <item x="173"/>
        <item x="67"/>
        <item x="331"/>
        <item x="993"/>
        <item x="77"/>
        <item x="257"/>
        <item x="1404"/>
        <item x="903"/>
        <item x="856"/>
        <item x="1458"/>
        <item x="1410"/>
        <item x="998"/>
        <item x="533"/>
        <item x="1374"/>
        <item x="774"/>
        <item x="1102"/>
        <item x="98"/>
        <item x="860"/>
        <item x="35"/>
        <item x="285"/>
        <item x="938"/>
        <item x="1050"/>
        <item x="373"/>
        <item x="800"/>
        <item x="182"/>
        <item x="977"/>
        <item x="1234"/>
        <item x="1056"/>
        <item x="1194"/>
        <item x="217"/>
        <item x="415"/>
        <item x="920"/>
        <item x="601"/>
        <item x="986"/>
        <item x="868"/>
        <item x="1406"/>
        <item x="313"/>
        <item x="1005"/>
        <item x="1442"/>
        <item x="1152"/>
        <item x="1388"/>
        <item x="100"/>
        <item x="1130"/>
        <item x="525"/>
        <item x="411"/>
        <item x="537"/>
        <item x="1008"/>
        <item x="1336"/>
        <item x="1366"/>
        <item x="1334"/>
        <item x="763"/>
        <item x="523"/>
        <item x="116"/>
        <item x="9"/>
        <item x="1000"/>
        <item x="1086"/>
        <item x="879"/>
        <item x="305"/>
        <item x="547"/>
        <item x="377"/>
        <item x="295"/>
        <item x="357"/>
        <item x="734"/>
        <item x="1231"/>
        <item x="1285"/>
        <item x="15"/>
        <item x="1447"/>
        <item x="255"/>
        <item x="1329"/>
        <item x="1206"/>
        <item x="1038"/>
        <item x="1052"/>
        <item x="896"/>
        <item x="279"/>
        <item x="12"/>
        <item x="1436"/>
        <item x="707"/>
        <item x="1064"/>
        <item x="1268"/>
        <item x="479"/>
        <item x="1084"/>
        <item x="1341"/>
        <item x="825"/>
        <item x="365"/>
        <item x="899"/>
        <item x="1383"/>
        <item x="483"/>
        <item x="1166"/>
        <item x="685"/>
        <item x="689"/>
        <item x="342"/>
        <item x="914"/>
        <item x="890"/>
        <item x="1413"/>
        <item x="1346"/>
        <item x="944"/>
        <item x="468"/>
        <item x="1007"/>
        <item x="1021"/>
        <item x="407"/>
        <item x="513"/>
        <item x="1142"/>
        <item x="563"/>
        <item x="873"/>
        <item x="481"/>
        <item x="167"/>
        <item x="609"/>
        <item x="1078"/>
        <item x="607"/>
        <item x="315"/>
        <item x="119"/>
        <item x="557"/>
        <item x="1260"/>
        <item x="1218"/>
        <item x="1156"/>
        <item x="511"/>
        <item x="375"/>
        <item x="1240"/>
        <item x="1210"/>
        <item x="475"/>
        <item x="1170"/>
        <item x="1161"/>
        <item x="802"/>
        <item x="1019"/>
        <item x="90"/>
        <item x="994"/>
        <item x="735"/>
        <item x="1390"/>
        <item x="679"/>
        <item x="1148"/>
        <item x="463"/>
        <item x="349"/>
        <item x="55"/>
        <item x="486"/>
        <item x="145"/>
        <item x="112"/>
        <item x="1074"/>
        <item x="889"/>
        <item x="1184"/>
        <item x="1165"/>
        <item x="1058"/>
        <item x="1215"/>
        <item x="1280"/>
        <item x="449"/>
        <item x="988"/>
        <item x="1154"/>
        <item x="157"/>
        <item x="114"/>
        <item x="1358"/>
        <item x="692"/>
        <item x="1091"/>
        <item x="521"/>
        <item x="1175"/>
        <item x="805"/>
        <item x="451"/>
        <item x="1380"/>
        <item x="423"/>
        <item x="251"/>
        <item x="1444"/>
        <item x="401"/>
        <item x="1080"/>
        <item x="1281"/>
        <item x="439"/>
        <item x="1418"/>
        <item x="1178"/>
        <item x="681"/>
        <item x="123"/>
        <item x="327"/>
        <item x="984"/>
        <item x="842"/>
        <item x="683"/>
        <item x="213"/>
        <item x="767"/>
        <item x="135"/>
        <item x="968"/>
        <item x="300"/>
        <item x="1372"/>
        <item x="848"/>
        <item x="1250"/>
        <item x="47"/>
        <item x="1159"/>
        <item x="1311"/>
        <item x="1068"/>
        <item x="1189"/>
        <item x="725"/>
        <item x="403"/>
        <item x="1313"/>
        <item x="329"/>
        <item x="1254"/>
        <item x="51"/>
        <item x="987"/>
        <item x="918"/>
        <item x="1246"/>
        <item x="715"/>
        <item x="355"/>
        <item x="75"/>
        <item x="13"/>
        <item x="1325"/>
        <item x="874"/>
        <item x="975"/>
        <item x="625"/>
        <item x="1049"/>
        <item x="97"/>
        <item x="1124"/>
        <item x="1223"/>
        <item x="942"/>
        <item x="567"/>
        <item x="1389"/>
        <item x="1375"/>
        <item x="891"/>
        <item x="926"/>
        <item x="215"/>
        <item x="779"/>
        <item x="1307"/>
        <item x="785"/>
        <item x="1456"/>
        <item x="846"/>
        <item x="1279"/>
        <item x="147"/>
        <item x="830"/>
        <item x="559"/>
        <item x="151"/>
        <item x="191"/>
        <item x="1016"/>
        <item x="1403"/>
        <item x="1173"/>
        <item x="1449"/>
        <item x="519"/>
        <item x="421"/>
        <item x="245"/>
        <item x="1439"/>
        <item x="1047"/>
        <item x="30"/>
        <item x="1321"/>
        <item x="603"/>
        <item x="1096"/>
        <item x="1208"/>
        <item x="1075"/>
        <item x="343"/>
        <item x="1066"/>
        <item x="1114"/>
        <item x="1339"/>
        <item x="619"/>
        <item x="1122"/>
        <item x="247"/>
        <item x="649"/>
        <item x="1309"/>
        <item x="973"/>
        <item x="1037"/>
        <item x="1180"/>
        <item x="551"/>
        <item x="661"/>
        <item x="935"/>
        <item x="455"/>
        <item x="828"/>
        <item x="351"/>
        <item x="798"/>
        <item x="924"/>
        <item x="353"/>
        <item x="1217"/>
        <item x="700"/>
        <item x="613"/>
        <item x="49"/>
        <item x="1303"/>
        <item x="651"/>
        <item x="953"/>
        <item x="629"/>
        <item x="1199"/>
        <item x="1112"/>
        <item x="391"/>
        <item x="1082"/>
        <item x="1323"/>
        <item x="1070"/>
        <item x="1094"/>
        <item x="1319"/>
        <item x="1317"/>
        <item x="882"/>
        <item x="1434"/>
        <item x="307"/>
        <item x="1011"/>
        <item x="1089"/>
        <item x="1192"/>
        <item x="1119"/>
        <item x="1378"/>
        <item x="897"/>
        <item x="756"/>
        <item x="1349"/>
        <item x="1054"/>
        <item x="827"/>
        <item x="923"/>
        <item x="853"/>
        <item x="487"/>
        <item x="1441"/>
        <item x="675"/>
        <item x="1453"/>
        <item x="1395"/>
        <item x="820"/>
        <item x="610"/>
        <item x="997"/>
        <item x="263"/>
        <item x="1259"/>
        <item x="517"/>
        <item x="921"/>
        <item x="698"/>
        <item x="1227"/>
        <item x="803"/>
        <item x="339"/>
        <item x="928"/>
        <item x="1245"/>
        <item x="211"/>
        <item x="1432"/>
        <item x="569"/>
        <item x="1387"/>
        <item x="1283"/>
        <item x="1392"/>
        <item x="299"/>
        <item x="877"/>
        <item x="69"/>
        <item x="1377"/>
        <item x="1459"/>
        <item x="967"/>
        <item x="405"/>
        <item x="362"/>
        <item x="1401"/>
        <item x="727"/>
        <item x="985"/>
        <item x="419"/>
        <item x="1305"/>
        <item x="755"/>
        <item x="63"/>
        <item x="851"/>
        <item x="1196"/>
        <item x="1239"/>
        <item x="1063"/>
        <item x="972"/>
        <item x="961"/>
        <item x="705"/>
        <item x="341"/>
        <item x="1248"/>
        <item x="253"/>
        <item x="1343"/>
        <item x="1003"/>
        <item x="209"/>
        <item x="1098"/>
        <item x="747"/>
        <item x="131"/>
        <item x="1108"/>
        <item x="1293"/>
        <item x="105"/>
        <item x="1150"/>
        <item x="1351"/>
        <item x="335"/>
        <item x="1371"/>
        <item x="635"/>
        <item x="916"/>
        <item x="669"/>
        <item x="981"/>
        <item x="881"/>
        <item x="1344"/>
        <item x="663"/>
        <item x="1408"/>
        <item x="867"/>
        <item x="1269"/>
        <item x="453"/>
        <item x="703"/>
        <item x="1017"/>
        <item x="1289"/>
        <item x="1027"/>
        <item x="1265"/>
        <item x="1117"/>
        <item x="301"/>
        <item x="1203"/>
        <item x="1191"/>
        <item x="39"/>
        <item x="243"/>
        <item x="31"/>
        <item x="999"/>
        <item x="88"/>
        <item x="1363"/>
        <item x="777"/>
        <item x="1147"/>
        <item x="193"/>
        <item x="1128"/>
        <item x="746"/>
        <item x="1032"/>
        <item x="983"/>
        <item x="1001"/>
        <item x="911"/>
        <item x="1355"/>
        <item x="1411"/>
        <item x="1219"/>
        <item x="477"/>
        <item x="241"/>
        <item x="857"/>
        <item x="749"/>
        <item x="930"/>
        <item x="969"/>
        <item x="1171"/>
        <item x="104"/>
        <item x="1136"/>
        <item x="781"/>
        <item x="995"/>
        <item x="1263"/>
        <item x="1106"/>
        <item x="1297"/>
        <item x="337"/>
        <item x="395"/>
        <item x="399"/>
        <item x="605"/>
        <item x="1163"/>
        <item x="912"/>
        <item x="1291"/>
        <item x="1261"/>
        <item x="45"/>
        <item x="765"/>
        <item x="713"/>
        <item x="760"/>
        <item x="1233"/>
        <item x="1028"/>
        <item x="1451"/>
        <item x="1415"/>
        <item x="947"/>
        <item x="1213"/>
        <item x="1025"/>
        <item x="1253"/>
        <item x="1197"/>
        <item x="1195"/>
        <item x="53"/>
        <item x="1035"/>
        <item x="1157"/>
        <item x="1187"/>
        <item x="1033"/>
        <item x="437"/>
        <item x="1295"/>
        <item x="393"/>
        <item x="742"/>
        <item x="639"/>
        <item x="1013"/>
        <item x="1211"/>
        <item x="491"/>
        <item x="637"/>
        <item x="1139"/>
        <item x="932"/>
        <item x="367"/>
        <item x="937"/>
        <item x="1373"/>
        <item x="427"/>
        <item x="1331"/>
        <item x="869"/>
        <item x="413"/>
        <item x="1145"/>
        <item x="751"/>
        <item x="1087"/>
        <item x="885"/>
        <item x="397"/>
        <item x="1193"/>
        <item x="1126"/>
        <item x="1221"/>
        <item x="1267"/>
        <item x="1205"/>
        <item x="1426"/>
        <item x="955"/>
        <item x="887"/>
        <item x="1255"/>
        <item x="1079"/>
        <item x="1347"/>
        <item x="1100"/>
        <item x="1134"/>
        <item x="499"/>
        <item x="57"/>
        <item x="1077"/>
        <item x="1131"/>
        <item x="1015"/>
        <item x="1041"/>
        <item x="1115"/>
        <item x="1141"/>
        <item x="1357"/>
        <item x="1023"/>
        <item x="1249"/>
        <item x="1235"/>
        <item x="1072"/>
        <item x="801"/>
        <item x="1095"/>
        <item x="1081"/>
        <item x="1103"/>
        <item x="1243"/>
        <item x="1181"/>
        <item x="1405"/>
        <item x="1009"/>
        <item x="155"/>
        <item x="1420"/>
        <item x="875"/>
        <item x="1155"/>
        <item x="1133"/>
        <item x="1057"/>
        <item x="102"/>
        <item x="1167"/>
        <item x="761"/>
        <item x="1051"/>
        <item x="1105"/>
        <item x="621"/>
        <item x="957"/>
        <item x="787"/>
        <item x="1151"/>
        <item x="325"/>
        <item x="733"/>
        <item x="1185"/>
        <item x="86"/>
        <item x="1455"/>
        <item x="1209"/>
        <item x="1061"/>
        <item x="125"/>
        <item x="1277"/>
        <item x="844"/>
        <item x="812"/>
        <item x="1337"/>
        <item x="1043"/>
        <item x="835"/>
        <item x="670"/>
        <item x="1424"/>
        <item x="1353"/>
        <item x="769"/>
        <item x="1039"/>
        <item x="1137"/>
        <item x="1251"/>
        <item x="1445"/>
        <item x="493"/>
        <item x="945"/>
        <item x="1333"/>
        <item x="201"/>
        <item x="1179"/>
        <item x="41"/>
        <item x="1241"/>
        <item x="1111"/>
        <item x="1092"/>
        <item x="631"/>
        <item x="1437"/>
        <item x="1"/>
        <item x="739"/>
        <item x="153"/>
        <item x="1225"/>
        <item x="1045"/>
        <item x="1059"/>
        <item x="1069"/>
        <item x="1422"/>
        <item x="1055"/>
        <item x="1237"/>
        <item x="429"/>
        <item x="1391"/>
        <item x="1361"/>
        <item x="1073"/>
        <item x="807"/>
        <item x="1198"/>
        <item x="775"/>
        <item x="1177"/>
        <item x="943"/>
        <item x="818"/>
        <item x="615"/>
        <item x="1121"/>
        <item x="1093"/>
        <item x="1153"/>
        <item x="99"/>
        <item x="1169"/>
        <item x="865"/>
        <item x="753"/>
        <item x="861"/>
        <item x="424"/>
        <item x="489"/>
        <item x="834"/>
        <item x="553"/>
        <item x="59"/>
        <item x="187"/>
        <item x="859"/>
        <item x="1183"/>
        <item x="1125"/>
        <item x="701"/>
        <item x="1433"/>
        <item x="1379"/>
        <item x="183"/>
        <item x="913"/>
        <item x="1123"/>
        <item x="28"/>
        <item x="1430"/>
        <item x="1435"/>
        <item x="773"/>
        <item x="1381"/>
        <item x="1359"/>
        <item x="431"/>
        <item x="1457"/>
        <item x="1428"/>
        <item x="303"/>
        <item x="1053"/>
        <item x="1085"/>
        <item x="93"/>
        <item x="61"/>
        <item x="863"/>
        <item x="1083"/>
        <item x="0"/>
        <item x="1030"/>
        <item x="1365"/>
        <item x="5"/>
        <item x="1335"/>
        <item x="1101"/>
        <item x="1149"/>
        <item x="89"/>
        <item x="919"/>
        <item x="1443"/>
        <item x="1407"/>
        <item x="43"/>
        <item x="1029"/>
        <item x="783"/>
        <item x="832"/>
        <item x="971"/>
        <item x="1129"/>
        <item x="1099"/>
        <item x="791"/>
        <item x="823"/>
        <item x="1417"/>
        <item x="1207"/>
        <item x="1135"/>
        <item x="1031"/>
        <item x="1107"/>
        <item x="941"/>
        <item x="1065"/>
        <item x="816"/>
        <item x="771"/>
        <item x="121"/>
        <item x="1247"/>
        <item x="933"/>
        <item x="1097"/>
        <item x="814"/>
        <item x="111"/>
        <item x="65"/>
        <item x="1067"/>
        <item x="3"/>
        <item x="1071"/>
        <item x="91"/>
        <item x="1127"/>
        <item x="1109"/>
        <item x="883"/>
        <item x="939"/>
        <item x="117"/>
        <item x="744"/>
        <item x="1393"/>
        <item x="549"/>
        <item x="799"/>
        <item x="829"/>
        <item x="849"/>
        <item x="730"/>
        <item x="731"/>
        <item x="789"/>
        <item x="1369"/>
        <item x="809"/>
        <item x="797"/>
        <item x="758"/>
        <item x="931"/>
        <item x="1113"/>
        <item x="1367"/>
        <item x="819"/>
        <item x="741"/>
        <item x="691"/>
        <item x="695"/>
        <item x="1143"/>
        <item x="925"/>
        <item x="847"/>
        <item x="795"/>
        <item x="841"/>
        <item x="811"/>
        <item x="697"/>
        <item x="115"/>
        <item x="1419"/>
        <item x="821"/>
        <item x="1345"/>
        <item x="929"/>
        <item x="927"/>
        <item x="1431"/>
        <item x="915"/>
        <item x="793"/>
        <item x="1409"/>
        <item x="693"/>
        <item x="113"/>
        <item x="917"/>
        <item x="845"/>
        <item x="425"/>
        <item x="29"/>
        <item x="27"/>
        <item x="363"/>
        <item x="699"/>
        <item x="101"/>
        <item x="611"/>
        <item x="745"/>
        <item x="813"/>
        <item x="1421"/>
        <item x="759"/>
        <item x="1427"/>
        <item x="1425"/>
        <item x="87"/>
        <item x="103"/>
        <item x="743"/>
        <item x="757"/>
        <item x="671"/>
        <item x="1423"/>
        <item x="817"/>
        <item x="833"/>
        <item x="843"/>
        <item x="815"/>
        <item x="831"/>
        <item x="1429"/>
        <item t="default"/>
      </items>
    </pivotField>
    <pivotField dataField="1" numFmtId="166" showAll="0"/>
    <pivotField showAll="0">
      <items count="13">
        <item x="0"/>
        <item x="1"/>
        <item x="2"/>
        <item x="3"/>
        <item x="4"/>
        <item x="5"/>
        <item x="6"/>
        <item x="7"/>
        <item x="8"/>
        <item x="9"/>
        <item x="10"/>
        <item x="11"/>
        <item t="default"/>
      </items>
    </pivotField>
    <pivotField axis="axisPage" multipleItemSelectionAllowed="1" showAll="0">
      <items count="3">
        <item h="1" x="1"/>
        <item x="0"/>
        <item t="default"/>
      </items>
    </pivotField>
  </pivotFields>
  <rowItems count="1">
    <i/>
  </rowItems>
  <colFields count="2">
    <field x="1"/>
    <field x="-2"/>
  </colFields>
  <colItems count="26">
    <i>
      <x/>
      <x/>
    </i>
    <i r="1" i="1">
      <x v="1"/>
    </i>
    <i>
      <x v="1"/>
      <x/>
    </i>
    <i r="1" i="1">
      <x v="1"/>
    </i>
    <i>
      <x v="2"/>
      <x/>
    </i>
    <i r="1" i="1">
      <x v="1"/>
    </i>
    <i>
      <x v="3"/>
      <x/>
    </i>
    <i r="1" i="1">
      <x v="1"/>
    </i>
    <i>
      <x v="4"/>
      <x/>
    </i>
    <i r="1" i="1">
      <x v="1"/>
    </i>
    <i>
      <x v="5"/>
      <x/>
    </i>
    <i r="1" i="1">
      <x v="1"/>
    </i>
    <i>
      <x v="6"/>
      <x/>
    </i>
    <i r="1" i="1">
      <x v="1"/>
    </i>
    <i>
      <x v="7"/>
      <x/>
    </i>
    <i r="1" i="1">
      <x v="1"/>
    </i>
    <i>
      <x v="8"/>
      <x/>
    </i>
    <i r="1" i="1">
      <x v="1"/>
    </i>
    <i>
      <x v="9"/>
      <x/>
    </i>
    <i r="1" i="1">
      <x v="1"/>
    </i>
    <i>
      <x v="10"/>
      <x/>
    </i>
    <i r="1" i="1">
      <x v="1"/>
    </i>
    <i>
      <x v="11"/>
      <x/>
    </i>
    <i r="1" i="1">
      <x v="1"/>
    </i>
    <i t="grand">
      <x/>
    </i>
    <i t="grand" i="1">
      <x/>
    </i>
  </colItems>
  <pageFields count="1">
    <pageField fld="5" hier="-1"/>
  </pageFields>
  <dataFields count="2">
    <dataField name="Average of Water Balancing Price ($/ML)" fld="3" subtotal="average" baseField="1" baseItem="3"/>
    <dataField name="Average of Market Water Demand (Giga-Litres)" fld="2" subtotal="average" baseField="1" baseItem="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6F7CC4A3-9C47-427C-A505-4D72D2EBBA86}"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N307:AY308" firstHeaderRow="0" firstDataRow="1" firstDataCol="0" rowPageCount="3" colPageCount="1"/>
  <pivotFields count="19">
    <pivotField axis="axisPage" showAll="0">
      <items count="4">
        <item x="0"/>
        <item x="1"/>
        <item x="2"/>
        <item t="default"/>
      </items>
    </pivotField>
    <pivotField axis="axisPage" showAll="0">
      <items count="3">
        <item x="0"/>
        <item x="1"/>
        <item t="default"/>
      </items>
    </pivotField>
    <pivotField axis="axisPage" showAll="0">
      <items count="3">
        <item x="0"/>
        <item x="1"/>
        <item t="default"/>
      </items>
    </pivotField>
    <pivotField showAll="0"/>
    <pivotField showAll="0">
      <items count="11">
        <item x="0"/>
        <item x="9"/>
        <item x="7"/>
        <item x="6"/>
        <item x="3"/>
        <item x="5"/>
        <item x="4"/>
        <item x="2"/>
        <item x="1"/>
        <item x="8"/>
        <item t="default"/>
      </items>
    </pivotField>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numFmtId="164" showAll="0"/>
  </pivotFields>
  <rowItems count="1">
    <i/>
  </rowItems>
  <colFields count="1">
    <field x="-2"/>
  </colFields>
  <colItems count="12">
    <i>
      <x/>
    </i>
    <i i="1">
      <x v="1"/>
    </i>
    <i i="2">
      <x v="2"/>
    </i>
    <i i="3">
      <x v="3"/>
    </i>
    <i i="4">
      <x v="4"/>
    </i>
    <i i="5">
      <x v="5"/>
    </i>
    <i i="6">
      <x v="6"/>
    </i>
    <i i="7">
      <x v="7"/>
    </i>
    <i i="8">
      <x v="8"/>
    </i>
    <i i="9">
      <x v="9"/>
    </i>
    <i i="10">
      <x v="10"/>
    </i>
    <i i="11">
      <x v="11"/>
    </i>
  </colItems>
  <pageFields count="3">
    <pageField fld="0" hier="-1"/>
    <pageField fld="1" hier="-1"/>
    <pageField fld="2" hier="-1"/>
  </pageFields>
  <dataFields count="12">
    <dataField name="Sum of Jul-13" fld="6" baseField="0" baseItem="0"/>
    <dataField name="Sum of Aug-13" fld="7" baseField="0" baseItem="0"/>
    <dataField name="Sum of Sep-13" fld="8" baseField="0" baseItem="0"/>
    <dataField name="Sum of Oct-13" fld="9" baseField="0" baseItem="0"/>
    <dataField name="Sum of Nov-13" fld="10" baseField="0" baseItem="0"/>
    <dataField name="Sum of Dec-13" fld="11" baseField="0" baseItem="0"/>
    <dataField name="Sum of Jan-14" fld="12" baseField="0" baseItem="0"/>
    <dataField name="Sum of Feb-14" fld="13" baseField="0" baseItem="0"/>
    <dataField name="Sum of Mar-14" fld="14" baseField="0" baseItem="0"/>
    <dataField name="Sum of Apr-14" fld="15" baseField="0" baseItem="0"/>
    <dataField name="Sum of May-14" fld="16" baseField="0" baseItem="0"/>
    <dataField name="Sum of Jun-14"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9D2B314-62BE-4261-9652-99BAF8724D4B}" name="Table2" displayName="Table2" ref="A2:L1011" totalsRowCount="1" headerRowDxfId="57">
  <autoFilter ref="A2:L1010" xr:uid="{E908E1CE-E2B4-4168-9C11-5E58DF2C16A4}">
    <filterColumn colId="0">
      <filters>
        <filter val="Water Production Actuals"/>
      </filters>
    </filterColumn>
  </autoFilter>
  <tableColumns count="12">
    <tableColumn id="1" xr3:uid="{B2CBCD6E-0834-48DC-9B24-E7991221C88B}" name="Account Type" dataDxfId="56" totalsRowDxfId="55"/>
    <tableColumn id="2" xr3:uid="{E2DC88C0-AD06-4B01-B233-CF4D5472A043}" name="Value Drivers" dataDxfId="54" totalsRowDxfId="53"/>
    <tableColumn id="3" xr3:uid="{7FFC08BC-A496-42A3-B8FA-727B4C0CDECE}" name="Unit" dataDxfId="52" totalsRowDxfId="51"/>
    <tableColumn id="4" xr3:uid="{DEAEC2AE-59E5-4355-A656-39FEFDA4F695}" name="Month" dataDxfId="50" totalsRowDxfId="49"/>
    <tableColumn id="12" xr3:uid="{9B196708-EF06-4186-809D-9495808851A9}" name="Actual Month" dataDxfId="48" totalsRowDxfId="47">
      <calculatedColumnFormula>TEXT(Table2[[#This Row],[Month]],"mmmm")</calculatedColumnFormula>
    </tableColumn>
    <tableColumn id="11" xr3:uid="{17EEE0B2-0175-4012-BF40-0EC2D3CF9F9A}" name="Quaterly" dataDxfId="46" totalsRowDxfId="45">
      <calculatedColumnFormula>CHOOSE(MONTH(Table2[[#This Row],[Actual Month]]),1,1,1,2,2,2,3,3,3,4,4,4)</calculatedColumnFormula>
    </tableColumn>
    <tableColumn id="5" xr3:uid="{E9139333-ADAB-4AEE-8904-FC8C3D7BD84F}" name="Month (Number)" dataDxfId="44" totalsRowDxfId="43"/>
    <tableColumn id="6" xr3:uid="{7EE66052-084B-471D-8A51-0D3111351EBC}" name="Centre Type" dataDxfId="42" totalsRowDxfId="41"/>
    <tableColumn id="7" xr3:uid="{B8A55426-95AB-49C2-B4D8-B7A9AE08982D}" name="Cost Centre / Profit Centre" dataDxfId="40" totalsRowDxfId="39"/>
    <tableColumn id="8" xr3:uid="{D4FF0641-BBBF-4B8A-99F5-9F0108EC4CA6}" name="Cost Centre / Profit Centre Elements" dataDxfId="38" totalsRowDxfId="37"/>
    <tableColumn id="9" xr3:uid="{D7982DAF-0A8F-43D2-9AAA-36AEF8E64A36}" name="Unit of Measure" dataDxfId="36" totalsRowDxfId="35"/>
    <tableColumn id="10" xr3:uid="{25BDC871-3970-41E1-945D-057F0BD0FB3B}" name="Row Data" totalsRowFunction="custom" dataDxfId="34" totalsRowDxfId="33">
      <totalsRowFormula>SUM(L3:L182)</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9206D24-0D81-49C5-BC3C-0075EE930948}" name="Table1" displayName="Table1" ref="A2:I1462" totalsRowShown="0" headerRowDxfId="32" dataDxfId="31">
  <autoFilter ref="A2:I1462" xr:uid="{3216BE31-F6C5-4DCE-83A4-16CCC013E73C}"/>
  <tableColumns count="9">
    <tableColumn id="1" xr3:uid="{B2B2DA09-4EFF-4477-8FEA-987986A800F4}" name="Trading Interval" dataDxfId="30"/>
    <tableColumn id="7" xr3:uid="{0F9DF9A3-59F5-4AE0-9348-5C096787646B}" name="Date" dataDxfId="29">
      <calculatedColumnFormula>MONTH(Table1[[#This Row],[Trading Interval]])&amp; "/" &amp; DAY(Table1[[#This Row],[Trading Interval]]) &amp; "/" &amp; YEAR(Table1[[#This Row],[Trading Interval]])</calculatedColumnFormula>
    </tableColumn>
    <tableColumn id="8" xr3:uid="{C713AC13-0D4D-4A16-A502-85FDE11C99E3}" name="Quarter" dataDxfId="28">
      <calculatedColumnFormula>CHOOSE(MONTH(Table1[[#This Row],[Date]]),1,1,1,2,2,2,3,3,3,4,4,4)</calculatedColumnFormula>
    </tableColumn>
    <tableColumn id="6" xr3:uid="{23F099F4-B3D6-41AE-9A8A-9D787BFC15E9}" name="Month" dataDxfId="27">
      <calculatedColumnFormula>TEXT(Table1[[#This Row],[Date]],"mmmm")</calculatedColumnFormula>
    </tableColumn>
    <tableColumn id="2" xr3:uid="{46A3049F-4E8A-49F4-BF8F-6E15472E3F81}" name="Market Water Demand (Mega-Litres)" dataDxfId="26"/>
    <tableColumn id="3" xr3:uid="{28AC1B12-BFEB-4A5B-8B87-02DC4CF72E61}" name="Average Water Balancing Market Price2" dataDxfId="25"/>
    <tableColumn id="4" xr3:uid="{3CF60CA9-F589-4477-8F28-528DBA7F3398}" name="Month2" dataDxfId="24"/>
    <tableColumn id="5" xr3:uid="{16E80B86-7A3B-4BF4-89AC-50505D99A8E8}" name="Water Type" dataDxfId="23"/>
    <tableColumn id="9" xr3:uid="{900A25CB-ACDE-46C2-B19E-D3B238292EB7}" name="Column1" dataDxfId="2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06C20BE-259F-4AEC-B6B2-2FC2837F4A77}" name="Table3" displayName="Table3" ref="E305:W315" totalsRowShown="0" headerRowDxfId="21" dataDxfId="20">
  <autoFilter ref="E305:W315" xr:uid="{D58B5358-36E1-4B96-8CCE-05199865E95E}"/>
  <tableColumns count="19">
    <tableColumn id="1" xr3:uid="{3D121B93-E2DC-446F-8655-931000B8EAE5}" name="Account Type" dataDxfId="19"/>
    <tableColumn id="2" xr3:uid="{D6D610BD-1A39-4B22-8131-287C0ADFD4C0}" name="Unit" dataDxfId="18"/>
    <tableColumn id="3" xr3:uid="{E4C6EF01-0C5C-400A-9841-86FB92DA6585}" name="Value Driver" dataDxfId="17"/>
    <tableColumn id="4" xr3:uid="{F44691D0-A8E7-4013-B47B-D56213CB8EF3}" name="Cost Centre" dataDxfId="16"/>
    <tableColumn id="5" xr3:uid="{6D4A3342-D3AF-4D9E-BB9A-A8582F655F7B}" name="Cost Centre Element" dataDxfId="15"/>
    <tableColumn id="6" xr3:uid="{C4BDB2ED-5091-40BB-B043-53961DAE2C0F}" name="Column1" dataDxfId="14"/>
    <tableColumn id="7" xr3:uid="{438985D8-C528-4C8C-8557-9D180BEB4661}" name="Jul-13" dataDxfId="13"/>
    <tableColumn id="8" xr3:uid="{03B84341-53B8-4E17-AC07-2937E04369B2}" name="Aug-13" dataDxfId="12"/>
    <tableColumn id="9" xr3:uid="{EAFE1953-6BDE-461A-A1D4-B650E7F7B38E}" name="Sep-13" dataDxfId="11"/>
    <tableColumn id="10" xr3:uid="{D52532C3-6E81-4E27-A07C-AD78344CF4B9}" name="Oct-13" dataDxfId="10"/>
    <tableColumn id="11" xr3:uid="{78ED9953-778B-483D-903E-8A3A668B1E70}" name="Nov-13" dataDxfId="9"/>
    <tableColumn id="12" xr3:uid="{62055DB4-6534-4599-AF4B-D66E49B23773}" name="Dec-13" dataDxfId="8"/>
    <tableColumn id="13" xr3:uid="{5DC6CDC9-A856-4D21-BDEE-BAC595E15994}" name="Jan-14" dataDxfId="7"/>
    <tableColumn id="14" xr3:uid="{E7F29767-FAB4-49BE-8C0C-E4014F74B95B}" name="Feb-14" dataDxfId="6"/>
    <tableColumn id="15" xr3:uid="{E66310B4-24E6-488E-840C-9E7003FC04E9}" name="Mar-14" dataDxfId="5"/>
    <tableColumn id="16" xr3:uid="{5D2AD81D-F9FB-45AE-B1FD-50601856A2B3}" name="Apr-14" dataDxfId="4"/>
    <tableColumn id="17" xr3:uid="{CB3CB48C-B9EC-4F15-8097-B653F946B534}" name="May-14" dataDxfId="3"/>
    <tableColumn id="18" xr3:uid="{C70A1BB2-DF81-4FED-ADD4-B8F45CA74C26}" name="Jun-14" dataDxfId="2"/>
    <tableColumn id="19" xr3:uid="{3E76FE04-F0CE-4A00-BE70-FAFECA328ED2}" name="Total" dataDxfId="1">
      <calculatedColumnFormula>SUM(K306:V306)</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4"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5.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pivotTable" Target="../pivotTables/pivotTable9.xml"/><Relationship Id="rId7" Type="http://schemas.openxmlformats.org/officeDocument/2006/relationships/pivotTable" Target="../pivotTables/pivotTable13.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pivotTable" Target="../pivotTables/pivotTable12.xml"/><Relationship Id="rId5" Type="http://schemas.openxmlformats.org/officeDocument/2006/relationships/pivotTable" Target="../pivotTables/pivotTable11.xml"/><Relationship Id="rId10" Type="http://schemas.openxmlformats.org/officeDocument/2006/relationships/table" Target="../tables/table2.xml"/><Relationship Id="rId4" Type="http://schemas.openxmlformats.org/officeDocument/2006/relationships/pivotTable" Target="../pivotTables/pivotTable10.xml"/><Relationship Id="rId9"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pivotTable" Target="../pivotTables/pivotTable1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222A35"/>
  </sheetPr>
  <dimension ref="A1:Z1000"/>
  <sheetViews>
    <sheetView showGridLines="0" workbookViewId="0">
      <selection activeCell="B15" sqref="B15"/>
    </sheetView>
  </sheetViews>
  <sheetFormatPr defaultColWidth="14.42578125" defaultRowHeight="15" customHeight="1"/>
  <cols>
    <col min="1" max="1" width="40.85546875" customWidth="1"/>
    <col min="2" max="22" width="8.7109375" customWidth="1"/>
  </cols>
  <sheetData>
    <row r="1" spans="1:26" ht="41.25" customHeight="1">
      <c r="A1" s="1" t="s">
        <v>0</v>
      </c>
      <c r="B1" s="2"/>
      <c r="C1" s="2"/>
      <c r="D1" s="2"/>
      <c r="E1" s="2"/>
      <c r="F1" s="2"/>
      <c r="G1" s="2"/>
      <c r="H1" s="2"/>
      <c r="I1" s="2"/>
      <c r="J1" s="2"/>
      <c r="K1" s="2"/>
      <c r="L1" s="2"/>
      <c r="M1" s="2"/>
      <c r="N1" s="2"/>
      <c r="O1" s="2"/>
      <c r="P1" s="2"/>
      <c r="Q1" s="2"/>
      <c r="R1" s="2"/>
      <c r="S1" s="2"/>
      <c r="T1" s="2"/>
      <c r="U1" s="2"/>
      <c r="V1" s="2"/>
      <c r="W1" s="2"/>
      <c r="X1" s="2"/>
      <c r="Y1" s="2"/>
      <c r="Z1" s="2"/>
    </row>
    <row r="2" spans="1:26" ht="17.25" customHeight="1">
      <c r="A2" s="1"/>
      <c r="B2" s="2"/>
      <c r="C2" s="2"/>
      <c r="D2" s="2"/>
      <c r="E2" s="2"/>
      <c r="F2" s="2"/>
      <c r="G2" s="2"/>
      <c r="H2" s="2"/>
      <c r="I2" s="2"/>
      <c r="J2" s="2"/>
      <c r="K2" s="2"/>
      <c r="L2" s="2"/>
      <c r="M2" s="2"/>
      <c r="N2" s="2"/>
      <c r="O2" s="2"/>
      <c r="P2" s="2"/>
      <c r="Q2" s="2"/>
      <c r="R2" s="2"/>
      <c r="S2" s="2"/>
      <c r="T2" s="2"/>
      <c r="U2" s="2"/>
      <c r="V2" s="2"/>
      <c r="W2" s="2"/>
      <c r="X2" s="2"/>
      <c r="Y2" s="2"/>
      <c r="Z2" s="2"/>
    </row>
    <row r="3" spans="1:26" ht="15" customHeight="1">
      <c r="A3" s="1" t="s">
        <v>1</v>
      </c>
      <c r="B3" s="3"/>
      <c r="C3" s="3"/>
      <c r="D3" s="3"/>
      <c r="E3" s="3"/>
      <c r="F3" s="3"/>
      <c r="G3" s="3"/>
      <c r="H3" s="3"/>
      <c r="I3" s="3"/>
      <c r="J3" s="3"/>
      <c r="K3" s="3"/>
      <c r="L3" s="3"/>
      <c r="M3" s="3"/>
      <c r="N3" s="3"/>
      <c r="O3" s="3"/>
      <c r="P3" s="3"/>
      <c r="Q3" s="3"/>
      <c r="R3" s="3"/>
      <c r="S3" s="3"/>
      <c r="T3" s="3"/>
      <c r="U3" s="3"/>
      <c r="V3" s="3"/>
      <c r="W3" s="3"/>
      <c r="X3" s="3"/>
      <c r="Y3" s="3"/>
      <c r="Z3" s="3"/>
    </row>
    <row r="4" spans="1:26" ht="17.25" customHeight="1">
      <c r="A4" s="4" t="s">
        <v>2</v>
      </c>
      <c r="B4" s="5" t="s">
        <v>3</v>
      </c>
      <c r="C4" s="5"/>
      <c r="D4" s="5"/>
      <c r="E4" s="5"/>
      <c r="F4" s="5"/>
      <c r="G4" s="5"/>
      <c r="H4" s="5"/>
      <c r="I4" s="5"/>
      <c r="J4" s="5"/>
      <c r="K4" s="5"/>
      <c r="L4" s="5"/>
      <c r="M4" s="5"/>
      <c r="N4" s="5"/>
      <c r="O4" s="5"/>
      <c r="P4" s="5"/>
      <c r="Q4" s="5"/>
      <c r="R4" s="5"/>
      <c r="S4" s="5"/>
      <c r="T4" s="5"/>
      <c r="U4" s="5"/>
      <c r="V4" s="5"/>
      <c r="W4" s="5"/>
      <c r="X4" s="5"/>
      <c r="Y4" s="5"/>
      <c r="Z4" s="5"/>
    </row>
    <row r="5" spans="1:26" ht="17.25" customHeight="1">
      <c r="A5" s="4" t="s">
        <v>4</v>
      </c>
      <c r="B5" s="5" t="s">
        <v>5</v>
      </c>
      <c r="C5" s="5"/>
      <c r="D5" s="5"/>
      <c r="E5" s="5"/>
      <c r="F5" s="5"/>
      <c r="G5" s="5"/>
      <c r="H5" s="5"/>
      <c r="I5" s="5"/>
      <c r="J5" s="5"/>
      <c r="K5" s="5"/>
      <c r="L5" s="5"/>
      <c r="M5" s="5"/>
      <c r="N5" s="5"/>
      <c r="O5" s="5"/>
      <c r="P5" s="5"/>
      <c r="Q5" s="5"/>
      <c r="R5" s="5"/>
      <c r="S5" s="5"/>
      <c r="T5" s="5"/>
      <c r="U5" s="5"/>
      <c r="V5" s="5"/>
      <c r="W5" s="5"/>
      <c r="X5" s="5"/>
      <c r="Y5" s="5"/>
      <c r="Z5" s="5"/>
    </row>
    <row r="6" spans="1:26" ht="17.25" customHeight="1">
      <c r="A6" s="4" t="s">
        <v>6</v>
      </c>
      <c r="B6" s="5" t="s">
        <v>7</v>
      </c>
      <c r="C6" s="5"/>
      <c r="D6" s="5"/>
      <c r="E6" s="5"/>
      <c r="F6" s="5"/>
      <c r="G6" s="5"/>
      <c r="H6" s="5"/>
      <c r="I6" s="5"/>
      <c r="J6" s="5"/>
      <c r="K6" s="5"/>
      <c r="L6" s="5"/>
      <c r="M6" s="5"/>
      <c r="N6" s="5"/>
      <c r="O6" s="5"/>
      <c r="P6" s="5"/>
      <c r="Q6" s="5"/>
      <c r="R6" s="5"/>
      <c r="S6" s="5"/>
      <c r="T6" s="5"/>
      <c r="U6" s="5"/>
      <c r="V6" s="5"/>
      <c r="W6" s="5"/>
      <c r="X6" s="5"/>
      <c r="Y6" s="5"/>
      <c r="Z6" s="5"/>
    </row>
    <row r="7" spans="1:26" ht="17.25" customHeight="1">
      <c r="A7" s="4" t="s">
        <v>8</v>
      </c>
      <c r="B7" s="5" t="s">
        <v>9</v>
      </c>
      <c r="C7" s="5"/>
      <c r="D7" s="5"/>
      <c r="E7" s="5"/>
      <c r="F7" s="5"/>
      <c r="G7" s="5"/>
      <c r="H7" s="5"/>
      <c r="I7" s="5"/>
      <c r="J7" s="5"/>
      <c r="K7" s="5"/>
      <c r="L7" s="5"/>
      <c r="M7" s="5"/>
      <c r="N7" s="5"/>
      <c r="O7" s="5"/>
      <c r="P7" s="5"/>
      <c r="Q7" s="5"/>
      <c r="R7" s="5"/>
      <c r="S7" s="5"/>
      <c r="T7" s="5"/>
      <c r="U7" s="5"/>
      <c r="V7" s="5"/>
      <c r="W7" s="5"/>
      <c r="X7" s="5"/>
      <c r="Y7" s="5"/>
      <c r="Z7" s="5"/>
    </row>
    <row r="8" spans="1:26" ht="17.25" customHeight="1">
      <c r="A8" s="4" t="s">
        <v>10</v>
      </c>
      <c r="B8" s="5" t="s">
        <v>11</v>
      </c>
      <c r="C8" s="5"/>
      <c r="D8" s="5"/>
      <c r="E8" s="5"/>
      <c r="F8" s="5"/>
      <c r="G8" s="5"/>
      <c r="H8" s="5"/>
      <c r="I8" s="5"/>
      <c r="J8" s="5"/>
      <c r="K8" s="5"/>
      <c r="L8" s="5"/>
      <c r="M8" s="5"/>
      <c r="N8" s="5"/>
      <c r="O8" s="5"/>
      <c r="P8" s="5"/>
      <c r="Q8" s="5"/>
      <c r="R8" s="5"/>
      <c r="S8" s="5"/>
      <c r="T8" s="5"/>
      <c r="U8" s="5"/>
      <c r="V8" s="5"/>
      <c r="W8" s="5"/>
      <c r="X8" s="5"/>
      <c r="Y8" s="5"/>
      <c r="Z8" s="5"/>
    </row>
    <row r="9" spans="1:26" ht="17.25" customHeight="1">
      <c r="A9" s="4" t="s">
        <v>12</v>
      </c>
      <c r="B9" s="5" t="s">
        <v>13</v>
      </c>
      <c r="C9" s="5"/>
      <c r="D9" s="5"/>
      <c r="E9" s="5"/>
      <c r="F9" s="5"/>
      <c r="G9" s="5"/>
      <c r="H9" s="5"/>
      <c r="I9" s="5"/>
      <c r="J9" s="5"/>
      <c r="K9" s="5"/>
      <c r="L9" s="5"/>
      <c r="M9" s="5"/>
      <c r="N9" s="5"/>
      <c r="O9" s="5"/>
      <c r="P9" s="5"/>
      <c r="Q9" s="5"/>
      <c r="R9" s="5"/>
      <c r="S9" s="5"/>
      <c r="T9" s="5"/>
      <c r="U9" s="5"/>
      <c r="V9" s="5"/>
      <c r="W9" s="5"/>
      <c r="X9" s="5"/>
      <c r="Y9" s="5"/>
      <c r="Z9" s="5"/>
    </row>
    <row r="10" spans="1:26" ht="17.25" customHeight="1">
      <c r="A10" s="4" t="s">
        <v>14</v>
      </c>
      <c r="B10" s="5" t="s">
        <v>15</v>
      </c>
      <c r="C10" s="5"/>
      <c r="D10" s="5"/>
      <c r="E10" s="5"/>
      <c r="F10" s="5"/>
      <c r="G10" s="5"/>
      <c r="H10" s="5"/>
      <c r="I10" s="5"/>
      <c r="J10" s="5"/>
      <c r="K10" s="5"/>
      <c r="L10" s="5"/>
      <c r="M10" s="5"/>
      <c r="N10" s="5"/>
      <c r="O10" s="5"/>
      <c r="P10" s="5"/>
      <c r="Q10" s="5"/>
      <c r="R10" s="5"/>
      <c r="S10" s="5"/>
      <c r="T10" s="5"/>
      <c r="U10" s="5"/>
      <c r="V10" s="5"/>
      <c r="W10" s="5"/>
      <c r="X10" s="5"/>
      <c r="Y10" s="5"/>
      <c r="Z10" s="5"/>
    </row>
    <row r="11" spans="1:26" ht="17.25" customHeight="1">
      <c r="A11" s="4" t="s">
        <v>16</v>
      </c>
      <c r="B11" s="5" t="s">
        <v>17</v>
      </c>
      <c r="C11" s="5"/>
      <c r="D11" s="5"/>
      <c r="E11" s="5"/>
      <c r="F11" s="5"/>
      <c r="G11" s="5"/>
      <c r="H11" s="5"/>
      <c r="I11" s="5"/>
      <c r="J11" s="5"/>
      <c r="K11" s="5"/>
      <c r="L11" s="5"/>
      <c r="M11" s="5"/>
      <c r="N11" s="5"/>
      <c r="O11" s="5"/>
      <c r="P11" s="5"/>
      <c r="Q11" s="5"/>
      <c r="R11" s="5"/>
      <c r="S11" s="5"/>
      <c r="T11" s="5"/>
      <c r="U11" s="5"/>
      <c r="V11" s="5"/>
      <c r="W11" s="5"/>
      <c r="X11" s="5"/>
      <c r="Y11" s="5"/>
      <c r="Z11" s="5"/>
    </row>
    <row r="12" spans="1:26" ht="17.25" customHeight="1">
      <c r="A12" s="4" t="s">
        <v>18</v>
      </c>
      <c r="B12" s="5" t="s">
        <v>19</v>
      </c>
      <c r="C12" s="5"/>
      <c r="D12" s="5"/>
      <c r="E12" s="5"/>
      <c r="F12" s="5"/>
      <c r="G12" s="5"/>
      <c r="H12" s="5"/>
      <c r="I12" s="5"/>
      <c r="J12" s="5"/>
      <c r="K12" s="5"/>
      <c r="L12" s="5"/>
      <c r="M12" s="5"/>
      <c r="N12" s="5"/>
      <c r="O12" s="5"/>
      <c r="P12" s="5"/>
      <c r="Q12" s="5"/>
      <c r="R12" s="5"/>
      <c r="S12" s="5"/>
      <c r="T12" s="5"/>
      <c r="U12" s="5"/>
      <c r="V12" s="5"/>
      <c r="W12" s="5"/>
      <c r="X12" s="5"/>
      <c r="Y12" s="5"/>
      <c r="Z12" s="5"/>
    </row>
    <row r="13" spans="1:26" ht="17.25" customHeight="1">
      <c r="A13" s="6" t="s">
        <v>20</v>
      </c>
      <c r="B13" s="5" t="s">
        <v>21</v>
      </c>
      <c r="C13" s="5"/>
      <c r="D13" s="5"/>
      <c r="E13" s="5"/>
      <c r="F13" s="5"/>
      <c r="G13" s="5"/>
      <c r="H13" s="5"/>
      <c r="I13" s="5"/>
      <c r="J13" s="5"/>
      <c r="K13" s="5"/>
      <c r="L13" s="5"/>
      <c r="M13" s="5"/>
      <c r="N13" s="5"/>
      <c r="O13" s="5"/>
      <c r="P13" s="5"/>
      <c r="Q13" s="5"/>
      <c r="R13" s="5"/>
      <c r="S13" s="5"/>
      <c r="T13" s="5"/>
      <c r="U13" s="5"/>
      <c r="V13" s="5"/>
      <c r="W13" s="5"/>
      <c r="X13" s="5"/>
      <c r="Y13" s="5"/>
      <c r="Z13" s="5"/>
    </row>
    <row r="14" spans="1:26" ht="17.25" customHeight="1">
      <c r="A14" s="4" t="s">
        <v>22</v>
      </c>
      <c r="B14" s="7" t="s">
        <v>23</v>
      </c>
      <c r="C14" s="7"/>
      <c r="D14" s="7"/>
      <c r="E14" s="7"/>
      <c r="F14" s="7"/>
      <c r="G14" s="7"/>
      <c r="H14" s="7"/>
      <c r="I14" s="7"/>
      <c r="J14" s="7"/>
      <c r="K14" s="7"/>
      <c r="L14" s="7"/>
      <c r="M14" s="7"/>
      <c r="N14" s="7"/>
      <c r="O14" s="7"/>
      <c r="P14" s="7"/>
      <c r="Q14" s="7"/>
      <c r="R14" s="7"/>
      <c r="S14" s="7"/>
      <c r="T14" s="7"/>
      <c r="U14" s="7"/>
      <c r="V14" s="7"/>
      <c r="W14" s="7"/>
      <c r="X14" s="7"/>
      <c r="Y14" s="7"/>
      <c r="Z14" s="7"/>
    </row>
    <row r="15" spans="1:26" ht="17.25" customHeight="1">
      <c r="A15" s="4" t="s">
        <v>24</v>
      </c>
      <c r="B15" s="7" t="s">
        <v>25</v>
      </c>
      <c r="C15" s="7"/>
      <c r="D15" s="7"/>
      <c r="E15" s="7"/>
      <c r="F15" s="7"/>
      <c r="G15" s="7"/>
      <c r="H15" s="7"/>
      <c r="I15" s="7"/>
      <c r="J15" s="7"/>
      <c r="K15" s="7"/>
      <c r="L15" s="7"/>
      <c r="M15" s="7"/>
      <c r="N15" s="7"/>
      <c r="O15" s="7"/>
      <c r="P15" s="7"/>
      <c r="Q15" s="7"/>
      <c r="R15" s="7"/>
      <c r="S15" s="7"/>
      <c r="T15" s="7"/>
      <c r="U15" s="7"/>
      <c r="V15" s="7"/>
      <c r="W15" s="7"/>
      <c r="X15" s="7"/>
      <c r="Y15" s="7"/>
      <c r="Z15" s="7"/>
    </row>
    <row r="16" spans="1:26" ht="17.25" customHeight="1">
      <c r="A16" s="4" t="s">
        <v>26</v>
      </c>
      <c r="B16" s="7" t="s">
        <v>27</v>
      </c>
      <c r="C16" s="7"/>
      <c r="D16" s="7"/>
      <c r="E16" s="7"/>
      <c r="F16" s="7"/>
      <c r="G16" s="7"/>
      <c r="H16" s="7"/>
      <c r="I16" s="7"/>
      <c r="J16" s="7"/>
      <c r="K16" s="7"/>
      <c r="L16" s="7"/>
      <c r="M16" s="7"/>
      <c r="N16" s="7"/>
      <c r="O16" s="7"/>
      <c r="P16" s="7"/>
      <c r="Q16" s="7"/>
      <c r="R16" s="7"/>
      <c r="S16" s="7"/>
      <c r="T16" s="7"/>
      <c r="U16" s="7"/>
      <c r="V16" s="7"/>
      <c r="W16" s="7"/>
      <c r="X16" s="7"/>
      <c r="Y16" s="7"/>
      <c r="Z16" s="7"/>
    </row>
    <row r="17" spans="1:26" ht="17.25" customHeight="1">
      <c r="A17" s="4" t="s">
        <v>8</v>
      </c>
      <c r="B17" s="7" t="s">
        <v>28</v>
      </c>
      <c r="C17" s="7"/>
      <c r="D17" s="7"/>
      <c r="E17" s="7"/>
      <c r="F17" s="7"/>
      <c r="G17" s="7"/>
      <c r="H17" s="7"/>
      <c r="I17" s="7"/>
      <c r="J17" s="7"/>
      <c r="K17" s="7"/>
      <c r="L17" s="7"/>
      <c r="M17" s="7"/>
      <c r="N17" s="7"/>
      <c r="O17" s="7"/>
      <c r="P17" s="7"/>
      <c r="Q17" s="7"/>
      <c r="R17" s="7"/>
      <c r="S17" s="7"/>
      <c r="T17" s="7"/>
      <c r="U17" s="7"/>
      <c r="V17" s="7"/>
      <c r="W17" s="7"/>
      <c r="X17" s="7"/>
      <c r="Y17" s="7"/>
      <c r="Z17" s="7"/>
    </row>
    <row r="18" spans="1:26" ht="17.25" customHeight="1">
      <c r="A18" s="4" t="s">
        <v>29</v>
      </c>
      <c r="B18" s="7" t="s">
        <v>30</v>
      </c>
      <c r="C18" s="7"/>
      <c r="D18" s="7"/>
      <c r="E18" s="7"/>
      <c r="F18" s="7"/>
      <c r="G18" s="7"/>
      <c r="H18" s="7"/>
      <c r="I18" s="7"/>
      <c r="J18" s="7"/>
      <c r="K18" s="7"/>
      <c r="L18" s="7"/>
      <c r="M18" s="7"/>
      <c r="N18" s="7"/>
      <c r="O18" s="7"/>
      <c r="P18" s="7"/>
      <c r="Q18" s="7"/>
      <c r="R18" s="7"/>
      <c r="S18" s="7"/>
      <c r="T18" s="7"/>
      <c r="U18" s="7"/>
      <c r="V18" s="7"/>
      <c r="W18" s="7"/>
      <c r="X18" s="7"/>
      <c r="Y18" s="7"/>
      <c r="Z18" s="7"/>
    </row>
    <row r="19" spans="1:26" ht="17.25" customHeight="1">
      <c r="A19" s="7"/>
      <c r="B19" s="7"/>
      <c r="C19" s="7"/>
      <c r="D19" s="7"/>
      <c r="E19" s="7"/>
      <c r="F19" s="7"/>
      <c r="G19" s="7"/>
      <c r="H19" s="7"/>
      <c r="I19" s="7"/>
      <c r="J19" s="7"/>
      <c r="K19" s="7"/>
      <c r="L19" s="7"/>
      <c r="M19" s="7"/>
      <c r="N19" s="7"/>
      <c r="O19" s="7"/>
      <c r="P19" s="7"/>
      <c r="Q19" s="7"/>
      <c r="R19" s="7"/>
      <c r="S19" s="7"/>
      <c r="T19" s="7"/>
      <c r="U19" s="7"/>
      <c r="V19" s="7"/>
      <c r="W19" s="7"/>
      <c r="X19" s="7"/>
      <c r="Y19" s="7"/>
      <c r="Z19" s="7"/>
    </row>
    <row r="20" spans="1:26" ht="17.25" customHeight="1">
      <c r="A20" s="7"/>
      <c r="B20" s="7"/>
      <c r="C20" s="7"/>
      <c r="D20" s="7"/>
      <c r="E20" s="7"/>
      <c r="F20" s="7"/>
      <c r="G20" s="7"/>
      <c r="H20" s="7"/>
      <c r="I20" s="7"/>
      <c r="J20" s="7"/>
      <c r="K20" s="7"/>
      <c r="L20" s="7"/>
      <c r="M20" s="7"/>
      <c r="N20" s="7"/>
      <c r="O20" s="7"/>
      <c r="P20" s="7"/>
      <c r="Q20" s="7"/>
      <c r="R20" s="7"/>
      <c r="S20" s="7"/>
      <c r="T20" s="7"/>
      <c r="U20" s="7"/>
      <c r="V20" s="7"/>
      <c r="W20" s="7"/>
      <c r="X20" s="7"/>
      <c r="Y20" s="7"/>
      <c r="Z20" s="7"/>
    </row>
    <row r="21" spans="1:26" ht="17.25" customHeight="1">
      <c r="A21" s="7"/>
      <c r="B21" s="7"/>
      <c r="C21" s="7"/>
      <c r="D21" s="7"/>
      <c r="E21" s="7"/>
      <c r="F21" s="7"/>
      <c r="G21" s="7"/>
      <c r="H21" s="7"/>
      <c r="I21" s="7"/>
      <c r="J21" s="7"/>
      <c r="K21" s="7"/>
      <c r="L21" s="7"/>
      <c r="M21" s="7"/>
      <c r="N21" s="7"/>
      <c r="O21" s="7"/>
      <c r="P21" s="7"/>
      <c r="Q21" s="7"/>
      <c r="R21" s="7"/>
      <c r="S21" s="7"/>
      <c r="T21" s="7"/>
      <c r="U21" s="7"/>
      <c r="V21" s="7"/>
      <c r="W21" s="7"/>
      <c r="X21" s="7"/>
      <c r="Y21" s="7"/>
      <c r="Z21" s="7"/>
    </row>
    <row r="22" spans="1:26" ht="17.25" customHeight="1">
      <c r="A22" s="7"/>
      <c r="B22" s="7"/>
      <c r="C22" s="7"/>
      <c r="D22" s="7"/>
      <c r="E22" s="7"/>
      <c r="F22" s="7"/>
      <c r="G22" s="7"/>
      <c r="H22" s="7"/>
      <c r="I22" s="7"/>
      <c r="J22" s="7"/>
      <c r="K22" s="7"/>
      <c r="L22" s="7"/>
      <c r="M22" s="7"/>
      <c r="N22" s="7"/>
      <c r="O22" s="7"/>
      <c r="P22" s="7"/>
      <c r="Q22" s="7"/>
      <c r="R22" s="7"/>
      <c r="S22" s="7"/>
      <c r="T22" s="7"/>
      <c r="U22" s="7"/>
      <c r="V22" s="7"/>
      <c r="W22" s="7"/>
      <c r="X22" s="7"/>
      <c r="Y22" s="7"/>
      <c r="Z22" s="7"/>
    </row>
    <row r="23" spans="1:26" ht="17.25" customHeight="1">
      <c r="A23" s="7"/>
      <c r="B23" s="7"/>
      <c r="C23" s="7"/>
      <c r="D23" s="7"/>
      <c r="E23" s="7"/>
      <c r="F23" s="7"/>
      <c r="G23" s="7"/>
      <c r="H23" s="7"/>
      <c r="I23" s="7"/>
      <c r="J23" s="7"/>
      <c r="K23" s="7"/>
      <c r="L23" s="7"/>
      <c r="M23" s="7"/>
      <c r="N23" s="7"/>
      <c r="O23" s="7"/>
      <c r="P23" s="7"/>
      <c r="Q23" s="7"/>
      <c r="R23" s="7"/>
      <c r="S23" s="7"/>
      <c r="T23" s="7"/>
      <c r="U23" s="7"/>
      <c r="V23" s="7"/>
      <c r="W23" s="7"/>
      <c r="X23" s="7"/>
      <c r="Y23" s="7"/>
      <c r="Z23" s="7"/>
    </row>
    <row r="24" spans="1:26" ht="17.25" customHeight="1">
      <c r="A24" s="7"/>
      <c r="B24" s="7"/>
      <c r="C24" s="7"/>
      <c r="D24" s="7"/>
      <c r="E24" s="7"/>
      <c r="F24" s="7"/>
      <c r="G24" s="7"/>
      <c r="H24" s="7"/>
      <c r="I24" s="7"/>
      <c r="J24" s="7"/>
      <c r="K24" s="7"/>
      <c r="L24" s="7"/>
      <c r="M24" s="7"/>
      <c r="N24" s="7"/>
      <c r="O24" s="7"/>
      <c r="P24" s="7"/>
      <c r="Q24" s="7"/>
      <c r="R24" s="7"/>
      <c r="S24" s="7"/>
      <c r="T24" s="7"/>
      <c r="U24" s="7"/>
      <c r="V24" s="7"/>
      <c r="W24" s="7"/>
      <c r="X24" s="7"/>
      <c r="Y24" s="7"/>
      <c r="Z24" s="7"/>
    </row>
    <row r="25" spans="1:26" ht="17.25" customHeight="1">
      <c r="A25" s="7"/>
      <c r="B25" s="7"/>
      <c r="C25" s="7"/>
      <c r="D25" s="7"/>
      <c r="E25" s="7"/>
      <c r="F25" s="7"/>
      <c r="G25" s="7"/>
      <c r="H25" s="7"/>
      <c r="I25" s="7"/>
      <c r="J25" s="7"/>
      <c r="K25" s="7"/>
      <c r="L25" s="7"/>
      <c r="M25" s="7"/>
      <c r="N25" s="7"/>
      <c r="O25" s="7"/>
      <c r="P25" s="7"/>
      <c r="Q25" s="7"/>
      <c r="R25" s="7"/>
      <c r="S25" s="7"/>
      <c r="T25" s="7"/>
      <c r="U25" s="7"/>
      <c r="V25" s="7"/>
      <c r="W25" s="7"/>
      <c r="X25" s="7"/>
      <c r="Y25" s="7"/>
      <c r="Z25" s="7"/>
    </row>
    <row r="26" spans="1:26" ht="17.25" customHeight="1">
      <c r="A26" s="7"/>
      <c r="B26" s="7"/>
      <c r="C26" s="7"/>
      <c r="D26" s="7"/>
      <c r="E26" s="7"/>
      <c r="F26" s="7"/>
      <c r="G26" s="7"/>
      <c r="H26" s="7"/>
      <c r="I26" s="7"/>
      <c r="J26" s="7"/>
      <c r="K26" s="7"/>
      <c r="L26" s="7"/>
      <c r="M26" s="7"/>
      <c r="N26" s="7"/>
      <c r="O26" s="7"/>
      <c r="P26" s="7"/>
      <c r="Q26" s="7"/>
      <c r="R26" s="7"/>
      <c r="S26" s="7"/>
      <c r="T26" s="7"/>
      <c r="U26" s="7"/>
      <c r="V26" s="7"/>
      <c r="W26" s="7"/>
      <c r="X26" s="7"/>
      <c r="Y26" s="7"/>
      <c r="Z26" s="7"/>
    </row>
    <row r="27" spans="1:26" ht="17.25" customHeight="1">
      <c r="A27" s="7"/>
      <c r="B27" s="7"/>
      <c r="C27" s="7"/>
      <c r="D27" s="7"/>
      <c r="E27" s="7"/>
      <c r="F27" s="7"/>
      <c r="G27" s="7"/>
      <c r="H27" s="7"/>
      <c r="I27" s="7"/>
      <c r="J27" s="7"/>
      <c r="K27" s="7"/>
      <c r="L27" s="7"/>
      <c r="M27" s="7"/>
      <c r="N27" s="7"/>
      <c r="O27" s="7"/>
      <c r="P27" s="7"/>
      <c r="Q27" s="7"/>
      <c r="R27" s="7"/>
      <c r="S27" s="7"/>
      <c r="T27" s="7"/>
      <c r="U27" s="7"/>
      <c r="V27" s="7"/>
      <c r="W27" s="7"/>
      <c r="X27" s="7"/>
      <c r="Y27" s="7"/>
      <c r="Z27" s="7"/>
    </row>
    <row r="28" spans="1:26" ht="17.25" customHeight="1">
      <c r="A28" s="7"/>
      <c r="B28" s="7"/>
      <c r="C28" s="7"/>
      <c r="D28" s="7"/>
      <c r="E28" s="7"/>
      <c r="F28" s="7"/>
      <c r="G28" s="7"/>
      <c r="H28" s="7"/>
      <c r="I28" s="7"/>
      <c r="J28" s="7"/>
      <c r="K28" s="7"/>
      <c r="L28" s="7"/>
      <c r="M28" s="7"/>
      <c r="N28" s="7"/>
      <c r="O28" s="7"/>
      <c r="P28" s="7"/>
      <c r="Q28" s="7"/>
      <c r="R28" s="7"/>
      <c r="S28" s="7"/>
      <c r="T28" s="7"/>
      <c r="U28" s="7"/>
      <c r="V28" s="7"/>
      <c r="W28" s="7"/>
      <c r="X28" s="7"/>
      <c r="Y28" s="7"/>
      <c r="Z28" s="7"/>
    </row>
    <row r="29" spans="1:26" ht="17.25" customHeight="1">
      <c r="A29" s="7"/>
      <c r="B29" s="7"/>
      <c r="C29" s="7"/>
      <c r="D29" s="7"/>
      <c r="E29" s="7"/>
      <c r="F29" s="7"/>
      <c r="G29" s="7"/>
      <c r="H29" s="7"/>
      <c r="I29" s="7"/>
      <c r="J29" s="7"/>
      <c r="K29" s="7"/>
      <c r="L29" s="7"/>
      <c r="M29" s="7"/>
      <c r="N29" s="7"/>
      <c r="O29" s="7"/>
      <c r="P29" s="7"/>
      <c r="Q29" s="7"/>
      <c r="R29" s="7"/>
      <c r="S29" s="7"/>
      <c r="T29" s="7"/>
      <c r="U29" s="7"/>
      <c r="V29" s="7"/>
      <c r="W29" s="7"/>
      <c r="X29" s="7"/>
      <c r="Y29" s="7"/>
      <c r="Z29" s="7"/>
    </row>
    <row r="30" spans="1:26" ht="17.25" customHeight="1">
      <c r="A30" s="7"/>
      <c r="B30" s="7"/>
      <c r="C30" s="7"/>
      <c r="D30" s="7"/>
      <c r="E30" s="7"/>
      <c r="F30" s="7"/>
      <c r="G30" s="7"/>
      <c r="H30" s="7"/>
      <c r="I30" s="7"/>
      <c r="J30" s="7"/>
      <c r="K30" s="7"/>
      <c r="L30" s="7"/>
      <c r="M30" s="7"/>
      <c r="N30" s="7"/>
      <c r="O30" s="7"/>
      <c r="P30" s="7"/>
      <c r="Q30" s="7"/>
      <c r="R30" s="7"/>
      <c r="S30" s="7"/>
      <c r="T30" s="7"/>
      <c r="U30" s="7"/>
      <c r="V30" s="7"/>
      <c r="W30" s="7"/>
      <c r="X30" s="7"/>
      <c r="Y30" s="7"/>
      <c r="Z30" s="7"/>
    </row>
    <row r="31" spans="1:26" ht="17.25" customHeight="1">
      <c r="A31" s="7"/>
      <c r="B31" s="7"/>
      <c r="C31" s="7"/>
      <c r="D31" s="7"/>
      <c r="E31" s="7"/>
      <c r="F31" s="7"/>
      <c r="G31" s="7"/>
      <c r="H31" s="7"/>
      <c r="I31" s="7"/>
      <c r="J31" s="7"/>
      <c r="K31" s="7"/>
      <c r="L31" s="7"/>
      <c r="M31" s="7"/>
      <c r="N31" s="7"/>
      <c r="O31" s="7"/>
      <c r="P31" s="7"/>
      <c r="Q31" s="7"/>
      <c r="R31" s="7"/>
      <c r="S31" s="7"/>
      <c r="T31" s="7"/>
      <c r="U31" s="7"/>
      <c r="V31" s="7"/>
      <c r="W31" s="7"/>
      <c r="X31" s="7"/>
      <c r="Y31" s="7"/>
      <c r="Z31" s="7"/>
    </row>
    <row r="32" spans="1:26" ht="17.25" customHeight="1">
      <c r="A32" s="7"/>
      <c r="B32" s="7"/>
      <c r="C32" s="7"/>
      <c r="D32" s="7"/>
      <c r="E32" s="7"/>
      <c r="F32" s="7"/>
      <c r="G32" s="7"/>
      <c r="H32" s="7"/>
      <c r="I32" s="7"/>
      <c r="J32" s="7"/>
      <c r="K32" s="7"/>
      <c r="L32" s="7"/>
      <c r="M32" s="7"/>
      <c r="N32" s="7"/>
      <c r="O32" s="7"/>
      <c r="P32" s="7"/>
      <c r="Q32" s="7"/>
      <c r="R32" s="7"/>
      <c r="S32" s="7"/>
      <c r="T32" s="7"/>
      <c r="U32" s="7"/>
      <c r="V32" s="7"/>
      <c r="W32" s="7"/>
      <c r="X32" s="7"/>
      <c r="Y32" s="7"/>
      <c r="Z32" s="7"/>
    </row>
    <row r="33" spans="1:26" ht="17.25" customHeight="1">
      <c r="A33" s="7"/>
      <c r="B33" s="7"/>
      <c r="C33" s="7"/>
      <c r="D33" s="7"/>
      <c r="E33" s="7"/>
      <c r="F33" s="7"/>
      <c r="G33" s="7"/>
      <c r="H33" s="7"/>
      <c r="I33" s="7"/>
      <c r="J33" s="7"/>
      <c r="K33" s="7"/>
      <c r="L33" s="7"/>
      <c r="M33" s="7"/>
      <c r="N33" s="7"/>
      <c r="O33" s="7"/>
      <c r="P33" s="7"/>
      <c r="Q33" s="7"/>
      <c r="R33" s="7"/>
      <c r="S33" s="7"/>
      <c r="T33" s="7"/>
      <c r="U33" s="7"/>
      <c r="V33" s="7"/>
      <c r="W33" s="7"/>
      <c r="X33" s="7"/>
      <c r="Y33" s="7"/>
      <c r="Z33" s="7"/>
    </row>
    <row r="34" spans="1:26" ht="17.25" customHeight="1">
      <c r="A34" s="7"/>
      <c r="B34" s="7"/>
      <c r="C34" s="7"/>
      <c r="D34" s="7"/>
      <c r="E34" s="7"/>
      <c r="F34" s="7"/>
      <c r="G34" s="7"/>
      <c r="H34" s="7"/>
      <c r="I34" s="7"/>
      <c r="J34" s="7"/>
      <c r="K34" s="7"/>
      <c r="L34" s="7"/>
      <c r="M34" s="7"/>
      <c r="N34" s="7"/>
      <c r="O34" s="7"/>
      <c r="P34" s="7"/>
      <c r="Q34" s="7"/>
      <c r="R34" s="7"/>
      <c r="S34" s="7"/>
      <c r="T34" s="7"/>
      <c r="U34" s="7"/>
      <c r="V34" s="7"/>
      <c r="W34" s="7"/>
      <c r="X34" s="7"/>
      <c r="Y34" s="7"/>
      <c r="Z34" s="7"/>
    </row>
    <row r="35" spans="1:26" ht="17.25" customHeight="1">
      <c r="A35" s="7"/>
      <c r="B35" s="7"/>
      <c r="C35" s="7"/>
      <c r="D35" s="7"/>
      <c r="E35" s="7"/>
      <c r="F35" s="7"/>
      <c r="G35" s="7"/>
      <c r="H35" s="7"/>
      <c r="I35" s="7"/>
      <c r="J35" s="7"/>
      <c r="K35" s="7"/>
      <c r="L35" s="7"/>
      <c r="M35" s="7"/>
      <c r="N35" s="7"/>
      <c r="O35" s="7"/>
      <c r="P35" s="7"/>
      <c r="Q35" s="7"/>
      <c r="R35" s="7"/>
      <c r="S35" s="7"/>
      <c r="T35" s="7"/>
      <c r="U35" s="7"/>
      <c r="V35" s="7"/>
      <c r="W35" s="7"/>
      <c r="X35" s="7"/>
      <c r="Y35" s="7"/>
      <c r="Z35" s="7"/>
    </row>
    <row r="36" spans="1:26" ht="17.25" customHeight="1">
      <c r="A36" s="7"/>
      <c r="B36" s="7"/>
      <c r="C36" s="7"/>
      <c r="D36" s="7"/>
      <c r="E36" s="7"/>
      <c r="F36" s="7"/>
      <c r="G36" s="7"/>
      <c r="H36" s="7"/>
      <c r="I36" s="7"/>
      <c r="J36" s="7"/>
      <c r="K36" s="7"/>
      <c r="L36" s="7"/>
      <c r="M36" s="7"/>
      <c r="N36" s="7"/>
      <c r="O36" s="7"/>
      <c r="P36" s="7"/>
      <c r="Q36" s="7"/>
      <c r="R36" s="7"/>
      <c r="S36" s="7"/>
      <c r="T36" s="7"/>
      <c r="U36" s="7"/>
      <c r="V36" s="7"/>
      <c r="W36" s="7"/>
      <c r="X36" s="7"/>
      <c r="Y36" s="7"/>
      <c r="Z36" s="7"/>
    </row>
    <row r="37" spans="1:26" ht="17.25" customHeight="1">
      <c r="A37" s="7"/>
      <c r="B37" s="7"/>
      <c r="C37" s="7"/>
      <c r="D37" s="7"/>
      <c r="E37" s="7"/>
      <c r="F37" s="7"/>
      <c r="G37" s="7"/>
      <c r="H37" s="7"/>
      <c r="I37" s="7"/>
      <c r="J37" s="7"/>
      <c r="K37" s="7"/>
      <c r="L37" s="7"/>
      <c r="M37" s="7"/>
      <c r="N37" s="7"/>
      <c r="O37" s="7"/>
      <c r="P37" s="7"/>
      <c r="Q37" s="7"/>
      <c r="R37" s="7"/>
      <c r="S37" s="7"/>
      <c r="T37" s="7"/>
      <c r="U37" s="7"/>
      <c r="V37" s="7"/>
      <c r="W37" s="7"/>
      <c r="X37" s="7"/>
      <c r="Y37" s="7"/>
      <c r="Z37" s="7"/>
    </row>
    <row r="38" spans="1:26" ht="17.25" customHeight="1">
      <c r="A38" s="7"/>
      <c r="B38" s="7"/>
      <c r="C38" s="7"/>
      <c r="D38" s="7"/>
      <c r="E38" s="7"/>
      <c r="F38" s="7"/>
      <c r="G38" s="7"/>
      <c r="H38" s="7"/>
      <c r="I38" s="7"/>
      <c r="J38" s="7"/>
      <c r="K38" s="7"/>
      <c r="L38" s="7"/>
      <c r="M38" s="7"/>
      <c r="N38" s="7"/>
      <c r="O38" s="7"/>
      <c r="P38" s="7"/>
      <c r="Q38" s="7"/>
      <c r="R38" s="7"/>
      <c r="S38" s="7"/>
      <c r="T38" s="7"/>
      <c r="U38" s="7"/>
      <c r="V38" s="7"/>
      <c r="W38" s="7"/>
      <c r="X38" s="7"/>
      <c r="Y38" s="7"/>
      <c r="Z38" s="7"/>
    </row>
    <row r="39" spans="1:26" ht="17.25" customHeight="1">
      <c r="A39" s="7"/>
      <c r="B39" s="7"/>
      <c r="C39" s="7"/>
      <c r="D39" s="7"/>
      <c r="E39" s="7"/>
      <c r="F39" s="7"/>
      <c r="G39" s="7"/>
      <c r="H39" s="7"/>
      <c r="I39" s="7"/>
      <c r="J39" s="7"/>
      <c r="K39" s="7"/>
      <c r="L39" s="7"/>
      <c r="M39" s="7"/>
      <c r="N39" s="7"/>
      <c r="O39" s="7"/>
      <c r="P39" s="7"/>
      <c r="Q39" s="7"/>
      <c r="R39" s="7"/>
      <c r="S39" s="7"/>
      <c r="T39" s="7"/>
      <c r="U39" s="7"/>
      <c r="V39" s="7"/>
      <c r="W39" s="7"/>
      <c r="X39" s="7"/>
      <c r="Y39" s="7"/>
      <c r="Z39" s="7"/>
    </row>
    <row r="40" spans="1:26" ht="17.25" customHeight="1">
      <c r="A40" s="7"/>
      <c r="B40" s="7"/>
      <c r="C40" s="7"/>
      <c r="D40" s="7"/>
      <c r="E40" s="7"/>
      <c r="F40" s="7"/>
      <c r="G40" s="7"/>
      <c r="H40" s="7"/>
      <c r="I40" s="7"/>
      <c r="J40" s="7"/>
      <c r="K40" s="7"/>
      <c r="L40" s="7"/>
      <c r="M40" s="7"/>
      <c r="N40" s="7"/>
      <c r="O40" s="7"/>
      <c r="P40" s="7"/>
      <c r="Q40" s="7"/>
      <c r="R40" s="7"/>
      <c r="S40" s="7"/>
      <c r="T40" s="7"/>
      <c r="U40" s="7"/>
      <c r="V40" s="7"/>
      <c r="W40" s="7"/>
      <c r="X40" s="7"/>
      <c r="Y40" s="7"/>
      <c r="Z40" s="7"/>
    </row>
    <row r="41" spans="1:26" ht="17.25" customHeight="1">
      <c r="A41" s="7"/>
      <c r="B41" s="7"/>
      <c r="C41" s="7"/>
      <c r="D41" s="7"/>
      <c r="E41" s="7"/>
      <c r="F41" s="7"/>
      <c r="G41" s="7"/>
      <c r="H41" s="7"/>
      <c r="I41" s="7"/>
      <c r="J41" s="7"/>
      <c r="K41" s="7"/>
      <c r="L41" s="7"/>
      <c r="M41" s="7"/>
      <c r="N41" s="7"/>
      <c r="O41" s="7"/>
      <c r="P41" s="7"/>
      <c r="Q41" s="7"/>
      <c r="R41" s="7"/>
      <c r="S41" s="7"/>
      <c r="T41" s="7"/>
      <c r="U41" s="7"/>
      <c r="V41" s="7"/>
      <c r="W41" s="7"/>
      <c r="X41" s="7"/>
      <c r="Y41" s="7"/>
      <c r="Z41" s="7"/>
    </row>
    <row r="42" spans="1:26" ht="17.25" customHeight="1">
      <c r="A42" s="7"/>
      <c r="B42" s="7"/>
      <c r="C42" s="7"/>
      <c r="D42" s="7"/>
      <c r="E42" s="7"/>
      <c r="F42" s="7"/>
      <c r="G42" s="7"/>
      <c r="H42" s="7"/>
      <c r="I42" s="7"/>
      <c r="J42" s="7"/>
      <c r="K42" s="7"/>
      <c r="L42" s="7"/>
      <c r="M42" s="7"/>
      <c r="N42" s="7"/>
      <c r="O42" s="7"/>
      <c r="P42" s="7"/>
      <c r="Q42" s="7"/>
      <c r="R42" s="7"/>
      <c r="S42" s="7"/>
      <c r="T42" s="7"/>
      <c r="U42" s="7"/>
      <c r="V42" s="7"/>
      <c r="W42" s="7"/>
      <c r="X42" s="7"/>
      <c r="Y42" s="7"/>
      <c r="Z42" s="7"/>
    </row>
    <row r="43" spans="1:26" ht="17.25" customHeight="1">
      <c r="A43" s="7"/>
      <c r="B43" s="7"/>
      <c r="C43" s="7"/>
      <c r="D43" s="7"/>
      <c r="E43" s="7"/>
      <c r="F43" s="7"/>
      <c r="G43" s="7"/>
      <c r="H43" s="7"/>
      <c r="I43" s="7"/>
      <c r="J43" s="7"/>
      <c r="K43" s="7"/>
      <c r="L43" s="7"/>
      <c r="M43" s="7"/>
      <c r="N43" s="7"/>
      <c r="O43" s="7"/>
      <c r="P43" s="7"/>
      <c r="Q43" s="7"/>
      <c r="R43" s="7"/>
      <c r="S43" s="7"/>
      <c r="T43" s="7"/>
      <c r="U43" s="7"/>
      <c r="V43" s="7"/>
      <c r="W43" s="7"/>
      <c r="X43" s="7"/>
      <c r="Y43" s="7"/>
      <c r="Z43" s="7"/>
    </row>
    <row r="44" spans="1:26" ht="17.25" customHeight="1">
      <c r="A44" s="7"/>
      <c r="B44" s="7"/>
      <c r="C44" s="7"/>
      <c r="D44" s="7"/>
      <c r="E44" s="7"/>
      <c r="F44" s="7"/>
      <c r="G44" s="7"/>
      <c r="H44" s="7"/>
      <c r="I44" s="7"/>
      <c r="J44" s="7"/>
      <c r="K44" s="7"/>
      <c r="L44" s="7"/>
      <c r="M44" s="7"/>
      <c r="N44" s="7"/>
      <c r="O44" s="7"/>
      <c r="P44" s="7"/>
      <c r="Q44" s="7"/>
      <c r="R44" s="7"/>
      <c r="S44" s="7"/>
      <c r="T44" s="7"/>
      <c r="U44" s="7"/>
      <c r="V44" s="7"/>
      <c r="W44" s="7"/>
      <c r="X44" s="7"/>
      <c r="Y44" s="7"/>
      <c r="Z44" s="7"/>
    </row>
    <row r="45" spans="1:26" ht="17.25" customHeight="1">
      <c r="A45" s="7"/>
      <c r="B45" s="7"/>
      <c r="C45" s="7"/>
      <c r="D45" s="7"/>
      <c r="E45" s="7"/>
      <c r="F45" s="7"/>
      <c r="G45" s="7"/>
      <c r="H45" s="7"/>
      <c r="I45" s="7"/>
      <c r="J45" s="7"/>
      <c r="K45" s="7"/>
      <c r="L45" s="7"/>
      <c r="M45" s="7"/>
      <c r="N45" s="7"/>
      <c r="O45" s="7"/>
      <c r="P45" s="7"/>
      <c r="Q45" s="7"/>
      <c r="R45" s="7"/>
      <c r="S45" s="7"/>
      <c r="T45" s="7"/>
      <c r="U45" s="7"/>
      <c r="V45" s="7"/>
      <c r="W45" s="7"/>
      <c r="X45" s="7"/>
      <c r="Y45" s="7"/>
      <c r="Z45" s="7"/>
    </row>
    <row r="46" spans="1:26" ht="17.25" customHeight="1">
      <c r="A46" s="7"/>
      <c r="B46" s="7"/>
      <c r="C46" s="7"/>
      <c r="D46" s="7"/>
      <c r="E46" s="7"/>
      <c r="F46" s="7"/>
      <c r="G46" s="7"/>
      <c r="H46" s="7"/>
      <c r="I46" s="7"/>
      <c r="J46" s="7"/>
      <c r="K46" s="7"/>
      <c r="L46" s="7"/>
      <c r="M46" s="7"/>
      <c r="N46" s="7"/>
      <c r="O46" s="7"/>
      <c r="P46" s="7"/>
      <c r="Q46" s="7"/>
      <c r="R46" s="7"/>
      <c r="S46" s="7"/>
      <c r="T46" s="7"/>
      <c r="U46" s="7"/>
      <c r="V46" s="7"/>
      <c r="W46" s="7"/>
      <c r="X46" s="7"/>
      <c r="Y46" s="7"/>
      <c r="Z46" s="7"/>
    </row>
    <row r="47" spans="1:26" ht="17.25" customHeight="1">
      <c r="A47" s="7"/>
      <c r="B47" s="7"/>
      <c r="C47" s="7"/>
      <c r="D47" s="7"/>
      <c r="E47" s="7"/>
      <c r="F47" s="7"/>
      <c r="G47" s="7"/>
      <c r="H47" s="7"/>
      <c r="I47" s="7"/>
      <c r="J47" s="7"/>
      <c r="K47" s="7"/>
      <c r="L47" s="7"/>
      <c r="M47" s="7"/>
      <c r="N47" s="7"/>
      <c r="O47" s="7"/>
      <c r="P47" s="7"/>
      <c r="Q47" s="7"/>
      <c r="R47" s="7"/>
      <c r="S47" s="7"/>
      <c r="T47" s="7"/>
      <c r="U47" s="7"/>
      <c r="V47" s="7"/>
      <c r="W47" s="7"/>
      <c r="X47" s="7"/>
      <c r="Y47" s="7"/>
      <c r="Z47" s="7"/>
    </row>
    <row r="48" spans="1:26" ht="17.25" customHeight="1">
      <c r="A48" s="7"/>
      <c r="B48" s="7"/>
      <c r="C48" s="7"/>
      <c r="D48" s="7"/>
      <c r="E48" s="7"/>
      <c r="F48" s="7"/>
      <c r="G48" s="7"/>
      <c r="H48" s="7"/>
      <c r="I48" s="7"/>
      <c r="J48" s="7"/>
      <c r="K48" s="7"/>
      <c r="L48" s="7"/>
      <c r="M48" s="7"/>
      <c r="N48" s="7"/>
      <c r="O48" s="7"/>
      <c r="P48" s="7"/>
      <c r="Q48" s="7"/>
      <c r="R48" s="7"/>
      <c r="S48" s="7"/>
      <c r="T48" s="7"/>
      <c r="U48" s="7"/>
      <c r="V48" s="7"/>
      <c r="W48" s="7"/>
      <c r="X48" s="7"/>
      <c r="Y48" s="7"/>
      <c r="Z48" s="7"/>
    </row>
    <row r="49" spans="1:26" ht="17.25" customHeight="1">
      <c r="A49" s="7"/>
      <c r="B49" s="7"/>
      <c r="C49" s="7"/>
      <c r="D49" s="7"/>
      <c r="E49" s="7"/>
      <c r="F49" s="7"/>
      <c r="G49" s="7"/>
      <c r="H49" s="7"/>
      <c r="I49" s="7"/>
      <c r="J49" s="7"/>
      <c r="K49" s="7"/>
      <c r="L49" s="7"/>
      <c r="M49" s="7"/>
      <c r="N49" s="7"/>
      <c r="O49" s="7"/>
      <c r="P49" s="7"/>
      <c r="Q49" s="7"/>
      <c r="R49" s="7"/>
      <c r="S49" s="7"/>
      <c r="T49" s="7"/>
      <c r="U49" s="7"/>
      <c r="V49" s="7"/>
      <c r="W49" s="7"/>
      <c r="X49" s="7"/>
      <c r="Y49" s="7"/>
      <c r="Z49" s="7"/>
    </row>
    <row r="50" spans="1:26" ht="17.25" customHeight="1">
      <c r="A50" s="7"/>
      <c r="B50" s="7"/>
      <c r="C50" s="7"/>
      <c r="D50" s="7"/>
      <c r="E50" s="7"/>
      <c r="F50" s="7"/>
      <c r="G50" s="7"/>
      <c r="H50" s="7"/>
      <c r="I50" s="7"/>
      <c r="J50" s="7"/>
      <c r="K50" s="7"/>
      <c r="L50" s="7"/>
      <c r="M50" s="7"/>
      <c r="N50" s="7"/>
      <c r="O50" s="7"/>
      <c r="P50" s="7"/>
      <c r="Q50" s="7"/>
      <c r="R50" s="7"/>
      <c r="S50" s="7"/>
      <c r="T50" s="7"/>
      <c r="U50" s="7"/>
      <c r="V50" s="7"/>
      <c r="W50" s="7"/>
      <c r="X50" s="7"/>
      <c r="Y50" s="7"/>
      <c r="Z50" s="7"/>
    </row>
    <row r="51" spans="1:26" ht="17.25" customHeight="1">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ht="17.25" customHeight="1">
      <c r="A52" s="7"/>
      <c r="B52" s="7"/>
      <c r="C52" s="7"/>
      <c r="D52" s="7"/>
      <c r="E52" s="7"/>
      <c r="F52" s="7"/>
      <c r="G52" s="7"/>
      <c r="H52" s="7"/>
      <c r="I52" s="7"/>
      <c r="J52" s="7"/>
      <c r="K52" s="7"/>
      <c r="L52" s="7"/>
      <c r="M52" s="7"/>
      <c r="N52" s="7"/>
      <c r="O52" s="7"/>
      <c r="P52" s="7"/>
      <c r="Q52" s="7"/>
      <c r="R52" s="7"/>
      <c r="S52" s="7"/>
      <c r="T52" s="7"/>
      <c r="U52" s="7"/>
      <c r="V52" s="7"/>
      <c r="W52" s="7"/>
      <c r="X52" s="7"/>
      <c r="Y52" s="7"/>
      <c r="Z52" s="7"/>
    </row>
    <row r="53" spans="1:26" ht="17.25" customHeight="1">
      <c r="A53" s="7"/>
      <c r="B53" s="7"/>
      <c r="C53" s="7"/>
      <c r="D53" s="7"/>
      <c r="E53" s="7"/>
      <c r="F53" s="7"/>
      <c r="G53" s="7"/>
      <c r="H53" s="7"/>
      <c r="I53" s="7"/>
      <c r="J53" s="7"/>
      <c r="K53" s="7"/>
      <c r="L53" s="7"/>
      <c r="M53" s="7"/>
      <c r="N53" s="7"/>
      <c r="O53" s="7"/>
      <c r="P53" s="7"/>
      <c r="Q53" s="7"/>
      <c r="R53" s="7"/>
      <c r="S53" s="7"/>
      <c r="T53" s="7"/>
      <c r="U53" s="7"/>
      <c r="V53" s="7"/>
      <c r="W53" s="7"/>
      <c r="X53" s="7"/>
      <c r="Y53" s="7"/>
      <c r="Z53" s="7"/>
    </row>
    <row r="54" spans="1:26" ht="17.25" customHeight="1">
      <c r="A54" s="7"/>
      <c r="B54" s="7"/>
      <c r="C54" s="7"/>
      <c r="D54" s="7"/>
      <c r="E54" s="7"/>
      <c r="F54" s="7"/>
      <c r="G54" s="7"/>
      <c r="H54" s="7"/>
      <c r="I54" s="7"/>
      <c r="J54" s="7"/>
      <c r="K54" s="7"/>
      <c r="L54" s="7"/>
      <c r="M54" s="7"/>
      <c r="N54" s="7"/>
      <c r="O54" s="7"/>
      <c r="P54" s="7"/>
      <c r="Q54" s="7"/>
      <c r="R54" s="7"/>
      <c r="S54" s="7"/>
      <c r="T54" s="7"/>
      <c r="U54" s="7"/>
      <c r="V54" s="7"/>
      <c r="W54" s="7"/>
      <c r="X54" s="7"/>
      <c r="Y54" s="7"/>
      <c r="Z54" s="7"/>
    </row>
    <row r="55" spans="1:26" ht="17.25" customHeight="1">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17.25" customHeight="1">
      <c r="A56" s="7"/>
      <c r="B56" s="7"/>
      <c r="C56" s="7"/>
      <c r="D56" s="7"/>
      <c r="E56" s="7"/>
      <c r="F56" s="7"/>
      <c r="G56" s="7"/>
      <c r="H56" s="7"/>
      <c r="I56" s="7"/>
      <c r="J56" s="7"/>
      <c r="K56" s="7"/>
      <c r="L56" s="7"/>
      <c r="M56" s="7"/>
      <c r="N56" s="7"/>
      <c r="O56" s="7"/>
      <c r="P56" s="7"/>
      <c r="Q56" s="7"/>
      <c r="R56" s="7"/>
      <c r="S56" s="7"/>
      <c r="T56" s="7"/>
      <c r="U56" s="7"/>
      <c r="V56" s="7"/>
      <c r="W56" s="7"/>
      <c r="X56" s="7"/>
      <c r="Y56" s="7"/>
      <c r="Z56" s="7"/>
    </row>
    <row r="57" spans="1:26" ht="17.25" customHeight="1">
      <c r="A57" s="7"/>
      <c r="B57" s="7"/>
      <c r="C57" s="7"/>
      <c r="D57" s="7"/>
      <c r="E57" s="7"/>
      <c r="F57" s="7"/>
      <c r="G57" s="7"/>
      <c r="H57" s="7"/>
      <c r="I57" s="7"/>
      <c r="J57" s="7"/>
      <c r="K57" s="7"/>
      <c r="L57" s="7"/>
      <c r="M57" s="7"/>
      <c r="N57" s="7"/>
      <c r="O57" s="7"/>
      <c r="P57" s="7"/>
      <c r="Q57" s="7"/>
      <c r="R57" s="7"/>
      <c r="S57" s="7"/>
      <c r="T57" s="7"/>
      <c r="U57" s="7"/>
      <c r="V57" s="7"/>
      <c r="W57" s="7"/>
      <c r="X57" s="7"/>
      <c r="Y57" s="7"/>
      <c r="Z57" s="7"/>
    </row>
    <row r="58" spans="1:26" ht="17.25" customHeight="1">
      <c r="A58" s="7"/>
      <c r="B58" s="7"/>
      <c r="C58" s="7"/>
      <c r="D58" s="7"/>
      <c r="E58" s="7"/>
      <c r="F58" s="7"/>
      <c r="G58" s="7"/>
      <c r="H58" s="7"/>
      <c r="I58" s="7"/>
      <c r="J58" s="7"/>
      <c r="K58" s="7"/>
      <c r="L58" s="7"/>
      <c r="M58" s="7"/>
      <c r="N58" s="7"/>
      <c r="O58" s="7"/>
      <c r="P58" s="7"/>
      <c r="Q58" s="7"/>
      <c r="R58" s="7"/>
      <c r="S58" s="7"/>
      <c r="T58" s="7"/>
      <c r="U58" s="7"/>
      <c r="V58" s="7"/>
      <c r="W58" s="7"/>
      <c r="X58" s="7"/>
      <c r="Y58" s="7"/>
      <c r="Z58" s="7"/>
    </row>
    <row r="59" spans="1:26" ht="17.25" customHeight="1">
      <c r="A59" s="7"/>
      <c r="B59" s="7"/>
      <c r="C59" s="7"/>
      <c r="D59" s="7"/>
      <c r="E59" s="7"/>
      <c r="F59" s="7"/>
      <c r="G59" s="7"/>
      <c r="H59" s="7"/>
      <c r="I59" s="7"/>
      <c r="J59" s="7"/>
      <c r="K59" s="7"/>
      <c r="L59" s="7"/>
      <c r="M59" s="7"/>
      <c r="N59" s="7"/>
      <c r="O59" s="7"/>
      <c r="P59" s="7"/>
      <c r="Q59" s="7"/>
      <c r="R59" s="7"/>
      <c r="S59" s="7"/>
      <c r="T59" s="7"/>
      <c r="U59" s="7"/>
      <c r="V59" s="7"/>
      <c r="W59" s="7"/>
      <c r="X59" s="7"/>
      <c r="Y59" s="7"/>
      <c r="Z59" s="7"/>
    </row>
    <row r="60" spans="1:26" ht="17.25" customHeight="1">
      <c r="A60" s="7"/>
      <c r="B60" s="7"/>
      <c r="C60" s="7"/>
      <c r="D60" s="7"/>
      <c r="E60" s="7"/>
      <c r="F60" s="7"/>
      <c r="G60" s="7"/>
      <c r="H60" s="7"/>
      <c r="I60" s="7"/>
      <c r="J60" s="7"/>
      <c r="K60" s="7"/>
      <c r="L60" s="7"/>
      <c r="M60" s="7"/>
      <c r="N60" s="7"/>
      <c r="O60" s="7"/>
      <c r="P60" s="7"/>
      <c r="Q60" s="7"/>
      <c r="R60" s="7"/>
      <c r="S60" s="7"/>
      <c r="T60" s="7"/>
      <c r="U60" s="7"/>
      <c r="V60" s="7"/>
      <c r="W60" s="7"/>
      <c r="X60" s="7"/>
      <c r="Y60" s="7"/>
      <c r="Z60" s="7"/>
    </row>
    <row r="61" spans="1:26" ht="17.25" customHeight="1">
      <c r="A61" s="7"/>
      <c r="B61" s="7"/>
      <c r="C61" s="7"/>
      <c r="D61" s="7"/>
      <c r="E61" s="7"/>
      <c r="F61" s="7"/>
      <c r="G61" s="7"/>
      <c r="H61" s="7"/>
      <c r="I61" s="7"/>
      <c r="J61" s="7"/>
      <c r="K61" s="7"/>
      <c r="L61" s="7"/>
      <c r="M61" s="7"/>
      <c r="N61" s="7"/>
      <c r="O61" s="7"/>
      <c r="P61" s="7"/>
      <c r="Q61" s="7"/>
      <c r="R61" s="7"/>
      <c r="S61" s="7"/>
      <c r="T61" s="7"/>
      <c r="U61" s="7"/>
      <c r="V61" s="7"/>
      <c r="W61" s="7"/>
      <c r="X61" s="7"/>
      <c r="Y61" s="7"/>
      <c r="Z61" s="7"/>
    </row>
    <row r="62" spans="1:26" ht="17.25" customHeight="1">
      <c r="A62" s="7"/>
      <c r="B62" s="7"/>
      <c r="C62" s="7"/>
      <c r="D62" s="7"/>
      <c r="E62" s="7"/>
      <c r="F62" s="7"/>
      <c r="G62" s="7"/>
      <c r="H62" s="7"/>
      <c r="I62" s="7"/>
      <c r="J62" s="7"/>
      <c r="K62" s="7"/>
      <c r="L62" s="7"/>
      <c r="M62" s="7"/>
      <c r="N62" s="7"/>
      <c r="O62" s="7"/>
      <c r="P62" s="7"/>
      <c r="Q62" s="7"/>
      <c r="R62" s="7"/>
      <c r="S62" s="7"/>
      <c r="T62" s="7"/>
      <c r="U62" s="7"/>
      <c r="V62" s="7"/>
      <c r="W62" s="7"/>
      <c r="X62" s="7"/>
      <c r="Y62" s="7"/>
      <c r="Z62" s="7"/>
    </row>
    <row r="63" spans="1:26" ht="17.25" customHeight="1">
      <c r="A63" s="7"/>
      <c r="B63" s="7"/>
      <c r="C63" s="7"/>
      <c r="D63" s="7"/>
      <c r="E63" s="7"/>
      <c r="F63" s="7"/>
      <c r="G63" s="7"/>
      <c r="H63" s="7"/>
      <c r="I63" s="7"/>
      <c r="J63" s="7"/>
      <c r="K63" s="7"/>
      <c r="L63" s="7"/>
      <c r="M63" s="7"/>
      <c r="N63" s="7"/>
      <c r="O63" s="7"/>
      <c r="P63" s="7"/>
      <c r="Q63" s="7"/>
      <c r="R63" s="7"/>
      <c r="S63" s="7"/>
      <c r="T63" s="7"/>
      <c r="U63" s="7"/>
      <c r="V63" s="7"/>
      <c r="W63" s="7"/>
      <c r="X63" s="7"/>
      <c r="Y63" s="7"/>
      <c r="Z63" s="7"/>
    </row>
    <row r="64" spans="1:26" ht="17.25" customHeight="1">
      <c r="A64" s="7"/>
      <c r="B64" s="7"/>
      <c r="C64" s="7"/>
      <c r="D64" s="7"/>
      <c r="E64" s="7"/>
      <c r="F64" s="7"/>
      <c r="G64" s="7"/>
      <c r="H64" s="7"/>
      <c r="I64" s="7"/>
      <c r="J64" s="7"/>
      <c r="K64" s="7"/>
      <c r="L64" s="7"/>
      <c r="M64" s="7"/>
      <c r="N64" s="7"/>
      <c r="O64" s="7"/>
      <c r="P64" s="7"/>
      <c r="Q64" s="7"/>
      <c r="R64" s="7"/>
      <c r="S64" s="7"/>
      <c r="T64" s="7"/>
      <c r="U64" s="7"/>
      <c r="V64" s="7"/>
      <c r="W64" s="7"/>
      <c r="X64" s="7"/>
      <c r="Y64" s="7"/>
      <c r="Z64" s="7"/>
    </row>
    <row r="65" spans="1:26" ht="17.25" customHeight="1">
      <c r="A65" s="7"/>
      <c r="B65" s="7"/>
      <c r="C65" s="7"/>
      <c r="D65" s="7"/>
      <c r="E65" s="7"/>
      <c r="F65" s="7"/>
      <c r="G65" s="7"/>
      <c r="H65" s="7"/>
      <c r="I65" s="7"/>
      <c r="J65" s="7"/>
      <c r="K65" s="7"/>
      <c r="L65" s="7"/>
      <c r="M65" s="7"/>
      <c r="N65" s="7"/>
      <c r="O65" s="7"/>
      <c r="P65" s="7"/>
      <c r="Q65" s="7"/>
      <c r="R65" s="7"/>
      <c r="S65" s="7"/>
      <c r="T65" s="7"/>
      <c r="U65" s="7"/>
      <c r="V65" s="7"/>
      <c r="W65" s="7"/>
      <c r="X65" s="7"/>
      <c r="Y65" s="7"/>
      <c r="Z65" s="7"/>
    </row>
    <row r="66" spans="1:26" ht="17.25" customHeight="1">
      <c r="A66" s="7"/>
      <c r="B66" s="7"/>
      <c r="C66" s="7"/>
      <c r="D66" s="7"/>
      <c r="E66" s="7"/>
      <c r="F66" s="7"/>
      <c r="G66" s="7"/>
      <c r="H66" s="7"/>
      <c r="I66" s="7"/>
      <c r="J66" s="7"/>
      <c r="K66" s="7"/>
      <c r="L66" s="7"/>
      <c r="M66" s="7"/>
      <c r="N66" s="7"/>
      <c r="O66" s="7"/>
      <c r="P66" s="7"/>
      <c r="Q66" s="7"/>
      <c r="R66" s="7"/>
      <c r="S66" s="7"/>
      <c r="T66" s="7"/>
      <c r="U66" s="7"/>
      <c r="V66" s="7"/>
      <c r="W66" s="7"/>
      <c r="X66" s="7"/>
      <c r="Y66" s="7"/>
      <c r="Z66" s="7"/>
    </row>
    <row r="67" spans="1:26" ht="17.25" customHeight="1">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ht="17.25" customHeight="1">
      <c r="A68" s="7"/>
      <c r="B68" s="7"/>
      <c r="C68" s="7"/>
      <c r="D68" s="7"/>
      <c r="E68" s="7"/>
      <c r="F68" s="7"/>
      <c r="G68" s="7"/>
      <c r="H68" s="7"/>
      <c r="I68" s="7"/>
      <c r="J68" s="7"/>
      <c r="K68" s="7"/>
      <c r="L68" s="7"/>
      <c r="M68" s="7"/>
      <c r="N68" s="7"/>
      <c r="O68" s="7"/>
      <c r="P68" s="7"/>
      <c r="Q68" s="7"/>
      <c r="R68" s="7"/>
      <c r="S68" s="7"/>
      <c r="T68" s="7"/>
      <c r="U68" s="7"/>
      <c r="V68" s="7"/>
      <c r="W68" s="7"/>
      <c r="X68" s="7"/>
      <c r="Y68" s="7"/>
      <c r="Z68" s="7"/>
    </row>
    <row r="69" spans="1:26" ht="17.25" customHeight="1">
      <c r="A69" s="7"/>
      <c r="B69" s="7"/>
      <c r="C69" s="7"/>
      <c r="D69" s="7"/>
      <c r="E69" s="7"/>
      <c r="F69" s="7"/>
      <c r="G69" s="7"/>
      <c r="H69" s="7"/>
      <c r="I69" s="7"/>
      <c r="J69" s="7"/>
      <c r="K69" s="7"/>
      <c r="L69" s="7"/>
      <c r="M69" s="7"/>
      <c r="N69" s="7"/>
      <c r="O69" s="7"/>
      <c r="P69" s="7"/>
      <c r="Q69" s="7"/>
      <c r="R69" s="7"/>
      <c r="S69" s="7"/>
      <c r="T69" s="7"/>
      <c r="U69" s="7"/>
      <c r="V69" s="7"/>
      <c r="W69" s="7"/>
      <c r="X69" s="7"/>
      <c r="Y69" s="7"/>
      <c r="Z69" s="7"/>
    </row>
    <row r="70" spans="1:26" ht="17.25" customHeight="1">
      <c r="A70" s="7"/>
      <c r="B70" s="7"/>
      <c r="C70" s="7"/>
      <c r="D70" s="7"/>
      <c r="E70" s="7"/>
      <c r="F70" s="7"/>
      <c r="G70" s="7"/>
      <c r="H70" s="7"/>
      <c r="I70" s="7"/>
      <c r="J70" s="7"/>
      <c r="K70" s="7"/>
      <c r="L70" s="7"/>
      <c r="M70" s="7"/>
      <c r="N70" s="7"/>
      <c r="O70" s="7"/>
      <c r="P70" s="7"/>
      <c r="Q70" s="7"/>
      <c r="R70" s="7"/>
      <c r="S70" s="7"/>
      <c r="T70" s="7"/>
      <c r="U70" s="7"/>
      <c r="V70" s="7"/>
      <c r="W70" s="7"/>
      <c r="X70" s="7"/>
      <c r="Y70" s="7"/>
      <c r="Z70" s="7"/>
    </row>
    <row r="71" spans="1:26" ht="17.25" customHeight="1">
      <c r="A71" s="7"/>
      <c r="B71" s="7"/>
      <c r="C71" s="7"/>
      <c r="D71" s="7"/>
      <c r="E71" s="7"/>
      <c r="F71" s="7"/>
      <c r="G71" s="7"/>
      <c r="H71" s="7"/>
      <c r="I71" s="7"/>
      <c r="J71" s="7"/>
      <c r="K71" s="7"/>
      <c r="L71" s="7"/>
      <c r="M71" s="7"/>
      <c r="N71" s="7"/>
      <c r="O71" s="7"/>
      <c r="P71" s="7"/>
      <c r="Q71" s="7"/>
      <c r="R71" s="7"/>
      <c r="S71" s="7"/>
      <c r="T71" s="7"/>
      <c r="U71" s="7"/>
      <c r="V71" s="7"/>
      <c r="W71" s="7"/>
      <c r="X71" s="7"/>
      <c r="Y71" s="7"/>
      <c r="Z71" s="7"/>
    </row>
    <row r="72" spans="1:26" ht="17.25" customHeight="1">
      <c r="A72" s="7"/>
      <c r="B72" s="7"/>
      <c r="C72" s="7"/>
      <c r="D72" s="7"/>
      <c r="E72" s="7"/>
      <c r="F72" s="7"/>
      <c r="G72" s="7"/>
      <c r="H72" s="7"/>
      <c r="I72" s="7"/>
      <c r="J72" s="7"/>
      <c r="K72" s="7"/>
      <c r="L72" s="7"/>
      <c r="M72" s="7"/>
      <c r="N72" s="7"/>
      <c r="O72" s="7"/>
      <c r="P72" s="7"/>
      <c r="Q72" s="7"/>
      <c r="R72" s="7"/>
      <c r="S72" s="7"/>
      <c r="T72" s="7"/>
      <c r="U72" s="7"/>
      <c r="V72" s="7"/>
      <c r="W72" s="7"/>
      <c r="X72" s="7"/>
      <c r="Y72" s="7"/>
      <c r="Z72" s="7"/>
    </row>
    <row r="73" spans="1:26" ht="17.25" customHeight="1">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17.25" customHeight="1">
      <c r="A74" s="7"/>
      <c r="B74" s="7"/>
      <c r="C74" s="7"/>
      <c r="D74" s="7"/>
      <c r="E74" s="7"/>
      <c r="F74" s="7"/>
      <c r="G74" s="7"/>
      <c r="H74" s="7"/>
      <c r="I74" s="7"/>
      <c r="J74" s="7"/>
      <c r="K74" s="7"/>
      <c r="L74" s="7"/>
      <c r="M74" s="7"/>
      <c r="N74" s="7"/>
      <c r="O74" s="7"/>
      <c r="P74" s="7"/>
      <c r="Q74" s="7"/>
      <c r="R74" s="7"/>
      <c r="S74" s="7"/>
      <c r="T74" s="7"/>
      <c r="U74" s="7"/>
      <c r="V74" s="7"/>
      <c r="W74" s="7"/>
      <c r="X74" s="7"/>
      <c r="Y74" s="7"/>
      <c r="Z74" s="7"/>
    </row>
    <row r="75" spans="1:26" ht="17.25" customHeight="1">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7.25" customHeight="1">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7.25" customHeight="1">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7.25" customHeight="1">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7.25" customHeight="1">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7.25" customHeight="1">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7.25" customHeight="1">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7.25" customHeight="1">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7.25" customHeight="1">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7.25" customHeight="1">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7.25" customHeight="1">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7.25" customHeight="1">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7.25" customHeight="1">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7.25" customHeight="1">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7.25" customHeight="1">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7.25" customHeight="1">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7.25" customHeight="1">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7.25" customHeight="1">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7.25" customHeight="1">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7.25" customHeight="1">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7.25" customHeight="1">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7.25" customHeight="1">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7.25" customHeight="1">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7.25" customHeight="1">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7.25" customHeight="1">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7.25" customHeight="1">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7.25" customHeight="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7.25" customHeight="1">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7.25" customHeight="1">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7.25" customHeight="1">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7.25" customHeight="1">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7.25" customHeight="1">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7.25" customHeight="1">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7.25" customHeight="1">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7.25" customHeight="1">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7.25" customHeight="1">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7.25" customHeight="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7.25" customHeight="1">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7.25" customHeight="1">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7.25" customHeight="1">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7.25" customHeight="1">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7.25" customHeight="1">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7.25" customHeigh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7.25" customHeight="1">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7.25" customHeight="1">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7.25" customHeight="1">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7.25" customHeight="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7.25" customHeight="1">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7.25" customHeight="1">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7.25" customHeight="1">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7.25" customHeight="1">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7.25" customHeight="1">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7.25"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7.25" customHeigh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7.25"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7.25" customHeigh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7.25" customHeigh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7.25" customHeigh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7.25"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7.25"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7.25"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7.25" customHeigh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7.25"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7.25" customHeigh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7.25" customHeigh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7.25" customHeigh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7.25" customHeigh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7.25" customHeigh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7.25"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7.25" customHeigh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7.25"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7.25" customHeight="1">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7.25" customHeigh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7.25" customHeigh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7.25" customHeigh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7.25"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7.25"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7.25" customHeigh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7.25" customHeigh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7.25"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7.25" customHeigh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7.25" customHeigh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7.25" customHeigh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7.25" customHeigh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7.25" customHeigh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7.25" customHeigh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7.25"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7.25" customHeigh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7.25"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7.25"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7.25"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7.25"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7.25"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7.25" customHeigh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7.25" customHeigh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7.25" customHeigh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7.25" customHeigh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7.25"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7.25"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7.25"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7.25"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7.25"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7.25" customHeigh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7.25"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7.25"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7.25"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7.25" customHeigh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7.25"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7.25"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7.25"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7.25" customHeigh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7.25" customHeigh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7.25" customHeigh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7.25" customHeigh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7.25" customHeigh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7.25" customHeigh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7.25"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7.25"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7.2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7.25"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7.2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7.25"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7.25"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7.25"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7.25"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7.25"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7.25"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7.25"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7.25"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7.25"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7.25"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7.2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7.25"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7.2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7.25"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7.25"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7.25"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7.25"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7.25"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7.25"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7.2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7.25"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7.25"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7.25"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7.25"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7.25"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5.75"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5.75"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5.7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5.7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5.75"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5.75"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5.75"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5.75"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5.75"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5.75"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5.75"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5.75"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5.75"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5.75"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5.75"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5.75"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5.75"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5.75"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5.75"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5.75"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5.75"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5.75"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5.75"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5.75"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5.75"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5.75"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5.75"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5.75"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5.75"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5.75" customHeigh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5.75" customHeigh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5.75" customHeigh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5.75" customHeigh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5.75" customHeigh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5.75" customHeigh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5.75" customHeigh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5.75" customHeigh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5.75"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5.75" customHeigh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5.75" customHeigh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5.75" customHeigh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5.75" customHeigh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5.75"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5.75"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5.75"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5.75"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5.75"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5.75"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5.75"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5.75"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5.75"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5.75"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5.75"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5.75"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5.75" customHeight="1">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5.75" customHeight="1">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5.75" customHeight="1">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5.75" customHeight="1">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5.75" customHeight="1">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5.75" customHeight="1">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5.75" customHeight="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5.75" customHeight="1">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5.75" customHeight="1">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5.75" customHeight="1">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5.75" customHeight="1">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5.75" customHeight="1">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5.75" customHeight="1">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5.75" customHeight="1">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5.75" customHeight="1">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5.75" customHeight="1">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5.75" customHeight="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5.75" customHeight="1">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5.75" customHeight="1">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5.75" customHeight="1">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5.75" customHeight="1">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5.75" customHeight="1">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5.75" customHeight="1">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5.75" customHeight="1">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5.75" customHeight="1">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5.75" customHeight="1">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5.75" customHeight="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5.75" customHeight="1">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5.75" customHeight="1">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5.75" customHeight="1">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5.75" customHeight="1">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5.75" customHeight="1">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5.75" customHeight="1">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5.75" customHeight="1">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5.75" customHeight="1">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5.75"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5.75" customHeigh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5.75" customHeigh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5.75"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5.75"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5.75"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5.75"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5.75" customHeigh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5.75"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5.75"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5.75" customHeigh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5.75" customHeigh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5.75"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5.75" customHeigh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5.75" customHeigh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5.75" customHeigh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5.75" customHeigh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5.75"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5.75"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5.75"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5.75"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5.75" customHeigh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5.75" customHeigh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5.75"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5.75" customHeigh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5.75"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5.75"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5.75" customHeigh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5.75" customHeigh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5.75" customHeigh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5.75" customHeigh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5.75" customHeigh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5.75"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5.75" customHeigh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5.75" customHeigh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5.75" customHeigh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5.75" customHeigh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5.75" customHeigh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5.75" customHeigh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5.75" customHeigh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5.75" customHeigh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5.75" customHeigh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5.75" customHeigh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5.75" customHeigh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5.75" customHeigh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5.75" customHeigh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5.75" customHeigh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5.75" customHeigh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5.75"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5.75"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5.75"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5.75"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5.75"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5.75"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5.75"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5.75"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5.75"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5.75"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5.75"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5.75"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5.75"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5.75"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5.75"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5.75"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5.75"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5.75"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5.7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5.7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5.7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5.7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5.7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5.7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5.7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5.7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5.7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5.7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5.7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5.7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5.7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5.7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5.7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5.7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5.7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5.7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5.7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5.7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5.7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5.7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5.7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5.7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5.7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5.7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5.7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5.7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5.7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5.7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5.7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5.7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5.7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5.7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5.7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5.7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5.7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5.7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5.7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5.7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5.7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5.7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5.7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5.7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5.7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5.7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5.7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5.7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5.7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5.7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5.7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5.7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5.7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5.7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5.7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5.7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5.7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5.7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5.7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5.7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5.7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5.7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5.7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5.7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5.7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5.7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5.7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5.7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5.7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5.7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5.7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5.7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5.7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5.7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5.7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5.7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5.7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5.7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5.7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5.7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5.7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5.7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5.7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5.7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5.7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5.7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5.7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5.7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5.7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5.7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5.7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5.7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5.7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5.7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5.7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5.7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5.7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5.7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5.7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5.7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5.7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5.7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5.7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5.7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5.7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5.7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5.7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5.7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5.7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5.7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5.7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5.7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5.7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5.7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5.7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5.7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5.7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5.7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5.7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5.7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5.7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5.7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5.7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5.7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5.7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5.7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5.7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5.7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5.7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5.7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5.7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5.7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5.7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5.7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5.7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5.7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5.7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5.7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5.7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5.7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5.7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5.7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5.7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5.7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5.7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5.7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5.7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5.7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5.7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5.7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5.7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5.7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5.7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5.7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5.7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5.7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5.7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5.7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5.7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5.7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5.7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5.7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5.7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5.7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5.7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5.7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5.7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5.7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5.7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5.7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5.7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5.7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5.7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5.7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5.7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5.7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5.7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5.7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5.7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5.7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5.7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5.7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5.7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5.7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5.7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5.7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5.7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5.7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5.7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5.7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5.7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5.7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5.7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5.7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5.7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5.7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5.7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5.7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5.7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5.7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5.7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5.7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5.7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5.7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5.7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5.7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5.7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5.7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5.7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5.7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5.7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5.7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5.7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5.7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5.7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5.7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5.7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5.7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5.7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5.7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5.7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5.7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5.7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5.7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5.7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5.7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5.7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5.7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5.7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5.7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5.7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5.7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5.7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5.7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5.7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5.7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5.7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5.7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5.7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5.7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5.7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5.7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5.7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5.7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5.7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5.7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5.7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5.7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5.7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5.7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5.7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5.7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5.7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5.7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5.7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5.7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5.7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5.7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5.7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5.7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5.7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5.7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5.7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5.7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5.7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5.7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5.7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5.7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5.7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5.7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5.7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5.7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5.7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5.7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5.7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5.7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5.7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5.7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5.7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5.7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5.7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5.7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5.7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5.7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5.7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5.7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5.7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5.7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5.7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5.7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5.7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5.7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5.7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5.7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5.7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5.7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5.7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5.7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5.7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5.7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5.7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5.7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5.7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5.7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5.7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5.7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5.7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5.7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5.7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5.7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5.7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5.7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5.7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5.7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5.7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5.7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5.7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5.7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5.7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5.7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5.7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5.7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5.7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5.7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5.7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5.7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5.7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5.7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5.7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5.7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5.7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5.7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5.7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5.7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5.7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5.7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5.7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5.7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5.7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5.7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5.7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5.7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5.7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5.7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5.7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5.7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5.7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5.7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5.7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5.7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5.7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5.7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5.7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5.7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5.7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5.7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5.7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5.7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5.7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5.7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5.7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5.7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5.7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5.7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5.7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5.7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5.7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5.7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5.7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5.7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5.7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5.7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5.7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5.7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5.7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5.7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5.7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5.7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5.7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5.7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5.7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5.7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5.7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5.7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5.7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5.7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5.7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5.7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5.7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5.7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5.7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5.7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5.7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5.7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5.7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5.7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5.7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5.7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5.7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5.7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5.7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5.7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5.7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5.7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5.7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5.7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5.7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5.7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5.7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5.7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5.7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5.7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5.7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5.7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5.7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5.7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5.7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5.7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5.7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5.7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5.7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5.7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5.7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5.7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5.7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5.7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5.7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5.7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5.7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5.7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5.7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5.7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5.7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5.7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5.7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5.7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5.7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5.7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5.7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5.7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5.7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5.7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5.7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5.7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5.7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5.7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5.7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5.7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5.7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5.7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5.7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5.7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5.7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5.7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5.7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5.7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5.7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5.7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5.7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5.7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5.7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5.7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5.7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5.7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5.7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5.7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5.7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5.7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5.7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5.7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5.7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5.7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5.7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5.7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5.7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5.7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5.7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5.7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5.7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5.7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5.7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5.7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5.7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5.7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5.7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5.7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5.7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5.7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5.7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5.7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5.7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5.7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5.7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5.7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5.7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5.7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5.7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5.7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5.7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5.7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5.7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5.7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5.7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5.7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5.7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5.7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5.7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5.7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5.7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5.7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5.7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5.7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5.7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5.7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5.7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5.7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5.7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5.7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5.7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5.7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5.7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5.7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5.7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5.7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5.7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5.7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5.7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5.7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5.7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5.7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5.7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5.7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5.7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5.7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5.7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5.7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5.7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5.7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5.7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5.7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5.7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5.7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5.7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5.7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5.7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5.7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5.7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5.7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5.7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5.7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5.7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5.7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5.7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5.7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5.7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5.7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5.7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5.7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5.7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5.7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5.7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5.7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5.7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5.7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5.7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5.7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5.7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5.7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5.7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5.7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5.7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5.7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5.7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5.7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5.7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5.7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5.7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5.7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5.7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5.7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5.7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5.7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5.7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5.7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5.7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5.7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5.7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5.7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5.7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5.7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5.7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5.7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5.7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5.7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5.7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5.7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5.7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5.7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5.7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5.7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5.7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5.7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5.7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5.7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5.7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5.7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5.7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5.7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5.7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5.7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5.7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5.7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5.7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5.7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5.7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5.7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5.7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5.7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5.7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5.7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5.7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5.7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5.7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5.7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5.7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pageMargins left="0.7" right="0.7" top="0.75" bottom="0.75" header="0" footer="0"/>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BC511C-9619-4E55-AF84-877BA101C94A}">
  <dimension ref="A1:BY1034"/>
  <sheetViews>
    <sheetView topLeftCell="BG24" zoomScale="119" workbookViewId="0">
      <selection activeCell="BG36" sqref="BG36"/>
    </sheetView>
  </sheetViews>
  <sheetFormatPr defaultRowHeight="15"/>
  <cols>
    <col min="1" max="1" width="16" bestFit="1" customWidth="1"/>
    <col min="2" max="2" width="26.140625" style="258" bestFit="1" customWidth="1"/>
    <col min="3" max="6" width="11.140625" style="258" bestFit="1" customWidth="1"/>
    <col min="7" max="7" width="12.140625" style="258" bestFit="1" customWidth="1"/>
    <col min="8" max="12" width="11.140625" style="258" bestFit="1" customWidth="1"/>
    <col min="13" max="13" width="18.5703125" style="258" bestFit="1" customWidth="1"/>
    <col min="14" max="14" width="12.140625" bestFit="1" customWidth="1"/>
    <col min="15" max="18" width="11" bestFit="1" customWidth="1"/>
    <col min="19" max="19" width="24" bestFit="1" customWidth="1"/>
    <col min="20" max="20" width="15.5703125" bestFit="1" customWidth="1"/>
    <col min="21" max="21" width="11" bestFit="1" customWidth="1"/>
    <col min="22" max="22" width="11.28515625" bestFit="1" customWidth="1"/>
    <col min="23" max="23" width="11" bestFit="1" customWidth="1"/>
    <col min="24" max="24" width="11.140625" bestFit="1" customWidth="1"/>
    <col min="25" max="26" width="11.140625" style="235" customWidth="1"/>
    <col min="27" max="27" width="11.28515625" bestFit="1" customWidth="1"/>
    <col min="28" max="28" width="12" bestFit="1" customWidth="1"/>
    <col min="32" max="32" width="13.28515625" bestFit="1" customWidth="1"/>
    <col min="33" max="35" width="9.28515625" bestFit="1" customWidth="1"/>
    <col min="36" max="36" width="9.42578125" bestFit="1" customWidth="1"/>
    <col min="37" max="44" width="9.28515625" bestFit="1" customWidth="1"/>
    <col min="46" max="46" width="9.28515625" bestFit="1" customWidth="1"/>
    <col min="49" max="52" width="9.28515625" bestFit="1" customWidth="1"/>
    <col min="53" max="53" width="12.42578125" bestFit="1" customWidth="1"/>
    <col min="54" max="59" width="9.28515625" bestFit="1" customWidth="1"/>
    <col min="60" max="60" width="34" bestFit="1" customWidth="1"/>
    <col min="61" max="61" width="26.140625" bestFit="1" customWidth="1"/>
    <col min="62" max="65" width="11.85546875" bestFit="1" customWidth="1"/>
    <col min="66" max="66" width="8.7109375" bestFit="1" customWidth="1"/>
    <col min="67" max="67" width="9.7109375" bestFit="1" customWidth="1"/>
    <col min="68" max="74" width="11.85546875" bestFit="1" customWidth="1"/>
    <col min="75" max="75" width="10.85546875" bestFit="1" customWidth="1"/>
    <col min="76" max="76" width="9.7109375" bestFit="1" customWidth="1"/>
    <col min="77" max="97" width="13" bestFit="1" customWidth="1"/>
  </cols>
  <sheetData>
    <row r="1" spans="1:60">
      <c r="A1" s="183" t="s">
        <v>2</v>
      </c>
      <c r="B1" s="227" t="s">
        <v>62</v>
      </c>
      <c r="C1"/>
      <c r="D1"/>
      <c r="E1"/>
      <c r="F1"/>
      <c r="G1"/>
      <c r="H1"/>
      <c r="I1"/>
      <c r="J1"/>
      <c r="K1"/>
      <c r="L1"/>
      <c r="M1"/>
    </row>
    <row r="2" spans="1:60">
      <c r="A2" s="183" t="s">
        <v>4</v>
      </c>
      <c r="B2" s="227" t="s">
        <v>60</v>
      </c>
      <c r="C2"/>
      <c r="D2"/>
      <c r="E2"/>
      <c r="F2"/>
      <c r="G2"/>
      <c r="H2"/>
      <c r="I2"/>
      <c r="J2"/>
      <c r="K2"/>
      <c r="L2"/>
      <c r="M2"/>
    </row>
    <row r="3" spans="1:60">
      <c r="A3" s="183" t="s">
        <v>12</v>
      </c>
      <c r="B3" s="227" t="s">
        <v>60</v>
      </c>
      <c r="C3"/>
      <c r="D3"/>
      <c r="E3"/>
      <c r="F3"/>
      <c r="G3"/>
      <c r="H3"/>
      <c r="I3"/>
      <c r="J3"/>
      <c r="K3"/>
      <c r="L3"/>
      <c r="M3"/>
    </row>
    <row r="4" spans="1:60">
      <c r="A4" s="183" t="s">
        <v>6</v>
      </c>
      <c r="B4" s="227" t="s">
        <v>256</v>
      </c>
      <c r="C4"/>
      <c r="D4"/>
      <c r="E4"/>
      <c r="F4"/>
      <c r="G4"/>
      <c r="H4"/>
      <c r="I4"/>
      <c r="J4"/>
      <c r="K4"/>
      <c r="L4"/>
      <c r="M4"/>
    </row>
    <row r="5" spans="1:60">
      <c r="B5"/>
      <c r="C5"/>
      <c r="D5"/>
      <c r="E5"/>
      <c r="F5"/>
      <c r="G5"/>
      <c r="H5"/>
      <c r="I5"/>
      <c r="J5"/>
      <c r="K5"/>
      <c r="L5"/>
      <c r="M5"/>
    </row>
    <row r="6" spans="1:60">
      <c r="B6" s="183" t="s">
        <v>257</v>
      </c>
      <c r="C6"/>
      <c r="D6"/>
      <c r="E6"/>
      <c r="F6"/>
      <c r="G6"/>
      <c r="H6"/>
      <c r="I6"/>
      <c r="J6"/>
      <c r="K6"/>
      <c r="L6"/>
      <c r="M6"/>
    </row>
    <row r="7" spans="1:60">
      <c r="B7" s="227" t="s">
        <v>258</v>
      </c>
      <c r="C7"/>
      <c r="D7"/>
      <c r="E7"/>
      <c r="F7"/>
      <c r="G7"/>
      <c r="H7" s="227" t="s">
        <v>260</v>
      </c>
      <c r="I7"/>
      <c r="J7"/>
      <c r="K7"/>
      <c r="L7"/>
      <c r="M7"/>
      <c r="N7" s="227" t="s">
        <v>255</v>
      </c>
    </row>
    <row r="8" spans="1:60">
      <c r="B8" s="185" t="s">
        <v>262</v>
      </c>
      <c r="C8" s="185" t="s">
        <v>263</v>
      </c>
      <c r="D8" s="185" t="s">
        <v>264</v>
      </c>
      <c r="E8" s="185" t="s">
        <v>265</v>
      </c>
      <c r="F8" s="185" t="s">
        <v>266</v>
      </c>
      <c r="G8" s="185" t="s">
        <v>267</v>
      </c>
      <c r="H8" s="185" t="s">
        <v>268</v>
      </c>
      <c r="I8" s="185" t="s">
        <v>269</v>
      </c>
      <c r="J8" s="185" t="s">
        <v>270</v>
      </c>
      <c r="K8" s="185" t="s">
        <v>271</v>
      </c>
      <c r="L8" s="185" t="s">
        <v>272</v>
      </c>
      <c r="M8" s="185" t="s">
        <v>273</v>
      </c>
      <c r="AU8" t="s">
        <v>345</v>
      </c>
      <c r="AW8" s="229" t="s">
        <v>262</v>
      </c>
      <c r="AX8" s="229" t="s">
        <v>263</v>
      </c>
      <c r="AY8" s="229" t="s">
        <v>264</v>
      </c>
      <c r="AZ8" s="229" t="s">
        <v>265</v>
      </c>
      <c r="BA8" s="229" t="s">
        <v>266</v>
      </c>
      <c r="BB8" s="229" t="s">
        <v>267</v>
      </c>
      <c r="BC8" s="229" t="s">
        <v>268</v>
      </c>
      <c r="BD8" s="229" t="s">
        <v>269</v>
      </c>
      <c r="BE8" s="229" t="s">
        <v>270</v>
      </c>
      <c r="BF8" s="229" t="s">
        <v>271</v>
      </c>
      <c r="BG8" s="229" t="s">
        <v>272</v>
      </c>
      <c r="BH8" s="229" t="s">
        <v>273</v>
      </c>
    </row>
    <row r="9" spans="1:60">
      <c r="A9" t="s">
        <v>274</v>
      </c>
      <c r="B9" s="186">
        <v>618.14428100000009</v>
      </c>
      <c r="C9" s="186">
        <v>613.38369699999998</v>
      </c>
      <c r="D9" s="186">
        <v>599.54558499999996</v>
      </c>
      <c r="E9" s="186">
        <v>673.67093499999987</v>
      </c>
      <c r="F9" s="186">
        <v>561.23997599999996</v>
      </c>
      <c r="G9" s="186">
        <v>565.8385796</v>
      </c>
      <c r="H9" s="186">
        <v>654.26448500000004</v>
      </c>
      <c r="I9" s="186">
        <v>671.90148799999997</v>
      </c>
      <c r="J9" s="186">
        <v>670.86889900000006</v>
      </c>
      <c r="K9" s="186">
        <v>631.48916599999995</v>
      </c>
      <c r="L9" s="186">
        <v>582.87949800000001</v>
      </c>
      <c r="M9" s="186">
        <v>550.80905099999995</v>
      </c>
      <c r="N9" s="186">
        <v>7394.035640600001</v>
      </c>
      <c r="AV9" t="s">
        <v>302</v>
      </c>
      <c r="AW9" s="193">
        <v>647.14428099999998</v>
      </c>
      <c r="AX9" s="193">
        <v>622.38369699999998</v>
      </c>
      <c r="AY9" s="193">
        <v>602.54558499999996</v>
      </c>
      <c r="AZ9" s="193">
        <v>602.67093499999999</v>
      </c>
      <c r="BA9" s="193">
        <v>534.23997599999996</v>
      </c>
      <c r="BB9" s="193">
        <v>571.87367900000004</v>
      </c>
      <c r="BC9" s="193">
        <v>679.26448500000004</v>
      </c>
      <c r="BD9" s="193">
        <v>682.90148799999997</v>
      </c>
      <c r="BE9" s="193">
        <v>790.03688200000011</v>
      </c>
      <c r="BF9" s="193">
        <v>759.48916599999995</v>
      </c>
      <c r="BG9" s="193">
        <v>773.51636800000006</v>
      </c>
      <c r="BH9" s="193">
        <v>623.20135099999993</v>
      </c>
    </row>
    <row r="10" spans="1:60">
      <c r="B10"/>
      <c r="C10"/>
      <c r="D10"/>
      <c r="E10"/>
      <c r="F10"/>
      <c r="G10"/>
      <c r="H10"/>
      <c r="I10"/>
      <c r="J10"/>
      <c r="K10"/>
      <c r="L10"/>
      <c r="M10"/>
      <c r="AV10" t="s">
        <v>173</v>
      </c>
      <c r="AW10" s="193">
        <v>618.14428100000009</v>
      </c>
      <c r="AX10" s="193">
        <v>613.38369699999998</v>
      </c>
      <c r="AY10" s="193">
        <v>599.54558499999996</v>
      </c>
      <c r="AZ10" s="193">
        <v>673.67093499999987</v>
      </c>
      <c r="BA10" s="193">
        <v>561.23997599999996</v>
      </c>
      <c r="BB10" s="193">
        <v>565.8385796</v>
      </c>
      <c r="BC10" s="193">
        <v>654.26448500000004</v>
      </c>
      <c r="BD10" s="193">
        <v>671.90148799999997</v>
      </c>
      <c r="BE10" s="193">
        <v>670.86889900000006</v>
      </c>
      <c r="BF10" s="193">
        <v>631.48916599999995</v>
      </c>
      <c r="BG10" s="193">
        <v>582.87949800000001</v>
      </c>
      <c r="BH10" s="193">
        <v>550.80905099999995</v>
      </c>
    </row>
    <row r="11" spans="1:60">
      <c r="B11"/>
      <c r="C11"/>
      <c r="D11"/>
      <c r="E11"/>
      <c r="F11"/>
      <c r="G11"/>
      <c r="H11"/>
      <c r="I11"/>
      <c r="J11"/>
      <c r="K11"/>
      <c r="L11"/>
      <c r="M11"/>
    </row>
    <row r="12" spans="1:60">
      <c r="B12"/>
      <c r="C12"/>
      <c r="D12"/>
      <c r="E12"/>
      <c r="F12"/>
      <c r="G12"/>
      <c r="H12"/>
      <c r="I12"/>
      <c r="J12"/>
      <c r="K12"/>
      <c r="L12"/>
      <c r="M12"/>
      <c r="AV12" s="227" t="s">
        <v>302</v>
      </c>
      <c r="AW12">
        <f>SUM(AW9*1000)</f>
        <v>647144.28099999996</v>
      </c>
      <c r="AX12" s="227">
        <f t="shared" ref="AX12:BH12" si="0">SUM(AX9*1000)</f>
        <v>622383.69699999993</v>
      </c>
      <c r="AY12" s="227">
        <f t="shared" si="0"/>
        <v>602545.58499999996</v>
      </c>
      <c r="AZ12" s="227">
        <f t="shared" si="0"/>
        <v>602670.93499999994</v>
      </c>
      <c r="BA12" s="227">
        <f t="shared" si="0"/>
        <v>534239.97599999991</v>
      </c>
      <c r="BB12" s="227">
        <f t="shared" si="0"/>
        <v>571873.679</v>
      </c>
      <c r="BC12" s="227">
        <f t="shared" si="0"/>
        <v>679264.48499999999</v>
      </c>
      <c r="BD12" s="227">
        <f t="shared" si="0"/>
        <v>682901.48800000001</v>
      </c>
      <c r="BE12" s="227">
        <f t="shared" si="0"/>
        <v>790036.8820000001</v>
      </c>
      <c r="BF12" s="227">
        <f t="shared" si="0"/>
        <v>759489.16599999997</v>
      </c>
      <c r="BG12" s="227">
        <f t="shared" si="0"/>
        <v>773516.36800000002</v>
      </c>
      <c r="BH12" s="227">
        <f t="shared" si="0"/>
        <v>623201.35099999991</v>
      </c>
    </row>
    <row r="13" spans="1:60">
      <c r="B13"/>
      <c r="C13"/>
      <c r="D13"/>
      <c r="E13"/>
      <c r="F13"/>
      <c r="G13"/>
      <c r="H13"/>
      <c r="I13"/>
      <c r="J13"/>
      <c r="K13"/>
      <c r="L13"/>
      <c r="M13"/>
      <c r="AV13" s="227" t="s">
        <v>173</v>
      </c>
      <c r="AW13" s="227">
        <f>SUM(AW10*1000)</f>
        <v>618144.28100000008</v>
      </c>
      <c r="AX13" s="227">
        <f t="shared" ref="AX13:BH13" si="1">SUM(AX10*1000)</f>
        <v>613383.69699999993</v>
      </c>
      <c r="AY13" s="227">
        <f t="shared" si="1"/>
        <v>599545.58499999996</v>
      </c>
      <c r="AZ13" s="227">
        <f t="shared" si="1"/>
        <v>673670.93499999982</v>
      </c>
      <c r="BA13" s="227">
        <f t="shared" si="1"/>
        <v>561239.97599999991</v>
      </c>
      <c r="BB13" s="227">
        <f t="shared" si="1"/>
        <v>565838.57960000006</v>
      </c>
      <c r="BC13" s="227">
        <f t="shared" si="1"/>
        <v>654264.48499999999</v>
      </c>
      <c r="BD13" s="227">
        <f t="shared" si="1"/>
        <v>671901.48800000001</v>
      </c>
      <c r="BE13" s="227">
        <f t="shared" si="1"/>
        <v>670868.89900000009</v>
      </c>
      <c r="BF13" s="227">
        <f t="shared" si="1"/>
        <v>631489.16599999997</v>
      </c>
      <c r="BG13" s="227">
        <f t="shared" si="1"/>
        <v>582879.49800000002</v>
      </c>
      <c r="BH13" s="227">
        <f t="shared" si="1"/>
        <v>550809.05099999998</v>
      </c>
    </row>
    <row r="14" spans="1:60">
      <c r="B14"/>
      <c r="C14"/>
      <c r="D14"/>
      <c r="E14"/>
      <c r="F14"/>
      <c r="G14"/>
      <c r="H14"/>
      <c r="I14"/>
      <c r="J14"/>
      <c r="K14"/>
      <c r="L14"/>
      <c r="M14"/>
    </row>
    <row r="15" spans="1:60">
      <c r="B15"/>
      <c r="C15"/>
      <c r="D15"/>
      <c r="E15"/>
      <c r="F15"/>
      <c r="G15"/>
      <c r="H15"/>
      <c r="I15"/>
      <c r="J15"/>
      <c r="K15"/>
      <c r="L15"/>
      <c r="M15"/>
      <c r="AU15" t="s">
        <v>346</v>
      </c>
      <c r="AW15">
        <f>SUM(AW13-AW12)</f>
        <v>-28999.999999999884</v>
      </c>
      <c r="AX15" s="227">
        <f t="shared" ref="AX15:BH15" si="2">SUM(AX13-AX12)</f>
        <v>-9000</v>
      </c>
      <c r="AY15" s="227">
        <f t="shared" si="2"/>
        <v>-3000</v>
      </c>
      <c r="AZ15" s="227">
        <f t="shared" si="2"/>
        <v>70999.999999999884</v>
      </c>
      <c r="BA15" s="227">
        <f t="shared" si="2"/>
        <v>27000</v>
      </c>
      <c r="BB15" s="227">
        <f t="shared" si="2"/>
        <v>-6035.0993999999482</v>
      </c>
      <c r="BC15" s="227">
        <f t="shared" si="2"/>
        <v>-25000</v>
      </c>
      <c r="BD15" s="227">
        <f t="shared" si="2"/>
        <v>-11000</v>
      </c>
      <c r="BE15" s="227">
        <f t="shared" si="2"/>
        <v>-119167.98300000001</v>
      </c>
      <c r="BF15" s="227">
        <f t="shared" si="2"/>
        <v>-128000</v>
      </c>
      <c r="BG15" s="227">
        <f t="shared" si="2"/>
        <v>-190636.87</v>
      </c>
      <c r="BH15" s="227">
        <f t="shared" si="2"/>
        <v>-72392.29999999993</v>
      </c>
    </row>
    <row r="16" spans="1:60">
      <c r="B16"/>
      <c r="C16"/>
      <c r="D16"/>
      <c r="E16"/>
      <c r="F16"/>
      <c r="G16"/>
      <c r="H16"/>
      <c r="I16"/>
      <c r="J16"/>
      <c r="K16"/>
      <c r="L16"/>
      <c r="M16"/>
    </row>
    <row r="17" spans="2:77">
      <c r="B17"/>
      <c r="C17"/>
      <c r="D17"/>
      <c r="E17"/>
      <c r="F17"/>
      <c r="G17"/>
      <c r="H17"/>
      <c r="I17"/>
      <c r="J17"/>
      <c r="K17"/>
      <c r="L17"/>
      <c r="M17"/>
    </row>
    <row r="18" spans="2:77">
      <c r="B18"/>
      <c r="C18"/>
      <c r="D18"/>
      <c r="E18"/>
      <c r="F18"/>
      <c r="G18"/>
      <c r="H18"/>
      <c r="I18"/>
      <c r="J18"/>
      <c r="K18"/>
      <c r="L18"/>
      <c r="M18"/>
    </row>
    <row r="19" spans="2:77">
      <c r="B19"/>
      <c r="C19"/>
      <c r="D19"/>
      <c r="E19"/>
      <c r="F19"/>
      <c r="G19"/>
      <c r="H19"/>
      <c r="I19"/>
      <c r="J19"/>
      <c r="K19"/>
      <c r="L19"/>
      <c r="M19"/>
    </row>
    <row r="20" spans="2:77">
      <c r="B20"/>
      <c r="C20"/>
      <c r="D20"/>
      <c r="E20"/>
      <c r="F20"/>
      <c r="G20"/>
      <c r="H20"/>
      <c r="I20"/>
      <c r="J20"/>
      <c r="K20"/>
      <c r="L20"/>
      <c r="M20"/>
    </row>
    <row r="21" spans="2:77">
      <c r="B21"/>
      <c r="C21"/>
      <c r="D21"/>
      <c r="E21"/>
      <c r="F21"/>
      <c r="G21"/>
      <c r="H21"/>
      <c r="I21"/>
      <c r="J21"/>
      <c r="K21"/>
      <c r="L21"/>
      <c r="M21"/>
    </row>
    <row r="22" spans="2:77">
      <c r="B22" s="238"/>
      <c r="C22" s="239"/>
      <c r="D22" s="239"/>
      <c r="E22" s="240"/>
      <c r="F22" s="240"/>
      <c r="G22" s="240"/>
      <c r="H22" s="241"/>
      <c r="I22" s="241"/>
      <c r="J22" s="239"/>
      <c r="K22" s="239"/>
      <c r="L22" s="239"/>
      <c r="M22" s="242"/>
    </row>
    <row r="23" spans="2:77">
      <c r="B23" s="243"/>
      <c r="C23" s="244"/>
      <c r="D23" s="244"/>
      <c r="E23" s="240"/>
      <c r="F23" s="245"/>
      <c r="G23" s="245"/>
      <c r="H23" s="246"/>
      <c r="I23" s="246"/>
      <c r="J23" s="244"/>
      <c r="K23" s="244"/>
      <c r="L23" s="244"/>
      <c r="M23" s="247"/>
    </row>
    <row r="24" spans="2:77">
      <c r="B24" s="238"/>
      <c r="C24" s="239"/>
      <c r="D24" s="239"/>
      <c r="E24" s="240"/>
      <c r="F24" s="240"/>
      <c r="G24" s="240"/>
      <c r="H24" s="241"/>
      <c r="I24" s="241"/>
      <c r="J24" s="239"/>
      <c r="K24" s="239"/>
      <c r="L24" s="239"/>
      <c r="M24" s="242"/>
    </row>
    <row r="25" spans="2:77">
      <c r="B25" s="243"/>
      <c r="C25" s="244"/>
      <c r="D25" s="244"/>
      <c r="E25" s="245"/>
      <c r="F25" s="245"/>
      <c r="G25" s="245"/>
      <c r="H25" s="246"/>
      <c r="I25" s="246"/>
      <c r="J25" s="244"/>
      <c r="K25" s="244"/>
      <c r="L25" s="244"/>
      <c r="M25" s="247"/>
      <c r="BH25" s="183" t="s">
        <v>6</v>
      </c>
      <c r="BI25" s="264" t="s">
        <v>42</v>
      </c>
    </row>
    <row r="26" spans="2:77">
      <c r="B26" s="238"/>
      <c r="C26" s="239"/>
      <c r="D26" s="239"/>
      <c r="E26" s="240"/>
      <c r="F26" s="240"/>
      <c r="G26" s="240"/>
      <c r="H26" s="241"/>
      <c r="I26" s="241"/>
      <c r="J26" s="239"/>
      <c r="K26" s="239"/>
      <c r="L26" s="239"/>
      <c r="M26" s="242"/>
      <c r="S26" s="8" t="s">
        <v>2</v>
      </c>
      <c r="T26" s="8" t="s">
        <v>4</v>
      </c>
      <c r="U26" s="8" t="s">
        <v>6</v>
      </c>
      <c r="V26" s="8" t="s">
        <v>8</v>
      </c>
      <c r="W26" s="154" t="s">
        <v>342</v>
      </c>
      <c r="X26" s="154"/>
      <c r="Y26" s="154"/>
      <c r="Z26" s="154" t="s">
        <v>147</v>
      </c>
      <c r="AA26" s="8" t="s">
        <v>10</v>
      </c>
      <c r="AB26" s="8" t="s">
        <v>12</v>
      </c>
      <c r="AC26" s="8" t="s">
        <v>14</v>
      </c>
      <c r="AD26" s="8" t="s">
        <v>16</v>
      </c>
      <c r="AE26" s="8" t="s">
        <v>18</v>
      </c>
      <c r="AF26" s="11" t="s">
        <v>20</v>
      </c>
      <c r="AQ26" s="8" t="s">
        <v>2</v>
      </c>
      <c r="AR26" s="8" t="s">
        <v>4</v>
      </c>
      <c r="AS26" s="8" t="s">
        <v>6</v>
      </c>
      <c r="AT26" s="8" t="s">
        <v>8</v>
      </c>
      <c r="AU26" s="259" t="s">
        <v>338</v>
      </c>
      <c r="AV26" s="259" t="s">
        <v>147</v>
      </c>
      <c r="AW26" s="8" t="s">
        <v>12</v>
      </c>
      <c r="AX26" s="8" t="s">
        <v>14</v>
      </c>
      <c r="AY26" s="8" t="s">
        <v>16</v>
      </c>
      <c r="AZ26" s="8" t="s">
        <v>18</v>
      </c>
      <c r="BA26" s="11" t="s">
        <v>20</v>
      </c>
      <c r="BH26" s="183" t="s">
        <v>2</v>
      </c>
      <c r="BI26" s="264" t="s">
        <v>59</v>
      </c>
    </row>
    <row r="27" spans="2:77">
      <c r="B27" s="243"/>
      <c r="C27" s="244"/>
      <c r="D27" s="244"/>
      <c r="E27" s="245"/>
      <c r="F27" s="245"/>
      <c r="G27" s="245"/>
      <c r="H27" s="246"/>
      <c r="I27" s="246"/>
      <c r="J27" s="244"/>
      <c r="K27" s="244"/>
      <c r="L27" s="244"/>
      <c r="M27" s="247"/>
      <c r="S27" s="7" t="s">
        <v>32</v>
      </c>
      <c r="T27" s="7" t="s">
        <v>33</v>
      </c>
      <c r="U27" s="7" t="s">
        <v>34</v>
      </c>
      <c r="V27" s="13">
        <v>41456</v>
      </c>
      <c r="W27" s="13" t="s">
        <v>317</v>
      </c>
      <c r="X27" s="236" t="str">
        <f>MONTH(V27)&amp; "/" &amp; DAY(V27) &amp; "/" &amp; YEAR(V27)</f>
        <v>7/2/2017</v>
      </c>
      <c r="Y27" s="236" t="s">
        <v>354</v>
      </c>
      <c r="Z27" s="13">
        <f>ROUNDUP(MONTH(Y27)/3,0)</f>
        <v>3</v>
      </c>
      <c r="AA27" s="14">
        <v>7</v>
      </c>
      <c r="AB27" s="14" t="s">
        <v>35</v>
      </c>
      <c r="AC27" s="7" t="s">
        <v>36</v>
      </c>
      <c r="AD27" s="7" t="s">
        <v>37</v>
      </c>
      <c r="AE27" s="7" t="s">
        <v>38</v>
      </c>
      <c r="AF27" s="15">
        <v>1473589.0469999998</v>
      </c>
      <c r="AI27" s="236" t="s">
        <v>354</v>
      </c>
      <c r="AJ27">
        <f>ROUNDUP(MONTH(AI27)/3,0)</f>
        <v>3</v>
      </c>
      <c r="AQ27" s="7" t="s">
        <v>32</v>
      </c>
      <c r="AR27" s="7" t="s">
        <v>33</v>
      </c>
      <c r="AS27" s="7" t="s">
        <v>34</v>
      </c>
      <c r="AT27" s="13">
        <v>41456</v>
      </c>
      <c r="AU27" s="236" t="s">
        <v>354</v>
      </c>
      <c r="AV27" t="str">
        <f>"Q"&amp;ROUNDUP(MONTH(AU27)/3,0)</f>
        <v>Q3</v>
      </c>
      <c r="AW27" s="14" t="s">
        <v>35</v>
      </c>
      <c r="AX27" s="7" t="s">
        <v>36</v>
      </c>
      <c r="AY27" s="7" t="s">
        <v>37</v>
      </c>
      <c r="AZ27" s="7" t="s">
        <v>38</v>
      </c>
      <c r="BA27" s="15">
        <v>1473589.0469999998</v>
      </c>
      <c r="BH27" s="183" t="s">
        <v>4</v>
      </c>
      <c r="BI27" s="264" t="s">
        <v>60</v>
      </c>
    </row>
    <row r="28" spans="2:77">
      <c r="B28" s="238"/>
      <c r="C28" s="239"/>
      <c r="D28" s="239"/>
      <c r="E28" s="240"/>
      <c r="F28" s="240"/>
      <c r="G28" s="240"/>
      <c r="H28" s="241"/>
      <c r="I28" s="241"/>
      <c r="J28" s="239"/>
      <c r="K28" s="239"/>
      <c r="L28" s="239"/>
      <c r="M28" s="242"/>
      <c r="S28" s="7" t="s">
        <v>32</v>
      </c>
      <c r="T28" s="7" t="s">
        <v>33</v>
      </c>
      <c r="U28" s="7" t="s">
        <v>34</v>
      </c>
      <c r="V28" s="13">
        <v>41487</v>
      </c>
      <c r="W28" s="13" t="s">
        <v>318</v>
      </c>
      <c r="X28" s="236" t="str">
        <f t="shared" ref="X28:X30" si="3">MONTH(V28)&amp; "/" &amp; DAY(V28) &amp; "/" &amp; YEAR(V28)</f>
        <v>8/2/2017</v>
      </c>
      <c r="Y28" s="236" t="s">
        <v>355</v>
      </c>
      <c r="Z28" s="13"/>
      <c r="AA28" s="14">
        <v>8</v>
      </c>
      <c r="AB28" s="14" t="s">
        <v>35</v>
      </c>
      <c r="AC28" s="7" t="s">
        <v>36</v>
      </c>
      <c r="AD28" s="7" t="s">
        <v>37</v>
      </c>
      <c r="AE28" s="7" t="s">
        <v>38</v>
      </c>
      <c r="AF28" s="15">
        <v>1419296.1002499999</v>
      </c>
      <c r="AI28" s="236" t="s">
        <v>355</v>
      </c>
      <c r="AQ28" s="7" t="s">
        <v>32</v>
      </c>
      <c r="AR28" s="7" t="s">
        <v>33</v>
      </c>
      <c r="AS28" s="7" t="s">
        <v>34</v>
      </c>
      <c r="AT28" s="13">
        <v>41487</v>
      </c>
      <c r="AU28" s="236" t="s">
        <v>355</v>
      </c>
      <c r="AV28" s="235" t="str">
        <f t="shared" ref="AV28:AV91" si="4">"Q"&amp;ROUNDUP(MONTH(AU28)/3,0)</f>
        <v>Q3</v>
      </c>
      <c r="AW28" s="14" t="s">
        <v>35</v>
      </c>
      <c r="AX28" s="7" t="s">
        <v>36</v>
      </c>
      <c r="AY28" s="7" t="s">
        <v>37</v>
      </c>
      <c r="AZ28" s="7" t="s">
        <v>38</v>
      </c>
      <c r="BA28" s="15">
        <v>1419296.1002499999</v>
      </c>
      <c r="BH28" s="183" t="s">
        <v>16</v>
      </c>
      <c r="BI28" s="264" t="s">
        <v>60</v>
      </c>
    </row>
    <row r="29" spans="2:77">
      <c r="B29" s="243"/>
      <c r="C29" s="244"/>
      <c r="D29" s="244"/>
      <c r="E29" s="245"/>
      <c r="F29" s="245"/>
      <c r="G29" s="245"/>
      <c r="H29" s="246"/>
      <c r="I29" s="246"/>
      <c r="J29" s="244"/>
      <c r="K29" s="244"/>
      <c r="L29" s="244"/>
      <c r="M29" s="247"/>
      <c r="S29" s="7" t="s">
        <v>32</v>
      </c>
      <c r="T29" s="7" t="s">
        <v>33</v>
      </c>
      <c r="U29" s="7" t="s">
        <v>34</v>
      </c>
      <c r="V29" s="13">
        <v>41518</v>
      </c>
      <c r="W29" s="13" t="s">
        <v>318</v>
      </c>
      <c r="X29" s="236" t="str">
        <f t="shared" si="3"/>
        <v>9/2/2017</v>
      </c>
      <c r="Y29" s="236" t="s">
        <v>356</v>
      </c>
      <c r="Z29" s="13"/>
      <c r="AA29" s="14">
        <v>8</v>
      </c>
      <c r="AB29" s="14" t="s">
        <v>35</v>
      </c>
      <c r="AC29" s="7" t="s">
        <v>36</v>
      </c>
      <c r="AD29" s="7" t="s">
        <v>37</v>
      </c>
      <c r="AE29" s="7" t="s">
        <v>38</v>
      </c>
      <c r="AF29" s="15">
        <v>1310673.21</v>
      </c>
      <c r="AI29" s="236" t="s">
        <v>356</v>
      </c>
      <c r="AQ29" s="7" t="s">
        <v>32</v>
      </c>
      <c r="AR29" s="7" t="s">
        <v>33</v>
      </c>
      <c r="AS29" s="7" t="s">
        <v>34</v>
      </c>
      <c r="AT29" s="13">
        <v>41518</v>
      </c>
      <c r="AU29" s="236" t="s">
        <v>356</v>
      </c>
      <c r="AV29" s="235" t="str">
        <f t="shared" si="4"/>
        <v>Q3</v>
      </c>
      <c r="AW29" s="14" t="s">
        <v>35</v>
      </c>
      <c r="AX29" s="7" t="s">
        <v>36</v>
      </c>
      <c r="AY29" s="7" t="s">
        <v>37</v>
      </c>
      <c r="AZ29" s="7" t="s">
        <v>38</v>
      </c>
      <c r="BA29" s="15">
        <v>1310673.21</v>
      </c>
      <c r="BH29" s="183" t="s">
        <v>14</v>
      </c>
      <c r="BI29" s="264" t="s">
        <v>60</v>
      </c>
    </row>
    <row r="30" spans="2:77">
      <c r="B30" s="238"/>
      <c r="C30" s="239"/>
      <c r="D30" s="239"/>
      <c r="E30" s="240"/>
      <c r="F30" s="240"/>
      <c r="G30" s="240"/>
      <c r="H30" s="241"/>
      <c r="I30" s="241"/>
      <c r="J30" s="239"/>
      <c r="K30" s="239"/>
      <c r="L30" s="239"/>
      <c r="M30" s="242"/>
      <c r="S30" s="7" t="s">
        <v>32</v>
      </c>
      <c r="T30" s="7" t="s">
        <v>33</v>
      </c>
      <c r="U30" s="7" t="s">
        <v>34</v>
      </c>
      <c r="V30" s="13">
        <v>41548</v>
      </c>
      <c r="W30" s="13" t="s">
        <v>320</v>
      </c>
      <c r="X30" s="236" t="str">
        <f t="shared" si="3"/>
        <v>10/2/2017</v>
      </c>
      <c r="Y30" s="236" t="s">
        <v>357</v>
      </c>
      <c r="Z30" s="13"/>
      <c r="AA30" s="14">
        <v>10</v>
      </c>
      <c r="AB30" s="14" t="s">
        <v>35</v>
      </c>
      <c r="AC30" s="7" t="s">
        <v>36</v>
      </c>
      <c r="AD30" s="7" t="s">
        <v>37</v>
      </c>
      <c r="AE30" s="7" t="s">
        <v>38</v>
      </c>
      <c r="AF30" s="15">
        <v>1301024.7319999998</v>
      </c>
      <c r="AI30" s="236" t="s">
        <v>357</v>
      </c>
      <c r="AQ30" s="7" t="s">
        <v>32</v>
      </c>
      <c r="AR30" s="7" t="s">
        <v>33</v>
      </c>
      <c r="AS30" s="7" t="s">
        <v>34</v>
      </c>
      <c r="AT30" s="13">
        <v>41548</v>
      </c>
      <c r="AU30" s="236" t="s">
        <v>357</v>
      </c>
      <c r="AV30" s="235" t="str">
        <f t="shared" si="4"/>
        <v>Q4</v>
      </c>
      <c r="AW30" s="14" t="s">
        <v>35</v>
      </c>
      <c r="AX30" s="7" t="s">
        <v>36</v>
      </c>
      <c r="AY30" s="7" t="s">
        <v>37</v>
      </c>
      <c r="AZ30" s="7" t="s">
        <v>38</v>
      </c>
      <c r="BA30" s="15">
        <v>1301024.7319999998</v>
      </c>
    </row>
    <row r="31" spans="2:77">
      <c r="B31" s="243"/>
      <c r="C31" s="244"/>
      <c r="D31" s="244"/>
      <c r="E31" s="245"/>
      <c r="F31" s="245"/>
      <c r="G31" s="245"/>
      <c r="H31" s="246"/>
      <c r="I31" s="246"/>
      <c r="J31" s="244"/>
      <c r="K31" s="244"/>
      <c r="L31" s="244"/>
      <c r="M31" s="247"/>
      <c r="S31" s="7" t="s">
        <v>32</v>
      </c>
      <c r="T31" s="7" t="s">
        <v>33</v>
      </c>
      <c r="U31" s="7" t="s">
        <v>34</v>
      </c>
      <c r="V31" s="13">
        <v>41579</v>
      </c>
      <c r="W31" s="13" t="s">
        <v>321</v>
      </c>
      <c r="X31" s="13" t="str">
        <f t="shared" ref="X31:X91" si="5">MONTH(V31)&amp; "/" &amp; DAY(V31) &amp; "/" &amp; YEAR(V31)</f>
        <v>11/2/2017</v>
      </c>
      <c r="Y31" s="13" t="s">
        <v>358</v>
      </c>
      <c r="Z31" s="13"/>
      <c r="AA31" s="14">
        <v>11</v>
      </c>
      <c r="AB31" s="14" t="s">
        <v>35</v>
      </c>
      <c r="AC31" s="7" t="s">
        <v>36</v>
      </c>
      <c r="AD31" s="7" t="s">
        <v>37</v>
      </c>
      <c r="AE31" s="7" t="s">
        <v>38</v>
      </c>
      <c r="AF31" s="15">
        <v>1373822.8629999999</v>
      </c>
      <c r="AI31" s="13" t="s">
        <v>358</v>
      </c>
      <c r="AQ31" s="7" t="s">
        <v>32</v>
      </c>
      <c r="AR31" s="7" t="s">
        <v>33</v>
      </c>
      <c r="AS31" s="7" t="s">
        <v>34</v>
      </c>
      <c r="AT31" s="13">
        <v>41579</v>
      </c>
      <c r="AU31" s="13" t="s">
        <v>358</v>
      </c>
      <c r="AV31" s="235" t="str">
        <f t="shared" si="4"/>
        <v>Q4</v>
      </c>
      <c r="AW31" s="14" t="s">
        <v>35</v>
      </c>
      <c r="AX31" s="7" t="s">
        <v>36</v>
      </c>
      <c r="AY31" s="7" t="s">
        <v>37</v>
      </c>
      <c r="AZ31" s="7" t="s">
        <v>38</v>
      </c>
      <c r="BA31" s="15">
        <v>1373822.8629999999</v>
      </c>
      <c r="BH31" s="183" t="s">
        <v>274</v>
      </c>
      <c r="BI31" s="183" t="s">
        <v>257</v>
      </c>
    </row>
    <row r="32" spans="2:77">
      <c r="B32" s="238"/>
      <c r="C32" s="239"/>
      <c r="D32" s="239"/>
      <c r="E32" s="240"/>
      <c r="F32" s="240"/>
      <c r="G32" s="240"/>
      <c r="H32" s="241"/>
      <c r="I32" s="241"/>
      <c r="J32" s="239"/>
      <c r="K32" s="239"/>
      <c r="L32" s="239"/>
      <c r="M32" s="242"/>
      <c r="S32" s="7" t="s">
        <v>32</v>
      </c>
      <c r="T32" s="7" t="s">
        <v>33</v>
      </c>
      <c r="U32" s="7" t="s">
        <v>34</v>
      </c>
      <c r="V32" s="13">
        <v>41609</v>
      </c>
      <c r="W32" s="13" t="s">
        <v>322</v>
      </c>
      <c r="X32" s="13" t="str">
        <f t="shared" si="5"/>
        <v>12/2/2017</v>
      </c>
      <c r="Y32" s="13" t="s">
        <v>359</v>
      </c>
      <c r="Z32" s="13"/>
      <c r="AA32" s="14">
        <v>12</v>
      </c>
      <c r="AB32" s="14" t="s">
        <v>35</v>
      </c>
      <c r="AC32" s="7" t="s">
        <v>36</v>
      </c>
      <c r="AD32" s="7" t="s">
        <v>37</v>
      </c>
      <c r="AE32" s="7" t="s">
        <v>38</v>
      </c>
      <c r="AF32" s="15">
        <v>1340623.0372500001</v>
      </c>
      <c r="AQ32" s="7" t="s">
        <v>32</v>
      </c>
      <c r="AR32" s="7" t="s">
        <v>33</v>
      </c>
      <c r="AS32" s="7" t="s">
        <v>34</v>
      </c>
      <c r="AT32" s="13">
        <v>41609</v>
      </c>
      <c r="AU32" s="13" t="s">
        <v>359</v>
      </c>
      <c r="AV32" s="235" t="str">
        <f t="shared" si="4"/>
        <v>Q4</v>
      </c>
      <c r="AW32" s="14" t="s">
        <v>35</v>
      </c>
      <c r="AX32" s="7" t="s">
        <v>36</v>
      </c>
      <c r="AY32" s="7" t="s">
        <v>37</v>
      </c>
      <c r="AZ32" s="7" t="s">
        <v>38</v>
      </c>
      <c r="BA32" s="15">
        <v>1340623.0372500001</v>
      </c>
      <c r="BI32" s="264" t="s">
        <v>352</v>
      </c>
      <c r="BL32" s="264" t="s">
        <v>366</v>
      </c>
      <c r="BM32" s="264" t="s">
        <v>353</v>
      </c>
      <c r="BP32" s="264" t="s">
        <v>367</v>
      </c>
      <c r="BQ32" s="264" t="s">
        <v>350</v>
      </c>
      <c r="BT32" s="264" t="s">
        <v>368</v>
      </c>
      <c r="BU32" s="264" t="s">
        <v>351</v>
      </c>
      <c r="BX32" s="264" t="s">
        <v>369</v>
      </c>
      <c r="BY32" s="264" t="s">
        <v>255</v>
      </c>
    </row>
    <row r="33" spans="2:77">
      <c r="B33" s="243"/>
      <c r="C33" s="244"/>
      <c r="D33" s="244"/>
      <c r="E33" s="245"/>
      <c r="F33" s="245"/>
      <c r="G33" s="245"/>
      <c r="H33" s="246"/>
      <c r="I33" s="246"/>
      <c r="J33" s="244"/>
      <c r="K33" s="244"/>
      <c r="L33" s="244"/>
      <c r="M33" s="247"/>
      <c r="S33" s="7" t="s">
        <v>32</v>
      </c>
      <c r="T33" s="7" t="s">
        <v>33</v>
      </c>
      <c r="U33" s="7" t="s">
        <v>34</v>
      </c>
      <c r="V33" s="13">
        <v>41640</v>
      </c>
      <c r="W33" s="13" t="s">
        <v>312</v>
      </c>
      <c r="X33" s="13" t="str">
        <f t="shared" si="5"/>
        <v>1/2/2018</v>
      </c>
      <c r="Y33" s="13" t="s">
        <v>360</v>
      </c>
      <c r="Z33" s="13"/>
      <c r="AA33" s="14">
        <v>1</v>
      </c>
      <c r="AB33" s="14" t="s">
        <v>35</v>
      </c>
      <c r="AC33" s="7" t="s">
        <v>36</v>
      </c>
      <c r="AD33" s="7" t="s">
        <v>37</v>
      </c>
      <c r="AE33" s="7" t="s">
        <v>38</v>
      </c>
      <c r="AF33" s="15">
        <v>1948962.5522499997</v>
      </c>
      <c r="AQ33" s="7" t="s">
        <v>32</v>
      </c>
      <c r="AR33" s="7" t="s">
        <v>33</v>
      </c>
      <c r="AS33" s="7" t="s">
        <v>34</v>
      </c>
      <c r="AT33" s="13">
        <v>41640</v>
      </c>
      <c r="AU33" s="13" t="s">
        <v>360</v>
      </c>
      <c r="AV33" s="235" t="str">
        <f t="shared" si="4"/>
        <v>Q1</v>
      </c>
      <c r="AW33" s="14" t="s">
        <v>35</v>
      </c>
      <c r="AX33" s="7" t="s">
        <v>36</v>
      </c>
      <c r="AY33" s="7" t="s">
        <v>37</v>
      </c>
      <c r="AZ33" s="7" t="s">
        <v>38</v>
      </c>
      <c r="BA33" s="15">
        <v>1948962.5522499997</v>
      </c>
      <c r="BH33" s="183" t="s">
        <v>254</v>
      </c>
      <c r="BI33" s="185" t="s">
        <v>268</v>
      </c>
      <c r="BJ33" s="185" t="s">
        <v>269</v>
      </c>
      <c r="BK33" s="185" t="s">
        <v>270</v>
      </c>
      <c r="BM33" s="185" t="s">
        <v>271</v>
      </c>
      <c r="BN33" s="185" t="s">
        <v>272</v>
      </c>
      <c r="BO33" s="185" t="s">
        <v>273</v>
      </c>
      <c r="BQ33" s="185" t="s">
        <v>262</v>
      </c>
      <c r="BR33" s="185" t="s">
        <v>263</v>
      </c>
      <c r="BS33" s="185" t="s">
        <v>264</v>
      </c>
      <c r="BU33" s="185" t="s">
        <v>265</v>
      </c>
      <c r="BV33" s="185" t="s">
        <v>266</v>
      </c>
      <c r="BW33" s="185" t="s">
        <v>267</v>
      </c>
    </row>
    <row r="34" spans="2:77">
      <c r="B34" s="238"/>
      <c r="C34" s="239"/>
      <c r="D34" s="239"/>
      <c r="E34" s="240"/>
      <c r="F34" s="240"/>
      <c r="G34" s="240"/>
      <c r="H34" s="241"/>
      <c r="I34" s="241"/>
      <c r="J34" s="239"/>
      <c r="K34" s="239"/>
      <c r="L34" s="239"/>
      <c r="M34" s="242"/>
      <c r="S34" s="7" t="s">
        <v>32</v>
      </c>
      <c r="T34" s="7" t="s">
        <v>33</v>
      </c>
      <c r="U34" s="7" t="s">
        <v>34</v>
      </c>
      <c r="V34" s="13">
        <v>41671</v>
      </c>
      <c r="W34" s="13" t="s">
        <v>313</v>
      </c>
      <c r="X34" s="13" t="str">
        <f t="shared" si="5"/>
        <v>2/2/2018</v>
      </c>
      <c r="Y34" s="13" t="s">
        <v>361</v>
      </c>
      <c r="Z34" s="13"/>
      <c r="AA34" s="14">
        <v>2</v>
      </c>
      <c r="AB34" s="14" t="s">
        <v>35</v>
      </c>
      <c r="AC34" s="7" t="s">
        <v>36</v>
      </c>
      <c r="AD34" s="7" t="s">
        <v>37</v>
      </c>
      <c r="AE34" s="7" t="s">
        <v>38</v>
      </c>
      <c r="AF34" s="15">
        <v>1725161.6969999999</v>
      </c>
      <c r="AQ34" s="7" t="s">
        <v>32</v>
      </c>
      <c r="AR34" s="7" t="s">
        <v>33</v>
      </c>
      <c r="AS34" s="7" t="s">
        <v>34</v>
      </c>
      <c r="AT34" s="13">
        <v>41671</v>
      </c>
      <c r="AU34" s="13" t="s">
        <v>361</v>
      </c>
      <c r="AV34" s="235" t="str">
        <f t="shared" si="4"/>
        <v>Q1</v>
      </c>
      <c r="AW34" s="14" t="s">
        <v>35</v>
      </c>
      <c r="AX34" s="7" t="s">
        <v>36</v>
      </c>
      <c r="AY34" s="7" t="s">
        <v>37</v>
      </c>
      <c r="AZ34" s="7" t="s">
        <v>38</v>
      </c>
      <c r="BA34" s="15">
        <v>1725161.6969999999</v>
      </c>
      <c r="BH34" s="184" t="s">
        <v>158</v>
      </c>
      <c r="BI34" s="186">
        <v>288.160549</v>
      </c>
      <c r="BJ34" s="186">
        <v>306.884524</v>
      </c>
      <c r="BK34" s="186">
        <v>367.65100600000005</v>
      </c>
      <c r="BL34" s="186">
        <v>962.69607900000005</v>
      </c>
      <c r="BM34" s="186"/>
      <c r="BN34" s="186"/>
      <c r="BO34" s="186"/>
      <c r="BP34" s="186"/>
      <c r="BQ34" s="186"/>
      <c r="BR34" s="186"/>
      <c r="BS34" s="186"/>
      <c r="BT34" s="186"/>
      <c r="BU34" s="186"/>
      <c r="BV34" s="186"/>
      <c r="BW34" s="186"/>
      <c r="BX34" s="186"/>
      <c r="BY34" s="186">
        <v>962.69607900000005</v>
      </c>
    </row>
    <row r="35" spans="2:77">
      <c r="B35" s="243"/>
      <c r="C35" s="244"/>
      <c r="D35" s="244"/>
      <c r="E35" s="245"/>
      <c r="F35" s="245"/>
      <c r="G35" s="245"/>
      <c r="H35" s="246"/>
      <c r="I35" s="246"/>
      <c r="J35" s="244"/>
      <c r="K35" s="244"/>
      <c r="L35" s="244"/>
      <c r="M35" s="247"/>
      <c r="S35" s="7" t="s">
        <v>32</v>
      </c>
      <c r="T35" s="7" t="s">
        <v>33</v>
      </c>
      <c r="U35" s="7" t="s">
        <v>34</v>
      </c>
      <c r="V35" s="13">
        <v>41699</v>
      </c>
      <c r="W35" s="13" t="s">
        <v>314</v>
      </c>
      <c r="X35" s="13" t="str">
        <f t="shared" si="5"/>
        <v>3/2/2018</v>
      </c>
      <c r="Y35" s="13" t="s">
        <v>362</v>
      </c>
      <c r="Z35" s="13"/>
      <c r="AA35" s="14">
        <v>3</v>
      </c>
      <c r="AB35" s="14" t="s">
        <v>35</v>
      </c>
      <c r="AC35" s="7" t="s">
        <v>36</v>
      </c>
      <c r="AD35" s="7" t="s">
        <v>37</v>
      </c>
      <c r="AE35" s="7" t="s">
        <v>38</v>
      </c>
      <c r="AF35" s="15">
        <v>1818208.6194999998</v>
      </c>
      <c r="AQ35" s="7" t="s">
        <v>32</v>
      </c>
      <c r="AR35" s="7" t="s">
        <v>33</v>
      </c>
      <c r="AS35" s="7" t="s">
        <v>34</v>
      </c>
      <c r="AT35" s="13">
        <v>41699</v>
      </c>
      <c r="AU35" s="13" t="s">
        <v>362</v>
      </c>
      <c r="AV35" s="235" t="str">
        <f t="shared" si="4"/>
        <v>Q1</v>
      </c>
      <c r="AW35" s="14" t="s">
        <v>35</v>
      </c>
      <c r="AX35" s="7" t="s">
        <v>36</v>
      </c>
      <c r="AY35" s="7" t="s">
        <v>37</v>
      </c>
      <c r="AZ35" s="7" t="s">
        <v>38</v>
      </c>
      <c r="BA35" s="15">
        <v>1818208.6194999998</v>
      </c>
      <c r="BH35" s="184" t="s">
        <v>159</v>
      </c>
      <c r="BI35" s="186"/>
      <c r="BJ35" s="186"/>
      <c r="BK35" s="186"/>
      <c r="BL35" s="186"/>
      <c r="BM35" s="186">
        <v>351.99016599999999</v>
      </c>
      <c r="BN35" s="186">
        <v>362.822</v>
      </c>
      <c r="BO35" s="186">
        <v>260.31229999999999</v>
      </c>
      <c r="BP35" s="186">
        <v>975.12446599999998</v>
      </c>
      <c r="BQ35" s="186"/>
      <c r="BR35" s="186"/>
      <c r="BS35" s="186"/>
      <c r="BT35" s="186"/>
      <c r="BU35" s="186"/>
      <c r="BV35" s="186"/>
      <c r="BW35" s="186"/>
      <c r="BX35" s="186"/>
      <c r="BY35" s="186">
        <v>975.12446599999998</v>
      </c>
    </row>
    <row r="36" spans="2:77">
      <c r="B36" s="238"/>
      <c r="C36" s="239"/>
      <c r="D36" s="239"/>
      <c r="E36" s="240"/>
      <c r="F36" s="240"/>
      <c r="G36" s="240"/>
      <c r="H36" s="241"/>
      <c r="I36" s="241"/>
      <c r="J36" s="239"/>
      <c r="K36" s="239"/>
      <c r="L36" s="239"/>
      <c r="M36" s="242"/>
      <c r="S36" s="7" t="s">
        <v>32</v>
      </c>
      <c r="T36" s="7" t="s">
        <v>33</v>
      </c>
      <c r="U36" s="7" t="s">
        <v>34</v>
      </c>
      <c r="V36" s="13">
        <v>41730</v>
      </c>
      <c r="W36" s="13" t="s">
        <v>315</v>
      </c>
      <c r="X36" s="13" t="str">
        <f t="shared" si="5"/>
        <v>4/2/2018</v>
      </c>
      <c r="Y36" s="13" t="s">
        <v>363</v>
      </c>
      <c r="Z36" s="13"/>
      <c r="AA36" s="14">
        <v>4</v>
      </c>
      <c r="AB36" s="14" t="s">
        <v>35</v>
      </c>
      <c r="AC36" s="7" t="s">
        <v>36</v>
      </c>
      <c r="AD36" s="7" t="s">
        <v>37</v>
      </c>
      <c r="AE36" s="7" t="s">
        <v>38</v>
      </c>
      <c r="AF36" s="15">
        <v>1328501.68325</v>
      </c>
      <c r="AQ36" s="7" t="s">
        <v>32</v>
      </c>
      <c r="AR36" s="7" t="s">
        <v>33</v>
      </c>
      <c r="AS36" s="7" t="s">
        <v>34</v>
      </c>
      <c r="AT36" s="13">
        <v>41730</v>
      </c>
      <c r="AU36" s="13" t="s">
        <v>363</v>
      </c>
      <c r="AV36" s="235" t="str">
        <f t="shared" si="4"/>
        <v>Q2</v>
      </c>
      <c r="AW36" s="14" t="s">
        <v>35</v>
      </c>
      <c r="AX36" s="7" t="s">
        <v>36</v>
      </c>
      <c r="AY36" s="7" t="s">
        <v>37</v>
      </c>
      <c r="AZ36" s="7" t="s">
        <v>38</v>
      </c>
      <c r="BA36" s="15">
        <v>1328501.68325</v>
      </c>
      <c r="BH36" s="184" t="s">
        <v>156</v>
      </c>
      <c r="BI36" s="186"/>
      <c r="BJ36" s="186"/>
      <c r="BK36" s="186"/>
      <c r="BL36" s="186"/>
      <c r="BM36" s="186"/>
      <c r="BN36" s="186"/>
      <c r="BO36" s="186"/>
      <c r="BP36" s="186"/>
      <c r="BQ36" s="186">
        <v>214.968999</v>
      </c>
      <c r="BR36" s="186">
        <v>228.199051</v>
      </c>
      <c r="BS36" s="186">
        <v>216.53646700000002</v>
      </c>
      <c r="BT36" s="186">
        <v>659.70451700000001</v>
      </c>
      <c r="BU36" s="186"/>
      <c r="BV36" s="186"/>
      <c r="BW36" s="186"/>
      <c r="BX36" s="186"/>
      <c r="BY36" s="186">
        <v>659.70451700000001</v>
      </c>
    </row>
    <row r="37" spans="2:77">
      <c r="B37" s="243"/>
      <c r="C37" s="244"/>
      <c r="D37" s="244"/>
      <c r="E37" s="245"/>
      <c r="F37" s="245"/>
      <c r="G37" s="245"/>
      <c r="H37" s="246"/>
      <c r="I37" s="246"/>
      <c r="J37" s="244"/>
      <c r="K37" s="244"/>
      <c r="L37" s="244"/>
      <c r="M37" s="247"/>
      <c r="S37" s="7" t="s">
        <v>32</v>
      </c>
      <c r="T37" s="7" t="s">
        <v>33</v>
      </c>
      <c r="U37" s="7" t="s">
        <v>34</v>
      </c>
      <c r="V37" s="13">
        <v>41760</v>
      </c>
      <c r="W37" s="13" t="s">
        <v>272</v>
      </c>
      <c r="X37" s="13" t="str">
        <f t="shared" si="5"/>
        <v>5/2/2018</v>
      </c>
      <c r="Y37" s="13" t="s">
        <v>364</v>
      </c>
      <c r="Z37" s="13"/>
      <c r="AA37" s="14">
        <v>5</v>
      </c>
      <c r="AB37" s="14" t="s">
        <v>35</v>
      </c>
      <c r="AC37" s="7" t="s">
        <v>36</v>
      </c>
      <c r="AD37" s="7" t="s">
        <v>37</v>
      </c>
      <c r="AE37" s="7" t="s">
        <v>38</v>
      </c>
      <c r="AF37" s="15">
        <v>1344117.2814999998</v>
      </c>
      <c r="AQ37" s="7" t="s">
        <v>32</v>
      </c>
      <c r="AR37" s="7" t="s">
        <v>33</v>
      </c>
      <c r="AS37" s="7" t="s">
        <v>34</v>
      </c>
      <c r="AT37" s="13">
        <v>41760</v>
      </c>
      <c r="AU37" s="13" t="s">
        <v>364</v>
      </c>
      <c r="AV37" s="235" t="str">
        <f t="shared" si="4"/>
        <v>Q2</v>
      </c>
      <c r="AW37" s="14" t="s">
        <v>35</v>
      </c>
      <c r="AX37" s="7" t="s">
        <v>36</v>
      </c>
      <c r="AY37" s="7" t="s">
        <v>37</v>
      </c>
      <c r="AZ37" s="7" t="s">
        <v>38</v>
      </c>
      <c r="BA37" s="15">
        <v>1344117.2814999998</v>
      </c>
      <c r="BH37" s="184" t="s">
        <v>157</v>
      </c>
      <c r="BI37" s="186"/>
      <c r="BJ37" s="186"/>
      <c r="BK37" s="186"/>
      <c r="BL37" s="186"/>
      <c r="BM37" s="186"/>
      <c r="BN37" s="186"/>
      <c r="BO37" s="186"/>
      <c r="BP37" s="186"/>
      <c r="BQ37" s="186"/>
      <c r="BR37" s="186"/>
      <c r="BS37" s="186"/>
      <c r="BT37" s="186"/>
      <c r="BU37" s="186">
        <v>236.760276</v>
      </c>
      <c r="BV37" s="186">
        <v>232.052864</v>
      </c>
      <c r="BW37" s="186">
        <v>240.21016</v>
      </c>
      <c r="BX37" s="186">
        <v>709.02329999999995</v>
      </c>
      <c r="BY37" s="186">
        <v>709.02329999999995</v>
      </c>
    </row>
    <row r="38" spans="2:77">
      <c r="B38" s="238"/>
      <c r="C38" s="239"/>
      <c r="D38" s="239"/>
      <c r="E38" s="240"/>
      <c r="F38" s="240"/>
      <c r="G38" s="240"/>
      <c r="H38" s="241"/>
      <c r="I38" s="241"/>
      <c r="J38" s="239"/>
      <c r="K38" s="239"/>
      <c r="L38" s="239"/>
      <c r="M38" s="242"/>
      <c r="S38" s="7" t="s">
        <v>32</v>
      </c>
      <c r="T38" s="7" t="s">
        <v>33</v>
      </c>
      <c r="U38" s="7" t="s">
        <v>34</v>
      </c>
      <c r="V38" s="13">
        <v>41791</v>
      </c>
      <c r="W38" s="13" t="s">
        <v>316</v>
      </c>
      <c r="X38" s="13" t="str">
        <f t="shared" si="5"/>
        <v>6/2/2018</v>
      </c>
      <c r="Y38" s="13" t="s">
        <v>365</v>
      </c>
      <c r="Z38" s="13"/>
      <c r="AA38" s="14">
        <v>6</v>
      </c>
      <c r="AB38" s="14" t="s">
        <v>35</v>
      </c>
      <c r="AC38" s="7" t="s">
        <v>36</v>
      </c>
      <c r="AD38" s="7" t="s">
        <v>37</v>
      </c>
      <c r="AE38" s="7" t="s">
        <v>38</v>
      </c>
      <c r="AF38" s="15">
        <v>1291609.1335</v>
      </c>
      <c r="AQ38" s="7" t="s">
        <v>32</v>
      </c>
      <c r="AR38" s="7" t="s">
        <v>33</v>
      </c>
      <c r="AS38" s="7" t="s">
        <v>34</v>
      </c>
      <c r="AT38" s="13">
        <v>41791</v>
      </c>
      <c r="AU38" s="13" t="s">
        <v>365</v>
      </c>
      <c r="AV38" s="235" t="str">
        <f t="shared" si="4"/>
        <v>Q2</v>
      </c>
      <c r="AW38" s="14" t="s">
        <v>35</v>
      </c>
      <c r="AX38" s="7" t="s">
        <v>36</v>
      </c>
      <c r="AY38" s="7" t="s">
        <v>37</v>
      </c>
      <c r="AZ38" s="7" t="s">
        <v>38</v>
      </c>
      <c r="BA38" s="15">
        <v>1291609.1335</v>
      </c>
      <c r="BH38" s="184" t="s">
        <v>255</v>
      </c>
      <c r="BI38" s="186">
        <v>288.160549</v>
      </c>
      <c r="BJ38" s="186">
        <v>306.884524</v>
      </c>
      <c r="BK38" s="186">
        <v>367.65100600000005</v>
      </c>
      <c r="BL38" s="186">
        <v>962.69607900000005</v>
      </c>
      <c r="BM38" s="186">
        <v>351.99016599999999</v>
      </c>
      <c r="BN38" s="186">
        <v>362.822</v>
      </c>
      <c r="BO38" s="186">
        <v>260.31229999999999</v>
      </c>
      <c r="BP38" s="186">
        <v>975.12446599999998</v>
      </c>
      <c r="BQ38" s="186">
        <v>214.968999</v>
      </c>
      <c r="BR38" s="186">
        <v>228.199051</v>
      </c>
      <c r="BS38" s="186">
        <v>216.53646700000002</v>
      </c>
      <c r="BT38" s="186">
        <v>659.70451700000001</v>
      </c>
      <c r="BU38" s="186">
        <v>236.760276</v>
      </c>
      <c r="BV38" s="186">
        <v>232.052864</v>
      </c>
      <c r="BW38" s="186">
        <v>240.21016</v>
      </c>
      <c r="BX38" s="186">
        <v>709.02329999999995</v>
      </c>
      <c r="BY38" s="186">
        <v>3306.548362</v>
      </c>
    </row>
    <row r="39" spans="2:77">
      <c r="B39" s="243"/>
      <c r="C39" s="244"/>
      <c r="D39" s="244"/>
      <c r="E39" s="245"/>
      <c r="F39" s="245"/>
      <c r="G39" s="245"/>
      <c r="H39" s="246"/>
      <c r="I39" s="246"/>
      <c r="J39" s="244"/>
      <c r="K39" s="244"/>
      <c r="L39" s="244"/>
      <c r="M39" s="247"/>
      <c r="S39" s="7" t="s">
        <v>32</v>
      </c>
      <c r="T39" s="7" t="s">
        <v>33</v>
      </c>
      <c r="U39" s="7" t="s">
        <v>34</v>
      </c>
      <c r="V39" s="13">
        <v>41456</v>
      </c>
      <c r="W39" s="13" t="s">
        <v>317</v>
      </c>
      <c r="X39" s="13" t="str">
        <f t="shared" si="5"/>
        <v>7/2/2017</v>
      </c>
      <c r="Y39" s="13" t="s">
        <v>354</v>
      </c>
      <c r="Z39" s="13"/>
      <c r="AA39" s="14">
        <v>7</v>
      </c>
      <c r="AB39" s="14" t="s">
        <v>35</v>
      </c>
      <c r="AC39" s="7" t="s">
        <v>36</v>
      </c>
      <c r="AD39" s="7" t="s">
        <v>39</v>
      </c>
      <c r="AE39" s="7" t="s">
        <v>38</v>
      </c>
      <c r="AF39" s="15">
        <v>1620947.9516999999</v>
      </c>
      <c r="AQ39" s="7" t="s">
        <v>32</v>
      </c>
      <c r="AR39" s="7" t="s">
        <v>33</v>
      </c>
      <c r="AS39" s="7" t="s">
        <v>34</v>
      </c>
      <c r="AT39" s="13">
        <v>41456</v>
      </c>
      <c r="AU39" s="13" t="s">
        <v>354</v>
      </c>
      <c r="AV39" s="235" t="str">
        <f t="shared" si="4"/>
        <v>Q3</v>
      </c>
      <c r="AW39" s="14" t="s">
        <v>35</v>
      </c>
      <c r="AX39" s="7" t="s">
        <v>36</v>
      </c>
      <c r="AY39" s="7" t="s">
        <v>39</v>
      </c>
      <c r="AZ39" s="7" t="s">
        <v>38</v>
      </c>
      <c r="BA39" s="15">
        <v>1620947.9516999999</v>
      </c>
    </row>
    <row r="40" spans="2:77">
      <c r="B40" s="238"/>
      <c r="C40" s="239"/>
      <c r="D40" s="239"/>
      <c r="E40" s="240"/>
      <c r="F40" s="240"/>
      <c r="G40" s="240"/>
      <c r="H40" s="241"/>
      <c r="I40" s="241"/>
      <c r="J40" s="239"/>
      <c r="K40" s="239"/>
      <c r="L40" s="239"/>
      <c r="M40" s="242"/>
      <c r="S40" s="7" t="s">
        <v>32</v>
      </c>
      <c r="T40" s="7" t="s">
        <v>33</v>
      </c>
      <c r="U40" s="7" t="s">
        <v>34</v>
      </c>
      <c r="V40" s="13">
        <v>41487</v>
      </c>
      <c r="W40" s="13" t="s">
        <v>318</v>
      </c>
      <c r="X40" s="13" t="str">
        <f t="shared" si="5"/>
        <v>8/2/2017</v>
      </c>
      <c r="Y40" s="13" t="s">
        <v>355</v>
      </c>
      <c r="Z40" s="13"/>
      <c r="AA40" s="14">
        <v>8</v>
      </c>
      <c r="AB40" s="14" t="s">
        <v>35</v>
      </c>
      <c r="AC40" s="7" t="s">
        <v>36</v>
      </c>
      <c r="AD40" s="7" t="s">
        <v>39</v>
      </c>
      <c r="AE40" s="7" t="s">
        <v>38</v>
      </c>
      <c r="AF40" s="15">
        <v>1561225.710275</v>
      </c>
      <c r="AQ40" s="7" t="s">
        <v>32</v>
      </c>
      <c r="AR40" s="7" t="s">
        <v>33</v>
      </c>
      <c r="AS40" s="7" t="s">
        <v>34</v>
      </c>
      <c r="AT40" s="13">
        <v>41487</v>
      </c>
      <c r="AU40" s="13" t="s">
        <v>355</v>
      </c>
      <c r="AV40" s="235" t="str">
        <f t="shared" si="4"/>
        <v>Q3</v>
      </c>
      <c r="AW40" s="14" t="s">
        <v>35</v>
      </c>
      <c r="AX40" s="7" t="s">
        <v>36</v>
      </c>
      <c r="AY40" s="7" t="s">
        <v>39</v>
      </c>
      <c r="AZ40" s="7" t="s">
        <v>38</v>
      </c>
      <c r="BA40" s="15">
        <v>1561225.710275</v>
      </c>
    </row>
    <row r="41" spans="2:77">
      <c r="B41" s="243"/>
      <c r="C41" s="244"/>
      <c r="D41" s="244"/>
      <c r="E41" s="245"/>
      <c r="F41" s="245"/>
      <c r="G41" s="245"/>
      <c r="H41" s="246"/>
      <c r="I41" s="246"/>
      <c r="J41" s="244"/>
      <c r="K41" s="244"/>
      <c r="L41" s="244"/>
      <c r="M41" s="247"/>
      <c r="S41" s="7" t="s">
        <v>32</v>
      </c>
      <c r="T41" s="7" t="s">
        <v>33</v>
      </c>
      <c r="U41" s="7" t="s">
        <v>34</v>
      </c>
      <c r="V41" s="13">
        <v>41518</v>
      </c>
      <c r="W41" s="13" t="s">
        <v>319</v>
      </c>
      <c r="X41" s="13" t="str">
        <f t="shared" si="5"/>
        <v>9/2/2017</v>
      </c>
      <c r="Y41" s="13" t="s">
        <v>356</v>
      </c>
      <c r="Z41" s="13"/>
      <c r="AA41" s="14">
        <v>9</v>
      </c>
      <c r="AB41" s="14" t="s">
        <v>35</v>
      </c>
      <c r="AC41" s="7" t="s">
        <v>36</v>
      </c>
      <c r="AD41" s="7" t="s">
        <v>39</v>
      </c>
      <c r="AE41" s="7" t="s">
        <v>38</v>
      </c>
      <c r="AF41" s="15">
        <v>1441740.531</v>
      </c>
      <c r="AQ41" s="7" t="s">
        <v>32</v>
      </c>
      <c r="AR41" s="7" t="s">
        <v>33</v>
      </c>
      <c r="AS41" s="7" t="s">
        <v>34</v>
      </c>
      <c r="AT41" s="13">
        <v>41518</v>
      </c>
      <c r="AU41" s="13" t="s">
        <v>356</v>
      </c>
      <c r="AV41" s="235" t="str">
        <f t="shared" si="4"/>
        <v>Q3</v>
      </c>
      <c r="AW41" s="14" t="s">
        <v>35</v>
      </c>
      <c r="AX41" s="7" t="s">
        <v>36</v>
      </c>
      <c r="AY41" s="7" t="s">
        <v>39</v>
      </c>
      <c r="AZ41" s="7" t="s">
        <v>38</v>
      </c>
      <c r="BA41" s="15">
        <v>1441740.531</v>
      </c>
    </row>
    <row r="42" spans="2:77">
      <c r="B42" s="238"/>
      <c r="C42" s="239"/>
      <c r="D42" s="239"/>
      <c r="E42" s="240"/>
      <c r="F42" s="240"/>
      <c r="G42" s="240"/>
      <c r="H42" s="241"/>
      <c r="I42" s="241"/>
      <c r="J42" s="239"/>
      <c r="K42" s="239"/>
      <c r="L42" s="239"/>
      <c r="M42" s="242"/>
      <c r="S42" s="7" t="s">
        <v>32</v>
      </c>
      <c r="T42" s="7" t="s">
        <v>33</v>
      </c>
      <c r="U42" s="7" t="s">
        <v>34</v>
      </c>
      <c r="V42" s="13">
        <v>41548</v>
      </c>
      <c r="W42" s="13" t="s">
        <v>320</v>
      </c>
      <c r="X42" s="13" t="str">
        <f t="shared" si="5"/>
        <v>10/2/2017</v>
      </c>
      <c r="Y42" s="13" t="s">
        <v>357</v>
      </c>
      <c r="Z42" s="13"/>
      <c r="AA42" s="14">
        <v>10</v>
      </c>
      <c r="AB42" s="14" t="s">
        <v>35</v>
      </c>
      <c r="AC42" s="7" t="s">
        <v>36</v>
      </c>
      <c r="AD42" s="7" t="s">
        <v>39</v>
      </c>
      <c r="AE42" s="7" t="s">
        <v>38</v>
      </c>
      <c r="AF42" s="15">
        <v>1431127.2052</v>
      </c>
      <c r="AQ42" s="7" t="s">
        <v>32</v>
      </c>
      <c r="AR42" s="7" t="s">
        <v>33</v>
      </c>
      <c r="AS42" s="7" t="s">
        <v>34</v>
      </c>
      <c r="AT42" s="13">
        <v>41548</v>
      </c>
      <c r="AU42" s="13" t="s">
        <v>357</v>
      </c>
      <c r="AV42" s="235" t="str">
        <f t="shared" si="4"/>
        <v>Q4</v>
      </c>
      <c r="AW42" s="14" t="s">
        <v>35</v>
      </c>
      <c r="AX42" s="7" t="s">
        <v>36</v>
      </c>
      <c r="AY42" s="7" t="s">
        <v>39</v>
      </c>
      <c r="AZ42" s="7" t="s">
        <v>38</v>
      </c>
      <c r="BA42" s="15">
        <v>1431127.2052</v>
      </c>
    </row>
    <row r="43" spans="2:77">
      <c r="B43" s="243"/>
      <c r="C43" s="244"/>
      <c r="D43" s="244"/>
      <c r="E43" s="245"/>
      <c r="F43" s="245"/>
      <c r="G43" s="245"/>
      <c r="H43" s="246"/>
      <c r="I43" s="246"/>
      <c r="J43" s="244"/>
      <c r="K43" s="244"/>
      <c r="L43" s="244"/>
      <c r="M43" s="247"/>
      <c r="S43" s="7" t="s">
        <v>32</v>
      </c>
      <c r="T43" s="7" t="s">
        <v>33</v>
      </c>
      <c r="U43" s="7" t="s">
        <v>34</v>
      </c>
      <c r="V43" s="13">
        <v>41579</v>
      </c>
      <c r="W43" s="13" t="s">
        <v>321</v>
      </c>
      <c r="X43" s="13" t="str">
        <f t="shared" si="5"/>
        <v>11/2/2017</v>
      </c>
      <c r="Y43" s="13" t="s">
        <v>358</v>
      </c>
      <c r="Z43" s="13"/>
      <c r="AA43" s="14">
        <v>11</v>
      </c>
      <c r="AB43" s="14" t="s">
        <v>35</v>
      </c>
      <c r="AC43" s="7" t="s">
        <v>36</v>
      </c>
      <c r="AD43" s="7" t="s">
        <v>39</v>
      </c>
      <c r="AE43" s="7" t="s">
        <v>38</v>
      </c>
      <c r="AF43" s="15">
        <v>1511205.1492999999</v>
      </c>
      <c r="AQ43" s="7" t="s">
        <v>32</v>
      </c>
      <c r="AR43" s="7" t="s">
        <v>33</v>
      </c>
      <c r="AS43" s="7" t="s">
        <v>34</v>
      </c>
      <c r="AT43" s="13">
        <v>41579</v>
      </c>
      <c r="AU43" s="13" t="s">
        <v>358</v>
      </c>
      <c r="AV43" s="235" t="str">
        <f t="shared" si="4"/>
        <v>Q4</v>
      </c>
      <c r="AW43" s="14" t="s">
        <v>35</v>
      </c>
      <c r="AX43" s="7" t="s">
        <v>36</v>
      </c>
      <c r="AY43" s="7" t="s">
        <v>39</v>
      </c>
      <c r="AZ43" s="7" t="s">
        <v>38</v>
      </c>
      <c r="BA43" s="15">
        <v>1511205.1492999999</v>
      </c>
    </row>
    <row r="44" spans="2:77">
      <c r="B44" s="238"/>
      <c r="C44" s="239"/>
      <c r="D44" s="239"/>
      <c r="E44" s="240"/>
      <c r="F44" s="240"/>
      <c r="G44" s="240"/>
      <c r="H44" s="241"/>
      <c r="I44" s="241"/>
      <c r="J44" s="239"/>
      <c r="K44" s="239"/>
      <c r="L44" s="239"/>
      <c r="M44" s="242"/>
      <c r="S44" s="7" t="s">
        <v>32</v>
      </c>
      <c r="T44" s="7" t="s">
        <v>33</v>
      </c>
      <c r="U44" s="7" t="s">
        <v>34</v>
      </c>
      <c r="V44" s="13">
        <v>41609</v>
      </c>
      <c r="W44" s="13" t="s">
        <v>322</v>
      </c>
      <c r="X44" s="13" t="str">
        <f t="shared" si="5"/>
        <v>12/2/2017</v>
      </c>
      <c r="Y44" s="13" t="s">
        <v>359</v>
      </c>
      <c r="Z44" s="13"/>
      <c r="AA44" s="14">
        <v>12</v>
      </c>
      <c r="AB44" s="14" t="s">
        <v>35</v>
      </c>
      <c r="AC44" s="7" t="s">
        <v>36</v>
      </c>
      <c r="AD44" s="7" t="s">
        <v>39</v>
      </c>
      <c r="AE44" s="7" t="s">
        <v>38</v>
      </c>
      <c r="AF44" s="15">
        <v>1474685.3409750003</v>
      </c>
      <c r="AQ44" s="7" t="s">
        <v>32</v>
      </c>
      <c r="AR44" s="7" t="s">
        <v>33</v>
      </c>
      <c r="AS44" s="7" t="s">
        <v>34</v>
      </c>
      <c r="AT44" s="13">
        <v>41609</v>
      </c>
      <c r="AU44" s="13" t="s">
        <v>359</v>
      </c>
      <c r="AV44" s="235" t="str">
        <f t="shared" si="4"/>
        <v>Q4</v>
      </c>
      <c r="AW44" s="14" t="s">
        <v>35</v>
      </c>
      <c r="AX44" s="7" t="s">
        <v>36</v>
      </c>
      <c r="AY44" s="7" t="s">
        <v>39</v>
      </c>
      <c r="AZ44" s="7" t="s">
        <v>38</v>
      </c>
      <c r="BA44" s="15">
        <v>1474685.3409750003</v>
      </c>
    </row>
    <row r="45" spans="2:77">
      <c r="B45" s="243"/>
      <c r="C45" s="244"/>
      <c r="D45" s="244"/>
      <c r="E45" s="245"/>
      <c r="F45" s="245"/>
      <c r="G45" s="245"/>
      <c r="H45" s="246"/>
      <c r="I45" s="246"/>
      <c r="J45" s="244"/>
      <c r="K45" s="244"/>
      <c r="L45" s="244"/>
      <c r="M45" s="247"/>
      <c r="S45" s="7" t="s">
        <v>32</v>
      </c>
      <c r="T45" s="7" t="s">
        <v>33</v>
      </c>
      <c r="U45" s="7" t="s">
        <v>34</v>
      </c>
      <c r="V45" s="13">
        <v>41640</v>
      </c>
      <c r="W45" s="13" t="s">
        <v>312</v>
      </c>
      <c r="X45" s="13" t="str">
        <f t="shared" si="5"/>
        <v>1/2/2018</v>
      </c>
      <c r="Y45" s="13" t="s">
        <v>360</v>
      </c>
      <c r="Z45" s="13"/>
      <c r="AA45" s="14">
        <v>1</v>
      </c>
      <c r="AB45" s="14" t="s">
        <v>35</v>
      </c>
      <c r="AC45" s="7" t="s">
        <v>36</v>
      </c>
      <c r="AD45" s="7" t="s">
        <v>39</v>
      </c>
      <c r="AE45" s="7" t="s">
        <v>38</v>
      </c>
      <c r="AF45" s="15">
        <v>2143858.8074749997</v>
      </c>
      <c r="AQ45" s="7" t="s">
        <v>32</v>
      </c>
      <c r="AR45" s="7" t="s">
        <v>33</v>
      </c>
      <c r="AS45" s="7" t="s">
        <v>34</v>
      </c>
      <c r="AT45" s="13">
        <v>41640</v>
      </c>
      <c r="AU45" s="13" t="s">
        <v>360</v>
      </c>
      <c r="AV45" s="235" t="str">
        <f t="shared" si="4"/>
        <v>Q1</v>
      </c>
      <c r="AW45" s="14" t="s">
        <v>35</v>
      </c>
      <c r="AX45" s="7" t="s">
        <v>36</v>
      </c>
      <c r="AY45" s="7" t="s">
        <v>39</v>
      </c>
      <c r="AZ45" s="7" t="s">
        <v>38</v>
      </c>
      <c r="BA45" s="15">
        <v>2143858.8074749997</v>
      </c>
    </row>
    <row r="46" spans="2:77">
      <c r="B46" s="238"/>
      <c r="C46" s="239"/>
      <c r="D46" s="239"/>
      <c r="E46" s="240"/>
      <c r="F46" s="240"/>
      <c r="G46" s="240"/>
      <c r="H46" s="241"/>
      <c r="I46" s="241"/>
      <c r="J46" s="239"/>
      <c r="K46" s="239"/>
      <c r="L46" s="239"/>
      <c r="M46" s="242"/>
      <c r="S46" s="7" t="s">
        <v>32</v>
      </c>
      <c r="T46" s="7" t="s">
        <v>33</v>
      </c>
      <c r="U46" s="7" t="s">
        <v>34</v>
      </c>
      <c r="V46" s="13">
        <v>41671</v>
      </c>
      <c r="W46" s="13" t="s">
        <v>313</v>
      </c>
      <c r="X46" s="13" t="str">
        <f t="shared" si="5"/>
        <v>2/2/2018</v>
      </c>
      <c r="Y46" s="13" t="s">
        <v>361</v>
      </c>
      <c r="Z46" s="13"/>
      <c r="AA46" s="14">
        <v>2</v>
      </c>
      <c r="AB46" s="14" t="s">
        <v>35</v>
      </c>
      <c r="AC46" s="7" t="s">
        <v>36</v>
      </c>
      <c r="AD46" s="7" t="s">
        <v>39</v>
      </c>
      <c r="AE46" s="7" t="s">
        <v>38</v>
      </c>
      <c r="AF46" s="15">
        <v>1897677.8667000001</v>
      </c>
      <c r="AQ46" s="7" t="s">
        <v>32</v>
      </c>
      <c r="AR46" s="7" t="s">
        <v>33</v>
      </c>
      <c r="AS46" s="7" t="s">
        <v>34</v>
      </c>
      <c r="AT46" s="13">
        <v>41671</v>
      </c>
      <c r="AU46" s="13" t="s">
        <v>361</v>
      </c>
      <c r="AV46" s="235" t="str">
        <f t="shared" si="4"/>
        <v>Q1</v>
      </c>
      <c r="AW46" s="14" t="s">
        <v>35</v>
      </c>
      <c r="AX46" s="7" t="s">
        <v>36</v>
      </c>
      <c r="AY46" s="7" t="s">
        <v>39</v>
      </c>
      <c r="AZ46" s="7" t="s">
        <v>38</v>
      </c>
      <c r="BA46" s="15">
        <v>1897677.8667000001</v>
      </c>
    </row>
    <row r="47" spans="2:77">
      <c r="B47" s="243"/>
      <c r="C47" s="244"/>
      <c r="D47" s="244"/>
      <c r="E47" s="245"/>
      <c r="F47" s="245"/>
      <c r="G47" s="245"/>
      <c r="H47" s="246"/>
      <c r="I47" s="246"/>
      <c r="J47" s="244"/>
      <c r="K47" s="244"/>
      <c r="L47" s="244"/>
      <c r="M47" s="247"/>
      <c r="S47" s="7" t="s">
        <v>32</v>
      </c>
      <c r="T47" s="7" t="s">
        <v>33</v>
      </c>
      <c r="U47" s="7" t="s">
        <v>34</v>
      </c>
      <c r="V47" s="13">
        <v>41699</v>
      </c>
      <c r="W47" s="13" t="s">
        <v>314</v>
      </c>
      <c r="X47" s="13" t="str">
        <f t="shared" si="5"/>
        <v>3/2/2018</v>
      </c>
      <c r="Y47" s="13" t="s">
        <v>362</v>
      </c>
      <c r="Z47" s="13"/>
      <c r="AA47" s="14">
        <v>3</v>
      </c>
      <c r="AB47" s="14" t="s">
        <v>35</v>
      </c>
      <c r="AC47" s="7" t="s">
        <v>36</v>
      </c>
      <c r="AD47" s="7" t="s">
        <v>39</v>
      </c>
      <c r="AE47" s="7" t="s">
        <v>38</v>
      </c>
      <c r="AF47" s="15">
        <v>2000029.4814499998</v>
      </c>
      <c r="AQ47" s="7" t="s">
        <v>32</v>
      </c>
      <c r="AR47" s="7" t="s">
        <v>33</v>
      </c>
      <c r="AS47" s="7" t="s">
        <v>34</v>
      </c>
      <c r="AT47" s="13">
        <v>41699</v>
      </c>
      <c r="AU47" s="13" t="s">
        <v>362</v>
      </c>
      <c r="AV47" s="235" t="str">
        <f t="shared" si="4"/>
        <v>Q1</v>
      </c>
      <c r="AW47" s="14" t="s">
        <v>35</v>
      </c>
      <c r="AX47" s="7" t="s">
        <v>36</v>
      </c>
      <c r="AY47" s="7" t="s">
        <v>39</v>
      </c>
      <c r="AZ47" s="7" t="s">
        <v>38</v>
      </c>
      <c r="BA47" s="15">
        <v>2000029.4814499998</v>
      </c>
    </row>
    <row r="48" spans="2:77">
      <c r="B48" s="238"/>
      <c r="C48" s="239"/>
      <c r="D48" s="239"/>
      <c r="E48" s="240"/>
      <c r="F48" s="240"/>
      <c r="G48" s="240"/>
      <c r="H48" s="241"/>
      <c r="I48" s="241"/>
      <c r="J48" s="239"/>
      <c r="K48" s="239"/>
      <c r="L48" s="239"/>
      <c r="M48" s="242"/>
      <c r="S48" s="7" t="s">
        <v>32</v>
      </c>
      <c r="T48" s="7" t="s">
        <v>33</v>
      </c>
      <c r="U48" s="7" t="s">
        <v>34</v>
      </c>
      <c r="V48" s="13">
        <v>41730</v>
      </c>
      <c r="W48" s="13" t="s">
        <v>315</v>
      </c>
      <c r="X48" s="13" t="str">
        <f t="shared" si="5"/>
        <v>4/2/2018</v>
      </c>
      <c r="Y48" s="13" t="s">
        <v>363</v>
      </c>
      <c r="Z48" s="13"/>
      <c r="AA48" s="14">
        <v>4</v>
      </c>
      <c r="AB48" s="14" t="s">
        <v>35</v>
      </c>
      <c r="AC48" s="7" t="s">
        <v>36</v>
      </c>
      <c r="AD48" s="7" t="s">
        <v>39</v>
      </c>
      <c r="AE48" s="7" t="s">
        <v>38</v>
      </c>
      <c r="AF48" s="15">
        <v>1461351.8515750002</v>
      </c>
      <c r="AQ48" s="7" t="s">
        <v>32</v>
      </c>
      <c r="AR48" s="7" t="s">
        <v>33</v>
      </c>
      <c r="AS48" s="7" t="s">
        <v>34</v>
      </c>
      <c r="AT48" s="13">
        <v>41730</v>
      </c>
      <c r="AU48" s="13" t="s">
        <v>363</v>
      </c>
      <c r="AV48" s="235" t="str">
        <f t="shared" si="4"/>
        <v>Q2</v>
      </c>
      <c r="AW48" s="14" t="s">
        <v>35</v>
      </c>
      <c r="AX48" s="7" t="s">
        <v>36</v>
      </c>
      <c r="AY48" s="7" t="s">
        <v>39</v>
      </c>
      <c r="AZ48" s="7" t="s">
        <v>38</v>
      </c>
      <c r="BA48" s="15">
        <v>1461351.8515750002</v>
      </c>
    </row>
    <row r="49" spans="2:53">
      <c r="B49" s="243"/>
      <c r="C49" s="244"/>
      <c r="D49" s="244"/>
      <c r="E49" s="245"/>
      <c r="F49" s="245"/>
      <c r="G49" s="245"/>
      <c r="H49" s="246"/>
      <c r="I49" s="246"/>
      <c r="J49" s="244"/>
      <c r="K49" s="244"/>
      <c r="L49" s="244"/>
      <c r="M49" s="247"/>
      <c r="S49" s="7" t="s">
        <v>32</v>
      </c>
      <c r="T49" s="7" t="s">
        <v>33</v>
      </c>
      <c r="U49" s="7" t="s">
        <v>34</v>
      </c>
      <c r="V49" s="13">
        <v>41760</v>
      </c>
      <c r="W49" s="13" t="s">
        <v>272</v>
      </c>
      <c r="X49" s="13" t="str">
        <f t="shared" si="5"/>
        <v>5/2/2018</v>
      </c>
      <c r="Y49" s="13" t="s">
        <v>364</v>
      </c>
      <c r="Z49" s="13"/>
      <c r="AA49" s="14">
        <v>5</v>
      </c>
      <c r="AB49" s="14" t="s">
        <v>35</v>
      </c>
      <c r="AC49" s="7" t="s">
        <v>36</v>
      </c>
      <c r="AD49" s="7" t="s">
        <v>39</v>
      </c>
      <c r="AE49" s="7" t="s">
        <v>38</v>
      </c>
      <c r="AF49" s="15">
        <v>1478529.0096499999</v>
      </c>
      <c r="AQ49" s="7" t="s">
        <v>32</v>
      </c>
      <c r="AR49" s="7" t="s">
        <v>33</v>
      </c>
      <c r="AS49" s="7" t="s">
        <v>34</v>
      </c>
      <c r="AT49" s="13">
        <v>41760</v>
      </c>
      <c r="AU49" s="13" t="s">
        <v>364</v>
      </c>
      <c r="AV49" s="235" t="str">
        <f t="shared" si="4"/>
        <v>Q2</v>
      </c>
      <c r="AW49" s="14" t="s">
        <v>35</v>
      </c>
      <c r="AX49" s="7" t="s">
        <v>36</v>
      </c>
      <c r="AY49" s="7" t="s">
        <v>39</v>
      </c>
      <c r="AZ49" s="7" t="s">
        <v>38</v>
      </c>
      <c r="BA49" s="15">
        <v>1478529.0096499999</v>
      </c>
    </row>
    <row r="50" spans="2:53">
      <c r="B50" s="238"/>
      <c r="C50" s="239"/>
      <c r="D50" s="239"/>
      <c r="E50" s="240"/>
      <c r="F50" s="240"/>
      <c r="G50" s="240"/>
      <c r="H50" s="241"/>
      <c r="I50" s="241"/>
      <c r="J50" s="239"/>
      <c r="K50" s="239"/>
      <c r="L50" s="239"/>
      <c r="M50" s="242"/>
      <c r="S50" s="7" t="s">
        <v>32</v>
      </c>
      <c r="T50" s="7" t="s">
        <v>33</v>
      </c>
      <c r="U50" s="7" t="s">
        <v>34</v>
      </c>
      <c r="V50" s="13">
        <v>41791</v>
      </c>
      <c r="W50" s="13" t="s">
        <v>316</v>
      </c>
      <c r="X50" s="13" t="str">
        <f t="shared" si="5"/>
        <v>6/2/2018</v>
      </c>
      <c r="Y50" s="13" t="s">
        <v>365</v>
      </c>
      <c r="Z50" s="13"/>
      <c r="AA50" s="14">
        <v>6</v>
      </c>
      <c r="AB50" s="14" t="s">
        <v>35</v>
      </c>
      <c r="AC50" s="7" t="s">
        <v>36</v>
      </c>
      <c r="AD50" s="7" t="s">
        <v>39</v>
      </c>
      <c r="AE50" s="7" t="s">
        <v>38</v>
      </c>
      <c r="AF50" s="15">
        <v>1420770.04685</v>
      </c>
      <c r="AQ50" s="7" t="s">
        <v>32</v>
      </c>
      <c r="AR50" s="7" t="s">
        <v>33</v>
      </c>
      <c r="AS50" s="7" t="s">
        <v>34</v>
      </c>
      <c r="AT50" s="13">
        <v>41791</v>
      </c>
      <c r="AU50" s="13" t="s">
        <v>365</v>
      </c>
      <c r="AV50" s="235" t="str">
        <f t="shared" si="4"/>
        <v>Q2</v>
      </c>
      <c r="AW50" s="14" t="s">
        <v>35</v>
      </c>
      <c r="AX50" s="7" t="s">
        <v>36</v>
      </c>
      <c r="AY50" s="7" t="s">
        <v>39</v>
      </c>
      <c r="AZ50" s="7" t="s">
        <v>38</v>
      </c>
      <c r="BA50" s="15">
        <v>1420770.04685</v>
      </c>
    </row>
    <row r="51" spans="2:53">
      <c r="B51" s="243"/>
      <c r="C51" s="244"/>
      <c r="D51" s="244"/>
      <c r="E51" s="245"/>
      <c r="F51" s="245"/>
      <c r="G51" s="245"/>
      <c r="H51" s="246"/>
      <c r="I51" s="246"/>
      <c r="J51" s="244"/>
      <c r="K51" s="244"/>
      <c r="L51" s="244"/>
      <c r="M51" s="247"/>
      <c r="S51" s="7" t="s">
        <v>32</v>
      </c>
      <c r="T51" s="7" t="s">
        <v>33</v>
      </c>
      <c r="U51" s="7" t="s">
        <v>34</v>
      </c>
      <c r="V51" s="13">
        <v>41456</v>
      </c>
      <c r="W51" s="13" t="s">
        <v>317</v>
      </c>
      <c r="X51" s="13" t="str">
        <f t="shared" si="5"/>
        <v>7/2/2017</v>
      </c>
      <c r="Y51" s="13" t="s">
        <v>354</v>
      </c>
      <c r="Z51" s="13"/>
      <c r="AA51" s="14">
        <v>7</v>
      </c>
      <c r="AB51" s="14" t="s">
        <v>35</v>
      </c>
      <c r="AC51" s="7" t="s">
        <v>40</v>
      </c>
      <c r="AD51" s="7" t="s">
        <v>37</v>
      </c>
      <c r="AE51" s="7" t="s">
        <v>38</v>
      </c>
      <c r="AF51" s="15">
        <v>567331.78309499996</v>
      </c>
      <c r="AQ51" s="7" t="s">
        <v>32</v>
      </c>
      <c r="AR51" s="7" t="s">
        <v>33</v>
      </c>
      <c r="AS51" s="7" t="s">
        <v>34</v>
      </c>
      <c r="AT51" s="13">
        <v>41456</v>
      </c>
      <c r="AU51" s="13" t="s">
        <v>354</v>
      </c>
      <c r="AV51" s="235" t="str">
        <f t="shared" si="4"/>
        <v>Q3</v>
      </c>
      <c r="AW51" s="14" t="s">
        <v>35</v>
      </c>
      <c r="AX51" s="7" t="s">
        <v>40</v>
      </c>
      <c r="AY51" s="7" t="s">
        <v>37</v>
      </c>
      <c r="AZ51" s="7" t="s">
        <v>38</v>
      </c>
      <c r="BA51" s="15">
        <v>567331.78309499996</v>
      </c>
    </row>
    <row r="52" spans="2:53">
      <c r="B52" s="238"/>
      <c r="C52" s="239"/>
      <c r="D52" s="239"/>
      <c r="E52" s="240"/>
      <c r="F52" s="240"/>
      <c r="G52" s="240"/>
      <c r="H52" s="241"/>
      <c r="I52" s="241"/>
      <c r="J52" s="239"/>
      <c r="K52" s="239"/>
      <c r="L52" s="239"/>
      <c r="M52" s="242"/>
      <c r="S52" s="7" t="s">
        <v>32</v>
      </c>
      <c r="T52" s="7" t="s">
        <v>33</v>
      </c>
      <c r="U52" s="7" t="s">
        <v>34</v>
      </c>
      <c r="V52" s="13">
        <v>41487</v>
      </c>
      <c r="W52" s="13" t="s">
        <v>318</v>
      </c>
      <c r="X52" s="13" t="str">
        <f t="shared" si="5"/>
        <v>8/2/2017</v>
      </c>
      <c r="Y52" s="13" t="s">
        <v>355</v>
      </c>
      <c r="Z52" s="13"/>
      <c r="AA52" s="14">
        <v>8</v>
      </c>
      <c r="AB52" s="14" t="s">
        <v>35</v>
      </c>
      <c r="AC52" s="7" t="s">
        <v>40</v>
      </c>
      <c r="AD52" s="7" t="s">
        <v>37</v>
      </c>
      <c r="AE52" s="7" t="s">
        <v>38</v>
      </c>
      <c r="AF52" s="15">
        <v>546428.99859624996</v>
      </c>
      <c r="AQ52" s="7" t="s">
        <v>32</v>
      </c>
      <c r="AR52" s="7" t="s">
        <v>33</v>
      </c>
      <c r="AS52" s="7" t="s">
        <v>34</v>
      </c>
      <c r="AT52" s="13">
        <v>41487</v>
      </c>
      <c r="AU52" s="13" t="s">
        <v>355</v>
      </c>
      <c r="AV52" s="235" t="str">
        <f t="shared" si="4"/>
        <v>Q3</v>
      </c>
      <c r="AW52" s="14" t="s">
        <v>35</v>
      </c>
      <c r="AX52" s="7" t="s">
        <v>40</v>
      </c>
      <c r="AY52" s="7" t="s">
        <v>37</v>
      </c>
      <c r="AZ52" s="7" t="s">
        <v>38</v>
      </c>
      <c r="BA52" s="15">
        <v>546428.99859624996</v>
      </c>
    </row>
    <row r="53" spans="2:53">
      <c r="B53" s="243"/>
      <c r="C53" s="244"/>
      <c r="D53" s="244"/>
      <c r="E53" s="245"/>
      <c r="F53" s="245"/>
      <c r="G53" s="245"/>
      <c r="H53" s="246"/>
      <c r="I53" s="246"/>
      <c r="J53" s="244"/>
      <c r="K53" s="244"/>
      <c r="L53" s="244"/>
      <c r="M53" s="247"/>
      <c r="S53" s="7" t="s">
        <v>32</v>
      </c>
      <c r="T53" s="7" t="s">
        <v>33</v>
      </c>
      <c r="U53" s="7" t="s">
        <v>34</v>
      </c>
      <c r="V53" s="13">
        <v>41518</v>
      </c>
      <c r="W53" s="13" t="s">
        <v>319</v>
      </c>
      <c r="X53" s="13" t="str">
        <f t="shared" si="5"/>
        <v>9/2/2017</v>
      </c>
      <c r="Y53" s="13" t="s">
        <v>356</v>
      </c>
      <c r="Z53" s="13"/>
      <c r="AA53" s="14">
        <v>9</v>
      </c>
      <c r="AB53" s="14" t="s">
        <v>35</v>
      </c>
      <c r="AC53" s="7" t="s">
        <v>40</v>
      </c>
      <c r="AD53" s="7" t="s">
        <v>37</v>
      </c>
      <c r="AE53" s="7" t="s">
        <v>38</v>
      </c>
      <c r="AF53" s="15">
        <v>504609.18584999995</v>
      </c>
      <c r="AQ53" s="7" t="s">
        <v>32</v>
      </c>
      <c r="AR53" s="7" t="s">
        <v>33</v>
      </c>
      <c r="AS53" s="7" t="s">
        <v>34</v>
      </c>
      <c r="AT53" s="13">
        <v>41518</v>
      </c>
      <c r="AU53" s="13" t="s">
        <v>356</v>
      </c>
      <c r="AV53" s="235" t="str">
        <f t="shared" si="4"/>
        <v>Q3</v>
      </c>
      <c r="AW53" s="14" t="s">
        <v>35</v>
      </c>
      <c r="AX53" s="7" t="s">
        <v>40</v>
      </c>
      <c r="AY53" s="7" t="s">
        <v>37</v>
      </c>
      <c r="AZ53" s="7" t="s">
        <v>38</v>
      </c>
      <c r="BA53" s="15">
        <v>504609.18584999995</v>
      </c>
    </row>
    <row r="54" spans="2:53">
      <c r="B54" s="238"/>
      <c r="C54" s="239"/>
      <c r="D54" s="239"/>
      <c r="E54" s="240"/>
      <c r="F54" s="240"/>
      <c r="G54" s="240"/>
      <c r="H54" s="241"/>
      <c r="I54" s="241"/>
      <c r="J54" s="239"/>
      <c r="K54" s="239"/>
      <c r="L54" s="239"/>
      <c r="M54" s="242"/>
      <c r="S54" s="7" t="s">
        <v>32</v>
      </c>
      <c r="T54" s="7" t="s">
        <v>33</v>
      </c>
      <c r="U54" s="7" t="s">
        <v>34</v>
      </c>
      <c r="V54" s="13">
        <v>41548</v>
      </c>
      <c r="W54" s="13" t="s">
        <v>320</v>
      </c>
      <c r="X54" s="13" t="str">
        <f t="shared" si="5"/>
        <v>10/2/2017</v>
      </c>
      <c r="Y54" s="13" t="s">
        <v>357</v>
      </c>
      <c r="Z54" s="13"/>
      <c r="AA54" s="14">
        <v>10</v>
      </c>
      <c r="AB54" s="14" t="s">
        <v>35</v>
      </c>
      <c r="AC54" s="7" t="s">
        <v>40</v>
      </c>
      <c r="AD54" s="7" t="s">
        <v>37</v>
      </c>
      <c r="AE54" s="7" t="s">
        <v>38</v>
      </c>
      <c r="AF54" s="15">
        <v>500894.52181999997</v>
      </c>
      <c r="AQ54" s="7" t="s">
        <v>32</v>
      </c>
      <c r="AR54" s="7" t="s">
        <v>33</v>
      </c>
      <c r="AS54" s="7" t="s">
        <v>34</v>
      </c>
      <c r="AT54" s="13">
        <v>41548</v>
      </c>
      <c r="AU54" s="13" t="s">
        <v>357</v>
      </c>
      <c r="AV54" s="235" t="str">
        <f t="shared" si="4"/>
        <v>Q4</v>
      </c>
      <c r="AW54" s="14" t="s">
        <v>35</v>
      </c>
      <c r="AX54" s="7" t="s">
        <v>40</v>
      </c>
      <c r="AY54" s="7" t="s">
        <v>37</v>
      </c>
      <c r="AZ54" s="7" t="s">
        <v>38</v>
      </c>
      <c r="BA54" s="15">
        <v>500894.52181999997</v>
      </c>
    </row>
    <row r="55" spans="2:53">
      <c r="B55" s="243"/>
      <c r="C55" s="244"/>
      <c r="D55" s="244"/>
      <c r="E55" s="245"/>
      <c r="F55" s="245"/>
      <c r="G55" s="245"/>
      <c r="H55" s="246"/>
      <c r="I55" s="246"/>
      <c r="J55" s="244"/>
      <c r="K55" s="244"/>
      <c r="L55" s="244"/>
      <c r="M55" s="247"/>
      <c r="S55" s="7" t="s">
        <v>32</v>
      </c>
      <c r="T55" s="7" t="s">
        <v>33</v>
      </c>
      <c r="U55" s="7" t="s">
        <v>34</v>
      </c>
      <c r="V55" s="13">
        <v>41579</v>
      </c>
      <c r="W55" s="13" t="s">
        <v>321</v>
      </c>
      <c r="X55" s="13" t="str">
        <f t="shared" si="5"/>
        <v>11/2/2017</v>
      </c>
      <c r="Y55" s="13" t="s">
        <v>358</v>
      </c>
      <c r="Z55" s="13"/>
      <c r="AA55" s="14">
        <v>11</v>
      </c>
      <c r="AB55" s="14" t="s">
        <v>35</v>
      </c>
      <c r="AC55" s="7" t="s">
        <v>40</v>
      </c>
      <c r="AD55" s="7" t="s">
        <v>37</v>
      </c>
      <c r="AE55" s="7" t="s">
        <v>38</v>
      </c>
      <c r="AF55" s="15">
        <v>528921.80225499999</v>
      </c>
      <c r="AQ55" s="7" t="s">
        <v>32</v>
      </c>
      <c r="AR55" s="7" t="s">
        <v>33</v>
      </c>
      <c r="AS55" s="7" t="s">
        <v>34</v>
      </c>
      <c r="AT55" s="13">
        <v>41579</v>
      </c>
      <c r="AU55" s="13" t="s">
        <v>358</v>
      </c>
      <c r="AV55" s="235" t="str">
        <f t="shared" si="4"/>
        <v>Q4</v>
      </c>
      <c r="AW55" s="14" t="s">
        <v>35</v>
      </c>
      <c r="AX55" s="7" t="s">
        <v>40</v>
      </c>
      <c r="AY55" s="7" t="s">
        <v>37</v>
      </c>
      <c r="AZ55" s="7" t="s">
        <v>38</v>
      </c>
      <c r="BA55" s="15">
        <v>528921.80225499999</v>
      </c>
    </row>
    <row r="56" spans="2:53">
      <c r="B56" s="238"/>
      <c r="C56" s="239"/>
      <c r="D56" s="239"/>
      <c r="E56" s="240"/>
      <c r="F56" s="240"/>
      <c r="G56" s="240"/>
      <c r="H56" s="241"/>
      <c r="I56" s="241"/>
      <c r="J56" s="239"/>
      <c r="K56" s="239"/>
      <c r="L56" s="239"/>
      <c r="M56" s="242"/>
      <c r="S56" s="7" t="s">
        <v>32</v>
      </c>
      <c r="T56" s="7" t="s">
        <v>33</v>
      </c>
      <c r="U56" s="7" t="s">
        <v>34</v>
      </c>
      <c r="V56" s="13">
        <v>41609</v>
      </c>
      <c r="W56" s="13" t="s">
        <v>322</v>
      </c>
      <c r="X56" s="13" t="str">
        <f t="shared" si="5"/>
        <v>12/2/2017</v>
      </c>
      <c r="Y56" s="13" t="s">
        <v>359</v>
      </c>
      <c r="Z56" s="13"/>
      <c r="AA56" s="14">
        <v>12</v>
      </c>
      <c r="AB56" s="14" t="s">
        <v>35</v>
      </c>
      <c r="AC56" s="7" t="s">
        <v>40</v>
      </c>
      <c r="AD56" s="7" t="s">
        <v>37</v>
      </c>
      <c r="AE56" s="7" t="s">
        <v>38</v>
      </c>
      <c r="AF56" s="15">
        <v>516139.86934125004</v>
      </c>
      <c r="AQ56" s="7" t="s">
        <v>32</v>
      </c>
      <c r="AR56" s="7" t="s">
        <v>33</v>
      </c>
      <c r="AS56" s="7" t="s">
        <v>34</v>
      </c>
      <c r="AT56" s="13">
        <v>41609</v>
      </c>
      <c r="AU56" s="13" t="s">
        <v>359</v>
      </c>
      <c r="AV56" s="235" t="str">
        <f t="shared" si="4"/>
        <v>Q4</v>
      </c>
      <c r="AW56" s="14" t="s">
        <v>35</v>
      </c>
      <c r="AX56" s="7" t="s">
        <v>40</v>
      </c>
      <c r="AY56" s="7" t="s">
        <v>37</v>
      </c>
      <c r="AZ56" s="7" t="s">
        <v>38</v>
      </c>
      <c r="BA56" s="15">
        <v>516139.86934125004</v>
      </c>
    </row>
    <row r="57" spans="2:53">
      <c r="B57" s="243"/>
      <c r="C57" s="244"/>
      <c r="D57" s="244"/>
      <c r="E57" s="245"/>
      <c r="F57" s="245"/>
      <c r="G57" s="245"/>
      <c r="H57" s="246"/>
      <c r="I57" s="246"/>
      <c r="J57" s="244"/>
      <c r="K57" s="244"/>
      <c r="L57" s="244"/>
      <c r="M57" s="247"/>
      <c r="S57" s="7" t="s">
        <v>32</v>
      </c>
      <c r="T57" s="7" t="s">
        <v>33</v>
      </c>
      <c r="U57" s="7" t="s">
        <v>34</v>
      </c>
      <c r="V57" s="13">
        <v>41640</v>
      </c>
      <c r="W57" s="13" t="s">
        <v>312</v>
      </c>
      <c r="X57" s="13" t="str">
        <f t="shared" si="5"/>
        <v>1/2/2018</v>
      </c>
      <c r="Y57" s="13" t="s">
        <v>360</v>
      </c>
      <c r="Z57" s="13"/>
      <c r="AA57" s="14">
        <v>1</v>
      </c>
      <c r="AB57" s="14" t="s">
        <v>35</v>
      </c>
      <c r="AC57" s="7" t="s">
        <v>40</v>
      </c>
      <c r="AD57" s="7" t="s">
        <v>37</v>
      </c>
      <c r="AE57" s="7" t="s">
        <v>38</v>
      </c>
      <c r="AF57" s="15">
        <v>750350.5826162498</v>
      </c>
      <c r="AQ57" s="7" t="s">
        <v>32</v>
      </c>
      <c r="AR57" s="7" t="s">
        <v>33</v>
      </c>
      <c r="AS57" s="7" t="s">
        <v>34</v>
      </c>
      <c r="AT57" s="13">
        <v>41640</v>
      </c>
      <c r="AU57" s="13" t="s">
        <v>360</v>
      </c>
      <c r="AV57" s="235" t="str">
        <f t="shared" si="4"/>
        <v>Q1</v>
      </c>
      <c r="AW57" s="14" t="s">
        <v>35</v>
      </c>
      <c r="AX57" s="7" t="s">
        <v>40</v>
      </c>
      <c r="AY57" s="7" t="s">
        <v>37</v>
      </c>
      <c r="AZ57" s="7" t="s">
        <v>38</v>
      </c>
      <c r="BA57" s="15">
        <v>750350.5826162498</v>
      </c>
    </row>
    <row r="58" spans="2:53">
      <c r="B58" s="238"/>
      <c r="C58" s="239"/>
      <c r="D58" s="239"/>
      <c r="E58" s="240"/>
      <c r="F58" s="240"/>
      <c r="G58" s="240"/>
      <c r="H58" s="241"/>
      <c r="I58" s="241"/>
      <c r="J58" s="239"/>
      <c r="K58" s="239"/>
      <c r="L58" s="239"/>
      <c r="M58" s="242"/>
      <c r="S58" s="7" t="s">
        <v>32</v>
      </c>
      <c r="T58" s="7" t="s">
        <v>33</v>
      </c>
      <c r="U58" s="7" t="s">
        <v>34</v>
      </c>
      <c r="V58" s="13">
        <v>41671</v>
      </c>
      <c r="W58" s="13" t="s">
        <v>313</v>
      </c>
      <c r="X58" s="13" t="str">
        <f t="shared" si="5"/>
        <v>2/2/2018</v>
      </c>
      <c r="Y58" s="13" t="s">
        <v>361</v>
      </c>
      <c r="Z58" s="13"/>
      <c r="AA58" s="14">
        <v>2</v>
      </c>
      <c r="AB58" s="14" t="s">
        <v>35</v>
      </c>
      <c r="AC58" s="7" t="s">
        <v>40</v>
      </c>
      <c r="AD58" s="7" t="s">
        <v>37</v>
      </c>
      <c r="AE58" s="7" t="s">
        <v>38</v>
      </c>
      <c r="AF58" s="15">
        <v>664187.25334499998</v>
      </c>
      <c r="AQ58" s="7" t="s">
        <v>32</v>
      </c>
      <c r="AR58" s="7" t="s">
        <v>33</v>
      </c>
      <c r="AS58" s="7" t="s">
        <v>34</v>
      </c>
      <c r="AT58" s="13">
        <v>41671</v>
      </c>
      <c r="AU58" s="13" t="s">
        <v>361</v>
      </c>
      <c r="AV58" s="235" t="str">
        <f t="shared" si="4"/>
        <v>Q1</v>
      </c>
      <c r="AW58" s="14" t="s">
        <v>35</v>
      </c>
      <c r="AX58" s="7" t="s">
        <v>40</v>
      </c>
      <c r="AY58" s="7" t="s">
        <v>37</v>
      </c>
      <c r="AZ58" s="7" t="s">
        <v>38</v>
      </c>
      <c r="BA58" s="15">
        <v>664187.25334499998</v>
      </c>
    </row>
    <row r="59" spans="2:53">
      <c r="B59" s="243"/>
      <c r="C59" s="244"/>
      <c r="D59" s="244"/>
      <c r="E59" s="245"/>
      <c r="F59" s="245"/>
      <c r="G59" s="245"/>
      <c r="H59" s="246"/>
      <c r="I59" s="246"/>
      <c r="J59" s="244"/>
      <c r="K59" s="244"/>
      <c r="L59" s="244"/>
      <c r="M59" s="247"/>
      <c r="S59" s="7" t="s">
        <v>32</v>
      </c>
      <c r="T59" s="7" t="s">
        <v>33</v>
      </c>
      <c r="U59" s="7" t="s">
        <v>34</v>
      </c>
      <c r="V59" s="13">
        <v>41699</v>
      </c>
      <c r="W59" s="13" t="s">
        <v>314</v>
      </c>
      <c r="X59" s="13" t="str">
        <f t="shared" si="5"/>
        <v>3/2/2018</v>
      </c>
      <c r="Y59" s="13" t="s">
        <v>362</v>
      </c>
      <c r="Z59" s="13"/>
      <c r="AA59" s="14">
        <v>3</v>
      </c>
      <c r="AB59" s="14" t="s">
        <v>35</v>
      </c>
      <c r="AC59" s="7" t="s">
        <v>40</v>
      </c>
      <c r="AD59" s="7" t="s">
        <v>37</v>
      </c>
      <c r="AE59" s="7" t="s">
        <v>38</v>
      </c>
      <c r="AF59" s="15">
        <v>700010.31850749988</v>
      </c>
      <c r="AQ59" s="7" t="s">
        <v>32</v>
      </c>
      <c r="AR59" s="7" t="s">
        <v>33</v>
      </c>
      <c r="AS59" s="7" t="s">
        <v>34</v>
      </c>
      <c r="AT59" s="13">
        <v>41699</v>
      </c>
      <c r="AU59" s="13" t="s">
        <v>362</v>
      </c>
      <c r="AV59" s="235" t="str">
        <f t="shared" si="4"/>
        <v>Q1</v>
      </c>
      <c r="AW59" s="14" t="s">
        <v>35</v>
      </c>
      <c r="AX59" s="7" t="s">
        <v>40</v>
      </c>
      <c r="AY59" s="7" t="s">
        <v>37</v>
      </c>
      <c r="AZ59" s="7" t="s">
        <v>38</v>
      </c>
      <c r="BA59" s="15">
        <v>700010.31850749988</v>
      </c>
    </row>
    <row r="60" spans="2:53">
      <c r="B60" s="238"/>
      <c r="C60" s="239"/>
      <c r="D60" s="239"/>
      <c r="E60" s="240"/>
      <c r="F60" s="240"/>
      <c r="G60" s="240"/>
      <c r="H60" s="241"/>
      <c r="I60" s="241"/>
      <c r="J60" s="239"/>
      <c r="K60" s="239"/>
      <c r="L60" s="239"/>
      <c r="M60" s="242"/>
      <c r="S60" s="7" t="s">
        <v>32</v>
      </c>
      <c r="T60" s="7" t="s">
        <v>33</v>
      </c>
      <c r="U60" s="7" t="s">
        <v>34</v>
      </c>
      <c r="V60" s="13">
        <v>41730</v>
      </c>
      <c r="W60" s="13" t="s">
        <v>315</v>
      </c>
      <c r="X60" s="13" t="str">
        <f t="shared" si="5"/>
        <v>4/2/2018</v>
      </c>
      <c r="Y60" s="13" t="s">
        <v>363</v>
      </c>
      <c r="Z60" s="13"/>
      <c r="AA60" s="14">
        <v>4</v>
      </c>
      <c r="AB60" s="14" t="s">
        <v>35</v>
      </c>
      <c r="AC60" s="7" t="s">
        <v>40</v>
      </c>
      <c r="AD60" s="7" t="s">
        <v>37</v>
      </c>
      <c r="AE60" s="7" t="s">
        <v>38</v>
      </c>
      <c r="AF60" s="15">
        <v>511473.14805125003</v>
      </c>
      <c r="AQ60" s="7" t="s">
        <v>32</v>
      </c>
      <c r="AR60" s="7" t="s">
        <v>33</v>
      </c>
      <c r="AS60" s="7" t="s">
        <v>34</v>
      </c>
      <c r="AT60" s="13">
        <v>41730</v>
      </c>
      <c r="AU60" s="13" t="s">
        <v>363</v>
      </c>
      <c r="AV60" s="235" t="str">
        <f t="shared" si="4"/>
        <v>Q2</v>
      </c>
      <c r="AW60" s="14" t="s">
        <v>35</v>
      </c>
      <c r="AX60" s="7" t="s">
        <v>40</v>
      </c>
      <c r="AY60" s="7" t="s">
        <v>37</v>
      </c>
      <c r="AZ60" s="7" t="s">
        <v>38</v>
      </c>
      <c r="BA60" s="15">
        <v>511473.14805125003</v>
      </c>
    </row>
    <row r="61" spans="2:53">
      <c r="B61" s="243"/>
      <c r="C61" s="244"/>
      <c r="D61" s="244"/>
      <c r="E61" s="245"/>
      <c r="F61" s="245"/>
      <c r="G61" s="245"/>
      <c r="H61" s="246"/>
      <c r="I61" s="246"/>
      <c r="J61" s="244"/>
      <c r="K61" s="244"/>
      <c r="L61" s="244"/>
      <c r="M61" s="247"/>
      <c r="S61" s="7" t="s">
        <v>32</v>
      </c>
      <c r="T61" s="7" t="s">
        <v>33</v>
      </c>
      <c r="U61" s="7" t="s">
        <v>34</v>
      </c>
      <c r="V61" s="13">
        <v>41760</v>
      </c>
      <c r="W61" s="13" t="s">
        <v>272</v>
      </c>
      <c r="X61" s="13" t="str">
        <f t="shared" si="5"/>
        <v>5/2/2018</v>
      </c>
      <c r="Y61" s="13" t="s">
        <v>364</v>
      </c>
      <c r="Z61" s="13"/>
      <c r="AA61" s="14">
        <v>5</v>
      </c>
      <c r="AB61" s="14" t="s">
        <v>35</v>
      </c>
      <c r="AC61" s="7" t="s">
        <v>40</v>
      </c>
      <c r="AD61" s="7" t="s">
        <v>37</v>
      </c>
      <c r="AE61" s="7" t="s">
        <v>38</v>
      </c>
      <c r="AF61" s="15">
        <v>517485.15337749996</v>
      </c>
      <c r="AQ61" s="7" t="s">
        <v>32</v>
      </c>
      <c r="AR61" s="7" t="s">
        <v>33</v>
      </c>
      <c r="AS61" s="7" t="s">
        <v>34</v>
      </c>
      <c r="AT61" s="13">
        <v>41760</v>
      </c>
      <c r="AU61" s="13" t="s">
        <v>364</v>
      </c>
      <c r="AV61" s="235" t="str">
        <f t="shared" si="4"/>
        <v>Q2</v>
      </c>
      <c r="AW61" s="14" t="s">
        <v>35</v>
      </c>
      <c r="AX61" s="7" t="s">
        <v>40</v>
      </c>
      <c r="AY61" s="7" t="s">
        <v>37</v>
      </c>
      <c r="AZ61" s="7" t="s">
        <v>38</v>
      </c>
      <c r="BA61" s="15">
        <v>517485.15337749996</v>
      </c>
    </row>
    <row r="62" spans="2:53">
      <c r="B62" s="238"/>
      <c r="C62" s="239"/>
      <c r="D62" s="239"/>
      <c r="E62" s="240"/>
      <c r="F62" s="240"/>
      <c r="G62" s="240"/>
      <c r="H62" s="241"/>
      <c r="I62" s="241"/>
      <c r="J62" s="239"/>
      <c r="K62" s="239"/>
      <c r="L62" s="239"/>
      <c r="M62" s="242"/>
      <c r="S62" s="7" t="s">
        <v>32</v>
      </c>
      <c r="T62" s="7" t="s">
        <v>33</v>
      </c>
      <c r="U62" s="7" t="s">
        <v>34</v>
      </c>
      <c r="V62" s="13">
        <v>41791</v>
      </c>
      <c r="W62" s="13" t="s">
        <v>316</v>
      </c>
      <c r="X62" s="13" t="str">
        <f t="shared" si="5"/>
        <v>6/2/2018</v>
      </c>
      <c r="Y62" s="13" t="s">
        <v>365</v>
      </c>
      <c r="Z62" s="13"/>
      <c r="AA62" s="14">
        <v>6</v>
      </c>
      <c r="AB62" s="14" t="s">
        <v>35</v>
      </c>
      <c r="AC62" s="7" t="s">
        <v>40</v>
      </c>
      <c r="AD62" s="7" t="s">
        <v>37</v>
      </c>
      <c r="AE62" s="7" t="s">
        <v>38</v>
      </c>
      <c r="AF62" s="15">
        <v>497269.5163975</v>
      </c>
      <c r="AQ62" s="7" t="s">
        <v>32</v>
      </c>
      <c r="AR62" s="7" t="s">
        <v>33</v>
      </c>
      <c r="AS62" s="7" t="s">
        <v>34</v>
      </c>
      <c r="AT62" s="13">
        <v>41791</v>
      </c>
      <c r="AU62" s="13" t="s">
        <v>365</v>
      </c>
      <c r="AV62" s="235" t="str">
        <f t="shared" si="4"/>
        <v>Q2</v>
      </c>
      <c r="AW62" s="14" t="s">
        <v>35</v>
      </c>
      <c r="AX62" s="7" t="s">
        <v>40</v>
      </c>
      <c r="AY62" s="7" t="s">
        <v>37</v>
      </c>
      <c r="AZ62" s="7" t="s">
        <v>38</v>
      </c>
      <c r="BA62" s="15">
        <v>497269.5163975</v>
      </c>
    </row>
    <row r="63" spans="2:53">
      <c r="B63" s="243"/>
      <c r="C63" s="244"/>
      <c r="D63" s="244"/>
      <c r="E63" s="245"/>
      <c r="F63" s="245"/>
      <c r="G63" s="245"/>
      <c r="H63" s="246"/>
      <c r="I63" s="246"/>
      <c r="J63" s="244"/>
      <c r="K63" s="244"/>
      <c r="L63" s="244"/>
      <c r="M63" s="247"/>
      <c r="S63" s="7" t="s">
        <v>32</v>
      </c>
      <c r="T63" s="7" t="s">
        <v>33</v>
      </c>
      <c r="U63" s="7" t="s">
        <v>34</v>
      </c>
      <c r="V63" s="13">
        <v>41456</v>
      </c>
      <c r="W63" s="13" t="s">
        <v>317</v>
      </c>
      <c r="X63" s="13" t="str">
        <f t="shared" si="5"/>
        <v>7/2/2017</v>
      </c>
      <c r="Y63" s="13" t="s">
        <v>354</v>
      </c>
      <c r="Z63" s="13"/>
      <c r="AA63" s="14">
        <v>7</v>
      </c>
      <c r="AB63" s="14" t="s">
        <v>35</v>
      </c>
      <c r="AC63" s="7" t="s">
        <v>40</v>
      </c>
      <c r="AD63" s="7" t="s">
        <v>39</v>
      </c>
      <c r="AE63" s="7" t="s">
        <v>38</v>
      </c>
      <c r="AF63" s="15">
        <v>955954.05451507494</v>
      </c>
      <c r="AQ63" s="7" t="s">
        <v>32</v>
      </c>
      <c r="AR63" s="7" t="s">
        <v>33</v>
      </c>
      <c r="AS63" s="7" t="s">
        <v>34</v>
      </c>
      <c r="AT63" s="13">
        <v>41456</v>
      </c>
      <c r="AU63" s="13" t="s">
        <v>354</v>
      </c>
      <c r="AV63" s="235" t="str">
        <f t="shared" si="4"/>
        <v>Q3</v>
      </c>
      <c r="AW63" s="14" t="s">
        <v>35</v>
      </c>
      <c r="AX63" s="7" t="s">
        <v>40</v>
      </c>
      <c r="AY63" s="7" t="s">
        <v>39</v>
      </c>
      <c r="AZ63" s="7" t="s">
        <v>38</v>
      </c>
      <c r="BA63" s="15">
        <v>955954.05451507494</v>
      </c>
    </row>
    <row r="64" spans="2:53">
      <c r="B64" s="238"/>
      <c r="C64" s="239"/>
      <c r="D64" s="239"/>
      <c r="E64" s="240"/>
      <c r="F64" s="240"/>
      <c r="G64" s="240"/>
      <c r="H64" s="241"/>
      <c r="I64" s="241"/>
      <c r="J64" s="239"/>
      <c r="K64" s="239"/>
      <c r="L64" s="239"/>
      <c r="M64" s="242"/>
      <c r="S64" s="7" t="s">
        <v>32</v>
      </c>
      <c r="T64" s="7" t="s">
        <v>33</v>
      </c>
      <c r="U64" s="7" t="s">
        <v>34</v>
      </c>
      <c r="V64" s="13">
        <v>41487</v>
      </c>
      <c r="W64" s="13" t="s">
        <v>318</v>
      </c>
      <c r="X64" s="13" t="str">
        <f t="shared" si="5"/>
        <v>8/2/2017</v>
      </c>
      <c r="Y64" s="13" t="s">
        <v>355</v>
      </c>
      <c r="Z64" s="13"/>
      <c r="AA64" s="14">
        <v>8</v>
      </c>
      <c r="AB64" s="14" t="s">
        <v>35</v>
      </c>
      <c r="AC64" s="7" t="s">
        <v>40</v>
      </c>
      <c r="AD64" s="7" t="s">
        <v>39</v>
      </c>
      <c r="AE64" s="7" t="s">
        <v>38</v>
      </c>
      <c r="AF64" s="15">
        <v>920732.86263468117</v>
      </c>
      <c r="AQ64" s="7" t="s">
        <v>32</v>
      </c>
      <c r="AR64" s="7" t="s">
        <v>33</v>
      </c>
      <c r="AS64" s="7" t="s">
        <v>34</v>
      </c>
      <c r="AT64" s="13">
        <v>41487</v>
      </c>
      <c r="AU64" s="13" t="s">
        <v>355</v>
      </c>
      <c r="AV64" s="235" t="str">
        <f t="shared" si="4"/>
        <v>Q3</v>
      </c>
      <c r="AW64" s="14" t="s">
        <v>35</v>
      </c>
      <c r="AX64" s="7" t="s">
        <v>40</v>
      </c>
      <c r="AY64" s="7" t="s">
        <v>39</v>
      </c>
      <c r="AZ64" s="7" t="s">
        <v>38</v>
      </c>
      <c r="BA64" s="15">
        <v>920732.86263468117</v>
      </c>
    </row>
    <row r="65" spans="2:53">
      <c r="B65" s="243"/>
      <c r="C65" s="244"/>
      <c r="D65" s="244"/>
      <c r="E65" s="245"/>
      <c r="F65" s="245"/>
      <c r="G65" s="245"/>
      <c r="H65" s="246"/>
      <c r="I65" s="246"/>
      <c r="J65" s="244"/>
      <c r="K65" s="244"/>
      <c r="L65" s="244"/>
      <c r="M65" s="247"/>
      <c r="S65" s="7" t="s">
        <v>32</v>
      </c>
      <c r="T65" s="7" t="s">
        <v>33</v>
      </c>
      <c r="U65" s="7" t="s">
        <v>34</v>
      </c>
      <c r="V65" s="13">
        <v>41518</v>
      </c>
      <c r="W65" s="13" t="s">
        <v>319</v>
      </c>
      <c r="X65" s="13" t="str">
        <f t="shared" si="5"/>
        <v>9/2/2017</v>
      </c>
      <c r="Y65" s="13" t="s">
        <v>356</v>
      </c>
      <c r="Z65" s="13"/>
      <c r="AA65" s="14">
        <v>9</v>
      </c>
      <c r="AB65" s="14" t="s">
        <v>35</v>
      </c>
      <c r="AC65" s="7" t="s">
        <v>40</v>
      </c>
      <c r="AD65" s="7" t="s">
        <v>39</v>
      </c>
      <c r="AE65" s="7" t="s">
        <v>38</v>
      </c>
      <c r="AF65" s="15">
        <v>850266.47815724998</v>
      </c>
      <c r="AQ65" s="7" t="s">
        <v>32</v>
      </c>
      <c r="AR65" s="7" t="s">
        <v>33</v>
      </c>
      <c r="AS65" s="7" t="s">
        <v>34</v>
      </c>
      <c r="AT65" s="13">
        <v>41518</v>
      </c>
      <c r="AU65" s="13" t="s">
        <v>356</v>
      </c>
      <c r="AV65" s="235" t="str">
        <f t="shared" si="4"/>
        <v>Q3</v>
      </c>
      <c r="AW65" s="14" t="s">
        <v>35</v>
      </c>
      <c r="AX65" s="7" t="s">
        <v>40</v>
      </c>
      <c r="AY65" s="7" t="s">
        <v>39</v>
      </c>
      <c r="AZ65" s="7" t="s">
        <v>38</v>
      </c>
      <c r="BA65" s="15">
        <v>850266.47815724998</v>
      </c>
    </row>
    <row r="66" spans="2:53">
      <c r="B66" s="238"/>
      <c r="C66" s="239"/>
      <c r="D66" s="239"/>
      <c r="E66" s="240"/>
      <c r="F66" s="240"/>
      <c r="G66" s="240"/>
      <c r="H66" s="241"/>
      <c r="I66" s="241"/>
      <c r="J66" s="239"/>
      <c r="K66" s="239"/>
      <c r="L66" s="239"/>
      <c r="M66" s="242"/>
      <c r="S66" s="7" t="s">
        <v>32</v>
      </c>
      <c r="T66" s="7" t="s">
        <v>33</v>
      </c>
      <c r="U66" s="7" t="s">
        <v>34</v>
      </c>
      <c r="V66" s="13">
        <v>41548</v>
      </c>
      <c r="W66" s="13" t="s">
        <v>320</v>
      </c>
      <c r="X66" s="13" t="str">
        <f t="shared" si="5"/>
        <v>10/2/2017</v>
      </c>
      <c r="Y66" s="13" t="s">
        <v>357</v>
      </c>
      <c r="Z66" s="13"/>
      <c r="AA66" s="14">
        <v>10</v>
      </c>
      <c r="AB66" s="14" t="s">
        <v>35</v>
      </c>
      <c r="AC66" s="7" t="s">
        <v>40</v>
      </c>
      <c r="AD66" s="7" t="s">
        <v>39</v>
      </c>
      <c r="AE66" s="7" t="s">
        <v>38</v>
      </c>
      <c r="AF66" s="15">
        <v>844007.26926670002</v>
      </c>
      <c r="AQ66" s="7" t="s">
        <v>32</v>
      </c>
      <c r="AR66" s="7" t="s">
        <v>33</v>
      </c>
      <c r="AS66" s="7" t="s">
        <v>34</v>
      </c>
      <c r="AT66" s="13">
        <v>41548</v>
      </c>
      <c r="AU66" s="13" t="s">
        <v>357</v>
      </c>
      <c r="AV66" s="235" t="str">
        <f t="shared" si="4"/>
        <v>Q4</v>
      </c>
      <c r="AW66" s="14" t="s">
        <v>35</v>
      </c>
      <c r="AX66" s="7" t="s">
        <v>40</v>
      </c>
      <c r="AY66" s="7" t="s">
        <v>39</v>
      </c>
      <c r="AZ66" s="7" t="s">
        <v>38</v>
      </c>
      <c r="BA66" s="15">
        <v>844007.26926670002</v>
      </c>
    </row>
    <row r="67" spans="2:53">
      <c r="B67" s="243"/>
      <c r="C67" s="244"/>
      <c r="D67" s="244"/>
      <c r="E67" s="245"/>
      <c r="F67" s="245"/>
      <c r="G67" s="245"/>
      <c r="H67" s="246"/>
      <c r="I67" s="246"/>
      <c r="J67" s="244"/>
      <c r="K67" s="244"/>
      <c r="L67" s="244"/>
      <c r="M67" s="247"/>
      <c r="S67" s="7" t="s">
        <v>32</v>
      </c>
      <c r="T67" s="7" t="s">
        <v>33</v>
      </c>
      <c r="U67" s="7" t="s">
        <v>34</v>
      </c>
      <c r="V67" s="13">
        <v>41579</v>
      </c>
      <c r="W67" s="13" t="s">
        <v>321</v>
      </c>
      <c r="X67" s="13" t="str">
        <f t="shared" si="5"/>
        <v>11/2/2017</v>
      </c>
      <c r="Y67" s="13" t="s">
        <v>358</v>
      </c>
      <c r="Z67" s="13"/>
      <c r="AA67" s="14">
        <v>11</v>
      </c>
      <c r="AB67" s="14" t="s">
        <v>35</v>
      </c>
      <c r="AC67" s="7" t="s">
        <v>40</v>
      </c>
      <c r="AD67" s="7" t="s">
        <v>39</v>
      </c>
      <c r="AE67" s="7" t="s">
        <v>38</v>
      </c>
      <c r="AF67" s="15">
        <v>891233.23679967504</v>
      </c>
      <c r="AQ67" s="7" t="s">
        <v>32</v>
      </c>
      <c r="AR67" s="7" t="s">
        <v>33</v>
      </c>
      <c r="AS67" s="7" t="s">
        <v>34</v>
      </c>
      <c r="AT67" s="13">
        <v>41579</v>
      </c>
      <c r="AU67" s="13" t="s">
        <v>358</v>
      </c>
      <c r="AV67" s="235" t="str">
        <f t="shared" si="4"/>
        <v>Q4</v>
      </c>
      <c r="AW67" s="14" t="s">
        <v>35</v>
      </c>
      <c r="AX67" s="7" t="s">
        <v>40</v>
      </c>
      <c r="AY67" s="7" t="s">
        <v>39</v>
      </c>
      <c r="AZ67" s="7" t="s">
        <v>38</v>
      </c>
      <c r="BA67" s="15">
        <v>891233.23679967504</v>
      </c>
    </row>
    <row r="68" spans="2:53">
      <c r="B68" s="238"/>
      <c r="C68" s="239"/>
      <c r="D68" s="239"/>
      <c r="E68" s="240"/>
      <c r="F68" s="240"/>
      <c r="G68" s="240"/>
      <c r="H68" s="241"/>
      <c r="I68" s="241"/>
      <c r="J68" s="239"/>
      <c r="K68" s="239"/>
      <c r="L68" s="239"/>
      <c r="M68" s="242"/>
      <c r="S68" s="7" t="s">
        <v>32</v>
      </c>
      <c r="T68" s="7" t="s">
        <v>33</v>
      </c>
      <c r="U68" s="7" t="s">
        <v>34</v>
      </c>
      <c r="V68" s="13">
        <v>41609</v>
      </c>
      <c r="W68" s="13" t="s">
        <v>322</v>
      </c>
      <c r="X68" s="13" t="str">
        <f t="shared" si="5"/>
        <v>12/2/2017</v>
      </c>
      <c r="Y68" s="13" t="s">
        <v>359</v>
      </c>
      <c r="Z68" s="13"/>
      <c r="AA68" s="14">
        <v>12</v>
      </c>
      <c r="AB68" s="14" t="s">
        <v>35</v>
      </c>
      <c r="AC68" s="7" t="s">
        <v>40</v>
      </c>
      <c r="AD68" s="7" t="s">
        <v>39</v>
      </c>
      <c r="AE68" s="7" t="s">
        <v>38</v>
      </c>
      <c r="AF68" s="15">
        <v>869695.6798400064</v>
      </c>
      <c r="AQ68" s="7" t="s">
        <v>32</v>
      </c>
      <c r="AR68" s="7" t="s">
        <v>33</v>
      </c>
      <c r="AS68" s="7" t="s">
        <v>34</v>
      </c>
      <c r="AT68" s="13">
        <v>41609</v>
      </c>
      <c r="AU68" s="13" t="s">
        <v>359</v>
      </c>
      <c r="AV68" s="235" t="str">
        <f t="shared" si="4"/>
        <v>Q4</v>
      </c>
      <c r="AW68" s="14" t="s">
        <v>35</v>
      </c>
      <c r="AX68" s="7" t="s">
        <v>40</v>
      </c>
      <c r="AY68" s="7" t="s">
        <v>39</v>
      </c>
      <c r="AZ68" s="7" t="s">
        <v>38</v>
      </c>
      <c r="BA68" s="15">
        <v>869695.6798400064</v>
      </c>
    </row>
    <row r="69" spans="2:53">
      <c r="B69" s="243"/>
      <c r="C69" s="244"/>
      <c r="D69" s="244"/>
      <c r="E69" s="245"/>
      <c r="F69" s="245"/>
      <c r="G69" s="245"/>
      <c r="H69" s="246"/>
      <c r="I69" s="246"/>
      <c r="J69" s="244"/>
      <c r="K69" s="244"/>
      <c r="L69" s="244"/>
      <c r="M69" s="247"/>
      <c r="S69" s="7" t="s">
        <v>32</v>
      </c>
      <c r="T69" s="7" t="s">
        <v>33</v>
      </c>
      <c r="U69" s="7" t="s">
        <v>34</v>
      </c>
      <c r="V69" s="13">
        <v>41640</v>
      </c>
      <c r="W69" s="13" t="s">
        <v>312</v>
      </c>
      <c r="X69" s="13" t="str">
        <f t="shared" si="5"/>
        <v>1/2/2018</v>
      </c>
      <c r="Y69" s="13" t="s">
        <v>360</v>
      </c>
      <c r="Z69" s="13"/>
      <c r="AA69" s="14">
        <v>1</v>
      </c>
      <c r="AB69" s="14" t="s">
        <v>35</v>
      </c>
      <c r="AC69" s="7" t="s">
        <v>40</v>
      </c>
      <c r="AD69" s="7" t="s">
        <v>39</v>
      </c>
      <c r="AE69" s="7" t="s">
        <v>38</v>
      </c>
      <c r="AF69" s="15">
        <v>1264340.7317083809</v>
      </c>
      <c r="AQ69" s="7" t="s">
        <v>32</v>
      </c>
      <c r="AR69" s="7" t="s">
        <v>33</v>
      </c>
      <c r="AS69" s="7" t="s">
        <v>34</v>
      </c>
      <c r="AT69" s="13">
        <v>41640</v>
      </c>
      <c r="AU69" s="13" t="s">
        <v>360</v>
      </c>
      <c r="AV69" s="235" t="str">
        <f t="shared" si="4"/>
        <v>Q1</v>
      </c>
      <c r="AW69" s="14" t="s">
        <v>35</v>
      </c>
      <c r="AX69" s="7" t="s">
        <v>40</v>
      </c>
      <c r="AY69" s="7" t="s">
        <v>39</v>
      </c>
      <c r="AZ69" s="7" t="s">
        <v>38</v>
      </c>
      <c r="BA69" s="15">
        <v>1264340.7317083809</v>
      </c>
    </row>
    <row r="70" spans="2:53">
      <c r="B70" s="238"/>
      <c r="C70" s="239"/>
      <c r="D70" s="239"/>
      <c r="E70" s="240"/>
      <c r="F70" s="240"/>
      <c r="G70" s="240"/>
      <c r="H70" s="241"/>
      <c r="I70" s="241"/>
      <c r="J70" s="239"/>
      <c r="K70" s="239"/>
      <c r="L70" s="239"/>
      <c r="M70" s="242"/>
      <c r="S70" s="7" t="s">
        <v>32</v>
      </c>
      <c r="T70" s="7" t="s">
        <v>33</v>
      </c>
      <c r="U70" s="7" t="s">
        <v>34</v>
      </c>
      <c r="V70" s="13">
        <v>41671</v>
      </c>
      <c r="W70" s="13" t="s">
        <v>313</v>
      </c>
      <c r="X70" s="13" t="str">
        <f t="shared" si="5"/>
        <v>2/2/2018</v>
      </c>
      <c r="Y70" s="13" t="s">
        <v>361</v>
      </c>
      <c r="Z70" s="13"/>
      <c r="AA70" s="14">
        <v>2</v>
      </c>
      <c r="AB70" s="14" t="s">
        <v>35</v>
      </c>
      <c r="AC70" s="7" t="s">
        <v>40</v>
      </c>
      <c r="AD70" s="7" t="s">
        <v>39</v>
      </c>
      <c r="AE70" s="7" t="s">
        <v>38</v>
      </c>
      <c r="AF70" s="15">
        <v>1119155.521886325</v>
      </c>
      <c r="AQ70" s="7" t="s">
        <v>32</v>
      </c>
      <c r="AR70" s="7" t="s">
        <v>33</v>
      </c>
      <c r="AS70" s="7" t="s">
        <v>34</v>
      </c>
      <c r="AT70" s="13">
        <v>41671</v>
      </c>
      <c r="AU70" s="13" t="s">
        <v>361</v>
      </c>
      <c r="AV70" s="235" t="str">
        <f t="shared" si="4"/>
        <v>Q1</v>
      </c>
      <c r="AW70" s="14" t="s">
        <v>35</v>
      </c>
      <c r="AX70" s="7" t="s">
        <v>40</v>
      </c>
      <c r="AY70" s="7" t="s">
        <v>39</v>
      </c>
      <c r="AZ70" s="7" t="s">
        <v>38</v>
      </c>
      <c r="BA70" s="15">
        <v>1119155.521886325</v>
      </c>
    </row>
    <row r="71" spans="2:53">
      <c r="B71" s="243"/>
      <c r="C71" s="244"/>
      <c r="D71" s="244"/>
      <c r="E71" s="245"/>
      <c r="F71" s="245"/>
      <c r="G71" s="245"/>
      <c r="H71" s="246"/>
      <c r="I71" s="246"/>
      <c r="J71" s="244"/>
      <c r="K71" s="244"/>
      <c r="L71" s="244"/>
      <c r="M71" s="247"/>
      <c r="S71" s="7" t="s">
        <v>32</v>
      </c>
      <c r="T71" s="7" t="s">
        <v>33</v>
      </c>
      <c r="U71" s="7" t="s">
        <v>34</v>
      </c>
      <c r="V71" s="13">
        <v>41699</v>
      </c>
      <c r="W71" s="13" t="s">
        <v>314</v>
      </c>
      <c r="X71" s="13" t="str">
        <f t="shared" si="5"/>
        <v>3/2/2018</v>
      </c>
      <c r="Y71" s="13" t="s">
        <v>362</v>
      </c>
      <c r="Z71" s="13"/>
      <c r="AA71" s="14">
        <v>3</v>
      </c>
      <c r="AB71" s="14" t="s">
        <v>35</v>
      </c>
      <c r="AC71" s="7" t="s">
        <v>40</v>
      </c>
      <c r="AD71" s="7" t="s">
        <v>39</v>
      </c>
      <c r="AE71" s="7" t="s">
        <v>38</v>
      </c>
      <c r="AF71" s="15">
        <v>1179517.3866851374</v>
      </c>
      <c r="AQ71" s="7" t="s">
        <v>32</v>
      </c>
      <c r="AR71" s="7" t="s">
        <v>33</v>
      </c>
      <c r="AS71" s="7" t="s">
        <v>34</v>
      </c>
      <c r="AT71" s="13">
        <v>41699</v>
      </c>
      <c r="AU71" s="13" t="s">
        <v>362</v>
      </c>
      <c r="AV71" s="235" t="str">
        <f t="shared" si="4"/>
        <v>Q1</v>
      </c>
      <c r="AW71" s="14" t="s">
        <v>35</v>
      </c>
      <c r="AX71" s="7" t="s">
        <v>40</v>
      </c>
      <c r="AY71" s="7" t="s">
        <v>39</v>
      </c>
      <c r="AZ71" s="7" t="s">
        <v>38</v>
      </c>
      <c r="BA71" s="15">
        <v>1179517.3866851374</v>
      </c>
    </row>
    <row r="72" spans="2:53">
      <c r="B72" s="238"/>
      <c r="C72" s="239"/>
      <c r="D72" s="239"/>
      <c r="E72" s="240"/>
      <c r="F72" s="240"/>
      <c r="G72" s="240"/>
      <c r="H72" s="241"/>
      <c r="I72" s="241"/>
      <c r="J72" s="239"/>
      <c r="K72" s="239"/>
      <c r="L72" s="239"/>
      <c r="M72" s="242"/>
      <c r="S72" s="7" t="s">
        <v>32</v>
      </c>
      <c r="T72" s="7" t="s">
        <v>33</v>
      </c>
      <c r="U72" s="7" t="s">
        <v>34</v>
      </c>
      <c r="V72" s="13">
        <v>41730</v>
      </c>
      <c r="W72" s="13" t="s">
        <v>315</v>
      </c>
      <c r="X72" s="13" t="str">
        <f t="shared" si="5"/>
        <v>4/2/2018</v>
      </c>
      <c r="Y72" s="13" t="s">
        <v>363</v>
      </c>
      <c r="Z72" s="13"/>
      <c r="AA72" s="14">
        <v>4</v>
      </c>
      <c r="AB72" s="14" t="s">
        <v>35</v>
      </c>
      <c r="AC72" s="7" t="s">
        <v>40</v>
      </c>
      <c r="AD72" s="7" t="s">
        <v>39</v>
      </c>
      <c r="AE72" s="7" t="s">
        <v>38</v>
      </c>
      <c r="AF72" s="15">
        <v>861832.25446635636</v>
      </c>
      <c r="AQ72" s="7" t="s">
        <v>32</v>
      </c>
      <c r="AR72" s="7" t="s">
        <v>33</v>
      </c>
      <c r="AS72" s="7" t="s">
        <v>34</v>
      </c>
      <c r="AT72" s="13">
        <v>41730</v>
      </c>
      <c r="AU72" s="13" t="s">
        <v>363</v>
      </c>
      <c r="AV72" s="235" t="str">
        <f t="shared" si="4"/>
        <v>Q2</v>
      </c>
      <c r="AW72" s="14" t="s">
        <v>35</v>
      </c>
      <c r="AX72" s="7" t="s">
        <v>40</v>
      </c>
      <c r="AY72" s="7" t="s">
        <v>39</v>
      </c>
      <c r="AZ72" s="7" t="s">
        <v>38</v>
      </c>
      <c r="BA72" s="15">
        <v>861832.25446635636</v>
      </c>
    </row>
    <row r="73" spans="2:53">
      <c r="B73" s="243"/>
      <c r="C73" s="244"/>
      <c r="D73" s="244"/>
      <c r="E73" s="245"/>
      <c r="F73" s="245"/>
      <c r="G73" s="245"/>
      <c r="H73" s="246"/>
      <c r="I73" s="246"/>
      <c r="J73" s="244"/>
      <c r="K73" s="244"/>
      <c r="L73" s="244"/>
      <c r="M73" s="247"/>
      <c r="S73" s="7" t="s">
        <v>32</v>
      </c>
      <c r="T73" s="7" t="s">
        <v>33</v>
      </c>
      <c r="U73" s="7" t="s">
        <v>34</v>
      </c>
      <c r="V73" s="13">
        <v>41760</v>
      </c>
      <c r="W73" s="13" t="s">
        <v>272</v>
      </c>
      <c r="X73" s="13" t="str">
        <f t="shared" si="5"/>
        <v>5/2/2018</v>
      </c>
      <c r="Y73" s="13" t="s">
        <v>364</v>
      </c>
      <c r="Z73" s="13"/>
      <c r="AA73" s="14">
        <v>5</v>
      </c>
      <c r="AB73" s="14" t="s">
        <v>35</v>
      </c>
      <c r="AC73" s="7" t="s">
        <v>40</v>
      </c>
      <c r="AD73" s="7" t="s">
        <v>39</v>
      </c>
      <c r="AE73" s="7" t="s">
        <v>38</v>
      </c>
      <c r="AF73" s="15">
        <v>871962.48344108742</v>
      </c>
      <c r="AQ73" s="7" t="s">
        <v>32</v>
      </c>
      <c r="AR73" s="7" t="s">
        <v>33</v>
      </c>
      <c r="AS73" s="7" t="s">
        <v>34</v>
      </c>
      <c r="AT73" s="13">
        <v>41760</v>
      </c>
      <c r="AU73" s="13" t="s">
        <v>364</v>
      </c>
      <c r="AV73" s="235" t="str">
        <f t="shared" si="4"/>
        <v>Q2</v>
      </c>
      <c r="AW73" s="14" t="s">
        <v>35</v>
      </c>
      <c r="AX73" s="7" t="s">
        <v>40</v>
      </c>
      <c r="AY73" s="7" t="s">
        <v>39</v>
      </c>
      <c r="AZ73" s="7" t="s">
        <v>38</v>
      </c>
      <c r="BA73" s="15">
        <v>871962.48344108742</v>
      </c>
    </row>
    <row r="74" spans="2:53">
      <c r="B74" s="238"/>
      <c r="C74" s="239"/>
      <c r="D74" s="239"/>
      <c r="E74" s="240"/>
      <c r="F74" s="240"/>
      <c r="G74" s="240"/>
      <c r="H74" s="241"/>
      <c r="I74" s="241"/>
      <c r="J74" s="239"/>
      <c r="K74" s="239"/>
      <c r="L74" s="239"/>
      <c r="M74" s="242"/>
      <c r="S74" s="7" t="s">
        <v>32</v>
      </c>
      <c r="T74" s="7" t="s">
        <v>33</v>
      </c>
      <c r="U74" s="7" t="s">
        <v>34</v>
      </c>
      <c r="V74" s="13">
        <v>41791</v>
      </c>
      <c r="W74" s="13" t="s">
        <v>316</v>
      </c>
      <c r="X74" s="13" t="str">
        <f t="shared" si="5"/>
        <v>6/2/2018</v>
      </c>
      <c r="Y74" s="13" t="s">
        <v>365</v>
      </c>
      <c r="Z74" s="13"/>
      <c r="AA74" s="14">
        <v>6</v>
      </c>
      <c r="AB74" s="14" t="s">
        <v>35</v>
      </c>
      <c r="AC74" s="7" t="s">
        <v>40</v>
      </c>
      <c r="AD74" s="7" t="s">
        <v>39</v>
      </c>
      <c r="AE74" s="7" t="s">
        <v>38</v>
      </c>
      <c r="AF74" s="15">
        <v>837899.13512978749</v>
      </c>
      <c r="AQ74" s="7" t="s">
        <v>32</v>
      </c>
      <c r="AR74" s="7" t="s">
        <v>33</v>
      </c>
      <c r="AS74" s="7" t="s">
        <v>34</v>
      </c>
      <c r="AT74" s="13">
        <v>41791</v>
      </c>
      <c r="AU74" s="13" t="s">
        <v>365</v>
      </c>
      <c r="AV74" s="235" t="str">
        <f t="shared" si="4"/>
        <v>Q2</v>
      </c>
      <c r="AW74" s="14" t="s">
        <v>35</v>
      </c>
      <c r="AX74" s="7" t="s">
        <v>40</v>
      </c>
      <c r="AY74" s="7" t="s">
        <v>39</v>
      </c>
      <c r="AZ74" s="7" t="s">
        <v>38</v>
      </c>
      <c r="BA74" s="15">
        <v>837899.13512978749</v>
      </c>
    </row>
    <row r="75" spans="2:53">
      <c r="B75" s="243"/>
      <c r="C75" s="244"/>
      <c r="D75" s="244"/>
      <c r="E75" s="245"/>
      <c r="F75" s="245"/>
      <c r="G75" s="245"/>
      <c r="H75" s="246"/>
      <c r="I75" s="246"/>
      <c r="J75" s="244"/>
      <c r="K75" s="244"/>
      <c r="L75" s="244"/>
      <c r="M75" s="247"/>
      <c r="S75" s="7" t="s">
        <v>32</v>
      </c>
      <c r="T75" s="7" t="s">
        <v>33</v>
      </c>
      <c r="U75" s="7" t="s">
        <v>34</v>
      </c>
      <c r="V75" s="13">
        <v>41456</v>
      </c>
      <c r="W75" s="13" t="s">
        <v>317</v>
      </c>
      <c r="X75" s="13" t="str">
        <f t="shared" si="5"/>
        <v>7/2/2017</v>
      </c>
      <c r="Y75" s="13" t="s">
        <v>354</v>
      </c>
      <c r="Z75" s="13"/>
      <c r="AA75" s="14">
        <v>7</v>
      </c>
      <c r="AB75" s="14" t="s">
        <v>35</v>
      </c>
      <c r="AC75" s="7" t="s">
        <v>41</v>
      </c>
      <c r="AD75" s="7" t="s">
        <v>37</v>
      </c>
      <c r="AE75" s="7" t="s">
        <v>38</v>
      </c>
      <c r="AF75" s="15">
        <v>1296758.36136</v>
      </c>
      <c r="AQ75" s="7" t="s">
        <v>32</v>
      </c>
      <c r="AR75" s="7" t="s">
        <v>33</v>
      </c>
      <c r="AS75" s="7" t="s">
        <v>34</v>
      </c>
      <c r="AT75" s="13">
        <v>41456</v>
      </c>
      <c r="AU75" s="13" t="s">
        <v>354</v>
      </c>
      <c r="AV75" s="235" t="str">
        <f t="shared" si="4"/>
        <v>Q3</v>
      </c>
      <c r="AW75" s="14" t="s">
        <v>35</v>
      </c>
      <c r="AX75" s="7" t="s">
        <v>41</v>
      </c>
      <c r="AY75" s="7" t="s">
        <v>37</v>
      </c>
      <c r="AZ75" s="7" t="s">
        <v>38</v>
      </c>
      <c r="BA75" s="15">
        <v>1296758.36136</v>
      </c>
    </row>
    <row r="76" spans="2:53">
      <c r="B76" s="238"/>
      <c r="C76" s="239"/>
      <c r="D76" s="239"/>
      <c r="E76" s="240"/>
      <c r="F76" s="240"/>
      <c r="G76" s="240"/>
      <c r="H76" s="241"/>
      <c r="I76" s="241"/>
      <c r="J76" s="239"/>
      <c r="K76" s="239"/>
      <c r="L76" s="239"/>
      <c r="M76" s="242"/>
      <c r="S76" s="7" t="s">
        <v>32</v>
      </c>
      <c r="T76" s="7" t="s">
        <v>33</v>
      </c>
      <c r="U76" s="7" t="s">
        <v>34</v>
      </c>
      <c r="V76" s="13">
        <v>41487</v>
      </c>
      <c r="W76" s="13" t="s">
        <v>318</v>
      </c>
      <c r="X76" s="13" t="str">
        <f t="shared" si="5"/>
        <v>8/2/2017</v>
      </c>
      <c r="Y76" s="13" t="s">
        <v>355</v>
      </c>
      <c r="Z76" s="13"/>
      <c r="AA76" s="14">
        <v>8</v>
      </c>
      <c r="AB76" s="14" t="s">
        <v>35</v>
      </c>
      <c r="AC76" s="7" t="s">
        <v>41</v>
      </c>
      <c r="AD76" s="7" t="s">
        <v>37</v>
      </c>
      <c r="AE76" s="7" t="s">
        <v>38</v>
      </c>
      <c r="AF76" s="15">
        <v>1248980.56822</v>
      </c>
      <c r="AQ76" s="7" t="s">
        <v>32</v>
      </c>
      <c r="AR76" s="7" t="s">
        <v>33</v>
      </c>
      <c r="AS76" s="7" t="s">
        <v>34</v>
      </c>
      <c r="AT76" s="13">
        <v>41487</v>
      </c>
      <c r="AU76" s="13" t="s">
        <v>355</v>
      </c>
      <c r="AV76" s="235" t="str">
        <f t="shared" si="4"/>
        <v>Q3</v>
      </c>
      <c r="AW76" s="14" t="s">
        <v>35</v>
      </c>
      <c r="AX76" s="7" t="s">
        <v>41</v>
      </c>
      <c r="AY76" s="7" t="s">
        <v>37</v>
      </c>
      <c r="AZ76" s="7" t="s">
        <v>38</v>
      </c>
      <c r="BA76" s="15">
        <v>1248980.56822</v>
      </c>
    </row>
    <row r="77" spans="2:53">
      <c r="B77" s="243"/>
      <c r="C77" s="244"/>
      <c r="D77" s="244"/>
      <c r="E77" s="245"/>
      <c r="F77" s="245"/>
      <c r="G77" s="245"/>
      <c r="H77" s="246"/>
      <c r="I77" s="246"/>
      <c r="J77" s="244"/>
      <c r="K77" s="244"/>
      <c r="L77" s="244"/>
      <c r="M77" s="247"/>
      <c r="S77" s="7" t="s">
        <v>32</v>
      </c>
      <c r="T77" s="7" t="s">
        <v>33</v>
      </c>
      <c r="U77" s="7" t="s">
        <v>34</v>
      </c>
      <c r="V77" s="13">
        <v>41518</v>
      </c>
      <c r="W77" s="13" t="s">
        <v>319</v>
      </c>
      <c r="X77" s="13" t="str">
        <f t="shared" si="5"/>
        <v>9/2/2017</v>
      </c>
      <c r="Y77" s="13" t="s">
        <v>356</v>
      </c>
      <c r="Z77" s="13"/>
      <c r="AA77" s="14">
        <v>9</v>
      </c>
      <c r="AB77" s="14" t="s">
        <v>35</v>
      </c>
      <c r="AC77" s="7" t="s">
        <v>41</v>
      </c>
      <c r="AD77" s="7" t="s">
        <v>37</v>
      </c>
      <c r="AE77" s="7" t="s">
        <v>38</v>
      </c>
      <c r="AF77" s="15">
        <v>1153392.4247999999</v>
      </c>
      <c r="AQ77" s="7" t="s">
        <v>32</v>
      </c>
      <c r="AR77" s="7" t="s">
        <v>33</v>
      </c>
      <c r="AS77" s="7" t="s">
        <v>34</v>
      </c>
      <c r="AT77" s="13">
        <v>41518</v>
      </c>
      <c r="AU77" s="13" t="s">
        <v>356</v>
      </c>
      <c r="AV77" s="235" t="str">
        <f t="shared" si="4"/>
        <v>Q3</v>
      </c>
      <c r="AW77" s="14" t="s">
        <v>35</v>
      </c>
      <c r="AX77" s="7" t="s">
        <v>41</v>
      </c>
      <c r="AY77" s="7" t="s">
        <v>37</v>
      </c>
      <c r="AZ77" s="7" t="s">
        <v>38</v>
      </c>
      <c r="BA77" s="15">
        <v>1153392.4247999999</v>
      </c>
    </row>
    <row r="78" spans="2:53">
      <c r="B78" s="238"/>
      <c r="C78" s="239"/>
      <c r="D78" s="239"/>
      <c r="E78" s="240"/>
      <c r="F78" s="240"/>
      <c r="G78" s="240"/>
      <c r="H78" s="241"/>
      <c r="I78" s="241"/>
      <c r="J78" s="239"/>
      <c r="K78" s="239"/>
      <c r="L78" s="239"/>
      <c r="M78" s="242"/>
      <c r="S78" s="7" t="s">
        <v>32</v>
      </c>
      <c r="T78" s="7" t="s">
        <v>33</v>
      </c>
      <c r="U78" s="7" t="s">
        <v>34</v>
      </c>
      <c r="V78" s="13">
        <v>41548</v>
      </c>
      <c r="W78" s="13" t="s">
        <v>320</v>
      </c>
      <c r="X78" s="13" t="str">
        <f t="shared" si="5"/>
        <v>10/2/2017</v>
      </c>
      <c r="Y78" s="13" t="s">
        <v>357</v>
      </c>
      <c r="Z78" s="13"/>
      <c r="AA78" s="14">
        <v>10</v>
      </c>
      <c r="AB78" s="14" t="s">
        <v>35</v>
      </c>
      <c r="AC78" s="7" t="s">
        <v>41</v>
      </c>
      <c r="AD78" s="7" t="s">
        <v>37</v>
      </c>
      <c r="AE78" s="7" t="s">
        <v>38</v>
      </c>
      <c r="AF78" s="15">
        <v>1144901.76416</v>
      </c>
      <c r="AQ78" s="7" t="s">
        <v>32</v>
      </c>
      <c r="AR78" s="7" t="s">
        <v>33</v>
      </c>
      <c r="AS78" s="7" t="s">
        <v>34</v>
      </c>
      <c r="AT78" s="13">
        <v>41548</v>
      </c>
      <c r="AU78" s="13" t="s">
        <v>357</v>
      </c>
      <c r="AV78" s="235" t="str">
        <f t="shared" si="4"/>
        <v>Q4</v>
      </c>
      <c r="AW78" s="14" t="s">
        <v>35</v>
      </c>
      <c r="AX78" s="7" t="s">
        <v>41</v>
      </c>
      <c r="AY78" s="7" t="s">
        <v>37</v>
      </c>
      <c r="AZ78" s="7" t="s">
        <v>38</v>
      </c>
      <c r="BA78" s="15">
        <v>1144901.76416</v>
      </c>
    </row>
    <row r="79" spans="2:53">
      <c r="B79" s="243"/>
      <c r="C79" s="244"/>
      <c r="D79" s="244"/>
      <c r="E79" s="245"/>
      <c r="F79" s="245"/>
      <c r="G79" s="245"/>
      <c r="H79" s="246"/>
      <c r="I79" s="246"/>
      <c r="J79" s="244"/>
      <c r="K79" s="244"/>
      <c r="L79" s="244"/>
      <c r="M79" s="247"/>
      <c r="S79" s="7" t="s">
        <v>32</v>
      </c>
      <c r="T79" s="7" t="s">
        <v>33</v>
      </c>
      <c r="U79" s="7" t="s">
        <v>34</v>
      </c>
      <c r="V79" s="13">
        <v>41579</v>
      </c>
      <c r="W79" s="13" t="s">
        <v>321</v>
      </c>
      <c r="X79" s="13" t="str">
        <f t="shared" si="5"/>
        <v>11/2/2017</v>
      </c>
      <c r="Y79" s="13" t="s">
        <v>358</v>
      </c>
      <c r="Z79" s="13"/>
      <c r="AA79" s="14">
        <v>11</v>
      </c>
      <c r="AB79" s="14" t="s">
        <v>35</v>
      </c>
      <c r="AC79" s="7" t="s">
        <v>41</v>
      </c>
      <c r="AD79" s="7" t="s">
        <v>37</v>
      </c>
      <c r="AE79" s="7" t="s">
        <v>38</v>
      </c>
      <c r="AF79" s="15">
        <v>1208964.11944</v>
      </c>
      <c r="AQ79" s="7" t="s">
        <v>32</v>
      </c>
      <c r="AR79" s="7" t="s">
        <v>33</v>
      </c>
      <c r="AS79" s="7" t="s">
        <v>34</v>
      </c>
      <c r="AT79" s="13">
        <v>41579</v>
      </c>
      <c r="AU79" s="13" t="s">
        <v>358</v>
      </c>
      <c r="AV79" s="235" t="str">
        <f t="shared" si="4"/>
        <v>Q4</v>
      </c>
      <c r="AW79" s="14" t="s">
        <v>35</v>
      </c>
      <c r="AX79" s="7" t="s">
        <v>41</v>
      </c>
      <c r="AY79" s="7" t="s">
        <v>37</v>
      </c>
      <c r="AZ79" s="7" t="s">
        <v>38</v>
      </c>
      <c r="BA79" s="15">
        <v>1208964.11944</v>
      </c>
    </row>
    <row r="80" spans="2:53">
      <c r="B80" s="238"/>
      <c r="C80" s="239"/>
      <c r="D80" s="239"/>
      <c r="E80" s="240"/>
      <c r="F80" s="240"/>
      <c r="G80" s="240"/>
      <c r="H80" s="241"/>
      <c r="I80" s="241"/>
      <c r="J80" s="239"/>
      <c r="K80" s="239"/>
      <c r="L80" s="239"/>
      <c r="M80" s="242"/>
      <c r="S80" s="7" t="s">
        <v>32</v>
      </c>
      <c r="T80" s="7" t="s">
        <v>33</v>
      </c>
      <c r="U80" s="7" t="s">
        <v>34</v>
      </c>
      <c r="V80" s="13">
        <v>41609</v>
      </c>
      <c r="W80" s="13" t="s">
        <v>322</v>
      </c>
      <c r="X80" s="13" t="str">
        <f t="shared" si="5"/>
        <v>12/2/2017</v>
      </c>
      <c r="Y80" s="13" t="s">
        <v>359</v>
      </c>
      <c r="Z80" s="13"/>
      <c r="AA80" s="14">
        <v>12</v>
      </c>
      <c r="AB80" s="14" t="s">
        <v>35</v>
      </c>
      <c r="AC80" s="7" t="s">
        <v>41</v>
      </c>
      <c r="AD80" s="7" t="s">
        <v>37</v>
      </c>
      <c r="AE80" s="7" t="s">
        <v>38</v>
      </c>
      <c r="AF80" s="15">
        <v>1179748.2727800002</v>
      </c>
      <c r="AQ80" s="7" t="s">
        <v>32</v>
      </c>
      <c r="AR80" s="7" t="s">
        <v>33</v>
      </c>
      <c r="AS80" s="7" t="s">
        <v>34</v>
      </c>
      <c r="AT80" s="13">
        <v>41609</v>
      </c>
      <c r="AU80" s="13" t="s">
        <v>359</v>
      </c>
      <c r="AV80" s="235" t="str">
        <f t="shared" si="4"/>
        <v>Q4</v>
      </c>
      <c r="AW80" s="14" t="s">
        <v>35</v>
      </c>
      <c r="AX80" s="7" t="s">
        <v>41</v>
      </c>
      <c r="AY80" s="7" t="s">
        <v>37</v>
      </c>
      <c r="AZ80" s="7" t="s">
        <v>38</v>
      </c>
      <c r="BA80" s="15">
        <v>1179748.2727800002</v>
      </c>
    </row>
    <row r="81" spans="2:53">
      <c r="B81" s="243"/>
      <c r="C81" s="244"/>
      <c r="D81" s="244"/>
      <c r="E81" s="245"/>
      <c r="F81" s="245"/>
      <c r="G81" s="245"/>
      <c r="H81" s="246"/>
      <c r="I81" s="246"/>
      <c r="J81" s="244"/>
      <c r="K81" s="244"/>
      <c r="L81" s="244"/>
      <c r="M81" s="247"/>
      <c r="S81" s="7" t="s">
        <v>32</v>
      </c>
      <c r="T81" s="7" t="s">
        <v>33</v>
      </c>
      <c r="U81" s="7" t="s">
        <v>34</v>
      </c>
      <c r="V81" s="13">
        <v>41640</v>
      </c>
      <c r="W81" s="13" t="s">
        <v>312</v>
      </c>
      <c r="X81" s="13" t="str">
        <f t="shared" si="5"/>
        <v>1/2/2018</v>
      </c>
      <c r="Y81" s="13" t="s">
        <v>360</v>
      </c>
      <c r="Z81" s="13"/>
      <c r="AA81" s="14">
        <v>1</v>
      </c>
      <c r="AB81" s="14" t="s">
        <v>35</v>
      </c>
      <c r="AC81" s="7" t="s">
        <v>41</v>
      </c>
      <c r="AD81" s="7" t="s">
        <v>37</v>
      </c>
      <c r="AE81" s="7" t="s">
        <v>38</v>
      </c>
      <c r="AF81" s="15">
        <v>1715087.0459799999</v>
      </c>
      <c r="AQ81" s="7" t="s">
        <v>32</v>
      </c>
      <c r="AR81" s="7" t="s">
        <v>33</v>
      </c>
      <c r="AS81" s="7" t="s">
        <v>34</v>
      </c>
      <c r="AT81" s="13">
        <v>41640</v>
      </c>
      <c r="AU81" s="13" t="s">
        <v>360</v>
      </c>
      <c r="AV81" s="235" t="str">
        <f t="shared" si="4"/>
        <v>Q1</v>
      </c>
      <c r="AW81" s="14" t="s">
        <v>35</v>
      </c>
      <c r="AX81" s="7" t="s">
        <v>41</v>
      </c>
      <c r="AY81" s="7" t="s">
        <v>37</v>
      </c>
      <c r="AZ81" s="7" t="s">
        <v>38</v>
      </c>
      <c r="BA81" s="15">
        <v>1715087.0459799999</v>
      </c>
    </row>
    <row r="82" spans="2:53">
      <c r="B82" s="238"/>
      <c r="C82" s="239"/>
      <c r="D82" s="239"/>
      <c r="E82" s="240"/>
      <c r="F82" s="240"/>
      <c r="G82" s="240"/>
      <c r="H82" s="241"/>
      <c r="I82" s="241"/>
      <c r="J82" s="239"/>
      <c r="K82" s="239"/>
      <c r="L82" s="239"/>
      <c r="M82" s="242"/>
      <c r="S82" s="7" t="s">
        <v>32</v>
      </c>
      <c r="T82" s="7" t="s">
        <v>33</v>
      </c>
      <c r="U82" s="7" t="s">
        <v>34</v>
      </c>
      <c r="V82" s="13">
        <v>41671</v>
      </c>
      <c r="W82" s="13" t="s">
        <v>313</v>
      </c>
      <c r="X82" s="13" t="str">
        <f t="shared" si="5"/>
        <v>2/2/2018</v>
      </c>
      <c r="Y82" s="13" t="s">
        <v>361</v>
      </c>
      <c r="Z82" s="13"/>
      <c r="AA82" s="14">
        <v>2</v>
      </c>
      <c r="AB82" s="14" t="s">
        <v>35</v>
      </c>
      <c r="AC82" s="7" t="s">
        <v>41</v>
      </c>
      <c r="AD82" s="7" t="s">
        <v>37</v>
      </c>
      <c r="AE82" s="7" t="s">
        <v>38</v>
      </c>
      <c r="AF82" s="15">
        <v>1518142.2933600002</v>
      </c>
      <c r="AQ82" s="7" t="s">
        <v>32</v>
      </c>
      <c r="AR82" s="7" t="s">
        <v>33</v>
      </c>
      <c r="AS82" s="7" t="s">
        <v>34</v>
      </c>
      <c r="AT82" s="13">
        <v>41671</v>
      </c>
      <c r="AU82" s="13" t="s">
        <v>361</v>
      </c>
      <c r="AV82" s="235" t="str">
        <f t="shared" si="4"/>
        <v>Q1</v>
      </c>
      <c r="AW82" s="14" t="s">
        <v>35</v>
      </c>
      <c r="AX82" s="7" t="s">
        <v>41</v>
      </c>
      <c r="AY82" s="7" t="s">
        <v>37</v>
      </c>
      <c r="AZ82" s="7" t="s">
        <v>38</v>
      </c>
      <c r="BA82" s="15">
        <v>1518142.2933600002</v>
      </c>
    </row>
    <row r="83" spans="2:53">
      <c r="B83" s="243"/>
      <c r="C83" s="244"/>
      <c r="D83" s="244"/>
      <c r="E83" s="245"/>
      <c r="F83" s="245"/>
      <c r="G83" s="245"/>
      <c r="H83" s="246"/>
      <c r="I83" s="246"/>
      <c r="J83" s="244"/>
      <c r="K83" s="244"/>
      <c r="L83" s="244"/>
      <c r="M83" s="247"/>
      <c r="S83" s="7" t="s">
        <v>32</v>
      </c>
      <c r="T83" s="7" t="s">
        <v>33</v>
      </c>
      <c r="U83" s="7" t="s">
        <v>34</v>
      </c>
      <c r="V83" s="13">
        <v>41699</v>
      </c>
      <c r="W83" s="13" t="s">
        <v>314</v>
      </c>
      <c r="X83" s="13" t="str">
        <f t="shared" si="5"/>
        <v>3/2/2018</v>
      </c>
      <c r="Y83" s="13" t="s">
        <v>362</v>
      </c>
      <c r="Z83" s="13"/>
      <c r="AA83" s="14">
        <v>3</v>
      </c>
      <c r="AB83" s="14" t="s">
        <v>35</v>
      </c>
      <c r="AC83" s="7" t="s">
        <v>41</v>
      </c>
      <c r="AD83" s="7" t="s">
        <v>37</v>
      </c>
      <c r="AE83" s="7" t="s">
        <v>38</v>
      </c>
      <c r="AF83" s="15">
        <v>1600023.58516</v>
      </c>
      <c r="AQ83" s="7" t="s">
        <v>32</v>
      </c>
      <c r="AR83" s="7" t="s">
        <v>33</v>
      </c>
      <c r="AS83" s="7" t="s">
        <v>34</v>
      </c>
      <c r="AT83" s="13">
        <v>41699</v>
      </c>
      <c r="AU83" s="13" t="s">
        <v>362</v>
      </c>
      <c r="AV83" s="235" t="str">
        <f t="shared" si="4"/>
        <v>Q1</v>
      </c>
      <c r="AW83" s="14" t="s">
        <v>35</v>
      </c>
      <c r="AX83" s="7" t="s">
        <v>41</v>
      </c>
      <c r="AY83" s="7" t="s">
        <v>37</v>
      </c>
      <c r="AZ83" s="7" t="s">
        <v>38</v>
      </c>
      <c r="BA83" s="15">
        <v>1600023.58516</v>
      </c>
    </row>
    <row r="84" spans="2:53">
      <c r="B84" s="238"/>
      <c r="C84" s="239"/>
      <c r="D84" s="239"/>
      <c r="E84" s="240"/>
      <c r="F84" s="240"/>
      <c r="G84" s="240"/>
      <c r="H84" s="241"/>
      <c r="I84" s="241"/>
      <c r="J84" s="239"/>
      <c r="K84" s="239"/>
      <c r="L84" s="239"/>
      <c r="M84" s="242"/>
      <c r="S84" s="7" t="s">
        <v>32</v>
      </c>
      <c r="T84" s="7" t="s">
        <v>33</v>
      </c>
      <c r="U84" s="7" t="s">
        <v>34</v>
      </c>
      <c r="V84" s="13">
        <v>41730</v>
      </c>
      <c r="W84" s="13" t="s">
        <v>315</v>
      </c>
      <c r="X84" s="13" t="str">
        <f t="shared" si="5"/>
        <v>4/2/2018</v>
      </c>
      <c r="Y84" s="13" t="s">
        <v>363</v>
      </c>
      <c r="Z84" s="13"/>
      <c r="AA84" s="14">
        <v>4</v>
      </c>
      <c r="AB84" s="14" t="s">
        <v>35</v>
      </c>
      <c r="AC84" s="7" t="s">
        <v>41</v>
      </c>
      <c r="AD84" s="7" t="s">
        <v>37</v>
      </c>
      <c r="AE84" s="7" t="s">
        <v>38</v>
      </c>
      <c r="AF84" s="15">
        <v>1169081.4812600003</v>
      </c>
      <c r="AQ84" s="7" t="s">
        <v>32</v>
      </c>
      <c r="AR84" s="7" t="s">
        <v>33</v>
      </c>
      <c r="AS84" s="7" t="s">
        <v>34</v>
      </c>
      <c r="AT84" s="13">
        <v>41730</v>
      </c>
      <c r="AU84" s="13" t="s">
        <v>363</v>
      </c>
      <c r="AV84" s="235" t="str">
        <f t="shared" si="4"/>
        <v>Q2</v>
      </c>
      <c r="AW84" s="14" t="s">
        <v>35</v>
      </c>
      <c r="AX84" s="7" t="s">
        <v>41</v>
      </c>
      <c r="AY84" s="7" t="s">
        <v>37</v>
      </c>
      <c r="AZ84" s="7" t="s">
        <v>38</v>
      </c>
      <c r="BA84" s="15">
        <v>1169081.4812600003</v>
      </c>
    </row>
    <row r="85" spans="2:53">
      <c r="B85" s="243"/>
      <c r="C85" s="244"/>
      <c r="D85" s="244"/>
      <c r="E85" s="245"/>
      <c r="F85" s="245"/>
      <c r="G85" s="245"/>
      <c r="H85" s="246"/>
      <c r="I85" s="246"/>
      <c r="J85" s="244"/>
      <c r="K85" s="244"/>
      <c r="L85" s="244"/>
      <c r="M85" s="247"/>
      <c r="S85" s="7" t="s">
        <v>32</v>
      </c>
      <c r="T85" s="7" t="s">
        <v>33</v>
      </c>
      <c r="U85" s="7" t="s">
        <v>34</v>
      </c>
      <c r="V85" s="13">
        <v>41760</v>
      </c>
      <c r="W85" s="13" t="s">
        <v>272</v>
      </c>
      <c r="X85" s="13" t="str">
        <f t="shared" si="5"/>
        <v>5/2/2018</v>
      </c>
      <c r="Y85" s="13" t="s">
        <v>364</v>
      </c>
      <c r="Z85" s="13"/>
      <c r="AA85" s="14">
        <v>5</v>
      </c>
      <c r="AB85" s="14" t="s">
        <v>35</v>
      </c>
      <c r="AC85" s="7" t="s">
        <v>41</v>
      </c>
      <c r="AD85" s="7" t="s">
        <v>37</v>
      </c>
      <c r="AE85" s="7" t="s">
        <v>38</v>
      </c>
      <c r="AF85" s="15">
        <v>1182823.2077200001</v>
      </c>
      <c r="AQ85" s="7" t="s">
        <v>32</v>
      </c>
      <c r="AR85" s="7" t="s">
        <v>33</v>
      </c>
      <c r="AS85" s="7" t="s">
        <v>34</v>
      </c>
      <c r="AT85" s="13">
        <v>41760</v>
      </c>
      <c r="AU85" s="13" t="s">
        <v>364</v>
      </c>
      <c r="AV85" s="235" t="str">
        <f t="shared" si="4"/>
        <v>Q2</v>
      </c>
      <c r="AW85" s="14" t="s">
        <v>35</v>
      </c>
      <c r="AX85" s="7" t="s">
        <v>41</v>
      </c>
      <c r="AY85" s="7" t="s">
        <v>37</v>
      </c>
      <c r="AZ85" s="7" t="s">
        <v>38</v>
      </c>
      <c r="BA85" s="15">
        <v>1182823.2077200001</v>
      </c>
    </row>
    <row r="86" spans="2:53">
      <c r="B86" s="238"/>
      <c r="C86" s="239"/>
      <c r="D86" s="239"/>
      <c r="E86" s="240"/>
      <c r="F86" s="240"/>
      <c r="G86" s="240"/>
      <c r="H86" s="241"/>
      <c r="I86" s="241"/>
      <c r="J86" s="239"/>
      <c r="K86" s="239"/>
      <c r="L86" s="239"/>
      <c r="M86" s="242"/>
      <c r="S86" s="7" t="s">
        <v>32</v>
      </c>
      <c r="T86" s="7" t="s">
        <v>33</v>
      </c>
      <c r="U86" s="7" t="s">
        <v>34</v>
      </c>
      <c r="V86" s="13">
        <v>41791</v>
      </c>
      <c r="W86" s="13" t="s">
        <v>316</v>
      </c>
      <c r="X86" s="13" t="str">
        <f t="shared" si="5"/>
        <v>6/2/2018</v>
      </c>
      <c r="Y86" s="13" t="s">
        <v>365</v>
      </c>
      <c r="Z86" s="13"/>
      <c r="AA86" s="14">
        <v>6</v>
      </c>
      <c r="AB86" s="14" t="s">
        <v>35</v>
      </c>
      <c r="AC86" s="7" t="s">
        <v>41</v>
      </c>
      <c r="AD86" s="7" t="s">
        <v>37</v>
      </c>
      <c r="AE86" s="7" t="s">
        <v>38</v>
      </c>
      <c r="AF86" s="15">
        <v>1136616.0374800002</v>
      </c>
      <c r="AQ86" s="7" t="s">
        <v>32</v>
      </c>
      <c r="AR86" s="7" t="s">
        <v>33</v>
      </c>
      <c r="AS86" s="7" t="s">
        <v>34</v>
      </c>
      <c r="AT86" s="13">
        <v>41791</v>
      </c>
      <c r="AU86" s="13" t="s">
        <v>365</v>
      </c>
      <c r="AV86" s="235" t="str">
        <f t="shared" si="4"/>
        <v>Q2</v>
      </c>
      <c r="AW86" s="14" t="s">
        <v>35</v>
      </c>
      <c r="AX86" s="7" t="s">
        <v>41</v>
      </c>
      <c r="AY86" s="7" t="s">
        <v>37</v>
      </c>
      <c r="AZ86" s="7" t="s">
        <v>38</v>
      </c>
      <c r="BA86" s="15">
        <v>1136616.0374800002</v>
      </c>
    </row>
    <row r="87" spans="2:53">
      <c r="B87" s="243"/>
      <c r="C87" s="244"/>
      <c r="D87" s="244"/>
      <c r="E87" s="245"/>
      <c r="F87" s="245"/>
      <c r="G87" s="245"/>
      <c r="H87" s="246"/>
      <c r="I87" s="246"/>
      <c r="J87" s="244"/>
      <c r="K87" s="244"/>
      <c r="L87" s="244"/>
      <c r="M87" s="247"/>
      <c r="S87" s="7" t="s">
        <v>32</v>
      </c>
      <c r="T87" s="7" t="s">
        <v>33</v>
      </c>
      <c r="U87" s="7" t="s">
        <v>42</v>
      </c>
      <c r="V87" s="13">
        <v>41456</v>
      </c>
      <c r="W87" s="13" t="s">
        <v>317</v>
      </c>
      <c r="X87" s="13" t="str">
        <f t="shared" si="5"/>
        <v>7/2/2017</v>
      </c>
      <c r="Y87" s="13" t="s">
        <v>354</v>
      </c>
      <c r="Z87" s="13"/>
      <c r="AA87" s="14">
        <v>7</v>
      </c>
      <c r="AB87" s="14" t="s">
        <v>35</v>
      </c>
      <c r="AC87" s="7" t="s">
        <v>36</v>
      </c>
      <c r="AD87" s="7" t="s">
        <v>37</v>
      </c>
      <c r="AE87" s="7" t="s">
        <v>38</v>
      </c>
      <c r="AF87" s="15">
        <v>2406673.7462499999</v>
      </c>
      <c r="AQ87" s="7" t="s">
        <v>32</v>
      </c>
      <c r="AR87" s="7" t="s">
        <v>33</v>
      </c>
      <c r="AS87" s="7" t="s">
        <v>42</v>
      </c>
      <c r="AT87" s="13">
        <v>41456</v>
      </c>
      <c r="AU87" s="13" t="s">
        <v>354</v>
      </c>
      <c r="AV87" s="235" t="str">
        <f t="shared" si="4"/>
        <v>Q3</v>
      </c>
      <c r="AW87" s="14" t="s">
        <v>35</v>
      </c>
      <c r="AX87" s="7" t="s">
        <v>36</v>
      </c>
      <c r="AY87" s="7" t="s">
        <v>37</v>
      </c>
      <c r="AZ87" s="7" t="s">
        <v>38</v>
      </c>
      <c r="BA87" s="15">
        <v>2406673.7462499999</v>
      </c>
    </row>
    <row r="88" spans="2:53">
      <c r="B88" s="238"/>
      <c r="C88" s="239"/>
      <c r="D88" s="239"/>
      <c r="E88" s="240"/>
      <c r="F88" s="240"/>
      <c r="G88" s="240"/>
      <c r="H88" s="241"/>
      <c r="I88" s="241"/>
      <c r="J88" s="239"/>
      <c r="K88" s="239"/>
      <c r="L88" s="239"/>
      <c r="M88" s="242"/>
      <c r="S88" s="7" t="s">
        <v>32</v>
      </c>
      <c r="T88" s="7" t="s">
        <v>33</v>
      </c>
      <c r="U88" s="7" t="s">
        <v>42</v>
      </c>
      <c r="V88" s="13">
        <v>41487</v>
      </c>
      <c r="W88" s="13" t="s">
        <v>318</v>
      </c>
      <c r="X88" s="13" t="str">
        <f t="shared" si="5"/>
        <v>8/2/2017</v>
      </c>
      <c r="Y88" s="13" t="s">
        <v>355</v>
      </c>
      <c r="Z88" s="13"/>
      <c r="AA88" s="14">
        <v>8</v>
      </c>
      <c r="AB88" s="14" t="s">
        <v>35</v>
      </c>
      <c r="AC88" s="7" t="s">
        <v>36</v>
      </c>
      <c r="AD88" s="7" t="s">
        <v>37</v>
      </c>
      <c r="AE88" s="7" t="s">
        <v>38</v>
      </c>
      <c r="AF88" s="15">
        <v>2028377.0049999999</v>
      </c>
      <c r="AQ88" s="7" t="s">
        <v>32</v>
      </c>
      <c r="AR88" s="7" t="s">
        <v>33</v>
      </c>
      <c r="AS88" s="7" t="s">
        <v>42</v>
      </c>
      <c r="AT88" s="13">
        <v>41487</v>
      </c>
      <c r="AU88" s="13" t="s">
        <v>355</v>
      </c>
      <c r="AV88" s="235" t="str">
        <f t="shared" si="4"/>
        <v>Q3</v>
      </c>
      <c r="AW88" s="14" t="s">
        <v>35</v>
      </c>
      <c r="AX88" s="7" t="s">
        <v>36</v>
      </c>
      <c r="AY88" s="7" t="s">
        <v>37</v>
      </c>
      <c r="AZ88" s="7" t="s">
        <v>38</v>
      </c>
      <c r="BA88" s="15">
        <v>2028377.0049999999</v>
      </c>
    </row>
    <row r="89" spans="2:53">
      <c r="B89" s="243"/>
      <c r="C89" s="244"/>
      <c r="D89" s="244"/>
      <c r="E89" s="245"/>
      <c r="F89" s="245"/>
      <c r="G89" s="245"/>
      <c r="H89" s="246"/>
      <c r="I89" s="246"/>
      <c r="J89" s="244"/>
      <c r="K89" s="244"/>
      <c r="L89" s="244"/>
      <c r="M89" s="247"/>
      <c r="S89" s="7" t="s">
        <v>32</v>
      </c>
      <c r="T89" s="7" t="s">
        <v>33</v>
      </c>
      <c r="U89" s="7" t="s">
        <v>42</v>
      </c>
      <c r="V89" s="13">
        <v>41518</v>
      </c>
      <c r="W89" s="13" t="s">
        <v>319</v>
      </c>
      <c r="X89" s="13" t="str">
        <f t="shared" si="5"/>
        <v>9/2/2017</v>
      </c>
      <c r="Y89" s="13" t="s">
        <v>356</v>
      </c>
      <c r="Z89" s="13"/>
      <c r="AA89" s="14">
        <v>9</v>
      </c>
      <c r="AB89" s="14" t="s">
        <v>35</v>
      </c>
      <c r="AC89" s="7" t="s">
        <v>36</v>
      </c>
      <c r="AD89" s="7" t="s">
        <v>37</v>
      </c>
      <c r="AE89" s="7" t="s">
        <v>38</v>
      </c>
      <c r="AF89" s="15">
        <v>2241097.23875</v>
      </c>
      <c r="AQ89" s="7" t="s">
        <v>32</v>
      </c>
      <c r="AR89" s="7" t="s">
        <v>33</v>
      </c>
      <c r="AS89" s="7" t="s">
        <v>42</v>
      </c>
      <c r="AT89" s="13">
        <v>41518</v>
      </c>
      <c r="AU89" s="13" t="s">
        <v>356</v>
      </c>
      <c r="AV89" s="235" t="str">
        <f t="shared" si="4"/>
        <v>Q3</v>
      </c>
      <c r="AW89" s="14" t="s">
        <v>35</v>
      </c>
      <c r="AX89" s="7" t="s">
        <v>36</v>
      </c>
      <c r="AY89" s="7" t="s">
        <v>37</v>
      </c>
      <c r="AZ89" s="7" t="s">
        <v>38</v>
      </c>
      <c r="BA89" s="15">
        <v>2241097.23875</v>
      </c>
    </row>
    <row r="90" spans="2:53">
      <c r="B90" s="238"/>
      <c r="C90" s="239"/>
      <c r="D90" s="239"/>
      <c r="E90" s="240"/>
      <c r="F90" s="240"/>
      <c r="G90" s="240"/>
      <c r="H90" s="241"/>
      <c r="I90" s="241"/>
      <c r="J90" s="239"/>
      <c r="K90" s="239"/>
      <c r="L90" s="239"/>
      <c r="M90" s="242"/>
      <c r="S90" s="7" t="s">
        <v>32</v>
      </c>
      <c r="T90" s="7" t="s">
        <v>33</v>
      </c>
      <c r="U90" s="7" t="s">
        <v>42</v>
      </c>
      <c r="V90" s="13">
        <v>41548</v>
      </c>
      <c r="W90" s="13" t="s">
        <v>320</v>
      </c>
      <c r="X90" s="13" t="str">
        <f t="shared" si="5"/>
        <v>10/2/2017</v>
      </c>
      <c r="Y90" s="13" t="s">
        <v>357</v>
      </c>
      <c r="Z90" s="13"/>
      <c r="AA90" s="14">
        <v>10</v>
      </c>
      <c r="AB90" s="14" t="s">
        <v>35</v>
      </c>
      <c r="AC90" s="7" t="s">
        <v>36</v>
      </c>
      <c r="AD90" s="7" t="s">
        <v>37</v>
      </c>
      <c r="AE90" s="7" t="s">
        <v>38</v>
      </c>
      <c r="AF90" s="15">
        <v>2104393.5099999998</v>
      </c>
      <c r="AQ90" s="7" t="s">
        <v>32</v>
      </c>
      <c r="AR90" s="7" t="s">
        <v>33</v>
      </c>
      <c r="AS90" s="7" t="s">
        <v>42</v>
      </c>
      <c r="AT90" s="13">
        <v>41548</v>
      </c>
      <c r="AU90" s="13" t="s">
        <v>357</v>
      </c>
      <c r="AV90" s="235" t="str">
        <f t="shared" si="4"/>
        <v>Q4</v>
      </c>
      <c r="AW90" s="14" t="s">
        <v>35</v>
      </c>
      <c r="AX90" s="7" t="s">
        <v>36</v>
      </c>
      <c r="AY90" s="7" t="s">
        <v>37</v>
      </c>
      <c r="AZ90" s="7" t="s">
        <v>38</v>
      </c>
      <c r="BA90" s="15">
        <v>2104393.5099999998</v>
      </c>
    </row>
    <row r="91" spans="2:53">
      <c r="B91" s="243"/>
      <c r="C91" s="244"/>
      <c r="D91" s="244"/>
      <c r="E91" s="245"/>
      <c r="F91" s="245"/>
      <c r="G91" s="245"/>
      <c r="H91" s="246"/>
      <c r="I91" s="246"/>
      <c r="J91" s="244"/>
      <c r="K91" s="244"/>
      <c r="L91" s="244"/>
      <c r="M91" s="247"/>
      <c r="S91" s="7" t="s">
        <v>32</v>
      </c>
      <c r="T91" s="7" t="s">
        <v>33</v>
      </c>
      <c r="U91" s="7" t="s">
        <v>42</v>
      </c>
      <c r="V91" s="13">
        <v>41579</v>
      </c>
      <c r="W91" s="13" t="s">
        <v>321</v>
      </c>
      <c r="X91" s="13" t="str">
        <f t="shared" si="5"/>
        <v>11/2/2017</v>
      </c>
      <c r="Y91" s="13" t="s">
        <v>358</v>
      </c>
      <c r="Z91" s="13"/>
      <c r="AA91" s="14">
        <v>11</v>
      </c>
      <c r="AB91" s="14" t="s">
        <v>35</v>
      </c>
      <c r="AC91" s="7" t="s">
        <v>36</v>
      </c>
      <c r="AD91" s="7" t="s">
        <v>37</v>
      </c>
      <c r="AE91" s="7" t="s">
        <v>38</v>
      </c>
      <c r="AF91" s="15">
        <v>1921236.2224999999</v>
      </c>
      <c r="AQ91" s="7" t="s">
        <v>32</v>
      </c>
      <c r="AR91" s="7" t="s">
        <v>33</v>
      </c>
      <c r="AS91" s="7" t="s">
        <v>42</v>
      </c>
      <c r="AT91" s="13">
        <v>41579</v>
      </c>
      <c r="AU91" s="13" t="s">
        <v>358</v>
      </c>
      <c r="AV91" s="235" t="str">
        <f t="shared" si="4"/>
        <v>Q4</v>
      </c>
      <c r="AW91" s="14" t="s">
        <v>35</v>
      </c>
      <c r="AX91" s="7" t="s">
        <v>36</v>
      </c>
      <c r="AY91" s="7" t="s">
        <v>37</v>
      </c>
      <c r="AZ91" s="7" t="s">
        <v>38</v>
      </c>
      <c r="BA91" s="15">
        <v>1921236.2224999999</v>
      </c>
    </row>
    <row r="92" spans="2:53">
      <c r="B92" s="238"/>
      <c r="C92" s="239"/>
      <c r="D92" s="239"/>
      <c r="E92" s="240"/>
      <c r="F92" s="240"/>
      <c r="G92" s="240"/>
      <c r="H92" s="241"/>
      <c r="I92" s="241"/>
      <c r="J92" s="239"/>
      <c r="K92" s="239"/>
      <c r="L92" s="239"/>
      <c r="M92" s="242"/>
      <c r="S92" s="7" t="s">
        <v>32</v>
      </c>
      <c r="T92" s="7" t="s">
        <v>33</v>
      </c>
      <c r="U92" s="7" t="s">
        <v>42</v>
      </c>
      <c r="V92" s="13">
        <v>41609</v>
      </c>
      <c r="W92" s="13" t="s">
        <v>322</v>
      </c>
      <c r="X92" s="13" t="str">
        <f t="shared" ref="X92:X155" si="6">MONTH(V92)&amp; "/" &amp; DAY(V92) &amp; "/" &amp; YEAR(V92)</f>
        <v>12/2/2017</v>
      </c>
      <c r="Y92" s="13" t="s">
        <v>359</v>
      </c>
      <c r="Z92" s="13"/>
      <c r="AA92" s="14">
        <v>12</v>
      </c>
      <c r="AB92" s="14" t="s">
        <v>35</v>
      </c>
      <c r="AC92" s="7" t="s">
        <v>36</v>
      </c>
      <c r="AD92" s="7" t="s">
        <v>37</v>
      </c>
      <c r="AE92" s="7" t="s">
        <v>38</v>
      </c>
      <c r="AF92" s="15">
        <v>2161522.17</v>
      </c>
      <c r="AQ92" s="7" t="s">
        <v>32</v>
      </c>
      <c r="AR92" s="7" t="s">
        <v>33</v>
      </c>
      <c r="AS92" s="7" t="s">
        <v>42</v>
      </c>
      <c r="AT92" s="13">
        <v>41609</v>
      </c>
      <c r="AU92" s="13" t="s">
        <v>359</v>
      </c>
      <c r="AV92" s="235" t="str">
        <f t="shared" ref="AV92:AV155" si="7">"Q"&amp;ROUNDUP(MONTH(AU92)/3,0)</f>
        <v>Q4</v>
      </c>
      <c r="AW92" s="14" t="s">
        <v>35</v>
      </c>
      <c r="AX92" s="7" t="s">
        <v>36</v>
      </c>
      <c r="AY92" s="7" t="s">
        <v>37</v>
      </c>
      <c r="AZ92" s="7" t="s">
        <v>38</v>
      </c>
      <c r="BA92" s="15">
        <v>2161522.17</v>
      </c>
    </row>
    <row r="93" spans="2:53">
      <c r="B93" s="243"/>
      <c r="C93" s="244"/>
      <c r="D93" s="244"/>
      <c r="E93" s="245"/>
      <c r="F93" s="245"/>
      <c r="G93" s="245"/>
      <c r="H93" s="246"/>
      <c r="I93" s="246"/>
      <c r="J93" s="244"/>
      <c r="K93" s="244"/>
      <c r="L93" s="244"/>
      <c r="M93" s="247"/>
      <c r="S93" s="7" t="s">
        <v>32</v>
      </c>
      <c r="T93" s="7" t="s">
        <v>33</v>
      </c>
      <c r="U93" s="7" t="s">
        <v>42</v>
      </c>
      <c r="V93" s="13">
        <v>41640</v>
      </c>
      <c r="W93" s="13" t="s">
        <v>312</v>
      </c>
      <c r="X93" s="13" t="str">
        <f t="shared" si="6"/>
        <v>1/2/2018</v>
      </c>
      <c r="Y93" s="13" t="s">
        <v>360</v>
      </c>
      <c r="Z93" s="13"/>
      <c r="AA93" s="14">
        <v>1</v>
      </c>
      <c r="AB93" s="14" t="s">
        <v>35</v>
      </c>
      <c r="AC93" s="7" t="s">
        <v>36</v>
      </c>
      <c r="AD93" s="7" t="s">
        <v>37</v>
      </c>
      <c r="AE93" s="7" t="s">
        <v>38</v>
      </c>
      <c r="AF93" s="15">
        <v>3104730.2250000001</v>
      </c>
      <c r="AQ93" s="7" t="s">
        <v>32</v>
      </c>
      <c r="AR93" s="7" t="s">
        <v>33</v>
      </c>
      <c r="AS93" s="7" t="s">
        <v>42</v>
      </c>
      <c r="AT93" s="13">
        <v>41640</v>
      </c>
      <c r="AU93" s="13" t="s">
        <v>360</v>
      </c>
      <c r="AV93" s="235" t="str">
        <f t="shared" si="7"/>
        <v>Q1</v>
      </c>
      <c r="AW93" s="14" t="s">
        <v>35</v>
      </c>
      <c r="AX93" s="7" t="s">
        <v>36</v>
      </c>
      <c r="AY93" s="7" t="s">
        <v>37</v>
      </c>
      <c r="AZ93" s="7" t="s">
        <v>38</v>
      </c>
      <c r="BA93" s="15">
        <v>3104730.2250000001</v>
      </c>
    </row>
    <row r="94" spans="2:53">
      <c r="B94" s="238"/>
      <c r="C94" s="239"/>
      <c r="D94" s="239"/>
      <c r="E94" s="240"/>
      <c r="F94" s="240"/>
      <c r="G94" s="240"/>
      <c r="H94" s="241"/>
      <c r="I94" s="241"/>
      <c r="J94" s="239"/>
      <c r="K94" s="239"/>
      <c r="L94" s="239"/>
      <c r="M94" s="242"/>
      <c r="S94" s="7" t="s">
        <v>32</v>
      </c>
      <c r="T94" s="7" t="s">
        <v>33</v>
      </c>
      <c r="U94" s="7" t="s">
        <v>42</v>
      </c>
      <c r="V94" s="13">
        <v>41671</v>
      </c>
      <c r="W94" s="13" t="s">
        <v>313</v>
      </c>
      <c r="X94" s="13" t="str">
        <f t="shared" si="6"/>
        <v>2/2/2018</v>
      </c>
      <c r="Y94" s="13" t="s">
        <v>361</v>
      </c>
      <c r="Z94" s="13"/>
      <c r="AA94" s="14">
        <v>2</v>
      </c>
      <c r="AB94" s="14" t="s">
        <v>35</v>
      </c>
      <c r="AC94" s="7" t="s">
        <v>36</v>
      </c>
      <c r="AD94" s="7" t="s">
        <v>37</v>
      </c>
      <c r="AE94" s="7" t="s">
        <v>38</v>
      </c>
      <c r="AF94" s="15">
        <v>2116798.7124999999</v>
      </c>
      <c r="AQ94" s="7" t="s">
        <v>32</v>
      </c>
      <c r="AR94" s="7" t="s">
        <v>33</v>
      </c>
      <c r="AS94" s="7" t="s">
        <v>42</v>
      </c>
      <c r="AT94" s="13">
        <v>41671</v>
      </c>
      <c r="AU94" s="13" t="s">
        <v>361</v>
      </c>
      <c r="AV94" s="235" t="str">
        <f t="shared" si="7"/>
        <v>Q1</v>
      </c>
      <c r="AW94" s="14" t="s">
        <v>35</v>
      </c>
      <c r="AX94" s="7" t="s">
        <v>36</v>
      </c>
      <c r="AY94" s="7" t="s">
        <v>37</v>
      </c>
      <c r="AZ94" s="7" t="s">
        <v>38</v>
      </c>
      <c r="BA94" s="15">
        <v>2116798.7124999999</v>
      </c>
    </row>
    <row r="95" spans="2:53">
      <c r="B95" s="243"/>
      <c r="C95" s="244"/>
      <c r="D95" s="244"/>
      <c r="E95" s="245"/>
      <c r="F95" s="245"/>
      <c r="G95" s="245"/>
      <c r="H95" s="246"/>
      <c r="I95" s="246"/>
      <c r="J95" s="244"/>
      <c r="K95" s="244"/>
      <c r="L95" s="244"/>
      <c r="M95" s="247"/>
      <c r="S95" s="7" t="s">
        <v>32</v>
      </c>
      <c r="T95" s="7" t="s">
        <v>33</v>
      </c>
      <c r="U95" s="7" t="s">
        <v>42</v>
      </c>
      <c r="V95" s="13">
        <v>41699</v>
      </c>
      <c r="W95" s="13" t="s">
        <v>314</v>
      </c>
      <c r="X95" s="13" t="str">
        <f t="shared" si="6"/>
        <v>3/2/2018</v>
      </c>
      <c r="Y95" s="13" t="s">
        <v>362</v>
      </c>
      <c r="Z95" s="13"/>
      <c r="AA95" s="14">
        <v>3</v>
      </c>
      <c r="AB95" s="14" t="s">
        <v>35</v>
      </c>
      <c r="AC95" s="7" t="s">
        <v>36</v>
      </c>
      <c r="AD95" s="7" t="s">
        <v>37</v>
      </c>
      <c r="AE95" s="7" t="s">
        <v>38</v>
      </c>
      <c r="AF95" s="15">
        <v>2728427.88625</v>
      </c>
      <c r="AQ95" s="7" t="s">
        <v>32</v>
      </c>
      <c r="AR95" s="7" t="s">
        <v>33</v>
      </c>
      <c r="AS95" s="7" t="s">
        <v>42</v>
      </c>
      <c r="AT95" s="13">
        <v>41699</v>
      </c>
      <c r="AU95" s="13" t="s">
        <v>362</v>
      </c>
      <c r="AV95" s="235" t="str">
        <f t="shared" si="7"/>
        <v>Q1</v>
      </c>
      <c r="AW95" s="14" t="s">
        <v>35</v>
      </c>
      <c r="AX95" s="7" t="s">
        <v>36</v>
      </c>
      <c r="AY95" s="7" t="s">
        <v>37</v>
      </c>
      <c r="AZ95" s="7" t="s">
        <v>38</v>
      </c>
      <c r="BA95" s="15">
        <v>2728427.88625</v>
      </c>
    </row>
    <row r="96" spans="2:53">
      <c r="B96" s="238"/>
      <c r="C96" s="239"/>
      <c r="D96" s="239"/>
      <c r="E96" s="240"/>
      <c r="F96" s="240"/>
      <c r="G96" s="240"/>
      <c r="H96" s="241"/>
      <c r="I96" s="241"/>
      <c r="J96" s="239"/>
      <c r="K96" s="239"/>
      <c r="L96" s="239"/>
      <c r="M96" s="242"/>
      <c r="S96" s="7" t="s">
        <v>32</v>
      </c>
      <c r="T96" s="7" t="s">
        <v>33</v>
      </c>
      <c r="U96" s="7" t="s">
        <v>42</v>
      </c>
      <c r="V96" s="13">
        <v>41730</v>
      </c>
      <c r="W96" s="13" t="s">
        <v>315</v>
      </c>
      <c r="X96" s="13" t="str">
        <f t="shared" si="6"/>
        <v>4/2/2018</v>
      </c>
      <c r="Y96" s="13" t="s">
        <v>363</v>
      </c>
      <c r="Z96" s="13"/>
      <c r="AA96" s="14">
        <v>4</v>
      </c>
      <c r="AB96" s="14" t="s">
        <v>35</v>
      </c>
      <c r="AC96" s="7" t="s">
        <v>36</v>
      </c>
      <c r="AD96" s="7" t="s">
        <v>37</v>
      </c>
      <c r="AE96" s="7" t="s">
        <v>38</v>
      </c>
      <c r="AF96" s="15">
        <v>2259504.8675000002</v>
      </c>
      <c r="AQ96" s="7" t="s">
        <v>32</v>
      </c>
      <c r="AR96" s="7" t="s">
        <v>33</v>
      </c>
      <c r="AS96" s="7" t="s">
        <v>42</v>
      </c>
      <c r="AT96" s="13">
        <v>41730</v>
      </c>
      <c r="AU96" s="13" t="s">
        <v>363</v>
      </c>
      <c r="AV96" s="235" t="str">
        <f t="shared" si="7"/>
        <v>Q2</v>
      </c>
      <c r="AW96" s="14" t="s">
        <v>35</v>
      </c>
      <c r="AX96" s="7" t="s">
        <v>36</v>
      </c>
      <c r="AY96" s="7" t="s">
        <v>37</v>
      </c>
      <c r="AZ96" s="7" t="s">
        <v>38</v>
      </c>
      <c r="BA96" s="15">
        <v>2259504.8675000002</v>
      </c>
    </row>
    <row r="97" spans="2:53">
      <c r="B97" s="243"/>
      <c r="C97" s="244"/>
      <c r="D97" s="244"/>
      <c r="E97" s="245"/>
      <c r="F97" s="245"/>
      <c r="G97" s="245"/>
      <c r="H97" s="246"/>
      <c r="I97" s="246"/>
      <c r="J97" s="244"/>
      <c r="K97" s="244"/>
      <c r="L97" s="244"/>
      <c r="M97" s="247"/>
      <c r="S97" s="7" t="s">
        <v>32</v>
      </c>
      <c r="T97" s="7" t="s">
        <v>33</v>
      </c>
      <c r="U97" s="7" t="s">
        <v>42</v>
      </c>
      <c r="V97" s="13">
        <v>41760</v>
      </c>
      <c r="W97" s="13" t="s">
        <v>272</v>
      </c>
      <c r="X97" s="13" t="str">
        <f t="shared" si="6"/>
        <v>5/2/2018</v>
      </c>
      <c r="Y97" s="13" t="s">
        <v>364</v>
      </c>
      <c r="Z97" s="13"/>
      <c r="AA97" s="14">
        <v>5</v>
      </c>
      <c r="AB97" s="14" t="s">
        <v>35</v>
      </c>
      <c r="AC97" s="7" t="s">
        <v>36</v>
      </c>
      <c r="AD97" s="7" t="s">
        <v>37</v>
      </c>
      <c r="AE97" s="7" t="s">
        <v>38</v>
      </c>
      <c r="AF97" s="15">
        <v>2031569.2350000001</v>
      </c>
      <c r="AQ97" s="7" t="s">
        <v>32</v>
      </c>
      <c r="AR97" s="7" t="s">
        <v>33</v>
      </c>
      <c r="AS97" s="7" t="s">
        <v>42</v>
      </c>
      <c r="AT97" s="13">
        <v>41760</v>
      </c>
      <c r="AU97" s="13" t="s">
        <v>364</v>
      </c>
      <c r="AV97" s="235" t="str">
        <f t="shared" si="7"/>
        <v>Q2</v>
      </c>
      <c r="AW97" s="14" t="s">
        <v>35</v>
      </c>
      <c r="AX97" s="7" t="s">
        <v>36</v>
      </c>
      <c r="AY97" s="7" t="s">
        <v>37</v>
      </c>
      <c r="AZ97" s="7" t="s">
        <v>38</v>
      </c>
      <c r="BA97" s="15">
        <v>2031569.2350000001</v>
      </c>
    </row>
    <row r="98" spans="2:53">
      <c r="B98" s="238"/>
      <c r="C98" s="239"/>
      <c r="D98" s="239"/>
      <c r="E98" s="240"/>
      <c r="F98" s="240"/>
      <c r="G98" s="240"/>
      <c r="H98" s="241"/>
      <c r="I98" s="241"/>
      <c r="J98" s="239"/>
      <c r="K98" s="239"/>
      <c r="L98" s="239"/>
      <c r="M98" s="242"/>
      <c r="S98" s="7" t="s">
        <v>32</v>
      </c>
      <c r="T98" s="7" t="s">
        <v>33</v>
      </c>
      <c r="U98" s="7" t="s">
        <v>42</v>
      </c>
      <c r="V98" s="13">
        <v>41791</v>
      </c>
      <c r="W98" s="13" t="s">
        <v>316</v>
      </c>
      <c r="X98" s="13" t="str">
        <f t="shared" si="6"/>
        <v>6/2/2018</v>
      </c>
      <c r="Y98" s="13" t="s">
        <v>365</v>
      </c>
      <c r="Z98" s="13"/>
      <c r="AA98" s="14">
        <v>6</v>
      </c>
      <c r="AB98" s="14" t="s">
        <v>35</v>
      </c>
      <c r="AC98" s="7" t="s">
        <v>36</v>
      </c>
      <c r="AD98" s="7" t="s">
        <v>37</v>
      </c>
      <c r="AE98" s="7" t="s">
        <v>38</v>
      </c>
      <c r="AF98" s="15">
        <v>2245023.2324999999</v>
      </c>
      <c r="AQ98" s="7" t="s">
        <v>32</v>
      </c>
      <c r="AR98" s="7" t="s">
        <v>33</v>
      </c>
      <c r="AS98" s="7" t="s">
        <v>42</v>
      </c>
      <c r="AT98" s="13">
        <v>41791</v>
      </c>
      <c r="AU98" s="13" t="s">
        <v>365</v>
      </c>
      <c r="AV98" s="235" t="str">
        <f t="shared" si="7"/>
        <v>Q2</v>
      </c>
      <c r="AW98" s="14" t="s">
        <v>35</v>
      </c>
      <c r="AX98" s="7" t="s">
        <v>36</v>
      </c>
      <c r="AY98" s="7" t="s">
        <v>37</v>
      </c>
      <c r="AZ98" s="7" t="s">
        <v>38</v>
      </c>
      <c r="BA98" s="15">
        <v>2245023.2324999999</v>
      </c>
    </row>
    <row r="99" spans="2:53">
      <c r="B99" s="243"/>
      <c r="C99" s="244"/>
      <c r="D99" s="244"/>
      <c r="E99" s="245"/>
      <c r="F99" s="245"/>
      <c r="G99" s="245"/>
      <c r="H99" s="246"/>
      <c r="I99" s="246"/>
      <c r="J99" s="244"/>
      <c r="K99" s="244"/>
      <c r="L99" s="244"/>
      <c r="M99" s="247"/>
      <c r="S99" s="7" t="s">
        <v>32</v>
      </c>
      <c r="T99" s="7" t="s">
        <v>33</v>
      </c>
      <c r="U99" s="7" t="s">
        <v>42</v>
      </c>
      <c r="V99" s="13">
        <v>41456</v>
      </c>
      <c r="W99" s="13" t="s">
        <v>317</v>
      </c>
      <c r="X99" s="13" t="str">
        <f t="shared" si="6"/>
        <v>7/2/2017</v>
      </c>
      <c r="Y99" s="13" t="s">
        <v>354</v>
      </c>
      <c r="Z99" s="13"/>
      <c r="AA99" s="14">
        <v>7</v>
      </c>
      <c r="AB99" s="14" t="s">
        <v>35</v>
      </c>
      <c r="AC99" s="7" t="s">
        <v>36</v>
      </c>
      <c r="AD99" s="7" t="s">
        <v>39</v>
      </c>
      <c r="AE99" s="7" t="s">
        <v>38</v>
      </c>
      <c r="AF99" s="15">
        <v>4813347.4924999997</v>
      </c>
      <c r="AQ99" s="7" t="s">
        <v>32</v>
      </c>
      <c r="AR99" s="7" t="s">
        <v>33</v>
      </c>
      <c r="AS99" s="7" t="s">
        <v>42</v>
      </c>
      <c r="AT99" s="13">
        <v>41456</v>
      </c>
      <c r="AU99" s="13" t="s">
        <v>354</v>
      </c>
      <c r="AV99" s="235" t="str">
        <f t="shared" si="7"/>
        <v>Q3</v>
      </c>
      <c r="AW99" s="14" t="s">
        <v>35</v>
      </c>
      <c r="AX99" s="7" t="s">
        <v>36</v>
      </c>
      <c r="AY99" s="7" t="s">
        <v>39</v>
      </c>
      <c r="AZ99" s="7" t="s">
        <v>38</v>
      </c>
      <c r="BA99" s="15">
        <v>4813347.4924999997</v>
      </c>
    </row>
    <row r="100" spans="2:53">
      <c r="B100" s="238"/>
      <c r="C100" s="239"/>
      <c r="D100" s="239"/>
      <c r="E100" s="240"/>
      <c r="F100" s="240"/>
      <c r="G100" s="240"/>
      <c r="H100" s="241"/>
      <c r="I100" s="241"/>
      <c r="J100" s="239"/>
      <c r="K100" s="239"/>
      <c r="L100" s="239"/>
      <c r="M100" s="242"/>
      <c r="S100" s="7" t="s">
        <v>32</v>
      </c>
      <c r="T100" s="7" t="s">
        <v>33</v>
      </c>
      <c r="U100" s="7" t="s">
        <v>42</v>
      </c>
      <c r="V100" s="13">
        <v>41487</v>
      </c>
      <c r="W100" s="13" t="s">
        <v>318</v>
      </c>
      <c r="X100" s="13" t="str">
        <f t="shared" si="6"/>
        <v>8/2/2017</v>
      </c>
      <c r="Y100" s="13" t="s">
        <v>355</v>
      </c>
      <c r="Z100" s="13"/>
      <c r="AA100" s="14">
        <v>8</v>
      </c>
      <c r="AB100" s="14" t="s">
        <v>35</v>
      </c>
      <c r="AC100" s="7" t="s">
        <v>36</v>
      </c>
      <c r="AD100" s="7" t="s">
        <v>39</v>
      </c>
      <c r="AE100" s="7" t="s">
        <v>38</v>
      </c>
      <c r="AF100" s="15">
        <v>4056754.01</v>
      </c>
      <c r="AQ100" s="7" t="s">
        <v>32</v>
      </c>
      <c r="AR100" s="7" t="s">
        <v>33</v>
      </c>
      <c r="AS100" s="7" t="s">
        <v>42</v>
      </c>
      <c r="AT100" s="13">
        <v>41487</v>
      </c>
      <c r="AU100" s="13" t="s">
        <v>355</v>
      </c>
      <c r="AV100" s="235" t="str">
        <f t="shared" si="7"/>
        <v>Q3</v>
      </c>
      <c r="AW100" s="14" t="s">
        <v>35</v>
      </c>
      <c r="AX100" s="7" t="s">
        <v>36</v>
      </c>
      <c r="AY100" s="7" t="s">
        <v>39</v>
      </c>
      <c r="AZ100" s="7" t="s">
        <v>38</v>
      </c>
      <c r="BA100" s="15">
        <v>4056754.01</v>
      </c>
    </row>
    <row r="101" spans="2:53">
      <c r="B101" s="243"/>
      <c r="C101" s="244"/>
      <c r="D101" s="244"/>
      <c r="E101" s="245"/>
      <c r="F101" s="245"/>
      <c r="G101" s="245"/>
      <c r="H101" s="246"/>
      <c r="I101" s="246"/>
      <c r="J101" s="244"/>
      <c r="K101" s="244"/>
      <c r="L101" s="244"/>
      <c r="M101" s="247"/>
      <c r="S101" s="7" t="s">
        <v>32</v>
      </c>
      <c r="T101" s="7" t="s">
        <v>33</v>
      </c>
      <c r="U101" s="7" t="s">
        <v>42</v>
      </c>
      <c r="V101" s="13">
        <v>41518</v>
      </c>
      <c r="W101" s="13" t="s">
        <v>319</v>
      </c>
      <c r="X101" s="13" t="str">
        <f t="shared" si="6"/>
        <v>9/2/2017</v>
      </c>
      <c r="Y101" s="13" t="s">
        <v>356</v>
      </c>
      <c r="Z101" s="13"/>
      <c r="AA101" s="14">
        <v>9</v>
      </c>
      <c r="AB101" s="14" t="s">
        <v>35</v>
      </c>
      <c r="AC101" s="7" t="s">
        <v>36</v>
      </c>
      <c r="AD101" s="7" t="s">
        <v>39</v>
      </c>
      <c r="AE101" s="7" t="s">
        <v>38</v>
      </c>
      <c r="AF101" s="15">
        <v>4482194.4775</v>
      </c>
      <c r="AQ101" s="7" t="s">
        <v>32</v>
      </c>
      <c r="AR101" s="7" t="s">
        <v>33</v>
      </c>
      <c r="AS101" s="7" t="s">
        <v>42</v>
      </c>
      <c r="AT101" s="13">
        <v>41518</v>
      </c>
      <c r="AU101" s="13" t="s">
        <v>356</v>
      </c>
      <c r="AV101" s="235" t="str">
        <f t="shared" si="7"/>
        <v>Q3</v>
      </c>
      <c r="AW101" s="14" t="s">
        <v>35</v>
      </c>
      <c r="AX101" s="7" t="s">
        <v>36</v>
      </c>
      <c r="AY101" s="7" t="s">
        <v>39</v>
      </c>
      <c r="AZ101" s="7" t="s">
        <v>38</v>
      </c>
      <c r="BA101" s="15">
        <v>4482194.4775</v>
      </c>
    </row>
    <row r="102" spans="2:53">
      <c r="B102" s="238"/>
      <c r="C102" s="239"/>
      <c r="D102" s="239"/>
      <c r="E102" s="240"/>
      <c r="F102" s="240"/>
      <c r="G102" s="240"/>
      <c r="H102" s="241"/>
      <c r="I102" s="241"/>
      <c r="J102" s="239"/>
      <c r="K102" s="239"/>
      <c r="L102" s="239"/>
      <c r="M102" s="242"/>
      <c r="S102" s="7" t="s">
        <v>32</v>
      </c>
      <c r="T102" s="7" t="s">
        <v>33</v>
      </c>
      <c r="U102" s="7" t="s">
        <v>42</v>
      </c>
      <c r="V102" s="13">
        <v>41548</v>
      </c>
      <c r="W102" s="13" t="s">
        <v>320</v>
      </c>
      <c r="X102" s="13" t="str">
        <f t="shared" si="6"/>
        <v>10/2/2017</v>
      </c>
      <c r="Y102" s="13" t="s">
        <v>357</v>
      </c>
      <c r="Z102" s="13"/>
      <c r="AA102" s="14">
        <v>10</v>
      </c>
      <c r="AB102" s="14" t="s">
        <v>35</v>
      </c>
      <c r="AC102" s="7" t="s">
        <v>36</v>
      </c>
      <c r="AD102" s="7" t="s">
        <v>39</v>
      </c>
      <c r="AE102" s="7" t="s">
        <v>38</v>
      </c>
      <c r="AF102" s="15">
        <v>4208787.0199999996</v>
      </c>
      <c r="AQ102" s="7" t="s">
        <v>32</v>
      </c>
      <c r="AR102" s="7" t="s">
        <v>33</v>
      </c>
      <c r="AS102" s="7" t="s">
        <v>42</v>
      </c>
      <c r="AT102" s="13">
        <v>41548</v>
      </c>
      <c r="AU102" s="13" t="s">
        <v>357</v>
      </c>
      <c r="AV102" s="235" t="str">
        <f t="shared" si="7"/>
        <v>Q4</v>
      </c>
      <c r="AW102" s="14" t="s">
        <v>35</v>
      </c>
      <c r="AX102" s="7" t="s">
        <v>36</v>
      </c>
      <c r="AY102" s="7" t="s">
        <v>39</v>
      </c>
      <c r="AZ102" s="7" t="s">
        <v>38</v>
      </c>
      <c r="BA102" s="15">
        <v>4208787.0199999996</v>
      </c>
    </row>
    <row r="103" spans="2:53">
      <c r="B103" s="243"/>
      <c r="C103" s="244"/>
      <c r="D103" s="244"/>
      <c r="E103" s="245"/>
      <c r="F103" s="245"/>
      <c r="G103" s="245"/>
      <c r="H103" s="246"/>
      <c r="I103" s="246"/>
      <c r="J103" s="244"/>
      <c r="K103" s="244"/>
      <c r="L103" s="244"/>
      <c r="M103" s="247"/>
      <c r="S103" s="7" t="s">
        <v>32</v>
      </c>
      <c r="T103" s="7" t="s">
        <v>33</v>
      </c>
      <c r="U103" s="7" t="s">
        <v>42</v>
      </c>
      <c r="V103" s="13">
        <v>41579</v>
      </c>
      <c r="W103" s="13" t="s">
        <v>321</v>
      </c>
      <c r="X103" s="13" t="str">
        <f t="shared" si="6"/>
        <v>11/2/2017</v>
      </c>
      <c r="Y103" s="13" t="s">
        <v>358</v>
      </c>
      <c r="Z103" s="13"/>
      <c r="AA103" s="14">
        <v>11</v>
      </c>
      <c r="AB103" s="14" t="s">
        <v>35</v>
      </c>
      <c r="AC103" s="7" t="s">
        <v>36</v>
      </c>
      <c r="AD103" s="7" t="s">
        <v>39</v>
      </c>
      <c r="AE103" s="7" t="s">
        <v>38</v>
      </c>
      <c r="AF103" s="15">
        <v>3842472.4449999998</v>
      </c>
      <c r="AQ103" s="7" t="s">
        <v>32</v>
      </c>
      <c r="AR103" s="7" t="s">
        <v>33</v>
      </c>
      <c r="AS103" s="7" t="s">
        <v>42</v>
      </c>
      <c r="AT103" s="13">
        <v>41579</v>
      </c>
      <c r="AU103" s="13" t="s">
        <v>358</v>
      </c>
      <c r="AV103" s="235" t="str">
        <f t="shared" si="7"/>
        <v>Q4</v>
      </c>
      <c r="AW103" s="14" t="s">
        <v>35</v>
      </c>
      <c r="AX103" s="7" t="s">
        <v>36</v>
      </c>
      <c r="AY103" s="7" t="s">
        <v>39</v>
      </c>
      <c r="AZ103" s="7" t="s">
        <v>38</v>
      </c>
      <c r="BA103" s="15">
        <v>3842472.4449999998</v>
      </c>
    </row>
    <row r="104" spans="2:53">
      <c r="B104" s="238"/>
      <c r="C104" s="239"/>
      <c r="D104" s="239"/>
      <c r="E104" s="240"/>
      <c r="F104" s="240"/>
      <c r="G104" s="240"/>
      <c r="H104" s="241"/>
      <c r="I104" s="241"/>
      <c r="J104" s="239"/>
      <c r="K104" s="239"/>
      <c r="L104" s="239"/>
      <c r="M104" s="242"/>
      <c r="S104" s="7" t="s">
        <v>32</v>
      </c>
      <c r="T104" s="7" t="s">
        <v>33</v>
      </c>
      <c r="U104" s="7" t="s">
        <v>42</v>
      </c>
      <c r="V104" s="13">
        <v>41609</v>
      </c>
      <c r="W104" s="13" t="s">
        <v>322</v>
      </c>
      <c r="X104" s="13" t="str">
        <f t="shared" si="6"/>
        <v>12/2/2017</v>
      </c>
      <c r="Y104" s="13" t="s">
        <v>359</v>
      </c>
      <c r="Z104" s="13"/>
      <c r="AA104" s="14">
        <v>12</v>
      </c>
      <c r="AB104" s="14" t="s">
        <v>35</v>
      </c>
      <c r="AC104" s="7" t="s">
        <v>36</v>
      </c>
      <c r="AD104" s="7" t="s">
        <v>39</v>
      </c>
      <c r="AE104" s="7" t="s">
        <v>38</v>
      </c>
      <c r="AF104" s="15">
        <v>4323044.34</v>
      </c>
      <c r="AQ104" s="7" t="s">
        <v>32</v>
      </c>
      <c r="AR104" s="7" t="s">
        <v>33</v>
      </c>
      <c r="AS104" s="7" t="s">
        <v>42</v>
      </c>
      <c r="AT104" s="13">
        <v>41609</v>
      </c>
      <c r="AU104" s="13" t="s">
        <v>359</v>
      </c>
      <c r="AV104" s="235" t="str">
        <f t="shared" si="7"/>
        <v>Q4</v>
      </c>
      <c r="AW104" s="14" t="s">
        <v>35</v>
      </c>
      <c r="AX104" s="7" t="s">
        <v>36</v>
      </c>
      <c r="AY104" s="7" t="s">
        <v>39</v>
      </c>
      <c r="AZ104" s="7" t="s">
        <v>38</v>
      </c>
      <c r="BA104" s="15">
        <v>4323044.34</v>
      </c>
    </row>
    <row r="105" spans="2:53">
      <c r="B105" s="243"/>
      <c r="C105" s="244"/>
      <c r="D105" s="244"/>
      <c r="E105" s="245"/>
      <c r="F105" s="245"/>
      <c r="G105" s="245"/>
      <c r="H105" s="246"/>
      <c r="I105" s="246"/>
      <c r="J105" s="244"/>
      <c r="K105" s="244"/>
      <c r="L105" s="244"/>
      <c r="M105" s="247"/>
      <c r="S105" s="7" t="s">
        <v>32</v>
      </c>
      <c r="T105" s="7" t="s">
        <v>33</v>
      </c>
      <c r="U105" s="7" t="s">
        <v>42</v>
      </c>
      <c r="V105" s="13">
        <v>41640</v>
      </c>
      <c r="W105" s="13" t="s">
        <v>312</v>
      </c>
      <c r="X105" s="13" t="str">
        <f t="shared" si="6"/>
        <v>1/2/2018</v>
      </c>
      <c r="Y105" s="13" t="s">
        <v>360</v>
      </c>
      <c r="Z105" s="13"/>
      <c r="AA105" s="14">
        <v>1</v>
      </c>
      <c r="AB105" s="14" t="s">
        <v>35</v>
      </c>
      <c r="AC105" s="7" t="s">
        <v>36</v>
      </c>
      <c r="AD105" s="7" t="s">
        <v>39</v>
      </c>
      <c r="AE105" s="7" t="s">
        <v>38</v>
      </c>
      <c r="AF105" s="15">
        <v>6209460.4500000002</v>
      </c>
      <c r="AQ105" s="7" t="s">
        <v>32</v>
      </c>
      <c r="AR105" s="7" t="s">
        <v>33</v>
      </c>
      <c r="AS105" s="7" t="s">
        <v>42</v>
      </c>
      <c r="AT105" s="13">
        <v>41640</v>
      </c>
      <c r="AU105" s="13" t="s">
        <v>360</v>
      </c>
      <c r="AV105" s="235" t="str">
        <f t="shared" si="7"/>
        <v>Q1</v>
      </c>
      <c r="AW105" s="14" t="s">
        <v>35</v>
      </c>
      <c r="AX105" s="7" t="s">
        <v>36</v>
      </c>
      <c r="AY105" s="7" t="s">
        <v>39</v>
      </c>
      <c r="AZ105" s="7" t="s">
        <v>38</v>
      </c>
      <c r="BA105" s="15">
        <v>6209460.4500000002</v>
      </c>
    </row>
    <row r="106" spans="2:53">
      <c r="B106" s="238"/>
      <c r="C106" s="239"/>
      <c r="D106" s="239"/>
      <c r="E106" s="240"/>
      <c r="F106" s="240"/>
      <c r="G106" s="240"/>
      <c r="H106" s="241"/>
      <c r="I106" s="241"/>
      <c r="J106" s="239"/>
      <c r="K106" s="239"/>
      <c r="L106" s="239"/>
      <c r="M106" s="242"/>
      <c r="S106" s="7" t="s">
        <v>32</v>
      </c>
      <c r="T106" s="7" t="s">
        <v>33</v>
      </c>
      <c r="U106" s="7" t="s">
        <v>42</v>
      </c>
      <c r="V106" s="13">
        <v>41671</v>
      </c>
      <c r="W106" s="13" t="s">
        <v>313</v>
      </c>
      <c r="X106" s="13" t="str">
        <f t="shared" si="6"/>
        <v>2/2/2018</v>
      </c>
      <c r="Y106" s="13" t="s">
        <v>361</v>
      </c>
      <c r="Z106" s="13"/>
      <c r="AA106" s="14">
        <v>2</v>
      </c>
      <c r="AB106" s="14" t="s">
        <v>35</v>
      </c>
      <c r="AC106" s="7" t="s">
        <v>36</v>
      </c>
      <c r="AD106" s="7" t="s">
        <v>39</v>
      </c>
      <c r="AE106" s="7" t="s">
        <v>38</v>
      </c>
      <c r="AF106" s="15">
        <v>4633597.4249999998</v>
      </c>
      <c r="AQ106" s="7" t="s">
        <v>32</v>
      </c>
      <c r="AR106" s="7" t="s">
        <v>33</v>
      </c>
      <c r="AS106" s="7" t="s">
        <v>42</v>
      </c>
      <c r="AT106" s="13">
        <v>41671</v>
      </c>
      <c r="AU106" s="13" t="s">
        <v>361</v>
      </c>
      <c r="AV106" s="235" t="str">
        <f t="shared" si="7"/>
        <v>Q1</v>
      </c>
      <c r="AW106" s="14" t="s">
        <v>35</v>
      </c>
      <c r="AX106" s="7" t="s">
        <v>36</v>
      </c>
      <c r="AY106" s="7" t="s">
        <v>39</v>
      </c>
      <c r="AZ106" s="7" t="s">
        <v>38</v>
      </c>
      <c r="BA106" s="15">
        <v>4633597.4249999998</v>
      </c>
    </row>
    <row r="107" spans="2:53">
      <c r="B107" s="243"/>
      <c r="C107" s="244"/>
      <c r="D107" s="244"/>
      <c r="E107" s="245"/>
      <c r="F107" s="245"/>
      <c r="G107" s="245"/>
      <c r="H107" s="246"/>
      <c r="I107" s="246"/>
      <c r="J107" s="244"/>
      <c r="K107" s="244"/>
      <c r="L107" s="244"/>
      <c r="M107" s="247"/>
      <c r="S107" s="7" t="s">
        <v>32</v>
      </c>
      <c r="T107" s="7" t="s">
        <v>33</v>
      </c>
      <c r="U107" s="7" t="s">
        <v>42</v>
      </c>
      <c r="V107" s="13">
        <v>41699</v>
      </c>
      <c r="W107" s="13" t="s">
        <v>314</v>
      </c>
      <c r="X107" s="13" t="str">
        <f t="shared" si="6"/>
        <v>3/2/2018</v>
      </c>
      <c r="Y107" s="13" t="s">
        <v>362</v>
      </c>
      <c r="Z107" s="13"/>
      <c r="AA107" s="14">
        <v>3</v>
      </c>
      <c r="AB107" s="14" t="s">
        <v>35</v>
      </c>
      <c r="AC107" s="7" t="s">
        <v>36</v>
      </c>
      <c r="AD107" s="7" t="s">
        <v>39</v>
      </c>
      <c r="AE107" s="7" t="s">
        <v>38</v>
      </c>
      <c r="AF107" s="15">
        <v>5456855.7725</v>
      </c>
      <c r="AQ107" s="7" t="s">
        <v>32</v>
      </c>
      <c r="AR107" s="7" t="s">
        <v>33</v>
      </c>
      <c r="AS107" s="7" t="s">
        <v>42</v>
      </c>
      <c r="AT107" s="13">
        <v>41699</v>
      </c>
      <c r="AU107" s="13" t="s">
        <v>362</v>
      </c>
      <c r="AV107" s="235" t="str">
        <f t="shared" si="7"/>
        <v>Q1</v>
      </c>
      <c r="AW107" s="14" t="s">
        <v>35</v>
      </c>
      <c r="AX107" s="7" t="s">
        <v>36</v>
      </c>
      <c r="AY107" s="7" t="s">
        <v>39</v>
      </c>
      <c r="AZ107" s="7" t="s">
        <v>38</v>
      </c>
      <c r="BA107" s="15">
        <v>5456855.7725</v>
      </c>
    </row>
    <row r="108" spans="2:53">
      <c r="B108" s="238"/>
      <c r="C108" s="239"/>
      <c r="D108" s="239"/>
      <c r="E108" s="240"/>
      <c r="F108" s="240"/>
      <c r="G108" s="240"/>
      <c r="H108" s="241"/>
      <c r="I108" s="241"/>
      <c r="J108" s="239"/>
      <c r="K108" s="239"/>
      <c r="L108" s="239"/>
      <c r="M108" s="242"/>
      <c r="S108" s="7" t="s">
        <v>32</v>
      </c>
      <c r="T108" s="7" t="s">
        <v>33</v>
      </c>
      <c r="U108" s="7" t="s">
        <v>42</v>
      </c>
      <c r="V108" s="13">
        <v>41730</v>
      </c>
      <c r="W108" s="13" t="s">
        <v>315</v>
      </c>
      <c r="X108" s="13" t="str">
        <f t="shared" si="6"/>
        <v>4/2/2018</v>
      </c>
      <c r="Y108" s="13" t="s">
        <v>363</v>
      </c>
      <c r="Z108" s="13"/>
      <c r="AA108" s="14">
        <v>4</v>
      </c>
      <c r="AB108" s="14" t="s">
        <v>35</v>
      </c>
      <c r="AC108" s="7" t="s">
        <v>36</v>
      </c>
      <c r="AD108" s="7" t="s">
        <v>39</v>
      </c>
      <c r="AE108" s="7" t="s">
        <v>38</v>
      </c>
      <c r="AF108" s="15">
        <v>4519009.7350000003</v>
      </c>
      <c r="AQ108" s="7" t="s">
        <v>32</v>
      </c>
      <c r="AR108" s="7" t="s">
        <v>33</v>
      </c>
      <c r="AS108" s="7" t="s">
        <v>42</v>
      </c>
      <c r="AT108" s="13">
        <v>41730</v>
      </c>
      <c r="AU108" s="13" t="s">
        <v>363</v>
      </c>
      <c r="AV108" s="235" t="str">
        <f t="shared" si="7"/>
        <v>Q2</v>
      </c>
      <c r="AW108" s="14" t="s">
        <v>35</v>
      </c>
      <c r="AX108" s="7" t="s">
        <v>36</v>
      </c>
      <c r="AY108" s="7" t="s">
        <v>39</v>
      </c>
      <c r="AZ108" s="7" t="s">
        <v>38</v>
      </c>
      <c r="BA108" s="15">
        <v>4519009.7350000003</v>
      </c>
    </row>
    <row r="109" spans="2:53">
      <c r="B109" s="243"/>
      <c r="C109" s="244"/>
      <c r="D109" s="244"/>
      <c r="E109" s="245"/>
      <c r="F109" s="245"/>
      <c r="G109" s="245"/>
      <c r="H109" s="246"/>
      <c r="I109" s="246"/>
      <c r="J109" s="244"/>
      <c r="K109" s="244"/>
      <c r="L109" s="244"/>
      <c r="M109" s="247"/>
      <c r="S109" s="7" t="s">
        <v>32</v>
      </c>
      <c r="T109" s="7" t="s">
        <v>33</v>
      </c>
      <c r="U109" s="7" t="s">
        <v>42</v>
      </c>
      <c r="V109" s="13">
        <v>41760</v>
      </c>
      <c r="W109" s="13" t="s">
        <v>272</v>
      </c>
      <c r="X109" s="13" t="str">
        <f t="shared" si="6"/>
        <v>5/2/2018</v>
      </c>
      <c r="Y109" s="13" t="s">
        <v>364</v>
      </c>
      <c r="Z109" s="13"/>
      <c r="AA109" s="14">
        <v>5</v>
      </c>
      <c r="AB109" s="14" t="s">
        <v>35</v>
      </c>
      <c r="AC109" s="7" t="s">
        <v>36</v>
      </c>
      <c r="AD109" s="7" t="s">
        <v>39</v>
      </c>
      <c r="AE109" s="7" t="s">
        <v>38</v>
      </c>
      <c r="AF109" s="15">
        <v>4063138.47</v>
      </c>
      <c r="AQ109" s="7" t="s">
        <v>32</v>
      </c>
      <c r="AR109" s="7" t="s">
        <v>33</v>
      </c>
      <c r="AS109" s="7" t="s">
        <v>42</v>
      </c>
      <c r="AT109" s="13">
        <v>41760</v>
      </c>
      <c r="AU109" s="13" t="s">
        <v>364</v>
      </c>
      <c r="AV109" s="235" t="str">
        <f t="shared" si="7"/>
        <v>Q2</v>
      </c>
      <c r="AW109" s="14" t="s">
        <v>35</v>
      </c>
      <c r="AX109" s="7" t="s">
        <v>36</v>
      </c>
      <c r="AY109" s="7" t="s">
        <v>39</v>
      </c>
      <c r="AZ109" s="7" t="s">
        <v>38</v>
      </c>
      <c r="BA109" s="15">
        <v>4063138.47</v>
      </c>
    </row>
    <row r="110" spans="2:53">
      <c r="B110" s="238"/>
      <c r="C110" s="239"/>
      <c r="D110" s="239"/>
      <c r="E110" s="240"/>
      <c r="F110" s="240"/>
      <c r="G110" s="240"/>
      <c r="H110" s="241"/>
      <c r="I110" s="241"/>
      <c r="J110" s="239"/>
      <c r="K110" s="239"/>
      <c r="L110" s="239"/>
      <c r="M110" s="242"/>
      <c r="S110" s="7" t="s">
        <v>32</v>
      </c>
      <c r="T110" s="7" t="s">
        <v>33</v>
      </c>
      <c r="U110" s="7" t="s">
        <v>42</v>
      </c>
      <c r="V110" s="13">
        <v>41791</v>
      </c>
      <c r="W110" s="13" t="s">
        <v>316</v>
      </c>
      <c r="X110" s="13" t="str">
        <f t="shared" si="6"/>
        <v>6/2/2018</v>
      </c>
      <c r="Y110" s="13" t="s">
        <v>365</v>
      </c>
      <c r="Z110" s="13"/>
      <c r="AA110" s="14">
        <v>6</v>
      </c>
      <c r="AB110" s="14" t="s">
        <v>35</v>
      </c>
      <c r="AC110" s="7" t="s">
        <v>36</v>
      </c>
      <c r="AD110" s="7" t="s">
        <v>39</v>
      </c>
      <c r="AE110" s="7" t="s">
        <v>38</v>
      </c>
      <c r="AF110" s="15">
        <v>4490046.4649999999</v>
      </c>
      <c r="AQ110" s="7" t="s">
        <v>32</v>
      </c>
      <c r="AR110" s="7" t="s">
        <v>33</v>
      </c>
      <c r="AS110" s="7" t="s">
        <v>42</v>
      </c>
      <c r="AT110" s="13">
        <v>41791</v>
      </c>
      <c r="AU110" s="13" t="s">
        <v>365</v>
      </c>
      <c r="AV110" s="235" t="str">
        <f t="shared" si="7"/>
        <v>Q2</v>
      </c>
      <c r="AW110" s="14" t="s">
        <v>35</v>
      </c>
      <c r="AX110" s="7" t="s">
        <v>36</v>
      </c>
      <c r="AY110" s="7" t="s">
        <v>39</v>
      </c>
      <c r="AZ110" s="7" t="s">
        <v>38</v>
      </c>
      <c r="BA110" s="15">
        <v>4490046.4649999999</v>
      </c>
    </row>
    <row r="111" spans="2:53">
      <c r="B111" s="243"/>
      <c r="C111" s="244"/>
      <c r="D111" s="244"/>
      <c r="E111" s="245"/>
      <c r="F111" s="245"/>
      <c r="G111" s="245"/>
      <c r="H111" s="246"/>
      <c r="I111" s="246"/>
      <c r="J111" s="244"/>
      <c r="K111" s="244"/>
      <c r="L111" s="244"/>
      <c r="M111" s="247"/>
      <c r="S111" s="7" t="s">
        <v>32</v>
      </c>
      <c r="T111" s="7" t="s">
        <v>33</v>
      </c>
      <c r="U111" s="7" t="s">
        <v>42</v>
      </c>
      <c r="V111" s="13">
        <v>41456</v>
      </c>
      <c r="W111" s="13" t="s">
        <v>317</v>
      </c>
      <c r="X111" s="13" t="str">
        <f t="shared" si="6"/>
        <v>7/2/2017</v>
      </c>
      <c r="Y111" s="13" t="s">
        <v>354</v>
      </c>
      <c r="Z111" s="13"/>
      <c r="AA111" s="14">
        <v>7</v>
      </c>
      <c r="AB111" s="14" t="s">
        <v>35</v>
      </c>
      <c r="AC111" s="7" t="s">
        <v>40</v>
      </c>
      <c r="AD111" s="7" t="s">
        <v>37</v>
      </c>
      <c r="AE111" s="7" t="s">
        <v>38</v>
      </c>
      <c r="AF111" s="15">
        <v>2117872.8966999999</v>
      </c>
      <c r="AQ111" s="7" t="s">
        <v>32</v>
      </c>
      <c r="AR111" s="7" t="s">
        <v>33</v>
      </c>
      <c r="AS111" s="7" t="s">
        <v>42</v>
      </c>
      <c r="AT111" s="13">
        <v>41456</v>
      </c>
      <c r="AU111" s="13" t="s">
        <v>354</v>
      </c>
      <c r="AV111" s="235" t="str">
        <f t="shared" si="7"/>
        <v>Q3</v>
      </c>
      <c r="AW111" s="14" t="s">
        <v>35</v>
      </c>
      <c r="AX111" s="7" t="s">
        <v>40</v>
      </c>
      <c r="AY111" s="7" t="s">
        <v>37</v>
      </c>
      <c r="AZ111" s="7" t="s">
        <v>38</v>
      </c>
      <c r="BA111" s="15">
        <v>2117872.8966999999</v>
      </c>
    </row>
    <row r="112" spans="2:53">
      <c r="B112" s="238"/>
      <c r="C112" s="239"/>
      <c r="D112" s="239"/>
      <c r="E112" s="240"/>
      <c r="F112" s="240"/>
      <c r="G112" s="240"/>
      <c r="H112" s="241"/>
      <c r="I112" s="241"/>
      <c r="J112" s="239"/>
      <c r="K112" s="239"/>
      <c r="L112" s="239"/>
      <c r="M112" s="242"/>
      <c r="S112" s="7" t="s">
        <v>32</v>
      </c>
      <c r="T112" s="7" t="s">
        <v>33</v>
      </c>
      <c r="U112" s="7" t="s">
        <v>42</v>
      </c>
      <c r="V112" s="13">
        <v>41487</v>
      </c>
      <c r="W112" s="13" t="s">
        <v>318</v>
      </c>
      <c r="X112" s="13" t="str">
        <f t="shared" si="6"/>
        <v>8/2/2017</v>
      </c>
      <c r="Y112" s="13" t="s">
        <v>355</v>
      </c>
      <c r="Z112" s="13"/>
      <c r="AA112" s="14">
        <v>8</v>
      </c>
      <c r="AB112" s="14" t="s">
        <v>35</v>
      </c>
      <c r="AC112" s="7" t="s">
        <v>40</v>
      </c>
      <c r="AD112" s="7" t="s">
        <v>37</v>
      </c>
      <c r="AE112" s="7" t="s">
        <v>38</v>
      </c>
      <c r="AF112" s="15">
        <v>1784971.7644</v>
      </c>
      <c r="AQ112" s="7" t="s">
        <v>32</v>
      </c>
      <c r="AR112" s="7" t="s">
        <v>33</v>
      </c>
      <c r="AS112" s="7" t="s">
        <v>42</v>
      </c>
      <c r="AT112" s="13">
        <v>41487</v>
      </c>
      <c r="AU112" s="13" t="s">
        <v>355</v>
      </c>
      <c r="AV112" s="235" t="str">
        <f t="shared" si="7"/>
        <v>Q3</v>
      </c>
      <c r="AW112" s="14" t="s">
        <v>35</v>
      </c>
      <c r="AX112" s="7" t="s">
        <v>40</v>
      </c>
      <c r="AY112" s="7" t="s">
        <v>37</v>
      </c>
      <c r="AZ112" s="7" t="s">
        <v>38</v>
      </c>
      <c r="BA112" s="15">
        <v>1784971.7644</v>
      </c>
    </row>
    <row r="113" spans="2:53">
      <c r="B113" s="243"/>
      <c r="C113" s="244"/>
      <c r="D113" s="244"/>
      <c r="E113" s="245"/>
      <c r="F113" s="245"/>
      <c r="G113" s="245"/>
      <c r="H113" s="246"/>
      <c r="I113" s="246"/>
      <c r="J113" s="244"/>
      <c r="K113" s="244"/>
      <c r="L113" s="244"/>
      <c r="M113" s="247"/>
      <c r="S113" s="7" t="s">
        <v>32</v>
      </c>
      <c r="T113" s="7" t="s">
        <v>33</v>
      </c>
      <c r="U113" s="7" t="s">
        <v>42</v>
      </c>
      <c r="V113" s="13">
        <v>41518</v>
      </c>
      <c r="W113" s="13" t="s">
        <v>319</v>
      </c>
      <c r="X113" s="13" t="str">
        <f t="shared" si="6"/>
        <v>9/2/2017</v>
      </c>
      <c r="Y113" s="13" t="s">
        <v>356</v>
      </c>
      <c r="Z113" s="13"/>
      <c r="AA113" s="14">
        <v>9</v>
      </c>
      <c r="AB113" s="14" t="s">
        <v>35</v>
      </c>
      <c r="AC113" s="7" t="s">
        <v>40</v>
      </c>
      <c r="AD113" s="7" t="s">
        <v>37</v>
      </c>
      <c r="AE113" s="7" t="s">
        <v>38</v>
      </c>
      <c r="AF113" s="15">
        <v>1972165.5701000001</v>
      </c>
      <c r="AQ113" s="7" t="s">
        <v>32</v>
      </c>
      <c r="AR113" s="7" t="s">
        <v>33</v>
      </c>
      <c r="AS113" s="7" t="s">
        <v>42</v>
      </c>
      <c r="AT113" s="13">
        <v>41518</v>
      </c>
      <c r="AU113" s="13" t="s">
        <v>356</v>
      </c>
      <c r="AV113" s="235" t="str">
        <f t="shared" si="7"/>
        <v>Q3</v>
      </c>
      <c r="AW113" s="14" t="s">
        <v>35</v>
      </c>
      <c r="AX113" s="7" t="s">
        <v>40</v>
      </c>
      <c r="AY113" s="7" t="s">
        <v>37</v>
      </c>
      <c r="AZ113" s="7" t="s">
        <v>38</v>
      </c>
      <c r="BA113" s="15">
        <v>1972165.5701000001</v>
      </c>
    </row>
    <row r="114" spans="2:53">
      <c r="B114" s="238"/>
      <c r="C114" s="239"/>
      <c r="D114" s="239"/>
      <c r="E114" s="240"/>
      <c r="F114" s="240"/>
      <c r="G114" s="240"/>
      <c r="H114" s="241"/>
      <c r="I114" s="241"/>
      <c r="J114" s="239"/>
      <c r="K114" s="239"/>
      <c r="L114" s="239"/>
      <c r="M114" s="242"/>
      <c r="S114" s="7" t="s">
        <v>32</v>
      </c>
      <c r="T114" s="7" t="s">
        <v>33</v>
      </c>
      <c r="U114" s="7" t="s">
        <v>42</v>
      </c>
      <c r="V114" s="13">
        <v>41548</v>
      </c>
      <c r="W114" s="13" t="s">
        <v>320</v>
      </c>
      <c r="X114" s="13" t="str">
        <f t="shared" si="6"/>
        <v>10/2/2017</v>
      </c>
      <c r="Y114" s="13" t="s">
        <v>357</v>
      </c>
      <c r="Z114" s="13"/>
      <c r="AA114" s="14">
        <v>10</v>
      </c>
      <c r="AB114" s="14" t="s">
        <v>35</v>
      </c>
      <c r="AC114" s="7" t="s">
        <v>40</v>
      </c>
      <c r="AD114" s="7" t="s">
        <v>37</v>
      </c>
      <c r="AE114" s="7" t="s">
        <v>38</v>
      </c>
      <c r="AF114" s="15">
        <v>1851866.2887999997</v>
      </c>
      <c r="AQ114" s="7" t="s">
        <v>32</v>
      </c>
      <c r="AR114" s="7" t="s">
        <v>33</v>
      </c>
      <c r="AS114" s="7" t="s">
        <v>42</v>
      </c>
      <c r="AT114" s="13">
        <v>41548</v>
      </c>
      <c r="AU114" s="13" t="s">
        <v>357</v>
      </c>
      <c r="AV114" s="235" t="str">
        <f t="shared" si="7"/>
        <v>Q4</v>
      </c>
      <c r="AW114" s="14" t="s">
        <v>35</v>
      </c>
      <c r="AX114" s="7" t="s">
        <v>40</v>
      </c>
      <c r="AY114" s="7" t="s">
        <v>37</v>
      </c>
      <c r="AZ114" s="7" t="s">
        <v>38</v>
      </c>
      <c r="BA114" s="15">
        <v>1851866.2887999997</v>
      </c>
    </row>
    <row r="115" spans="2:53">
      <c r="B115" s="243"/>
      <c r="C115" s="244"/>
      <c r="D115" s="244"/>
      <c r="E115" s="245"/>
      <c r="F115" s="245"/>
      <c r="G115" s="245"/>
      <c r="H115" s="246"/>
      <c r="I115" s="246"/>
      <c r="J115" s="244"/>
      <c r="K115" s="244"/>
      <c r="L115" s="244"/>
      <c r="M115" s="247"/>
      <c r="S115" s="7" t="s">
        <v>32</v>
      </c>
      <c r="T115" s="7" t="s">
        <v>33</v>
      </c>
      <c r="U115" s="7" t="s">
        <v>42</v>
      </c>
      <c r="V115" s="13">
        <v>41579</v>
      </c>
      <c r="W115" s="13" t="s">
        <v>321</v>
      </c>
      <c r="X115" s="13" t="str">
        <f t="shared" si="6"/>
        <v>11/2/2017</v>
      </c>
      <c r="Y115" s="13" t="s">
        <v>358</v>
      </c>
      <c r="Z115" s="13"/>
      <c r="AA115" s="14">
        <v>11</v>
      </c>
      <c r="AB115" s="14" t="s">
        <v>35</v>
      </c>
      <c r="AC115" s="7" t="s">
        <v>40</v>
      </c>
      <c r="AD115" s="7" t="s">
        <v>37</v>
      </c>
      <c r="AE115" s="7" t="s">
        <v>38</v>
      </c>
      <c r="AF115" s="15">
        <v>1690687.8758</v>
      </c>
      <c r="AQ115" s="7" t="s">
        <v>32</v>
      </c>
      <c r="AR115" s="7" t="s">
        <v>33</v>
      </c>
      <c r="AS115" s="7" t="s">
        <v>42</v>
      </c>
      <c r="AT115" s="13">
        <v>41579</v>
      </c>
      <c r="AU115" s="13" t="s">
        <v>358</v>
      </c>
      <c r="AV115" s="235" t="str">
        <f t="shared" si="7"/>
        <v>Q4</v>
      </c>
      <c r="AW115" s="14" t="s">
        <v>35</v>
      </c>
      <c r="AX115" s="7" t="s">
        <v>40</v>
      </c>
      <c r="AY115" s="7" t="s">
        <v>37</v>
      </c>
      <c r="AZ115" s="7" t="s">
        <v>38</v>
      </c>
      <c r="BA115" s="15">
        <v>1690687.8758</v>
      </c>
    </row>
    <row r="116" spans="2:53">
      <c r="B116" s="238"/>
      <c r="C116" s="239"/>
      <c r="D116" s="239"/>
      <c r="E116" s="240"/>
      <c r="F116" s="240"/>
      <c r="G116" s="240"/>
      <c r="H116" s="241"/>
      <c r="I116" s="241"/>
      <c r="J116" s="239"/>
      <c r="K116" s="239"/>
      <c r="L116" s="239"/>
      <c r="M116" s="242"/>
      <c r="S116" s="7" t="s">
        <v>32</v>
      </c>
      <c r="T116" s="7" t="s">
        <v>33</v>
      </c>
      <c r="U116" s="7" t="s">
        <v>42</v>
      </c>
      <c r="V116" s="13">
        <v>41609</v>
      </c>
      <c r="W116" s="13" t="s">
        <v>322</v>
      </c>
      <c r="X116" s="13" t="str">
        <f t="shared" si="6"/>
        <v>12/2/2017</v>
      </c>
      <c r="Y116" s="13" t="s">
        <v>359</v>
      </c>
      <c r="Z116" s="13"/>
      <c r="AA116" s="14">
        <v>12</v>
      </c>
      <c r="AB116" s="14" t="s">
        <v>35</v>
      </c>
      <c r="AC116" s="7" t="s">
        <v>40</v>
      </c>
      <c r="AD116" s="7" t="s">
        <v>37</v>
      </c>
      <c r="AE116" s="7" t="s">
        <v>38</v>
      </c>
      <c r="AF116" s="15">
        <v>1902139.5096</v>
      </c>
      <c r="AQ116" s="7" t="s">
        <v>32</v>
      </c>
      <c r="AR116" s="7" t="s">
        <v>33</v>
      </c>
      <c r="AS116" s="7" t="s">
        <v>42</v>
      </c>
      <c r="AT116" s="13">
        <v>41609</v>
      </c>
      <c r="AU116" s="13" t="s">
        <v>359</v>
      </c>
      <c r="AV116" s="235" t="str">
        <f t="shared" si="7"/>
        <v>Q4</v>
      </c>
      <c r="AW116" s="14" t="s">
        <v>35</v>
      </c>
      <c r="AX116" s="7" t="s">
        <v>40</v>
      </c>
      <c r="AY116" s="7" t="s">
        <v>37</v>
      </c>
      <c r="AZ116" s="7" t="s">
        <v>38</v>
      </c>
      <c r="BA116" s="15">
        <v>1902139.5096</v>
      </c>
    </row>
    <row r="117" spans="2:53">
      <c r="B117" s="243"/>
      <c r="C117" s="244"/>
      <c r="D117" s="244"/>
      <c r="E117" s="245"/>
      <c r="F117" s="245"/>
      <c r="G117" s="245"/>
      <c r="H117" s="246"/>
      <c r="I117" s="246"/>
      <c r="J117" s="244"/>
      <c r="K117" s="244"/>
      <c r="L117" s="244"/>
      <c r="M117" s="247"/>
      <c r="S117" s="7" t="s">
        <v>32</v>
      </c>
      <c r="T117" s="7" t="s">
        <v>33</v>
      </c>
      <c r="U117" s="7" t="s">
        <v>42</v>
      </c>
      <c r="V117" s="13">
        <v>41640</v>
      </c>
      <c r="W117" s="13" t="s">
        <v>312</v>
      </c>
      <c r="X117" s="13" t="str">
        <f t="shared" si="6"/>
        <v>1/2/2018</v>
      </c>
      <c r="Y117" s="13" t="s">
        <v>360</v>
      </c>
      <c r="Z117" s="13"/>
      <c r="AA117" s="14">
        <v>1</v>
      </c>
      <c r="AB117" s="14" t="s">
        <v>35</v>
      </c>
      <c r="AC117" s="7" t="s">
        <v>40</v>
      </c>
      <c r="AD117" s="7" t="s">
        <v>37</v>
      </c>
      <c r="AE117" s="7" t="s">
        <v>38</v>
      </c>
      <c r="AF117" s="15">
        <v>2732162.5980000002</v>
      </c>
      <c r="AQ117" s="7" t="s">
        <v>32</v>
      </c>
      <c r="AR117" s="7" t="s">
        <v>33</v>
      </c>
      <c r="AS117" s="7" t="s">
        <v>42</v>
      </c>
      <c r="AT117" s="13">
        <v>41640</v>
      </c>
      <c r="AU117" s="13" t="s">
        <v>360</v>
      </c>
      <c r="AV117" s="235" t="str">
        <f t="shared" si="7"/>
        <v>Q1</v>
      </c>
      <c r="AW117" s="14" t="s">
        <v>35</v>
      </c>
      <c r="AX117" s="7" t="s">
        <v>40</v>
      </c>
      <c r="AY117" s="7" t="s">
        <v>37</v>
      </c>
      <c r="AZ117" s="7" t="s">
        <v>38</v>
      </c>
      <c r="BA117" s="15">
        <v>2732162.5980000002</v>
      </c>
    </row>
    <row r="118" spans="2:53">
      <c r="B118" s="238"/>
      <c r="C118" s="239"/>
      <c r="D118" s="239"/>
      <c r="E118" s="240"/>
      <c r="F118" s="240"/>
      <c r="G118" s="240"/>
      <c r="H118" s="241"/>
      <c r="I118" s="241"/>
      <c r="J118" s="239"/>
      <c r="K118" s="239"/>
      <c r="L118" s="239"/>
      <c r="M118" s="242"/>
      <c r="S118" s="7" t="s">
        <v>32</v>
      </c>
      <c r="T118" s="7" t="s">
        <v>33</v>
      </c>
      <c r="U118" s="7" t="s">
        <v>42</v>
      </c>
      <c r="V118" s="13">
        <v>41671</v>
      </c>
      <c r="W118" s="13" t="s">
        <v>313</v>
      </c>
      <c r="X118" s="13" t="str">
        <f t="shared" si="6"/>
        <v>2/2/2018</v>
      </c>
      <c r="Y118" s="13" t="s">
        <v>361</v>
      </c>
      <c r="Z118" s="13"/>
      <c r="AA118" s="14">
        <v>2</v>
      </c>
      <c r="AB118" s="14" t="s">
        <v>35</v>
      </c>
      <c r="AC118" s="7" t="s">
        <v>40</v>
      </c>
      <c r="AD118" s="7" t="s">
        <v>37</v>
      </c>
      <c r="AE118" s="7" t="s">
        <v>38</v>
      </c>
      <c r="AF118" s="15">
        <v>2478782.8670000001</v>
      </c>
      <c r="AQ118" s="7" t="s">
        <v>32</v>
      </c>
      <c r="AR118" s="7" t="s">
        <v>33</v>
      </c>
      <c r="AS118" s="7" t="s">
        <v>42</v>
      </c>
      <c r="AT118" s="13">
        <v>41671</v>
      </c>
      <c r="AU118" s="13" t="s">
        <v>361</v>
      </c>
      <c r="AV118" s="235" t="str">
        <f t="shared" si="7"/>
        <v>Q1</v>
      </c>
      <c r="AW118" s="14" t="s">
        <v>35</v>
      </c>
      <c r="AX118" s="7" t="s">
        <v>40</v>
      </c>
      <c r="AY118" s="7" t="s">
        <v>37</v>
      </c>
      <c r="AZ118" s="7" t="s">
        <v>38</v>
      </c>
      <c r="BA118" s="15">
        <v>2478782.8670000001</v>
      </c>
    </row>
    <row r="119" spans="2:53">
      <c r="B119" s="243"/>
      <c r="C119" s="244"/>
      <c r="D119" s="244"/>
      <c r="E119" s="245"/>
      <c r="F119" s="245"/>
      <c r="G119" s="245"/>
      <c r="H119" s="246"/>
      <c r="I119" s="246"/>
      <c r="J119" s="244"/>
      <c r="K119" s="244"/>
      <c r="L119" s="244"/>
      <c r="M119" s="247"/>
      <c r="S119" s="7" t="s">
        <v>32</v>
      </c>
      <c r="T119" s="7" t="s">
        <v>33</v>
      </c>
      <c r="U119" s="7" t="s">
        <v>42</v>
      </c>
      <c r="V119" s="13">
        <v>41699</v>
      </c>
      <c r="W119" s="13" t="s">
        <v>314</v>
      </c>
      <c r="X119" s="13" t="str">
        <f t="shared" si="6"/>
        <v>3/2/2018</v>
      </c>
      <c r="Y119" s="13" t="s">
        <v>362</v>
      </c>
      <c r="Z119" s="13"/>
      <c r="AA119" s="14">
        <v>3</v>
      </c>
      <c r="AB119" s="14" t="s">
        <v>35</v>
      </c>
      <c r="AC119" s="7" t="s">
        <v>40</v>
      </c>
      <c r="AD119" s="7" t="s">
        <v>37</v>
      </c>
      <c r="AE119" s="7" t="s">
        <v>38</v>
      </c>
      <c r="AF119" s="15">
        <v>2401016.5399000002</v>
      </c>
      <c r="AQ119" s="7" t="s">
        <v>32</v>
      </c>
      <c r="AR119" s="7" t="s">
        <v>33</v>
      </c>
      <c r="AS119" s="7" t="s">
        <v>42</v>
      </c>
      <c r="AT119" s="13">
        <v>41699</v>
      </c>
      <c r="AU119" s="13" t="s">
        <v>362</v>
      </c>
      <c r="AV119" s="235" t="str">
        <f t="shared" si="7"/>
        <v>Q1</v>
      </c>
      <c r="AW119" s="14" t="s">
        <v>35</v>
      </c>
      <c r="AX119" s="7" t="s">
        <v>40</v>
      </c>
      <c r="AY119" s="7" t="s">
        <v>37</v>
      </c>
      <c r="AZ119" s="7" t="s">
        <v>38</v>
      </c>
      <c r="BA119" s="15">
        <v>2401016.5399000002</v>
      </c>
    </row>
    <row r="120" spans="2:53">
      <c r="B120" s="238"/>
      <c r="C120" s="239"/>
      <c r="D120" s="239"/>
      <c r="E120" s="240"/>
      <c r="F120" s="240"/>
      <c r="G120" s="240"/>
      <c r="H120" s="241"/>
      <c r="I120" s="241"/>
      <c r="J120" s="239"/>
      <c r="K120" s="239"/>
      <c r="L120" s="239"/>
      <c r="M120" s="242"/>
      <c r="S120" s="7" t="s">
        <v>32</v>
      </c>
      <c r="T120" s="7" t="s">
        <v>33</v>
      </c>
      <c r="U120" s="7" t="s">
        <v>42</v>
      </c>
      <c r="V120" s="13">
        <v>41730</v>
      </c>
      <c r="W120" s="13" t="s">
        <v>315</v>
      </c>
      <c r="X120" s="13" t="str">
        <f t="shared" si="6"/>
        <v>4/2/2018</v>
      </c>
      <c r="Y120" s="13" t="s">
        <v>363</v>
      </c>
      <c r="Z120" s="13"/>
      <c r="AA120" s="14">
        <v>4</v>
      </c>
      <c r="AB120" s="14" t="s">
        <v>35</v>
      </c>
      <c r="AC120" s="7" t="s">
        <v>40</v>
      </c>
      <c r="AD120" s="7" t="s">
        <v>37</v>
      </c>
      <c r="AE120" s="7" t="s">
        <v>38</v>
      </c>
      <c r="AF120" s="15">
        <v>1988364.2834000001</v>
      </c>
      <c r="AQ120" s="7" t="s">
        <v>32</v>
      </c>
      <c r="AR120" s="7" t="s">
        <v>33</v>
      </c>
      <c r="AS120" s="7" t="s">
        <v>42</v>
      </c>
      <c r="AT120" s="13">
        <v>41730</v>
      </c>
      <c r="AU120" s="13" t="s">
        <v>363</v>
      </c>
      <c r="AV120" s="235" t="str">
        <f t="shared" si="7"/>
        <v>Q2</v>
      </c>
      <c r="AW120" s="14" t="s">
        <v>35</v>
      </c>
      <c r="AX120" s="7" t="s">
        <v>40</v>
      </c>
      <c r="AY120" s="7" t="s">
        <v>37</v>
      </c>
      <c r="AZ120" s="7" t="s">
        <v>38</v>
      </c>
      <c r="BA120" s="15">
        <v>1988364.2834000001</v>
      </c>
    </row>
    <row r="121" spans="2:53">
      <c r="B121" s="243"/>
      <c r="C121" s="244"/>
      <c r="D121" s="244"/>
      <c r="E121" s="245"/>
      <c r="F121" s="245"/>
      <c r="G121" s="245"/>
      <c r="H121" s="246"/>
      <c r="I121" s="246"/>
      <c r="J121" s="244"/>
      <c r="K121" s="244"/>
      <c r="L121" s="244"/>
      <c r="M121" s="247"/>
      <c r="S121" s="7" t="s">
        <v>32</v>
      </c>
      <c r="T121" s="7" t="s">
        <v>33</v>
      </c>
      <c r="U121" s="7" t="s">
        <v>42</v>
      </c>
      <c r="V121" s="13">
        <v>41760</v>
      </c>
      <c r="W121" s="13" t="s">
        <v>272</v>
      </c>
      <c r="X121" s="13" t="str">
        <f t="shared" si="6"/>
        <v>5/2/2018</v>
      </c>
      <c r="Y121" s="13" t="s">
        <v>364</v>
      </c>
      <c r="Z121" s="13"/>
      <c r="AA121" s="14">
        <v>5</v>
      </c>
      <c r="AB121" s="14" t="s">
        <v>35</v>
      </c>
      <c r="AC121" s="7" t="s">
        <v>40</v>
      </c>
      <c r="AD121" s="7" t="s">
        <v>37</v>
      </c>
      <c r="AE121" s="7" t="s">
        <v>38</v>
      </c>
      <c r="AF121" s="15">
        <v>1787780.9268</v>
      </c>
      <c r="AQ121" s="7" t="s">
        <v>32</v>
      </c>
      <c r="AR121" s="7" t="s">
        <v>33</v>
      </c>
      <c r="AS121" s="7" t="s">
        <v>42</v>
      </c>
      <c r="AT121" s="13">
        <v>41760</v>
      </c>
      <c r="AU121" s="13" t="s">
        <v>364</v>
      </c>
      <c r="AV121" s="235" t="str">
        <f t="shared" si="7"/>
        <v>Q2</v>
      </c>
      <c r="AW121" s="14" t="s">
        <v>35</v>
      </c>
      <c r="AX121" s="7" t="s">
        <v>40</v>
      </c>
      <c r="AY121" s="7" t="s">
        <v>37</v>
      </c>
      <c r="AZ121" s="7" t="s">
        <v>38</v>
      </c>
      <c r="BA121" s="15">
        <v>1787780.9268</v>
      </c>
    </row>
    <row r="122" spans="2:53">
      <c r="B122" s="238"/>
      <c r="C122" s="239"/>
      <c r="D122" s="239"/>
      <c r="E122" s="240"/>
      <c r="F122" s="240"/>
      <c r="G122" s="240"/>
      <c r="H122" s="241"/>
      <c r="I122" s="241"/>
      <c r="J122" s="239"/>
      <c r="K122" s="239"/>
      <c r="L122" s="239"/>
      <c r="M122" s="242"/>
      <c r="S122" s="7" t="s">
        <v>32</v>
      </c>
      <c r="T122" s="7" t="s">
        <v>33</v>
      </c>
      <c r="U122" s="7" t="s">
        <v>42</v>
      </c>
      <c r="V122" s="13">
        <v>41791</v>
      </c>
      <c r="W122" s="13" t="s">
        <v>316</v>
      </c>
      <c r="X122" s="13" t="str">
        <f t="shared" si="6"/>
        <v>6/2/2018</v>
      </c>
      <c r="Y122" s="13" t="s">
        <v>365</v>
      </c>
      <c r="Z122" s="13"/>
      <c r="AA122" s="14">
        <v>6</v>
      </c>
      <c r="AB122" s="14" t="s">
        <v>35</v>
      </c>
      <c r="AC122" s="7" t="s">
        <v>40</v>
      </c>
      <c r="AD122" s="7" t="s">
        <v>37</v>
      </c>
      <c r="AE122" s="7" t="s">
        <v>38</v>
      </c>
      <c r="AF122" s="15">
        <v>1975620.4446</v>
      </c>
      <c r="AQ122" s="7" t="s">
        <v>32</v>
      </c>
      <c r="AR122" s="7" t="s">
        <v>33</v>
      </c>
      <c r="AS122" s="7" t="s">
        <v>42</v>
      </c>
      <c r="AT122" s="13">
        <v>41791</v>
      </c>
      <c r="AU122" s="13" t="s">
        <v>365</v>
      </c>
      <c r="AV122" s="235" t="str">
        <f t="shared" si="7"/>
        <v>Q2</v>
      </c>
      <c r="AW122" s="14" t="s">
        <v>35</v>
      </c>
      <c r="AX122" s="7" t="s">
        <v>40</v>
      </c>
      <c r="AY122" s="7" t="s">
        <v>37</v>
      </c>
      <c r="AZ122" s="7" t="s">
        <v>38</v>
      </c>
      <c r="BA122" s="15">
        <v>1975620.4446</v>
      </c>
    </row>
    <row r="123" spans="2:53">
      <c r="B123" s="243"/>
      <c r="C123" s="244"/>
      <c r="D123" s="244"/>
      <c r="E123" s="245"/>
      <c r="F123" s="245"/>
      <c r="G123" s="245"/>
      <c r="H123" s="246"/>
      <c r="I123" s="246"/>
      <c r="J123" s="244"/>
      <c r="K123" s="244"/>
      <c r="L123" s="244"/>
      <c r="M123" s="247"/>
      <c r="S123" s="7" t="s">
        <v>32</v>
      </c>
      <c r="T123" s="7" t="s">
        <v>33</v>
      </c>
      <c r="U123" s="7" t="s">
        <v>42</v>
      </c>
      <c r="V123" s="13">
        <v>41456</v>
      </c>
      <c r="W123" s="13" t="s">
        <v>317</v>
      </c>
      <c r="X123" s="13" t="str">
        <f t="shared" si="6"/>
        <v>7/2/2017</v>
      </c>
      <c r="Y123" s="13" t="s">
        <v>354</v>
      </c>
      <c r="Z123" s="13"/>
      <c r="AA123" s="14">
        <v>7</v>
      </c>
      <c r="AB123" s="14" t="s">
        <v>35</v>
      </c>
      <c r="AC123" s="7" t="s">
        <v>40</v>
      </c>
      <c r="AD123" s="7" t="s">
        <v>39</v>
      </c>
      <c r="AE123" s="7" t="s">
        <v>38</v>
      </c>
      <c r="AF123" s="15">
        <v>3850677.9939999999</v>
      </c>
      <c r="AQ123" s="7" t="s">
        <v>32</v>
      </c>
      <c r="AR123" s="7" t="s">
        <v>33</v>
      </c>
      <c r="AS123" s="7" t="s">
        <v>42</v>
      </c>
      <c r="AT123" s="13">
        <v>41456</v>
      </c>
      <c r="AU123" s="13" t="s">
        <v>354</v>
      </c>
      <c r="AV123" s="235" t="str">
        <f t="shared" si="7"/>
        <v>Q3</v>
      </c>
      <c r="AW123" s="14" t="s">
        <v>35</v>
      </c>
      <c r="AX123" s="7" t="s">
        <v>40</v>
      </c>
      <c r="AY123" s="7" t="s">
        <v>39</v>
      </c>
      <c r="AZ123" s="7" t="s">
        <v>38</v>
      </c>
      <c r="BA123" s="15">
        <v>3850677.9939999999</v>
      </c>
    </row>
    <row r="124" spans="2:53">
      <c r="B124" s="238"/>
      <c r="C124" s="239"/>
      <c r="D124" s="239"/>
      <c r="E124" s="240"/>
      <c r="F124" s="240"/>
      <c r="G124" s="240"/>
      <c r="H124" s="241"/>
      <c r="I124" s="241"/>
      <c r="J124" s="239"/>
      <c r="K124" s="239"/>
      <c r="L124" s="239"/>
      <c r="M124" s="242"/>
      <c r="S124" s="7" t="s">
        <v>32</v>
      </c>
      <c r="T124" s="7" t="s">
        <v>33</v>
      </c>
      <c r="U124" s="7" t="s">
        <v>42</v>
      </c>
      <c r="V124" s="13">
        <v>41487</v>
      </c>
      <c r="W124" s="13" t="s">
        <v>318</v>
      </c>
      <c r="X124" s="13" t="str">
        <f t="shared" si="6"/>
        <v>8/2/2017</v>
      </c>
      <c r="Y124" s="13" t="s">
        <v>355</v>
      </c>
      <c r="Z124" s="13"/>
      <c r="AA124" s="14">
        <v>8</v>
      </c>
      <c r="AB124" s="14" t="s">
        <v>35</v>
      </c>
      <c r="AC124" s="7" t="s">
        <v>40</v>
      </c>
      <c r="AD124" s="7" t="s">
        <v>39</v>
      </c>
      <c r="AE124" s="7" t="s">
        <v>38</v>
      </c>
      <c r="AF124" s="15">
        <v>3245403.2080000001</v>
      </c>
      <c r="AQ124" s="7" t="s">
        <v>32</v>
      </c>
      <c r="AR124" s="7" t="s">
        <v>33</v>
      </c>
      <c r="AS124" s="7" t="s">
        <v>42</v>
      </c>
      <c r="AT124" s="13">
        <v>41487</v>
      </c>
      <c r="AU124" s="13" t="s">
        <v>355</v>
      </c>
      <c r="AV124" s="235" t="str">
        <f t="shared" si="7"/>
        <v>Q3</v>
      </c>
      <c r="AW124" s="14" t="s">
        <v>35</v>
      </c>
      <c r="AX124" s="7" t="s">
        <v>40</v>
      </c>
      <c r="AY124" s="7" t="s">
        <v>39</v>
      </c>
      <c r="AZ124" s="7" t="s">
        <v>38</v>
      </c>
      <c r="BA124" s="15">
        <v>3245403.2080000001</v>
      </c>
    </row>
    <row r="125" spans="2:53">
      <c r="B125" s="243"/>
      <c r="C125" s="244"/>
      <c r="D125" s="244"/>
      <c r="E125" s="245"/>
      <c r="F125" s="245"/>
      <c r="G125" s="245"/>
      <c r="H125" s="246"/>
      <c r="I125" s="246"/>
      <c r="J125" s="244"/>
      <c r="K125" s="244"/>
      <c r="L125" s="244"/>
      <c r="M125" s="247"/>
      <c r="S125" s="7" t="s">
        <v>32</v>
      </c>
      <c r="T125" s="7" t="s">
        <v>33</v>
      </c>
      <c r="U125" s="7" t="s">
        <v>42</v>
      </c>
      <c r="V125" s="13">
        <v>41518</v>
      </c>
      <c r="W125" s="13" t="s">
        <v>319</v>
      </c>
      <c r="X125" s="13" t="str">
        <f t="shared" si="6"/>
        <v>9/2/2017</v>
      </c>
      <c r="Y125" s="13" t="s">
        <v>356</v>
      </c>
      <c r="Z125" s="13"/>
      <c r="AA125" s="14">
        <v>9</v>
      </c>
      <c r="AB125" s="14" t="s">
        <v>35</v>
      </c>
      <c r="AC125" s="7" t="s">
        <v>40</v>
      </c>
      <c r="AD125" s="7" t="s">
        <v>39</v>
      </c>
      <c r="AE125" s="7" t="s">
        <v>38</v>
      </c>
      <c r="AF125" s="15">
        <v>3585755.5820000004</v>
      </c>
      <c r="AQ125" s="7" t="s">
        <v>32</v>
      </c>
      <c r="AR125" s="7" t="s">
        <v>33</v>
      </c>
      <c r="AS125" s="7" t="s">
        <v>42</v>
      </c>
      <c r="AT125" s="13">
        <v>41518</v>
      </c>
      <c r="AU125" s="13" t="s">
        <v>356</v>
      </c>
      <c r="AV125" s="235" t="str">
        <f t="shared" si="7"/>
        <v>Q3</v>
      </c>
      <c r="AW125" s="14" t="s">
        <v>35</v>
      </c>
      <c r="AX125" s="7" t="s">
        <v>40</v>
      </c>
      <c r="AY125" s="7" t="s">
        <v>39</v>
      </c>
      <c r="AZ125" s="7" t="s">
        <v>38</v>
      </c>
      <c r="BA125" s="15">
        <v>3585755.5820000004</v>
      </c>
    </row>
    <row r="126" spans="2:53">
      <c r="B126" s="238"/>
      <c r="C126" s="239"/>
      <c r="D126" s="239"/>
      <c r="E126" s="240"/>
      <c r="F126" s="240"/>
      <c r="G126" s="240"/>
      <c r="H126" s="241"/>
      <c r="I126" s="241"/>
      <c r="J126" s="239"/>
      <c r="K126" s="239"/>
      <c r="L126" s="239"/>
      <c r="M126" s="242"/>
      <c r="S126" s="7" t="s">
        <v>32</v>
      </c>
      <c r="T126" s="7" t="s">
        <v>33</v>
      </c>
      <c r="U126" s="7" t="s">
        <v>42</v>
      </c>
      <c r="V126" s="13">
        <v>41548</v>
      </c>
      <c r="W126" s="13" t="s">
        <v>320</v>
      </c>
      <c r="X126" s="13" t="str">
        <f t="shared" si="6"/>
        <v>10/2/2017</v>
      </c>
      <c r="Y126" s="13" t="s">
        <v>357</v>
      </c>
      <c r="Z126" s="13"/>
      <c r="AA126" s="14">
        <v>10</v>
      </c>
      <c r="AB126" s="14" t="s">
        <v>35</v>
      </c>
      <c r="AC126" s="7" t="s">
        <v>40</v>
      </c>
      <c r="AD126" s="7" t="s">
        <v>39</v>
      </c>
      <c r="AE126" s="7" t="s">
        <v>38</v>
      </c>
      <c r="AF126" s="15">
        <v>3367029.6159999999</v>
      </c>
      <c r="AQ126" s="7" t="s">
        <v>32</v>
      </c>
      <c r="AR126" s="7" t="s">
        <v>33</v>
      </c>
      <c r="AS126" s="7" t="s">
        <v>42</v>
      </c>
      <c r="AT126" s="13">
        <v>41548</v>
      </c>
      <c r="AU126" s="13" t="s">
        <v>357</v>
      </c>
      <c r="AV126" s="235" t="str">
        <f t="shared" si="7"/>
        <v>Q4</v>
      </c>
      <c r="AW126" s="14" t="s">
        <v>35</v>
      </c>
      <c r="AX126" s="7" t="s">
        <v>40</v>
      </c>
      <c r="AY126" s="7" t="s">
        <v>39</v>
      </c>
      <c r="AZ126" s="7" t="s">
        <v>38</v>
      </c>
      <c r="BA126" s="15">
        <v>3367029.6159999999</v>
      </c>
    </row>
    <row r="127" spans="2:53">
      <c r="B127" s="243"/>
      <c r="C127" s="244"/>
      <c r="D127" s="244"/>
      <c r="E127" s="245"/>
      <c r="F127" s="245"/>
      <c r="G127" s="245"/>
      <c r="H127" s="246"/>
      <c r="I127" s="246"/>
      <c r="J127" s="244"/>
      <c r="K127" s="244"/>
      <c r="L127" s="244"/>
      <c r="M127" s="247"/>
      <c r="S127" s="7" t="s">
        <v>32</v>
      </c>
      <c r="T127" s="7" t="s">
        <v>33</v>
      </c>
      <c r="U127" s="7" t="s">
        <v>42</v>
      </c>
      <c r="V127" s="13">
        <v>41579</v>
      </c>
      <c r="W127" s="13" t="s">
        <v>321</v>
      </c>
      <c r="X127" s="13" t="str">
        <f t="shared" si="6"/>
        <v>11/2/2017</v>
      </c>
      <c r="Y127" s="13" t="s">
        <v>358</v>
      </c>
      <c r="Z127" s="13"/>
      <c r="AA127" s="14">
        <v>11</v>
      </c>
      <c r="AB127" s="14" t="s">
        <v>35</v>
      </c>
      <c r="AC127" s="7" t="s">
        <v>40</v>
      </c>
      <c r="AD127" s="7" t="s">
        <v>39</v>
      </c>
      <c r="AE127" s="7" t="s">
        <v>38</v>
      </c>
      <c r="AF127" s="15">
        <v>3073977.9560000002</v>
      </c>
      <c r="AQ127" s="7" t="s">
        <v>32</v>
      </c>
      <c r="AR127" s="7" t="s">
        <v>33</v>
      </c>
      <c r="AS127" s="7" t="s">
        <v>42</v>
      </c>
      <c r="AT127" s="13">
        <v>41579</v>
      </c>
      <c r="AU127" s="13" t="s">
        <v>358</v>
      </c>
      <c r="AV127" s="235" t="str">
        <f t="shared" si="7"/>
        <v>Q4</v>
      </c>
      <c r="AW127" s="14" t="s">
        <v>35</v>
      </c>
      <c r="AX127" s="7" t="s">
        <v>40</v>
      </c>
      <c r="AY127" s="7" t="s">
        <v>39</v>
      </c>
      <c r="AZ127" s="7" t="s">
        <v>38</v>
      </c>
      <c r="BA127" s="15">
        <v>3073977.9560000002</v>
      </c>
    </row>
    <row r="128" spans="2:53">
      <c r="B128" s="238"/>
      <c r="C128" s="239"/>
      <c r="D128" s="239"/>
      <c r="E128" s="240"/>
      <c r="F128" s="240"/>
      <c r="G128" s="240"/>
      <c r="H128" s="241"/>
      <c r="I128" s="241"/>
      <c r="J128" s="239"/>
      <c r="K128" s="239"/>
      <c r="L128" s="239"/>
      <c r="M128" s="242"/>
      <c r="S128" s="7" t="s">
        <v>32</v>
      </c>
      <c r="T128" s="7" t="s">
        <v>33</v>
      </c>
      <c r="U128" s="7" t="s">
        <v>42</v>
      </c>
      <c r="V128" s="13">
        <v>41609</v>
      </c>
      <c r="W128" s="13" t="s">
        <v>322</v>
      </c>
      <c r="X128" s="13" t="str">
        <f t="shared" si="6"/>
        <v>12/2/2017</v>
      </c>
      <c r="Y128" s="13" t="s">
        <v>359</v>
      </c>
      <c r="Z128" s="13"/>
      <c r="AA128" s="14">
        <v>12</v>
      </c>
      <c r="AB128" s="14" t="s">
        <v>35</v>
      </c>
      <c r="AC128" s="7" t="s">
        <v>40</v>
      </c>
      <c r="AD128" s="7" t="s">
        <v>39</v>
      </c>
      <c r="AE128" s="7" t="s">
        <v>38</v>
      </c>
      <c r="AF128" s="15">
        <v>3458435.4720000001</v>
      </c>
      <c r="AQ128" s="7" t="s">
        <v>32</v>
      </c>
      <c r="AR128" s="7" t="s">
        <v>33</v>
      </c>
      <c r="AS128" s="7" t="s">
        <v>42</v>
      </c>
      <c r="AT128" s="13">
        <v>41609</v>
      </c>
      <c r="AU128" s="13" t="s">
        <v>359</v>
      </c>
      <c r="AV128" s="235" t="str">
        <f t="shared" si="7"/>
        <v>Q4</v>
      </c>
      <c r="AW128" s="14" t="s">
        <v>35</v>
      </c>
      <c r="AX128" s="7" t="s">
        <v>40</v>
      </c>
      <c r="AY128" s="7" t="s">
        <v>39</v>
      </c>
      <c r="AZ128" s="7" t="s">
        <v>38</v>
      </c>
      <c r="BA128" s="15">
        <v>3458435.4720000001</v>
      </c>
    </row>
    <row r="129" spans="2:53">
      <c r="B129" s="243"/>
      <c r="C129" s="244"/>
      <c r="D129" s="244"/>
      <c r="E129" s="245"/>
      <c r="F129" s="245"/>
      <c r="G129" s="245"/>
      <c r="H129" s="246"/>
      <c r="I129" s="246"/>
      <c r="J129" s="244"/>
      <c r="K129" s="244"/>
      <c r="L129" s="244"/>
      <c r="M129" s="247"/>
      <c r="S129" s="7" t="s">
        <v>32</v>
      </c>
      <c r="T129" s="7" t="s">
        <v>33</v>
      </c>
      <c r="U129" s="7" t="s">
        <v>42</v>
      </c>
      <c r="V129" s="13">
        <v>41640</v>
      </c>
      <c r="W129" s="13" t="s">
        <v>312</v>
      </c>
      <c r="X129" s="13" t="str">
        <f t="shared" si="6"/>
        <v>1/2/2018</v>
      </c>
      <c r="Y129" s="13" t="s">
        <v>360</v>
      </c>
      <c r="Z129" s="13"/>
      <c r="AA129" s="14">
        <v>1</v>
      </c>
      <c r="AB129" s="14" t="s">
        <v>35</v>
      </c>
      <c r="AC129" s="7" t="s">
        <v>40</v>
      </c>
      <c r="AD129" s="7" t="s">
        <v>39</v>
      </c>
      <c r="AE129" s="7" t="s">
        <v>38</v>
      </c>
      <c r="AF129" s="15">
        <v>4967568.3600000003</v>
      </c>
      <c r="AQ129" s="7" t="s">
        <v>32</v>
      </c>
      <c r="AR129" s="7" t="s">
        <v>33</v>
      </c>
      <c r="AS129" s="7" t="s">
        <v>42</v>
      </c>
      <c r="AT129" s="13">
        <v>41640</v>
      </c>
      <c r="AU129" s="13" t="s">
        <v>360</v>
      </c>
      <c r="AV129" s="235" t="str">
        <f t="shared" si="7"/>
        <v>Q1</v>
      </c>
      <c r="AW129" s="14" t="s">
        <v>35</v>
      </c>
      <c r="AX129" s="7" t="s">
        <v>40</v>
      </c>
      <c r="AY129" s="7" t="s">
        <v>39</v>
      </c>
      <c r="AZ129" s="7" t="s">
        <v>38</v>
      </c>
      <c r="BA129" s="15">
        <v>4967568.3600000003</v>
      </c>
    </row>
    <row r="130" spans="2:53">
      <c r="B130" s="238"/>
      <c r="C130" s="239"/>
      <c r="D130" s="239"/>
      <c r="E130" s="240"/>
      <c r="F130" s="240"/>
      <c r="G130" s="240"/>
      <c r="H130" s="241"/>
      <c r="I130" s="241"/>
      <c r="J130" s="239"/>
      <c r="K130" s="239"/>
      <c r="L130" s="239"/>
      <c r="M130" s="242"/>
      <c r="S130" s="7" t="s">
        <v>32</v>
      </c>
      <c r="T130" s="7" t="s">
        <v>33</v>
      </c>
      <c r="U130" s="7" t="s">
        <v>42</v>
      </c>
      <c r="V130" s="13">
        <v>41671</v>
      </c>
      <c r="W130" s="13" t="s">
        <v>313</v>
      </c>
      <c r="X130" s="13" t="str">
        <f t="shared" si="6"/>
        <v>2/2/2018</v>
      </c>
      <c r="Y130" s="13" t="s">
        <v>361</v>
      </c>
      <c r="Z130" s="13"/>
      <c r="AA130" s="14">
        <v>2</v>
      </c>
      <c r="AB130" s="14" t="s">
        <v>35</v>
      </c>
      <c r="AC130" s="7" t="s">
        <v>40</v>
      </c>
      <c r="AD130" s="7" t="s">
        <v>39</v>
      </c>
      <c r="AE130" s="7" t="s">
        <v>38</v>
      </c>
      <c r="AF130" s="15">
        <v>4506877.9400000004</v>
      </c>
      <c r="AQ130" s="7" t="s">
        <v>32</v>
      </c>
      <c r="AR130" s="7" t="s">
        <v>33</v>
      </c>
      <c r="AS130" s="7" t="s">
        <v>42</v>
      </c>
      <c r="AT130" s="13">
        <v>41671</v>
      </c>
      <c r="AU130" s="13" t="s">
        <v>361</v>
      </c>
      <c r="AV130" s="235" t="str">
        <f t="shared" si="7"/>
        <v>Q1</v>
      </c>
      <c r="AW130" s="14" t="s">
        <v>35</v>
      </c>
      <c r="AX130" s="7" t="s">
        <v>40</v>
      </c>
      <c r="AY130" s="7" t="s">
        <v>39</v>
      </c>
      <c r="AZ130" s="7" t="s">
        <v>38</v>
      </c>
      <c r="BA130" s="15">
        <v>4506877.9400000004</v>
      </c>
    </row>
    <row r="131" spans="2:53">
      <c r="B131" s="243"/>
      <c r="C131" s="244"/>
      <c r="D131" s="244"/>
      <c r="E131" s="245"/>
      <c r="F131" s="245"/>
      <c r="G131" s="245"/>
      <c r="H131" s="246"/>
      <c r="I131" s="246"/>
      <c r="J131" s="244"/>
      <c r="K131" s="244"/>
      <c r="L131" s="244"/>
      <c r="M131" s="247"/>
      <c r="S131" s="7" t="s">
        <v>32</v>
      </c>
      <c r="T131" s="7" t="s">
        <v>33</v>
      </c>
      <c r="U131" s="7" t="s">
        <v>42</v>
      </c>
      <c r="V131" s="13">
        <v>41699</v>
      </c>
      <c r="W131" s="13" t="s">
        <v>314</v>
      </c>
      <c r="X131" s="13" t="str">
        <f t="shared" si="6"/>
        <v>3/2/2018</v>
      </c>
      <c r="Y131" s="13" t="s">
        <v>362</v>
      </c>
      <c r="Z131" s="13"/>
      <c r="AA131" s="14">
        <v>3</v>
      </c>
      <c r="AB131" s="14" t="s">
        <v>35</v>
      </c>
      <c r="AC131" s="7" t="s">
        <v>40</v>
      </c>
      <c r="AD131" s="7" t="s">
        <v>39</v>
      </c>
      <c r="AE131" s="7" t="s">
        <v>38</v>
      </c>
      <c r="AF131" s="15">
        <v>4365484.6179999998</v>
      </c>
      <c r="AQ131" s="7" t="s">
        <v>32</v>
      </c>
      <c r="AR131" s="7" t="s">
        <v>33</v>
      </c>
      <c r="AS131" s="7" t="s">
        <v>42</v>
      </c>
      <c r="AT131" s="13">
        <v>41699</v>
      </c>
      <c r="AU131" s="13" t="s">
        <v>362</v>
      </c>
      <c r="AV131" s="235" t="str">
        <f t="shared" si="7"/>
        <v>Q1</v>
      </c>
      <c r="AW131" s="14" t="s">
        <v>35</v>
      </c>
      <c r="AX131" s="7" t="s">
        <v>40</v>
      </c>
      <c r="AY131" s="7" t="s">
        <v>39</v>
      </c>
      <c r="AZ131" s="7" t="s">
        <v>38</v>
      </c>
      <c r="BA131" s="15">
        <v>4365484.6179999998</v>
      </c>
    </row>
    <row r="132" spans="2:53">
      <c r="B132" s="238"/>
      <c r="C132" s="239"/>
      <c r="D132" s="239"/>
      <c r="E132" s="240"/>
      <c r="F132" s="240"/>
      <c r="G132" s="240"/>
      <c r="H132" s="241"/>
      <c r="I132" s="241"/>
      <c r="J132" s="239"/>
      <c r="K132" s="239"/>
      <c r="L132" s="239"/>
      <c r="M132" s="242"/>
      <c r="S132" s="7" t="s">
        <v>32</v>
      </c>
      <c r="T132" s="7" t="s">
        <v>33</v>
      </c>
      <c r="U132" s="7" t="s">
        <v>42</v>
      </c>
      <c r="V132" s="13">
        <v>41730</v>
      </c>
      <c r="W132" s="13" t="s">
        <v>315</v>
      </c>
      <c r="X132" s="13" t="str">
        <f t="shared" si="6"/>
        <v>4/2/2018</v>
      </c>
      <c r="Y132" s="13" t="s">
        <v>363</v>
      </c>
      <c r="Z132" s="13"/>
      <c r="AA132" s="14">
        <v>4</v>
      </c>
      <c r="AB132" s="14" t="s">
        <v>35</v>
      </c>
      <c r="AC132" s="7" t="s">
        <v>40</v>
      </c>
      <c r="AD132" s="7" t="s">
        <v>39</v>
      </c>
      <c r="AE132" s="7" t="s">
        <v>38</v>
      </c>
      <c r="AF132" s="15">
        <v>4615207.7879999997</v>
      </c>
      <c r="AQ132" s="7" t="s">
        <v>32</v>
      </c>
      <c r="AR132" s="7" t="s">
        <v>33</v>
      </c>
      <c r="AS132" s="7" t="s">
        <v>42</v>
      </c>
      <c r="AT132" s="13">
        <v>41730</v>
      </c>
      <c r="AU132" s="13" t="s">
        <v>363</v>
      </c>
      <c r="AV132" s="235" t="str">
        <f t="shared" si="7"/>
        <v>Q2</v>
      </c>
      <c r="AW132" s="14" t="s">
        <v>35</v>
      </c>
      <c r="AX132" s="7" t="s">
        <v>40</v>
      </c>
      <c r="AY132" s="7" t="s">
        <v>39</v>
      </c>
      <c r="AZ132" s="7" t="s">
        <v>38</v>
      </c>
      <c r="BA132" s="15">
        <v>4615207.7879999997</v>
      </c>
    </row>
    <row r="133" spans="2:53">
      <c r="B133" s="243"/>
      <c r="C133" s="244"/>
      <c r="D133" s="244"/>
      <c r="E133" s="245"/>
      <c r="F133" s="245"/>
      <c r="G133" s="245"/>
      <c r="H133" s="246"/>
      <c r="I133" s="246"/>
      <c r="J133" s="244"/>
      <c r="K133" s="244"/>
      <c r="L133" s="244"/>
      <c r="M133" s="247"/>
      <c r="S133" s="7" t="s">
        <v>32</v>
      </c>
      <c r="T133" s="7" t="s">
        <v>33</v>
      </c>
      <c r="U133" s="7" t="s">
        <v>42</v>
      </c>
      <c r="V133" s="13">
        <v>41760</v>
      </c>
      <c r="W133" s="13" t="s">
        <v>272</v>
      </c>
      <c r="X133" s="13" t="str">
        <f t="shared" si="6"/>
        <v>5/2/2018</v>
      </c>
      <c r="Y133" s="13" t="s">
        <v>364</v>
      </c>
      <c r="Z133" s="13"/>
      <c r="AA133" s="14">
        <v>5</v>
      </c>
      <c r="AB133" s="14" t="s">
        <v>35</v>
      </c>
      <c r="AC133" s="7" t="s">
        <v>40</v>
      </c>
      <c r="AD133" s="7" t="s">
        <v>39</v>
      </c>
      <c r="AE133" s="7" t="s">
        <v>38</v>
      </c>
      <c r="AF133" s="15">
        <v>3250510.7760000005</v>
      </c>
      <c r="AQ133" s="7" t="s">
        <v>32</v>
      </c>
      <c r="AR133" s="7" t="s">
        <v>33</v>
      </c>
      <c r="AS133" s="7" t="s">
        <v>42</v>
      </c>
      <c r="AT133" s="13">
        <v>41760</v>
      </c>
      <c r="AU133" s="13" t="s">
        <v>364</v>
      </c>
      <c r="AV133" s="235" t="str">
        <f t="shared" si="7"/>
        <v>Q2</v>
      </c>
      <c r="AW133" s="14" t="s">
        <v>35</v>
      </c>
      <c r="AX133" s="7" t="s">
        <v>40</v>
      </c>
      <c r="AY133" s="7" t="s">
        <v>39</v>
      </c>
      <c r="AZ133" s="7" t="s">
        <v>38</v>
      </c>
      <c r="BA133" s="15">
        <v>3250510.7760000005</v>
      </c>
    </row>
    <row r="134" spans="2:53">
      <c r="B134" s="238"/>
      <c r="C134" s="239"/>
      <c r="D134" s="239"/>
      <c r="E134" s="240"/>
      <c r="F134" s="240"/>
      <c r="G134" s="240"/>
      <c r="H134" s="241"/>
      <c r="I134" s="241"/>
      <c r="J134" s="239"/>
      <c r="K134" s="239"/>
      <c r="L134" s="239"/>
      <c r="M134" s="242"/>
      <c r="S134" s="7" t="s">
        <v>32</v>
      </c>
      <c r="T134" s="7" t="s">
        <v>33</v>
      </c>
      <c r="U134" s="7" t="s">
        <v>42</v>
      </c>
      <c r="V134" s="13">
        <v>41791</v>
      </c>
      <c r="W134" s="13" t="s">
        <v>316</v>
      </c>
      <c r="X134" s="13" t="str">
        <f t="shared" si="6"/>
        <v>6/2/2018</v>
      </c>
      <c r="Y134" s="13" t="s">
        <v>365</v>
      </c>
      <c r="Z134" s="13"/>
      <c r="AA134" s="14">
        <v>6</v>
      </c>
      <c r="AB134" s="14" t="s">
        <v>35</v>
      </c>
      <c r="AC134" s="7" t="s">
        <v>40</v>
      </c>
      <c r="AD134" s="7" t="s">
        <v>39</v>
      </c>
      <c r="AE134" s="7" t="s">
        <v>38</v>
      </c>
      <c r="AF134" s="15">
        <v>3592037.1720000003</v>
      </c>
      <c r="AQ134" s="7" t="s">
        <v>32</v>
      </c>
      <c r="AR134" s="7" t="s">
        <v>33</v>
      </c>
      <c r="AS134" s="7" t="s">
        <v>42</v>
      </c>
      <c r="AT134" s="13">
        <v>41791</v>
      </c>
      <c r="AU134" s="13" t="s">
        <v>365</v>
      </c>
      <c r="AV134" s="235" t="str">
        <f t="shared" si="7"/>
        <v>Q2</v>
      </c>
      <c r="AW134" s="14" t="s">
        <v>35</v>
      </c>
      <c r="AX134" s="7" t="s">
        <v>40</v>
      </c>
      <c r="AY134" s="7" t="s">
        <v>39</v>
      </c>
      <c r="AZ134" s="7" t="s">
        <v>38</v>
      </c>
      <c r="BA134" s="15">
        <v>3592037.1720000003</v>
      </c>
    </row>
    <row r="135" spans="2:53">
      <c r="B135" s="243"/>
      <c r="C135" s="244"/>
      <c r="D135" s="244"/>
      <c r="E135" s="245"/>
      <c r="F135" s="245"/>
      <c r="G135" s="245"/>
      <c r="H135" s="246"/>
      <c r="I135" s="246"/>
      <c r="J135" s="244"/>
      <c r="K135" s="244"/>
      <c r="L135" s="244"/>
      <c r="M135" s="247"/>
      <c r="S135" s="7" t="s">
        <v>32</v>
      </c>
      <c r="T135" s="7" t="s">
        <v>33</v>
      </c>
      <c r="U135" s="7" t="s">
        <v>42</v>
      </c>
      <c r="V135" s="13">
        <v>41456</v>
      </c>
      <c r="W135" s="13" t="s">
        <v>317</v>
      </c>
      <c r="X135" s="13" t="str">
        <f t="shared" si="6"/>
        <v>7/2/2017</v>
      </c>
      <c r="Y135" s="13" t="s">
        <v>354</v>
      </c>
      <c r="Z135" s="13"/>
      <c r="AA135" s="14">
        <v>7</v>
      </c>
      <c r="AB135" s="14" t="s">
        <v>35</v>
      </c>
      <c r="AC135" s="7" t="s">
        <v>41</v>
      </c>
      <c r="AD135" s="7" t="s">
        <v>37</v>
      </c>
      <c r="AE135" s="7" t="s">
        <v>38</v>
      </c>
      <c r="AF135" s="15">
        <v>4139478.8435499985</v>
      </c>
      <c r="AQ135" s="7" t="s">
        <v>32</v>
      </c>
      <c r="AR135" s="7" t="s">
        <v>33</v>
      </c>
      <c r="AS135" s="7" t="s">
        <v>42</v>
      </c>
      <c r="AT135" s="13">
        <v>41456</v>
      </c>
      <c r="AU135" s="13" t="s">
        <v>354</v>
      </c>
      <c r="AV135" s="235" t="str">
        <f t="shared" si="7"/>
        <v>Q3</v>
      </c>
      <c r="AW135" s="14" t="s">
        <v>35</v>
      </c>
      <c r="AX135" s="7" t="s">
        <v>41</v>
      </c>
      <c r="AY135" s="7" t="s">
        <v>37</v>
      </c>
      <c r="AZ135" s="7" t="s">
        <v>38</v>
      </c>
      <c r="BA135" s="15">
        <v>4139478.8435499985</v>
      </c>
    </row>
    <row r="136" spans="2:53">
      <c r="B136" s="238"/>
      <c r="C136" s="239"/>
      <c r="D136" s="239"/>
      <c r="E136" s="240"/>
      <c r="F136" s="240"/>
      <c r="G136" s="240"/>
      <c r="H136" s="241"/>
      <c r="I136" s="241"/>
      <c r="J136" s="239"/>
      <c r="K136" s="239"/>
      <c r="L136" s="239"/>
      <c r="M136" s="242"/>
      <c r="S136" s="7" t="s">
        <v>32</v>
      </c>
      <c r="T136" s="7" t="s">
        <v>33</v>
      </c>
      <c r="U136" s="7" t="s">
        <v>42</v>
      </c>
      <c r="V136" s="13">
        <v>41487</v>
      </c>
      <c r="W136" s="13" t="s">
        <v>318</v>
      </c>
      <c r="X136" s="13" t="str">
        <f t="shared" si="6"/>
        <v>8/2/2017</v>
      </c>
      <c r="Y136" s="13" t="s">
        <v>355</v>
      </c>
      <c r="Z136" s="13"/>
      <c r="AA136" s="14">
        <v>8</v>
      </c>
      <c r="AB136" s="14" t="s">
        <v>35</v>
      </c>
      <c r="AC136" s="7" t="s">
        <v>41</v>
      </c>
      <c r="AD136" s="7" t="s">
        <v>37</v>
      </c>
      <c r="AE136" s="7" t="s">
        <v>38</v>
      </c>
      <c r="AF136" s="15">
        <v>3488808.4485999988</v>
      </c>
      <c r="AQ136" s="7" t="s">
        <v>32</v>
      </c>
      <c r="AR136" s="7" t="s">
        <v>33</v>
      </c>
      <c r="AS136" s="7" t="s">
        <v>42</v>
      </c>
      <c r="AT136" s="13">
        <v>41487</v>
      </c>
      <c r="AU136" s="13" t="s">
        <v>355</v>
      </c>
      <c r="AV136" s="235" t="str">
        <f t="shared" si="7"/>
        <v>Q3</v>
      </c>
      <c r="AW136" s="14" t="s">
        <v>35</v>
      </c>
      <c r="AX136" s="7" t="s">
        <v>41</v>
      </c>
      <c r="AY136" s="7" t="s">
        <v>37</v>
      </c>
      <c r="AZ136" s="7" t="s">
        <v>38</v>
      </c>
      <c r="BA136" s="15">
        <v>3488808.4485999988</v>
      </c>
    </row>
    <row r="137" spans="2:53">
      <c r="B137" s="243"/>
      <c r="C137" s="244"/>
      <c r="D137" s="244"/>
      <c r="E137" s="245"/>
      <c r="F137" s="245"/>
      <c r="G137" s="245"/>
      <c r="H137" s="246"/>
      <c r="I137" s="246"/>
      <c r="J137" s="244"/>
      <c r="K137" s="244"/>
      <c r="L137" s="244"/>
      <c r="M137" s="247"/>
      <c r="S137" s="7" t="s">
        <v>32</v>
      </c>
      <c r="T137" s="7" t="s">
        <v>33</v>
      </c>
      <c r="U137" s="7" t="s">
        <v>42</v>
      </c>
      <c r="V137" s="13">
        <v>41518</v>
      </c>
      <c r="W137" s="13" t="s">
        <v>319</v>
      </c>
      <c r="X137" s="13" t="str">
        <f t="shared" si="6"/>
        <v>9/2/2017</v>
      </c>
      <c r="Y137" s="13" t="s">
        <v>356</v>
      </c>
      <c r="Z137" s="13"/>
      <c r="AA137" s="14">
        <v>9</v>
      </c>
      <c r="AB137" s="14" t="s">
        <v>35</v>
      </c>
      <c r="AC137" s="7" t="s">
        <v>41</v>
      </c>
      <c r="AD137" s="7" t="s">
        <v>37</v>
      </c>
      <c r="AE137" s="7" t="s">
        <v>38</v>
      </c>
      <c r="AF137" s="15">
        <v>3854687.2506499989</v>
      </c>
      <c r="AQ137" s="7" t="s">
        <v>32</v>
      </c>
      <c r="AR137" s="7" t="s">
        <v>33</v>
      </c>
      <c r="AS137" s="7" t="s">
        <v>42</v>
      </c>
      <c r="AT137" s="13">
        <v>41518</v>
      </c>
      <c r="AU137" s="13" t="s">
        <v>356</v>
      </c>
      <c r="AV137" s="235" t="str">
        <f t="shared" si="7"/>
        <v>Q3</v>
      </c>
      <c r="AW137" s="14" t="s">
        <v>35</v>
      </c>
      <c r="AX137" s="7" t="s">
        <v>41</v>
      </c>
      <c r="AY137" s="7" t="s">
        <v>37</v>
      </c>
      <c r="AZ137" s="7" t="s">
        <v>38</v>
      </c>
      <c r="BA137" s="15">
        <v>3854687.2506499989</v>
      </c>
    </row>
    <row r="138" spans="2:53">
      <c r="B138" s="238"/>
      <c r="C138" s="239"/>
      <c r="D138" s="239"/>
      <c r="E138" s="240"/>
      <c r="F138" s="240"/>
      <c r="G138" s="240"/>
      <c r="H138" s="241"/>
      <c r="I138" s="241"/>
      <c r="J138" s="239"/>
      <c r="K138" s="239"/>
      <c r="L138" s="239"/>
      <c r="M138" s="242"/>
      <c r="S138" s="7" t="s">
        <v>32</v>
      </c>
      <c r="T138" s="7" t="s">
        <v>33</v>
      </c>
      <c r="U138" s="7" t="s">
        <v>42</v>
      </c>
      <c r="V138" s="13">
        <v>41548</v>
      </c>
      <c r="W138" s="13" t="s">
        <v>320</v>
      </c>
      <c r="X138" s="13" t="str">
        <f t="shared" si="6"/>
        <v>10/2/2017</v>
      </c>
      <c r="Y138" s="13" t="s">
        <v>357</v>
      </c>
      <c r="Z138" s="13"/>
      <c r="AA138" s="14">
        <v>10</v>
      </c>
      <c r="AB138" s="14" t="s">
        <v>35</v>
      </c>
      <c r="AC138" s="7" t="s">
        <v>41</v>
      </c>
      <c r="AD138" s="7" t="s">
        <v>37</v>
      </c>
      <c r="AE138" s="7" t="s">
        <v>38</v>
      </c>
      <c r="AF138" s="15">
        <v>3619556.8371999986</v>
      </c>
      <c r="AQ138" s="7" t="s">
        <v>32</v>
      </c>
      <c r="AR138" s="7" t="s">
        <v>33</v>
      </c>
      <c r="AS138" s="7" t="s">
        <v>42</v>
      </c>
      <c r="AT138" s="13">
        <v>41548</v>
      </c>
      <c r="AU138" s="13" t="s">
        <v>357</v>
      </c>
      <c r="AV138" s="235" t="str">
        <f t="shared" si="7"/>
        <v>Q4</v>
      </c>
      <c r="AW138" s="14" t="s">
        <v>35</v>
      </c>
      <c r="AX138" s="7" t="s">
        <v>41</v>
      </c>
      <c r="AY138" s="7" t="s">
        <v>37</v>
      </c>
      <c r="AZ138" s="7" t="s">
        <v>38</v>
      </c>
      <c r="BA138" s="15">
        <v>3619556.8371999986</v>
      </c>
    </row>
    <row r="139" spans="2:53">
      <c r="B139" s="243"/>
      <c r="C139" s="244"/>
      <c r="D139" s="244"/>
      <c r="E139" s="245"/>
      <c r="F139" s="245"/>
      <c r="G139" s="245"/>
      <c r="H139" s="246"/>
      <c r="I139" s="246"/>
      <c r="J139" s="244"/>
      <c r="K139" s="244"/>
      <c r="L139" s="244"/>
      <c r="M139" s="247"/>
      <c r="S139" s="7" t="s">
        <v>32</v>
      </c>
      <c r="T139" s="7" t="s">
        <v>33</v>
      </c>
      <c r="U139" s="7" t="s">
        <v>42</v>
      </c>
      <c r="V139" s="13">
        <v>41579</v>
      </c>
      <c r="W139" s="13" t="s">
        <v>321</v>
      </c>
      <c r="X139" s="13" t="str">
        <f t="shared" si="6"/>
        <v>11/2/2017</v>
      </c>
      <c r="Y139" s="13" t="s">
        <v>358</v>
      </c>
      <c r="Z139" s="13"/>
      <c r="AA139" s="14">
        <v>11</v>
      </c>
      <c r="AB139" s="14" t="s">
        <v>35</v>
      </c>
      <c r="AC139" s="7" t="s">
        <v>41</v>
      </c>
      <c r="AD139" s="7" t="s">
        <v>37</v>
      </c>
      <c r="AE139" s="7" t="s">
        <v>38</v>
      </c>
      <c r="AF139" s="15">
        <v>3304526.302699999</v>
      </c>
      <c r="AQ139" s="7" t="s">
        <v>32</v>
      </c>
      <c r="AR139" s="7" t="s">
        <v>33</v>
      </c>
      <c r="AS139" s="7" t="s">
        <v>42</v>
      </c>
      <c r="AT139" s="13">
        <v>41579</v>
      </c>
      <c r="AU139" s="13" t="s">
        <v>358</v>
      </c>
      <c r="AV139" s="235" t="str">
        <f t="shared" si="7"/>
        <v>Q4</v>
      </c>
      <c r="AW139" s="14" t="s">
        <v>35</v>
      </c>
      <c r="AX139" s="7" t="s">
        <v>41</v>
      </c>
      <c r="AY139" s="7" t="s">
        <v>37</v>
      </c>
      <c r="AZ139" s="7" t="s">
        <v>38</v>
      </c>
      <c r="BA139" s="15">
        <v>3304526.302699999</v>
      </c>
    </row>
    <row r="140" spans="2:53">
      <c r="B140" s="238"/>
      <c r="C140" s="239"/>
      <c r="D140" s="239"/>
      <c r="E140" s="240"/>
      <c r="F140" s="240"/>
      <c r="G140" s="240"/>
      <c r="H140" s="241"/>
      <c r="I140" s="241"/>
      <c r="J140" s="239"/>
      <c r="K140" s="239"/>
      <c r="L140" s="239"/>
      <c r="M140" s="242"/>
      <c r="S140" s="7" t="s">
        <v>32</v>
      </c>
      <c r="T140" s="7" t="s">
        <v>33</v>
      </c>
      <c r="U140" s="7" t="s">
        <v>42</v>
      </c>
      <c r="V140" s="13">
        <v>41609</v>
      </c>
      <c r="W140" s="13" t="s">
        <v>322</v>
      </c>
      <c r="X140" s="13" t="str">
        <f t="shared" si="6"/>
        <v>12/2/2017</v>
      </c>
      <c r="Y140" s="13" t="s">
        <v>359</v>
      </c>
      <c r="Z140" s="13"/>
      <c r="AA140" s="14">
        <v>12</v>
      </c>
      <c r="AB140" s="14" t="s">
        <v>35</v>
      </c>
      <c r="AC140" s="7" t="s">
        <v>41</v>
      </c>
      <c r="AD140" s="7" t="s">
        <v>37</v>
      </c>
      <c r="AE140" s="7" t="s">
        <v>38</v>
      </c>
      <c r="AF140" s="15">
        <v>3717818.1323999991</v>
      </c>
      <c r="AQ140" s="7" t="s">
        <v>32</v>
      </c>
      <c r="AR140" s="7" t="s">
        <v>33</v>
      </c>
      <c r="AS140" s="7" t="s">
        <v>42</v>
      </c>
      <c r="AT140" s="13">
        <v>41609</v>
      </c>
      <c r="AU140" s="13" t="s">
        <v>359</v>
      </c>
      <c r="AV140" s="235" t="str">
        <f t="shared" si="7"/>
        <v>Q4</v>
      </c>
      <c r="AW140" s="14" t="s">
        <v>35</v>
      </c>
      <c r="AX140" s="7" t="s">
        <v>41</v>
      </c>
      <c r="AY140" s="7" t="s">
        <v>37</v>
      </c>
      <c r="AZ140" s="7" t="s">
        <v>38</v>
      </c>
      <c r="BA140" s="15">
        <v>3717818.1323999991</v>
      </c>
    </row>
    <row r="141" spans="2:53">
      <c r="B141" s="243"/>
      <c r="C141" s="244"/>
      <c r="D141" s="244"/>
      <c r="E141" s="245"/>
      <c r="F141" s="245"/>
      <c r="G141" s="245"/>
      <c r="H141" s="246"/>
      <c r="I141" s="246"/>
      <c r="J141" s="244"/>
      <c r="K141" s="244"/>
      <c r="L141" s="244"/>
      <c r="M141" s="247"/>
      <c r="S141" s="7" t="s">
        <v>32</v>
      </c>
      <c r="T141" s="7" t="s">
        <v>33</v>
      </c>
      <c r="U141" s="7" t="s">
        <v>42</v>
      </c>
      <c r="V141" s="13">
        <v>41640</v>
      </c>
      <c r="W141" s="13" t="s">
        <v>312</v>
      </c>
      <c r="X141" s="13" t="str">
        <f t="shared" si="6"/>
        <v>1/2/2018</v>
      </c>
      <c r="Y141" s="13" t="s">
        <v>360</v>
      </c>
      <c r="Z141" s="13"/>
      <c r="AA141" s="14">
        <v>1</v>
      </c>
      <c r="AB141" s="14" t="s">
        <v>35</v>
      </c>
      <c r="AC141" s="7" t="s">
        <v>41</v>
      </c>
      <c r="AD141" s="7" t="s">
        <v>37</v>
      </c>
      <c r="AE141" s="7" t="s">
        <v>38</v>
      </c>
      <c r="AF141" s="15">
        <v>5340135.9869999988</v>
      </c>
      <c r="AQ141" s="7" t="s">
        <v>32</v>
      </c>
      <c r="AR141" s="7" t="s">
        <v>33</v>
      </c>
      <c r="AS141" s="7" t="s">
        <v>42</v>
      </c>
      <c r="AT141" s="13">
        <v>41640</v>
      </c>
      <c r="AU141" s="13" t="s">
        <v>360</v>
      </c>
      <c r="AV141" s="235" t="str">
        <f t="shared" si="7"/>
        <v>Q1</v>
      </c>
      <c r="AW141" s="14" t="s">
        <v>35</v>
      </c>
      <c r="AX141" s="7" t="s">
        <v>41</v>
      </c>
      <c r="AY141" s="7" t="s">
        <v>37</v>
      </c>
      <c r="AZ141" s="7" t="s">
        <v>38</v>
      </c>
      <c r="BA141" s="15">
        <v>5340135.9869999988</v>
      </c>
    </row>
    <row r="142" spans="2:53">
      <c r="B142" s="238"/>
      <c r="C142" s="239"/>
      <c r="D142" s="239"/>
      <c r="E142" s="240"/>
      <c r="F142" s="240"/>
      <c r="G142" s="240"/>
      <c r="H142" s="241"/>
      <c r="I142" s="241"/>
      <c r="J142" s="239"/>
      <c r="K142" s="239"/>
      <c r="L142" s="239"/>
      <c r="M142" s="242"/>
      <c r="S142" s="7" t="s">
        <v>32</v>
      </c>
      <c r="T142" s="7" t="s">
        <v>33</v>
      </c>
      <c r="U142" s="7" t="s">
        <v>42</v>
      </c>
      <c r="V142" s="13">
        <v>41671</v>
      </c>
      <c r="W142" s="13" t="s">
        <v>313</v>
      </c>
      <c r="X142" s="13" t="str">
        <f t="shared" si="6"/>
        <v>2/2/2018</v>
      </c>
      <c r="Y142" s="13" t="s">
        <v>361</v>
      </c>
      <c r="Z142" s="13"/>
      <c r="AA142" s="14">
        <v>2</v>
      </c>
      <c r="AB142" s="14" t="s">
        <v>35</v>
      </c>
      <c r="AC142" s="7" t="s">
        <v>41</v>
      </c>
      <c r="AD142" s="7" t="s">
        <v>37</v>
      </c>
      <c r="AE142" s="7" t="s">
        <v>38</v>
      </c>
      <c r="AF142" s="15">
        <v>4844893.7854999984</v>
      </c>
      <c r="AQ142" s="7" t="s">
        <v>32</v>
      </c>
      <c r="AR142" s="7" t="s">
        <v>33</v>
      </c>
      <c r="AS142" s="7" t="s">
        <v>42</v>
      </c>
      <c r="AT142" s="13">
        <v>41671</v>
      </c>
      <c r="AU142" s="13" t="s">
        <v>361</v>
      </c>
      <c r="AV142" s="235" t="str">
        <f t="shared" si="7"/>
        <v>Q1</v>
      </c>
      <c r="AW142" s="14" t="s">
        <v>35</v>
      </c>
      <c r="AX142" s="7" t="s">
        <v>41</v>
      </c>
      <c r="AY142" s="7" t="s">
        <v>37</v>
      </c>
      <c r="AZ142" s="7" t="s">
        <v>38</v>
      </c>
      <c r="BA142" s="15">
        <v>4844893.7854999984</v>
      </c>
    </row>
    <row r="143" spans="2:53">
      <c r="B143" s="243"/>
      <c r="C143" s="244"/>
      <c r="D143" s="244"/>
      <c r="E143" s="245"/>
      <c r="F143" s="245"/>
      <c r="G143" s="245"/>
      <c r="H143" s="246"/>
      <c r="I143" s="246"/>
      <c r="J143" s="244"/>
      <c r="K143" s="244"/>
      <c r="L143" s="244"/>
      <c r="M143" s="247"/>
      <c r="S143" s="7" t="s">
        <v>32</v>
      </c>
      <c r="T143" s="7" t="s">
        <v>33</v>
      </c>
      <c r="U143" s="7" t="s">
        <v>42</v>
      </c>
      <c r="V143" s="13">
        <v>41699</v>
      </c>
      <c r="W143" s="13" t="s">
        <v>314</v>
      </c>
      <c r="X143" s="13" t="str">
        <f t="shared" si="6"/>
        <v>3/2/2018</v>
      </c>
      <c r="Y143" s="13" t="s">
        <v>362</v>
      </c>
      <c r="Z143" s="13"/>
      <c r="AA143" s="14">
        <v>3</v>
      </c>
      <c r="AB143" s="14" t="s">
        <v>35</v>
      </c>
      <c r="AC143" s="7" t="s">
        <v>41</v>
      </c>
      <c r="AD143" s="7" t="s">
        <v>37</v>
      </c>
      <c r="AE143" s="7" t="s">
        <v>38</v>
      </c>
      <c r="AF143" s="15">
        <v>4692895.9643499991</v>
      </c>
      <c r="AQ143" s="7" t="s">
        <v>32</v>
      </c>
      <c r="AR143" s="7" t="s">
        <v>33</v>
      </c>
      <c r="AS143" s="7" t="s">
        <v>42</v>
      </c>
      <c r="AT143" s="13">
        <v>41699</v>
      </c>
      <c r="AU143" s="13" t="s">
        <v>362</v>
      </c>
      <c r="AV143" s="235" t="str">
        <f t="shared" si="7"/>
        <v>Q1</v>
      </c>
      <c r="AW143" s="14" t="s">
        <v>35</v>
      </c>
      <c r="AX143" s="7" t="s">
        <v>41</v>
      </c>
      <c r="AY143" s="7" t="s">
        <v>37</v>
      </c>
      <c r="AZ143" s="7" t="s">
        <v>38</v>
      </c>
      <c r="BA143" s="15">
        <v>4692895.9643499991</v>
      </c>
    </row>
    <row r="144" spans="2:53">
      <c r="B144" s="238"/>
      <c r="C144" s="239"/>
      <c r="D144" s="239"/>
      <c r="E144" s="240"/>
      <c r="F144" s="240"/>
      <c r="G144" s="240"/>
      <c r="H144" s="241"/>
      <c r="I144" s="241"/>
      <c r="J144" s="239"/>
      <c r="K144" s="239"/>
      <c r="L144" s="239"/>
      <c r="M144" s="242"/>
      <c r="S144" s="7" t="s">
        <v>32</v>
      </c>
      <c r="T144" s="7" t="s">
        <v>33</v>
      </c>
      <c r="U144" s="7" t="s">
        <v>42</v>
      </c>
      <c r="V144" s="13">
        <v>41730</v>
      </c>
      <c r="W144" s="13" t="s">
        <v>315</v>
      </c>
      <c r="X144" s="13" t="str">
        <f t="shared" si="6"/>
        <v>4/2/2018</v>
      </c>
      <c r="Y144" s="13" t="s">
        <v>363</v>
      </c>
      <c r="Z144" s="13"/>
      <c r="AA144" s="14">
        <v>4</v>
      </c>
      <c r="AB144" s="14" t="s">
        <v>35</v>
      </c>
      <c r="AC144" s="7" t="s">
        <v>41</v>
      </c>
      <c r="AD144" s="7" t="s">
        <v>37</v>
      </c>
      <c r="AE144" s="7" t="s">
        <v>38</v>
      </c>
      <c r="AF144" s="15">
        <v>4886348.3721000003</v>
      </c>
      <c r="AQ144" s="7" t="s">
        <v>32</v>
      </c>
      <c r="AR144" s="7" t="s">
        <v>33</v>
      </c>
      <c r="AS144" s="7" t="s">
        <v>42</v>
      </c>
      <c r="AT144" s="13">
        <v>41730</v>
      </c>
      <c r="AU144" s="13" t="s">
        <v>363</v>
      </c>
      <c r="AV144" s="235" t="str">
        <f t="shared" si="7"/>
        <v>Q2</v>
      </c>
      <c r="AW144" s="14" t="s">
        <v>35</v>
      </c>
      <c r="AX144" s="7" t="s">
        <v>41</v>
      </c>
      <c r="AY144" s="7" t="s">
        <v>37</v>
      </c>
      <c r="AZ144" s="7" t="s">
        <v>38</v>
      </c>
      <c r="BA144" s="15">
        <v>4886348.3721000003</v>
      </c>
    </row>
    <row r="145" spans="2:53">
      <c r="B145" s="243"/>
      <c r="C145" s="244"/>
      <c r="D145" s="244"/>
      <c r="E145" s="245"/>
      <c r="F145" s="245"/>
      <c r="G145" s="245"/>
      <c r="H145" s="246"/>
      <c r="I145" s="246"/>
      <c r="J145" s="244"/>
      <c r="K145" s="244"/>
      <c r="L145" s="244"/>
      <c r="M145" s="247"/>
      <c r="S145" s="7" t="s">
        <v>32</v>
      </c>
      <c r="T145" s="7" t="s">
        <v>33</v>
      </c>
      <c r="U145" s="7" t="s">
        <v>42</v>
      </c>
      <c r="V145" s="13">
        <v>41760</v>
      </c>
      <c r="W145" s="13" t="s">
        <v>272</v>
      </c>
      <c r="X145" s="13" t="str">
        <f t="shared" si="6"/>
        <v>5/2/2018</v>
      </c>
      <c r="Y145" s="13" t="s">
        <v>364</v>
      </c>
      <c r="Z145" s="13"/>
      <c r="AA145" s="14">
        <v>5</v>
      </c>
      <c r="AB145" s="14" t="s">
        <v>35</v>
      </c>
      <c r="AC145" s="7" t="s">
        <v>41</v>
      </c>
      <c r="AD145" s="7" t="s">
        <v>37</v>
      </c>
      <c r="AE145" s="7" t="s">
        <v>38</v>
      </c>
      <c r="AF145" s="15">
        <v>3494299.084199999</v>
      </c>
      <c r="AQ145" s="7" t="s">
        <v>32</v>
      </c>
      <c r="AR145" s="7" t="s">
        <v>33</v>
      </c>
      <c r="AS145" s="7" t="s">
        <v>42</v>
      </c>
      <c r="AT145" s="13">
        <v>41760</v>
      </c>
      <c r="AU145" s="13" t="s">
        <v>364</v>
      </c>
      <c r="AV145" s="235" t="str">
        <f t="shared" si="7"/>
        <v>Q2</v>
      </c>
      <c r="AW145" s="14" t="s">
        <v>35</v>
      </c>
      <c r="AX145" s="7" t="s">
        <v>41</v>
      </c>
      <c r="AY145" s="7" t="s">
        <v>37</v>
      </c>
      <c r="AZ145" s="7" t="s">
        <v>38</v>
      </c>
      <c r="BA145" s="15">
        <v>3494299.084199999</v>
      </c>
    </row>
    <row r="146" spans="2:53">
      <c r="B146" s="238"/>
      <c r="C146" s="239"/>
      <c r="D146" s="239"/>
      <c r="E146" s="240"/>
      <c r="F146" s="240"/>
      <c r="G146" s="240"/>
      <c r="H146" s="241"/>
      <c r="I146" s="241"/>
      <c r="J146" s="239"/>
      <c r="K146" s="239"/>
      <c r="L146" s="239"/>
      <c r="M146" s="242"/>
      <c r="S146" s="7" t="s">
        <v>32</v>
      </c>
      <c r="T146" s="7" t="s">
        <v>33</v>
      </c>
      <c r="U146" s="7" t="s">
        <v>42</v>
      </c>
      <c r="V146" s="13">
        <v>41791</v>
      </c>
      <c r="W146" s="13" t="s">
        <v>316</v>
      </c>
      <c r="X146" s="13" t="str">
        <f t="shared" si="6"/>
        <v>6/2/2018</v>
      </c>
      <c r="Y146" s="13" t="s">
        <v>365</v>
      </c>
      <c r="Z146" s="13"/>
      <c r="AA146" s="14">
        <v>6</v>
      </c>
      <c r="AB146" s="14" t="s">
        <v>35</v>
      </c>
      <c r="AC146" s="7" t="s">
        <v>41</v>
      </c>
      <c r="AD146" s="7" t="s">
        <v>37</v>
      </c>
      <c r="AE146" s="7" t="s">
        <v>38</v>
      </c>
      <c r="AF146" s="15">
        <v>3861439.9598999987</v>
      </c>
      <c r="AQ146" s="7" t="s">
        <v>32</v>
      </c>
      <c r="AR146" s="7" t="s">
        <v>33</v>
      </c>
      <c r="AS146" s="7" t="s">
        <v>42</v>
      </c>
      <c r="AT146" s="13">
        <v>41791</v>
      </c>
      <c r="AU146" s="13" t="s">
        <v>365</v>
      </c>
      <c r="AV146" s="235" t="str">
        <f t="shared" si="7"/>
        <v>Q2</v>
      </c>
      <c r="AW146" s="14" t="s">
        <v>35</v>
      </c>
      <c r="AX146" s="7" t="s">
        <v>41</v>
      </c>
      <c r="AY146" s="7" t="s">
        <v>37</v>
      </c>
      <c r="AZ146" s="7" t="s">
        <v>38</v>
      </c>
      <c r="BA146" s="15">
        <v>3861439.9598999987</v>
      </c>
    </row>
    <row r="147" spans="2:53">
      <c r="B147" s="243"/>
      <c r="C147" s="244"/>
      <c r="D147" s="244"/>
      <c r="E147" s="245"/>
      <c r="F147" s="245"/>
      <c r="G147" s="245"/>
      <c r="H147" s="246"/>
      <c r="I147" s="246"/>
      <c r="J147" s="244"/>
      <c r="K147" s="244"/>
      <c r="L147" s="244"/>
      <c r="M147" s="247"/>
      <c r="S147" s="7" t="s">
        <v>32</v>
      </c>
      <c r="T147" s="7" t="s">
        <v>33</v>
      </c>
      <c r="U147" s="7" t="s">
        <v>43</v>
      </c>
      <c r="V147" s="13">
        <v>41456</v>
      </c>
      <c r="W147" s="13" t="s">
        <v>317</v>
      </c>
      <c r="X147" s="13" t="str">
        <f t="shared" si="6"/>
        <v>7/2/2017</v>
      </c>
      <c r="Y147" s="13" t="s">
        <v>354</v>
      </c>
      <c r="Z147" s="13"/>
      <c r="AA147" s="14">
        <v>7</v>
      </c>
      <c r="AB147" s="14" t="s">
        <v>35</v>
      </c>
      <c r="AC147" s="7" t="s">
        <v>36</v>
      </c>
      <c r="AD147" s="7" t="s">
        <v>37</v>
      </c>
      <c r="AE147" s="7" t="s">
        <v>38</v>
      </c>
      <c r="AF147" s="15">
        <v>1766228.7212499999</v>
      </c>
      <c r="AQ147" s="7" t="s">
        <v>32</v>
      </c>
      <c r="AR147" s="7" t="s">
        <v>33</v>
      </c>
      <c r="AS147" s="7" t="s">
        <v>43</v>
      </c>
      <c r="AT147" s="13">
        <v>41456</v>
      </c>
      <c r="AU147" s="13" t="s">
        <v>354</v>
      </c>
      <c r="AV147" s="235" t="str">
        <f t="shared" si="7"/>
        <v>Q3</v>
      </c>
      <c r="AW147" s="14" t="s">
        <v>35</v>
      </c>
      <c r="AX147" s="7" t="s">
        <v>36</v>
      </c>
      <c r="AY147" s="7" t="s">
        <v>37</v>
      </c>
      <c r="AZ147" s="7" t="s">
        <v>38</v>
      </c>
      <c r="BA147" s="15">
        <v>1766228.7212499999</v>
      </c>
    </row>
    <row r="148" spans="2:53">
      <c r="B148" s="238"/>
      <c r="C148" s="239"/>
      <c r="D148" s="239"/>
      <c r="E148" s="240"/>
      <c r="F148" s="240"/>
      <c r="G148" s="240"/>
      <c r="H148" s="241"/>
      <c r="I148" s="241"/>
      <c r="J148" s="239"/>
      <c r="K148" s="239"/>
      <c r="L148" s="239"/>
      <c r="M148" s="242"/>
      <c r="S148" s="7" t="s">
        <v>32</v>
      </c>
      <c r="T148" s="7" t="s">
        <v>33</v>
      </c>
      <c r="U148" s="7" t="s">
        <v>43</v>
      </c>
      <c r="V148" s="13">
        <v>41487</v>
      </c>
      <c r="W148" s="13" t="s">
        <v>318</v>
      </c>
      <c r="X148" s="13" t="str">
        <f t="shared" si="6"/>
        <v>8/2/2017</v>
      </c>
      <c r="Y148" s="13" t="s">
        <v>355</v>
      </c>
      <c r="Z148" s="13"/>
      <c r="AA148" s="14">
        <v>8</v>
      </c>
      <c r="AB148" s="14" t="s">
        <v>35</v>
      </c>
      <c r="AC148" s="7" t="s">
        <v>36</v>
      </c>
      <c r="AD148" s="7" t="s">
        <v>37</v>
      </c>
      <c r="AE148" s="7" t="s">
        <v>38</v>
      </c>
      <c r="AF148" s="15">
        <v>1951422.76125</v>
      </c>
      <c r="AQ148" s="7" t="s">
        <v>32</v>
      </c>
      <c r="AR148" s="7" t="s">
        <v>33</v>
      </c>
      <c r="AS148" s="7" t="s">
        <v>43</v>
      </c>
      <c r="AT148" s="13">
        <v>41487</v>
      </c>
      <c r="AU148" s="13" t="s">
        <v>355</v>
      </c>
      <c r="AV148" s="235" t="str">
        <f t="shared" si="7"/>
        <v>Q3</v>
      </c>
      <c r="AW148" s="14" t="s">
        <v>35</v>
      </c>
      <c r="AX148" s="7" t="s">
        <v>36</v>
      </c>
      <c r="AY148" s="7" t="s">
        <v>37</v>
      </c>
      <c r="AZ148" s="7" t="s">
        <v>38</v>
      </c>
      <c r="BA148" s="15">
        <v>1951422.76125</v>
      </c>
    </row>
    <row r="149" spans="2:53">
      <c r="B149" s="243"/>
      <c r="C149" s="244"/>
      <c r="D149" s="244"/>
      <c r="E149" s="245"/>
      <c r="F149" s="245"/>
      <c r="G149" s="245"/>
      <c r="H149" s="246"/>
      <c r="I149" s="246"/>
      <c r="J149" s="244"/>
      <c r="K149" s="244"/>
      <c r="L149" s="244"/>
      <c r="M149" s="247"/>
      <c r="S149" s="7" t="s">
        <v>32</v>
      </c>
      <c r="T149" s="7" t="s">
        <v>33</v>
      </c>
      <c r="U149" s="7" t="s">
        <v>43</v>
      </c>
      <c r="V149" s="13">
        <v>41518</v>
      </c>
      <c r="W149" s="13" t="s">
        <v>319</v>
      </c>
      <c r="X149" s="13" t="str">
        <f t="shared" si="6"/>
        <v>9/2/2017</v>
      </c>
      <c r="Y149" s="13" t="s">
        <v>356</v>
      </c>
      <c r="Z149" s="13"/>
      <c r="AA149" s="14">
        <v>9</v>
      </c>
      <c r="AB149" s="14" t="s">
        <v>35</v>
      </c>
      <c r="AC149" s="7" t="s">
        <v>36</v>
      </c>
      <c r="AD149" s="7" t="s">
        <v>37</v>
      </c>
      <c r="AE149" s="7" t="s">
        <v>38</v>
      </c>
      <c r="AF149" s="15">
        <v>1699371.23875</v>
      </c>
      <c r="AQ149" s="7" t="s">
        <v>32</v>
      </c>
      <c r="AR149" s="7" t="s">
        <v>33</v>
      </c>
      <c r="AS149" s="7" t="s">
        <v>43</v>
      </c>
      <c r="AT149" s="13">
        <v>41518</v>
      </c>
      <c r="AU149" s="13" t="s">
        <v>356</v>
      </c>
      <c r="AV149" s="235" t="str">
        <f t="shared" si="7"/>
        <v>Q3</v>
      </c>
      <c r="AW149" s="14" t="s">
        <v>35</v>
      </c>
      <c r="AX149" s="7" t="s">
        <v>36</v>
      </c>
      <c r="AY149" s="7" t="s">
        <v>37</v>
      </c>
      <c r="AZ149" s="7" t="s">
        <v>38</v>
      </c>
      <c r="BA149" s="15">
        <v>1699371.23875</v>
      </c>
    </row>
    <row r="150" spans="2:53">
      <c r="B150" s="238"/>
      <c r="C150" s="239"/>
      <c r="D150" s="239"/>
      <c r="E150" s="240"/>
      <c r="F150" s="240"/>
      <c r="G150" s="240"/>
      <c r="H150" s="241"/>
      <c r="I150" s="241"/>
      <c r="J150" s="239"/>
      <c r="K150" s="239"/>
      <c r="L150" s="239"/>
      <c r="M150" s="242"/>
      <c r="S150" s="7" t="s">
        <v>32</v>
      </c>
      <c r="T150" s="7" t="s">
        <v>33</v>
      </c>
      <c r="U150" s="7" t="s">
        <v>43</v>
      </c>
      <c r="V150" s="13">
        <v>41548</v>
      </c>
      <c r="W150" s="13" t="s">
        <v>320</v>
      </c>
      <c r="X150" s="13" t="str">
        <f t="shared" si="6"/>
        <v>10/2/2017</v>
      </c>
      <c r="Y150" s="13" t="s">
        <v>357</v>
      </c>
      <c r="Z150" s="13"/>
      <c r="AA150" s="14">
        <v>10</v>
      </c>
      <c r="AB150" s="14" t="s">
        <v>35</v>
      </c>
      <c r="AC150" s="7" t="s">
        <v>36</v>
      </c>
      <c r="AD150" s="7" t="s">
        <v>37</v>
      </c>
      <c r="AE150" s="7" t="s">
        <v>38</v>
      </c>
      <c r="AF150" s="15">
        <v>1502189.2037500001</v>
      </c>
      <c r="AQ150" s="7" t="s">
        <v>32</v>
      </c>
      <c r="AR150" s="7" t="s">
        <v>33</v>
      </c>
      <c r="AS150" s="7" t="s">
        <v>43</v>
      </c>
      <c r="AT150" s="13">
        <v>41548</v>
      </c>
      <c r="AU150" s="13" t="s">
        <v>357</v>
      </c>
      <c r="AV150" s="235" t="str">
        <f t="shared" si="7"/>
        <v>Q4</v>
      </c>
      <c r="AW150" s="14" t="s">
        <v>35</v>
      </c>
      <c r="AX150" s="7" t="s">
        <v>36</v>
      </c>
      <c r="AY150" s="7" t="s">
        <v>37</v>
      </c>
      <c r="AZ150" s="7" t="s">
        <v>38</v>
      </c>
      <c r="BA150" s="15">
        <v>1502189.2037500001</v>
      </c>
    </row>
    <row r="151" spans="2:53">
      <c r="B151" s="243"/>
      <c r="C151" s="244"/>
      <c r="D151" s="244"/>
      <c r="E151" s="245"/>
      <c r="F151" s="245"/>
      <c r="G151" s="245"/>
      <c r="H151" s="246"/>
      <c r="I151" s="246"/>
      <c r="J151" s="244"/>
      <c r="K151" s="244"/>
      <c r="L151" s="244"/>
      <c r="M151" s="247"/>
      <c r="S151" s="7" t="s">
        <v>32</v>
      </c>
      <c r="T151" s="7" t="s">
        <v>33</v>
      </c>
      <c r="U151" s="7" t="s">
        <v>43</v>
      </c>
      <c r="V151" s="13">
        <v>41579</v>
      </c>
      <c r="W151" s="13" t="s">
        <v>321</v>
      </c>
      <c r="X151" s="13" t="str">
        <f t="shared" si="6"/>
        <v>11/2/2017</v>
      </c>
      <c r="Y151" s="13" t="s">
        <v>358</v>
      </c>
      <c r="Z151" s="13"/>
      <c r="AA151" s="14">
        <v>11</v>
      </c>
      <c r="AB151" s="14" t="s">
        <v>35</v>
      </c>
      <c r="AC151" s="7" t="s">
        <v>36</v>
      </c>
      <c r="AD151" s="7" t="s">
        <v>37</v>
      </c>
      <c r="AE151" s="7" t="s">
        <v>38</v>
      </c>
      <c r="AF151" s="15">
        <v>1650239.5062500001</v>
      </c>
      <c r="AQ151" s="7" t="s">
        <v>32</v>
      </c>
      <c r="AR151" s="7" t="s">
        <v>33</v>
      </c>
      <c r="AS151" s="7" t="s">
        <v>43</v>
      </c>
      <c r="AT151" s="13">
        <v>41579</v>
      </c>
      <c r="AU151" s="13" t="s">
        <v>358</v>
      </c>
      <c r="AV151" s="235" t="str">
        <f t="shared" si="7"/>
        <v>Q4</v>
      </c>
      <c r="AW151" s="14" t="s">
        <v>35</v>
      </c>
      <c r="AX151" s="7" t="s">
        <v>36</v>
      </c>
      <c r="AY151" s="7" t="s">
        <v>37</v>
      </c>
      <c r="AZ151" s="7" t="s">
        <v>38</v>
      </c>
      <c r="BA151" s="15">
        <v>1650239.5062500001</v>
      </c>
    </row>
    <row r="152" spans="2:53">
      <c r="B152" s="238"/>
      <c r="C152" s="239"/>
      <c r="D152" s="239"/>
      <c r="E152" s="240"/>
      <c r="F152" s="240"/>
      <c r="G152" s="240"/>
      <c r="H152" s="241"/>
      <c r="I152" s="241"/>
      <c r="J152" s="239"/>
      <c r="K152" s="239"/>
      <c r="L152" s="239"/>
      <c r="M152" s="242"/>
      <c r="S152" s="7" t="s">
        <v>32</v>
      </c>
      <c r="T152" s="7" t="s">
        <v>33</v>
      </c>
      <c r="U152" s="7" t="s">
        <v>43</v>
      </c>
      <c r="V152" s="13">
        <v>41609</v>
      </c>
      <c r="W152" s="13" t="s">
        <v>322</v>
      </c>
      <c r="X152" s="13" t="str">
        <f t="shared" si="6"/>
        <v>12/2/2017</v>
      </c>
      <c r="Y152" s="13" t="s">
        <v>359</v>
      </c>
      <c r="Z152" s="13"/>
      <c r="AA152" s="14">
        <v>12</v>
      </c>
      <c r="AB152" s="14" t="s">
        <v>35</v>
      </c>
      <c r="AC152" s="7" t="s">
        <v>36</v>
      </c>
      <c r="AD152" s="7" t="s">
        <v>37</v>
      </c>
      <c r="AE152" s="7" t="s">
        <v>38</v>
      </c>
      <c r="AF152" s="15">
        <v>1406546.085</v>
      </c>
      <c r="AQ152" s="7" t="s">
        <v>32</v>
      </c>
      <c r="AR152" s="7" t="s">
        <v>33</v>
      </c>
      <c r="AS152" s="7" t="s">
        <v>43</v>
      </c>
      <c r="AT152" s="13">
        <v>41609</v>
      </c>
      <c r="AU152" s="13" t="s">
        <v>359</v>
      </c>
      <c r="AV152" s="235" t="str">
        <f t="shared" si="7"/>
        <v>Q4</v>
      </c>
      <c r="AW152" s="14" t="s">
        <v>35</v>
      </c>
      <c r="AX152" s="7" t="s">
        <v>36</v>
      </c>
      <c r="AY152" s="7" t="s">
        <v>37</v>
      </c>
      <c r="AZ152" s="7" t="s">
        <v>38</v>
      </c>
      <c r="BA152" s="15">
        <v>1406546.085</v>
      </c>
    </row>
    <row r="153" spans="2:53">
      <c r="B153" s="243"/>
      <c r="C153" s="244"/>
      <c r="D153" s="244"/>
      <c r="E153" s="245"/>
      <c r="F153" s="245"/>
      <c r="G153" s="245"/>
      <c r="H153" s="246"/>
      <c r="I153" s="246"/>
      <c r="J153" s="244"/>
      <c r="K153" s="244"/>
      <c r="L153" s="244"/>
      <c r="M153" s="247"/>
      <c r="S153" s="7" t="s">
        <v>32</v>
      </c>
      <c r="T153" s="7" t="s">
        <v>33</v>
      </c>
      <c r="U153" s="7" t="s">
        <v>43</v>
      </c>
      <c r="V153" s="13">
        <v>41640</v>
      </c>
      <c r="W153" s="13" t="s">
        <v>312</v>
      </c>
      <c r="X153" s="13" t="str">
        <f t="shared" si="6"/>
        <v>1/2/2018</v>
      </c>
      <c r="Y153" s="13" t="s">
        <v>360</v>
      </c>
      <c r="Z153" s="13"/>
      <c r="AA153" s="14">
        <v>1</v>
      </c>
      <c r="AB153" s="14" t="s">
        <v>35</v>
      </c>
      <c r="AC153" s="7" t="s">
        <v>36</v>
      </c>
      <c r="AD153" s="7" t="s">
        <v>37</v>
      </c>
      <c r="AE153" s="7" t="s">
        <v>38</v>
      </c>
      <c r="AF153" s="15">
        <v>2151540.1949999998</v>
      </c>
      <c r="AQ153" s="7" t="s">
        <v>32</v>
      </c>
      <c r="AR153" s="7" t="s">
        <v>33</v>
      </c>
      <c r="AS153" s="7" t="s">
        <v>43</v>
      </c>
      <c r="AT153" s="13">
        <v>41640</v>
      </c>
      <c r="AU153" s="13" t="s">
        <v>360</v>
      </c>
      <c r="AV153" s="235" t="str">
        <f t="shared" si="7"/>
        <v>Q1</v>
      </c>
      <c r="AW153" s="14" t="s">
        <v>35</v>
      </c>
      <c r="AX153" s="7" t="s">
        <v>36</v>
      </c>
      <c r="AY153" s="7" t="s">
        <v>37</v>
      </c>
      <c r="AZ153" s="7" t="s">
        <v>38</v>
      </c>
      <c r="BA153" s="15">
        <v>2151540.1949999998</v>
      </c>
    </row>
    <row r="154" spans="2:53">
      <c r="B154" s="238"/>
      <c r="C154" s="239"/>
      <c r="D154" s="239"/>
      <c r="E154" s="240"/>
      <c r="F154" s="240"/>
      <c r="G154" s="240"/>
      <c r="H154" s="241"/>
      <c r="I154" s="241"/>
      <c r="J154" s="239"/>
      <c r="K154" s="239"/>
      <c r="L154" s="239"/>
      <c r="M154" s="242"/>
      <c r="S154" s="7" t="s">
        <v>32</v>
      </c>
      <c r="T154" s="7" t="s">
        <v>33</v>
      </c>
      <c r="U154" s="7" t="s">
        <v>43</v>
      </c>
      <c r="V154" s="13">
        <v>41671</v>
      </c>
      <c r="W154" s="13" t="s">
        <v>313</v>
      </c>
      <c r="X154" s="13" t="str">
        <f t="shared" si="6"/>
        <v>2/2/2018</v>
      </c>
      <c r="Y154" s="13" t="s">
        <v>361</v>
      </c>
      <c r="Z154" s="13"/>
      <c r="AA154" s="14">
        <v>2</v>
      </c>
      <c r="AB154" s="14" t="s">
        <v>35</v>
      </c>
      <c r="AC154" s="7" t="s">
        <v>36</v>
      </c>
      <c r="AD154" s="7" t="s">
        <v>37</v>
      </c>
      <c r="AE154" s="7" t="s">
        <v>38</v>
      </c>
      <c r="AF154" s="15">
        <v>2191228.2262499998</v>
      </c>
      <c r="AQ154" s="7" t="s">
        <v>32</v>
      </c>
      <c r="AR154" s="7" t="s">
        <v>33</v>
      </c>
      <c r="AS154" s="7" t="s">
        <v>43</v>
      </c>
      <c r="AT154" s="13">
        <v>41671</v>
      </c>
      <c r="AU154" s="13" t="s">
        <v>361</v>
      </c>
      <c r="AV154" s="235" t="str">
        <f t="shared" si="7"/>
        <v>Q1</v>
      </c>
      <c r="AW154" s="14" t="s">
        <v>35</v>
      </c>
      <c r="AX154" s="7" t="s">
        <v>36</v>
      </c>
      <c r="AY154" s="7" t="s">
        <v>37</v>
      </c>
      <c r="AZ154" s="7" t="s">
        <v>38</v>
      </c>
      <c r="BA154" s="15">
        <v>2191228.2262499998</v>
      </c>
    </row>
    <row r="155" spans="2:53">
      <c r="B155" s="243"/>
      <c r="C155" s="244"/>
      <c r="D155" s="244"/>
      <c r="E155" s="245"/>
      <c r="F155" s="245"/>
      <c r="G155" s="245"/>
      <c r="H155" s="246"/>
      <c r="I155" s="246"/>
      <c r="J155" s="244"/>
      <c r="K155" s="244"/>
      <c r="L155" s="244"/>
      <c r="M155" s="247"/>
      <c r="S155" s="7" t="s">
        <v>32</v>
      </c>
      <c r="T155" s="7" t="s">
        <v>33</v>
      </c>
      <c r="U155" s="7" t="s">
        <v>43</v>
      </c>
      <c r="V155" s="13">
        <v>41699</v>
      </c>
      <c r="W155" s="13" t="s">
        <v>314</v>
      </c>
      <c r="X155" s="13" t="str">
        <f t="shared" si="6"/>
        <v>3/2/2018</v>
      </c>
      <c r="Y155" s="13" t="s">
        <v>362</v>
      </c>
      <c r="Z155" s="13"/>
      <c r="AA155" s="14">
        <v>3</v>
      </c>
      <c r="AB155" s="14" t="s">
        <v>35</v>
      </c>
      <c r="AC155" s="7" t="s">
        <v>36</v>
      </c>
      <c r="AD155" s="7" t="s">
        <v>37</v>
      </c>
      <c r="AE155" s="7" t="s">
        <v>38</v>
      </c>
      <c r="AF155" s="15">
        <v>1965526.61625</v>
      </c>
      <c r="AQ155" s="7" t="s">
        <v>32</v>
      </c>
      <c r="AR155" s="7" t="s">
        <v>33</v>
      </c>
      <c r="AS155" s="7" t="s">
        <v>43</v>
      </c>
      <c r="AT155" s="13">
        <v>41699</v>
      </c>
      <c r="AU155" s="13" t="s">
        <v>362</v>
      </c>
      <c r="AV155" s="235" t="str">
        <f t="shared" si="7"/>
        <v>Q1</v>
      </c>
      <c r="AW155" s="14" t="s">
        <v>35</v>
      </c>
      <c r="AX155" s="7" t="s">
        <v>36</v>
      </c>
      <c r="AY155" s="7" t="s">
        <v>37</v>
      </c>
      <c r="AZ155" s="7" t="s">
        <v>38</v>
      </c>
      <c r="BA155" s="15">
        <v>1965526.61625</v>
      </c>
    </row>
    <row r="156" spans="2:53">
      <c r="B156" s="238"/>
      <c r="C156" s="239"/>
      <c r="D156" s="239"/>
      <c r="E156" s="240"/>
      <c r="F156" s="240"/>
      <c r="G156" s="240"/>
      <c r="H156" s="241"/>
      <c r="I156" s="241"/>
      <c r="J156" s="239"/>
      <c r="K156" s="239"/>
      <c r="L156" s="239"/>
      <c r="M156" s="242"/>
      <c r="S156" s="7" t="s">
        <v>32</v>
      </c>
      <c r="T156" s="7" t="s">
        <v>33</v>
      </c>
      <c r="U156" s="7" t="s">
        <v>43</v>
      </c>
      <c r="V156" s="13">
        <v>41730</v>
      </c>
      <c r="W156" s="13" t="s">
        <v>315</v>
      </c>
      <c r="X156" s="13" t="str">
        <f t="shared" ref="X156:X219" si="8">MONTH(V156)&amp; "/" &amp; DAY(V156) &amp; "/" &amp; YEAR(V156)</f>
        <v>4/2/2018</v>
      </c>
      <c r="Y156" s="13" t="s">
        <v>363</v>
      </c>
      <c r="Z156" s="13"/>
      <c r="AA156" s="14">
        <v>4</v>
      </c>
      <c r="AB156" s="14" t="s">
        <v>35</v>
      </c>
      <c r="AC156" s="7" t="s">
        <v>36</v>
      </c>
      <c r="AD156" s="7" t="s">
        <v>37</v>
      </c>
      <c r="AE156" s="7" t="s">
        <v>38</v>
      </c>
      <c r="AF156" s="15">
        <v>2084911.36</v>
      </c>
      <c r="AQ156" s="7" t="s">
        <v>32</v>
      </c>
      <c r="AR156" s="7" t="s">
        <v>33</v>
      </c>
      <c r="AS156" s="7" t="s">
        <v>43</v>
      </c>
      <c r="AT156" s="13">
        <v>41730</v>
      </c>
      <c r="AU156" s="13" t="s">
        <v>363</v>
      </c>
      <c r="AV156" s="235" t="str">
        <f t="shared" ref="AV156:AV219" si="9">"Q"&amp;ROUNDUP(MONTH(AU156)/3,0)</f>
        <v>Q2</v>
      </c>
      <c r="AW156" s="14" t="s">
        <v>35</v>
      </c>
      <c r="AX156" s="7" t="s">
        <v>36</v>
      </c>
      <c r="AY156" s="7" t="s">
        <v>37</v>
      </c>
      <c r="AZ156" s="7" t="s">
        <v>38</v>
      </c>
      <c r="BA156" s="15">
        <v>2084911.36</v>
      </c>
    </row>
    <row r="157" spans="2:53">
      <c r="B157" s="243"/>
      <c r="C157" s="244"/>
      <c r="D157" s="244"/>
      <c r="E157" s="245"/>
      <c r="F157" s="245"/>
      <c r="G157" s="245"/>
      <c r="H157" s="246"/>
      <c r="I157" s="246"/>
      <c r="J157" s="244"/>
      <c r="K157" s="244"/>
      <c r="L157" s="244"/>
      <c r="M157" s="247"/>
      <c r="S157" s="7" t="s">
        <v>32</v>
      </c>
      <c r="T157" s="7" t="s">
        <v>33</v>
      </c>
      <c r="U157" s="7" t="s">
        <v>43</v>
      </c>
      <c r="V157" s="13">
        <v>41760</v>
      </c>
      <c r="W157" s="13" t="s">
        <v>272</v>
      </c>
      <c r="X157" s="13" t="str">
        <f t="shared" si="8"/>
        <v>5/2/2018</v>
      </c>
      <c r="Y157" s="13" t="s">
        <v>364</v>
      </c>
      <c r="Z157" s="13"/>
      <c r="AA157" s="14">
        <v>5</v>
      </c>
      <c r="AB157" s="14" t="s">
        <v>35</v>
      </c>
      <c r="AC157" s="7" t="s">
        <v>36</v>
      </c>
      <c r="AD157" s="7" t="s">
        <v>37</v>
      </c>
      <c r="AE157" s="7" t="s">
        <v>38</v>
      </c>
      <c r="AF157" s="15">
        <v>2053699.35375</v>
      </c>
      <c r="AQ157" s="7" t="s">
        <v>32</v>
      </c>
      <c r="AR157" s="7" t="s">
        <v>33</v>
      </c>
      <c r="AS157" s="7" t="s">
        <v>43</v>
      </c>
      <c r="AT157" s="13">
        <v>41760</v>
      </c>
      <c r="AU157" s="13" t="s">
        <v>364</v>
      </c>
      <c r="AV157" s="235" t="str">
        <f t="shared" si="9"/>
        <v>Q2</v>
      </c>
      <c r="AW157" s="14" t="s">
        <v>35</v>
      </c>
      <c r="AX157" s="7" t="s">
        <v>36</v>
      </c>
      <c r="AY157" s="7" t="s">
        <v>37</v>
      </c>
      <c r="AZ157" s="7" t="s">
        <v>38</v>
      </c>
      <c r="BA157" s="15">
        <v>2053699.35375</v>
      </c>
    </row>
    <row r="158" spans="2:53">
      <c r="B158" s="238"/>
      <c r="C158" s="239"/>
      <c r="D158" s="239"/>
      <c r="E158" s="240"/>
      <c r="F158" s="240"/>
      <c r="G158" s="240"/>
      <c r="H158" s="241"/>
      <c r="I158" s="241"/>
      <c r="J158" s="239"/>
      <c r="K158" s="239"/>
      <c r="L158" s="239"/>
      <c r="M158" s="242"/>
      <c r="S158" s="7" t="s">
        <v>32</v>
      </c>
      <c r="T158" s="7" t="s">
        <v>33</v>
      </c>
      <c r="U158" s="7" t="s">
        <v>43</v>
      </c>
      <c r="V158" s="13">
        <v>41791</v>
      </c>
      <c r="W158" s="13" t="s">
        <v>316</v>
      </c>
      <c r="X158" s="13" t="str">
        <f t="shared" si="8"/>
        <v>6/2/2018</v>
      </c>
      <c r="Y158" s="13" t="s">
        <v>365</v>
      </c>
      <c r="Z158" s="13"/>
      <c r="AA158" s="14">
        <v>6</v>
      </c>
      <c r="AB158" s="14" t="s">
        <v>35</v>
      </c>
      <c r="AC158" s="7" t="s">
        <v>36</v>
      </c>
      <c r="AD158" s="7" t="s">
        <v>37</v>
      </c>
      <c r="AE158" s="7" t="s">
        <v>38</v>
      </c>
      <c r="AF158" s="15">
        <v>2197266.9237500001</v>
      </c>
      <c r="AQ158" s="7" t="s">
        <v>32</v>
      </c>
      <c r="AR158" s="7" t="s">
        <v>33</v>
      </c>
      <c r="AS158" s="7" t="s">
        <v>43</v>
      </c>
      <c r="AT158" s="13">
        <v>41791</v>
      </c>
      <c r="AU158" s="13" t="s">
        <v>365</v>
      </c>
      <c r="AV158" s="235" t="str">
        <f t="shared" si="9"/>
        <v>Q2</v>
      </c>
      <c r="AW158" s="14" t="s">
        <v>35</v>
      </c>
      <c r="AX158" s="7" t="s">
        <v>36</v>
      </c>
      <c r="AY158" s="7" t="s">
        <v>37</v>
      </c>
      <c r="AZ158" s="7" t="s">
        <v>38</v>
      </c>
      <c r="BA158" s="15">
        <v>2197266.9237500001</v>
      </c>
    </row>
    <row r="159" spans="2:53">
      <c r="B159" s="243"/>
      <c r="C159" s="244"/>
      <c r="D159" s="244"/>
      <c r="E159" s="245"/>
      <c r="F159" s="245"/>
      <c r="G159" s="245"/>
      <c r="H159" s="246"/>
      <c r="I159" s="246"/>
      <c r="J159" s="244"/>
      <c r="K159" s="244"/>
      <c r="L159" s="244"/>
      <c r="M159" s="247"/>
      <c r="S159" s="7" t="s">
        <v>32</v>
      </c>
      <c r="T159" s="7" t="s">
        <v>33</v>
      </c>
      <c r="U159" s="7" t="s">
        <v>43</v>
      </c>
      <c r="V159" s="13">
        <v>41456</v>
      </c>
      <c r="W159" s="13" t="s">
        <v>317</v>
      </c>
      <c r="X159" s="13" t="str">
        <f t="shared" si="8"/>
        <v>7/2/2017</v>
      </c>
      <c r="Y159" s="13" t="s">
        <v>354</v>
      </c>
      <c r="Z159" s="13"/>
      <c r="AA159" s="14">
        <v>7</v>
      </c>
      <c r="AB159" s="14" t="s">
        <v>35</v>
      </c>
      <c r="AC159" s="7" t="s">
        <v>36</v>
      </c>
      <c r="AD159" s="7" t="s">
        <v>39</v>
      </c>
      <c r="AE159" s="7" t="s">
        <v>38</v>
      </c>
      <c r="AF159" s="15">
        <v>3532457.4424999999</v>
      </c>
      <c r="AQ159" s="7" t="s">
        <v>32</v>
      </c>
      <c r="AR159" s="7" t="s">
        <v>33</v>
      </c>
      <c r="AS159" s="7" t="s">
        <v>43</v>
      </c>
      <c r="AT159" s="13">
        <v>41456</v>
      </c>
      <c r="AU159" s="13" t="s">
        <v>354</v>
      </c>
      <c r="AV159" s="235" t="str">
        <f t="shared" si="9"/>
        <v>Q3</v>
      </c>
      <c r="AW159" s="14" t="s">
        <v>35</v>
      </c>
      <c r="AX159" s="7" t="s">
        <v>36</v>
      </c>
      <c r="AY159" s="7" t="s">
        <v>39</v>
      </c>
      <c r="AZ159" s="7" t="s">
        <v>38</v>
      </c>
      <c r="BA159" s="15">
        <v>3532457.4424999999</v>
      </c>
    </row>
    <row r="160" spans="2:53">
      <c r="B160" s="238"/>
      <c r="C160" s="239"/>
      <c r="D160" s="239"/>
      <c r="E160" s="240"/>
      <c r="F160" s="240"/>
      <c r="G160" s="240"/>
      <c r="H160" s="241"/>
      <c r="I160" s="241"/>
      <c r="J160" s="239"/>
      <c r="K160" s="239"/>
      <c r="L160" s="239"/>
      <c r="M160" s="242"/>
      <c r="S160" s="7" t="s">
        <v>32</v>
      </c>
      <c r="T160" s="7" t="s">
        <v>33</v>
      </c>
      <c r="U160" s="7" t="s">
        <v>43</v>
      </c>
      <c r="V160" s="13">
        <v>41487</v>
      </c>
      <c r="W160" s="13" t="s">
        <v>318</v>
      </c>
      <c r="X160" s="13" t="str">
        <f t="shared" si="8"/>
        <v>8/2/2017</v>
      </c>
      <c r="Y160" s="13" t="s">
        <v>355</v>
      </c>
      <c r="Z160" s="13"/>
      <c r="AA160" s="14">
        <v>8</v>
      </c>
      <c r="AB160" s="14" t="s">
        <v>35</v>
      </c>
      <c r="AC160" s="7" t="s">
        <v>36</v>
      </c>
      <c r="AD160" s="7" t="s">
        <v>39</v>
      </c>
      <c r="AE160" s="7" t="s">
        <v>38</v>
      </c>
      <c r="AF160" s="15">
        <v>3902845.5225</v>
      </c>
      <c r="AQ160" s="7" t="s">
        <v>32</v>
      </c>
      <c r="AR160" s="7" t="s">
        <v>33</v>
      </c>
      <c r="AS160" s="7" t="s">
        <v>43</v>
      </c>
      <c r="AT160" s="13">
        <v>41487</v>
      </c>
      <c r="AU160" s="13" t="s">
        <v>355</v>
      </c>
      <c r="AV160" s="235" t="str">
        <f t="shared" si="9"/>
        <v>Q3</v>
      </c>
      <c r="AW160" s="14" t="s">
        <v>35</v>
      </c>
      <c r="AX160" s="7" t="s">
        <v>36</v>
      </c>
      <c r="AY160" s="7" t="s">
        <v>39</v>
      </c>
      <c r="AZ160" s="7" t="s">
        <v>38</v>
      </c>
      <c r="BA160" s="15">
        <v>3902845.5225</v>
      </c>
    </row>
    <row r="161" spans="2:53">
      <c r="B161" s="243"/>
      <c r="C161" s="244"/>
      <c r="D161" s="244"/>
      <c r="E161" s="245"/>
      <c r="F161" s="245"/>
      <c r="G161" s="245"/>
      <c r="H161" s="246"/>
      <c r="I161" s="246"/>
      <c r="J161" s="244"/>
      <c r="K161" s="244"/>
      <c r="L161" s="244"/>
      <c r="M161" s="247"/>
      <c r="S161" s="7" t="s">
        <v>32</v>
      </c>
      <c r="T161" s="7" t="s">
        <v>33</v>
      </c>
      <c r="U161" s="7" t="s">
        <v>43</v>
      </c>
      <c r="V161" s="13">
        <v>41518</v>
      </c>
      <c r="W161" s="13" t="s">
        <v>319</v>
      </c>
      <c r="X161" s="13" t="str">
        <f t="shared" si="8"/>
        <v>9/2/2017</v>
      </c>
      <c r="Y161" s="13" t="s">
        <v>356</v>
      </c>
      <c r="Z161" s="13"/>
      <c r="AA161" s="14">
        <v>9</v>
      </c>
      <c r="AB161" s="14" t="s">
        <v>35</v>
      </c>
      <c r="AC161" s="7" t="s">
        <v>36</v>
      </c>
      <c r="AD161" s="7" t="s">
        <v>39</v>
      </c>
      <c r="AE161" s="7" t="s">
        <v>38</v>
      </c>
      <c r="AF161" s="15">
        <v>3398742.4775</v>
      </c>
      <c r="AQ161" s="7" t="s">
        <v>32</v>
      </c>
      <c r="AR161" s="7" t="s">
        <v>33</v>
      </c>
      <c r="AS161" s="7" t="s">
        <v>43</v>
      </c>
      <c r="AT161" s="13">
        <v>41518</v>
      </c>
      <c r="AU161" s="13" t="s">
        <v>356</v>
      </c>
      <c r="AV161" s="235" t="str">
        <f t="shared" si="9"/>
        <v>Q3</v>
      </c>
      <c r="AW161" s="14" t="s">
        <v>35</v>
      </c>
      <c r="AX161" s="7" t="s">
        <v>36</v>
      </c>
      <c r="AY161" s="7" t="s">
        <v>39</v>
      </c>
      <c r="AZ161" s="7" t="s">
        <v>38</v>
      </c>
      <c r="BA161" s="15">
        <v>3398742.4775</v>
      </c>
    </row>
    <row r="162" spans="2:53">
      <c r="B162" s="238"/>
      <c r="C162" s="239"/>
      <c r="D162" s="239"/>
      <c r="E162" s="240"/>
      <c r="F162" s="240"/>
      <c r="G162" s="240"/>
      <c r="H162" s="241"/>
      <c r="I162" s="241"/>
      <c r="J162" s="239"/>
      <c r="K162" s="239"/>
      <c r="L162" s="239"/>
      <c r="M162" s="242"/>
      <c r="S162" s="7" t="s">
        <v>32</v>
      </c>
      <c r="T162" s="7" t="s">
        <v>33</v>
      </c>
      <c r="U162" s="7" t="s">
        <v>43</v>
      </c>
      <c r="V162" s="13">
        <v>41548</v>
      </c>
      <c r="W162" s="13" t="s">
        <v>320</v>
      </c>
      <c r="X162" s="13" t="str">
        <f t="shared" si="8"/>
        <v>10/2/2017</v>
      </c>
      <c r="Y162" s="13" t="s">
        <v>357</v>
      </c>
      <c r="Z162" s="13"/>
      <c r="AA162" s="14">
        <v>10</v>
      </c>
      <c r="AB162" s="14" t="s">
        <v>35</v>
      </c>
      <c r="AC162" s="7" t="s">
        <v>36</v>
      </c>
      <c r="AD162" s="7" t="s">
        <v>39</v>
      </c>
      <c r="AE162" s="7" t="s">
        <v>38</v>
      </c>
      <c r="AF162" s="15">
        <v>3004378.4075000002</v>
      </c>
      <c r="AQ162" s="7" t="s">
        <v>32</v>
      </c>
      <c r="AR162" s="7" t="s">
        <v>33</v>
      </c>
      <c r="AS162" s="7" t="s">
        <v>43</v>
      </c>
      <c r="AT162" s="13">
        <v>41548</v>
      </c>
      <c r="AU162" s="13" t="s">
        <v>357</v>
      </c>
      <c r="AV162" s="235" t="str">
        <f t="shared" si="9"/>
        <v>Q4</v>
      </c>
      <c r="AW162" s="14" t="s">
        <v>35</v>
      </c>
      <c r="AX162" s="7" t="s">
        <v>36</v>
      </c>
      <c r="AY162" s="7" t="s">
        <v>39</v>
      </c>
      <c r="AZ162" s="7" t="s">
        <v>38</v>
      </c>
      <c r="BA162" s="15">
        <v>3004378.4075000002</v>
      </c>
    </row>
    <row r="163" spans="2:53">
      <c r="B163" s="243"/>
      <c r="C163" s="244"/>
      <c r="D163" s="244"/>
      <c r="E163" s="245"/>
      <c r="F163" s="245"/>
      <c r="G163" s="245"/>
      <c r="H163" s="246"/>
      <c r="I163" s="246"/>
      <c r="J163" s="244"/>
      <c r="K163" s="244"/>
      <c r="L163" s="244"/>
      <c r="M163" s="247"/>
      <c r="S163" s="7" t="s">
        <v>32</v>
      </c>
      <c r="T163" s="7" t="s">
        <v>33</v>
      </c>
      <c r="U163" s="7" t="s">
        <v>43</v>
      </c>
      <c r="V163" s="13">
        <v>41579</v>
      </c>
      <c r="W163" s="13" t="s">
        <v>321</v>
      </c>
      <c r="X163" s="13" t="str">
        <f t="shared" si="8"/>
        <v>11/2/2017</v>
      </c>
      <c r="Y163" s="13" t="s">
        <v>358</v>
      </c>
      <c r="Z163" s="13"/>
      <c r="AA163" s="14">
        <v>11</v>
      </c>
      <c r="AB163" s="14" t="s">
        <v>35</v>
      </c>
      <c r="AC163" s="7" t="s">
        <v>36</v>
      </c>
      <c r="AD163" s="7" t="s">
        <v>39</v>
      </c>
      <c r="AE163" s="7" t="s">
        <v>38</v>
      </c>
      <c r="AF163" s="15">
        <v>3300479.0125000002</v>
      </c>
      <c r="AQ163" s="7" t="s">
        <v>32</v>
      </c>
      <c r="AR163" s="7" t="s">
        <v>33</v>
      </c>
      <c r="AS163" s="7" t="s">
        <v>43</v>
      </c>
      <c r="AT163" s="13">
        <v>41579</v>
      </c>
      <c r="AU163" s="13" t="s">
        <v>358</v>
      </c>
      <c r="AV163" s="235" t="str">
        <f t="shared" si="9"/>
        <v>Q4</v>
      </c>
      <c r="AW163" s="14" t="s">
        <v>35</v>
      </c>
      <c r="AX163" s="7" t="s">
        <v>36</v>
      </c>
      <c r="AY163" s="7" t="s">
        <v>39</v>
      </c>
      <c r="AZ163" s="7" t="s">
        <v>38</v>
      </c>
      <c r="BA163" s="15">
        <v>3300479.0125000002</v>
      </c>
    </row>
    <row r="164" spans="2:53">
      <c r="B164" s="238"/>
      <c r="C164" s="239"/>
      <c r="D164" s="239"/>
      <c r="E164" s="240"/>
      <c r="F164" s="240"/>
      <c r="G164" s="240"/>
      <c r="H164" s="241"/>
      <c r="I164" s="241"/>
      <c r="J164" s="239"/>
      <c r="K164" s="239"/>
      <c r="L164" s="239"/>
      <c r="M164" s="242"/>
      <c r="S164" s="7" t="s">
        <v>32</v>
      </c>
      <c r="T164" s="7" t="s">
        <v>33</v>
      </c>
      <c r="U164" s="7" t="s">
        <v>43</v>
      </c>
      <c r="V164" s="13">
        <v>41609</v>
      </c>
      <c r="W164" s="13" t="s">
        <v>322</v>
      </c>
      <c r="X164" s="13" t="str">
        <f t="shared" si="8"/>
        <v>12/2/2017</v>
      </c>
      <c r="Y164" s="13" t="s">
        <v>359</v>
      </c>
      <c r="Z164" s="13"/>
      <c r="AA164" s="14">
        <v>12</v>
      </c>
      <c r="AB164" s="14" t="s">
        <v>35</v>
      </c>
      <c r="AC164" s="7" t="s">
        <v>36</v>
      </c>
      <c r="AD164" s="7" t="s">
        <v>39</v>
      </c>
      <c r="AE164" s="7" t="s">
        <v>38</v>
      </c>
      <c r="AF164" s="15">
        <v>2813092.17</v>
      </c>
      <c r="AQ164" s="7" t="s">
        <v>32</v>
      </c>
      <c r="AR164" s="7" t="s">
        <v>33</v>
      </c>
      <c r="AS164" s="7" t="s">
        <v>43</v>
      </c>
      <c r="AT164" s="13">
        <v>41609</v>
      </c>
      <c r="AU164" s="13" t="s">
        <v>359</v>
      </c>
      <c r="AV164" s="235" t="str">
        <f t="shared" si="9"/>
        <v>Q4</v>
      </c>
      <c r="AW164" s="14" t="s">
        <v>35</v>
      </c>
      <c r="AX164" s="7" t="s">
        <v>36</v>
      </c>
      <c r="AY164" s="7" t="s">
        <v>39</v>
      </c>
      <c r="AZ164" s="7" t="s">
        <v>38</v>
      </c>
      <c r="BA164" s="15">
        <v>2813092.17</v>
      </c>
    </row>
    <row r="165" spans="2:53">
      <c r="B165" s="243"/>
      <c r="C165" s="244"/>
      <c r="D165" s="244"/>
      <c r="E165" s="245"/>
      <c r="F165" s="245"/>
      <c r="G165" s="245"/>
      <c r="H165" s="246"/>
      <c r="I165" s="246"/>
      <c r="J165" s="244"/>
      <c r="K165" s="244"/>
      <c r="L165" s="244"/>
      <c r="M165" s="247"/>
      <c r="S165" s="7" t="s">
        <v>32</v>
      </c>
      <c r="T165" s="7" t="s">
        <v>33</v>
      </c>
      <c r="U165" s="7" t="s">
        <v>43</v>
      </c>
      <c r="V165" s="13">
        <v>41640</v>
      </c>
      <c r="W165" s="13" t="s">
        <v>312</v>
      </c>
      <c r="X165" s="13" t="str">
        <f t="shared" si="8"/>
        <v>1/2/2018</v>
      </c>
      <c r="Y165" s="13" t="s">
        <v>360</v>
      </c>
      <c r="Z165" s="13"/>
      <c r="AA165" s="14">
        <v>1</v>
      </c>
      <c r="AB165" s="14" t="s">
        <v>35</v>
      </c>
      <c r="AC165" s="7" t="s">
        <v>36</v>
      </c>
      <c r="AD165" s="7" t="s">
        <v>39</v>
      </c>
      <c r="AE165" s="7" t="s">
        <v>38</v>
      </c>
      <c r="AF165" s="15">
        <v>4303080.3899999997</v>
      </c>
      <c r="AQ165" s="7" t="s">
        <v>32</v>
      </c>
      <c r="AR165" s="7" t="s">
        <v>33</v>
      </c>
      <c r="AS165" s="7" t="s">
        <v>43</v>
      </c>
      <c r="AT165" s="13">
        <v>41640</v>
      </c>
      <c r="AU165" s="13" t="s">
        <v>360</v>
      </c>
      <c r="AV165" s="235" t="str">
        <f t="shared" si="9"/>
        <v>Q1</v>
      </c>
      <c r="AW165" s="14" t="s">
        <v>35</v>
      </c>
      <c r="AX165" s="7" t="s">
        <v>36</v>
      </c>
      <c r="AY165" s="7" t="s">
        <v>39</v>
      </c>
      <c r="AZ165" s="7" t="s">
        <v>38</v>
      </c>
      <c r="BA165" s="15">
        <v>4303080.3899999997</v>
      </c>
    </row>
    <row r="166" spans="2:53">
      <c r="B166" s="238"/>
      <c r="C166" s="239"/>
      <c r="D166" s="239"/>
      <c r="E166" s="240"/>
      <c r="F166" s="240"/>
      <c r="G166" s="240"/>
      <c r="H166" s="241"/>
      <c r="I166" s="241"/>
      <c r="J166" s="239"/>
      <c r="K166" s="239"/>
      <c r="L166" s="239"/>
      <c r="M166" s="242"/>
      <c r="S166" s="7" t="s">
        <v>32</v>
      </c>
      <c r="T166" s="7" t="s">
        <v>33</v>
      </c>
      <c r="U166" s="7" t="s">
        <v>43</v>
      </c>
      <c r="V166" s="13">
        <v>41671</v>
      </c>
      <c r="W166" s="13" t="s">
        <v>313</v>
      </c>
      <c r="X166" s="13" t="str">
        <f t="shared" si="8"/>
        <v>2/2/2018</v>
      </c>
      <c r="Y166" s="13" t="s">
        <v>361</v>
      </c>
      <c r="Z166" s="13"/>
      <c r="AA166" s="14">
        <v>2</v>
      </c>
      <c r="AB166" s="14" t="s">
        <v>35</v>
      </c>
      <c r="AC166" s="7" t="s">
        <v>36</v>
      </c>
      <c r="AD166" s="7" t="s">
        <v>39</v>
      </c>
      <c r="AE166" s="7" t="s">
        <v>38</v>
      </c>
      <c r="AF166" s="15">
        <v>4382456.4524999997</v>
      </c>
      <c r="AQ166" s="7" t="s">
        <v>32</v>
      </c>
      <c r="AR166" s="7" t="s">
        <v>33</v>
      </c>
      <c r="AS166" s="7" t="s">
        <v>43</v>
      </c>
      <c r="AT166" s="13">
        <v>41671</v>
      </c>
      <c r="AU166" s="13" t="s">
        <v>361</v>
      </c>
      <c r="AV166" s="235" t="str">
        <f t="shared" si="9"/>
        <v>Q1</v>
      </c>
      <c r="AW166" s="14" t="s">
        <v>35</v>
      </c>
      <c r="AX166" s="7" t="s">
        <v>36</v>
      </c>
      <c r="AY166" s="7" t="s">
        <v>39</v>
      </c>
      <c r="AZ166" s="7" t="s">
        <v>38</v>
      </c>
      <c r="BA166" s="15">
        <v>4382456.4524999997</v>
      </c>
    </row>
    <row r="167" spans="2:53">
      <c r="B167" s="243"/>
      <c r="C167" s="244"/>
      <c r="D167" s="244"/>
      <c r="E167" s="245"/>
      <c r="F167" s="245"/>
      <c r="G167" s="245"/>
      <c r="H167" s="246"/>
      <c r="I167" s="246"/>
      <c r="J167" s="244"/>
      <c r="K167" s="244"/>
      <c r="L167" s="244"/>
      <c r="M167" s="247"/>
      <c r="S167" s="7" t="s">
        <v>32</v>
      </c>
      <c r="T167" s="7" t="s">
        <v>33</v>
      </c>
      <c r="U167" s="7" t="s">
        <v>43</v>
      </c>
      <c r="V167" s="13">
        <v>41699</v>
      </c>
      <c r="W167" s="13" t="s">
        <v>314</v>
      </c>
      <c r="X167" s="13" t="str">
        <f t="shared" si="8"/>
        <v>3/2/2018</v>
      </c>
      <c r="Y167" s="13" t="s">
        <v>362</v>
      </c>
      <c r="Z167" s="13"/>
      <c r="AA167" s="14">
        <v>3</v>
      </c>
      <c r="AB167" s="14" t="s">
        <v>35</v>
      </c>
      <c r="AC167" s="7" t="s">
        <v>36</v>
      </c>
      <c r="AD167" s="7" t="s">
        <v>39</v>
      </c>
      <c r="AE167" s="7" t="s">
        <v>38</v>
      </c>
      <c r="AF167" s="15">
        <v>3931053.2324999999</v>
      </c>
      <c r="AQ167" s="7" t="s">
        <v>32</v>
      </c>
      <c r="AR167" s="7" t="s">
        <v>33</v>
      </c>
      <c r="AS167" s="7" t="s">
        <v>43</v>
      </c>
      <c r="AT167" s="13">
        <v>41699</v>
      </c>
      <c r="AU167" s="13" t="s">
        <v>362</v>
      </c>
      <c r="AV167" s="235" t="str">
        <f t="shared" si="9"/>
        <v>Q1</v>
      </c>
      <c r="AW167" s="14" t="s">
        <v>35</v>
      </c>
      <c r="AX167" s="7" t="s">
        <v>36</v>
      </c>
      <c r="AY167" s="7" t="s">
        <v>39</v>
      </c>
      <c r="AZ167" s="7" t="s">
        <v>38</v>
      </c>
      <c r="BA167" s="15">
        <v>3931053.2324999999</v>
      </c>
    </row>
    <row r="168" spans="2:53">
      <c r="B168" s="238"/>
      <c r="C168" s="239"/>
      <c r="D168" s="239"/>
      <c r="E168" s="240"/>
      <c r="F168" s="240"/>
      <c r="G168" s="240"/>
      <c r="H168" s="241"/>
      <c r="I168" s="241"/>
      <c r="J168" s="239"/>
      <c r="K168" s="239"/>
      <c r="L168" s="239"/>
      <c r="M168" s="242"/>
      <c r="S168" s="7" t="s">
        <v>32</v>
      </c>
      <c r="T168" s="7" t="s">
        <v>33</v>
      </c>
      <c r="U168" s="7" t="s">
        <v>43</v>
      </c>
      <c r="V168" s="13">
        <v>41730</v>
      </c>
      <c r="W168" s="13" t="s">
        <v>315</v>
      </c>
      <c r="X168" s="13" t="str">
        <f t="shared" si="8"/>
        <v>4/2/2018</v>
      </c>
      <c r="Y168" s="13" t="s">
        <v>363</v>
      </c>
      <c r="Z168" s="13"/>
      <c r="AA168" s="14">
        <v>4</v>
      </c>
      <c r="AB168" s="14" t="s">
        <v>35</v>
      </c>
      <c r="AC168" s="7" t="s">
        <v>36</v>
      </c>
      <c r="AD168" s="7" t="s">
        <v>39</v>
      </c>
      <c r="AE168" s="7" t="s">
        <v>38</v>
      </c>
      <c r="AF168" s="15">
        <v>4169822.72</v>
      </c>
      <c r="AQ168" s="7" t="s">
        <v>32</v>
      </c>
      <c r="AR168" s="7" t="s">
        <v>33</v>
      </c>
      <c r="AS168" s="7" t="s">
        <v>43</v>
      </c>
      <c r="AT168" s="13">
        <v>41730</v>
      </c>
      <c r="AU168" s="13" t="s">
        <v>363</v>
      </c>
      <c r="AV168" s="235" t="str">
        <f t="shared" si="9"/>
        <v>Q2</v>
      </c>
      <c r="AW168" s="14" t="s">
        <v>35</v>
      </c>
      <c r="AX168" s="7" t="s">
        <v>36</v>
      </c>
      <c r="AY168" s="7" t="s">
        <v>39</v>
      </c>
      <c r="AZ168" s="7" t="s">
        <v>38</v>
      </c>
      <c r="BA168" s="15">
        <v>4169822.72</v>
      </c>
    </row>
    <row r="169" spans="2:53">
      <c r="B169" s="243"/>
      <c r="C169" s="244"/>
      <c r="D169" s="244"/>
      <c r="E169" s="245"/>
      <c r="F169" s="245"/>
      <c r="G169" s="245"/>
      <c r="H169" s="246"/>
      <c r="I169" s="246"/>
      <c r="J169" s="244"/>
      <c r="K169" s="244"/>
      <c r="L169" s="244"/>
      <c r="M169" s="247"/>
      <c r="S169" s="7" t="s">
        <v>32</v>
      </c>
      <c r="T169" s="7" t="s">
        <v>33</v>
      </c>
      <c r="U169" s="7" t="s">
        <v>43</v>
      </c>
      <c r="V169" s="13">
        <v>41760</v>
      </c>
      <c r="W169" s="13" t="s">
        <v>272</v>
      </c>
      <c r="X169" s="13" t="str">
        <f t="shared" si="8"/>
        <v>5/2/2018</v>
      </c>
      <c r="Y169" s="13" t="s">
        <v>364</v>
      </c>
      <c r="Z169" s="13"/>
      <c r="AA169" s="14">
        <v>5</v>
      </c>
      <c r="AB169" s="14" t="s">
        <v>35</v>
      </c>
      <c r="AC169" s="7" t="s">
        <v>36</v>
      </c>
      <c r="AD169" s="7" t="s">
        <v>39</v>
      </c>
      <c r="AE169" s="7" t="s">
        <v>38</v>
      </c>
      <c r="AF169" s="15">
        <v>4107398.7075</v>
      </c>
      <c r="AQ169" s="7" t="s">
        <v>32</v>
      </c>
      <c r="AR169" s="7" t="s">
        <v>33</v>
      </c>
      <c r="AS169" s="7" t="s">
        <v>43</v>
      </c>
      <c r="AT169" s="13">
        <v>41760</v>
      </c>
      <c r="AU169" s="13" t="s">
        <v>364</v>
      </c>
      <c r="AV169" s="235" t="str">
        <f t="shared" si="9"/>
        <v>Q2</v>
      </c>
      <c r="AW169" s="14" t="s">
        <v>35</v>
      </c>
      <c r="AX169" s="7" t="s">
        <v>36</v>
      </c>
      <c r="AY169" s="7" t="s">
        <v>39</v>
      </c>
      <c r="AZ169" s="7" t="s">
        <v>38</v>
      </c>
      <c r="BA169" s="15">
        <v>4107398.7075</v>
      </c>
    </row>
    <row r="170" spans="2:53">
      <c r="B170" s="238"/>
      <c r="C170" s="239"/>
      <c r="D170" s="239"/>
      <c r="E170" s="240"/>
      <c r="F170" s="240"/>
      <c r="G170" s="240"/>
      <c r="H170" s="241"/>
      <c r="I170" s="241"/>
      <c r="J170" s="239"/>
      <c r="K170" s="239"/>
      <c r="L170" s="239"/>
      <c r="M170" s="242"/>
      <c r="S170" s="7" t="s">
        <v>32</v>
      </c>
      <c r="T170" s="7" t="s">
        <v>33</v>
      </c>
      <c r="U170" s="7" t="s">
        <v>43</v>
      </c>
      <c r="V170" s="13">
        <v>41791</v>
      </c>
      <c r="W170" s="13" t="s">
        <v>316</v>
      </c>
      <c r="X170" s="13" t="str">
        <f t="shared" si="8"/>
        <v>6/2/2018</v>
      </c>
      <c r="Y170" s="13" t="s">
        <v>365</v>
      </c>
      <c r="Z170" s="13"/>
      <c r="AA170" s="14">
        <v>6</v>
      </c>
      <c r="AB170" s="14" t="s">
        <v>35</v>
      </c>
      <c r="AC170" s="7" t="s">
        <v>36</v>
      </c>
      <c r="AD170" s="7" t="s">
        <v>39</v>
      </c>
      <c r="AE170" s="7" t="s">
        <v>38</v>
      </c>
      <c r="AF170" s="15">
        <v>4394533.8475000001</v>
      </c>
      <c r="AQ170" s="7" t="s">
        <v>32</v>
      </c>
      <c r="AR170" s="7" t="s">
        <v>33</v>
      </c>
      <c r="AS170" s="7" t="s">
        <v>43</v>
      </c>
      <c r="AT170" s="13">
        <v>41791</v>
      </c>
      <c r="AU170" s="13" t="s">
        <v>365</v>
      </c>
      <c r="AV170" s="235" t="str">
        <f t="shared" si="9"/>
        <v>Q2</v>
      </c>
      <c r="AW170" s="14" t="s">
        <v>35</v>
      </c>
      <c r="AX170" s="7" t="s">
        <v>36</v>
      </c>
      <c r="AY170" s="7" t="s">
        <v>39</v>
      </c>
      <c r="AZ170" s="7" t="s">
        <v>38</v>
      </c>
      <c r="BA170" s="15">
        <v>4394533.8475000001</v>
      </c>
    </row>
    <row r="171" spans="2:53">
      <c r="B171" s="243"/>
      <c r="C171" s="244"/>
      <c r="D171" s="244"/>
      <c r="E171" s="245"/>
      <c r="F171" s="245"/>
      <c r="G171" s="245"/>
      <c r="H171" s="246"/>
      <c r="I171" s="246"/>
      <c r="J171" s="244"/>
      <c r="K171" s="244"/>
      <c r="L171" s="244"/>
      <c r="M171" s="247"/>
      <c r="S171" s="7" t="s">
        <v>32</v>
      </c>
      <c r="T171" s="7" t="s">
        <v>33</v>
      </c>
      <c r="U171" s="7" t="s">
        <v>43</v>
      </c>
      <c r="V171" s="13">
        <v>41456</v>
      </c>
      <c r="W171" s="13" t="s">
        <v>317</v>
      </c>
      <c r="X171" s="13" t="str">
        <f t="shared" si="8"/>
        <v>7/2/2017</v>
      </c>
      <c r="Y171" s="13" t="s">
        <v>354</v>
      </c>
      <c r="Z171" s="13"/>
      <c r="AA171" s="14">
        <v>7</v>
      </c>
      <c r="AB171" s="14" t="s">
        <v>35</v>
      </c>
      <c r="AC171" s="7" t="s">
        <v>40</v>
      </c>
      <c r="AD171" s="7" t="s">
        <v>37</v>
      </c>
      <c r="AE171" s="7" t="s">
        <v>38</v>
      </c>
      <c r="AF171" s="15">
        <v>1554281.2747</v>
      </c>
      <c r="AQ171" s="7" t="s">
        <v>32</v>
      </c>
      <c r="AR171" s="7" t="s">
        <v>33</v>
      </c>
      <c r="AS171" s="7" t="s">
        <v>43</v>
      </c>
      <c r="AT171" s="13">
        <v>41456</v>
      </c>
      <c r="AU171" s="13" t="s">
        <v>354</v>
      </c>
      <c r="AV171" s="235" t="str">
        <f t="shared" si="9"/>
        <v>Q3</v>
      </c>
      <c r="AW171" s="14" t="s">
        <v>35</v>
      </c>
      <c r="AX171" s="7" t="s">
        <v>40</v>
      </c>
      <c r="AY171" s="7" t="s">
        <v>37</v>
      </c>
      <c r="AZ171" s="7" t="s">
        <v>38</v>
      </c>
      <c r="BA171" s="15">
        <v>1554281.2747</v>
      </c>
    </row>
    <row r="172" spans="2:53">
      <c r="B172" s="238"/>
      <c r="C172" s="239"/>
      <c r="D172" s="239"/>
      <c r="E172" s="240"/>
      <c r="F172" s="240"/>
      <c r="G172" s="240"/>
      <c r="H172" s="241"/>
      <c r="I172" s="241"/>
      <c r="J172" s="239"/>
      <c r="K172" s="239"/>
      <c r="L172" s="239"/>
      <c r="M172" s="242"/>
      <c r="S172" s="7" t="s">
        <v>32</v>
      </c>
      <c r="T172" s="7" t="s">
        <v>33</v>
      </c>
      <c r="U172" s="7" t="s">
        <v>43</v>
      </c>
      <c r="V172" s="13">
        <v>41487</v>
      </c>
      <c r="W172" s="13" t="s">
        <v>318</v>
      </c>
      <c r="X172" s="13" t="str">
        <f t="shared" si="8"/>
        <v>8/2/2017</v>
      </c>
      <c r="Y172" s="13" t="s">
        <v>355</v>
      </c>
      <c r="Z172" s="13"/>
      <c r="AA172" s="14">
        <v>8</v>
      </c>
      <c r="AB172" s="14" t="s">
        <v>35</v>
      </c>
      <c r="AC172" s="7" t="s">
        <v>40</v>
      </c>
      <c r="AD172" s="7" t="s">
        <v>37</v>
      </c>
      <c r="AE172" s="7" t="s">
        <v>38</v>
      </c>
      <c r="AF172" s="15">
        <v>1717252.0299</v>
      </c>
      <c r="AQ172" s="7" t="s">
        <v>32</v>
      </c>
      <c r="AR172" s="7" t="s">
        <v>33</v>
      </c>
      <c r="AS172" s="7" t="s">
        <v>43</v>
      </c>
      <c r="AT172" s="13">
        <v>41487</v>
      </c>
      <c r="AU172" s="13" t="s">
        <v>355</v>
      </c>
      <c r="AV172" s="235" t="str">
        <f t="shared" si="9"/>
        <v>Q3</v>
      </c>
      <c r="AW172" s="14" t="s">
        <v>35</v>
      </c>
      <c r="AX172" s="7" t="s">
        <v>40</v>
      </c>
      <c r="AY172" s="7" t="s">
        <v>37</v>
      </c>
      <c r="AZ172" s="7" t="s">
        <v>38</v>
      </c>
      <c r="BA172" s="15">
        <v>1717252.0299</v>
      </c>
    </row>
    <row r="173" spans="2:53">
      <c r="B173" s="243"/>
      <c r="C173" s="244"/>
      <c r="D173" s="244"/>
      <c r="E173" s="245"/>
      <c r="F173" s="245"/>
      <c r="G173" s="245"/>
      <c r="H173" s="246"/>
      <c r="I173" s="246"/>
      <c r="J173" s="244"/>
      <c r="K173" s="244"/>
      <c r="L173" s="244"/>
      <c r="M173" s="247"/>
      <c r="S173" s="7" t="s">
        <v>32</v>
      </c>
      <c r="T173" s="7" t="s">
        <v>33</v>
      </c>
      <c r="U173" s="7" t="s">
        <v>43</v>
      </c>
      <c r="V173" s="13">
        <v>41518</v>
      </c>
      <c r="W173" s="13" t="s">
        <v>319</v>
      </c>
      <c r="X173" s="13" t="str">
        <f t="shared" si="8"/>
        <v>9/2/2017</v>
      </c>
      <c r="Y173" s="13" t="s">
        <v>356</v>
      </c>
      <c r="Z173" s="13"/>
      <c r="AA173" s="14">
        <v>9</v>
      </c>
      <c r="AB173" s="14" t="s">
        <v>35</v>
      </c>
      <c r="AC173" s="7" t="s">
        <v>40</v>
      </c>
      <c r="AD173" s="7" t="s">
        <v>37</v>
      </c>
      <c r="AE173" s="7" t="s">
        <v>38</v>
      </c>
      <c r="AF173" s="15">
        <v>1495446.6901</v>
      </c>
      <c r="AQ173" s="7" t="s">
        <v>32</v>
      </c>
      <c r="AR173" s="7" t="s">
        <v>33</v>
      </c>
      <c r="AS173" s="7" t="s">
        <v>43</v>
      </c>
      <c r="AT173" s="13">
        <v>41518</v>
      </c>
      <c r="AU173" s="13" t="s">
        <v>356</v>
      </c>
      <c r="AV173" s="235" t="str">
        <f t="shared" si="9"/>
        <v>Q3</v>
      </c>
      <c r="AW173" s="14" t="s">
        <v>35</v>
      </c>
      <c r="AX173" s="7" t="s">
        <v>40</v>
      </c>
      <c r="AY173" s="7" t="s">
        <v>37</v>
      </c>
      <c r="AZ173" s="7" t="s">
        <v>38</v>
      </c>
      <c r="BA173" s="15">
        <v>1495446.6901</v>
      </c>
    </row>
    <row r="174" spans="2:53">
      <c r="B174" s="238"/>
      <c r="C174" s="239"/>
      <c r="D174" s="239"/>
      <c r="E174" s="240"/>
      <c r="F174" s="240"/>
      <c r="G174" s="240"/>
      <c r="H174" s="241"/>
      <c r="I174" s="241"/>
      <c r="J174" s="239"/>
      <c r="K174" s="239"/>
      <c r="L174" s="239"/>
      <c r="M174" s="242"/>
      <c r="S174" s="7" t="s">
        <v>32</v>
      </c>
      <c r="T174" s="7" t="s">
        <v>33</v>
      </c>
      <c r="U174" s="7" t="s">
        <v>43</v>
      </c>
      <c r="V174" s="13">
        <v>41548</v>
      </c>
      <c r="W174" s="13" t="s">
        <v>320</v>
      </c>
      <c r="X174" s="13" t="str">
        <f t="shared" si="8"/>
        <v>10/2/2017</v>
      </c>
      <c r="Y174" s="13" t="s">
        <v>357</v>
      </c>
      <c r="Z174" s="13"/>
      <c r="AA174" s="14">
        <v>10</v>
      </c>
      <c r="AB174" s="14" t="s">
        <v>35</v>
      </c>
      <c r="AC174" s="7" t="s">
        <v>40</v>
      </c>
      <c r="AD174" s="7" t="s">
        <v>37</v>
      </c>
      <c r="AE174" s="7" t="s">
        <v>38</v>
      </c>
      <c r="AF174" s="15">
        <v>1321926.4993</v>
      </c>
      <c r="AQ174" s="7" t="s">
        <v>32</v>
      </c>
      <c r="AR174" s="7" t="s">
        <v>33</v>
      </c>
      <c r="AS174" s="7" t="s">
        <v>43</v>
      </c>
      <c r="AT174" s="13">
        <v>41548</v>
      </c>
      <c r="AU174" s="13" t="s">
        <v>357</v>
      </c>
      <c r="AV174" s="235" t="str">
        <f t="shared" si="9"/>
        <v>Q4</v>
      </c>
      <c r="AW174" s="14" t="s">
        <v>35</v>
      </c>
      <c r="AX174" s="7" t="s">
        <v>40</v>
      </c>
      <c r="AY174" s="7" t="s">
        <v>37</v>
      </c>
      <c r="AZ174" s="7" t="s">
        <v>38</v>
      </c>
      <c r="BA174" s="15">
        <v>1321926.4993</v>
      </c>
    </row>
    <row r="175" spans="2:53">
      <c r="B175" s="243"/>
      <c r="C175" s="244"/>
      <c r="D175" s="244"/>
      <c r="E175" s="245"/>
      <c r="F175" s="245"/>
      <c r="G175" s="245"/>
      <c r="H175" s="246"/>
      <c r="I175" s="246"/>
      <c r="J175" s="244"/>
      <c r="K175" s="244"/>
      <c r="L175" s="244"/>
      <c r="M175" s="247"/>
      <c r="S175" s="7" t="s">
        <v>32</v>
      </c>
      <c r="T175" s="7" t="s">
        <v>33</v>
      </c>
      <c r="U175" s="7" t="s">
        <v>43</v>
      </c>
      <c r="V175" s="13">
        <v>41579</v>
      </c>
      <c r="W175" s="13" t="s">
        <v>321</v>
      </c>
      <c r="X175" s="13" t="str">
        <f t="shared" si="8"/>
        <v>11/2/2017</v>
      </c>
      <c r="Y175" s="13" t="s">
        <v>358</v>
      </c>
      <c r="Z175" s="13"/>
      <c r="AA175" s="14">
        <v>11</v>
      </c>
      <c r="AB175" s="14" t="s">
        <v>35</v>
      </c>
      <c r="AC175" s="7" t="s">
        <v>40</v>
      </c>
      <c r="AD175" s="7" t="s">
        <v>37</v>
      </c>
      <c r="AE175" s="7" t="s">
        <v>38</v>
      </c>
      <c r="AF175" s="15">
        <v>1452210.7655</v>
      </c>
      <c r="AQ175" s="7" t="s">
        <v>32</v>
      </c>
      <c r="AR175" s="7" t="s">
        <v>33</v>
      </c>
      <c r="AS175" s="7" t="s">
        <v>43</v>
      </c>
      <c r="AT175" s="13">
        <v>41579</v>
      </c>
      <c r="AU175" s="13" t="s">
        <v>358</v>
      </c>
      <c r="AV175" s="235" t="str">
        <f t="shared" si="9"/>
        <v>Q4</v>
      </c>
      <c r="AW175" s="14" t="s">
        <v>35</v>
      </c>
      <c r="AX175" s="7" t="s">
        <v>40</v>
      </c>
      <c r="AY175" s="7" t="s">
        <v>37</v>
      </c>
      <c r="AZ175" s="7" t="s">
        <v>38</v>
      </c>
      <c r="BA175" s="15">
        <v>1452210.7655</v>
      </c>
    </row>
    <row r="176" spans="2:53">
      <c r="B176" s="238"/>
      <c r="C176" s="239"/>
      <c r="D176" s="239"/>
      <c r="E176" s="240"/>
      <c r="F176" s="240"/>
      <c r="G176" s="240"/>
      <c r="H176" s="241"/>
      <c r="I176" s="241"/>
      <c r="J176" s="239"/>
      <c r="K176" s="239"/>
      <c r="L176" s="239"/>
      <c r="M176" s="242"/>
      <c r="S176" s="7" t="s">
        <v>32</v>
      </c>
      <c r="T176" s="7" t="s">
        <v>33</v>
      </c>
      <c r="U176" s="7" t="s">
        <v>43</v>
      </c>
      <c r="V176" s="13">
        <v>41609</v>
      </c>
      <c r="W176" s="13" t="s">
        <v>322</v>
      </c>
      <c r="X176" s="13" t="str">
        <f t="shared" si="8"/>
        <v>12/2/2017</v>
      </c>
      <c r="Y176" s="13" t="s">
        <v>359</v>
      </c>
      <c r="Z176" s="13"/>
      <c r="AA176" s="14">
        <v>12</v>
      </c>
      <c r="AB176" s="14" t="s">
        <v>35</v>
      </c>
      <c r="AC176" s="7" t="s">
        <v>40</v>
      </c>
      <c r="AD176" s="7" t="s">
        <v>37</v>
      </c>
      <c r="AE176" s="7" t="s">
        <v>38</v>
      </c>
      <c r="AF176" s="15">
        <v>1237760.5548</v>
      </c>
      <c r="AQ176" s="7" t="s">
        <v>32</v>
      </c>
      <c r="AR176" s="7" t="s">
        <v>33</v>
      </c>
      <c r="AS176" s="7" t="s">
        <v>43</v>
      </c>
      <c r="AT176" s="13">
        <v>41609</v>
      </c>
      <c r="AU176" s="13" t="s">
        <v>359</v>
      </c>
      <c r="AV176" s="235" t="str">
        <f t="shared" si="9"/>
        <v>Q4</v>
      </c>
      <c r="AW176" s="14" t="s">
        <v>35</v>
      </c>
      <c r="AX176" s="7" t="s">
        <v>40</v>
      </c>
      <c r="AY176" s="7" t="s">
        <v>37</v>
      </c>
      <c r="AZ176" s="7" t="s">
        <v>38</v>
      </c>
      <c r="BA176" s="15">
        <v>1237760.5548</v>
      </c>
    </row>
    <row r="177" spans="2:53">
      <c r="B177" s="243"/>
      <c r="C177" s="244"/>
      <c r="D177" s="244"/>
      <c r="E177" s="245"/>
      <c r="F177" s="245"/>
      <c r="G177" s="245"/>
      <c r="H177" s="246"/>
      <c r="I177" s="246"/>
      <c r="J177" s="244"/>
      <c r="K177" s="244"/>
      <c r="L177" s="244"/>
      <c r="M177" s="247"/>
      <c r="S177" s="7" t="s">
        <v>32</v>
      </c>
      <c r="T177" s="7" t="s">
        <v>33</v>
      </c>
      <c r="U177" s="7" t="s">
        <v>43</v>
      </c>
      <c r="V177" s="13">
        <v>41640</v>
      </c>
      <c r="W177" s="13" t="s">
        <v>312</v>
      </c>
      <c r="X177" s="13" t="str">
        <f t="shared" si="8"/>
        <v>1/2/2018</v>
      </c>
      <c r="Y177" s="13" t="s">
        <v>360</v>
      </c>
      <c r="Z177" s="13"/>
      <c r="AA177" s="14">
        <v>1</v>
      </c>
      <c r="AB177" s="14" t="s">
        <v>35</v>
      </c>
      <c r="AC177" s="7" t="s">
        <v>40</v>
      </c>
      <c r="AD177" s="7" t="s">
        <v>37</v>
      </c>
      <c r="AE177" s="7" t="s">
        <v>38</v>
      </c>
      <c r="AF177" s="15">
        <v>1893355.3716</v>
      </c>
      <c r="AQ177" s="7" t="s">
        <v>32</v>
      </c>
      <c r="AR177" s="7" t="s">
        <v>33</v>
      </c>
      <c r="AS177" s="7" t="s">
        <v>43</v>
      </c>
      <c r="AT177" s="13">
        <v>41640</v>
      </c>
      <c r="AU177" s="13" t="s">
        <v>360</v>
      </c>
      <c r="AV177" s="235" t="str">
        <f t="shared" si="9"/>
        <v>Q1</v>
      </c>
      <c r="AW177" s="14" t="s">
        <v>35</v>
      </c>
      <c r="AX177" s="7" t="s">
        <v>40</v>
      </c>
      <c r="AY177" s="7" t="s">
        <v>37</v>
      </c>
      <c r="AZ177" s="7" t="s">
        <v>38</v>
      </c>
      <c r="BA177" s="15">
        <v>1893355.3716</v>
      </c>
    </row>
    <row r="178" spans="2:53">
      <c r="B178" s="238"/>
      <c r="C178" s="239"/>
      <c r="D178" s="239"/>
      <c r="E178" s="240"/>
      <c r="F178" s="240"/>
      <c r="G178" s="240"/>
      <c r="H178" s="241"/>
      <c r="I178" s="241"/>
      <c r="J178" s="239"/>
      <c r="K178" s="239"/>
      <c r="L178" s="239"/>
      <c r="M178" s="242"/>
      <c r="S178" s="7" t="s">
        <v>32</v>
      </c>
      <c r="T178" s="7" t="s">
        <v>33</v>
      </c>
      <c r="U178" s="7" t="s">
        <v>43</v>
      </c>
      <c r="V178" s="13">
        <v>41671</v>
      </c>
      <c r="W178" s="13" t="s">
        <v>313</v>
      </c>
      <c r="X178" s="13" t="str">
        <f t="shared" si="8"/>
        <v>2/2/2018</v>
      </c>
      <c r="Y178" s="13" t="s">
        <v>361</v>
      </c>
      <c r="Z178" s="13"/>
      <c r="AA178" s="14">
        <v>2</v>
      </c>
      <c r="AB178" s="14" t="s">
        <v>35</v>
      </c>
      <c r="AC178" s="7" t="s">
        <v>40</v>
      </c>
      <c r="AD178" s="7" t="s">
        <v>37</v>
      </c>
      <c r="AE178" s="7" t="s">
        <v>38</v>
      </c>
      <c r="AF178" s="15">
        <v>1928280.8390999998</v>
      </c>
      <c r="AQ178" s="7" t="s">
        <v>32</v>
      </c>
      <c r="AR178" s="7" t="s">
        <v>33</v>
      </c>
      <c r="AS178" s="7" t="s">
        <v>43</v>
      </c>
      <c r="AT178" s="13">
        <v>41671</v>
      </c>
      <c r="AU178" s="13" t="s">
        <v>361</v>
      </c>
      <c r="AV178" s="235" t="str">
        <f t="shared" si="9"/>
        <v>Q1</v>
      </c>
      <c r="AW178" s="14" t="s">
        <v>35</v>
      </c>
      <c r="AX178" s="7" t="s">
        <v>40</v>
      </c>
      <c r="AY178" s="7" t="s">
        <v>37</v>
      </c>
      <c r="AZ178" s="7" t="s">
        <v>38</v>
      </c>
      <c r="BA178" s="15">
        <v>1928280.8390999998</v>
      </c>
    </row>
    <row r="179" spans="2:53">
      <c r="B179" s="243"/>
      <c r="C179" s="244"/>
      <c r="D179" s="244"/>
      <c r="E179" s="245"/>
      <c r="F179" s="245"/>
      <c r="G179" s="245"/>
      <c r="H179" s="246"/>
      <c r="I179" s="246"/>
      <c r="J179" s="244"/>
      <c r="K179" s="244"/>
      <c r="L179" s="244"/>
      <c r="M179" s="247"/>
      <c r="S179" s="7" t="s">
        <v>32</v>
      </c>
      <c r="T179" s="7" t="s">
        <v>33</v>
      </c>
      <c r="U179" s="7" t="s">
        <v>43</v>
      </c>
      <c r="V179" s="13">
        <v>41699</v>
      </c>
      <c r="W179" s="13" t="s">
        <v>314</v>
      </c>
      <c r="X179" s="13" t="str">
        <f t="shared" si="8"/>
        <v>3/2/2018</v>
      </c>
      <c r="Y179" s="13" t="s">
        <v>362</v>
      </c>
      <c r="Z179" s="13"/>
      <c r="AA179" s="14">
        <v>3</v>
      </c>
      <c r="AB179" s="14" t="s">
        <v>35</v>
      </c>
      <c r="AC179" s="7" t="s">
        <v>40</v>
      </c>
      <c r="AD179" s="7" t="s">
        <v>37</v>
      </c>
      <c r="AE179" s="7" t="s">
        <v>38</v>
      </c>
      <c r="AF179" s="15">
        <v>1729663.4223</v>
      </c>
      <c r="AQ179" s="7" t="s">
        <v>32</v>
      </c>
      <c r="AR179" s="7" t="s">
        <v>33</v>
      </c>
      <c r="AS179" s="7" t="s">
        <v>43</v>
      </c>
      <c r="AT179" s="13">
        <v>41699</v>
      </c>
      <c r="AU179" s="13" t="s">
        <v>362</v>
      </c>
      <c r="AV179" s="235" t="str">
        <f t="shared" si="9"/>
        <v>Q1</v>
      </c>
      <c r="AW179" s="14" t="s">
        <v>35</v>
      </c>
      <c r="AX179" s="7" t="s">
        <v>40</v>
      </c>
      <c r="AY179" s="7" t="s">
        <v>37</v>
      </c>
      <c r="AZ179" s="7" t="s">
        <v>38</v>
      </c>
      <c r="BA179" s="15">
        <v>1729663.4223</v>
      </c>
    </row>
    <row r="180" spans="2:53">
      <c r="B180" s="238"/>
      <c r="C180" s="239"/>
      <c r="D180" s="239"/>
      <c r="E180" s="240"/>
      <c r="F180" s="240"/>
      <c r="G180" s="240"/>
      <c r="H180" s="241"/>
      <c r="I180" s="241"/>
      <c r="J180" s="239"/>
      <c r="K180" s="239"/>
      <c r="L180" s="239"/>
      <c r="M180" s="242"/>
      <c r="S180" s="7" t="s">
        <v>32</v>
      </c>
      <c r="T180" s="7" t="s">
        <v>33</v>
      </c>
      <c r="U180" s="7" t="s">
        <v>43</v>
      </c>
      <c r="V180" s="13">
        <v>41730</v>
      </c>
      <c r="W180" s="13" t="s">
        <v>315</v>
      </c>
      <c r="X180" s="13" t="str">
        <f t="shared" si="8"/>
        <v>4/2/2018</v>
      </c>
      <c r="Y180" s="13" t="s">
        <v>363</v>
      </c>
      <c r="Z180" s="13"/>
      <c r="AA180" s="14">
        <v>4</v>
      </c>
      <c r="AB180" s="14" t="s">
        <v>35</v>
      </c>
      <c r="AC180" s="7" t="s">
        <v>40</v>
      </c>
      <c r="AD180" s="7" t="s">
        <v>37</v>
      </c>
      <c r="AE180" s="7" t="s">
        <v>38</v>
      </c>
      <c r="AF180" s="15">
        <v>1834721.9968000001</v>
      </c>
      <c r="AQ180" s="7" t="s">
        <v>32</v>
      </c>
      <c r="AR180" s="7" t="s">
        <v>33</v>
      </c>
      <c r="AS180" s="7" t="s">
        <v>43</v>
      </c>
      <c r="AT180" s="13">
        <v>41730</v>
      </c>
      <c r="AU180" s="13" t="s">
        <v>363</v>
      </c>
      <c r="AV180" s="235" t="str">
        <f t="shared" si="9"/>
        <v>Q2</v>
      </c>
      <c r="AW180" s="14" t="s">
        <v>35</v>
      </c>
      <c r="AX180" s="7" t="s">
        <v>40</v>
      </c>
      <c r="AY180" s="7" t="s">
        <v>37</v>
      </c>
      <c r="AZ180" s="7" t="s">
        <v>38</v>
      </c>
      <c r="BA180" s="15">
        <v>1834721.9968000001</v>
      </c>
    </row>
    <row r="181" spans="2:53">
      <c r="B181" s="243"/>
      <c r="C181" s="244"/>
      <c r="D181" s="244"/>
      <c r="E181" s="245"/>
      <c r="F181" s="245"/>
      <c r="G181" s="245"/>
      <c r="H181" s="246"/>
      <c r="I181" s="246"/>
      <c r="J181" s="244"/>
      <c r="K181" s="244"/>
      <c r="L181" s="244"/>
      <c r="M181" s="247"/>
      <c r="S181" s="7" t="s">
        <v>32</v>
      </c>
      <c r="T181" s="7" t="s">
        <v>33</v>
      </c>
      <c r="U181" s="7" t="s">
        <v>43</v>
      </c>
      <c r="V181" s="13">
        <v>41760</v>
      </c>
      <c r="W181" s="13" t="s">
        <v>272</v>
      </c>
      <c r="X181" s="13" t="str">
        <f t="shared" si="8"/>
        <v>5/2/2018</v>
      </c>
      <c r="Y181" s="13" t="s">
        <v>364</v>
      </c>
      <c r="Z181" s="13"/>
      <c r="AA181" s="14">
        <v>5</v>
      </c>
      <c r="AB181" s="14" t="s">
        <v>35</v>
      </c>
      <c r="AC181" s="7" t="s">
        <v>40</v>
      </c>
      <c r="AD181" s="7" t="s">
        <v>37</v>
      </c>
      <c r="AE181" s="7" t="s">
        <v>38</v>
      </c>
      <c r="AF181" s="15">
        <v>1807255.4313000001</v>
      </c>
      <c r="AQ181" s="7" t="s">
        <v>32</v>
      </c>
      <c r="AR181" s="7" t="s">
        <v>33</v>
      </c>
      <c r="AS181" s="7" t="s">
        <v>43</v>
      </c>
      <c r="AT181" s="13">
        <v>41760</v>
      </c>
      <c r="AU181" s="13" t="s">
        <v>364</v>
      </c>
      <c r="AV181" s="235" t="str">
        <f t="shared" si="9"/>
        <v>Q2</v>
      </c>
      <c r="AW181" s="14" t="s">
        <v>35</v>
      </c>
      <c r="AX181" s="7" t="s">
        <v>40</v>
      </c>
      <c r="AY181" s="7" t="s">
        <v>37</v>
      </c>
      <c r="AZ181" s="7" t="s">
        <v>38</v>
      </c>
      <c r="BA181" s="15">
        <v>1807255.4313000001</v>
      </c>
    </row>
    <row r="182" spans="2:53">
      <c r="B182" s="238"/>
      <c r="C182" s="239"/>
      <c r="D182" s="239"/>
      <c r="E182" s="240"/>
      <c r="F182" s="240"/>
      <c r="G182" s="240"/>
      <c r="H182" s="241"/>
      <c r="I182" s="241"/>
      <c r="J182" s="239"/>
      <c r="K182" s="239"/>
      <c r="L182" s="239"/>
      <c r="M182" s="242"/>
      <c r="S182" s="7" t="s">
        <v>32</v>
      </c>
      <c r="T182" s="7" t="s">
        <v>33</v>
      </c>
      <c r="U182" s="7" t="s">
        <v>43</v>
      </c>
      <c r="V182" s="13">
        <v>41791</v>
      </c>
      <c r="W182" s="13" t="s">
        <v>316</v>
      </c>
      <c r="X182" s="13" t="str">
        <f t="shared" si="8"/>
        <v>6/2/2018</v>
      </c>
      <c r="Y182" s="13" t="s">
        <v>365</v>
      </c>
      <c r="Z182" s="13"/>
      <c r="AA182" s="14">
        <v>6</v>
      </c>
      <c r="AB182" s="14" t="s">
        <v>35</v>
      </c>
      <c r="AC182" s="7" t="s">
        <v>40</v>
      </c>
      <c r="AD182" s="7" t="s">
        <v>37</v>
      </c>
      <c r="AE182" s="7" t="s">
        <v>38</v>
      </c>
      <c r="AF182" s="15">
        <v>1933594.8929000001</v>
      </c>
      <c r="AQ182" s="7" t="s">
        <v>32</v>
      </c>
      <c r="AR182" s="7" t="s">
        <v>33</v>
      </c>
      <c r="AS182" s="7" t="s">
        <v>43</v>
      </c>
      <c r="AT182" s="13">
        <v>41791</v>
      </c>
      <c r="AU182" s="13" t="s">
        <v>365</v>
      </c>
      <c r="AV182" s="235" t="str">
        <f t="shared" si="9"/>
        <v>Q2</v>
      </c>
      <c r="AW182" s="14" t="s">
        <v>35</v>
      </c>
      <c r="AX182" s="7" t="s">
        <v>40</v>
      </c>
      <c r="AY182" s="7" t="s">
        <v>37</v>
      </c>
      <c r="AZ182" s="7" t="s">
        <v>38</v>
      </c>
      <c r="BA182" s="15">
        <v>1933594.8929000001</v>
      </c>
    </row>
    <row r="183" spans="2:53">
      <c r="B183" s="243"/>
      <c r="C183" s="244"/>
      <c r="D183" s="244"/>
      <c r="E183" s="245"/>
      <c r="F183" s="245"/>
      <c r="G183" s="245"/>
      <c r="H183" s="246"/>
      <c r="I183" s="246"/>
      <c r="J183" s="244"/>
      <c r="K183" s="244"/>
      <c r="L183" s="244"/>
      <c r="M183" s="247"/>
      <c r="S183" s="7" t="s">
        <v>32</v>
      </c>
      <c r="T183" s="7" t="s">
        <v>33</v>
      </c>
      <c r="U183" s="7" t="s">
        <v>43</v>
      </c>
      <c r="V183" s="13">
        <v>41456</v>
      </c>
      <c r="W183" s="13" t="s">
        <v>317</v>
      </c>
      <c r="X183" s="13" t="str">
        <f t="shared" si="8"/>
        <v>7/2/2017</v>
      </c>
      <c r="Y183" s="13" t="s">
        <v>354</v>
      </c>
      <c r="Z183" s="13"/>
      <c r="AA183" s="14">
        <v>7</v>
      </c>
      <c r="AB183" s="14" t="s">
        <v>35</v>
      </c>
      <c r="AC183" s="7" t="s">
        <v>40</v>
      </c>
      <c r="AD183" s="7" t="s">
        <v>39</v>
      </c>
      <c r="AE183" s="7" t="s">
        <v>38</v>
      </c>
      <c r="AF183" s="15">
        <v>2825965.9539999999</v>
      </c>
      <c r="AQ183" s="7" t="s">
        <v>32</v>
      </c>
      <c r="AR183" s="7" t="s">
        <v>33</v>
      </c>
      <c r="AS183" s="7" t="s">
        <v>43</v>
      </c>
      <c r="AT183" s="13">
        <v>41456</v>
      </c>
      <c r="AU183" s="13" t="s">
        <v>354</v>
      </c>
      <c r="AV183" s="235" t="str">
        <f t="shared" si="9"/>
        <v>Q3</v>
      </c>
      <c r="AW183" s="14" t="s">
        <v>35</v>
      </c>
      <c r="AX183" s="7" t="s">
        <v>40</v>
      </c>
      <c r="AY183" s="7" t="s">
        <v>39</v>
      </c>
      <c r="AZ183" s="7" t="s">
        <v>38</v>
      </c>
      <c r="BA183" s="15">
        <v>2825965.9539999999</v>
      </c>
    </row>
    <row r="184" spans="2:53">
      <c r="B184" s="238"/>
      <c r="C184" s="239"/>
      <c r="D184" s="239"/>
      <c r="E184" s="240"/>
      <c r="F184" s="240"/>
      <c r="G184" s="240"/>
      <c r="H184" s="241"/>
      <c r="I184" s="241"/>
      <c r="J184" s="239"/>
      <c r="K184" s="239"/>
      <c r="L184" s="239"/>
      <c r="M184" s="242"/>
      <c r="S184" s="7" t="s">
        <v>32</v>
      </c>
      <c r="T184" s="7" t="s">
        <v>33</v>
      </c>
      <c r="U184" s="7" t="s">
        <v>43</v>
      </c>
      <c r="V184" s="13">
        <v>41487</v>
      </c>
      <c r="W184" s="13" t="s">
        <v>318</v>
      </c>
      <c r="X184" s="13" t="str">
        <f t="shared" si="8"/>
        <v>8/2/2017</v>
      </c>
      <c r="Y184" s="13" t="s">
        <v>355</v>
      </c>
      <c r="Z184" s="13"/>
      <c r="AA184" s="14">
        <v>8</v>
      </c>
      <c r="AB184" s="14" t="s">
        <v>35</v>
      </c>
      <c r="AC184" s="7" t="s">
        <v>40</v>
      </c>
      <c r="AD184" s="7" t="s">
        <v>39</v>
      </c>
      <c r="AE184" s="7" t="s">
        <v>38</v>
      </c>
      <c r="AF184" s="15">
        <v>2122276.4180000001</v>
      </c>
      <c r="AQ184" s="7" t="s">
        <v>32</v>
      </c>
      <c r="AR184" s="7" t="s">
        <v>33</v>
      </c>
      <c r="AS184" s="7" t="s">
        <v>43</v>
      </c>
      <c r="AT184" s="13">
        <v>41487</v>
      </c>
      <c r="AU184" s="13" t="s">
        <v>355</v>
      </c>
      <c r="AV184" s="235" t="str">
        <f t="shared" si="9"/>
        <v>Q3</v>
      </c>
      <c r="AW184" s="14" t="s">
        <v>35</v>
      </c>
      <c r="AX184" s="7" t="s">
        <v>40</v>
      </c>
      <c r="AY184" s="7" t="s">
        <v>39</v>
      </c>
      <c r="AZ184" s="7" t="s">
        <v>38</v>
      </c>
      <c r="BA184" s="15">
        <v>2122276.4180000001</v>
      </c>
    </row>
    <row r="185" spans="2:53">
      <c r="B185" s="243"/>
      <c r="C185" s="244"/>
      <c r="D185" s="244"/>
      <c r="E185" s="245"/>
      <c r="F185" s="245"/>
      <c r="G185" s="245"/>
      <c r="H185" s="246"/>
      <c r="I185" s="246"/>
      <c r="J185" s="244"/>
      <c r="K185" s="244"/>
      <c r="L185" s="244"/>
      <c r="M185" s="247"/>
      <c r="S185" s="7" t="s">
        <v>32</v>
      </c>
      <c r="T185" s="7" t="s">
        <v>33</v>
      </c>
      <c r="U185" s="7" t="s">
        <v>43</v>
      </c>
      <c r="V185" s="13">
        <v>41518</v>
      </c>
      <c r="W185" s="13" t="s">
        <v>319</v>
      </c>
      <c r="X185" s="13" t="str">
        <f t="shared" si="8"/>
        <v>9/2/2017</v>
      </c>
      <c r="Y185" s="13" t="s">
        <v>356</v>
      </c>
      <c r="Z185" s="13"/>
      <c r="AA185" s="14">
        <v>9</v>
      </c>
      <c r="AB185" s="14" t="s">
        <v>35</v>
      </c>
      <c r="AC185" s="7" t="s">
        <v>40</v>
      </c>
      <c r="AD185" s="7" t="s">
        <v>39</v>
      </c>
      <c r="AE185" s="7" t="s">
        <v>38</v>
      </c>
      <c r="AF185" s="15">
        <v>3718993.9819999998</v>
      </c>
      <c r="AQ185" s="7" t="s">
        <v>32</v>
      </c>
      <c r="AR185" s="7" t="s">
        <v>33</v>
      </c>
      <c r="AS185" s="7" t="s">
        <v>43</v>
      </c>
      <c r="AT185" s="13">
        <v>41518</v>
      </c>
      <c r="AU185" s="13" t="s">
        <v>356</v>
      </c>
      <c r="AV185" s="235" t="str">
        <f t="shared" si="9"/>
        <v>Q3</v>
      </c>
      <c r="AW185" s="14" t="s">
        <v>35</v>
      </c>
      <c r="AX185" s="7" t="s">
        <v>40</v>
      </c>
      <c r="AY185" s="7" t="s">
        <v>39</v>
      </c>
      <c r="AZ185" s="7" t="s">
        <v>38</v>
      </c>
      <c r="BA185" s="15">
        <v>3718993.9819999998</v>
      </c>
    </row>
    <row r="186" spans="2:53">
      <c r="B186" s="238"/>
      <c r="C186" s="239"/>
      <c r="D186" s="239"/>
      <c r="E186" s="240"/>
      <c r="F186" s="240"/>
      <c r="G186" s="240"/>
      <c r="H186" s="241"/>
      <c r="I186" s="241"/>
      <c r="J186" s="239"/>
      <c r="K186" s="239"/>
      <c r="L186" s="239"/>
      <c r="M186" s="242"/>
      <c r="S186" s="7" t="s">
        <v>32</v>
      </c>
      <c r="T186" s="7" t="s">
        <v>33</v>
      </c>
      <c r="U186" s="7" t="s">
        <v>43</v>
      </c>
      <c r="V186" s="13">
        <v>41548</v>
      </c>
      <c r="W186" s="13" t="s">
        <v>320</v>
      </c>
      <c r="X186" s="13" t="str">
        <f t="shared" si="8"/>
        <v>10/2/2017</v>
      </c>
      <c r="Y186" s="13" t="s">
        <v>357</v>
      </c>
      <c r="Z186" s="13"/>
      <c r="AA186" s="14">
        <v>10</v>
      </c>
      <c r="AB186" s="14" t="s">
        <v>35</v>
      </c>
      <c r="AC186" s="7" t="s">
        <v>40</v>
      </c>
      <c r="AD186" s="7" t="s">
        <v>39</v>
      </c>
      <c r="AE186" s="7" t="s">
        <v>38</v>
      </c>
      <c r="AF186" s="15">
        <v>3403502.7259999998</v>
      </c>
      <c r="AQ186" s="7" t="s">
        <v>32</v>
      </c>
      <c r="AR186" s="7" t="s">
        <v>33</v>
      </c>
      <c r="AS186" s="7" t="s">
        <v>43</v>
      </c>
      <c r="AT186" s="13">
        <v>41548</v>
      </c>
      <c r="AU186" s="13" t="s">
        <v>357</v>
      </c>
      <c r="AV186" s="235" t="str">
        <f t="shared" si="9"/>
        <v>Q4</v>
      </c>
      <c r="AW186" s="14" t="s">
        <v>35</v>
      </c>
      <c r="AX186" s="7" t="s">
        <v>40</v>
      </c>
      <c r="AY186" s="7" t="s">
        <v>39</v>
      </c>
      <c r="AZ186" s="7" t="s">
        <v>38</v>
      </c>
      <c r="BA186" s="15">
        <v>3403502.7259999998</v>
      </c>
    </row>
    <row r="187" spans="2:53">
      <c r="B187" s="243"/>
      <c r="C187" s="244"/>
      <c r="D187" s="244"/>
      <c r="E187" s="245"/>
      <c r="F187" s="245"/>
      <c r="G187" s="245"/>
      <c r="H187" s="246"/>
      <c r="I187" s="246"/>
      <c r="J187" s="244"/>
      <c r="K187" s="244"/>
      <c r="L187" s="244"/>
      <c r="M187" s="247"/>
      <c r="S187" s="7" t="s">
        <v>32</v>
      </c>
      <c r="T187" s="7" t="s">
        <v>33</v>
      </c>
      <c r="U187" s="7" t="s">
        <v>43</v>
      </c>
      <c r="V187" s="13">
        <v>41579</v>
      </c>
      <c r="W187" s="13" t="s">
        <v>321</v>
      </c>
      <c r="X187" s="13" t="str">
        <f t="shared" si="8"/>
        <v>11/2/2017</v>
      </c>
      <c r="Y187" s="13" t="s">
        <v>358</v>
      </c>
      <c r="Z187" s="13"/>
      <c r="AA187" s="14">
        <v>11</v>
      </c>
      <c r="AB187" s="14" t="s">
        <v>35</v>
      </c>
      <c r="AC187" s="7" t="s">
        <v>40</v>
      </c>
      <c r="AD187" s="7" t="s">
        <v>39</v>
      </c>
      <c r="AE187" s="7" t="s">
        <v>38</v>
      </c>
      <c r="AF187" s="15">
        <v>2640383.2100000004</v>
      </c>
      <c r="AQ187" s="7" t="s">
        <v>32</v>
      </c>
      <c r="AR187" s="7" t="s">
        <v>33</v>
      </c>
      <c r="AS187" s="7" t="s">
        <v>43</v>
      </c>
      <c r="AT187" s="13">
        <v>41579</v>
      </c>
      <c r="AU187" s="13" t="s">
        <v>358</v>
      </c>
      <c r="AV187" s="235" t="str">
        <f t="shared" si="9"/>
        <v>Q4</v>
      </c>
      <c r="AW187" s="14" t="s">
        <v>35</v>
      </c>
      <c r="AX187" s="7" t="s">
        <v>40</v>
      </c>
      <c r="AY187" s="7" t="s">
        <v>39</v>
      </c>
      <c r="AZ187" s="7" t="s">
        <v>38</v>
      </c>
      <c r="BA187" s="15">
        <v>2640383.2100000004</v>
      </c>
    </row>
    <row r="188" spans="2:53">
      <c r="B188" s="238"/>
      <c r="C188" s="239"/>
      <c r="D188" s="239"/>
      <c r="E188" s="240"/>
      <c r="F188" s="240"/>
      <c r="G188" s="240"/>
      <c r="H188" s="241"/>
      <c r="I188" s="241"/>
      <c r="J188" s="239"/>
      <c r="K188" s="239"/>
      <c r="L188" s="239"/>
      <c r="M188" s="242"/>
      <c r="S188" s="7" t="s">
        <v>32</v>
      </c>
      <c r="T188" s="7" t="s">
        <v>33</v>
      </c>
      <c r="U188" s="7" t="s">
        <v>43</v>
      </c>
      <c r="V188" s="13">
        <v>41609</v>
      </c>
      <c r="W188" s="13" t="s">
        <v>322</v>
      </c>
      <c r="X188" s="13" t="str">
        <f t="shared" si="8"/>
        <v>12/2/2017</v>
      </c>
      <c r="Y188" s="13" t="s">
        <v>359</v>
      </c>
      <c r="Z188" s="13"/>
      <c r="AA188" s="14">
        <v>12</v>
      </c>
      <c r="AB188" s="14" t="s">
        <v>35</v>
      </c>
      <c r="AC188" s="7" t="s">
        <v>40</v>
      </c>
      <c r="AD188" s="7" t="s">
        <v>39</v>
      </c>
      <c r="AE188" s="7" t="s">
        <v>38</v>
      </c>
      <c r="AF188" s="15">
        <v>3250473.736</v>
      </c>
      <c r="AQ188" s="7" t="s">
        <v>32</v>
      </c>
      <c r="AR188" s="7" t="s">
        <v>33</v>
      </c>
      <c r="AS188" s="7" t="s">
        <v>43</v>
      </c>
      <c r="AT188" s="13">
        <v>41609</v>
      </c>
      <c r="AU188" s="13" t="s">
        <v>359</v>
      </c>
      <c r="AV188" s="235" t="str">
        <f t="shared" si="9"/>
        <v>Q4</v>
      </c>
      <c r="AW188" s="14" t="s">
        <v>35</v>
      </c>
      <c r="AX188" s="7" t="s">
        <v>40</v>
      </c>
      <c r="AY188" s="7" t="s">
        <v>39</v>
      </c>
      <c r="AZ188" s="7" t="s">
        <v>38</v>
      </c>
      <c r="BA188" s="15">
        <v>3250473.736</v>
      </c>
    </row>
    <row r="189" spans="2:53">
      <c r="B189" s="243"/>
      <c r="C189" s="244"/>
      <c r="D189" s="244"/>
      <c r="E189" s="245"/>
      <c r="F189" s="245"/>
      <c r="G189" s="245"/>
      <c r="H189" s="246"/>
      <c r="I189" s="246"/>
      <c r="J189" s="244"/>
      <c r="K189" s="244"/>
      <c r="L189" s="244"/>
      <c r="M189" s="247"/>
      <c r="S189" s="7" t="s">
        <v>32</v>
      </c>
      <c r="T189" s="7" t="s">
        <v>33</v>
      </c>
      <c r="U189" s="7" t="s">
        <v>43</v>
      </c>
      <c r="V189" s="13">
        <v>41640</v>
      </c>
      <c r="W189" s="13" t="s">
        <v>312</v>
      </c>
      <c r="X189" s="13" t="str">
        <f t="shared" si="8"/>
        <v>1/2/2018</v>
      </c>
      <c r="Y189" s="13" t="s">
        <v>360</v>
      </c>
      <c r="Z189" s="13"/>
      <c r="AA189" s="14">
        <v>1</v>
      </c>
      <c r="AB189" s="14" t="s">
        <v>35</v>
      </c>
      <c r="AC189" s="7" t="s">
        <v>40</v>
      </c>
      <c r="AD189" s="7" t="s">
        <v>39</v>
      </c>
      <c r="AE189" s="7" t="s">
        <v>38</v>
      </c>
      <c r="AF189" s="15">
        <v>3442464.3119999999</v>
      </c>
      <c r="AQ189" s="7" t="s">
        <v>32</v>
      </c>
      <c r="AR189" s="7" t="s">
        <v>33</v>
      </c>
      <c r="AS189" s="7" t="s">
        <v>43</v>
      </c>
      <c r="AT189" s="13">
        <v>41640</v>
      </c>
      <c r="AU189" s="13" t="s">
        <v>360</v>
      </c>
      <c r="AV189" s="235" t="str">
        <f t="shared" si="9"/>
        <v>Q1</v>
      </c>
      <c r="AW189" s="14" t="s">
        <v>35</v>
      </c>
      <c r="AX189" s="7" t="s">
        <v>40</v>
      </c>
      <c r="AY189" s="7" t="s">
        <v>39</v>
      </c>
      <c r="AZ189" s="7" t="s">
        <v>38</v>
      </c>
      <c r="BA189" s="15">
        <v>3442464.3119999999</v>
      </c>
    </row>
    <row r="190" spans="2:53">
      <c r="B190" s="238"/>
      <c r="C190" s="239"/>
      <c r="D190" s="239"/>
      <c r="E190" s="240"/>
      <c r="F190" s="240"/>
      <c r="G190" s="240"/>
      <c r="H190" s="241"/>
      <c r="I190" s="241"/>
      <c r="J190" s="239"/>
      <c r="K190" s="239"/>
      <c r="L190" s="239"/>
      <c r="M190" s="242"/>
      <c r="S190" s="7" t="s">
        <v>32</v>
      </c>
      <c r="T190" s="7" t="s">
        <v>33</v>
      </c>
      <c r="U190" s="7" t="s">
        <v>43</v>
      </c>
      <c r="V190" s="13">
        <v>41671</v>
      </c>
      <c r="W190" s="13" t="s">
        <v>313</v>
      </c>
      <c r="X190" s="13" t="str">
        <f t="shared" si="8"/>
        <v>2/2/2018</v>
      </c>
      <c r="Y190" s="13" t="s">
        <v>361</v>
      </c>
      <c r="Z190" s="13"/>
      <c r="AA190" s="14">
        <v>2</v>
      </c>
      <c r="AB190" s="14" t="s">
        <v>35</v>
      </c>
      <c r="AC190" s="7" t="s">
        <v>40</v>
      </c>
      <c r="AD190" s="7" t="s">
        <v>39</v>
      </c>
      <c r="AE190" s="7" t="s">
        <v>38</v>
      </c>
      <c r="AF190" s="15">
        <v>3505965.162</v>
      </c>
      <c r="AQ190" s="7" t="s">
        <v>32</v>
      </c>
      <c r="AR190" s="7" t="s">
        <v>33</v>
      </c>
      <c r="AS190" s="7" t="s">
        <v>43</v>
      </c>
      <c r="AT190" s="13">
        <v>41671</v>
      </c>
      <c r="AU190" s="13" t="s">
        <v>361</v>
      </c>
      <c r="AV190" s="235" t="str">
        <f t="shared" si="9"/>
        <v>Q1</v>
      </c>
      <c r="AW190" s="14" t="s">
        <v>35</v>
      </c>
      <c r="AX190" s="7" t="s">
        <v>40</v>
      </c>
      <c r="AY190" s="7" t="s">
        <v>39</v>
      </c>
      <c r="AZ190" s="7" t="s">
        <v>38</v>
      </c>
      <c r="BA190" s="15">
        <v>3505965.162</v>
      </c>
    </row>
    <row r="191" spans="2:53">
      <c r="B191" s="243"/>
      <c r="C191" s="244"/>
      <c r="D191" s="244"/>
      <c r="E191" s="245"/>
      <c r="F191" s="245"/>
      <c r="G191" s="245"/>
      <c r="H191" s="246"/>
      <c r="I191" s="246"/>
      <c r="J191" s="244"/>
      <c r="K191" s="244"/>
      <c r="L191" s="244"/>
      <c r="M191" s="247"/>
      <c r="S191" s="7" t="s">
        <v>32</v>
      </c>
      <c r="T191" s="7" t="s">
        <v>33</v>
      </c>
      <c r="U191" s="7" t="s">
        <v>43</v>
      </c>
      <c r="V191" s="13">
        <v>41699</v>
      </c>
      <c r="W191" s="13" t="s">
        <v>314</v>
      </c>
      <c r="X191" s="13" t="str">
        <f t="shared" si="8"/>
        <v>3/2/2018</v>
      </c>
      <c r="Y191" s="13" t="s">
        <v>362</v>
      </c>
      <c r="Z191" s="13"/>
      <c r="AA191" s="14">
        <v>3</v>
      </c>
      <c r="AB191" s="14" t="s">
        <v>35</v>
      </c>
      <c r="AC191" s="7" t="s">
        <v>40</v>
      </c>
      <c r="AD191" s="7" t="s">
        <v>39</v>
      </c>
      <c r="AE191" s="7" t="s">
        <v>38</v>
      </c>
      <c r="AF191" s="15">
        <v>3144842.5860000001</v>
      </c>
      <c r="AQ191" s="7" t="s">
        <v>32</v>
      </c>
      <c r="AR191" s="7" t="s">
        <v>33</v>
      </c>
      <c r="AS191" s="7" t="s">
        <v>43</v>
      </c>
      <c r="AT191" s="13">
        <v>41699</v>
      </c>
      <c r="AU191" s="13" t="s">
        <v>362</v>
      </c>
      <c r="AV191" s="235" t="str">
        <f t="shared" si="9"/>
        <v>Q1</v>
      </c>
      <c r="AW191" s="14" t="s">
        <v>35</v>
      </c>
      <c r="AX191" s="7" t="s">
        <v>40</v>
      </c>
      <c r="AY191" s="7" t="s">
        <v>39</v>
      </c>
      <c r="AZ191" s="7" t="s">
        <v>38</v>
      </c>
      <c r="BA191" s="15">
        <v>3144842.5860000001</v>
      </c>
    </row>
    <row r="192" spans="2:53">
      <c r="B192" s="238"/>
      <c r="C192" s="239"/>
      <c r="D192" s="239"/>
      <c r="E192" s="240"/>
      <c r="F192" s="240"/>
      <c r="G192" s="240"/>
      <c r="H192" s="241"/>
      <c r="I192" s="241"/>
      <c r="J192" s="239"/>
      <c r="K192" s="239"/>
      <c r="L192" s="239"/>
      <c r="M192" s="242"/>
      <c r="S192" s="7" t="s">
        <v>32</v>
      </c>
      <c r="T192" s="7" t="s">
        <v>33</v>
      </c>
      <c r="U192" s="7" t="s">
        <v>43</v>
      </c>
      <c r="V192" s="13">
        <v>41730</v>
      </c>
      <c r="W192" s="13" t="s">
        <v>315</v>
      </c>
      <c r="X192" s="13" t="str">
        <f t="shared" si="8"/>
        <v>4/2/2018</v>
      </c>
      <c r="Y192" s="13" t="s">
        <v>363</v>
      </c>
      <c r="Z192" s="13"/>
      <c r="AA192" s="14">
        <v>4</v>
      </c>
      <c r="AB192" s="14" t="s">
        <v>35</v>
      </c>
      <c r="AC192" s="7" t="s">
        <v>40</v>
      </c>
      <c r="AD192" s="7" t="s">
        <v>39</v>
      </c>
      <c r="AE192" s="7" t="s">
        <v>38</v>
      </c>
      <c r="AF192" s="15">
        <v>3335858.1760000004</v>
      </c>
      <c r="AQ192" s="7" t="s">
        <v>32</v>
      </c>
      <c r="AR192" s="7" t="s">
        <v>33</v>
      </c>
      <c r="AS192" s="7" t="s">
        <v>43</v>
      </c>
      <c r="AT192" s="13">
        <v>41730</v>
      </c>
      <c r="AU192" s="13" t="s">
        <v>363</v>
      </c>
      <c r="AV192" s="235" t="str">
        <f t="shared" si="9"/>
        <v>Q2</v>
      </c>
      <c r="AW192" s="14" t="s">
        <v>35</v>
      </c>
      <c r="AX192" s="7" t="s">
        <v>40</v>
      </c>
      <c r="AY192" s="7" t="s">
        <v>39</v>
      </c>
      <c r="AZ192" s="7" t="s">
        <v>38</v>
      </c>
      <c r="BA192" s="15">
        <v>3335858.1760000004</v>
      </c>
    </row>
    <row r="193" spans="2:53">
      <c r="B193" s="243"/>
      <c r="C193" s="244"/>
      <c r="D193" s="244"/>
      <c r="E193" s="245"/>
      <c r="F193" s="245"/>
      <c r="G193" s="245"/>
      <c r="H193" s="246"/>
      <c r="I193" s="246"/>
      <c r="J193" s="244"/>
      <c r="K193" s="244"/>
      <c r="L193" s="244"/>
      <c r="M193" s="247"/>
      <c r="S193" s="7" t="s">
        <v>32</v>
      </c>
      <c r="T193" s="7" t="s">
        <v>33</v>
      </c>
      <c r="U193" s="7" t="s">
        <v>43</v>
      </c>
      <c r="V193" s="13">
        <v>41760</v>
      </c>
      <c r="W193" s="13" t="s">
        <v>272</v>
      </c>
      <c r="X193" s="13" t="str">
        <f t="shared" si="8"/>
        <v>5/2/2018</v>
      </c>
      <c r="Y193" s="13" t="s">
        <v>364</v>
      </c>
      <c r="Z193" s="13"/>
      <c r="AA193" s="14">
        <v>5</v>
      </c>
      <c r="AB193" s="14" t="s">
        <v>35</v>
      </c>
      <c r="AC193" s="7" t="s">
        <v>40</v>
      </c>
      <c r="AD193" s="7" t="s">
        <v>39</v>
      </c>
      <c r="AE193" s="7" t="s">
        <v>38</v>
      </c>
      <c r="AF193" s="15">
        <v>3285918.966</v>
      </c>
      <c r="AQ193" s="7" t="s">
        <v>32</v>
      </c>
      <c r="AR193" s="7" t="s">
        <v>33</v>
      </c>
      <c r="AS193" s="7" t="s">
        <v>43</v>
      </c>
      <c r="AT193" s="13">
        <v>41760</v>
      </c>
      <c r="AU193" s="13" t="s">
        <v>364</v>
      </c>
      <c r="AV193" s="235" t="str">
        <f t="shared" si="9"/>
        <v>Q2</v>
      </c>
      <c r="AW193" s="14" t="s">
        <v>35</v>
      </c>
      <c r="AX193" s="7" t="s">
        <v>40</v>
      </c>
      <c r="AY193" s="7" t="s">
        <v>39</v>
      </c>
      <c r="AZ193" s="7" t="s">
        <v>38</v>
      </c>
      <c r="BA193" s="15">
        <v>3285918.966</v>
      </c>
    </row>
    <row r="194" spans="2:53">
      <c r="B194" s="238"/>
      <c r="C194" s="239"/>
      <c r="D194" s="239"/>
      <c r="E194" s="240"/>
      <c r="F194" s="240"/>
      <c r="G194" s="240"/>
      <c r="H194" s="241"/>
      <c r="I194" s="241"/>
      <c r="J194" s="239"/>
      <c r="K194" s="239"/>
      <c r="L194" s="239"/>
      <c r="M194" s="242"/>
      <c r="S194" s="7" t="s">
        <v>32</v>
      </c>
      <c r="T194" s="7" t="s">
        <v>33</v>
      </c>
      <c r="U194" s="7" t="s">
        <v>43</v>
      </c>
      <c r="V194" s="13">
        <v>41791</v>
      </c>
      <c r="W194" s="13" t="s">
        <v>316</v>
      </c>
      <c r="X194" s="13" t="str">
        <f t="shared" si="8"/>
        <v>6/2/2018</v>
      </c>
      <c r="Y194" s="13" t="s">
        <v>365</v>
      </c>
      <c r="Z194" s="13"/>
      <c r="AA194" s="14">
        <v>6</v>
      </c>
      <c r="AB194" s="14" t="s">
        <v>35</v>
      </c>
      <c r="AC194" s="7" t="s">
        <v>40</v>
      </c>
      <c r="AD194" s="7" t="s">
        <v>39</v>
      </c>
      <c r="AE194" s="7" t="s">
        <v>38</v>
      </c>
      <c r="AF194" s="15">
        <v>3515627.0780000002</v>
      </c>
      <c r="AQ194" s="7" t="s">
        <v>32</v>
      </c>
      <c r="AR194" s="7" t="s">
        <v>33</v>
      </c>
      <c r="AS194" s="7" t="s">
        <v>43</v>
      </c>
      <c r="AT194" s="13">
        <v>41791</v>
      </c>
      <c r="AU194" s="13" t="s">
        <v>365</v>
      </c>
      <c r="AV194" s="235" t="str">
        <f t="shared" si="9"/>
        <v>Q2</v>
      </c>
      <c r="AW194" s="14" t="s">
        <v>35</v>
      </c>
      <c r="AX194" s="7" t="s">
        <v>40</v>
      </c>
      <c r="AY194" s="7" t="s">
        <v>39</v>
      </c>
      <c r="AZ194" s="7" t="s">
        <v>38</v>
      </c>
      <c r="BA194" s="15">
        <v>3515627.0780000002</v>
      </c>
    </row>
    <row r="195" spans="2:53">
      <c r="B195" s="243"/>
      <c r="C195" s="244"/>
      <c r="D195" s="244"/>
      <c r="E195" s="245"/>
      <c r="F195" s="245"/>
      <c r="G195" s="245"/>
      <c r="H195" s="246"/>
      <c r="I195" s="246"/>
      <c r="J195" s="244"/>
      <c r="K195" s="244"/>
      <c r="L195" s="244"/>
      <c r="M195" s="247"/>
      <c r="S195" s="7" t="s">
        <v>32</v>
      </c>
      <c r="T195" s="7" t="s">
        <v>33</v>
      </c>
      <c r="U195" s="7" t="s">
        <v>43</v>
      </c>
      <c r="V195" s="13">
        <v>41456</v>
      </c>
      <c r="W195" s="13" t="s">
        <v>317</v>
      </c>
      <c r="X195" s="13" t="str">
        <f t="shared" si="8"/>
        <v>7/2/2017</v>
      </c>
      <c r="Y195" s="13" t="s">
        <v>354</v>
      </c>
      <c r="Z195" s="13"/>
      <c r="AA195" s="14">
        <v>7</v>
      </c>
      <c r="AB195" s="14" t="s">
        <v>35</v>
      </c>
      <c r="AC195" s="7" t="s">
        <v>41</v>
      </c>
      <c r="AD195" s="7" t="s">
        <v>37</v>
      </c>
      <c r="AE195" s="7" t="s">
        <v>38</v>
      </c>
      <c r="AF195" s="15">
        <v>3037913.400549999</v>
      </c>
      <c r="AQ195" s="7" t="s">
        <v>32</v>
      </c>
      <c r="AR195" s="7" t="s">
        <v>33</v>
      </c>
      <c r="AS195" s="7" t="s">
        <v>43</v>
      </c>
      <c r="AT195" s="13">
        <v>41456</v>
      </c>
      <c r="AU195" s="13" t="s">
        <v>354</v>
      </c>
      <c r="AV195" s="235" t="str">
        <f t="shared" si="9"/>
        <v>Q3</v>
      </c>
      <c r="AW195" s="14" t="s">
        <v>35</v>
      </c>
      <c r="AX195" s="7" t="s">
        <v>41</v>
      </c>
      <c r="AY195" s="7" t="s">
        <v>37</v>
      </c>
      <c r="AZ195" s="7" t="s">
        <v>38</v>
      </c>
      <c r="BA195" s="15">
        <v>3037913.400549999</v>
      </c>
    </row>
    <row r="196" spans="2:53">
      <c r="B196" s="238"/>
      <c r="C196" s="239"/>
      <c r="D196" s="239"/>
      <c r="E196" s="240"/>
      <c r="F196" s="240"/>
      <c r="G196" s="240"/>
      <c r="H196" s="241"/>
      <c r="I196" s="241"/>
      <c r="J196" s="239"/>
      <c r="K196" s="239"/>
      <c r="L196" s="239"/>
      <c r="M196" s="242"/>
      <c r="S196" s="7" t="s">
        <v>32</v>
      </c>
      <c r="T196" s="7" t="s">
        <v>33</v>
      </c>
      <c r="U196" s="7" t="s">
        <v>43</v>
      </c>
      <c r="V196" s="13">
        <v>41487</v>
      </c>
      <c r="W196" s="13" t="s">
        <v>318</v>
      </c>
      <c r="X196" s="13" t="str">
        <f t="shared" si="8"/>
        <v>8/2/2017</v>
      </c>
      <c r="Y196" s="13" t="s">
        <v>355</v>
      </c>
      <c r="Z196" s="13"/>
      <c r="AA196" s="14">
        <v>8</v>
      </c>
      <c r="AB196" s="14" t="s">
        <v>35</v>
      </c>
      <c r="AC196" s="7" t="s">
        <v>41</v>
      </c>
      <c r="AD196" s="7" t="s">
        <v>37</v>
      </c>
      <c r="AE196" s="7" t="s">
        <v>38</v>
      </c>
      <c r="AF196" s="15">
        <v>3356447.1493499991</v>
      </c>
      <c r="AQ196" s="7" t="s">
        <v>32</v>
      </c>
      <c r="AR196" s="7" t="s">
        <v>33</v>
      </c>
      <c r="AS196" s="7" t="s">
        <v>43</v>
      </c>
      <c r="AT196" s="13">
        <v>41487</v>
      </c>
      <c r="AU196" s="13" t="s">
        <v>355</v>
      </c>
      <c r="AV196" s="235" t="str">
        <f t="shared" si="9"/>
        <v>Q3</v>
      </c>
      <c r="AW196" s="14" t="s">
        <v>35</v>
      </c>
      <c r="AX196" s="7" t="s">
        <v>41</v>
      </c>
      <c r="AY196" s="7" t="s">
        <v>37</v>
      </c>
      <c r="AZ196" s="7" t="s">
        <v>38</v>
      </c>
      <c r="BA196" s="15">
        <v>3356447.1493499991</v>
      </c>
    </row>
    <row r="197" spans="2:53">
      <c r="B197" s="243"/>
      <c r="C197" s="244"/>
      <c r="D197" s="244"/>
      <c r="E197" s="245"/>
      <c r="F197" s="245"/>
      <c r="G197" s="245"/>
      <c r="H197" s="246"/>
      <c r="I197" s="246"/>
      <c r="J197" s="244"/>
      <c r="K197" s="244"/>
      <c r="L197" s="244"/>
      <c r="M197" s="247"/>
      <c r="S197" s="7" t="s">
        <v>32</v>
      </c>
      <c r="T197" s="7" t="s">
        <v>33</v>
      </c>
      <c r="U197" s="7" t="s">
        <v>43</v>
      </c>
      <c r="V197" s="13">
        <v>41518</v>
      </c>
      <c r="W197" s="13" t="s">
        <v>319</v>
      </c>
      <c r="X197" s="13" t="str">
        <f t="shared" si="8"/>
        <v>9/2/2017</v>
      </c>
      <c r="Y197" s="13" t="s">
        <v>356</v>
      </c>
      <c r="Z197" s="13"/>
      <c r="AA197" s="14">
        <v>9</v>
      </c>
      <c r="AB197" s="14" t="s">
        <v>35</v>
      </c>
      <c r="AC197" s="7" t="s">
        <v>41</v>
      </c>
      <c r="AD197" s="7" t="s">
        <v>37</v>
      </c>
      <c r="AE197" s="7" t="s">
        <v>38</v>
      </c>
      <c r="AF197" s="15">
        <v>2922918.5306499992</v>
      </c>
      <c r="AQ197" s="7" t="s">
        <v>32</v>
      </c>
      <c r="AR197" s="7" t="s">
        <v>33</v>
      </c>
      <c r="AS197" s="7" t="s">
        <v>43</v>
      </c>
      <c r="AT197" s="13">
        <v>41518</v>
      </c>
      <c r="AU197" s="13" t="s">
        <v>356</v>
      </c>
      <c r="AV197" s="235" t="str">
        <f t="shared" si="9"/>
        <v>Q3</v>
      </c>
      <c r="AW197" s="14" t="s">
        <v>35</v>
      </c>
      <c r="AX197" s="7" t="s">
        <v>41</v>
      </c>
      <c r="AY197" s="7" t="s">
        <v>37</v>
      </c>
      <c r="AZ197" s="7" t="s">
        <v>38</v>
      </c>
      <c r="BA197" s="15">
        <v>2922918.5306499992</v>
      </c>
    </row>
    <row r="198" spans="2:53">
      <c r="B198" s="238"/>
      <c r="C198" s="239"/>
      <c r="D198" s="239"/>
      <c r="E198" s="240"/>
      <c r="F198" s="240"/>
      <c r="G198" s="240"/>
      <c r="H198" s="241"/>
      <c r="I198" s="241"/>
      <c r="J198" s="239"/>
      <c r="K198" s="239"/>
      <c r="L198" s="239"/>
      <c r="M198" s="242"/>
      <c r="S198" s="7" t="s">
        <v>32</v>
      </c>
      <c r="T198" s="7" t="s">
        <v>33</v>
      </c>
      <c r="U198" s="7" t="s">
        <v>43</v>
      </c>
      <c r="V198" s="13">
        <v>41548</v>
      </c>
      <c r="W198" s="13" t="s">
        <v>320</v>
      </c>
      <c r="X198" s="13" t="str">
        <f t="shared" si="8"/>
        <v>10/2/2017</v>
      </c>
      <c r="Y198" s="13" t="s">
        <v>357</v>
      </c>
      <c r="Z198" s="13"/>
      <c r="AA198" s="14">
        <v>10</v>
      </c>
      <c r="AB198" s="14" t="s">
        <v>35</v>
      </c>
      <c r="AC198" s="7" t="s">
        <v>41</v>
      </c>
      <c r="AD198" s="7" t="s">
        <v>37</v>
      </c>
      <c r="AE198" s="7" t="s">
        <v>38</v>
      </c>
      <c r="AF198" s="15">
        <v>2583765.4304499994</v>
      </c>
      <c r="AQ198" s="7" t="s">
        <v>32</v>
      </c>
      <c r="AR198" s="7" t="s">
        <v>33</v>
      </c>
      <c r="AS198" s="7" t="s">
        <v>43</v>
      </c>
      <c r="AT198" s="13">
        <v>41548</v>
      </c>
      <c r="AU198" s="13" t="s">
        <v>357</v>
      </c>
      <c r="AV198" s="235" t="str">
        <f t="shared" si="9"/>
        <v>Q4</v>
      </c>
      <c r="AW198" s="14" t="s">
        <v>35</v>
      </c>
      <c r="AX198" s="7" t="s">
        <v>41</v>
      </c>
      <c r="AY198" s="7" t="s">
        <v>37</v>
      </c>
      <c r="AZ198" s="7" t="s">
        <v>38</v>
      </c>
      <c r="BA198" s="15">
        <v>2583765.4304499994</v>
      </c>
    </row>
    <row r="199" spans="2:53">
      <c r="B199" s="243"/>
      <c r="C199" s="244"/>
      <c r="D199" s="244"/>
      <c r="E199" s="245"/>
      <c r="F199" s="245"/>
      <c r="G199" s="245"/>
      <c r="H199" s="246"/>
      <c r="I199" s="246"/>
      <c r="J199" s="244"/>
      <c r="K199" s="244"/>
      <c r="L199" s="244"/>
      <c r="M199" s="247"/>
      <c r="S199" s="7" t="s">
        <v>32</v>
      </c>
      <c r="T199" s="7" t="s">
        <v>33</v>
      </c>
      <c r="U199" s="7" t="s">
        <v>43</v>
      </c>
      <c r="V199" s="13">
        <v>41579</v>
      </c>
      <c r="W199" s="13" t="s">
        <v>321</v>
      </c>
      <c r="X199" s="13" t="str">
        <f t="shared" si="8"/>
        <v>11/2/2017</v>
      </c>
      <c r="Y199" s="13" t="s">
        <v>358</v>
      </c>
      <c r="Z199" s="13"/>
      <c r="AA199" s="14">
        <v>11</v>
      </c>
      <c r="AB199" s="14" t="s">
        <v>35</v>
      </c>
      <c r="AC199" s="7" t="s">
        <v>41</v>
      </c>
      <c r="AD199" s="7" t="s">
        <v>37</v>
      </c>
      <c r="AE199" s="7" t="s">
        <v>38</v>
      </c>
      <c r="AF199" s="15">
        <v>2838411.9507499994</v>
      </c>
      <c r="AQ199" s="7" t="s">
        <v>32</v>
      </c>
      <c r="AR199" s="7" t="s">
        <v>33</v>
      </c>
      <c r="AS199" s="7" t="s">
        <v>43</v>
      </c>
      <c r="AT199" s="13">
        <v>41579</v>
      </c>
      <c r="AU199" s="13" t="s">
        <v>358</v>
      </c>
      <c r="AV199" s="235" t="str">
        <f t="shared" si="9"/>
        <v>Q4</v>
      </c>
      <c r="AW199" s="14" t="s">
        <v>35</v>
      </c>
      <c r="AX199" s="7" t="s">
        <v>41</v>
      </c>
      <c r="AY199" s="7" t="s">
        <v>37</v>
      </c>
      <c r="AZ199" s="7" t="s">
        <v>38</v>
      </c>
      <c r="BA199" s="15">
        <v>2838411.9507499994</v>
      </c>
    </row>
    <row r="200" spans="2:53">
      <c r="B200" s="238"/>
      <c r="C200" s="239"/>
      <c r="D200" s="239"/>
      <c r="E200" s="240"/>
      <c r="F200" s="240"/>
      <c r="G200" s="240"/>
      <c r="H200" s="241"/>
      <c r="I200" s="241"/>
      <c r="J200" s="239"/>
      <c r="K200" s="239"/>
      <c r="L200" s="239"/>
      <c r="M200" s="242"/>
      <c r="S200" s="7" t="s">
        <v>32</v>
      </c>
      <c r="T200" s="7" t="s">
        <v>33</v>
      </c>
      <c r="U200" s="7" t="s">
        <v>43</v>
      </c>
      <c r="V200" s="13">
        <v>41609</v>
      </c>
      <c r="W200" s="13" t="s">
        <v>322</v>
      </c>
      <c r="X200" s="13" t="str">
        <f t="shared" si="8"/>
        <v>12/2/2017</v>
      </c>
      <c r="Y200" s="13" t="s">
        <v>359</v>
      </c>
      <c r="Z200" s="13"/>
      <c r="AA200" s="14">
        <v>12</v>
      </c>
      <c r="AB200" s="14" t="s">
        <v>35</v>
      </c>
      <c r="AC200" s="7" t="s">
        <v>41</v>
      </c>
      <c r="AD200" s="7" t="s">
        <v>37</v>
      </c>
      <c r="AE200" s="7" t="s">
        <v>38</v>
      </c>
      <c r="AF200" s="15">
        <v>2419259.2661999995</v>
      </c>
      <c r="AQ200" s="7" t="s">
        <v>32</v>
      </c>
      <c r="AR200" s="7" t="s">
        <v>33</v>
      </c>
      <c r="AS200" s="7" t="s">
        <v>43</v>
      </c>
      <c r="AT200" s="13">
        <v>41609</v>
      </c>
      <c r="AU200" s="13" t="s">
        <v>359</v>
      </c>
      <c r="AV200" s="235" t="str">
        <f t="shared" si="9"/>
        <v>Q4</v>
      </c>
      <c r="AW200" s="14" t="s">
        <v>35</v>
      </c>
      <c r="AX200" s="7" t="s">
        <v>41</v>
      </c>
      <c r="AY200" s="7" t="s">
        <v>37</v>
      </c>
      <c r="AZ200" s="7" t="s">
        <v>38</v>
      </c>
      <c r="BA200" s="15">
        <v>2419259.2661999995</v>
      </c>
    </row>
    <row r="201" spans="2:53">
      <c r="B201" s="243"/>
      <c r="C201" s="244"/>
      <c r="D201" s="244"/>
      <c r="E201" s="245"/>
      <c r="F201" s="245"/>
      <c r="G201" s="245"/>
      <c r="H201" s="246"/>
      <c r="I201" s="246"/>
      <c r="J201" s="244"/>
      <c r="K201" s="244"/>
      <c r="L201" s="244"/>
      <c r="M201" s="247"/>
      <c r="S201" s="7" t="s">
        <v>32</v>
      </c>
      <c r="T201" s="7" t="s">
        <v>33</v>
      </c>
      <c r="U201" s="7" t="s">
        <v>43</v>
      </c>
      <c r="V201" s="13">
        <v>41640</v>
      </c>
      <c r="W201" s="13" t="s">
        <v>312</v>
      </c>
      <c r="X201" s="13" t="str">
        <f t="shared" si="8"/>
        <v>1/2/2018</v>
      </c>
      <c r="Y201" s="13" t="s">
        <v>360</v>
      </c>
      <c r="Z201" s="13"/>
      <c r="AA201" s="14">
        <v>1</v>
      </c>
      <c r="AB201" s="14" t="s">
        <v>35</v>
      </c>
      <c r="AC201" s="7" t="s">
        <v>41</v>
      </c>
      <c r="AD201" s="7" t="s">
        <v>37</v>
      </c>
      <c r="AE201" s="7" t="s">
        <v>38</v>
      </c>
      <c r="AF201" s="15">
        <v>3700649.1353999986</v>
      </c>
      <c r="AQ201" s="7" t="s">
        <v>32</v>
      </c>
      <c r="AR201" s="7" t="s">
        <v>33</v>
      </c>
      <c r="AS201" s="7" t="s">
        <v>43</v>
      </c>
      <c r="AT201" s="13">
        <v>41640</v>
      </c>
      <c r="AU201" s="13" t="s">
        <v>360</v>
      </c>
      <c r="AV201" s="235" t="str">
        <f t="shared" si="9"/>
        <v>Q1</v>
      </c>
      <c r="AW201" s="14" t="s">
        <v>35</v>
      </c>
      <c r="AX201" s="7" t="s">
        <v>41</v>
      </c>
      <c r="AY201" s="7" t="s">
        <v>37</v>
      </c>
      <c r="AZ201" s="7" t="s">
        <v>38</v>
      </c>
      <c r="BA201" s="15">
        <v>3700649.1353999986</v>
      </c>
    </row>
    <row r="202" spans="2:53">
      <c r="B202" s="238"/>
      <c r="C202" s="239"/>
      <c r="D202" s="239"/>
      <c r="E202" s="240"/>
      <c r="F202" s="240"/>
      <c r="G202" s="240"/>
      <c r="H202" s="241"/>
      <c r="I202" s="241"/>
      <c r="J202" s="239"/>
      <c r="K202" s="239"/>
      <c r="L202" s="239"/>
      <c r="M202" s="242"/>
      <c r="S202" s="7" t="s">
        <v>32</v>
      </c>
      <c r="T202" s="7" t="s">
        <v>33</v>
      </c>
      <c r="U202" s="7" t="s">
        <v>43</v>
      </c>
      <c r="V202" s="13">
        <v>41671</v>
      </c>
      <c r="W202" s="13" t="s">
        <v>313</v>
      </c>
      <c r="X202" s="13" t="str">
        <f t="shared" si="8"/>
        <v>2/2/2018</v>
      </c>
      <c r="Y202" s="13" t="s">
        <v>361</v>
      </c>
      <c r="Z202" s="13"/>
      <c r="AA202" s="14">
        <v>2</v>
      </c>
      <c r="AB202" s="14" t="s">
        <v>35</v>
      </c>
      <c r="AC202" s="7" t="s">
        <v>41</v>
      </c>
      <c r="AD202" s="7" t="s">
        <v>37</v>
      </c>
      <c r="AE202" s="7" t="s">
        <v>38</v>
      </c>
      <c r="AF202" s="15">
        <v>3768912.5491499985</v>
      </c>
      <c r="AQ202" s="7" t="s">
        <v>32</v>
      </c>
      <c r="AR202" s="7" t="s">
        <v>33</v>
      </c>
      <c r="AS202" s="7" t="s">
        <v>43</v>
      </c>
      <c r="AT202" s="13">
        <v>41671</v>
      </c>
      <c r="AU202" s="13" t="s">
        <v>361</v>
      </c>
      <c r="AV202" s="235" t="str">
        <f t="shared" si="9"/>
        <v>Q1</v>
      </c>
      <c r="AW202" s="14" t="s">
        <v>35</v>
      </c>
      <c r="AX202" s="7" t="s">
        <v>41</v>
      </c>
      <c r="AY202" s="7" t="s">
        <v>37</v>
      </c>
      <c r="AZ202" s="7" t="s">
        <v>38</v>
      </c>
      <c r="BA202" s="15">
        <v>3768912.5491499985</v>
      </c>
    </row>
    <row r="203" spans="2:53">
      <c r="B203" s="243"/>
      <c r="C203" s="244"/>
      <c r="D203" s="244"/>
      <c r="E203" s="245"/>
      <c r="F203" s="245"/>
      <c r="G203" s="245"/>
      <c r="H203" s="246"/>
      <c r="I203" s="246"/>
      <c r="J203" s="244"/>
      <c r="K203" s="244"/>
      <c r="L203" s="244"/>
      <c r="M203" s="247"/>
      <c r="S203" s="7" t="s">
        <v>32</v>
      </c>
      <c r="T203" s="7" t="s">
        <v>33</v>
      </c>
      <c r="U203" s="7" t="s">
        <v>43</v>
      </c>
      <c r="V203" s="13">
        <v>41699</v>
      </c>
      <c r="W203" s="13" t="s">
        <v>314</v>
      </c>
      <c r="X203" s="13" t="str">
        <f t="shared" si="8"/>
        <v>3/2/2018</v>
      </c>
      <c r="Y203" s="13" t="s">
        <v>362</v>
      </c>
      <c r="Z203" s="13"/>
      <c r="AA203" s="14">
        <v>3</v>
      </c>
      <c r="AB203" s="14" t="s">
        <v>35</v>
      </c>
      <c r="AC203" s="7" t="s">
        <v>41</v>
      </c>
      <c r="AD203" s="7" t="s">
        <v>37</v>
      </c>
      <c r="AE203" s="7" t="s">
        <v>38</v>
      </c>
      <c r="AF203" s="15">
        <v>3380705.7799499989</v>
      </c>
      <c r="AQ203" s="7" t="s">
        <v>32</v>
      </c>
      <c r="AR203" s="7" t="s">
        <v>33</v>
      </c>
      <c r="AS203" s="7" t="s">
        <v>43</v>
      </c>
      <c r="AT203" s="13">
        <v>41699</v>
      </c>
      <c r="AU203" s="13" t="s">
        <v>362</v>
      </c>
      <c r="AV203" s="235" t="str">
        <f t="shared" si="9"/>
        <v>Q1</v>
      </c>
      <c r="AW203" s="14" t="s">
        <v>35</v>
      </c>
      <c r="AX203" s="7" t="s">
        <v>41</v>
      </c>
      <c r="AY203" s="7" t="s">
        <v>37</v>
      </c>
      <c r="AZ203" s="7" t="s">
        <v>38</v>
      </c>
      <c r="BA203" s="15">
        <v>3380705.7799499989</v>
      </c>
    </row>
    <row r="204" spans="2:53">
      <c r="B204" s="238"/>
      <c r="C204" s="239"/>
      <c r="D204" s="239"/>
      <c r="E204" s="240"/>
      <c r="F204" s="240"/>
      <c r="G204" s="240"/>
      <c r="H204" s="241"/>
      <c r="I204" s="241"/>
      <c r="J204" s="239"/>
      <c r="K204" s="239"/>
      <c r="L204" s="239"/>
      <c r="M204" s="242"/>
      <c r="S204" s="7" t="s">
        <v>32</v>
      </c>
      <c r="T204" s="7" t="s">
        <v>33</v>
      </c>
      <c r="U204" s="7" t="s">
        <v>43</v>
      </c>
      <c r="V204" s="13">
        <v>41730</v>
      </c>
      <c r="W204" s="13" t="s">
        <v>315</v>
      </c>
      <c r="X204" s="13" t="str">
        <f t="shared" si="8"/>
        <v>4/2/2018</v>
      </c>
      <c r="Y204" s="13" t="s">
        <v>363</v>
      </c>
      <c r="Z204" s="13"/>
      <c r="AA204" s="14">
        <v>4</v>
      </c>
      <c r="AB204" s="14" t="s">
        <v>35</v>
      </c>
      <c r="AC204" s="7" t="s">
        <v>41</v>
      </c>
      <c r="AD204" s="7" t="s">
        <v>37</v>
      </c>
      <c r="AE204" s="7" t="s">
        <v>38</v>
      </c>
      <c r="AF204" s="15">
        <v>3586047.5391999991</v>
      </c>
      <c r="AQ204" s="7" t="s">
        <v>32</v>
      </c>
      <c r="AR204" s="7" t="s">
        <v>33</v>
      </c>
      <c r="AS204" s="7" t="s">
        <v>43</v>
      </c>
      <c r="AT204" s="13">
        <v>41730</v>
      </c>
      <c r="AU204" s="13" t="s">
        <v>363</v>
      </c>
      <c r="AV204" s="235" t="str">
        <f t="shared" si="9"/>
        <v>Q2</v>
      </c>
      <c r="AW204" s="14" t="s">
        <v>35</v>
      </c>
      <c r="AX204" s="7" t="s">
        <v>41</v>
      </c>
      <c r="AY204" s="7" t="s">
        <v>37</v>
      </c>
      <c r="AZ204" s="7" t="s">
        <v>38</v>
      </c>
      <c r="BA204" s="15">
        <v>3586047.5391999991</v>
      </c>
    </row>
    <row r="205" spans="2:53">
      <c r="B205" s="243"/>
      <c r="C205" s="244"/>
      <c r="D205" s="244"/>
      <c r="E205" s="245"/>
      <c r="F205" s="245"/>
      <c r="G205" s="245"/>
      <c r="H205" s="246"/>
      <c r="I205" s="246"/>
      <c r="J205" s="244"/>
      <c r="K205" s="244"/>
      <c r="L205" s="244"/>
      <c r="M205" s="247"/>
      <c r="S205" s="7" t="s">
        <v>32</v>
      </c>
      <c r="T205" s="7" t="s">
        <v>33</v>
      </c>
      <c r="U205" s="7" t="s">
        <v>43</v>
      </c>
      <c r="V205" s="13">
        <v>41760</v>
      </c>
      <c r="W205" s="13" t="s">
        <v>272</v>
      </c>
      <c r="X205" s="13" t="str">
        <f t="shared" si="8"/>
        <v>5/2/2018</v>
      </c>
      <c r="Y205" s="13" t="s">
        <v>364</v>
      </c>
      <c r="Z205" s="13"/>
      <c r="AA205" s="14">
        <v>5</v>
      </c>
      <c r="AB205" s="14" t="s">
        <v>35</v>
      </c>
      <c r="AC205" s="7" t="s">
        <v>41</v>
      </c>
      <c r="AD205" s="7" t="s">
        <v>37</v>
      </c>
      <c r="AE205" s="7" t="s">
        <v>38</v>
      </c>
      <c r="AF205" s="15">
        <v>3032362.88845</v>
      </c>
      <c r="AQ205" s="7" t="s">
        <v>32</v>
      </c>
      <c r="AR205" s="7" t="s">
        <v>33</v>
      </c>
      <c r="AS205" s="7" t="s">
        <v>43</v>
      </c>
      <c r="AT205" s="13">
        <v>41760</v>
      </c>
      <c r="AU205" s="13" t="s">
        <v>364</v>
      </c>
      <c r="AV205" s="235" t="str">
        <f t="shared" si="9"/>
        <v>Q2</v>
      </c>
      <c r="AW205" s="14" t="s">
        <v>35</v>
      </c>
      <c r="AX205" s="7" t="s">
        <v>41</v>
      </c>
      <c r="AY205" s="7" t="s">
        <v>37</v>
      </c>
      <c r="AZ205" s="7" t="s">
        <v>38</v>
      </c>
      <c r="BA205" s="15">
        <v>3032362.88845</v>
      </c>
    </row>
    <row r="206" spans="2:53">
      <c r="B206" s="238"/>
      <c r="C206" s="239"/>
      <c r="D206" s="239"/>
      <c r="E206" s="240"/>
      <c r="F206" s="240"/>
      <c r="G206" s="240"/>
      <c r="H206" s="241"/>
      <c r="I206" s="241"/>
      <c r="J206" s="239"/>
      <c r="K206" s="239"/>
      <c r="L206" s="239"/>
      <c r="M206" s="242"/>
      <c r="S206" s="7" t="s">
        <v>32</v>
      </c>
      <c r="T206" s="7" t="s">
        <v>33</v>
      </c>
      <c r="U206" s="7" t="s">
        <v>43</v>
      </c>
      <c r="V206" s="13">
        <v>41791</v>
      </c>
      <c r="W206" s="13" t="s">
        <v>316</v>
      </c>
      <c r="X206" s="13" t="str">
        <f t="shared" si="8"/>
        <v>6/2/2018</v>
      </c>
      <c r="Y206" s="13" t="s">
        <v>365</v>
      </c>
      <c r="Z206" s="13"/>
      <c r="AA206" s="14">
        <v>6</v>
      </c>
      <c r="AB206" s="14" t="s">
        <v>35</v>
      </c>
      <c r="AC206" s="7" t="s">
        <v>41</v>
      </c>
      <c r="AD206" s="7" t="s">
        <v>37</v>
      </c>
      <c r="AE206" s="7" t="s">
        <v>38</v>
      </c>
      <c r="AF206" s="15">
        <v>3079299.10885</v>
      </c>
      <c r="AQ206" s="7" t="s">
        <v>32</v>
      </c>
      <c r="AR206" s="7" t="s">
        <v>33</v>
      </c>
      <c r="AS206" s="7" t="s">
        <v>43</v>
      </c>
      <c r="AT206" s="13">
        <v>41791</v>
      </c>
      <c r="AU206" s="13" t="s">
        <v>365</v>
      </c>
      <c r="AV206" s="235" t="str">
        <f t="shared" si="9"/>
        <v>Q2</v>
      </c>
      <c r="AW206" s="14" t="s">
        <v>35</v>
      </c>
      <c r="AX206" s="7" t="s">
        <v>41</v>
      </c>
      <c r="AY206" s="7" t="s">
        <v>37</v>
      </c>
      <c r="AZ206" s="7" t="s">
        <v>38</v>
      </c>
      <c r="BA206" s="15">
        <v>3079299.10885</v>
      </c>
    </row>
    <row r="207" spans="2:53">
      <c r="B207" s="243"/>
      <c r="C207" s="244"/>
      <c r="D207" s="244"/>
      <c r="E207" s="245"/>
      <c r="F207" s="245"/>
      <c r="G207" s="245"/>
      <c r="H207" s="246"/>
      <c r="I207" s="246"/>
      <c r="J207" s="244"/>
      <c r="K207" s="244"/>
      <c r="L207" s="244"/>
      <c r="M207" s="247"/>
      <c r="S207" s="7" t="s">
        <v>32</v>
      </c>
      <c r="T207" s="7" t="s">
        <v>44</v>
      </c>
      <c r="U207" s="7" t="s">
        <v>34</v>
      </c>
      <c r="V207" s="13">
        <v>41456</v>
      </c>
      <c r="W207" s="13" t="s">
        <v>317</v>
      </c>
      <c r="X207" s="13" t="str">
        <f t="shared" si="8"/>
        <v>7/2/2017</v>
      </c>
      <c r="Y207" s="13" t="s">
        <v>354</v>
      </c>
      <c r="Z207" s="13"/>
      <c r="AA207" s="14">
        <v>7</v>
      </c>
      <c r="AB207" s="14" t="s">
        <v>45</v>
      </c>
      <c r="AC207" s="7" t="s">
        <v>46</v>
      </c>
      <c r="AD207" s="7" t="s">
        <v>47</v>
      </c>
      <c r="AE207" s="7" t="s">
        <v>38</v>
      </c>
      <c r="AF207" s="15">
        <v>593751.84077137313</v>
      </c>
      <c r="AQ207" s="7" t="s">
        <v>32</v>
      </c>
      <c r="AR207" s="7" t="s">
        <v>44</v>
      </c>
      <c r="AS207" s="7" t="s">
        <v>34</v>
      </c>
      <c r="AT207" s="13">
        <v>41456</v>
      </c>
      <c r="AU207" s="13" t="s">
        <v>354</v>
      </c>
      <c r="AV207" s="235" t="str">
        <f t="shared" si="9"/>
        <v>Q3</v>
      </c>
      <c r="AW207" s="14" t="s">
        <v>45</v>
      </c>
      <c r="AX207" s="7" t="s">
        <v>46</v>
      </c>
      <c r="AY207" s="7" t="s">
        <v>47</v>
      </c>
      <c r="AZ207" s="7" t="s">
        <v>38</v>
      </c>
      <c r="BA207" s="15">
        <v>593751.84077137313</v>
      </c>
    </row>
    <row r="208" spans="2:53">
      <c r="B208" s="238"/>
      <c r="C208" s="239"/>
      <c r="D208" s="239"/>
      <c r="E208" s="240"/>
      <c r="F208" s="240"/>
      <c r="G208" s="240"/>
      <c r="H208" s="241"/>
      <c r="I208" s="241"/>
      <c r="J208" s="239"/>
      <c r="K208" s="239"/>
      <c r="L208" s="239"/>
      <c r="M208" s="242"/>
      <c r="S208" s="7" t="s">
        <v>32</v>
      </c>
      <c r="T208" s="7" t="s">
        <v>44</v>
      </c>
      <c r="U208" s="7" t="s">
        <v>34</v>
      </c>
      <c r="V208" s="13">
        <v>41487</v>
      </c>
      <c r="W208" s="13" t="s">
        <v>318</v>
      </c>
      <c r="X208" s="13" t="str">
        <f t="shared" si="8"/>
        <v>8/2/2017</v>
      </c>
      <c r="Y208" s="13" t="s">
        <v>355</v>
      </c>
      <c r="Z208" s="13"/>
      <c r="AA208" s="14">
        <v>8</v>
      </c>
      <c r="AB208" s="14" t="s">
        <v>45</v>
      </c>
      <c r="AC208" s="7" t="s">
        <v>46</v>
      </c>
      <c r="AD208" s="7" t="s">
        <v>47</v>
      </c>
      <c r="AE208" s="7" t="s">
        <v>38</v>
      </c>
      <c r="AF208" s="15">
        <v>820393.03401412489</v>
      </c>
      <c r="AQ208" s="7" t="s">
        <v>32</v>
      </c>
      <c r="AR208" s="7" t="s">
        <v>44</v>
      </c>
      <c r="AS208" s="7" t="s">
        <v>34</v>
      </c>
      <c r="AT208" s="13">
        <v>41487</v>
      </c>
      <c r="AU208" s="13" t="s">
        <v>355</v>
      </c>
      <c r="AV208" s="235" t="str">
        <f t="shared" si="9"/>
        <v>Q3</v>
      </c>
      <c r="AW208" s="14" t="s">
        <v>45</v>
      </c>
      <c r="AX208" s="7" t="s">
        <v>46</v>
      </c>
      <c r="AY208" s="7" t="s">
        <v>47</v>
      </c>
      <c r="AZ208" s="7" t="s">
        <v>38</v>
      </c>
      <c r="BA208" s="15">
        <v>820393.03401412489</v>
      </c>
    </row>
    <row r="209" spans="2:53">
      <c r="B209" s="243"/>
      <c r="C209" s="244"/>
      <c r="D209" s="244"/>
      <c r="E209" s="245"/>
      <c r="F209" s="245"/>
      <c r="G209" s="245"/>
      <c r="H209" s="246"/>
      <c r="I209" s="246"/>
      <c r="J209" s="244"/>
      <c r="K209" s="244"/>
      <c r="L209" s="244"/>
      <c r="M209" s="247"/>
      <c r="S209" s="7" t="s">
        <v>32</v>
      </c>
      <c r="T209" s="7" t="s">
        <v>44</v>
      </c>
      <c r="U209" s="7" t="s">
        <v>34</v>
      </c>
      <c r="V209" s="13">
        <v>41518</v>
      </c>
      <c r="W209" s="13" t="s">
        <v>319</v>
      </c>
      <c r="X209" s="13" t="str">
        <f t="shared" si="8"/>
        <v>9/2/2017</v>
      </c>
      <c r="Y209" s="13" t="s">
        <v>356</v>
      </c>
      <c r="Z209" s="13"/>
      <c r="AA209" s="14">
        <v>9</v>
      </c>
      <c r="AB209" s="14" t="s">
        <v>45</v>
      </c>
      <c r="AC209" s="7" t="s">
        <v>46</v>
      </c>
      <c r="AD209" s="7" t="s">
        <v>47</v>
      </c>
      <c r="AE209" s="7" t="s">
        <v>38</v>
      </c>
      <c r="AF209" s="15">
        <v>642291.58212862327</v>
      </c>
      <c r="AQ209" s="7" t="s">
        <v>32</v>
      </c>
      <c r="AR209" s="7" t="s">
        <v>44</v>
      </c>
      <c r="AS209" s="7" t="s">
        <v>34</v>
      </c>
      <c r="AT209" s="13">
        <v>41518</v>
      </c>
      <c r="AU209" s="13" t="s">
        <v>356</v>
      </c>
      <c r="AV209" s="235" t="str">
        <f t="shared" si="9"/>
        <v>Q3</v>
      </c>
      <c r="AW209" s="14" t="s">
        <v>45</v>
      </c>
      <c r="AX209" s="7" t="s">
        <v>46</v>
      </c>
      <c r="AY209" s="7" t="s">
        <v>47</v>
      </c>
      <c r="AZ209" s="7" t="s">
        <v>38</v>
      </c>
      <c r="BA209" s="15">
        <v>642291.58212862327</v>
      </c>
    </row>
    <row r="210" spans="2:53">
      <c r="B210" s="238"/>
      <c r="C210" s="239"/>
      <c r="D210" s="239"/>
      <c r="E210" s="240"/>
      <c r="F210" s="240"/>
      <c r="G210" s="240"/>
      <c r="H210" s="241"/>
      <c r="I210" s="241"/>
      <c r="J210" s="239"/>
      <c r="K210" s="239"/>
      <c r="L210" s="239"/>
      <c r="M210" s="242"/>
      <c r="S210" s="7" t="s">
        <v>32</v>
      </c>
      <c r="T210" s="7" t="s">
        <v>44</v>
      </c>
      <c r="U210" s="7" t="s">
        <v>34</v>
      </c>
      <c r="V210" s="13">
        <v>41548</v>
      </c>
      <c r="W210" s="13" t="s">
        <v>320</v>
      </c>
      <c r="X210" s="13" t="str">
        <f t="shared" si="8"/>
        <v>10/2/2017</v>
      </c>
      <c r="Y210" s="13" t="s">
        <v>357</v>
      </c>
      <c r="Z210" s="13"/>
      <c r="AA210" s="14">
        <v>10</v>
      </c>
      <c r="AB210" s="14" t="s">
        <v>45</v>
      </c>
      <c r="AC210" s="7" t="s">
        <v>46</v>
      </c>
      <c r="AD210" s="7" t="s">
        <v>47</v>
      </c>
      <c r="AE210" s="7" t="s">
        <v>38</v>
      </c>
      <c r="AF210" s="15">
        <v>609639.97288837493</v>
      </c>
      <c r="AQ210" s="7" t="s">
        <v>32</v>
      </c>
      <c r="AR210" s="7" t="s">
        <v>44</v>
      </c>
      <c r="AS210" s="7" t="s">
        <v>34</v>
      </c>
      <c r="AT210" s="13">
        <v>41548</v>
      </c>
      <c r="AU210" s="13" t="s">
        <v>357</v>
      </c>
      <c r="AV210" s="235" t="str">
        <f t="shared" si="9"/>
        <v>Q4</v>
      </c>
      <c r="AW210" s="14" t="s">
        <v>45</v>
      </c>
      <c r="AX210" s="7" t="s">
        <v>46</v>
      </c>
      <c r="AY210" s="7" t="s">
        <v>47</v>
      </c>
      <c r="AZ210" s="7" t="s">
        <v>38</v>
      </c>
      <c r="BA210" s="15">
        <v>609639.97288837493</v>
      </c>
    </row>
    <row r="211" spans="2:53">
      <c r="B211" s="243"/>
      <c r="C211" s="244"/>
      <c r="D211" s="244"/>
      <c r="E211" s="245"/>
      <c r="F211" s="245"/>
      <c r="G211" s="245"/>
      <c r="H211" s="246"/>
      <c r="I211" s="246"/>
      <c r="J211" s="244"/>
      <c r="K211" s="244"/>
      <c r="L211" s="244"/>
      <c r="M211" s="247"/>
      <c r="S211" s="7" t="s">
        <v>32</v>
      </c>
      <c r="T211" s="7" t="s">
        <v>44</v>
      </c>
      <c r="U211" s="7" t="s">
        <v>34</v>
      </c>
      <c r="V211" s="13">
        <v>41579</v>
      </c>
      <c r="W211" s="13" t="s">
        <v>321</v>
      </c>
      <c r="X211" s="13" t="str">
        <f t="shared" si="8"/>
        <v>11/2/2017</v>
      </c>
      <c r="Y211" s="13" t="s">
        <v>358</v>
      </c>
      <c r="Z211" s="13"/>
      <c r="AA211" s="14">
        <v>11</v>
      </c>
      <c r="AB211" s="14" t="s">
        <v>45</v>
      </c>
      <c r="AC211" s="7" t="s">
        <v>46</v>
      </c>
      <c r="AD211" s="7" t="s">
        <v>47</v>
      </c>
      <c r="AE211" s="7" t="s">
        <v>38</v>
      </c>
      <c r="AF211" s="15">
        <v>626073.16897124995</v>
      </c>
      <c r="AQ211" s="7" t="s">
        <v>32</v>
      </c>
      <c r="AR211" s="7" t="s">
        <v>44</v>
      </c>
      <c r="AS211" s="7" t="s">
        <v>34</v>
      </c>
      <c r="AT211" s="13">
        <v>41579</v>
      </c>
      <c r="AU211" s="13" t="s">
        <v>358</v>
      </c>
      <c r="AV211" s="235" t="str">
        <f t="shared" si="9"/>
        <v>Q4</v>
      </c>
      <c r="AW211" s="14" t="s">
        <v>45</v>
      </c>
      <c r="AX211" s="7" t="s">
        <v>46</v>
      </c>
      <c r="AY211" s="7" t="s">
        <v>47</v>
      </c>
      <c r="AZ211" s="7" t="s">
        <v>38</v>
      </c>
      <c r="BA211" s="15">
        <v>626073.16897124995</v>
      </c>
    </row>
    <row r="212" spans="2:53">
      <c r="B212" s="238"/>
      <c r="C212" s="239"/>
      <c r="D212" s="239"/>
      <c r="E212" s="240"/>
      <c r="F212" s="240"/>
      <c r="G212" s="240"/>
      <c r="H212" s="241"/>
      <c r="I212" s="241"/>
      <c r="J212" s="239"/>
      <c r="K212" s="239"/>
      <c r="L212" s="239"/>
      <c r="M212" s="242"/>
      <c r="S212" s="7" t="s">
        <v>32</v>
      </c>
      <c r="T212" s="7" t="s">
        <v>44</v>
      </c>
      <c r="U212" s="7" t="s">
        <v>34</v>
      </c>
      <c r="V212" s="13">
        <v>41609</v>
      </c>
      <c r="W212" s="13" t="s">
        <v>322</v>
      </c>
      <c r="X212" s="13" t="str">
        <f t="shared" si="8"/>
        <v>12/2/2017</v>
      </c>
      <c r="Y212" s="13" t="s">
        <v>359</v>
      </c>
      <c r="Z212" s="13"/>
      <c r="AA212" s="14">
        <v>12</v>
      </c>
      <c r="AB212" s="14" t="s">
        <v>45</v>
      </c>
      <c r="AC212" s="7" t="s">
        <v>46</v>
      </c>
      <c r="AD212" s="7" t="s">
        <v>47</v>
      </c>
      <c r="AE212" s="7" t="s">
        <v>38</v>
      </c>
      <c r="AF212" s="15">
        <v>602153.37789750006</v>
      </c>
      <c r="AQ212" s="7" t="s">
        <v>32</v>
      </c>
      <c r="AR212" s="7" t="s">
        <v>44</v>
      </c>
      <c r="AS212" s="7" t="s">
        <v>34</v>
      </c>
      <c r="AT212" s="13">
        <v>41609</v>
      </c>
      <c r="AU212" s="13" t="s">
        <v>359</v>
      </c>
      <c r="AV212" s="235" t="str">
        <f t="shared" si="9"/>
        <v>Q4</v>
      </c>
      <c r="AW212" s="14" t="s">
        <v>45</v>
      </c>
      <c r="AX212" s="7" t="s">
        <v>46</v>
      </c>
      <c r="AY212" s="7" t="s">
        <v>47</v>
      </c>
      <c r="AZ212" s="7" t="s">
        <v>38</v>
      </c>
      <c r="BA212" s="15">
        <v>602153.37789750006</v>
      </c>
    </row>
    <row r="213" spans="2:53">
      <c r="B213" s="243"/>
      <c r="C213" s="244"/>
      <c r="D213" s="244"/>
      <c r="E213" s="245"/>
      <c r="F213" s="245"/>
      <c r="G213" s="245"/>
      <c r="H213" s="246"/>
      <c r="I213" s="246"/>
      <c r="J213" s="244"/>
      <c r="K213" s="244"/>
      <c r="L213" s="244"/>
      <c r="M213" s="247"/>
      <c r="S213" s="7" t="s">
        <v>32</v>
      </c>
      <c r="T213" s="7" t="s">
        <v>44</v>
      </c>
      <c r="U213" s="7" t="s">
        <v>34</v>
      </c>
      <c r="V213" s="13">
        <v>41640</v>
      </c>
      <c r="W213" s="13" t="s">
        <v>312</v>
      </c>
      <c r="X213" s="13" t="str">
        <f t="shared" si="8"/>
        <v>1/2/2018</v>
      </c>
      <c r="Y213" s="13" t="s">
        <v>360</v>
      </c>
      <c r="Z213" s="13"/>
      <c r="AA213" s="14">
        <v>1</v>
      </c>
      <c r="AB213" s="14" t="s">
        <v>45</v>
      </c>
      <c r="AC213" s="7" t="s">
        <v>46</v>
      </c>
      <c r="AD213" s="7" t="s">
        <v>47</v>
      </c>
      <c r="AE213" s="7" t="s">
        <v>38</v>
      </c>
      <c r="AF213" s="15">
        <v>1146143.9846999997</v>
      </c>
      <c r="AQ213" s="7" t="s">
        <v>32</v>
      </c>
      <c r="AR213" s="7" t="s">
        <v>44</v>
      </c>
      <c r="AS213" s="7" t="s">
        <v>34</v>
      </c>
      <c r="AT213" s="13">
        <v>41640</v>
      </c>
      <c r="AU213" s="13" t="s">
        <v>360</v>
      </c>
      <c r="AV213" s="235" t="str">
        <f t="shared" si="9"/>
        <v>Q1</v>
      </c>
      <c r="AW213" s="14" t="s">
        <v>45</v>
      </c>
      <c r="AX213" s="7" t="s">
        <v>46</v>
      </c>
      <c r="AY213" s="7" t="s">
        <v>47</v>
      </c>
      <c r="AZ213" s="7" t="s">
        <v>38</v>
      </c>
      <c r="BA213" s="15">
        <v>1146143.9846999997</v>
      </c>
    </row>
    <row r="214" spans="2:53">
      <c r="B214" s="238"/>
      <c r="C214" s="239"/>
      <c r="D214" s="239"/>
      <c r="E214" s="240"/>
      <c r="F214" s="240"/>
      <c r="G214" s="240"/>
      <c r="H214" s="241"/>
      <c r="I214" s="241"/>
      <c r="J214" s="239"/>
      <c r="K214" s="239"/>
      <c r="L214" s="239"/>
      <c r="M214" s="242"/>
      <c r="S214" s="7" t="s">
        <v>32</v>
      </c>
      <c r="T214" s="7" t="s">
        <v>44</v>
      </c>
      <c r="U214" s="7" t="s">
        <v>34</v>
      </c>
      <c r="V214" s="13">
        <v>41671</v>
      </c>
      <c r="W214" s="13" t="s">
        <v>313</v>
      </c>
      <c r="X214" s="13" t="str">
        <f t="shared" si="8"/>
        <v>2/2/2018</v>
      </c>
      <c r="Y214" s="13" t="s">
        <v>361</v>
      </c>
      <c r="Z214" s="13"/>
      <c r="AA214" s="14">
        <v>2</v>
      </c>
      <c r="AB214" s="14" t="s">
        <v>45</v>
      </c>
      <c r="AC214" s="7" t="s">
        <v>46</v>
      </c>
      <c r="AD214" s="7" t="s">
        <v>47</v>
      </c>
      <c r="AE214" s="7" t="s">
        <v>38</v>
      </c>
      <c r="AF214" s="15">
        <v>964931.83751249989</v>
      </c>
      <c r="AQ214" s="7" t="s">
        <v>32</v>
      </c>
      <c r="AR214" s="7" t="s">
        <v>44</v>
      </c>
      <c r="AS214" s="7" t="s">
        <v>34</v>
      </c>
      <c r="AT214" s="13">
        <v>41671</v>
      </c>
      <c r="AU214" s="13" t="s">
        <v>361</v>
      </c>
      <c r="AV214" s="235" t="str">
        <f t="shared" si="9"/>
        <v>Q1</v>
      </c>
      <c r="AW214" s="14" t="s">
        <v>45</v>
      </c>
      <c r="AX214" s="7" t="s">
        <v>46</v>
      </c>
      <c r="AY214" s="7" t="s">
        <v>47</v>
      </c>
      <c r="AZ214" s="7" t="s">
        <v>38</v>
      </c>
      <c r="BA214" s="15">
        <v>964931.83751249989</v>
      </c>
    </row>
    <row r="215" spans="2:53">
      <c r="B215" s="243"/>
      <c r="C215" s="244"/>
      <c r="D215" s="244"/>
      <c r="E215" s="245"/>
      <c r="F215" s="245"/>
      <c r="G215" s="245"/>
      <c r="H215" s="246"/>
      <c r="I215" s="246"/>
      <c r="J215" s="244"/>
      <c r="K215" s="244"/>
      <c r="L215" s="244"/>
      <c r="M215" s="247"/>
      <c r="S215" s="7" t="s">
        <v>32</v>
      </c>
      <c r="T215" s="7" t="s">
        <v>44</v>
      </c>
      <c r="U215" s="7" t="s">
        <v>34</v>
      </c>
      <c r="V215" s="13">
        <v>41699</v>
      </c>
      <c r="W215" s="13" t="s">
        <v>314</v>
      </c>
      <c r="X215" s="13" t="str">
        <f t="shared" si="8"/>
        <v>3/2/2018</v>
      </c>
      <c r="Y215" s="13" t="s">
        <v>362</v>
      </c>
      <c r="Z215" s="13"/>
      <c r="AA215" s="14">
        <v>3</v>
      </c>
      <c r="AB215" s="14" t="s">
        <v>45</v>
      </c>
      <c r="AC215" s="7" t="s">
        <v>46</v>
      </c>
      <c r="AD215" s="7" t="s">
        <v>47</v>
      </c>
      <c r="AE215" s="7" t="s">
        <v>38</v>
      </c>
      <c r="AF215" s="15">
        <v>962733.95790000004</v>
      </c>
      <c r="AQ215" s="7" t="s">
        <v>32</v>
      </c>
      <c r="AR215" s="7" t="s">
        <v>44</v>
      </c>
      <c r="AS215" s="7" t="s">
        <v>34</v>
      </c>
      <c r="AT215" s="13">
        <v>41699</v>
      </c>
      <c r="AU215" s="13" t="s">
        <v>362</v>
      </c>
      <c r="AV215" s="235" t="str">
        <f t="shared" si="9"/>
        <v>Q1</v>
      </c>
      <c r="AW215" s="14" t="s">
        <v>45</v>
      </c>
      <c r="AX215" s="7" t="s">
        <v>46</v>
      </c>
      <c r="AY215" s="7" t="s">
        <v>47</v>
      </c>
      <c r="AZ215" s="7" t="s">
        <v>38</v>
      </c>
      <c r="BA215" s="15">
        <v>962733.95790000004</v>
      </c>
    </row>
    <row r="216" spans="2:53">
      <c r="B216" s="238"/>
      <c r="C216" s="239"/>
      <c r="D216" s="239"/>
      <c r="E216" s="240"/>
      <c r="F216" s="240"/>
      <c r="G216" s="240"/>
      <c r="H216" s="241"/>
      <c r="I216" s="241"/>
      <c r="J216" s="239"/>
      <c r="K216" s="239"/>
      <c r="L216" s="239"/>
      <c r="M216" s="242"/>
      <c r="S216" s="7" t="s">
        <v>32</v>
      </c>
      <c r="T216" s="7" t="s">
        <v>44</v>
      </c>
      <c r="U216" s="7" t="s">
        <v>34</v>
      </c>
      <c r="V216" s="13">
        <v>41730</v>
      </c>
      <c r="W216" s="13" t="s">
        <v>315</v>
      </c>
      <c r="X216" s="13" t="str">
        <f t="shared" si="8"/>
        <v>4/2/2018</v>
      </c>
      <c r="Y216" s="13" t="s">
        <v>363</v>
      </c>
      <c r="Z216" s="13"/>
      <c r="AA216" s="14">
        <v>4</v>
      </c>
      <c r="AB216" s="14" t="s">
        <v>45</v>
      </c>
      <c r="AC216" s="7" t="s">
        <v>46</v>
      </c>
      <c r="AD216" s="7" t="s">
        <v>47</v>
      </c>
      <c r="AE216" s="7" t="s">
        <v>38</v>
      </c>
      <c r="AF216" s="15">
        <v>964825.21760624985</v>
      </c>
      <c r="AQ216" s="7" t="s">
        <v>32</v>
      </c>
      <c r="AR216" s="7" t="s">
        <v>44</v>
      </c>
      <c r="AS216" s="7" t="s">
        <v>34</v>
      </c>
      <c r="AT216" s="13">
        <v>41730</v>
      </c>
      <c r="AU216" s="13" t="s">
        <v>363</v>
      </c>
      <c r="AV216" s="235" t="str">
        <f t="shared" si="9"/>
        <v>Q2</v>
      </c>
      <c r="AW216" s="14" t="s">
        <v>45</v>
      </c>
      <c r="AX216" s="7" t="s">
        <v>46</v>
      </c>
      <c r="AY216" s="7" t="s">
        <v>47</v>
      </c>
      <c r="AZ216" s="7" t="s">
        <v>38</v>
      </c>
      <c r="BA216" s="15">
        <v>964825.21760624985</v>
      </c>
    </row>
    <row r="217" spans="2:53">
      <c r="B217" s="243"/>
      <c r="C217" s="244"/>
      <c r="D217" s="244"/>
      <c r="E217" s="245"/>
      <c r="F217" s="245"/>
      <c r="G217" s="245"/>
      <c r="H217" s="246"/>
      <c r="I217" s="246"/>
      <c r="J217" s="244"/>
      <c r="K217" s="244"/>
      <c r="L217" s="244"/>
      <c r="M217" s="247"/>
      <c r="S217" s="7" t="s">
        <v>32</v>
      </c>
      <c r="T217" s="7" t="s">
        <v>44</v>
      </c>
      <c r="U217" s="7" t="s">
        <v>34</v>
      </c>
      <c r="V217" s="13">
        <v>41760</v>
      </c>
      <c r="W217" s="13" t="s">
        <v>272</v>
      </c>
      <c r="X217" s="13" t="str">
        <f t="shared" si="8"/>
        <v>5/2/2018</v>
      </c>
      <c r="Y217" s="13" t="s">
        <v>364</v>
      </c>
      <c r="Z217" s="13"/>
      <c r="AA217" s="14">
        <v>5</v>
      </c>
      <c r="AB217" s="14" t="s">
        <v>45</v>
      </c>
      <c r="AC217" s="7" t="s">
        <v>46</v>
      </c>
      <c r="AD217" s="7" t="s">
        <v>47</v>
      </c>
      <c r="AE217" s="7" t="s">
        <v>38</v>
      </c>
      <c r="AF217" s="15">
        <v>1024534.78359375</v>
      </c>
      <c r="AQ217" s="7" t="s">
        <v>32</v>
      </c>
      <c r="AR217" s="7" t="s">
        <v>44</v>
      </c>
      <c r="AS217" s="7" t="s">
        <v>34</v>
      </c>
      <c r="AT217" s="13">
        <v>41760</v>
      </c>
      <c r="AU217" s="13" t="s">
        <v>364</v>
      </c>
      <c r="AV217" s="235" t="str">
        <f t="shared" si="9"/>
        <v>Q2</v>
      </c>
      <c r="AW217" s="14" t="s">
        <v>45</v>
      </c>
      <c r="AX217" s="7" t="s">
        <v>46</v>
      </c>
      <c r="AY217" s="7" t="s">
        <v>47</v>
      </c>
      <c r="AZ217" s="7" t="s">
        <v>38</v>
      </c>
      <c r="BA217" s="15">
        <v>1024534.78359375</v>
      </c>
    </row>
    <row r="218" spans="2:53">
      <c r="B218" s="238"/>
      <c r="C218" s="239"/>
      <c r="D218" s="239"/>
      <c r="E218" s="240"/>
      <c r="F218" s="240"/>
      <c r="G218" s="240"/>
      <c r="H218" s="241"/>
      <c r="I218" s="241"/>
      <c r="J218" s="239"/>
      <c r="K218" s="239"/>
      <c r="L218" s="239"/>
      <c r="M218" s="242"/>
      <c r="S218" s="7" t="s">
        <v>32</v>
      </c>
      <c r="T218" s="7" t="s">
        <v>44</v>
      </c>
      <c r="U218" s="7" t="s">
        <v>34</v>
      </c>
      <c r="V218" s="13">
        <v>41791</v>
      </c>
      <c r="W218" s="13" t="s">
        <v>316</v>
      </c>
      <c r="X218" s="13" t="str">
        <f t="shared" si="8"/>
        <v>6/2/2018</v>
      </c>
      <c r="Y218" s="13" t="s">
        <v>365</v>
      </c>
      <c r="Z218" s="13"/>
      <c r="AA218" s="14">
        <v>6</v>
      </c>
      <c r="AB218" s="14" t="s">
        <v>45</v>
      </c>
      <c r="AC218" s="7" t="s">
        <v>46</v>
      </c>
      <c r="AD218" s="7" t="s">
        <v>47</v>
      </c>
      <c r="AE218" s="7" t="s">
        <v>38</v>
      </c>
      <c r="AF218" s="15">
        <v>1168045.22566875</v>
      </c>
      <c r="AQ218" s="7" t="s">
        <v>32</v>
      </c>
      <c r="AR218" s="7" t="s">
        <v>44</v>
      </c>
      <c r="AS218" s="7" t="s">
        <v>34</v>
      </c>
      <c r="AT218" s="13">
        <v>41791</v>
      </c>
      <c r="AU218" s="13" t="s">
        <v>365</v>
      </c>
      <c r="AV218" s="235" t="str">
        <f t="shared" si="9"/>
        <v>Q2</v>
      </c>
      <c r="AW218" s="14" t="s">
        <v>45</v>
      </c>
      <c r="AX218" s="7" t="s">
        <v>46</v>
      </c>
      <c r="AY218" s="7" t="s">
        <v>47</v>
      </c>
      <c r="AZ218" s="7" t="s">
        <v>38</v>
      </c>
      <c r="BA218" s="15">
        <v>1168045.22566875</v>
      </c>
    </row>
    <row r="219" spans="2:53">
      <c r="B219" s="243"/>
      <c r="C219" s="244"/>
      <c r="D219" s="244"/>
      <c r="E219" s="245"/>
      <c r="F219" s="245"/>
      <c r="G219" s="245"/>
      <c r="H219" s="246"/>
      <c r="I219" s="246"/>
      <c r="J219" s="244"/>
      <c r="K219" s="244"/>
      <c r="L219" s="244"/>
      <c r="M219" s="247"/>
      <c r="S219" s="7" t="s">
        <v>32</v>
      </c>
      <c r="T219" s="7" t="s">
        <v>44</v>
      </c>
      <c r="U219" s="7" t="s">
        <v>34</v>
      </c>
      <c r="V219" s="13">
        <v>41456</v>
      </c>
      <c r="W219" s="13" t="s">
        <v>317</v>
      </c>
      <c r="X219" s="13" t="str">
        <f t="shared" si="8"/>
        <v>7/2/2017</v>
      </c>
      <c r="Y219" s="13" t="s">
        <v>354</v>
      </c>
      <c r="Z219" s="13"/>
      <c r="AA219" s="14">
        <v>7</v>
      </c>
      <c r="AB219" s="14" t="s">
        <v>45</v>
      </c>
      <c r="AC219" s="7" t="s">
        <v>48</v>
      </c>
      <c r="AD219" s="7" t="s">
        <v>49</v>
      </c>
      <c r="AE219" s="7" t="s">
        <v>38</v>
      </c>
      <c r="AF219" s="15">
        <v>276807.38497499918</v>
      </c>
      <c r="AQ219" s="7" t="s">
        <v>32</v>
      </c>
      <c r="AR219" s="7" t="s">
        <v>44</v>
      </c>
      <c r="AS219" s="7" t="s">
        <v>34</v>
      </c>
      <c r="AT219" s="13">
        <v>41456</v>
      </c>
      <c r="AU219" s="13" t="s">
        <v>354</v>
      </c>
      <c r="AV219" s="235" t="str">
        <f t="shared" si="9"/>
        <v>Q3</v>
      </c>
      <c r="AW219" s="14" t="s">
        <v>45</v>
      </c>
      <c r="AX219" s="7" t="s">
        <v>48</v>
      </c>
      <c r="AY219" s="7" t="s">
        <v>49</v>
      </c>
      <c r="AZ219" s="7" t="s">
        <v>38</v>
      </c>
      <c r="BA219" s="15">
        <v>276807.38497499918</v>
      </c>
    </row>
    <row r="220" spans="2:53">
      <c r="B220" s="238"/>
      <c r="C220" s="239"/>
      <c r="D220" s="239"/>
      <c r="E220" s="240"/>
      <c r="F220" s="240"/>
      <c r="G220" s="240"/>
      <c r="H220" s="241"/>
      <c r="I220" s="241"/>
      <c r="J220" s="239"/>
      <c r="K220" s="239"/>
      <c r="L220" s="239"/>
      <c r="M220" s="242"/>
      <c r="S220" s="7" t="s">
        <v>32</v>
      </c>
      <c r="T220" s="7" t="s">
        <v>44</v>
      </c>
      <c r="U220" s="7" t="s">
        <v>34</v>
      </c>
      <c r="V220" s="13">
        <v>41487</v>
      </c>
      <c r="W220" s="13" t="s">
        <v>318</v>
      </c>
      <c r="X220" s="13" t="str">
        <f t="shared" ref="X220:X283" si="10">MONTH(V220)&amp; "/" &amp; DAY(V220) &amp; "/" &amp; YEAR(V220)</f>
        <v>8/2/2017</v>
      </c>
      <c r="Y220" s="13" t="s">
        <v>355</v>
      </c>
      <c r="Z220" s="13"/>
      <c r="AA220" s="14">
        <v>8</v>
      </c>
      <c r="AB220" s="14" t="s">
        <v>45</v>
      </c>
      <c r="AC220" s="7" t="s">
        <v>48</v>
      </c>
      <c r="AD220" s="7" t="s">
        <v>49</v>
      </c>
      <c r="AE220" s="7" t="s">
        <v>38</v>
      </c>
      <c r="AF220" s="15">
        <v>382467.614925</v>
      </c>
      <c r="AQ220" s="7" t="s">
        <v>32</v>
      </c>
      <c r="AR220" s="7" t="s">
        <v>44</v>
      </c>
      <c r="AS220" s="7" t="s">
        <v>34</v>
      </c>
      <c r="AT220" s="13">
        <v>41487</v>
      </c>
      <c r="AU220" s="13" t="s">
        <v>355</v>
      </c>
      <c r="AV220" s="235" t="str">
        <f t="shared" ref="AV220:AV283" si="11">"Q"&amp;ROUNDUP(MONTH(AU220)/3,0)</f>
        <v>Q3</v>
      </c>
      <c r="AW220" s="14" t="s">
        <v>45</v>
      </c>
      <c r="AX220" s="7" t="s">
        <v>48</v>
      </c>
      <c r="AY220" s="7" t="s">
        <v>49</v>
      </c>
      <c r="AZ220" s="7" t="s">
        <v>38</v>
      </c>
      <c r="BA220" s="15">
        <v>382467.614925</v>
      </c>
    </row>
    <row r="221" spans="2:53">
      <c r="B221" s="243"/>
      <c r="C221" s="244"/>
      <c r="D221" s="244"/>
      <c r="E221" s="245"/>
      <c r="F221" s="245"/>
      <c r="G221" s="245"/>
      <c r="H221" s="246"/>
      <c r="I221" s="246"/>
      <c r="J221" s="244"/>
      <c r="K221" s="244"/>
      <c r="L221" s="244"/>
      <c r="M221" s="247"/>
      <c r="S221" s="7" t="s">
        <v>32</v>
      </c>
      <c r="T221" s="7" t="s">
        <v>44</v>
      </c>
      <c r="U221" s="7" t="s">
        <v>34</v>
      </c>
      <c r="V221" s="13">
        <v>41518</v>
      </c>
      <c r="W221" s="13" t="s">
        <v>319</v>
      </c>
      <c r="X221" s="13" t="str">
        <f t="shared" si="10"/>
        <v>9/2/2017</v>
      </c>
      <c r="Y221" s="13" t="s">
        <v>356</v>
      </c>
      <c r="Z221" s="13"/>
      <c r="AA221" s="14">
        <v>9</v>
      </c>
      <c r="AB221" s="14" t="s">
        <v>45</v>
      </c>
      <c r="AC221" s="7" t="s">
        <v>48</v>
      </c>
      <c r="AD221" s="7" t="s">
        <v>49</v>
      </c>
      <c r="AE221" s="7" t="s">
        <v>38</v>
      </c>
      <c r="AF221" s="15">
        <v>299436.63502499921</v>
      </c>
      <c r="AQ221" s="7" t="s">
        <v>32</v>
      </c>
      <c r="AR221" s="7" t="s">
        <v>44</v>
      </c>
      <c r="AS221" s="7" t="s">
        <v>34</v>
      </c>
      <c r="AT221" s="13">
        <v>41518</v>
      </c>
      <c r="AU221" s="13" t="s">
        <v>356</v>
      </c>
      <c r="AV221" s="235" t="str">
        <f t="shared" si="11"/>
        <v>Q3</v>
      </c>
      <c r="AW221" s="14" t="s">
        <v>45</v>
      </c>
      <c r="AX221" s="7" t="s">
        <v>48</v>
      </c>
      <c r="AY221" s="7" t="s">
        <v>49</v>
      </c>
      <c r="AZ221" s="7" t="s">
        <v>38</v>
      </c>
      <c r="BA221" s="15">
        <v>299436.63502499921</v>
      </c>
    </row>
    <row r="222" spans="2:53">
      <c r="B222" s="238"/>
      <c r="C222" s="239"/>
      <c r="D222" s="239"/>
      <c r="E222" s="240"/>
      <c r="F222" s="240"/>
      <c r="G222" s="240"/>
      <c r="H222" s="241"/>
      <c r="I222" s="241"/>
      <c r="J222" s="239"/>
      <c r="K222" s="239"/>
      <c r="L222" s="239"/>
      <c r="M222" s="242"/>
      <c r="S222" s="7" t="s">
        <v>32</v>
      </c>
      <c r="T222" s="7" t="s">
        <v>44</v>
      </c>
      <c r="U222" s="7" t="s">
        <v>34</v>
      </c>
      <c r="V222" s="13">
        <v>41548</v>
      </c>
      <c r="W222" s="13" t="s">
        <v>320</v>
      </c>
      <c r="X222" s="13" t="str">
        <f t="shared" si="10"/>
        <v>10/2/2017</v>
      </c>
      <c r="Y222" s="13" t="s">
        <v>357</v>
      </c>
      <c r="Z222" s="13"/>
      <c r="AA222" s="14">
        <v>10</v>
      </c>
      <c r="AB222" s="14" t="s">
        <v>45</v>
      </c>
      <c r="AC222" s="7" t="s">
        <v>48</v>
      </c>
      <c r="AD222" s="7" t="s">
        <v>49</v>
      </c>
      <c r="AE222" s="7" t="s">
        <v>38</v>
      </c>
      <c r="AF222" s="15">
        <v>284214.43957499997</v>
      </c>
      <c r="AQ222" s="7" t="s">
        <v>32</v>
      </c>
      <c r="AR222" s="7" t="s">
        <v>44</v>
      </c>
      <c r="AS222" s="7" t="s">
        <v>34</v>
      </c>
      <c r="AT222" s="13">
        <v>41548</v>
      </c>
      <c r="AU222" s="13" t="s">
        <v>357</v>
      </c>
      <c r="AV222" s="235" t="str">
        <f t="shared" si="11"/>
        <v>Q4</v>
      </c>
      <c r="AW222" s="14" t="s">
        <v>45</v>
      </c>
      <c r="AX222" s="7" t="s">
        <v>48</v>
      </c>
      <c r="AY222" s="7" t="s">
        <v>49</v>
      </c>
      <c r="AZ222" s="7" t="s">
        <v>38</v>
      </c>
      <c r="BA222" s="15">
        <v>284214.43957499997</v>
      </c>
    </row>
    <row r="223" spans="2:53">
      <c r="B223" s="243"/>
      <c r="C223" s="244"/>
      <c r="D223" s="244"/>
      <c r="E223" s="245"/>
      <c r="F223" s="245"/>
      <c r="G223" s="245"/>
      <c r="H223" s="246"/>
      <c r="I223" s="246"/>
      <c r="J223" s="244"/>
      <c r="K223" s="244"/>
      <c r="L223" s="244"/>
      <c r="M223" s="247"/>
      <c r="S223" s="7" t="s">
        <v>32</v>
      </c>
      <c r="T223" s="7" t="s">
        <v>44</v>
      </c>
      <c r="U223" s="7" t="s">
        <v>34</v>
      </c>
      <c r="V223" s="13">
        <v>41579</v>
      </c>
      <c r="W223" s="13" t="s">
        <v>321</v>
      </c>
      <c r="X223" s="13" t="str">
        <f t="shared" si="10"/>
        <v>11/2/2017</v>
      </c>
      <c r="Y223" s="13" t="s">
        <v>358</v>
      </c>
      <c r="Z223" s="13"/>
      <c r="AA223" s="14">
        <v>11</v>
      </c>
      <c r="AB223" s="14" t="s">
        <v>45</v>
      </c>
      <c r="AC223" s="7" t="s">
        <v>48</v>
      </c>
      <c r="AD223" s="7" t="s">
        <v>49</v>
      </c>
      <c r="AE223" s="7" t="s">
        <v>38</v>
      </c>
      <c r="AF223" s="15">
        <v>291875.60325000004</v>
      </c>
      <c r="AQ223" s="7" t="s">
        <v>32</v>
      </c>
      <c r="AR223" s="7" t="s">
        <v>44</v>
      </c>
      <c r="AS223" s="7" t="s">
        <v>34</v>
      </c>
      <c r="AT223" s="13">
        <v>41579</v>
      </c>
      <c r="AU223" s="13" t="s">
        <v>358</v>
      </c>
      <c r="AV223" s="235" t="str">
        <f t="shared" si="11"/>
        <v>Q4</v>
      </c>
      <c r="AW223" s="14" t="s">
        <v>45</v>
      </c>
      <c r="AX223" s="7" t="s">
        <v>48</v>
      </c>
      <c r="AY223" s="7" t="s">
        <v>49</v>
      </c>
      <c r="AZ223" s="7" t="s">
        <v>38</v>
      </c>
      <c r="BA223" s="15">
        <v>291875.60325000004</v>
      </c>
    </row>
    <row r="224" spans="2:53">
      <c r="B224" s="238"/>
      <c r="C224" s="239"/>
      <c r="D224" s="239"/>
      <c r="E224" s="240"/>
      <c r="F224" s="240"/>
      <c r="G224" s="240"/>
      <c r="H224" s="241"/>
      <c r="I224" s="241"/>
      <c r="J224" s="239"/>
      <c r="K224" s="239"/>
      <c r="L224" s="239"/>
      <c r="M224" s="242"/>
      <c r="S224" s="7" t="s">
        <v>32</v>
      </c>
      <c r="T224" s="7" t="s">
        <v>44</v>
      </c>
      <c r="U224" s="7" t="s">
        <v>34</v>
      </c>
      <c r="V224" s="13">
        <v>41609</v>
      </c>
      <c r="W224" s="13" t="s">
        <v>322</v>
      </c>
      <c r="X224" s="13" t="str">
        <f t="shared" si="10"/>
        <v>12/2/2017</v>
      </c>
      <c r="Y224" s="13" t="s">
        <v>359</v>
      </c>
      <c r="Z224" s="13"/>
      <c r="AA224" s="14">
        <v>12</v>
      </c>
      <c r="AB224" s="14" t="s">
        <v>45</v>
      </c>
      <c r="AC224" s="7" t="s">
        <v>48</v>
      </c>
      <c r="AD224" s="7" t="s">
        <v>49</v>
      </c>
      <c r="AE224" s="7" t="s">
        <v>38</v>
      </c>
      <c r="AF224" s="15">
        <v>280724.18550000002</v>
      </c>
      <c r="AQ224" s="7" t="s">
        <v>32</v>
      </c>
      <c r="AR224" s="7" t="s">
        <v>44</v>
      </c>
      <c r="AS224" s="7" t="s">
        <v>34</v>
      </c>
      <c r="AT224" s="13">
        <v>41609</v>
      </c>
      <c r="AU224" s="13" t="s">
        <v>359</v>
      </c>
      <c r="AV224" s="235" t="str">
        <f t="shared" si="11"/>
        <v>Q4</v>
      </c>
      <c r="AW224" s="14" t="s">
        <v>45</v>
      </c>
      <c r="AX224" s="7" t="s">
        <v>48</v>
      </c>
      <c r="AY224" s="7" t="s">
        <v>49</v>
      </c>
      <c r="AZ224" s="7" t="s">
        <v>38</v>
      </c>
      <c r="BA224" s="15">
        <v>280724.18550000002</v>
      </c>
    </row>
    <row r="225" spans="2:53">
      <c r="B225" s="243"/>
      <c r="C225" s="244"/>
      <c r="D225" s="244"/>
      <c r="E225" s="245"/>
      <c r="F225" s="245"/>
      <c r="G225" s="245"/>
      <c r="H225" s="246"/>
      <c r="I225" s="246"/>
      <c r="J225" s="244"/>
      <c r="K225" s="244"/>
      <c r="L225" s="244"/>
      <c r="M225" s="247"/>
      <c r="S225" s="7" t="s">
        <v>32</v>
      </c>
      <c r="T225" s="7" t="s">
        <v>44</v>
      </c>
      <c r="U225" s="7" t="s">
        <v>34</v>
      </c>
      <c r="V225" s="13">
        <v>41640</v>
      </c>
      <c r="W225" s="13" t="s">
        <v>312</v>
      </c>
      <c r="X225" s="13" t="str">
        <f t="shared" si="10"/>
        <v>1/2/2018</v>
      </c>
      <c r="Y225" s="13" t="s">
        <v>360</v>
      </c>
      <c r="Z225" s="13"/>
      <c r="AA225" s="14">
        <v>1</v>
      </c>
      <c r="AB225" s="14" t="s">
        <v>45</v>
      </c>
      <c r="AC225" s="7" t="s">
        <v>48</v>
      </c>
      <c r="AD225" s="7" t="s">
        <v>49</v>
      </c>
      <c r="AE225" s="7" t="s">
        <v>38</v>
      </c>
      <c r="AF225" s="15">
        <v>534332.85999999987</v>
      </c>
      <c r="AQ225" s="7" t="s">
        <v>32</v>
      </c>
      <c r="AR225" s="7" t="s">
        <v>44</v>
      </c>
      <c r="AS225" s="7" t="s">
        <v>34</v>
      </c>
      <c r="AT225" s="13">
        <v>41640</v>
      </c>
      <c r="AU225" s="13" t="s">
        <v>360</v>
      </c>
      <c r="AV225" s="235" t="str">
        <f t="shared" si="11"/>
        <v>Q1</v>
      </c>
      <c r="AW225" s="14" t="s">
        <v>45</v>
      </c>
      <c r="AX225" s="7" t="s">
        <v>48</v>
      </c>
      <c r="AY225" s="7" t="s">
        <v>49</v>
      </c>
      <c r="AZ225" s="7" t="s">
        <v>38</v>
      </c>
      <c r="BA225" s="15">
        <v>534332.85999999987</v>
      </c>
    </row>
    <row r="226" spans="2:53">
      <c r="B226" s="238"/>
      <c r="C226" s="239"/>
      <c r="D226" s="239"/>
      <c r="E226" s="240"/>
      <c r="F226" s="240"/>
      <c r="G226" s="240"/>
      <c r="H226" s="241"/>
      <c r="I226" s="241"/>
      <c r="J226" s="239"/>
      <c r="K226" s="239"/>
      <c r="L226" s="239"/>
      <c r="M226" s="242"/>
      <c r="S226" s="7" t="s">
        <v>32</v>
      </c>
      <c r="T226" s="7" t="s">
        <v>44</v>
      </c>
      <c r="U226" s="7" t="s">
        <v>34</v>
      </c>
      <c r="V226" s="13">
        <v>41671</v>
      </c>
      <c r="W226" s="13" t="s">
        <v>313</v>
      </c>
      <c r="X226" s="13" t="str">
        <f t="shared" si="10"/>
        <v>2/2/2018</v>
      </c>
      <c r="Y226" s="13" t="s">
        <v>361</v>
      </c>
      <c r="Z226" s="13"/>
      <c r="AA226" s="14">
        <v>2</v>
      </c>
      <c r="AB226" s="14" t="s">
        <v>45</v>
      </c>
      <c r="AC226" s="7" t="s">
        <v>48</v>
      </c>
      <c r="AD226" s="7" t="s">
        <v>49</v>
      </c>
      <c r="AE226" s="7" t="s">
        <v>38</v>
      </c>
      <c r="AF226" s="15">
        <v>449851.67249999999</v>
      </c>
      <c r="AQ226" s="7" t="s">
        <v>32</v>
      </c>
      <c r="AR226" s="7" t="s">
        <v>44</v>
      </c>
      <c r="AS226" s="7" t="s">
        <v>34</v>
      </c>
      <c r="AT226" s="13">
        <v>41671</v>
      </c>
      <c r="AU226" s="13" t="s">
        <v>361</v>
      </c>
      <c r="AV226" s="235" t="str">
        <f t="shared" si="11"/>
        <v>Q1</v>
      </c>
      <c r="AW226" s="14" t="s">
        <v>45</v>
      </c>
      <c r="AX226" s="7" t="s">
        <v>48</v>
      </c>
      <c r="AY226" s="7" t="s">
        <v>49</v>
      </c>
      <c r="AZ226" s="7" t="s">
        <v>38</v>
      </c>
      <c r="BA226" s="15">
        <v>449851.67249999999</v>
      </c>
    </row>
    <row r="227" spans="2:53">
      <c r="B227" s="243"/>
      <c r="C227" s="244"/>
      <c r="D227" s="244"/>
      <c r="E227" s="245"/>
      <c r="F227" s="245"/>
      <c r="G227" s="245"/>
      <c r="H227" s="246"/>
      <c r="I227" s="246"/>
      <c r="J227" s="244"/>
      <c r="K227" s="244"/>
      <c r="L227" s="244"/>
      <c r="M227" s="247"/>
      <c r="S227" s="7" t="s">
        <v>32</v>
      </c>
      <c r="T227" s="7" t="s">
        <v>44</v>
      </c>
      <c r="U227" s="7" t="s">
        <v>34</v>
      </c>
      <c r="V227" s="13">
        <v>41699</v>
      </c>
      <c r="W227" s="13" t="s">
        <v>314</v>
      </c>
      <c r="X227" s="13" t="str">
        <f t="shared" si="10"/>
        <v>3/2/2018</v>
      </c>
      <c r="Y227" s="13" t="s">
        <v>362</v>
      </c>
      <c r="Z227" s="13"/>
      <c r="AA227" s="14">
        <v>3</v>
      </c>
      <c r="AB227" s="14" t="s">
        <v>45</v>
      </c>
      <c r="AC227" s="7" t="s">
        <v>48</v>
      </c>
      <c r="AD227" s="7" t="s">
        <v>49</v>
      </c>
      <c r="AE227" s="7" t="s">
        <v>38</v>
      </c>
      <c r="AF227" s="15">
        <v>448827.02</v>
      </c>
      <c r="AQ227" s="7" t="s">
        <v>32</v>
      </c>
      <c r="AR227" s="7" t="s">
        <v>44</v>
      </c>
      <c r="AS227" s="7" t="s">
        <v>34</v>
      </c>
      <c r="AT227" s="13">
        <v>41699</v>
      </c>
      <c r="AU227" s="13" t="s">
        <v>362</v>
      </c>
      <c r="AV227" s="235" t="str">
        <f t="shared" si="11"/>
        <v>Q1</v>
      </c>
      <c r="AW227" s="14" t="s">
        <v>45</v>
      </c>
      <c r="AX227" s="7" t="s">
        <v>48</v>
      </c>
      <c r="AY227" s="7" t="s">
        <v>49</v>
      </c>
      <c r="AZ227" s="7" t="s">
        <v>38</v>
      </c>
      <c r="BA227" s="15">
        <v>448827.02</v>
      </c>
    </row>
    <row r="228" spans="2:53">
      <c r="B228" s="238"/>
      <c r="C228" s="239"/>
      <c r="D228" s="239"/>
      <c r="E228" s="240"/>
      <c r="F228" s="240"/>
      <c r="G228" s="240"/>
      <c r="H228" s="241"/>
      <c r="I228" s="241"/>
      <c r="J228" s="239"/>
      <c r="K228" s="239"/>
      <c r="L228" s="239"/>
      <c r="M228" s="242"/>
      <c r="S228" s="7" t="s">
        <v>32</v>
      </c>
      <c r="T228" s="7" t="s">
        <v>44</v>
      </c>
      <c r="U228" s="7" t="s">
        <v>34</v>
      </c>
      <c r="V228" s="13">
        <v>41730</v>
      </c>
      <c r="W228" s="13" t="s">
        <v>315</v>
      </c>
      <c r="X228" s="13" t="str">
        <f t="shared" si="10"/>
        <v>4/2/2018</v>
      </c>
      <c r="Y228" s="13" t="s">
        <v>363</v>
      </c>
      <c r="Z228" s="13"/>
      <c r="AA228" s="14">
        <v>4</v>
      </c>
      <c r="AB228" s="14" t="s">
        <v>45</v>
      </c>
      <c r="AC228" s="7" t="s">
        <v>48</v>
      </c>
      <c r="AD228" s="7" t="s">
        <v>49</v>
      </c>
      <c r="AE228" s="7" t="s">
        <v>38</v>
      </c>
      <c r="AF228" s="15">
        <v>449801.96625</v>
      </c>
      <c r="AQ228" s="7" t="s">
        <v>32</v>
      </c>
      <c r="AR228" s="7" t="s">
        <v>44</v>
      </c>
      <c r="AS228" s="7" t="s">
        <v>34</v>
      </c>
      <c r="AT228" s="13">
        <v>41730</v>
      </c>
      <c r="AU228" s="13" t="s">
        <v>363</v>
      </c>
      <c r="AV228" s="235" t="str">
        <f t="shared" si="11"/>
        <v>Q2</v>
      </c>
      <c r="AW228" s="14" t="s">
        <v>45</v>
      </c>
      <c r="AX228" s="7" t="s">
        <v>48</v>
      </c>
      <c r="AY228" s="7" t="s">
        <v>49</v>
      </c>
      <c r="AZ228" s="7" t="s">
        <v>38</v>
      </c>
      <c r="BA228" s="15">
        <v>449801.96625</v>
      </c>
    </row>
    <row r="229" spans="2:53">
      <c r="B229" s="243"/>
      <c r="C229" s="244"/>
      <c r="D229" s="244"/>
      <c r="E229" s="245"/>
      <c r="F229" s="245"/>
      <c r="G229" s="245"/>
      <c r="H229" s="246"/>
      <c r="I229" s="246"/>
      <c r="J229" s="244"/>
      <c r="K229" s="244"/>
      <c r="L229" s="244"/>
      <c r="M229" s="247"/>
      <c r="S229" s="7" t="s">
        <v>32</v>
      </c>
      <c r="T229" s="7" t="s">
        <v>44</v>
      </c>
      <c r="U229" s="7" t="s">
        <v>34</v>
      </c>
      <c r="V229" s="13">
        <v>41760</v>
      </c>
      <c r="W229" s="13" t="s">
        <v>272</v>
      </c>
      <c r="X229" s="13" t="str">
        <f t="shared" si="10"/>
        <v>5/2/2018</v>
      </c>
      <c r="Y229" s="13" t="s">
        <v>364</v>
      </c>
      <c r="Z229" s="13"/>
      <c r="AA229" s="14">
        <v>5</v>
      </c>
      <c r="AB229" s="14" t="s">
        <v>45</v>
      </c>
      <c r="AC229" s="7" t="s">
        <v>48</v>
      </c>
      <c r="AD229" s="7" t="s">
        <v>49</v>
      </c>
      <c r="AE229" s="7" t="s">
        <v>38</v>
      </c>
      <c r="AF229" s="15">
        <v>477638.59375</v>
      </c>
      <c r="AQ229" s="7" t="s">
        <v>32</v>
      </c>
      <c r="AR229" s="7" t="s">
        <v>44</v>
      </c>
      <c r="AS229" s="7" t="s">
        <v>34</v>
      </c>
      <c r="AT229" s="13">
        <v>41760</v>
      </c>
      <c r="AU229" s="13" t="s">
        <v>364</v>
      </c>
      <c r="AV229" s="235" t="str">
        <f t="shared" si="11"/>
        <v>Q2</v>
      </c>
      <c r="AW229" s="14" t="s">
        <v>45</v>
      </c>
      <c r="AX229" s="7" t="s">
        <v>48</v>
      </c>
      <c r="AY229" s="7" t="s">
        <v>49</v>
      </c>
      <c r="AZ229" s="7" t="s">
        <v>38</v>
      </c>
      <c r="BA229" s="15">
        <v>477638.59375</v>
      </c>
    </row>
    <row r="230" spans="2:53">
      <c r="B230" s="238"/>
      <c r="C230" s="239"/>
      <c r="D230" s="239"/>
      <c r="E230" s="240"/>
      <c r="F230" s="240"/>
      <c r="G230" s="240"/>
      <c r="H230" s="241"/>
      <c r="I230" s="241"/>
      <c r="J230" s="239"/>
      <c r="K230" s="239"/>
      <c r="L230" s="239"/>
      <c r="M230" s="242"/>
      <c r="S230" s="7" t="s">
        <v>32</v>
      </c>
      <c r="T230" s="7" t="s">
        <v>44</v>
      </c>
      <c r="U230" s="7" t="s">
        <v>34</v>
      </c>
      <c r="V230" s="13">
        <v>41791</v>
      </c>
      <c r="W230" s="13" t="s">
        <v>316</v>
      </c>
      <c r="X230" s="13" t="str">
        <f t="shared" si="10"/>
        <v>6/2/2018</v>
      </c>
      <c r="Y230" s="13" t="s">
        <v>365</v>
      </c>
      <c r="Z230" s="13"/>
      <c r="AA230" s="14">
        <v>6</v>
      </c>
      <c r="AB230" s="14" t="s">
        <v>45</v>
      </c>
      <c r="AC230" s="7" t="s">
        <v>48</v>
      </c>
      <c r="AD230" s="7" t="s">
        <v>49</v>
      </c>
      <c r="AE230" s="7" t="s">
        <v>38</v>
      </c>
      <c r="AF230" s="15">
        <v>544543.22875000001</v>
      </c>
      <c r="AQ230" s="7" t="s">
        <v>32</v>
      </c>
      <c r="AR230" s="7" t="s">
        <v>44</v>
      </c>
      <c r="AS230" s="7" t="s">
        <v>34</v>
      </c>
      <c r="AT230" s="13">
        <v>41791</v>
      </c>
      <c r="AU230" s="13" t="s">
        <v>365</v>
      </c>
      <c r="AV230" s="235" t="str">
        <f t="shared" si="11"/>
        <v>Q2</v>
      </c>
      <c r="AW230" s="14" t="s">
        <v>45</v>
      </c>
      <c r="AX230" s="7" t="s">
        <v>48</v>
      </c>
      <c r="AY230" s="7" t="s">
        <v>49</v>
      </c>
      <c r="AZ230" s="7" t="s">
        <v>38</v>
      </c>
      <c r="BA230" s="15">
        <v>544543.22875000001</v>
      </c>
    </row>
    <row r="231" spans="2:53">
      <c r="B231" s="243"/>
      <c r="C231" s="244"/>
      <c r="D231" s="244"/>
      <c r="E231" s="245"/>
      <c r="F231" s="245"/>
      <c r="G231" s="245"/>
      <c r="H231" s="246"/>
      <c r="I231" s="246"/>
      <c r="J231" s="244"/>
      <c r="K231" s="244"/>
      <c r="L231" s="244"/>
      <c r="M231" s="247"/>
      <c r="S231" s="7" t="s">
        <v>32</v>
      </c>
      <c r="T231" s="7" t="s">
        <v>44</v>
      </c>
      <c r="U231" s="7" t="s">
        <v>34</v>
      </c>
      <c r="V231" s="13">
        <v>41456</v>
      </c>
      <c r="W231" s="13" t="s">
        <v>317</v>
      </c>
      <c r="X231" s="13" t="str">
        <f t="shared" si="10"/>
        <v>7/2/2017</v>
      </c>
      <c r="Y231" s="13" t="s">
        <v>354</v>
      </c>
      <c r="Z231" s="13"/>
      <c r="AA231" s="14">
        <v>7</v>
      </c>
      <c r="AB231" s="14" t="s">
        <v>45</v>
      </c>
      <c r="AC231" s="7" t="s">
        <v>48</v>
      </c>
      <c r="AD231" s="7" t="s">
        <v>50</v>
      </c>
      <c r="AE231" s="7" t="s">
        <v>38</v>
      </c>
      <c r="AF231" s="15">
        <v>415211.07746249868</v>
      </c>
      <c r="AQ231" s="7" t="s">
        <v>32</v>
      </c>
      <c r="AR231" s="7" t="s">
        <v>44</v>
      </c>
      <c r="AS231" s="7" t="s">
        <v>34</v>
      </c>
      <c r="AT231" s="13">
        <v>41456</v>
      </c>
      <c r="AU231" s="13" t="s">
        <v>354</v>
      </c>
      <c r="AV231" s="235" t="str">
        <f t="shared" si="11"/>
        <v>Q3</v>
      </c>
      <c r="AW231" s="14" t="s">
        <v>45</v>
      </c>
      <c r="AX231" s="7" t="s">
        <v>48</v>
      </c>
      <c r="AY231" s="7" t="s">
        <v>50</v>
      </c>
      <c r="AZ231" s="7" t="s">
        <v>38</v>
      </c>
      <c r="BA231" s="15">
        <v>415211.07746249868</v>
      </c>
    </row>
    <row r="232" spans="2:53">
      <c r="B232" s="238"/>
      <c r="C232" s="239"/>
      <c r="D232" s="239"/>
      <c r="E232" s="240"/>
      <c r="F232" s="240"/>
      <c r="G232" s="240"/>
      <c r="H232" s="241"/>
      <c r="I232" s="241"/>
      <c r="J232" s="239"/>
      <c r="K232" s="239"/>
      <c r="L232" s="239"/>
      <c r="M232" s="242"/>
      <c r="S232" s="7" t="s">
        <v>32</v>
      </c>
      <c r="T232" s="7" t="s">
        <v>44</v>
      </c>
      <c r="U232" s="7" t="s">
        <v>34</v>
      </c>
      <c r="V232" s="13">
        <v>41487</v>
      </c>
      <c r="W232" s="13" t="s">
        <v>318</v>
      </c>
      <c r="X232" s="13" t="str">
        <f t="shared" si="10"/>
        <v>8/2/2017</v>
      </c>
      <c r="Y232" s="13" t="s">
        <v>355</v>
      </c>
      <c r="Z232" s="13"/>
      <c r="AA232" s="14">
        <v>8</v>
      </c>
      <c r="AB232" s="14" t="s">
        <v>45</v>
      </c>
      <c r="AC232" s="7" t="s">
        <v>48</v>
      </c>
      <c r="AD232" s="7" t="s">
        <v>50</v>
      </c>
      <c r="AE232" s="7" t="s">
        <v>38</v>
      </c>
      <c r="AF232" s="15">
        <v>573701.42238750006</v>
      </c>
      <c r="AQ232" s="7" t="s">
        <v>32</v>
      </c>
      <c r="AR232" s="7" t="s">
        <v>44</v>
      </c>
      <c r="AS232" s="7" t="s">
        <v>34</v>
      </c>
      <c r="AT232" s="13">
        <v>41487</v>
      </c>
      <c r="AU232" s="13" t="s">
        <v>355</v>
      </c>
      <c r="AV232" s="235" t="str">
        <f t="shared" si="11"/>
        <v>Q3</v>
      </c>
      <c r="AW232" s="14" t="s">
        <v>45</v>
      </c>
      <c r="AX232" s="7" t="s">
        <v>48</v>
      </c>
      <c r="AY232" s="7" t="s">
        <v>50</v>
      </c>
      <c r="AZ232" s="7" t="s">
        <v>38</v>
      </c>
      <c r="BA232" s="15">
        <v>573701.42238750006</v>
      </c>
    </row>
    <row r="233" spans="2:53">
      <c r="B233" s="243"/>
      <c r="C233" s="244"/>
      <c r="D233" s="244"/>
      <c r="E233" s="245"/>
      <c r="F233" s="245"/>
      <c r="G233" s="245"/>
      <c r="H233" s="246"/>
      <c r="I233" s="246"/>
      <c r="J233" s="244"/>
      <c r="K233" s="244"/>
      <c r="L233" s="244"/>
      <c r="M233" s="247"/>
      <c r="S233" s="7" t="s">
        <v>32</v>
      </c>
      <c r="T233" s="7" t="s">
        <v>44</v>
      </c>
      <c r="U233" s="7" t="s">
        <v>34</v>
      </c>
      <c r="V233" s="13">
        <v>41518</v>
      </c>
      <c r="W233" s="13" t="s">
        <v>319</v>
      </c>
      <c r="X233" s="13" t="str">
        <f t="shared" si="10"/>
        <v>9/2/2017</v>
      </c>
      <c r="Y233" s="13" t="s">
        <v>356</v>
      </c>
      <c r="Z233" s="13"/>
      <c r="AA233" s="14">
        <v>9</v>
      </c>
      <c r="AB233" s="14" t="s">
        <v>45</v>
      </c>
      <c r="AC233" s="7" t="s">
        <v>48</v>
      </c>
      <c r="AD233" s="7" t="s">
        <v>50</v>
      </c>
      <c r="AE233" s="7" t="s">
        <v>38</v>
      </c>
      <c r="AF233" s="15">
        <v>449154.95253749873</v>
      </c>
      <c r="AQ233" s="7" t="s">
        <v>32</v>
      </c>
      <c r="AR233" s="7" t="s">
        <v>44</v>
      </c>
      <c r="AS233" s="7" t="s">
        <v>34</v>
      </c>
      <c r="AT233" s="13">
        <v>41518</v>
      </c>
      <c r="AU233" s="13" t="s">
        <v>356</v>
      </c>
      <c r="AV233" s="235" t="str">
        <f t="shared" si="11"/>
        <v>Q3</v>
      </c>
      <c r="AW233" s="14" t="s">
        <v>45</v>
      </c>
      <c r="AX233" s="7" t="s">
        <v>48</v>
      </c>
      <c r="AY233" s="7" t="s">
        <v>50</v>
      </c>
      <c r="AZ233" s="7" t="s">
        <v>38</v>
      </c>
      <c r="BA233" s="15">
        <v>449154.95253749873</v>
      </c>
    </row>
    <row r="234" spans="2:53">
      <c r="B234" s="238"/>
      <c r="C234" s="239"/>
      <c r="D234" s="239"/>
      <c r="E234" s="240"/>
      <c r="F234" s="240"/>
      <c r="G234" s="240"/>
      <c r="H234" s="241"/>
      <c r="I234" s="241"/>
      <c r="J234" s="239"/>
      <c r="K234" s="239"/>
      <c r="L234" s="239"/>
      <c r="M234" s="242"/>
      <c r="S234" s="7" t="s">
        <v>32</v>
      </c>
      <c r="T234" s="7" t="s">
        <v>44</v>
      </c>
      <c r="U234" s="7" t="s">
        <v>34</v>
      </c>
      <c r="V234" s="13">
        <v>41548</v>
      </c>
      <c r="W234" s="13" t="s">
        <v>320</v>
      </c>
      <c r="X234" s="13" t="str">
        <f t="shared" si="10"/>
        <v>10/2/2017</v>
      </c>
      <c r="Y234" s="13" t="s">
        <v>357</v>
      </c>
      <c r="Z234" s="13"/>
      <c r="AA234" s="14">
        <v>10</v>
      </c>
      <c r="AB234" s="14" t="s">
        <v>45</v>
      </c>
      <c r="AC234" s="7" t="s">
        <v>48</v>
      </c>
      <c r="AD234" s="7" t="s">
        <v>50</v>
      </c>
      <c r="AE234" s="7" t="s">
        <v>38</v>
      </c>
      <c r="AF234" s="15">
        <v>426321.65936249989</v>
      </c>
      <c r="AQ234" s="7" t="s">
        <v>32</v>
      </c>
      <c r="AR234" s="7" t="s">
        <v>44</v>
      </c>
      <c r="AS234" s="7" t="s">
        <v>34</v>
      </c>
      <c r="AT234" s="13">
        <v>41548</v>
      </c>
      <c r="AU234" s="13" t="s">
        <v>357</v>
      </c>
      <c r="AV234" s="235" t="str">
        <f t="shared" si="11"/>
        <v>Q4</v>
      </c>
      <c r="AW234" s="14" t="s">
        <v>45</v>
      </c>
      <c r="AX234" s="7" t="s">
        <v>48</v>
      </c>
      <c r="AY234" s="7" t="s">
        <v>50</v>
      </c>
      <c r="AZ234" s="7" t="s">
        <v>38</v>
      </c>
      <c r="BA234" s="15">
        <v>426321.65936249989</v>
      </c>
    </row>
    <row r="235" spans="2:53">
      <c r="B235" s="243"/>
      <c r="C235" s="244"/>
      <c r="D235" s="244"/>
      <c r="E235" s="245"/>
      <c r="F235" s="245"/>
      <c r="G235" s="245"/>
      <c r="H235" s="246"/>
      <c r="I235" s="246"/>
      <c r="J235" s="244"/>
      <c r="K235" s="244"/>
      <c r="L235" s="244"/>
      <c r="M235" s="247"/>
      <c r="S235" s="7" t="s">
        <v>32</v>
      </c>
      <c r="T235" s="7" t="s">
        <v>44</v>
      </c>
      <c r="U235" s="7" t="s">
        <v>34</v>
      </c>
      <c r="V235" s="13">
        <v>41579</v>
      </c>
      <c r="W235" s="13" t="s">
        <v>321</v>
      </c>
      <c r="X235" s="13" t="str">
        <f t="shared" si="10"/>
        <v>11/2/2017</v>
      </c>
      <c r="Y235" s="13" t="s">
        <v>358</v>
      </c>
      <c r="Z235" s="13"/>
      <c r="AA235" s="14">
        <v>11</v>
      </c>
      <c r="AB235" s="14" t="s">
        <v>45</v>
      </c>
      <c r="AC235" s="7" t="s">
        <v>48</v>
      </c>
      <c r="AD235" s="7" t="s">
        <v>50</v>
      </c>
      <c r="AE235" s="7" t="s">
        <v>38</v>
      </c>
      <c r="AF235" s="15">
        <v>437813.40487499995</v>
      </c>
      <c r="AQ235" s="7" t="s">
        <v>32</v>
      </c>
      <c r="AR235" s="7" t="s">
        <v>44</v>
      </c>
      <c r="AS235" s="7" t="s">
        <v>34</v>
      </c>
      <c r="AT235" s="13">
        <v>41579</v>
      </c>
      <c r="AU235" s="13" t="s">
        <v>358</v>
      </c>
      <c r="AV235" s="235" t="str">
        <f t="shared" si="11"/>
        <v>Q4</v>
      </c>
      <c r="AW235" s="14" t="s">
        <v>45</v>
      </c>
      <c r="AX235" s="7" t="s">
        <v>48</v>
      </c>
      <c r="AY235" s="7" t="s">
        <v>50</v>
      </c>
      <c r="AZ235" s="7" t="s">
        <v>38</v>
      </c>
      <c r="BA235" s="15">
        <v>437813.40487499995</v>
      </c>
    </row>
    <row r="236" spans="2:53">
      <c r="B236" s="238"/>
      <c r="C236" s="239"/>
      <c r="D236" s="239"/>
      <c r="E236" s="240"/>
      <c r="F236" s="240"/>
      <c r="G236" s="240"/>
      <c r="H236" s="241"/>
      <c r="I236" s="241"/>
      <c r="J236" s="239"/>
      <c r="K236" s="239"/>
      <c r="L236" s="239"/>
      <c r="M236" s="242"/>
      <c r="S236" s="7" t="s">
        <v>32</v>
      </c>
      <c r="T236" s="7" t="s">
        <v>44</v>
      </c>
      <c r="U236" s="7" t="s">
        <v>34</v>
      </c>
      <c r="V236" s="13">
        <v>41609</v>
      </c>
      <c r="W236" s="13" t="s">
        <v>322</v>
      </c>
      <c r="X236" s="13" t="str">
        <f t="shared" si="10"/>
        <v>12/2/2017</v>
      </c>
      <c r="Y236" s="13" t="s">
        <v>359</v>
      </c>
      <c r="Z236" s="13"/>
      <c r="AA236" s="14">
        <v>12</v>
      </c>
      <c r="AB236" s="14" t="s">
        <v>45</v>
      </c>
      <c r="AC236" s="7" t="s">
        <v>48</v>
      </c>
      <c r="AD236" s="7" t="s">
        <v>50</v>
      </c>
      <c r="AE236" s="7" t="s">
        <v>38</v>
      </c>
      <c r="AF236" s="15">
        <v>421086.27824999997</v>
      </c>
      <c r="AQ236" s="7" t="s">
        <v>32</v>
      </c>
      <c r="AR236" s="7" t="s">
        <v>44</v>
      </c>
      <c r="AS236" s="7" t="s">
        <v>34</v>
      </c>
      <c r="AT236" s="13">
        <v>41609</v>
      </c>
      <c r="AU236" s="13" t="s">
        <v>359</v>
      </c>
      <c r="AV236" s="235" t="str">
        <f t="shared" si="11"/>
        <v>Q4</v>
      </c>
      <c r="AW236" s="14" t="s">
        <v>45</v>
      </c>
      <c r="AX236" s="7" t="s">
        <v>48</v>
      </c>
      <c r="AY236" s="7" t="s">
        <v>50</v>
      </c>
      <c r="AZ236" s="7" t="s">
        <v>38</v>
      </c>
      <c r="BA236" s="15">
        <v>421086.27824999997</v>
      </c>
    </row>
    <row r="237" spans="2:53">
      <c r="B237" s="243"/>
      <c r="C237" s="244"/>
      <c r="D237" s="244"/>
      <c r="E237" s="245"/>
      <c r="F237" s="245"/>
      <c r="G237" s="245"/>
      <c r="H237" s="246"/>
      <c r="I237" s="246"/>
      <c r="J237" s="244"/>
      <c r="K237" s="244"/>
      <c r="L237" s="244"/>
      <c r="M237" s="247"/>
      <c r="S237" s="7" t="s">
        <v>32</v>
      </c>
      <c r="T237" s="7" t="s">
        <v>44</v>
      </c>
      <c r="U237" s="7" t="s">
        <v>34</v>
      </c>
      <c r="V237" s="13">
        <v>41640</v>
      </c>
      <c r="W237" s="13" t="s">
        <v>312</v>
      </c>
      <c r="X237" s="13" t="str">
        <f t="shared" si="10"/>
        <v>1/2/2018</v>
      </c>
      <c r="Y237" s="13" t="s">
        <v>360</v>
      </c>
      <c r="Z237" s="13"/>
      <c r="AA237" s="14">
        <v>1</v>
      </c>
      <c r="AB237" s="14" t="s">
        <v>45</v>
      </c>
      <c r="AC237" s="7" t="s">
        <v>48</v>
      </c>
      <c r="AD237" s="7" t="s">
        <v>50</v>
      </c>
      <c r="AE237" s="7" t="s">
        <v>38</v>
      </c>
      <c r="AF237" s="15">
        <v>801499.2899999998</v>
      </c>
      <c r="AQ237" s="7" t="s">
        <v>32</v>
      </c>
      <c r="AR237" s="7" t="s">
        <v>44</v>
      </c>
      <c r="AS237" s="7" t="s">
        <v>34</v>
      </c>
      <c r="AT237" s="13">
        <v>41640</v>
      </c>
      <c r="AU237" s="13" t="s">
        <v>360</v>
      </c>
      <c r="AV237" s="235" t="str">
        <f t="shared" si="11"/>
        <v>Q1</v>
      </c>
      <c r="AW237" s="14" t="s">
        <v>45</v>
      </c>
      <c r="AX237" s="7" t="s">
        <v>48</v>
      </c>
      <c r="AY237" s="7" t="s">
        <v>50</v>
      </c>
      <c r="AZ237" s="7" t="s">
        <v>38</v>
      </c>
      <c r="BA237" s="15">
        <v>801499.2899999998</v>
      </c>
    </row>
    <row r="238" spans="2:53">
      <c r="B238" s="238"/>
      <c r="C238" s="239"/>
      <c r="D238" s="239"/>
      <c r="E238" s="240"/>
      <c r="F238" s="240"/>
      <c r="G238" s="240"/>
      <c r="H238" s="241"/>
      <c r="I238" s="241"/>
      <c r="J238" s="239"/>
      <c r="K238" s="239"/>
      <c r="L238" s="239"/>
      <c r="M238" s="242"/>
      <c r="S238" s="7" t="s">
        <v>32</v>
      </c>
      <c r="T238" s="7" t="s">
        <v>44</v>
      </c>
      <c r="U238" s="7" t="s">
        <v>34</v>
      </c>
      <c r="V238" s="13">
        <v>41671</v>
      </c>
      <c r="W238" s="13" t="s">
        <v>313</v>
      </c>
      <c r="X238" s="13" t="str">
        <f t="shared" si="10"/>
        <v>2/2/2018</v>
      </c>
      <c r="Y238" s="13" t="s">
        <v>361</v>
      </c>
      <c r="Z238" s="13"/>
      <c r="AA238" s="14">
        <v>2</v>
      </c>
      <c r="AB238" s="14" t="s">
        <v>45</v>
      </c>
      <c r="AC238" s="7" t="s">
        <v>48</v>
      </c>
      <c r="AD238" s="7" t="s">
        <v>50</v>
      </c>
      <c r="AE238" s="7" t="s">
        <v>38</v>
      </c>
      <c r="AF238" s="15">
        <v>674777.50874999992</v>
      </c>
      <c r="AQ238" s="7" t="s">
        <v>32</v>
      </c>
      <c r="AR238" s="7" t="s">
        <v>44</v>
      </c>
      <c r="AS238" s="7" t="s">
        <v>34</v>
      </c>
      <c r="AT238" s="13">
        <v>41671</v>
      </c>
      <c r="AU238" s="13" t="s">
        <v>361</v>
      </c>
      <c r="AV238" s="235" t="str">
        <f t="shared" si="11"/>
        <v>Q1</v>
      </c>
      <c r="AW238" s="14" t="s">
        <v>45</v>
      </c>
      <c r="AX238" s="7" t="s">
        <v>48</v>
      </c>
      <c r="AY238" s="7" t="s">
        <v>50</v>
      </c>
      <c r="AZ238" s="7" t="s">
        <v>38</v>
      </c>
      <c r="BA238" s="15">
        <v>674777.50874999992</v>
      </c>
    </row>
    <row r="239" spans="2:53">
      <c r="B239" s="243"/>
      <c r="C239" s="244"/>
      <c r="D239" s="244"/>
      <c r="E239" s="245"/>
      <c r="F239" s="245"/>
      <c r="G239" s="245"/>
      <c r="H239" s="246"/>
      <c r="I239" s="246"/>
      <c r="J239" s="244"/>
      <c r="K239" s="244"/>
      <c r="L239" s="244"/>
      <c r="M239" s="247"/>
      <c r="S239" s="7" t="s">
        <v>32</v>
      </c>
      <c r="T239" s="7" t="s">
        <v>44</v>
      </c>
      <c r="U239" s="7" t="s">
        <v>34</v>
      </c>
      <c r="V239" s="13">
        <v>41699</v>
      </c>
      <c r="W239" s="13" t="s">
        <v>314</v>
      </c>
      <c r="X239" s="13" t="str">
        <f t="shared" si="10"/>
        <v>3/2/2018</v>
      </c>
      <c r="Y239" s="13" t="s">
        <v>362</v>
      </c>
      <c r="Z239" s="13"/>
      <c r="AA239" s="14">
        <v>3</v>
      </c>
      <c r="AB239" s="14" t="s">
        <v>45</v>
      </c>
      <c r="AC239" s="7" t="s">
        <v>48</v>
      </c>
      <c r="AD239" s="7" t="s">
        <v>50</v>
      </c>
      <c r="AE239" s="7" t="s">
        <v>38</v>
      </c>
      <c r="AF239" s="15">
        <v>673240.53</v>
      </c>
      <c r="AQ239" s="7" t="s">
        <v>32</v>
      </c>
      <c r="AR239" s="7" t="s">
        <v>44</v>
      </c>
      <c r="AS239" s="7" t="s">
        <v>34</v>
      </c>
      <c r="AT239" s="13">
        <v>41699</v>
      </c>
      <c r="AU239" s="13" t="s">
        <v>362</v>
      </c>
      <c r="AV239" s="235" t="str">
        <f t="shared" si="11"/>
        <v>Q1</v>
      </c>
      <c r="AW239" s="14" t="s">
        <v>45</v>
      </c>
      <c r="AX239" s="7" t="s">
        <v>48</v>
      </c>
      <c r="AY239" s="7" t="s">
        <v>50</v>
      </c>
      <c r="AZ239" s="7" t="s">
        <v>38</v>
      </c>
      <c r="BA239" s="15">
        <v>673240.53</v>
      </c>
    </row>
    <row r="240" spans="2:53">
      <c r="B240" s="238"/>
      <c r="C240" s="239"/>
      <c r="D240" s="239"/>
      <c r="E240" s="240"/>
      <c r="F240" s="240"/>
      <c r="G240" s="240"/>
      <c r="H240" s="241"/>
      <c r="I240" s="241"/>
      <c r="J240" s="239"/>
      <c r="K240" s="239"/>
      <c r="L240" s="239"/>
      <c r="M240" s="242"/>
      <c r="S240" s="7" t="s">
        <v>32</v>
      </c>
      <c r="T240" s="7" t="s">
        <v>44</v>
      </c>
      <c r="U240" s="7" t="s">
        <v>34</v>
      </c>
      <c r="V240" s="13">
        <v>41730</v>
      </c>
      <c r="W240" s="13" t="s">
        <v>315</v>
      </c>
      <c r="X240" s="13" t="str">
        <f t="shared" si="10"/>
        <v>4/2/2018</v>
      </c>
      <c r="Y240" s="13" t="s">
        <v>363</v>
      </c>
      <c r="Z240" s="13"/>
      <c r="AA240" s="14">
        <v>4</v>
      </c>
      <c r="AB240" s="14" t="s">
        <v>45</v>
      </c>
      <c r="AC240" s="7" t="s">
        <v>48</v>
      </c>
      <c r="AD240" s="7" t="s">
        <v>50</v>
      </c>
      <c r="AE240" s="7" t="s">
        <v>38</v>
      </c>
      <c r="AF240" s="15">
        <v>674702.94937499997</v>
      </c>
      <c r="AQ240" s="7" t="s">
        <v>32</v>
      </c>
      <c r="AR240" s="7" t="s">
        <v>44</v>
      </c>
      <c r="AS240" s="7" t="s">
        <v>34</v>
      </c>
      <c r="AT240" s="13">
        <v>41730</v>
      </c>
      <c r="AU240" s="13" t="s">
        <v>363</v>
      </c>
      <c r="AV240" s="235" t="str">
        <f t="shared" si="11"/>
        <v>Q2</v>
      </c>
      <c r="AW240" s="14" t="s">
        <v>45</v>
      </c>
      <c r="AX240" s="7" t="s">
        <v>48</v>
      </c>
      <c r="AY240" s="7" t="s">
        <v>50</v>
      </c>
      <c r="AZ240" s="7" t="s">
        <v>38</v>
      </c>
      <c r="BA240" s="15">
        <v>674702.94937499997</v>
      </c>
    </row>
    <row r="241" spans="2:53">
      <c r="B241" s="243"/>
      <c r="C241" s="244"/>
      <c r="D241" s="244"/>
      <c r="E241" s="245"/>
      <c r="F241" s="245"/>
      <c r="G241" s="245"/>
      <c r="H241" s="246"/>
      <c r="I241" s="246"/>
      <c r="J241" s="244"/>
      <c r="K241" s="244"/>
      <c r="L241" s="244"/>
      <c r="M241" s="247"/>
      <c r="S241" s="7" t="s">
        <v>32</v>
      </c>
      <c r="T241" s="7" t="s">
        <v>44</v>
      </c>
      <c r="U241" s="7" t="s">
        <v>34</v>
      </c>
      <c r="V241" s="13">
        <v>41760</v>
      </c>
      <c r="W241" s="13" t="s">
        <v>272</v>
      </c>
      <c r="X241" s="13" t="str">
        <f t="shared" si="10"/>
        <v>5/2/2018</v>
      </c>
      <c r="Y241" s="13" t="s">
        <v>364</v>
      </c>
      <c r="Z241" s="13"/>
      <c r="AA241" s="14">
        <v>5</v>
      </c>
      <c r="AB241" s="14" t="s">
        <v>45</v>
      </c>
      <c r="AC241" s="7" t="s">
        <v>48</v>
      </c>
      <c r="AD241" s="7" t="s">
        <v>50</v>
      </c>
      <c r="AE241" s="7" t="s">
        <v>38</v>
      </c>
      <c r="AF241" s="15">
        <v>716457.890625</v>
      </c>
      <c r="AQ241" s="7" t="s">
        <v>32</v>
      </c>
      <c r="AR241" s="7" t="s">
        <v>44</v>
      </c>
      <c r="AS241" s="7" t="s">
        <v>34</v>
      </c>
      <c r="AT241" s="13">
        <v>41760</v>
      </c>
      <c r="AU241" s="13" t="s">
        <v>364</v>
      </c>
      <c r="AV241" s="235" t="str">
        <f t="shared" si="11"/>
        <v>Q2</v>
      </c>
      <c r="AW241" s="14" t="s">
        <v>45</v>
      </c>
      <c r="AX241" s="7" t="s">
        <v>48</v>
      </c>
      <c r="AY241" s="7" t="s">
        <v>50</v>
      </c>
      <c r="AZ241" s="7" t="s">
        <v>38</v>
      </c>
      <c r="BA241" s="15">
        <v>716457.890625</v>
      </c>
    </row>
    <row r="242" spans="2:53">
      <c r="B242" s="238"/>
      <c r="C242" s="239"/>
      <c r="D242" s="239"/>
      <c r="E242" s="240"/>
      <c r="F242" s="240"/>
      <c r="G242" s="240"/>
      <c r="H242" s="241"/>
      <c r="I242" s="241"/>
      <c r="J242" s="239"/>
      <c r="K242" s="239"/>
      <c r="L242" s="239"/>
      <c r="M242" s="242"/>
      <c r="S242" s="7" t="s">
        <v>32</v>
      </c>
      <c r="T242" s="7" t="s">
        <v>44</v>
      </c>
      <c r="U242" s="7" t="s">
        <v>34</v>
      </c>
      <c r="V242" s="13">
        <v>41791</v>
      </c>
      <c r="W242" s="13" t="s">
        <v>316</v>
      </c>
      <c r="X242" s="13" t="str">
        <f t="shared" si="10"/>
        <v>6/2/2018</v>
      </c>
      <c r="Y242" s="13" t="s">
        <v>365</v>
      </c>
      <c r="Z242" s="13"/>
      <c r="AA242" s="14">
        <v>6</v>
      </c>
      <c r="AB242" s="14" t="s">
        <v>45</v>
      </c>
      <c r="AC242" s="7" t="s">
        <v>48</v>
      </c>
      <c r="AD242" s="7" t="s">
        <v>50</v>
      </c>
      <c r="AE242" s="7" t="s">
        <v>38</v>
      </c>
      <c r="AF242" s="15">
        <v>816814.8431249999</v>
      </c>
      <c r="AQ242" s="7" t="s">
        <v>32</v>
      </c>
      <c r="AR242" s="7" t="s">
        <v>44</v>
      </c>
      <c r="AS242" s="7" t="s">
        <v>34</v>
      </c>
      <c r="AT242" s="13">
        <v>41791</v>
      </c>
      <c r="AU242" s="13" t="s">
        <v>365</v>
      </c>
      <c r="AV242" s="235" t="str">
        <f t="shared" si="11"/>
        <v>Q2</v>
      </c>
      <c r="AW242" s="14" t="s">
        <v>45</v>
      </c>
      <c r="AX242" s="7" t="s">
        <v>48</v>
      </c>
      <c r="AY242" s="7" t="s">
        <v>50</v>
      </c>
      <c r="AZ242" s="7" t="s">
        <v>38</v>
      </c>
      <c r="BA242" s="15">
        <v>816814.8431249999</v>
      </c>
    </row>
    <row r="243" spans="2:53">
      <c r="B243" s="243"/>
      <c r="C243" s="244"/>
      <c r="D243" s="244"/>
      <c r="E243" s="245"/>
      <c r="F243" s="245"/>
      <c r="G243" s="245"/>
      <c r="H243" s="246"/>
      <c r="I243" s="246"/>
      <c r="J243" s="244"/>
      <c r="K243" s="244"/>
      <c r="L243" s="244"/>
      <c r="M243" s="247"/>
      <c r="S243" s="7" t="s">
        <v>32</v>
      </c>
      <c r="T243" s="7" t="s">
        <v>44</v>
      </c>
      <c r="U243" s="7" t="s">
        <v>34</v>
      </c>
      <c r="V243" s="13">
        <v>41456</v>
      </c>
      <c r="W243" s="13" t="s">
        <v>317</v>
      </c>
      <c r="X243" s="13" t="str">
        <f t="shared" si="10"/>
        <v>7/2/2017</v>
      </c>
      <c r="Y243" s="13" t="s">
        <v>354</v>
      </c>
      <c r="Z243" s="13"/>
      <c r="AA243" s="14">
        <v>7</v>
      </c>
      <c r="AB243" s="14" t="s">
        <v>45</v>
      </c>
      <c r="AC243" s="7" t="s">
        <v>51</v>
      </c>
      <c r="AD243" s="7" t="s">
        <v>52</v>
      </c>
      <c r="AE243" s="7" t="s">
        <v>38</v>
      </c>
      <c r="AF243" s="15">
        <v>360688.41072499886</v>
      </c>
      <c r="AQ243" s="7" t="s">
        <v>32</v>
      </c>
      <c r="AR243" s="7" t="s">
        <v>44</v>
      </c>
      <c r="AS243" s="7" t="s">
        <v>34</v>
      </c>
      <c r="AT243" s="13">
        <v>41456</v>
      </c>
      <c r="AU243" s="13" t="s">
        <v>354</v>
      </c>
      <c r="AV243" s="235" t="str">
        <f t="shared" si="11"/>
        <v>Q3</v>
      </c>
      <c r="AW243" s="14" t="s">
        <v>45</v>
      </c>
      <c r="AX243" s="7" t="s">
        <v>51</v>
      </c>
      <c r="AY243" s="7" t="s">
        <v>52</v>
      </c>
      <c r="AZ243" s="7" t="s">
        <v>38</v>
      </c>
      <c r="BA243" s="15">
        <v>360688.41072499886</v>
      </c>
    </row>
    <row r="244" spans="2:53">
      <c r="B244" s="238"/>
      <c r="C244" s="239"/>
      <c r="D244" s="239"/>
      <c r="E244" s="240"/>
      <c r="F244" s="240"/>
      <c r="G244" s="240"/>
      <c r="H244" s="241"/>
      <c r="I244" s="241"/>
      <c r="J244" s="239"/>
      <c r="K244" s="239"/>
      <c r="L244" s="239"/>
      <c r="M244" s="242"/>
      <c r="S244" s="7" t="s">
        <v>32</v>
      </c>
      <c r="T244" s="7" t="s">
        <v>44</v>
      </c>
      <c r="U244" s="7" t="s">
        <v>34</v>
      </c>
      <c r="V244" s="13">
        <v>41487</v>
      </c>
      <c r="W244" s="13" t="s">
        <v>318</v>
      </c>
      <c r="X244" s="13" t="str">
        <f t="shared" si="10"/>
        <v>8/2/2017</v>
      </c>
      <c r="Y244" s="13" t="s">
        <v>355</v>
      </c>
      <c r="Z244" s="13"/>
      <c r="AA244" s="14">
        <v>8</v>
      </c>
      <c r="AB244" s="14" t="s">
        <v>45</v>
      </c>
      <c r="AC244" s="7" t="s">
        <v>51</v>
      </c>
      <c r="AD244" s="7" t="s">
        <v>52</v>
      </c>
      <c r="AE244" s="7" t="s">
        <v>38</v>
      </c>
      <c r="AF244" s="15">
        <v>498366.89217499993</v>
      </c>
      <c r="AQ244" s="7" t="s">
        <v>32</v>
      </c>
      <c r="AR244" s="7" t="s">
        <v>44</v>
      </c>
      <c r="AS244" s="7" t="s">
        <v>34</v>
      </c>
      <c r="AT244" s="13">
        <v>41487</v>
      </c>
      <c r="AU244" s="13" t="s">
        <v>355</v>
      </c>
      <c r="AV244" s="235" t="str">
        <f t="shared" si="11"/>
        <v>Q3</v>
      </c>
      <c r="AW244" s="14" t="s">
        <v>45</v>
      </c>
      <c r="AX244" s="7" t="s">
        <v>51</v>
      </c>
      <c r="AY244" s="7" t="s">
        <v>52</v>
      </c>
      <c r="AZ244" s="7" t="s">
        <v>38</v>
      </c>
      <c r="BA244" s="15">
        <v>498366.89217499993</v>
      </c>
    </row>
    <row r="245" spans="2:53">
      <c r="B245" s="243"/>
      <c r="C245" s="244"/>
      <c r="D245" s="244"/>
      <c r="E245" s="245"/>
      <c r="F245" s="245"/>
      <c r="G245" s="245"/>
      <c r="H245" s="246"/>
      <c r="I245" s="246"/>
      <c r="J245" s="244"/>
      <c r="K245" s="244"/>
      <c r="L245" s="244"/>
      <c r="M245" s="247"/>
      <c r="S245" s="7" t="s">
        <v>32</v>
      </c>
      <c r="T245" s="7" t="s">
        <v>44</v>
      </c>
      <c r="U245" s="7" t="s">
        <v>34</v>
      </c>
      <c r="V245" s="13">
        <v>41518</v>
      </c>
      <c r="W245" s="13" t="s">
        <v>319</v>
      </c>
      <c r="X245" s="13" t="str">
        <f t="shared" si="10"/>
        <v>9/2/2017</v>
      </c>
      <c r="Y245" s="13" t="s">
        <v>356</v>
      </c>
      <c r="Z245" s="13"/>
      <c r="AA245" s="14">
        <v>9</v>
      </c>
      <c r="AB245" s="14" t="s">
        <v>45</v>
      </c>
      <c r="AC245" s="7" t="s">
        <v>51</v>
      </c>
      <c r="AD245" s="7" t="s">
        <v>52</v>
      </c>
      <c r="AE245" s="7" t="s">
        <v>38</v>
      </c>
      <c r="AF245" s="15">
        <v>390175.00927499885</v>
      </c>
      <c r="AQ245" s="7" t="s">
        <v>32</v>
      </c>
      <c r="AR245" s="7" t="s">
        <v>44</v>
      </c>
      <c r="AS245" s="7" t="s">
        <v>34</v>
      </c>
      <c r="AT245" s="13">
        <v>41518</v>
      </c>
      <c r="AU245" s="13" t="s">
        <v>356</v>
      </c>
      <c r="AV245" s="235" t="str">
        <f t="shared" si="11"/>
        <v>Q3</v>
      </c>
      <c r="AW245" s="14" t="s">
        <v>45</v>
      </c>
      <c r="AX245" s="7" t="s">
        <v>51</v>
      </c>
      <c r="AY245" s="7" t="s">
        <v>52</v>
      </c>
      <c r="AZ245" s="7" t="s">
        <v>38</v>
      </c>
      <c r="BA245" s="15">
        <v>390175.00927499885</v>
      </c>
    </row>
    <row r="246" spans="2:53">
      <c r="B246" s="238"/>
      <c r="C246" s="239"/>
      <c r="D246" s="239"/>
      <c r="E246" s="240"/>
      <c r="F246" s="240"/>
      <c r="G246" s="240"/>
      <c r="H246" s="241"/>
      <c r="I246" s="241"/>
      <c r="J246" s="239"/>
      <c r="K246" s="239"/>
      <c r="L246" s="239"/>
      <c r="M246" s="242"/>
      <c r="S246" s="7" t="s">
        <v>32</v>
      </c>
      <c r="T246" s="7" t="s">
        <v>44</v>
      </c>
      <c r="U246" s="7" t="s">
        <v>34</v>
      </c>
      <c r="V246" s="13">
        <v>41548</v>
      </c>
      <c r="W246" s="13" t="s">
        <v>320</v>
      </c>
      <c r="X246" s="13" t="str">
        <f t="shared" si="10"/>
        <v>10/2/2017</v>
      </c>
      <c r="Y246" s="13" t="s">
        <v>357</v>
      </c>
      <c r="Z246" s="13"/>
      <c r="AA246" s="14">
        <v>10</v>
      </c>
      <c r="AB246" s="14" t="s">
        <v>45</v>
      </c>
      <c r="AC246" s="7" t="s">
        <v>51</v>
      </c>
      <c r="AD246" s="7" t="s">
        <v>52</v>
      </c>
      <c r="AE246" s="7" t="s">
        <v>38</v>
      </c>
      <c r="AF246" s="15">
        <v>370340.02732499992</v>
      </c>
      <c r="AQ246" s="7" t="s">
        <v>32</v>
      </c>
      <c r="AR246" s="7" t="s">
        <v>44</v>
      </c>
      <c r="AS246" s="7" t="s">
        <v>34</v>
      </c>
      <c r="AT246" s="13">
        <v>41548</v>
      </c>
      <c r="AU246" s="13" t="s">
        <v>357</v>
      </c>
      <c r="AV246" s="235" t="str">
        <f t="shared" si="11"/>
        <v>Q4</v>
      </c>
      <c r="AW246" s="14" t="s">
        <v>45</v>
      </c>
      <c r="AX246" s="7" t="s">
        <v>51</v>
      </c>
      <c r="AY246" s="7" t="s">
        <v>52</v>
      </c>
      <c r="AZ246" s="7" t="s">
        <v>38</v>
      </c>
      <c r="BA246" s="15">
        <v>370340.02732499992</v>
      </c>
    </row>
    <row r="247" spans="2:53">
      <c r="B247" s="243"/>
      <c r="C247" s="244"/>
      <c r="D247" s="244"/>
      <c r="E247" s="245"/>
      <c r="F247" s="245"/>
      <c r="G247" s="245"/>
      <c r="H247" s="246"/>
      <c r="I247" s="246"/>
      <c r="J247" s="244"/>
      <c r="K247" s="244"/>
      <c r="L247" s="244"/>
      <c r="M247" s="247"/>
      <c r="S247" s="7" t="s">
        <v>32</v>
      </c>
      <c r="T247" s="7" t="s">
        <v>44</v>
      </c>
      <c r="U247" s="7" t="s">
        <v>34</v>
      </c>
      <c r="V247" s="13">
        <v>41579</v>
      </c>
      <c r="W247" s="13" t="s">
        <v>321</v>
      </c>
      <c r="X247" s="13" t="str">
        <f t="shared" si="10"/>
        <v>11/2/2017</v>
      </c>
      <c r="Y247" s="13" t="s">
        <v>358</v>
      </c>
      <c r="Z247" s="13"/>
      <c r="AA247" s="14">
        <v>11</v>
      </c>
      <c r="AB247" s="14" t="s">
        <v>45</v>
      </c>
      <c r="AC247" s="7" t="s">
        <v>51</v>
      </c>
      <c r="AD247" s="7" t="s">
        <v>52</v>
      </c>
      <c r="AE247" s="7" t="s">
        <v>38</v>
      </c>
      <c r="AF247" s="15">
        <v>380322.75574999995</v>
      </c>
      <c r="AQ247" s="7" t="s">
        <v>32</v>
      </c>
      <c r="AR247" s="7" t="s">
        <v>44</v>
      </c>
      <c r="AS247" s="7" t="s">
        <v>34</v>
      </c>
      <c r="AT247" s="13">
        <v>41579</v>
      </c>
      <c r="AU247" s="13" t="s">
        <v>358</v>
      </c>
      <c r="AV247" s="235" t="str">
        <f t="shared" si="11"/>
        <v>Q4</v>
      </c>
      <c r="AW247" s="14" t="s">
        <v>45</v>
      </c>
      <c r="AX247" s="7" t="s">
        <v>51</v>
      </c>
      <c r="AY247" s="7" t="s">
        <v>52</v>
      </c>
      <c r="AZ247" s="7" t="s">
        <v>38</v>
      </c>
      <c r="BA247" s="15">
        <v>380322.75574999995</v>
      </c>
    </row>
    <row r="248" spans="2:53">
      <c r="B248" s="238"/>
      <c r="C248" s="239"/>
      <c r="D248" s="239"/>
      <c r="E248" s="240"/>
      <c r="F248" s="240"/>
      <c r="G248" s="240"/>
      <c r="H248" s="241"/>
      <c r="I248" s="241"/>
      <c r="J248" s="239"/>
      <c r="K248" s="239"/>
      <c r="L248" s="239"/>
      <c r="M248" s="242"/>
      <c r="S248" s="7" t="s">
        <v>32</v>
      </c>
      <c r="T248" s="7" t="s">
        <v>44</v>
      </c>
      <c r="U248" s="7" t="s">
        <v>34</v>
      </c>
      <c r="V248" s="13">
        <v>41609</v>
      </c>
      <c r="W248" s="13" t="s">
        <v>322</v>
      </c>
      <c r="X248" s="13" t="str">
        <f t="shared" si="10"/>
        <v>12/2/2017</v>
      </c>
      <c r="Y248" s="13" t="s">
        <v>359</v>
      </c>
      <c r="Z248" s="13"/>
      <c r="AA248" s="14">
        <v>12</v>
      </c>
      <c r="AB248" s="14" t="s">
        <v>45</v>
      </c>
      <c r="AC248" s="7" t="s">
        <v>51</v>
      </c>
      <c r="AD248" s="7" t="s">
        <v>52</v>
      </c>
      <c r="AE248" s="7" t="s">
        <v>38</v>
      </c>
      <c r="AF248" s="15">
        <v>365792.12049999996</v>
      </c>
      <c r="AQ248" s="7" t="s">
        <v>32</v>
      </c>
      <c r="AR248" s="7" t="s">
        <v>44</v>
      </c>
      <c r="AS248" s="7" t="s">
        <v>34</v>
      </c>
      <c r="AT248" s="13">
        <v>41609</v>
      </c>
      <c r="AU248" s="13" t="s">
        <v>359</v>
      </c>
      <c r="AV248" s="235" t="str">
        <f t="shared" si="11"/>
        <v>Q4</v>
      </c>
      <c r="AW248" s="14" t="s">
        <v>45</v>
      </c>
      <c r="AX248" s="7" t="s">
        <v>51</v>
      </c>
      <c r="AY248" s="7" t="s">
        <v>52</v>
      </c>
      <c r="AZ248" s="7" t="s">
        <v>38</v>
      </c>
      <c r="BA248" s="15">
        <v>365792.12049999996</v>
      </c>
    </row>
    <row r="249" spans="2:53">
      <c r="B249" s="243"/>
      <c r="C249" s="244"/>
      <c r="D249" s="244"/>
      <c r="E249" s="245"/>
      <c r="F249" s="245"/>
      <c r="G249" s="245"/>
      <c r="H249" s="246"/>
      <c r="I249" s="246"/>
      <c r="J249" s="244"/>
      <c r="K249" s="244"/>
      <c r="L249" s="244"/>
      <c r="M249" s="247"/>
      <c r="S249" s="7" t="s">
        <v>32</v>
      </c>
      <c r="T249" s="7" t="s">
        <v>44</v>
      </c>
      <c r="U249" s="7" t="s">
        <v>34</v>
      </c>
      <c r="V249" s="13">
        <v>41640</v>
      </c>
      <c r="W249" s="13" t="s">
        <v>312</v>
      </c>
      <c r="X249" s="13" t="str">
        <f t="shared" si="10"/>
        <v>1/2/2018</v>
      </c>
      <c r="Y249" s="13" t="s">
        <v>360</v>
      </c>
      <c r="Z249" s="13"/>
      <c r="AA249" s="14">
        <v>1</v>
      </c>
      <c r="AB249" s="14" t="s">
        <v>45</v>
      </c>
      <c r="AC249" s="7" t="s">
        <v>51</v>
      </c>
      <c r="AD249" s="7" t="s">
        <v>52</v>
      </c>
      <c r="AE249" s="7" t="s">
        <v>38</v>
      </c>
      <c r="AF249" s="15">
        <v>459526.25959999987</v>
      </c>
      <c r="AQ249" s="7" t="s">
        <v>32</v>
      </c>
      <c r="AR249" s="7" t="s">
        <v>44</v>
      </c>
      <c r="AS249" s="7" t="s">
        <v>34</v>
      </c>
      <c r="AT249" s="13">
        <v>41640</v>
      </c>
      <c r="AU249" s="13" t="s">
        <v>360</v>
      </c>
      <c r="AV249" s="235" t="str">
        <f t="shared" si="11"/>
        <v>Q1</v>
      </c>
      <c r="AW249" s="14" t="s">
        <v>45</v>
      </c>
      <c r="AX249" s="7" t="s">
        <v>51</v>
      </c>
      <c r="AY249" s="7" t="s">
        <v>52</v>
      </c>
      <c r="AZ249" s="7" t="s">
        <v>38</v>
      </c>
      <c r="BA249" s="15">
        <v>459526.25959999987</v>
      </c>
    </row>
    <row r="250" spans="2:53">
      <c r="B250" s="238"/>
      <c r="C250" s="239"/>
      <c r="D250" s="239"/>
      <c r="E250" s="240"/>
      <c r="F250" s="240"/>
      <c r="G250" s="240"/>
      <c r="H250" s="241"/>
      <c r="I250" s="241"/>
      <c r="J250" s="239"/>
      <c r="K250" s="239"/>
      <c r="L250" s="239"/>
      <c r="M250" s="242"/>
      <c r="S250" s="7" t="s">
        <v>32</v>
      </c>
      <c r="T250" s="7" t="s">
        <v>44</v>
      </c>
      <c r="U250" s="7" t="s">
        <v>34</v>
      </c>
      <c r="V250" s="13">
        <v>41671</v>
      </c>
      <c r="W250" s="13" t="s">
        <v>313</v>
      </c>
      <c r="X250" s="13" t="str">
        <f t="shared" si="10"/>
        <v>2/2/2018</v>
      </c>
      <c r="Y250" s="13" t="s">
        <v>361</v>
      </c>
      <c r="Z250" s="13"/>
      <c r="AA250" s="14">
        <v>2</v>
      </c>
      <c r="AB250" s="14" t="s">
        <v>45</v>
      </c>
      <c r="AC250" s="7" t="s">
        <v>51</v>
      </c>
      <c r="AD250" s="7" t="s">
        <v>52</v>
      </c>
      <c r="AE250" s="7" t="s">
        <v>38</v>
      </c>
      <c r="AF250" s="15">
        <v>386872.43834999995</v>
      </c>
      <c r="AQ250" s="7" t="s">
        <v>32</v>
      </c>
      <c r="AR250" s="7" t="s">
        <v>44</v>
      </c>
      <c r="AS250" s="7" t="s">
        <v>34</v>
      </c>
      <c r="AT250" s="13">
        <v>41671</v>
      </c>
      <c r="AU250" s="13" t="s">
        <v>361</v>
      </c>
      <c r="AV250" s="235" t="str">
        <f t="shared" si="11"/>
        <v>Q1</v>
      </c>
      <c r="AW250" s="14" t="s">
        <v>45</v>
      </c>
      <c r="AX250" s="7" t="s">
        <v>51</v>
      </c>
      <c r="AY250" s="7" t="s">
        <v>52</v>
      </c>
      <c r="AZ250" s="7" t="s">
        <v>38</v>
      </c>
      <c r="BA250" s="15">
        <v>386872.43834999995</v>
      </c>
    </row>
    <row r="251" spans="2:53">
      <c r="B251" s="243"/>
      <c r="C251" s="244"/>
      <c r="D251" s="244"/>
      <c r="E251" s="245"/>
      <c r="F251" s="245"/>
      <c r="G251" s="245"/>
      <c r="H251" s="246"/>
      <c r="I251" s="246"/>
      <c r="J251" s="244"/>
      <c r="K251" s="244"/>
      <c r="L251" s="244"/>
      <c r="M251" s="247"/>
      <c r="S251" s="7" t="s">
        <v>32</v>
      </c>
      <c r="T251" s="7" t="s">
        <v>44</v>
      </c>
      <c r="U251" s="7" t="s">
        <v>34</v>
      </c>
      <c r="V251" s="13">
        <v>41699</v>
      </c>
      <c r="W251" s="13" t="s">
        <v>314</v>
      </c>
      <c r="X251" s="13" t="str">
        <f t="shared" si="10"/>
        <v>3/2/2018</v>
      </c>
      <c r="Y251" s="13" t="s">
        <v>362</v>
      </c>
      <c r="Z251" s="13"/>
      <c r="AA251" s="14">
        <v>3</v>
      </c>
      <c r="AB251" s="14" t="s">
        <v>45</v>
      </c>
      <c r="AC251" s="7" t="s">
        <v>51</v>
      </c>
      <c r="AD251" s="7" t="s">
        <v>52</v>
      </c>
      <c r="AE251" s="7" t="s">
        <v>38</v>
      </c>
      <c r="AF251" s="15">
        <v>385991.23719999997</v>
      </c>
      <c r="AQ251" s="7" t="s">
        <v>32</v>
      </c>
      <c r="AR251" s="7" t="s">
        <v>44</v>
      </c>
      <c r="AS251" s="7" t="s">
        <v>34</v>
      </c>
      <c r="AT251" s="13">
        <v>41699</v>
      </c>
      <c r="AU251" s="13" t="s">
        <v>362</v>
      </c>
      <c r="AV251" s="235" t="str">
        <f t="shared" si="11"/>
        <v>Q1</v>
      </c>
      <c r="AW251" s="14" t="s">
        <v>45</v>
      </c>
      <c r="AX251" s="7" t="s">
        <v>51</v>
      </c>
      <c r="AY251" s="7" t="s">
        <v>52</v>
      </c>
      <c r="AZ251" s="7" t="s">
        <v>38</v>
      </c>
      <c r="BA251" s="15">
        <v>385991.23719999997</v>
      </c>
    </row>
    <row r="252" spans="2:53">
      <c r="B252" s="238"/>
      <c r="C252" s="239"/>
      <c r="D252" s="239"/>
      <c r="E252" s="240"/>
      <c r="F252" s="240"/>
      <c r="G252" s="240"/>
      <c r="H252" s="241"/>
      <c r="I252" s="241"/>
      <c r="J252" s="239"/>
      <c r="K252" s="239"/>
      <c r="L252" s="239"/>
      <c r="M252" s="242"/>
      <c r="S252" s="7" t="s">
        <v>32</v>
      </c>
      <c r="T252" s="7" t="s">
        <v>44</v>
      </c>
      <c r="U252" s="7" t="s">
        <v>34</v>
      </c>
      <c r="V252" s="13">
        <v>41730</v>
      </c>
      <c r="W252" s="13" t="s">
        <v>315</v>
      </c>
      <c r="X252" s="13" t="str">
        <f t="shared" si="10"/>
        <v>4/2/2018</v>
      </c>
      <c r="Y252" s="13" t="s">
        <v>363</v>
      </c>
      <c r="Z252" s="13"/>
      <c r="AA252" s="14">
        <v>4</v>
      </c>
      <c r="AB252" s="14" t="s">
        <v>45</v>
      </c>
      <c r="AC252" s="7" t="s">
        <v>51</v>
      </c>
      <c r="AD252" s="7" t="s">
        <v>52</v>
      </c>
      <c r="AE252" s="7" t="s">
        <v>38</v>
      </c>
      <c r="AF252" s="15">
        <v>386829.69097499992</v>
      </c>
      <c r="AQ252" s="7" t="s">
        <v>32</v>
      </c>
      <c r="AR252" s="7" t="s">
        <v>44</v>
      </c>
      <c r="AS252" s="7" t="s">
        <v>34</v>
      </c>
      <c r="AT252" s="13">
        <v>41730</v>
      </c>
      <c r="AU252" s="13" t="s">
        <v>363</v>
      </c>
      <c r="AV252" s="235" t="str">
        <f t="shared" si="11"/>
        <v>Q2</v>
      </c>
      <c r="AW252" s="14" t="s">
        <v>45</v>
      </c>
      <c r="AX252" s="7" t="s">
        <v>51</v>
      </c>
      <c r="AY252" s="7" t="s">
        <v>52</v>
      </c>
      <c r="AZ252" s="7" t="s">
        <v>38</v>
      </c>
      <c r="BA252" s="15">
        <v>386829.69097499992</v>
      </c>
    </row>
    <row r="253" spans="2:53">
      <c r="B253" s="243"/>
      <c r="C253" s="244"/>
      <c r="D253" s="244"/>
      <c r="E253" s="245"/>
      <c r="F253" s="245"/>
      <c r="G253" s="245"/>
      <c r="H253" s="246"/>
      <c r="I253" s="246"/>
      <c r="J253" s="244"/>
      <c r="K253" s="244"/>
      <c r="L253" s="244"/>
      <c r="M253" s="247"/>
      <c r="S253" s="7" t="s">
        <v>32</v>
      </c>
      <c r="T253" s="7" t="s">
        <v>44</v>
      </c>
      <c r="U253" s="7" t="s">
        <v>34</v>
      </c>
      <c r="V253" s="13">
        <v>41760</v>
      </c>
      <c r="W253" s="13" t="s">
        <v>272</v>
      </c>
      <c r="X253" s="13" t="str">
        <f t="shared" si="10"/>
        <v>5/2/2018</v>
      </c>
      <c r="Y253" s="13" t="s">
        <v>364</v>
      </c>
      <c r="Z253" s="13"/>
      <c r="AA253" s="14">
        <v>5</v>
      </c>
      <c r="AB253" s="14" t="s">
        <v>45</v>
      </c>
      <c r="AC253" s="7" t="s">
        <v>51</v>
      </c>
      <c r="AD253" s="7" t="s">
        <v>52</v>
      </c>
      <c r="AE253" s="7" t="s">
        <v>38</v>
      </c>
      <c r="AF253" s="15">
        <v>410769.19062499999</v>
      </c>
      <c r="AQ253" s="7" t="s">
        <v>32</v>
      </c>
      <c r="AR253" s="7" t="s">
        <v>44</v>
      </c>
      <c r="AS253" s="7" t="s">
        <v>34</v>
      </c>
      <c r="AT253" s="13">
        <v>41760</v>
      </c>
      <c r="AU253" s="13" t="s">
        <v>364</v>
      </c>
      <c r="AV253" s="235" t="str">
        <f t="shared" si="11"/>
        <v>Q2</v>
      </c>
      <c r="AW253" s="14" t="s">
        <v>45</v>
      </c>
      <c r="AX253" s="7" t="s">
        <v>51</v>
      </c>
      <c r="AY253" s="7" t="s">
        <v>52</v>
      </c>
      <c r="AZ253" s="7" t="s">
        <v>38</v>
      </c>
      <c r="BA253" s="15">
        <v>410769.19062499999</v>
      </c>
    </row>
    <row r="254" spans="2:53">
      <c r="B254" s="238"/>
      <c r="C254" s="239"/>
      <c r="D254" s="239"/>
      <c r="E254" s="240"/>
      <c r="F254" s="240"/>
      <c r="G254" s="240"/>
      <c r="H254" s="241"/>
      <c r="I254" s="241"/>
      <c r="J254" s="239"/>
      <c r="K254" s="239"/>
      <c r="L254" s="239"/>
      <c r="M254" s="242"/>
      <c r="S254" s="7" t="s">
        <v>32</v>
      </c>
      <c r="T254" s="7" t="s">
        <v>44</v>
      </c>
      <c r="U254" s="7" t="s">
        <v>34</v>
      </c>
      <c r="V254" s="13">
        <v>41791</v>
      </c>
      <c r="W254" s="13" t="s">
        <v>316</v>
      </c>
      <c r="X254" s="13" t="str">
        <f t="shared" si="10"/>
        <v>6/2/2018</v>
      </c>
      <c r="Y254" s="13" t="s">
        <v>365</v>
      </c>
      <c r="Z254" s="13"/>
      <c r="AA254" s="14">
        <v>6</v>
      </c>
      <c r="AB254" s="14" t="s">
        <v>45</v>
      </c>
      <c r="AC254" s="7" t="s">
        <v>51</v>
      </c>
      <c r="AD254" s="7" t="s">
        <v>52</v>
      </c>
      <c r="AE254" s="7" t="s">
        <v>38</v>
      </c>
      <c r="AF254" s="15">
        <v>468307.17672499991</v>
      </c>
      <c r="AQ254" s="7" t="s">
        <v>32</v>
      </c>
      <c r="AR254" s="7" t="s">
        <v>44</v>
      </c>
      <c r="AS254" s="7" t="s">
        <v>34</v>
      </c>
      <c r="AT254" s="13">
        <v>41791</v>
      </c>
      <c r="AU254" s="13" t="s">
        <v>365</v>
      </c>
      <c r="AV254" s="235" t="str">
        <f t="shared" si="11"/>
        <v>Q2</v>
      </c>
      <c r="AW254" s="14" t="s">
        <v>45</v>
      </c>
      <c r="AX254" s="7" t="s">
        <v>51</v>
      </c>
      <c r="AY254" s="7" t="s">
        <v>52</v>
      </c>
      <c r="AZ254" s="7" t="s">
        <v>38</v>
      </c>
      <c r="BA254" s="15">
        <v>468307.17672499991</v>
      </c>
    </row>
    <row r="255" spans="2:53">
      <c r="B255" s="243"/>
      <c r="C255" s="244"/>
      <c r="D255" s="244"/>
      <c r="E255" s="245"/>
      <c r="F255" s="245"/>
      <c r="G255" s="245"/>
      <c r="H255" s="246"/>
      <c r="I255" s="246"/>
      <c r="J255" s="244"/>
      <c r="K255" s="244"/>
      <c r="L255" s="244"/>
      <c r="M255" s="247"/>
      <c r="S255" s="7" t="s">
        <v>32</v>
      </c>
      <c r="T255" s="7" t="s">
        <v>44</v>
      </c>
      <c r="U255" s="7" t="s">
        <v>34</v>
      </c>
      <c r="V255" s="13">
        <v>41456</v>
      </c>
      <c r="W255" s="13" t="s">
        <v>317</v>
      </c>
      <c r="X255" s="13" t="str">
        <f t="shared" si="10"/>
        <v>7/2/2017</v>
      </c>
      <c r="Y255" s="13" t="s">
        <v>354</v>
      </c>
      <c r="Z255" s="13"/>
      <c r="AA255" s="14">
        <v>7</v>
      </c>
      <c r="AB255" s="14" t="s">
        <v>45</v>
      </c>
      <c r="AC255" s="7" t="s">
        <v>51</v>
      </c>
      <c r="AD255" s="7" t="s">
        <v>53</v>
      </c>
      <c r="AE255" s="7" t="s">
        <v>38</v>
      </c>
      <c r="AF255" s="15">
        <v>226478.76952499934</v>
      </c>
      <c r="AQ255" s="7" t="s">
        <v>32</v>
      </c>
      <c r="AR255" s="7" t="s">
        <v>44</v>
      </c>
      <c r="AS255" s="7" t="s">
        <v>34</v>
      </c>
      <c r="AT255" s="13">
        <v>41456</v>
      </c>
      <c r="AU255" s="13" t="s">
        <v>354</v>
      </c>
      <c r="AV255" s="235" t="str">
        <f t="shared" si="11"/>
        <v>Q3</v>
      </c>
      <c r="AW255" s="14" t="s">
        <v>45</v>
      </c>
      <c r="AX255" s="7" t="s">
        <v>51</v>
      </c>
      <c r="AY255" s="7" t="s">
        <v>53</v>
      </c>
      <c r="AZ255" s="7" t="s">
        <v>38</v>
      </c>
      <c r="BA255" s="15">
        <v>226478.76952499934</v>
      </c>
    </row>
    <row r="256" spans="2:53">
      <c r="B256" s="238"/>
      <c r="C256" s="239"/>
      <c r="D256" s="239"/>
      <c r="E256" s="240"/>
      <c r="F256" s="240"/>
      <c r="G256" s="240"/>
      <c r="H256" s="241"/>
      <c r="I256" s="241"/>
      <c r="J256" s="239"/>
      <c r="K256" s="239"/>
      <c r="L256" s="239"/>
      <c r="M256" s="242"/>
      <c r="S256" s="7" t="s">
        <v>32</v>
      </c>
      <c r="T256" s="7" t="s">
        <v>44</v>
      </c>
      <c r="U256" s="7" t="s">
        <v>34</v>
      </c>
      <c r="V256" s="13">
        <v>41487</v>
      </c>
      <c r="W256" s="13" t="s">
        <v>318</v>
      </c>
      <c r="X256" s="13" t="str">
        <f t="shared" si="10"/>
        <v>8/2/2017</v>
      </c>
      <c r="Y256" s="13" t="s">
        <v>355</v>
      </c>
      <c r="Z256" s="13"/>
      <c r="AA256" s="14">
        <v>8</v>
      </c>
      <c r="AB256" s="14" t="s">
        <v>45</v>
      </c>
      <c r="AC256" s="7" t="s">
        <v>51</v>
      </c>
      <c r="AD256" s="7" t="s">
        <v>53</v>
      </c>
      <c r="AE256" s="7" t="s">
        <v>38</v>
      </c>
      <c r="AF256" s="15">
        <v>312928.04857500002</v>
      </c>
      <c r="AQ256" s="7" t="s">
        <v>32</v>
      </c>
      <c r="AR256" s="7" t="s">
        <v>44</v>
      </c>
      <c r="AS256" s="7" t="s">
        <v>34</v>
      </c>
      <c r="AT256" s="13">
        <v>41487</v>
      </c>
      <c r="AU256" s="13" t="s">
        <v>355</v>
      </c>
      <c r="AV256" s="235" t="str">
        <f t="shared" si="11"/>
        <v>Q3</v>
      </c>
      <c r="AW256" s="14" t="s">
        <v>45</v>
      </c>
      <c r="AX256" s="7" t="s">
        <v>51</v>
      </c>
      <c r="AY256" s="7" t="s">
        <v>53</v>
      </c>
      <c r="AZ256" s="7" t="s">
        <v>38</v>
      </c>
      <c r="BA256" s="15">
        <v>312928.04857500002</v>
      </c>
    </row>
    <row r="257" spans="2:53">
      <c r="B257" s="243"/>
      <c r="C257" s="244"/>
      <c r="D257" s="244"/>
      <c r="E257" s="245"/>
      <c r="F257" s="245"/>
      <c r="G257" s="245"/>
      <c r="H257" s="246"/>
      <c r="I257" s="246"/>
      <c r="J257" s="244"/>
      <c r="K257" s="244"/>
      <c r="L257" s="244"/>
      <c r="M257" s="247"/>
      <c r="S257" s="7" t="s">
        <v>32</v>
      </c>
      <c r="T257" s="7" t="s">
        <v>44</v>
      </c>
      <c r="U257" s="7" t="s">
        <v>34</v>
      </c>
      <c r="V257" s="13">
        <v>41518</v>
      </c>
      <c r="W257" s="13" t="s">
        <v>319</v>
      </c>
      <c r="X257" s="13" t="str">
        <f t="shared" si="10"/>
        <v>9/2/2017</v>
      </c>
      <c r="Y257" s="13" t="s">
        <v>356</v>
      </c>
      <c r="Z257" s="13"/>
      <c r="AA257" s="14">
        <v>9</v>
      </c>
      <c r="AB257" s="14" t="s">
        <v>45</v>
      </c>
      <c r="AC257" s="7" t="s">
        <v>51</v>
      </c>
      <c r="AD257" s="7" t="s">
        <v>53</v>
      </c>
      <c r="AE257" s="7" t="s">
        <v>38</v>
      </c>
      <c r="AF257" s="15">
        <v>244993.61047499935</v>
      </c>
      <c r="AQ257" s="7" t="s">
        <v>32</v>
      </c>
      <c r="AR257" s="7" t="s">
        <v>44</v>
      </c>
      <c r="AS257" s="7" t="s">
        <v>34</v>
      </c>
      <c r="AT257" s="13">
        <v>41518</v>
      </c>
      <c r="AU257" s="13" t="s">
        <v>356</v>
      </c>
      <c r="AV257" s="235" t="str">
        <f t="shared" si="11"/>
        <v>Q3</v>
      </c>
      <c r="AW257" s="14" t="s">
        <v>45</v>
      </c>
      <c r="AX257" s="7" t="s">
        <v>51</v>
      </c>
      <c r="AY257" s="7" t="s">
        <v>53</v>
      </c>
      <c r="AZ257" s="7" t="s">
        <v>38</v>
      </c>
      <c r="BA257" s="15">
        <v>244993.61047499935</v>
      </c>
    </row>
    <row r="258" spans="2:53">
      <c r="B258" s="238"/>
      <c r="C258" s="239"/>
      <c r="D258" s="239"/>
      <c r="E258" s="240"/>
      <c r="F258" s="240"/>
      <c r="G258" s="240"/>
      <c r="H258" s="241"/>
      <c r="I258" s="241"/>
      <c r="J258" s="239"/>
      <c r="K258" s="239"/>
      <c r="L258" s="239"/>
      <c r="M258" s="242"/>
      <c r="S258" s="7" t="s">
        <v>32</v>
      </c>
      <c r="T258" s="7" t="s">
        <v>44</v>
      </c>
      <c r="U258" s="7" t="s">
        <v>34</v>
      </c>
      <c r="V258" s="13">
        <v>41548</v>
      </c>
      <c r="W258" s="13" t="s">
        <v>320</v>
      </c>
      <c r="X258" s="13" t="str">
        <f t="shared" si="10"/>
        <v>10/2/2017</v>
      </c>
      <c r="Y258" s="13" t="s">
        <v>357</v>
      </c>
      <c r="Z258" s="13"/>
      <c r="AA258" s="14">
        <v>10</v>
      </c>
      <c r="AB258" s="14" t="s">
        <v>45</v>
      </c>
      <c r="AC258" s="7" t="s">
        <v>51</v>
      </c>
      <c r="AD258" s="7" t="s">
        <v>53</v>
      </c>
      <c r="AE258" s="7" t="s">
        <v>38</v>
      </c>
      <c r="AF258" s="15">
        <v>232539.08692499998</v>
      </c>
      <c r="AQ258" s="7" t="s">
        <v>32</v>
      </c>
      <c r="AR258" s="7" t="s">
        <v>44</v>
      </c>
      <c r="AS258" s="7" t="s">
        <v>34</v>
      </c>
      <c r="AT258" s="13">
        <v>41548</v>
      </c>
      <c r="AU258" s="13" t="s">
        <v>357</v>
      </c>
      <c r="AV258" s="235" t="str">
        <f t="shared" si="11"/>
        <v>Q4</v>
      </c>
      <c r="AW258" s="14" t="s">
        <v>45</v>
      </c>
      <c r="AX258" s="7" t="s">
        <v>51</v>
      </c>
      <c r="AY258" s="7" t="s">
        <v>53</v>
      </c>
      <c r="AZ258" s="7" t="s">
        <v>38</v>
      </c>
      <c r="BA258" s="15">
        <v>232539.08692499998</v>
      </c>
    </row>
    <row r="259" spans="2:53">
      <c r="B259" s="243"/>
      <c r="C259" s="244"/>
      <c r="D259" s="244"/>
      <c r="E259" s="245"/>
      <c r="F259" s="245"/>
      <c r="G259" s="245"/>
      <c r="H259" s="246"/>
      <c r="I259" s="246"/>
      <c r="J259" s="244"/>
      <c r="K259" s="244"/>
      <c r="L259" s="244"/>
      <c r="M259" s="247"/>
      <c r="S259" s="7" t="s">
        <v>32</v>
      </c>
      <c r="T259" s="7" t="s">
        <v>44</v>
      </c>
      <c r="U259" s="7" t="s">
        <v>34</v>
      </c>
      <c r="V259" s="13">
        <v>41579</v>
      </c>
      <c r="W259" s="13" t="s">
        <v>321</v>
      </c>
      <c r="X259" s="13" t="str">
        <f t="shared" si="10"/>
        <v>11/2/2017</v>
      </c>
      <c r="Y259" s="13" t="s">
        <v>358</v>
      </c>
      <c r="Z259" s="13"/>
      <c r="AA259" s="14">
        <v>11</v>
      </c>
      <c r="AB259" s="14" t="s">
        <v>45</v>
      </c>
      <c r="AC259" s="7" t="s">
        <v>51</v>
      </c>
      <c r="AD259" s="7" t="s">
        <v>53</v>
      </c>
      <c r="AE259" s="7" t="s">
        <v>38</v>
      </c>
      <c r="AF259" s="15">
        <v>238807.31175000002</v>
      </c>
      <c r="AQ259" s="7" t="s">
        <v>32</v>
      </c>
      <c r="AR259" s="7" t="s">
        <v>44</v>
      </c>
      <c r="AS259" s="7" t="s">
        <v>34</v>
      </c>
      <c r="AT259" s="13">
        <v>41579</v>
      </c>
      <c r="AU259" s="13" t="s">
        <v>358</v>
      </c>
      <c r="AV259" s="235" t="str">
        <f t="shared" si="11"/>
        <v>Q4</v>
      </c>
      <c r="AW259" s="14" t="s">
        <v>45</v>
      </c>
      <c r="AX259" s="7" t="s">
        <v>51</v>
      </c>
      <c r="AY259" s="7" t="s">
        <v>53</v>
      </c>
      <c r="AZ259" s="7" t="s">
        <v>38</v>
      </c>
      <c r="BA259" s="15">
        <v>238807.31175000002</v>
      </c>
    </row>
    <row r="260" spans="2:53">
      <c r="B260" s="238"/>
      <c r="C260" s="239"/>
      <c r="D260" s="239"/>
      <c r="E260" s="240"/>
      <c r="F260" s="240"/>
      <c r="G260" s="240"/>
      <c r="H260" s="241"/>
      <c r="I260" s="241"/>
      <c r="J260" s="239"/>
      <c r="K260" s="239"/>
      <c r="L260" s="239"/>
      <c r="M260" s="242"/>
      <c r="S260" s="7" t="s">
        <v>32</v>
      </c>
      <c r="T260" s="7" t="s">
        <v>44</v>
      </c>
      <c r="U260" s="7" t="s">
        <v>34</v>
      </c>
      <c r="V260" s="13">
        <v>41609</v>
      </c>
      <c r="W260" s="13" t="s">
        <v>322</v>
      </c>
      <c r="X260" s="13" t="str">
        <f t="shared" si="10"/>
        <v>12/2/2017</v>
      </c>
      <c r="Y260" s="13" t="s">
        <v>359</v>
      </c>
      <c r="Z260" s="13"/>
      <c r="AA260" s="14">
        <v>12</v>
      </c>
      <c r="AB260" s="14" t="s">
        <v>45</v>
      </c>
      <c r="AC260" s="7" t="s">
        <v>51</v>
      </c>
      <c r="AD260" s="7" t="s">
        <v>53</v>
      </c>
      <c r="AE260" s="7" t="s">
        <v>38</v>
      </c>
      <c r="AF260" s="15">
        <v>229683.42450000002</v>
      </c>
      <c r="AQ260" s="7" t="s">
        <v>32</v>
      </c>
      <c r="AR260" s="7" t="s">
        <v>44</v>
      </c>
      <c r="AS260" s="7" t="s">
        <v>34</v>
      </c>
      <c r="AT260" s="13">
        <v>41609</v>
      </c>
      <c r="AU260" s="13" t="s">
        <v>359</v>
      </c>
      <c r="AV260" s="235" t="str">
        <f t="shared" si="11"/>
        <v>Q4</v>
      </c>
      <c r="AW260" s="14" t="s">
        <v>45</v>
      </c>
      <c r="AX260" s="7" t="s">
        <v>51</v>
      </c>
      <c r="AY260" s="7" t="s">
        <v>53</v>
      </c>
      <c r="AZ260" s="7" t="s">
        <v>38</v>
      </c>
      <c r="BA260" s="15">
        <v>229683.42450000002</v>
      </c>
    </row>
    <row r="261" spans="2:53">
      <c r="B261" s="243"/>
      <c r="C261" s="244"/>
      <c r="D261" s="244"/>
      <c r="E261" s="245"/>
      <c r="F261" s="245"/>
      <c r="G261" s="245"/>
      <c r="H261" s="246"/>
      <c r="I261" s="246"/>
      <c r="J261" s="244"/>
      <c r="K261" s="244"/>
      <c r="L261" s="244"/>
      <c r="M261" s="247"/>
      <c r="S261" s="7" t="s">
        <v>32</v>
      </c>
      <c r="T261" s="7" t="s">
        <v>44</v>
      </c>
      <c r="U261" s="7" t="s">
        <v>34</v>
      </c>
      <c r="V261" s="13">
        <v>41640</v>
      </c>
      <c r="W261" s="13" t="s">
        <v>312</v>
      </c>
      <c r="X261" s="13" t="str">
        <f t="shared" si="10"/>
        <v>1/2/2018</v>
      </c>
      <c r="Y261" s="13" t="s">
        <v>360</v>
      </c>
      <c r="Z261" s="13"/>
      <c r="AA261" s="14">
        <v>1</v>
      </c>
      <c r="AB261" s="14" t="s">
        <v>45</v>
      </c>
      <c r="AC261" s="7" t="s">
        <v>51</v>
      </c>
      <c r="AD261" s="7" t="s">
        <v>53</v>
      </c>
      <c r="AE261" s="7" t="s">
        <v>38</v>
      </c>
      <c r="AF261" s="15">
        <v>288539.74439999997</v>
      </c>
      <c r="AQ261" s="7" t="s">
        <v>32</v>
      </c>
      <c r="AR261" s="7" t="s">
        <v>44</v>
      </c>
      <c r="AS261" s="7" t="s">
        <v>34</v>
      </c>
      <c r="AT261" s="13">
        <v>41640</v>
      </c>
      <c r="AU261" s="13" t="s">
        <v>360</v>
      </c>
      <c r="AV261" s="235" t="str">
        <f t="shared" si="11"/>
        <v>Q1</v>
      </c>
      <c r="AW261" s="14" t="s">
        <v>45</v>
      </c>
      <c r="AX261" s="7" t="s">
        <v>51</v>
      </c>
      <c r="AY261" s="7" t="s">
        <v>53</v>
      </c>
      <c r="AZ261" s="7" t="s">
        <v>38</v>
      </c>
      <c r="BA261" s="15">
        <v>288539.74439999997</v>
      </c>
    </row>
    <row r="262" spans="2:53">
      <c r="B262" s="238"/>
      <c r="C262" s="239"/>
      <c r="D262" s="239"/>
      <c r="E262" s="240"/>
      <c r="F262" s="240"/>
      <c r="G262" s="240"/>
      <c r="H262" s="241"/>
      <c r="I262" s="241"/>
      <c r="J262" s="239"/>
      <c r="K262" s="239"/>
      <c r="L262" s="239"/>
      <c r="M262" s="242"/>
      <c r="S262" s="7" t="s">
        <v>32</v>
      </c>
      <c r="T262" s="7" t="s">
        <v>44</v>
      </c>
      <c r="U262" s="7" t="s">
        <v>34</v>
      </c>
      <c r="V262" s="13">
        <v>41671</v>
      </c>
      <c r="W262" s="13" t="s">
        <v>313</v>
      </c>
      <c r="X262" s="13" t="str">
        <f t="shared" si="10"/>
        <v>2/2/2018</v>
      </c>
      <c r="Y262" s="13" t="s">
        <v>361</v>
      </c>
      <c r="Z262" s="13"/>
      <c r="AA262" s="14">
        <v>2</v>
      </c>
      <c r="AB262" s="14" t="s">
        <v>45</v>
      </c>
      <c r="AC262" s="7" t="s">
        <v>51</v>
      </c>
      <c r="AD262" s="7" t="s">
        <v>53</v>
      </c>
      <c r="AE262" s="7" t="s">
        <v>38</v>
      </c>
      <c r="AF262" s="15">
        <v>242919.90315</v>
      </c>
      <c r="AQ262" s="7" t="s">
        <v>32</v>
      </c>
      <c r="AR262" s="7" t="s">
        <v>44</v>
      </c>
      <c r="AS262" s="7" t="s">
        <v>34</v>
      </c>
      <c r="AT262" s="13">
        <v>41671</v>
      </c>
      <c r="AU262" s="13" t="s">
        <v>361</v>
      </c>
      <c r="AV262" s="235" t="str">
        <f t="shared" si="11"/>
        <v>Q1</v>
      </c>
      <c r="AW262" s="14" t="s">
        <v>45</v>
      </c>
      <c r="AX262" s="7" t="s">
        <v>51</v>
      </c>
      <c r="AY262" s="7" t="s">
        <v>53</v>
      </c>
      <c r="AZ262" s="7" t="s">
        <v>38</v>
      </c>
      <c r="BA262" s="15">
        <v>242919.90315</v>
      </c>
    </row>
    <row r="263" spans="2:53">
      <c r="B263" s="243"/>
      <c r="C263" s="244"/>
      <c r="D263" s="244"/>
      <c r="E263" s="245"/>
      <c r="F263" s="245"/>
      <c r="G263" s="245"/>
      <c r="H263" s="246"/>
      <c r="I263" s="246"/>
      <c r="J263" s="244"/>
      <c r="K263" s="244"/>
      <c r="L263" s="244"/>
      <c r="M263" s="247"/>
      <c r="S263" s="7" t="s">
        <v>32</v>
      </c>
      <c r="T263" s="7" t="s">
        <v>44</v>
      </c>
      <c r="U263" s="7" t="s">
        <v>34</v>
      </c>
      <c r="V263" s="13">
        <v>41699</v>
      </c>
      <c r="W263" s="13" t="s">
        <v>314</v>
      </c>
      <c r="X263" s="13" t="str">
        <f t="shared" si="10"/>
        <v>3/2/2018</v>
      </c>
      <c r="Y263" s="13" t="s">
        <v>362</v>
      </c>
      <c r="Z263" s="13"/>
      <c r="AA263" s="14">
        <v>3</v>
      </c>
      <c r="AB263" s="14" t="s">
        <v>45</v>
      </c>
      <c r="AC263" s="7" t="s">
        <v>51</v>
      </c>
      <c r="AD263" s="7" t="s">
        <v>53</v>
      </c>
      <c r="AE263" s="7" t="s">
        <v>38</v>
      </c>
      <c r="AF263" s="15">
        <v>242366.59080000003</v>
      </c>
      <c r="AQ263" s="7" t="s">
        <v>32</v>
      </c>
      <c r="AR263" s="7" t="s">
        <v>44</v>
      </c>
      <c r="AS263" s="7" t="s">
        <v>34</v>
      </c>
      <c r="AT263" s="13">
        <v>41699</v>
      </c>
      <c r="AU263" s="13" t="s">
        <v>362</v>
      </c>
      <c r="AV263" s="235" t="str">
        <f t="shared" si="11"/>
        <v>Q1</v>
      </c>
      <c r="AW263" s="14" t="s">
        <v>45</v>
      </c>
      <c r="AX263" s="7" t="s">
        <v>51</v>
      </c>
      <c r="AY263" s="7" t="s">
        <v>53</v>
      </c>
      <c r="AZ263" s="7" t="s">
        <v>38</v>
      </c>
      <c r="BA263" s="15">
        <v>242366.59080000003</v>
      </c>
    </row>
    <row r="264" spans="2:53">
      <c r="B264" s="238"/>
      <c r="C264" s="239"/>
      <c r="D264" s="239"/>
      <c r="E264" s="240"/>
      <c r="F264" s="240"/>
      <c r="G264" s="240"/>
      <c r="H264" s="241"/>
      <c r="I264" s="241"/>
      <c r="J264" s="239"/>
      <c r="K264" s="239"/>
      <c r="L264" s="239"/>
      <c r="M264" s="242"/>
      <c r="S264" s="7" t="s">
        <v>32</v>
      </c>
      <c r="T264" s="7" t="s">
        <v>44</v>
      </c>
      <c r="U264" s="7" t="s">
        <v>34</v>
      </c>
      <c r="V264" s="13">
        <v>41730</v>
      </c>
      <c r="W264" s="13" t="s">
        <v>315</v>
      </c>
      <c r="X264" s="13" t="str">
        <f t="shared" si="10"/>
        <v>4/2/2018</v>
      </c>
      <c r="Y264" s="13" t="s">
        <v>363</v>
      </c>
      <c r="Z264" s="13"/>
      <c r="AA264" s="14">
        <v>4</v>
      </c>
      <c r="AB264" s="14" t="s">
        <v>45</v>
      </c>
      <c r="AC264" s="7" t="s">
        <v>51</v>
      </c>
      <c r="AD264" s="7" t="s">
        <v>53</v>
      </c>
      <c r="AE264" s="7" t="s">
        <v>38</v>
      </c>
      <c r="AF264" s="15">
        <v>242893.06177500001</v>
      </c>
      <c r="AQ264" s="7" t="s">
        <v>32</v>
      </c>
      <c r="AR264" s="7" t="s">
        <v>44</v>
      </c>
      <c r="AS264" s="7" t="s">
        <v>34</v>
      </c>
      <c r="AT264" s="13">
        <v>41730</v>
      </c>
      <c r="AU264" s="13" t="s">
        <v>363</v>
      </c>
      <c r="AV264" s="235" t="str">
        <f t="shared" si="11"/>
        <v>Q2</v>
      </c>
      <c r="AW264" s="14" t="s">
        <v>45</v>
      </c>
      <c r="AX264" s="7" t="s">
        <v>51</v>
      </c>
      <c r="AY264" s="7" t="s">
        <v>53</v>
      </c>
      <c r="AZ264" s="7" t="s">
        <v>38</v>
      </c>
      <c r="BA264" s="15">
        <v>242893.06177500001</v>
      </c>
    </row>
    <row r="265" spans="2:53">
      <c r="B265" s="243"/>
      <c r="C265" s="244"/>
      <c r="D265" s="244"/>
      <c r="E265" s="245"/>
      <c r="F265" s="245"/>
      <c r="G265" s="245"/>
      <c r="H265" s="246"/>
      <c r="I265" s="246"/>
      <c r="J265" s="244"/>
      <c r="K265" s="244"/>
      <c r="L265" s="244"/>
      <c r="M265" s="247"/>
      <c r="S265" s="7" t="s">
        <v>32</v>
      </c>
      <c r="T265" s="7" t="s">
        <v>44</v>
      </c>
      <c r="U265" s="7" t="s">
        <v>34</v>
      </c>
      <c r="V265" s="13">
        <v>41760</v>
      </c>
      <c r="W265" s="13" t="s">
        <v>272</v>
      </c>
      <c r="X265" s="13" t="str">
        <f t="shared" si="10"/>
        <v>5/2/2018</v>
      </c>
      <c r="Y265" s="13" t="s">
        <v>364</v>
      </c>
      <c r="Z265" s="13"/>
      <c r="AA265" s="14">
        <v>5</v>
      </c>
      <c r="AB265" s="14" t="s">
        <v>45</v>
      </c>
      <c r="AC265" s="7" t="s">
        <v>51</v>
      </c>
      <c r="AD265" s="7" t="s">
        <v>53</v>
      </c>
      <c r="AE265" s="7" t="s">
        <v>38</v>
      </c>
      <c r="AF265" s="15">
        <v>257924.84062500004</v>
      </c>
      <c r="AQ265" s="7" t="s">
        <v>32</v>
      </c>
      <c r="AR265" s="7" t="s">
        <v>44</v>
      </c>
      <c r="AS265" s="7" t="s">
        <v>34</v>
      </c>
      <c r="AT265" s="13">
        <v>41760</v>
      </c>
      <c r="AU265" s="13" t="s">
        <v>364</v>
      </c>
      <c r="AV265" s="235" t="str">
        <f t="shared" si="11"/>
        <v>Q2</v>
      </c>
      <c r="AW265" s="14" t="s">
        <v>45</v>
      </c>
      <c r="AX265" s="7" t="s">
        <v>51</v>
      </c>
      <c r="AY265" s="7" t="s">
        <v>53</v>
      </c>
      <c r="AZ265" s="7" t="s">
        <v>38</v>
      </c>
      <c r="BA265" s="15">
        <v>257924.84062500004</v>
      </c>
    </row>
    <row r="266" spans="2:53">
      <c r="B266" s="238"/>
      <c r="C266" s="239"/>
      <c r="D266" s="239"/>
      <c r="E266" s="240"/>
      <c r="F266" s="240"/>
      <c r="G266" s="240"/>
      <c r="H266" s="241"/>
      <c r="I266" s="241"/>
      <c r="J266" s="239"/>
      <c r="K266" s="239"/>
      <c r="L266" s="239"/>
      <c r="M266" s="242"/>
      <c r="S266" s="7" t="s">
        <v>32</v>
      </c>
      <c r="T266" s="7" t="s">
        <v>44</v>
      </c>
      <c r="U266" s="7" t="s">
        <v>34</v>
      </c>
      <c r="V266" s="13">
        <v>41791</v>
      </c>
      <c r="W266" s="13" t="s">
        <v>316</v>
      </c>
      <c r="X266" s="13" t="str">
        <f t="shared" si="10"/>
        <v>6/2/2018</v>
      </c>
      <c r="Y266" s="13" t="s">
        <v>365</v>
      </c>
      <c r="Z266" s="13"/>
      <c r="AA266" s="14">
        <v>6</v>
      </c>
      <c r="AB266" s="14" t="s">
        <v>45</v>
      </c>
      <c r="AC266" s="7" t="s">
        <v>51</v>
      </c>
      <c r="AD266" s="7" t="s">
        <v>53</v>
      </c>
      <c r="AE266" s="7" t="s">
        <v>38</v>
      </c>
      <c r="AF266" s="15">
        <v>294053.34352500003</v>
      </c>
      <c r="AQ266" s="7" t="s">
        <v>32</v>
      </c>
      <c r="AR266" s="7" t="s">
        <v>44</v>
      </c>
      <c r="AS266" s="7" t="s">
        <v>34</v>
      </c>
      <c r="AT266" s="13">
        <v>41791</v>
      </c>
      <c r="AU266" s="13" t="s">
        <v>365</v>
      </c>
      <c r="AV266" s="235" t="str">
        <f t="shared" si="11"/>
        <v>Q2</v>
      </c>
      <c r="AW266" s="14" t="s">
        <v>45</v>
      </c>
      <c r="AX266" s="7" t="s">
        <v>51</v>
      </c>
      <c r="AY266" s="7" t="s">
        <v>53</v>
      </c>
      <c r="AZ266" s="7" t="s">
        <v>38</v>
      </c>
      <c r="BA266" s="15">
        <v>294053.34352500003</v>
      </c>
    </row>
    <row r="267" spans="2:53">
      <c r="B267" s="243"/>
      <c r="C267" s="244"/>
      <c r="D267" s="244"/>
      <c r="E267" s="245"/>
      <c r="F267" s="245"/>
      <c r="G267" s="245"/>
      <c r="H267" s="246"/>
      <c r="I267" s="246"/>
      <c r="J267" s="244"/>
      <c r="K267" s="244"/>
      <c r="L267" s="244"/>
      <c r="M267" s="247"/>
      <c r="S267" s="7" t="s">
        <v>32</v>
      </c>
      <c r="T267" s="7" t="s">
        <v>44</v>
      </c>
      <c r="U267" s="7" t="s">
        <v>34</v>
      </c>
      <c r="V267" s="13">
        <v>41456</v>
      </c>
      <c r="W267" s="13" t="s">
        <v>317</v>
      </c>
      <c r="X267" s="13" t="str">
        <f t="shared" si="10"/>
        <v>7/2/2017</v>
      </c>
      <c r="Y267" s="13" t="s">
        <v>354</v>
      </c>
      <c r="Z267" s="13"/>
      <c r="AA267" s="14">
        <v>7</v>
      </c>
      <c r="AB267" s="14" t="s">
        <v>45</v>
      </c>
      <c r="AC267" s="7" t="s">
        <v>51</v>
      </c>
      <c r="AD267" s="7" t="s">
        <v>54</v>
      </c>
      <c r="AE267" s="7" t="s">
        <v>38</v>
      </c>
      <c r="AF267" s="15">
        <v>255837.1285374992</v>
      </c>
      <c r="AQ267" s="7" t="s">
        <v>32</v>
      </c>
      <c r="AR267" s="7" t="s">
        <v>44</v>
      </c>
      <c r="AS267" s="7" t="s">
        <v>34</v>
      </c>
      <c r="AT267" s="13">
        <v>41456</v>
      </c>
      <c r="AU267" s="13" t="s">
        <v>354</v>
      </c>
      <c r="AV267" s="235" t="str">
        <f t="shared" si="11"/>
        <v>Q3</v>
      </c>
      <c r="AW267" s="14" t="s">
        <v>45</v>
      </c>
      <c r="AX267" s="7" t="s">
        <v>51</v>
      </c>
      <c r="AY267" s="7" t="s">
        <v>54</v>
      </c>
      <c r="AZ267" s="7" t="s">
        <v>38</v>
      </c>
      <c r="BA267" s="15">
        <v>255837.1285374992</v>
      </c>
    </row>
    <row r="268" spans="2:53">
      <c r="B268" s="238"/>
      <c r="C268" s="239"/>
      <c r="D268" s="239"/>
      <c r="E268" s="240"/>
      <c r="F268" s="240"/>
      <c r="G268" s="240"/>
      <c r="H268" s="241"/>
      <c r="I268" s="241"/>
      <c r="J268" s="239"/>
      <c r="K268" s="239"/>
      <c r="L268" s="239"/>
      <c r="M268" s="242"/>
      <c r="S268" s="7" t="s">
        <v>32</v>
      </c>
      <c r="T268" s="7" t="s">
        <v>44</v>
      </c>
      <c r="U268" s="7" t="s">
        <v>34</v>
      </c>
      <c r="V268" s="13">
        <v>41487</v>
      </c>
      <c r="W268" s="13" t="s">
        <v>318</v>
      </c>
      <c r="X268" s="13" t="str">
        <f t="shared" si="10"/>
        <v>8/2/2017</v>
      </c>
      <c r="Y268" s="13" t="s">
        <v>355</v>
      </c>
      <c r="Z268" s="13"/>
      <c r="AA268" s="14">
        <v>8</v>
      </c>
      <c r="AB268" s="14" t="s">
        <v>45</v>
      </c>
      <c r="AC268" s="7" t="s">
        <v>51</v>
      </c>
      <c r="AD268" s="7" t="s">
        <v>54</v>
      </c>
      <c r="AE268" s="7" t="s">
        <v>38</v>
      </c>
      <c r="AF268" s="15">
        <v>353492.79561249999</v>
      </c>
      <c r="AQ268" s="7" t="s">
        <v>32</v>
      </c>
      <c r="AR268" s="7" t="s">
        <v>44</v>
      </c>
      <c r="AS268" s="7" t="s">
        <v>34</v>
      </c>
      <c r="AT268" s="13">
        <v>41487</v>
      </c>
      <c r="AU268" s="13" t="s">
        <v>355</v>
      </c>
      <c r="AV268" s="235" t="str">
        <f t="shared" si="11"/>
        <v>Q3</v>
      </c>
      <c r="AW268" s="14" t="s">
        <v>45</v>
      </c>
      <c r="AX268" s="7" t="s">
        <v>51</v>
      </c>
      <c r="AY268" s="7" t="s">
        <v>54</v>
      </c>
      <c r="AZ268" s="7" t="s">
        <v>38</v>
      </c>
      <c r="BA268" s="15">
        <v>353492.79561249999</v>
      </c>
    </row>
    <row r="269" spans="2:53">
      <c r="B269" s="243"/>
      <c r="C269" s="244"/>
      <c r="D269" s="244"/>
      <c r="E269" s="245"/>
      <c r="F269" s="245"/>
      <c r="G269" s="245"/>
      <c r="H269" s="246"/>
      <c r="I269" s="246"/>
      <c r="J269" s="244"/>
      <c r="K269" s="244"/>
      <c r="L269" s="244"/>
      <c r="M269" s="247"/>
      <c r="S269" s="7" t="s">
        <v>32</v>
      </c>
      <c r="T269" s="7" t="s">
        <v>44</v>
      </c>
      <c r="U269" s="7" t="s">
        <v>34</v>
      </c>
      <c r="V269" s="13">
        <v>41518</v>
      </c>
      <c r="W269" s="13" t="s">
        <v>319</v>
      </c>
      <c r="X269" s="13" t="str">
        <f t="shared" si="10"/>
        <v>9/2/2017</v>
      </c>
      <c r="Y269" s="13" t="s">
        <v>356</v>
      </c>
      <c r="Z269" s="13"/>
      <c r="AA269" s="14">
        <v>9</v>
      </c>
      <c r="AB269" s="14" t="s">
        <v>45</v>
      </c>
      <c r="AC269" s="7" t="s">
        <v>51</v>
      </c>
      <c r="AD269" s="7" t="s">
        <v>54</v>
      </c>
      <c r="AE269" s="7" t="s">
        <v>38</v>
      </c>
      <c r="AF269" s="15">
        <v>276752.04146249924</v>
      </c>
      <c r="AQ269" s="7" t="s">
        <v>32</v>
      </c>
      <c r="AR269" s="7" t="s">
        <v>44</v>
      </c>
      <c r="AS269" s="7" t="s">
        <v>34</v>
      </c>
      <c r="AT269" s="13">
        <v>41518</v>
      </c>
      <c r="AU269" s="13" t="s">
        <v>356</v>
      </c>
      <c r="AV269" s="235" t="str">
        <f t="shared" si="11"/>
        <v>Q3</v>
      </c>
      <c r="AW269" s="14" t="s">
        <v>45</v>
      </c>
      <c r="AX269" s="7" t="s">
        <v>51</v>
      </c>
      <c r="AY269" s="7" t="s">
        <v>54</v>
      </c>
      <c r="AZ269" s="7" t="s">
        <v>38</v>
      </c>
      <c r="BA269" s="15">
        <v>276752.04146249924</v>
      </c>
    </row>
    <row r="270" spans="2:53">
      <c r="B270" s="238"/>
      <c r="C270" s="239"/>
      <c r="D270" s="239"/>
      <c r="E270" s="240"/>
      <c r="F270" s="240"/>
      <c r="G270" s="240"/>
      <c r="H270" s="241"/>
      <c r="I270" s="241"/>
      <c r="J270" s="239"/>
      <c r="K270" s="239"/>
      <c r="L270" s="239"/>
      <c r="M270" s="242"/>
      <c r="S270" s="7" t="s">
        <v>32</v>
      </c>
      <c r="T270" s="7" t="s">
        <v>44</v>
      </c>
      <c r="U270" s="7" t="s">
        <v>34</v>
      </c>
      <c r="V270" s="13">
        <v>41548</v>
      </c>
      <c r="W270" s="13" t="s">
        <v>320</v>
      </c>
      <c r="X270" s="13" t="str">
        <f t="shared" si="10"/>
        <v>10/2/2017</v>
      </c>
      <c r="Y270" s="13" t="s">
        <v>357</v>
      </c>
      <c r="Z270" s="13"/>
      <c r="AA270" s="14">
        <v>10</v>
      </c>
      <c r="AB270" s="14" t="s">
        <v>45</v>
      </c>
      <c r="AC270" s="7" t="s">
        <v>51</v>
      </c>
      <c r="AD270" s="7" t="s">
        <v>54</v>
      </c>
      <c r="AE270" s="7" t="s">
        <v>38</v>
      </c>
      <c r="AF270" s="15">
        <v>262683.04263749992</v>
      </c>
      <c r="AQ270" s="7" t="s">
        <v>32</v>
      </c>
      <c r="AR270" s="7" t="s">
        <v>44</v>
      </c>
      <c r="AS270" s="7" t="s">
        <v>34</v>
      </c>
      <c r="AT270" s="13">
        <v>41548</v>
      </c>
      <c r="AU270" s="13" t="s">
        <v>357</v>
      </c>
      <c r="AV270" s="235" t="str">
        <f t="shared" si="11"/>
        <v>Q4</v>
      </c>
      <c r="AW270" s="14" t="s">
        <v>45</v>
      </c>
      <c r="AX270" s="7" t="s">
        <v>51</v>
      </c>
      <c r="AY270" s="7" t="s">
        <v>54</v>
      </c>
      <c r="AZ270" s="7" t="s">
        <v>38</v>
      </c>
      <c r="BA270" s="15">
        <v>262683.04263749992</v>
      </c>
    </row>
    <row r="271" spans="2:53">
      <c r="B271" s="243"/>
      <c r="C271" s="244"/>
      <c r="D271" s="244"/>
      <c r="E271" s="245"/>
      <c r="F271" s="245"/>
      <c r="G271" s="245"/>
      <c r="H271" s="246"/>
      <c r="I271" s="246"/>
      <c r="J271" s="244"/>
      <c r="K271" s="244"/>
      <c r="L271" s="244"/>
      <c r="M271" s="247"/>
      <c r="S271" s="7" t="s">
        <v>32</v>
      </c>
      <c r="T271" s="7" t="s">
        <v>44</v>
      </c>
      <c r="U271" s="7" t="s">
        <v>34</v>
      </c>
      <c r="V271" s="13">
        <v>41579</v>
      </c>
      <c r="W271" s="13" t="s">
        <v>321</v>
      </c>
      <c r="X271" s="13" t="str">
        <f t="shared" si="10"/>
        <v>11/2/2017</v>
      </c>
      <c r="Y271" s="13" t="s">
        <v>358</v>
      </c>
      <c r="Z271" s="13"/>
      <c r="AA271" s="14">
        <v>11</v>
      </c>
      <c r="AB271" s="14" t="s">
        <v>45</v>
      </c>
      <c r="AC271" s="7" t="s">
        <v>51</v>
      </c>
      <c r="AD271" s="7" t="s">
        <v>54</v>
      </c>
      <c r="AE271" s="7" t="s">
        <v>38</v>
      </c>
      <c r="AF271" s="15">
        <v>269763.81512500002</v>
      </c>
      <c r="AQ271" s="7" t="s">
        <v>32</v>
      </c>
      <c r="AR271" s="7" t="s">
        <v>44</v>
      </c>
      <c r="AS271" s="7" t="s">
        <v>34</v>
      </c>
      <c r="AT271" s="13">
        <v>41579</v>
      </c>
      <c r="AU271" s="13" t="s">
        <v>358</v>
      </c>
      <c r="AV271" s="235" t="str">
        <f t="shared" si="11"/>
        <v>Q4</v>
      </c>
      <c r="AW271" s="14" t="s">
        <v>45</v>
      </c>
      <c r="AX271" s="7" t="s">
        <v>51</v>
      </c>
      <c r="AY271" s="7" t="s">
        <v>54</v>
      </c>
      <c r="AZ271" s="7" t="s">
        <v>38</v>
      </c>
      <c r="BA271" s="15">
        <v>269763.81512500002</v>
      </c>
    </row>
    <row r="272" spans="2:53">
      <c r="B272" s="238"/>
      <c r="C272" s="239"/>
      <c r="D272" s="239"/>
      <c r="E272" s="240"/>
      <c r="F272" s="240"/>
      <c r="G272" s="240"/>
      <c r="H272" s="241"/>
      <c r="I272" s="241"/>
      <c r="J272" s="239"/>
      <c r="K272" s="239"/>
      <c r="L272" s="239"/>
      <c r="M272" s="242"/>
      <c r="S272" s="7" t="s">
        <v>32</v>
      </c>
      <c r="T272" s="7" t="s">
        <v>44</v>
      </c>
      <c r="U272" s="7" t="s">
        <v>34</v>
      </c>
      <c r="V272" s="13">
        <v>41609</v>
      </c>
      <c r="W272" s="13" t="s">
        <v>322</v>
      </c>
      <c r="X272" s="13" t="str">
        <f t="shared" si="10"/>
        <v>12/2/2017</v>
      </c>
      <c r="Y272" s="13" t="s">
        <v>359</v>
      </c>
      <c r="Z272" s="13"/>
      <c r="AA272" s="14">
        <v>12</v>
      </c>
      <c r="AB272" s="14" t="s">
        <v>45</v>
      </c>
      <c r="AC272" s="7" t="s">
        <v>51</v>
      </c>
      <c r="AD272" s="7" t="s">
        <v>54</v>
      </c>
      <c r="AE272" s="7" t="s">
        <v>38</v>
      </c>
      <c r="AF272" s="15">
        <v>259457.20175000001</v>
      </c>
      <c r="AQ272" s="7" t="s">
        <v>32</v>
      </c>
      <c r="AR272" s="7" t="s">
        <v>44</v>
      </c>
      <c r="AS272" s="7" t="s">
        <v>34</v>
      </c>
      <c r="AT272" s="13">
        <v>41609</v>
      </c>
      <c r="AU272" s="13" t="s">
        <v>359</v>
      </c>
      <c r="AV272" s="235" t="str">
        <f t="shared" si="11"/>
        <v>Q4</v>
      </c>
      <c r="AW272" s="14" t="s">
        <v>45</v>
      </c>
      <c r="AX272" s="7" t="s">
        <v>51</v>
      </c>
      <c r="AY272" s="7" t="s">
        <v>54</v>
      </c>
      <c r="AZ272" s="7" t="s">
        <v>38</v>
      </c>
      <c r="BA272" s="15">
        <v>259457.20175000001</v>
      </c>
    </row>
    <row r="273" spans="2:53">
      <c r="B273" s="243"/>
      <c r="C273" s="244"/>
      <c r="D273" s="244"/>
      <c r="E273" s="245"/>
      <c r="F273" s="245"/>
      <c r="G273" s="245"/>
      <c r="H273" s="246"/>
      <c r="I273" s="246"/>
      <c r="J273" s="244"/>
      <c r="K273" s="244"/>
      <c r="L273" s="244"/>
      <c r="M273" s="247"/>
      <c r="S273" s="7" t="s">
        <v>32</v>
      </c>
      <c r="T273" s="7" t="s">
        <v>44</v>
      </c>
      <c r="U273" s="7" t="s">
        <v>34</v>
      </c>
      <c r="V273" s="13">
        <v>41640</v>
      </c>
      <c r="W273" s="13" t="s">
        <v>312</v>
      </c>
      <c r="X273" s="13" t="str">
        <f t="shared" si="10"/>
        <v>1/2/2018</v>
      </c>
      <c r="Y273" s="13" t="s">
        <v>360</v>
      </c>
      <c r="Z273" s="13"/>
      <c r="AA273" s="14">
        <v>1</v>
      </c>
      <c r="AB273" s="14" t="s">
        <v>45</v>
      </c>
      <c r="AC273" s="7" t="s">
        <v>51</v>
      </c>
      <c r="AD273" s="7" t="s">
        <v>54</v>
      </c>
      <c r="AE273" s="7" t="s">
        <v>38</v>
      </c>
      <c r="AF273" s="15">
        <v>325943.04459999991</v>
      </c>
      <c r="AQ273" s="7" t="s">
        <v>32</v>
      </c>
      <c r="AR273" s="7" t="s">
        <v>44</v>
      </c>
      <c r="AS273" s="7" t="s">
        <v>34</v>
      </c>
      <c r="AT273" s="13">
        <v>41640</v>
      </c>
      <c r="AU273" s="13" t="s">
        <v>360</v>
      </c>
      <c r="AV273" s="235" t="str">
        <f t="shared" si="11"/>
        <v>Q1</v>
      </c>
      <c r="AW273" s="14" t="s">
        <v>45</v>
      </c>
      <c r="AX273" s="7" t="s">
        <v>51</v>
      </c>
      <c r="AY273" s="7" t="s">
        <v>54</v>
      </c>
      <c r="AZ273" s="7" t="s">
        <v>38</v>
      </c>
      <c r="BA273" s="15">
        <v>325943.04459999991</v>
      </c>
    </row>
    <row r="274" spans="2:53">
      <c r="B274" s="238"/>
      <c r="C274" s="239"/>
      <c r="D274" s="239"/>
      <c r="E274" s="240"/>
      <c r="F274" s="240"/>
      <c r="G274" s="240"/>
      <c r="H274" s="241"/>
      <c r="I274" s="241"/>
      <c r="J274" s="239"/>
      <c r="K274" s="239"/>
      <c r="L274" s="239"/>
      <c r="M274" s="242"/>
      <c r="S274" s="7" t="s">
        <v>32</v>
      </c>
      <c r="T274" s="7" t="s">
        <v>44</v>
      </c>
      <c r="U274" s="7" t="s">
        <v>34</v>
      </c>
      <c r="V274" s="13">
        <v>41671</v>
      </c>
      <c r="W274" s="13" t="s">
        <v>313</v>
      </c>
      <c r="X274" s="13" t="str">
        <f t="shared" si="10"/>
        <v>2/2/2018</v>
      </c>
      <c r="Y274" s="13" t="s">
        <v>361</v>
      </c>
      <c r="Z274" s="13"/>
      <c r="AA274" s="14">
        <v>2</v>
      </c>
      <c r="AB274" s="14" t="s">
        <v>45</v>
      </c>
      <c r="AC274" s="7" t="s">
        <v>51</v>
      </c>
      <c r="AD274" s="7" t="s">
        <v>54</v>
      </c>
      <c r="AE274" s="7" t="s">
        <v>38</v>
      </c>
      <c r="AF274" s="15">
        <v>274409.52022499999</v>
      </c>
      <c r="AQ274" s="7" t="s">
        <v>32</v>
      </c>
      <c r="AR274" s="7" t="s">
        <v>44</v>
      </c>
      <c r="AS274" s="7" t="s">
        <v>34</v>
      </c>
      <c r="AT274" s="13">
        <v>41671</v>
      </c>
      <c r="AU274" s="13" t="s">
        <v>361</v>
      </c>
      <c r="AV274" s="235" t="str">
        <f t="shared" si="11"/>
        <v>Q1</v>
      </c>
      <c r="AW274" s="14" t="s">
        <v>45</v>
      </c>
      <c r="AX274" s="7" t="s">
        <v>51</v>
      </c>
      <c r="AY274" s="7" t="s">
        <v>54</v>
      </c>
      <c r="AZ274" s="7" t="s">
        <v>38</v>
      </c>
      <c r="BA274" s="15">
        <v>274409.52022499999</v>
      </c>
    </row>
    <row r="275" spans="2:53">
      <c r="B275" s="243"/>
      <c r="C275" s="244"/>
      <c r="D275" s="244"/>
      <c r="E275" s="245"/>
      <c r="F275" s="245"/>
      <c r="G275" s="245"/>
      <c r="H275" s="246"/>
      <c r="I275" s="246"/>
      <c r="J275" s="244"/>
      <c r="K275" s="244"/>
      <c r="L275" s="244"/>
      <c r="M275" s="247"/>
      <c r="S275" s="7" t="s">
        <v>32</v>
      </c>
      <c r="T275" s="7" t="s">
        <v>44</v>
      </c>
      <c r="U275" s="7" t="s">
        <v>34</v>
      </c>
      <c r="V275" s="13">
        <v>41699</v>
      </c>
      <c r="W275" s="13" t="s">
        <v>314</v>
      </c>
      <c r="X275" s="13" t="str">
        <f t="shared" si="10"/>
        <v>3/2/2018</v>
      </c>
      <c r="Y275" s="13" t="s">
        <v>362</v>
      </c>
      <c r="Z275" s="13"/>
      <c r="AA275" s="14">
        <v>3</v>
      </c>
      <c r="AB275" s="14" t="s">
        <v>45</v>
      </c>
      <c r="AC275" s="7" t="s">
        <v>51</v>
      </c>
      <c r="AD275" s="7" t="s">
        <v>54</v>
      </c>
      <c r="AE275" s="7" t="s">
        <v>38</v>
      </c>
      <c r="AF275" s="15">
        <v>273784.48220000003</v>
      </c>
      <c r="AQ275" s="7" t="s">
        <v>32</v>
      </c>
      <c r="AR275" s="7" t="s">
        <v>44</v>
      </c>
      <c r="AS275" s="7" t="s">
        <v>34</v>
      </c>
      <c r="AT275" s="13">
        <v>41699</v>
      </c>
      <c r="AU275" s="13" t="s">
        <v>362</v>
      </c>
      <c r="AV275" s="235" t="str">
        <f t="shared" si="11"/>
        <v>Q1</v>
      </c>
      <c r="AW275" s="14" t="s">
        <v>45</v>
      </c>
      <c r="AX275" s="7" t="s">
        <v>51</v>
      </c>
      <c r="AY275" s="7" t="s">
        <v>54</v>
      </c>
      <c r="AZ275" s="7" t="s">
        <v>38</v>
      </c>
      <c r="BA275" s="15">
        <v>273784.48220000003</v>
      </c>
    </row>
    <row r="276" spans="2:53">
      <c r="B276" s="238"/>
      <c r="C276" s="239"/>
      <c r="D276" s="239"/>
      <c r="E276" s="240"/>
      <c r="F276" s="240"/>
      <c r="G276" s="240"/>
      <c r="H276" s="241"/>
      <c r="I276" s="241"/>
      <c r="J276" s="239"/>
      <c r="K276" s="239"/>
      <c r="L276" s="239"/>
      <c r="M276" s="242"/>
      <c r="S276" s="7" t="s">
        <v>32</v>
      </c>
      <c r="T276" s="7" t="s">
        <v>44</v>
      </c>
      <c r="U276" s="7" t="s">
        <v>34</v>
      </c>
      <c r="V276" s="13">
        <v>41730</v>
      </c>
      <c r="W276" s="13" t="s">
        <v>315</v>
      </c>
      <c r="X276" s="13" t="str">
        <f t="shared" si="10"/>
        <v>4/2/2018</v>
      </c>
      <c r="Y276" s="13" t="s">
        <v>363</v>
      </c>
      <c r="Z276" s="13"/>
      <c r="AA276" s="14">
        <v>4</v>
      </c>
      <c r="AB276" s="14" t="s">
        <v>45</v>
      </c>
      <c r="AC276" s="7" t="s">
        <v>51</v>
      </c>
      <c r="AD276" s="7" t="s">
        <v>54</v>
      </c>
      <c r="AE276" s="7" t="s">
        <v>38</v>
      </c>
      <c r="AF276" s="15">
        <v>274379.19941249996</v>
      </c>
      <c r="AQ276" s="7" t="s">
        <v>32</v>
      </c>
      <c r="AR276" s="7" t="s">
        <v>44</v>
      </c>
      <c r="AS276" s="7" t="s">
        <v>34</v>
      </c>
      <c r="AT276" s="13">
        <v>41730</v>
      </c>
      <c r="AU276" s="13" t="s">
        <v>363</v>
      </c>
      <c r="AV276" s="235" t="str">
        <f t="shared" si="11"/>
        <v>Q2</v>
      </c>
      <c r="AW276" s="14" t="s">
        <v>45</v>
      </c>
      <c r="AX276" s="7" t="s">
        <v>51</v>
      </c>
      <c r="AY276" s="7" t="s">
        <v>54</v>
      </c>
      <c r="AZ276" s="7" t="s">
        <v>38</v>
      </c>
      <c r="BA276" s="15">
        <v>274379.19941249996</v>
      </c>
    </row>
    <row r="277" spans="2:53">
      <c r="B277" s="243"/>
      <c r="C277" s="244"/>
      <c r="D277" s="244"/>
      <c r="E277" s="245"/>
      <c r="F277" s="245"/>
      <c r="G277" s="245"/>
      <c r="H277" s="246"/>
      <c r="I277" s="246"/>
      <c r="J277" s="244"/>
      <c r="K277" s="244"/>
      <c r="L277" s="244"/>
      <c r="M277" s="247"/>
      <c r="S277" s="7" t="s">
        <v>32</v>
      </c>
      <c r="T277" s="7" t="s">
        <v>44</v>
      </c>
      <c r="U277" s="7" t="s">
        <v>34</v>
      </c>
      <c r="V277" s="13">
        <v>41760</v>
      </c>
      <c r="W277" s="13" t="s">
        <v>272</v>
      </c>
      <c r="X277" s="13" t="str">
        <f t="shared" si="10"/>
        <v>5/2/2018</v>
      </c>
      <c r="Y277" s="13" t="s">
        <v>364</v>
      </c>
      <c r="Z277" s="13"/>
      <c r="AA277" s="14">
        <v>5</v>
      </c>
      <c r="AB277" s="14" t="s">
        <v>45</v>
      </c>
      <c r="AC277" s="7" t="s">
        <v>51</v>
      </c>
      <c r="AD277" s="7" t="s">
        <v>54</v>
      </c>
      <c r="AE277" s="7" t="s">
        <v>38</v>
      </c>
      <c r="AF277" s="15">
        <v>291359.54218749999</v>
      </c>
      <c r="AQ277" s="7" t="s">
        <v>32</v>
      </c>
      <c r="AR277" s="7" t="s">
        <v>44</v>
      </c>
      <c r="AS277" s="7" t="s">
        <v>34</v>
      </c>
      <c r="AT277" s="13">
        <v>41760</v>
      </c>
      <c r="AU277" s="13" t="s">
        <v>364</v>
      </c>
      <c r="AV277" s="235" t="str">
        <f t="shared" si="11"/>
        <v>Q2</v>
      </c>
      <c r="AW277" s="14" t="s">
        <v>45</v>
      </c>
      <c r="AX277" s="7" t="s">
        <v>51</v>
      </c>
      <c r="AY277" s="7" t="s">
        <v>54</v>
      </c>
      <c r="AZ277" s="7" t="s">
        <v>38</v>
      </c>
      <c r="BA277" s="15">
        <v>291359.54218749999</v>
      </c>
    </row>
    <row r="278" spans="2:53">
      <c r="B278" s="238"/>
      <c r="C278" s="239"/>
      <c r="D278" s="239"/>
      <c r="E278" s="240"/>
      <c r="F278" s="240"/>
      <c r="G278" s="240"/>
      <c r="H278" s="241"/>
      <c r="I278" s="241"/>
      <c r="J278" s="239"/>
      <c r="K278" s="239"/>
      <c r="L278" s="239"/>
      <c r="M278" s="242"/>
      <c r="S278" s="7" t="s">
        <v>32</v>
      </c>
      <c r="T278" s="7" t="s">
        <v>44</v>
      </c>
      <c r="U278" s="7" t="s">
        <v>34</v>
      </c>
      <c r="V278" s="13">
        <v>41791</v>
      </c>
      <c r="W278" s="13" t="s">
        <v>316</v>
      </c>
      <c r="X278" s="13" t="str">
        <f t="shared" si="10"/>
        <v>6/2/2018</v>
      </c>
      <c r="Y278" s="13" t="s">
        <v>365</v>
      </c>
      <c r="Z278" s="13"/>
      <c r="AA278" s="14">
        <v>6</v>
      </c>
      <c r="AB278" s="14" t="s">
        <v>45</v>
      </c>
      <c r="AC278" s="7" t="s">
        <v>51</v>
      </c>
      <c r="AD278" s="7" t="s">
        <v>54</v>
      </c>
      <c r="AE278" s="7" t="s">
        <v>38</v>
      </c>
      <c r="AF278" s="15">
        <v>332171.36953749997</v>
      </c>
      <c r="AQ278" s="7" t="s">
        <v>32</v>
      </c>
      <c r="AR278" s="7" t="s">
        <v>44</v>
      </c>
      <c r="AS278" s="7" t="s">
        <v>34</v>
      </c>
      <c r="AT278" s="13">
        <v>41791</v>
      </c>
      <c r="AU278" s="13" t="s">
        <v>365</v>
      </c>
      <c r="AV278" s="235" t="str">
        <f t="shared" si="11"/>
        <v>Q2</v>
      </c>
      <c r="AW278" s="14" t="s">
        <v>45</v>
      </c>
      <c r="AX278" s="7" t="s">
        <v>51</v>
      </c>
      <c r="AY278" s="7" t="s">
        <v>54</v>
      </c>
      <c r="AZ278" s="7" t="s">
        <v>38</v>
      </c>
      <c r="BA278" s="15">
        <v>332171.36953749997</v>
      </c>
    </row>
    <row r="279" spans="2:53">
      <c r="B279" s="243"/>
      <c r="C279" s="244"/>
      <c r="D279" s="244"/>
      <c r="E279" s="245"/>
      <c r="F279" s="245"/>
      <c r="G279" s="245"/>
      <c r="H279" s="246"/>
      <c r="I279" s="246"/>
      <c r="J279" s="244"/>
      <c r="K279" s="244"/>
      <c r="L279" s="244"/>
      <c r="M279" s="247"/>
      <c r="S279" s="7" t="s">
        <v>32</v>
      </c>
      <c r="T279" s="7" t="s">
        <v>44</v>
      </c>
      <c r="U279" s="7" t="s">
        <v>34</v>
      </c>
      <c r="V279" s="13">
        <v>41456</v>
      </c>
      <c r="W279" s="13" t="s">
        <v>317</v>
      </c>
      <c r="X279" s="13" t="str">
        <f t="shared" si="10"/>
        <v>7/2/2017</v>
      </c>
      <c r="Y279" s="13" t="s">
        <v>354</v>
      </c>
      <c r="Z279" s="13"/>
      <c r="AA279" s="14">
        <v>7</v>
      </c>
      <c r="AB279" s="14" t="s">
        <v>45</v>
      </c>
      <c r="AC279" s="7" t="s">
        <v>51</v>
      </c>
      <c r="AD279" s="7" t="s">
        <v>55</v>
      </c>
      <c r="AE279" s="7" t="s">
        <v>38</v>
      </c>
      <c r="AF279" s="15">
        <v>176150.15407499947</v>
      </c>
      <c r="AQ279" s="7" t="s">
        <v>32</v>
      </c>
      <c r="AR279" s="7" t="s">
        <v>44</v>
      </c>
      <c r="AS279" s="7" t="s">
        <v>34</v>
      </c>
      <c r="AT279" s="13">
        <v>41456</v>
      </c>
      <c r="AU279" s="13" t="s">
        <v>354</v>
      </c>
      <c r="AV279" s="235" t="str">
        <f t="shared" si="11"/>
        <v>Q3</v>
      </c>
      <c r="AW279" s="14" t="s">
        <v>45</v>
      </c>
      <c r="AX279" s="7" t="s">
        <v>51</v>
      </c>
      <c r="AY279" s="7" t="s">
        <v>55</v>
      </c>
      <c r="AZ279" s="7" t="s">
        <v>38</v>
      </c>
      <c r="BA279" s="15">
        <v>176150.15407499947</v>
      </c>
    </row>
    <row r="280" spans="2:53">
      <c r="B280" s="238"/>
      <c r="C280" s="239"/>
      <c r="D280" s="239"/>
      <c r="E280" s="240"/>
      <c r="F280" s="240"/>
      <c r="G280" s="240"/>
      <c r="H280" s="241"/>
      <c r="I280" s="241"/>
      <c r="J280" s="239"/>
      <c r="K280" s="239"/>
      <c r="L280" s="239"/>
      <c r="M280" s="242"/>
      <c r="S280" s="7" t="s">
        <v>32</v>
      </c>
      <c r="T280" s="7" t="s">
        <v>44</v>
      </c>
      <c r="U280" s="7" t="s">
        <v>34</v>
      </c>
      <c r="V280" s="13">
        <v>41487</v>
      </c>
      <c r="W280" s="13" t="s">
        <v>318</v>
      </c>
      <c r="X280" s="13" t="str">
        <f t="shared" si="10"/>
        <v>8/2/2017</v>
      </c>
      <c r="Y280" s="13" t="s">
        <v>355</v>
      </c>
      <c r="Z280" s="13"/>
      <c r="AA280" s="14">
        <v>8</v>
      </c>
      <c r="AB280" s="14" t="s">
        <v>45</v>
      </c>
      <c r="AC280" s="7" t="s">
        <v>51</v>
      </c>
      <c r="AD280" s="7" t="s">
        <v>55</v>
      </c>
      <c r="AE280" s="7" t="s">
        <v>38</v>
      </c>
      <c r="AF280" s="15">
        <v>243388.48222500001</v>
      </c>
      <c r="AQ280" s="7" t="s">
        <v>32</v>
      </c>
      <c r="AR280" s="7" t="s">
        <v>44</v>
      </c>
      <c r="AS280" s="7" t="s">
        <v>34</v>
      </c>
      <c r="AT280" s="13">
        <v>41487</v>
      </c>
      <c r="AU280" s="13" t="s">
        <v>355</v>
      </c>
      <c r="AV280" s="235" t="str">
        <f t="shared" si="11"/>
        <v>Q3</v>
      </c>
      <c r="AW280" s="14" t="s">
        <v>45</v>
      </c>
      <c r="AX280" s="7" t="s">
        <v>51</v>
      </c>
      <c r="AY280" s="7" t="s">
        <v>55</v>
      </c>
      <c r="AZ280" s="7" t="s">
        <v>38</v>
      </c>
      <c r="BA280" s="15">
        <v>243388.48222500001</v>
      </c>
    </row>
    <row r="281" spans="2:53">
      <c r="B281" s="243"/>
      <c r="C281" s="244"/>
      <c r="D281" s="244"/>
      <c r="E281" s="245"/>
      <c r="F281" s="245"/>
      <c r="G281" s="245"/>
      <c r="H281" s="246"/>
      <c r="I281" s="246"/>
      <c r="J281" s="244"/>
      <c r="K281" s="244"/>
      <c r="L281" s="244"/>
      <c r="M281" s="247"/>
      <c r="S281" s="7" t="s">
        <v>32</v>
      </c>
      <c r="T281" s="7" t="s">
        <v>44</v>
      </c>
      <c r="U281" s="7" t="s">
        <v>34</v>
      </c>
      <c r="V281" s="13">
        <v>41518</v>
      </c>
      <c r="W281" s="13" t="s">
        <v>319</v>
      </c>
      <c r="X281" s="13" t="str">
        <f t="shared" si="10"/>
        <v>9/2/2017</v>
      </c>
      <c r="Y281" s="13" t="s">
        <v>356</v>
      </c>
      <c r="Z281" s="13"/>
      <c r="AA281" s="14">
        <v>9</v>
      </c>
      <c r="AB281" s="14" t="s">
        <v>45</v>
      </c>
      <c r="AC281" s="7" t="s">
        <v>51</v>
      </c>
      <c r="AD281" s="7" t="s">
        <v>55</v>
      </c>
      <c r="AE281" s="7" t="s">
        <v>38</v>
      </c>
      <c r="AF281" s="15">
        <v>190550.58592499947</v>
      </c>
      <c r="AQ281" s="7" t="s">
        <v>32</v>
      </c>
      <c r="AR281" s="7" t="s">
        <v>44</v>
      </c>
      <c r="AS281" s="7" t="s">
        <v>34</v>
      </c>
      <c r="AT281" s="13">
        <v>41518</v>
      </c>
      <c r="AU281" s="13" t="s">
        <v>356</v>
      </c>
      <c r="AV281" s="235" t="str">
        <f t="shared" si="11"/>
        <v>Q3</v>
      </c>
      <c r="AW281" s="14" t="s">
        <v>45</v>
      </c>
      <c r="AX281" s="7" t="s">
        <v>51</v>
      </c>
      <c r="AY281" s="7" t="s">
        <v>55</v>
      </c>
      <c r="AZ281" s="7" t="s">
        <v>38</v>
      </c>
      <c r="BA281" s="15">
        <v>190550.58592499947</v>
      </c>
    </row>
    <row r="282" spans="2:53">
      <c r="B282" s="238"/>
      <c r="C282" s="239"/>
      <c r="D282" s="239"/>
      <c r="E282" s="240"/>
      <c r="F282" s="240"/>
      <c r="G282" s="240"/>
      <c r="H282" s="241"/>
      <c r="I282" s="241"/>
      <c r="J282" s="239"/>
      <c r="K282" s="239"/>
      <c r="L282" s="239"/>
      <c r="M282" s="242"/>
      <c r="S282" s="7" t="s">
        <v>32</v>
      </c>
      <c r="T282" s="7" t="s">
        <v>44</v>
      </c>
      <c r="U282" s="7" t="s">
        <v>34</v>
      </c>
      <c r="V282" s="13">
        <v>41548</v>
      </c>
      <c r="W282" s="13" t="s">
        <v>320</v>
      </c>
      <c r="X282" s="13" t="str">
        <f t="shared" si="10"/>
        <v>10/2/2017</v>
      </c>
      <c r="Y282" s="13" t="s">
        <v>357</v>
      </c>
      <c r="Z282" s="13"/>
      <c r="AA282" s="14">
        <v>10</v>
      </c>
      <c r="AB282" s="14" t="s">
        <v>45</v>
      </c>
      <c r="AC282" s="7" t="s">
        <v>51</v>
      </c>
      <c r="AD282" s="7" t="s">
        <v>55</v>
      </c>
      <c r="AE282" s="7" t="s">
        <v>38</v>
      </c>
      <c r="AF282" s="15">
        <v>180863.73427499997</v>
      </c>
      <c r="AQ282" s="7" t="s">
        <v>32</v>
      </c>
      <c r="AR282" s="7" t="s">
        <v>44</v>
      </c>
      <c r="AS282" s="7" t="s">
        <v>34</v>
      </c>
      <c r="AT282" s="13">
        <v>41548</v>
      </c>
      <c r="AU282" s="13" t="s">
        <v>357</v>
      </c>
      <c r="AV282" s="235" t="str">
        <f t="shared" si="11"/>
        <v>Q4</v>
      </c>
      <c r="AW282" s="14" t="s">
        <v>45</v>
      </c>
      <c r="AX282" s="7" t="s">
        <v>51</v>
      </c>
      <c r="AY282" s="7" t="s">
        <v>55</v>
      </c>
      <c r="AZ282" s="7" t="s">
        <v>38</v>
      </c>
      <c r="BA282" s="15">
        <v>180863.73427499997</v>
      </c>
    </row>
    <row r="283" spans="2:53">
      <c r="B283" s="243"/>
      <c r="C283" s="244"/>
      <c r="D283" s="244"/>
      <c r="E283" s="245"/>
      <c r="F283" s="245"/>
      <c r="G283" s="245"/>
      <c r="H283" s="246"/>
      <c r="I283" s="246"/>
      <c r="J283" s="244"/>
      <c r="K283" s="244"/>
      <c r="L283" s="244"/>
      <c r="M283" s="247"/>
      <c r="S283" s="7" t="s">
        <v>32</v>
      </c>
      <c r="T283" s="7" t="s">
        <v>44</v>
      </c>
      <c r="U283" s="7" t="s">
        <v>34</v>
      </c>
      <c r="V283" s="13">
        <v>41579</v>
      </c>
      <c r="W283" s="13" t="s">
        <v>321</v>
      </c>
      <c r="X283" s="13" t="str">
        <f t="shared" si="10"/>
        <v>11/2/2017</v>
      </c>
      <c r="Y283" s="13" t="s">
        <v>358</v>
      </c>
      <c r="Z283" s="13"/>
      <c r="AA283" s="14">
        <v>11</v>
      </c>
      <c r="AB283" s="14" t="s">
        <v>45</v>
      </c>
      <c r="AC283" s="7" t="s">
        <v>51</v>
      </c>
      <c r="AD283" s="7" t="s">
        <v>55</v>
      </c>
      <c r="AE283" s="7" t="s">
        <v>38</v>
      </c>
      <c r="AF283" s="15">
        <v>185739.02025</v>
      </c>
      <c r="AQ283" s="7" t="s">
        <v>32</v>
      </c>
      <c r="AR283" s="7" t="s">
        <v>44</v>
      </c>
      <c r="AS283" s="7" t="s">
        <v>34</v>
      </c>
      <c r="AT283" s="13">
        <v>41579</v>
      </c>
      <c r="AU283" s="13" t="s">
        <v>358</v>
      </c>
      <c r="AV283" s="235" t="str">
        <f t="shared" si="11"/>
        <v>Q4</v>
      </c>
      <c r="AW283" s="14" t="s">
        <v>45</v>
      </c>
      <c r="AX283" s="7" t="s">
        <v>51</v>
      </c>
      <c r="AY283" s="7" t="s">
        <v>55</v>
      </c>
      <c r="AZ283" s="7" t="s">
        <v>38</v>
      </c>
      <c r="BA283" s="15">
        <v>185739.02025</v>
      </c>
    </row>
    <row r="284" spans="2:53">
      <c r="B284" s="238"/>
      <c r="C284" s="239"/>
      <c r="D284" s="239"/>
      <c r="E284" s="240"/>
      <c r="F284" s="240"/>
      <c r="G284" s="240"/>
      <c r="H284" s="241"/>
      <c r="I284" s="241"/>
      <c r="J284" s="239"/>
      <c r="K284" s="239"/>
      <c r="L284" s="239"/>
      <c r="M284" s="242"/>
      <c r="S284" s="7" t="s">
        <v>32</v>
      </c>
      <c r="T284" s="7" t="s">
        <v>44</v>
      </c>
      <c r="U284" s="7" t="s">
        <v>34</v>
      </c>
      <c r="V284" s="13">
        <v>41609</v>
      </c>
      <c r="W284" s="13" t="s">
        <v>322</v>
      </c>
      <c r="X284" s="13" t="str">
        <f t="shared" ref="X284:X347" si="12">MONTH(V284)&amp; "/" &amp; DAY(V284) &amp; "/" &amp; YEAR(V284)</f>
        <v>12/2/2017</v>
      </c>
      <c r="Y284" s="13" t="s">
        <v>359</v>
      </c>
      <c r="Z284" s="13"/>
      <c r="AA284" s="14">
        <v>12</v>
      </c>
      <c r="AB284" s="14" t="s">
        <v>45</v>
      </c>
      <c r="AC284" s="7" t="s">
        <v>51</v>
      </c>
      <c r="AD284" s="7" t="s">
        <v>55</v>
      </c>
      <c r="AE284" s="7" t="s">
        <v>38</v>
      </c>
      <c r="AF284" s="15">
        <v>178642.66350000002</v>
      </c>
      <c r="AQ284" s="7" t="s">
        <v>32</v>
      </c>
      <c r="AR284" s="7" t="s">
        <v>44</v>
      </c>
      <c r="AS284" s="7" t="s">
        <v>34</v>
      </c>
      <c r="AT284" s="13">
        <v>41609</v>
      </c>
      <c r="AU284" s="13" t="s">
        <v>359</v>
      </c>
      <c r="AV284" s="235" t="str">
        <f t="shared" ref="AV284:AV347" si="13">"Q"&amp;ROUNDUP(MONTH(AU284)/3,0)</f>
        <v>Q4</v>
      </c>
      <c r="AW284" s="14" t="s">
        <v>45</v>
      </c>
      <c r="AX284" s="7" t="s">
        <v>51</v>
      </c>
      <c r="AY284" s="7" t="s">
        <v>55</v>
      </c>
      <c r="AZ284" s="7" t="s">
        <v>38</v>
      </c>
      <c r="BA284" s="15">
        <v>178642.66350000002</v>
      </c>
    </row>
    <row r="285" spans="2:53">
      <c r="B285" s="243"/>
      <c r="C285" s="244"/>
      <c r="D285" s="244"/>
      <c r="E285" s="245"/>
      <c r="F285" s="245"/>
      <c r="G285" s="245"/>
      <c r="H285" s="246"/>
      <c r="I285" s="246"/>
      <c r="J285" s="244"/>
      <c r="K285" s="244"/>
      <c r="L285" s="244"/>
      <c r="M285" s="247"/>
      <c r="S285" s="7" t="s">
        <v>32</v>
      </c>
      <c r="T285" s="7" t="s">
        <v>44</v>
      </c>
      <c r="U285" s="7" t="s">
        <v>34</v>
      </c>
      <c r="V285" s="13">
        <v>41640</v>
      </c>
      <c r="W285" s="13" t="s">
        <v>312</v>
      </c>
      <c r="X285" s="13" t="str">
        <f t="shared" si="12"/>
        <v>1/2/2018</v>
      </c>
      <c r="Y285" s="13" t="s">
        <v>360</v>
      </c>
      <c r="Z285" s="13"/>
      <c r="AA285" s="14">
        <v>1</v>
      </c>
      <c r="AB285" s="14" t="s">
        <v>45</v>
      </c>
      <c r="AC285" s="7" t="s">
        <v>51</v>
      </c>
      <c r="AD285" s="7" t="s">
        <v>55</v>
      </c>
      <c r="AE285" s="7" t="s">
        <v>38</v>
      </c>
      <c r="AF285" s="15">
        <v>224419.80119999996</v>
      </c>
      <c r="AQ285" s="7" t="s">
        <v>32</v>
      </c>
      <c r="AR285" s="7" t="s">
        <v>44</v>
      </c>
      <c r="AS285" s="7" t="s">
        <v>34</v>
      </c>
      <c r="AT285" s="13">
        <v>41640</v>
      </c>
      <c r="AU285" s="13" t="s">
        <v>360</v>
      </c>
      <c r="AV285" s="235" t="str">
        <f t="shared" si="13"/>
        <v>Q1</v>
      </c>
      <c r="AW285" s="14" t="s">
        <v>45</v>
      </c>
      <c r="AX285" s="7" t="s">
        <v>51</v>
      </c>
      <c r="AY285" s="7" t="s">
        <v>55</v>
      </c>
      <c r="AZ285" s="7" t="s">
        <v>38</v>
      </c>
      <c r="BA285" s="15">
        <v>224419.80119999996</v>
      </c>
    </row>
    <row r="286" spans="2:53">
      <c r="B286" s="238"/>
      <c r="C286" s="239"/>
      <c r="D286" s="239"/>
      <c r="E286" s="240"/>
      <c r="F286" s="240"/>
      <c r="G286" s="240"/>
      <c r="H286" s="241"/>
      <c r="I286" s="241"/>
      <c r="J286" s="239"/>
      <c r="K286" s="239"/>
      <c r="L286" s="239"/>
      <c r="M286" s="242"/>
      <c r="S286" s="7" t="s">
        <v>32</v>
      </c>
      <c r="T286" s="7" t="s">
        <v>44</v>
      </c>
      <c r="U286" s="7" t="s">
        <v>34</v>
      </c>
      <c r="V286" s="13">
        <v>41671</v>
      </c>
      <c r="W286" s="13" t="s">
        <v>313</v>
      </c>
      <c r="X286" s="13" t="str">
        <f t="shared" si="12"/>
        <v>2/2/2018</v>
      </c>
      <c r="Y286" s="13" t="s">
        <v>361</v>
      </c>
      <c r="Z286" s="13"/>
      <c r="AA286" s="14">
        <v>2</v>
      </c>
      <c r="AB286" s="14" t="s">
        <v>45</v>
      </c>
      <c r="AC286" s="7" t="s">
        <v>51</v>
      </c>
      <c r="AD286" s="7" t="s">
        <v>55</v>
      </c>
      <c r="AE286" s="7" t="s">
        <v>38</v>
      </c>
      <c r="AF286" s="15">
        <v>188937.70244999998</v>
      </c>
      <c r="AQ286" s="7" t="s">
        <v>32</v>
      </c>
      <c r="AR286" s="7" t="s">
        <v>44</v>
      </c>
      <c r="AS286" s="7" t="s">
        <v>34</v>
      </c>
      <c r="AT286" s="13">
        <v>41671</v>
      </c>
      <c r="AU286" s="13" t="s">
        <v>361</v>
      </c>
      <c r="AV286" s="235" t="str">
        <f t="shared" si="13"/>
        <v>Q1</v>
      </c>
      <c r="AW286" s="14" t="s">
        <v>45</v>
      </c>
      <c r="AX286" s="7" t="s">
        <v>51</v>
      </c>
      <c r="AY286" s="7" t="s">
        <v>55</v>
      </c>
      <c r="AZ286" s="7" t="s">
        <v>38</v>
      </c>
      <c r="BA286" s="15">
        <v>188937.70244999998</v>
      </c>
    </row>
    <row r="287" spans="2:53">
      <c r="B287" s="243"/>
      <c r="C287" s="244"/>
      <c r="D287" s="244"/>
      <c r="E287" s="245"/>
      <c r="F287" s="245"/>
      <c r="G287" s="245"/>
      <c r="H287" s="246"/>
      <c r="I287" s="246"/>
      <c r="J287" s="244"/>
      <c r="K287" s="244"/>
      <c r="L287" s="244"/>
      <c r="M287" s="247"/>
      <c r="S287" s="7" t="s">
        <v>32</v>
      </c>
      <c r="T287" s="7" t="s">
        <v>44</v>
      </c>
      <c r="U287" s="7" t="s">
        <v>34</v>
      </c>
      <c r="V287" s="13">
        <v>41699</v>
      </c>
      <c r="W287" s="13" t="s">
        <v>314</v>
      </c>
      <c r="X287" s="13" t="str">
        <f t="shared" si="12"/>
        <v>3/2/2018</v>
      </c>
      <c r="Y287" s="13" t="s">
        <v>362</v>
      </c>
      <c r="Z287" s="13"/>
      <c r="AA287" s="14">
        <v>3</v>
      </c>
      <c r="AB287" s="14" t="s">
        <v>45</v>
      </c>
      <c r="AC287" s="7" t="s">
        <v>51</v>
      </c>
      <c r="AD287" s="7" t="s">
        <v>55</v>
      </c>
      <c r="AE287" s="7" t="s">
        <v>38</v>
      </c>
      <c r="AF287" s="15">
        <v>188507.34840000002</v>
      </c>
      <c r="AQ287" s="7" t="s">
        <v>32</v>
      </c>
      <c r="AR287" s="7" t="s">
        <v>44</v>
      </c>
      <c r="AS287" s="7" t="s">
        <v>34</v>
      </c>
      <c r="AT287" s="13">
        <v>41699</v>
      </c>
      <c r="AU287" s="13" t="s">
        <v>362</v>
      </c>
      <c r="AV287" s="235" t="str">
        <f t="shared" si="13"/>
        <v>Q1</v>
      </c>
      <c r="AW287" s="14" t="s">
        <v>45</v>
      </c>
      <c r="AX287" s="7" t="s">
        <v>51</v>
      </c>
      <c r="AY287" s="7" t="s">
        <v>55</v>
      </c>
      <c r="AZ287" s="7" t="s">
        <v>38</v>
      </c>
      <c r="BA287" s="15">
        <v>188507.34840000002</v>
      </c>
    </row>
    <row r="288" spans="2:53">
      <c r="B288" s="238"/>
      <c r="C288" s="239"/>
      <c r="D288" s="239"/>
      <c r="E288" s="240"/>
      <c r="F288" s="240"/>
      <c r="G288" s="240"/>
      <c r="H288" s="241"/>
      <c r="I288" s="241"/>
      <c r="J288" s="239"/>
      <c r="K288" s="239"/>
      <c r="L288" s="239"/>
      <c r="M288" s="242"/>
      <c r="S288" s="7" t="s">
        <v>32</v>
      </c>
      <c r="T288" s="7" t="s">
        <v>44</v>
      </c>
      <c r="U288" s="7" t="s">
        <v>34</v>
      </c>
      <c r="V288" s="13">
        <v>41730</v>
      </c>
      <c r="W288" s="13" t="s">
        <v>315</v>
      </c>
      <c r="X288" s="13" t="str">
        <f t="shared" si="12"/>
        <v>4/2/2018</v>
      </c>
      <c r="Y288" s="13" t="s">
        <v>363</v>
      </c>
      <c r="Z288" s="13"/>
      <c r="AA288" s="14">
        <v>4</v>
      </c>
      <c r="AB288" s="14" t="s">
        <v>45</v>
      </c>
      <c r="AC288" s="7" t="s">
        <v>51</v>
      </c>
      <c r="AD288" s="7" t="s">
        <v>55</v>
      </c>
      <c r="AE288" s="7" t="s">
        <v>38</v>
      </c>
      <c r="AF288" s="15">
        <v>188916.82582500001</v>
      </c>
      <c r="AQ288" s="7" t="s">
        <v>32</v>
      </c>
      <c r="AR288" s="7" t="s">
        <v>44</v>
      </c>
      <c r="AS288" s="7" t="s">
        <v>34</v>
      </c>
      <c r="AT288" s="13">
        <v>41730</v>
      </c>
      <c r="AU288" s="13" t="s">
        <v>363</v>
      </c>
      <c r="AV288" s="235" t="str">
        <f t="shared" si="13"/>
        <v>Q2</v>
      </c>
      <c r="AW288" s="14" t="s">
        <v>45</v>
      </c>
      <c r="AX288" s="7" t="s">
        <v>51</v>
      </c>
      <c r="AY288" s="7" t="s">
        <v>55</v>
      </c>
      <c r="AZ288" s="7" t="s">
        <v>38</v>
      </c>
      <c r="BA288" s="15">
        <v>188916.82582500001</v>
      </c>
    </row>
    <row r="289" spans="2:53">
      <c r="B289" s="243"/>
      <c r="C289" s="244"/>
      <c r="D289" s="244"/>
      <c r="E289" s="245"/>
      <c r="F289" s="245"/>
      <c r="G289" s="245"/>
      <c r="H289" s="246"/>
      <c r="I289" s="246"/>
      <c r="J289" s="244"/>
      <c r="K289" s="244"/>
      <c r="L289" s="244"/>
      <c r="M289" s="247"/>
      <c r="S289" s="7" t="s">
        <v>32</v>
      </c>
      <c r="T289" s="7" t="s">
        <v>44</v>
      </c>
      <c r="U289" s="7" t="s">
        <v>34</v>
      </c>
      <c r="V289" s="13">
        <v>41760</v>
      </c>
      <c r="W289" s="13" t="s">
        <v>272</v>
      </c>
      <c r="X289" s="13" t="str">
        <f t="shared" si="12"/>
        <v>5/2/2018</v>
      </c>
      <c r="Y289" s="13" t="s">
        <v>364</v>
      </c>
      <c r="Z289" s="13"/>
      <c r="AA289" s="14">
        <v>5</v>
      </c>
      <c r="AB289" s="14" t="s">
        <v>45</v>
      </c>
      <c r="AC289" s="7" t="s">
        <v>51</v>
      </c>
      <c r="AD289" s="7" t="s">
        <v>55</v>
      </c>
      <c r="AE289" s="7" t="s">
        <v>38</v>
      </c>
      <c r="AF289" s="15">
        <v>200608.20937500001</v>
      </c>
      <c r="AQ289" s="7" t="s">
        <v>32</v>
      </c>
      <c r="AR289" s="7" t="s">
        <v>44</v>
      </c>
      <c r="AS289" s="7" t="s">
        <v>34</v>
      </c>
      <c r="AT289" s="13">
        <v>41760</v>
      </c>
      <c r="AU289" s="13" t="s">
        <v>364</v>
      </c>
      <c r="AV289" s="235" t="str">
        <f t="shared" si="13"/>
        <v>Q2</v>
      </c>
      <c r="AW289" s="14" t="s">
        <v>45</v>
      </c>
      <c r="AX289" s="7" t="s">
        <v>51</v>
      </c>
      <c r="AY289" s="7" t="s">
        <v>55</v>
      </c>
      <c r="AZ289" s="7" t="s">
        <v>38</v>
      </c>
      <c r="BA289" s="15">
        <v>200608.20937500001</v>
      </c>
    </row>
    <row r="290" spans="2:53">
      <c r="B290" s="238"/>
      <c r="C290" s="239"/>
      <c r="D290" s="239"/>
      <c r="E290" s="240"/>
      <c r="F290" s="240"/>
      <c r="G290" s="240"/>
      <c r="H290" s="241"/>
      <c r="I290" s="241"/>
      <c r="J290" s="239"/>
      <c r="K290" s="239"/>
      <c r="L290" s="239"/>
      <c r="M290" s="242"/>
      <c r="S290" s="7" t="s">
        <v>32</v>
      </c>
      <c r="T290" s="7" t="s">
        <v>44</v>
      </c>
      <c r="U290" s="7" t="s">
        <v>34</v>
      </c>
      <c r="V290" s="13">
        <v>41791</v>
      </c>
      <c r="W290" s="13" t="s">
        <v>316</v>
      </c>
      <c r="X290" s="13" t="str">
        <f t="shared" si="12"/>
        <v>6/2/2018</v>
      </c>
      <c r="Y290" s="13" t="s">
        <v>365</v>
      </c>
      <c r="Z290" s="13"/>
      <c r="AA290" s="14">
        <v>6</v>
      </c>
      <c r="AB290" s="14" t="s">
        <v>45</v>
      </c>
      <c r="AC290" s="7" t="s">
        <v>51</v>
      </c>
      <c r="AD290" s="7" t="s">
        <v>55</v>
      </c>
      <c r="AE290" s="7" t="s">
        <v>38</v>
      </c>
      <c r="AF290" s="15">
        <v>228708.15607500001</v>
      </c>
      <c r="AQ290" s="7" t="s">
        <v>32</v>
      </c>
      <c r="AR290" s="7" t="s">
        <v>44</v>
      </c>
      <c r="AS290" s="7" t="s">
        <v>34</v>
      </c>
      <c r="AT290" s="13">
        <v>41791</v>
      </c>
      <c r="AU290" s="13" t="s">
        <v>365</v>
      </c>
      <c r="AV290" s="235" t="str">
        <f t="shared" si="13"/>
        <v>Q2</v>
      </c>
      <c r="AW290" s="14" t="s">
        <v>45</v>
      </c>
      <c r="AX290" s="7" t="s">
        <v>51</v>
      </c>
      <c r="AY290" s="7" t="s">
        <v>55</v>
      </c>
      <c r="AZ290" s="7" t="s">
        <v>38</v>
      </c>
      <c r="BA290" s="15">
        <v>228708.15607500001</v>
      </c>
    </row>
    <row r="291" spans="2:53">
      <c r="B291" s="243"/>
      <c r="C291" s="244"/>
      <c r="D291" s="244"/>
      <c r="E291" s="245"/>
      <c r="F291" s="245"/>
      <c r="G291" s="245"/>
      <c r="H291" s="246"/>
      <c r="I291" s="246"/>
      <c r="J291" s="244"/>
      <c r="K291" s="244"/>
      <c r="L291" s="244"/>
      <c r="M291" s="247"/>
      <c r="S291" s="7" t="s">
        <v>32</v>
      </c>
      <c r="T291" s="7" t="s">
        <v>44</v>
      </c>
      <c r="U291" s="7" t="s">
        <v>34</v>
      </c>
      <c r="V291" s="13">
        <v>41456</v>
      </c>
      <c r="W291" s="13" t="s">
        <v>317</v>
      </c>
      <c r="X291" s="13" t="str">
        <f t="shared" si="12"/>
        <v>7/2/2017</v>
      </c>
      <c r="Y291" s="13" t="s">
        <v>354</v>
      </c>
      <c r="Z291" s="13"/>
      <c r="AA291" s="14">
        <v>7</v>
      </c>
      <c r="AB291" s="14" t="s">
        <v>45</v>
      </c>
      <c r="AC291" s="7" t="s">
        <v>56</v>
      </c>
      <c r="AD291" s="7" t="s">
        <v>57</v>
      </c>
      <c r="AE291" s="7" t="s">
        <v>38</v>
      </c>
      <c r="AF291" s="15">
        <v>1153364.1040624965</v>
      </c>
      <c r="AQ291" s="7" t="s">
        <v>32</v>
      </c>
      <c r="AR291" s="7" t="s">
        <v>44</v>
      </c>
      <c r="AS291" s="7" t="s">
        <v>34</v>
      </c>
      <c r="AT291" s="13">
        <v>41456</v>
      </c>
      <c r="AU291" s="13" t="s">
        <v>354</v>
      </c>
      <c r="AV291" s="235" t="str">
        <f t="shared" si="13"/>
        <v>Q3</v>
      </c>
      <c r="AW291" s="14" t="s">
        <v>45</v>
      </c>
      <c r="AX291" s="7" t="s">
        <v>56</v>
      </c>
      <c r="AY291" s="7" t="s">
        <v>57</v>
      </c>
      <c r="AZ291" s="7" t="s">
        <v>38</v>
      </c>
      <c r="BA291" s="15">
        <v>1153364.1040624965</v>
      </c>
    </row>
    <row r="292" spans="2:53">
      <c r="B292" s="238"/>
      <c r="C292" s="239"/>
      <c r="D292" s="239"/>
      <c r="E292" s="240"/>
      <c r="F292" s="240"/>
      <c r="G292" s="240"/>
      <c r="H292" s="241"/>
      <c r="I292" s="241"/>
      <c r="J292" s="239"/>
      <c r="K292" s="239"/>
      <c r="L292" s="239"/>
      <c r="M292" s="242"/>
      <c r="S292" s="7" t="s">
        <v>32</v>
      </c>
      <c r="T292" s="7" t="s">
        <v>44</v>
      </c>
      <c r="U292" s="7" t="s">
        <v>34</v>
      </c>
      <c r="V292" s="13">
        <v>41487</v>
      </c>
      <c r="W292" s="13" t="s">
        <v>318</v>
      </c>
      <c r="X292" s="13" t="str">
        <f t="shared" si="12"/>
        <v>8/2/2017</v>
      </c>
      <c r="Y292" s="13" t="s">
        <v>355</v>
      </c>
      <c r="Z292" s="13"/>
      <c r="AA292" s="14">
        <v>8</v>
      </c>
      <c r="AB292" s="14" t="s">
        <v>45</v>
      </c>
      <c r="AC292" s="7" t="s">
        <v>56</v>
      </c>
      <c r="AD292" s="7" t="s">
        <v>57</v>
      </c>
      <c r="AE292" s="7" t="s">
        <v>38</v>
      </c>
      <c r="AF292" s="15">
        <v>1593615.0621875001</v>
      </c>
      <c r="AQ292" s="7" t="s">
        <v>32</v>
      </c>
      <c r="AR292" s="7" t="s">
        <v>44</v>
      </c>
      <c r="AS292" s="7" t="s">
        <v>34</v>
      </c>
      <c r="AT292" s="13">
        <v>41487</v>
      </c>
      <c r="AU292" s="13" t="s">
        <v>355</v>
      </c>
      <c r="AV292" s="235" t="str">
        <f t="shared" si="13"/>
        <v>Q3</v>
      </c>
      <c r="AW292" s="14" t="s">
        <v>45</v>
      </c>
      <c r="AX292" s="7" t="s">
        <v>56</v>
      </c>
      <c r="AY292" s="7" t="s">
        <v>57</v>
      </c>
      <c r="AZ292" s="7" t="s">
        <v>38</v>
      </c>
      <c r="BA292" s="15">
        <v>1593615.0621875001</v>
      </c>
    </row>
    <row r="293" spans="2:53">
      <c r="B293" s="243"/>
      <c r="C293" s="244"/>
      <c r="D293" s="244"/>
      <c r="E293" s="245"/>
      <c r="F293" s="245"/>
      <c r="G293" s="245"/>
      <c r="H293" s="246"/>
      <c r="I293" s="246"/>
      <c r="J293" s="244"/>
      <c r="K293" s="244"/>
      <c r="L293" s="244"/>
      <c r="M293" s="247"/>
      <c r="S293" s="7" t="s">
        <v>32</v>
      </c>
      <c r="T293" s="7" t="s">
        <v>44</v>
      </c>
      <c r="U293" s="7" t="s">
        <v>34</v>
      </c>
      <c r="V293" s="13">
        <v>41518</v>
      </c>
      <c r="W293" s="13" t="s">
        <v>319</v>
      </c>
      <c r="X293" s="13" t="str">
        <f t="shared" si="12"/>
        <v>9/2/2017</v>
      </c>
      <c r="Y293" s="13" t="s">
        <v>356</v>
      </c>
      <c r="Z293" s="13"/>
      <c r="AA293" s="14">
        <v>9</v>
      </c>
      <c r="AB293" s="14" t="s">
        <v>45</v>
      </c>
      <c r="AC293" s="7" t="s">
        <v>56</v>
      </c>
      <c r="AD293" s="7" t="s">
        <v>57</v>
      </c>
      <c r="AE293" s="7" t="s">
        <v>38</v>
      </c>
      <c r="AF293" s="15">
        <v>1247652.6459374966</v>
      </c>
      <c r="AQ293" s="7" t="s">
        <v>32</v>
      </c>
      <c r="AR293" s="7" t="s">
        <v>44</v>
      </c>
      <c r="AS293" s="7" t="s">
        <v>34</v>
      </c>
      <c r="AT293" s="13">
        <v>41518</v>
      </c>
      <c r="AU293" s="13" t="s">
        <v>356</v>
      </c>
      <c r="AV293" s="235" t="str">
        <f t="shared" si="13"/>
        <v>Q3</v>
      </c>
      <c r="AW293" s="14" t="s">
        <v>45</v>
      </c>
      <c r="AX293" s="7" t="s">
        <v>56</v>
      </c>
      <c r="AY293" s="7" t="s">
        <v>57</v>
      </c>
      <c r="AZ293" s="7" t="s">
        <v>38</v>
      </c>
      <c r="BA293" s="15">
        <v>1247652.6459374966</v>
      </c>
    </row>
    <row r="294" spans="2:53">
      <c r="B294" s="238"/>
      <c r="C294" s="239"/>
      <c r="D294" s="239"/>
      <c r="E294" s="240"/>
      <c r="F294" s="240"/>
      <c r="G294" s="240"/>
      <c r="H294" s="241"/>
      <c r="I294" s="241"/>
      <c r="J294" s="239"/>
      <c r="K294" s="239"/>
      <c r="L294" s="239"/>
      <c r="M294" s="242"/>
      <c r="S294" s="7" t="s">
        <v>32</v>
      </c>
      <c r="T294" s="7" t="s">
        <v>44</v>
      </c>
      <c r="U294" s="7" t="s">
        <v>34</v>
      </c>
      <c r="V294" s="13">
        <v>41548</v>
      </c>
      <c r="W294" s="13" t="s">
        <v>320</v>
      </c>
      <c r="X294" s="13" t="str">
        <f t="shared" si="12"/>
        <v>10/2/2017</v>
      </c>
      <c r="Y294" s="13" t="s">
        <v>357</v>
      </c>
      <c r="Z294" s="13"/>
      <c r="AA294" s="14">
        <v>10</v>
      </c>
      <c r="AB294" s="14" t="s">
        <v>45</v>
      </c>
      <c r="AC294" s="7" t="s">
        <v>56</v>
      </c>
      <c r="AD294" s="7" t="s">
        <v>57</v>
      </c>
      <c r="AE294" s="7" t="s">
        <v>38</v>
      </c>
      <c r="AF294" s="15">
        <v>1184226.8315625</v>
      </c>
      <c r="AQ294" s="7" t="s">
        <v>32</v>
      </c>
      <c r="AR294" s="7" t="s">
        <v>44</v>
      </c>
      <c r="AS294" s="7" t="s">
        <v>34</v>
      </c>
      <c r="AT294" s="13">
        <v>41548</v>
      </c>
      <c r="AU294" s="13" t="s">
        <v>357</v>
      </c>
      <c r="AV294" s="235" t="str">
        <f t="shared" si="13"/>
        <v>Q4</v>
      </c>
      <c r="AW294" s="14" t="s">
        <v>45</v>
      </c>
      <c r="AX294" s="7" t="s">
        <v>56</v>
      </c>
      <c r="AY294" s="7" t="s">
        <v>57</v>
      </c>
      <c r="AZ294" s="7" t="s">
        <v>38</v>
      </c>
      <c r="BA294" s="15">
        <v>1184226.8315625</v>
      </c>
    </row>
    <row r="295" spans="2:53">
      <c r="B295" s="243"/>
      <c r="C295" s="244"/>
      <c r="D295" s="244"/>
      <c r="E295" s="245"/>
      <c r="F295" s="245"/>
      <c r="G295" s="245"/>
      <c r="H295" s="246"/>
      <c r="I295" s="246"/>
      <c r="J295" s="244"/>
      <c r="K295" s="244"/>
      <c r="L295" s="244"/>
      <c r="M295" s="247"/>
      <c r="S295" s="7" t="s">
        <v>32</v>
      </c>
      <c r="T295" s="7" t="s">
        <v>44</v>
      </c>
      <c r="U295" s="7" t="s">
        <v>34</v>
      </c>
      <c r="V295" s="13">
        <v>41579</v>
      </c>
      <c r="W295" s="13" t="s">
        <v>321</v>
      </c>
      <c r="X295" s="13" t="str">
        <f t="shared" si="12"/>
        <v>11/2/2017</v>
      </c>
      <c r="Y295" s="13" t="s">
        <v>358</v>
      </c>
      <c r="Z295" s="13"/>
      <c r="AA295" s="14">
        <v>11</v>
      </c>
      <c r="AB295" s="14" t="s">
        <v>45</v>
      </c>
      <c r="AC295" s="7" t="s">
        <v>56</v>
      </c>
      <c r="AD295" s="7" t="s">
        <v>57</v>
      </c>
      <c r="AE295" s="7" t="s">
        <v>38</v>
      </c>
      <c r="AF295" s="15">
        <v>1216148.346875</v>
      </c>
      <c r="AQ295" s="7" t="s">
        <v>32</v>
      </c>
      <c r="AR295" s="7" t="s">
        <v>44</v>
      </c>
      <c r="AS295" s="7" t="s">
        <v>34</v>
      </c>
      <c r="AT295" s="13">
        <v>41579</v>
      </c>
      <c r="AU295" s="13" t="s">
        <v>358</v>
      </c>
      <c r="AV295" s="235" t="str">
        <f t="shared" si="13"/>
        <v>Q4</v>
      </c>
      <c r="AW295" s="14" t="s">
        <v>45</v>
      </c>
      <c r="AX295" s="7" t="s">
        <v>56</v>
      </c>
      <c r="AY295" s="7" t="s">
        <v>57</v>
      </c>
      <c r="AZ295" s="7" t="s">
        <v>38</v>
      </c>
      <c r="BA295" s="15">
        <v>1216148.346875</v>
      </c>
    </row>
    <row r="296" spans="2:53">
      <c r="B296" s="238"/>
      <c r="C296" s="239"/>
      <c r="D296" s="239"/>
      <c r="E296" s="240"/>
      <c r="F296" s="240"/>
      <c r="G296" s="240"/>
      <c r="H296" s="241"/>
      <c r="I296" s="241"/>
      <c r="J296" s="239"/>
      <c r="K296" s="239"/>
      <c r="L296" s="239"/>
      <c r="M296" s="242"/>
      <c r="S296" s="7" t="s">
        <v>32</v>
      </c>
      <c r="T296" s="7" t="s">
        <v>44</v>
      </c>
      <c r="U296" s="7" t="s">
        <v>34</v>
      </c>
      <c r="V296" s="13">
        <v>41609</v>
      </c>
      <c r="W296" s="13" t="s">
        <v>322</v>
      </c>
      <c r="X296" s="13" t="str">
        <f t="shared" si="12"/>
        <v>12/2/2017</v>
      </c>
      <c r="Y296" s="13" t="s">
        <v>359</v>
      </c>
      <c r="Z296" s="13"/>
      <c r="AA296" s="14">
        <v>12</v>
      </c>
      <c r="AB296" s="14" t="s">
        <v>45</v>
      </c>
      <c r="AC296" s="7" t="s">
        <v>56</v>
      </c>
      <c r="AD296" s="7" t="s">
        <v>57</v>
      </c>
      <c r="AE296" s="7" t="s">
        <v>38</v>
      </c>
      <c r="AF296" s="15">
        <v>1169684.1062500002</v>
      </c>
      <c r="AQ296" s="7" t="s">
        <v>32</v>
      </c>
      <c r="AR296" s="7" t="s">
        <v>44</v>
      </c>
      <c r="AS296" s="7" t="s">
        <v>34</v>
      </c>
      <c r="AT296" s="13">
        <v>41609</v>
      </c>
      <c r="AU296" s="13" t="s">
        <v>359</v>
      </c>
      <c r="AV296" s="235" t="str">
        <f t="shared" si="13"/>
        <v>Q4</v>
      </c>
      <c r="AW296" s="14" t="s">
        <v>45</v>
      </c>
      <c r="AX296" s="7" t="s">
        <v>56</v>
      </c>
      <c r="AY296" s="7" t="s">
        <v>57</v>
      </c>
      <c r="AZ296" s="7" t="s">
        <v>38</v>
      </c>
      <c r="BA296" s="15">
        <v>1169684.1062500002</v>
      </c>
    </row>
    <row r="297" spans="2:53">
      <c r="B297" s="243"/>
      <c r="C297" s="244"/>
      <c r="D297" s="244"/>
      <c r="E297" s="245"/>
      <c r="F297" s="245"/>
      <c r="G297" s="245"/>
      <c r="H297" s="246"/>
      <c r="I297" s="246"/>
      <c r="J297" s="244"/>
      <c r="K297" s="244"/>
      <c r="L297" s="244"/>
      <c r="M297" s="247"/>
      <c r="S297" s="7" t="s">
        <v>32</v>
      </c>
      <c r="T297" s="7" t="s">
        <v>44</v>
      </c>
      <c r="U297" s="7" t="s">
        <v>34</v>
      </c>
      <c r="V297" s="13">
        <v>41640</v>
      </c>
      <c r="W297" s="13" t="s">
        <v>312</v>
      </c>
      <c r="X297" s="13" t="str">
        <f t="shared" si="12"/>
        <v>1/2/2018</v>
      </c>
      <c r="Y297" s="13" t="s">
        <v>360</v>
      </c>
      <c r="Z297" s="13"/>
      <c r="AA297" s="14">
        <v>1</v>
      </c>
      <c r="AB297" s="14" t="s">
        <v>45</v>
      </c>
      <c r="AC297" s="7" t="s">
        <v>56</v>
      </c>
      <c r="AD297" s="7" t="s">
        <v>57</v>
      </c>
      <c r="AE297" s="7" t="s">
        <v>38</v>
      </c>
      <c r="AF297" s="15">
        <v>1469415.3649999998</v>
      </c>
      <c r="AQ297" s="7" t="s">
        <v>32</v>
      </c>
      <c r="AR297" s="7" t="s">
        <v>44</v>
      </c>
      <c r="AS297" s="7" t="s">
        <v>34</v>
      </c>
      <c r="AT297" s="13">
        <v>41640</v>
      </c>
      <c r="AU297" s="13" t="s">
        <v>360</v>
      </c>
      <c r="AV297" s="235" t="str">
        <f t="shared" si="13"/>
        <v>Q1</v>
      </c>
      <c r="AW297" s="14" t="s">
        <v>45</v>
      </c>
      <c r="AX297" s="7" t="s">
        <v>56</v>
      </c>
      <c r="AY297" s="7" t="s">
        <v>57</v>
      </c>
      <c r="AZ297" s="7" t="s">
        <v>38</v>
      </c>
      <c r="BA297" s="15">
        <v>1469415.3649999998</v>
      </c>
    </row>
    <row r="298" spans="2:53">
      <c r="B298" s="238"/>
      <c r="C298" s="239"/>
      <c r="D298" s="239"/>
      <c r="E298" s="240"/>
      <c r="F298" s="240"/>
      <c r="G298" s="240"/>
      <c r="H298" s="241"/>
      <c r="I298" s="241"/>
      <c r="J298" s="239"/>
      <c r="K298" s="239"/>
      <c r="L298" s="239"/>
      <c r="M298" s="242"/>
      <c r="S298" s="7" t="s">
        <v>32</v>
      </c>
      <c r="T298" s="7" t="s">
        <v>44</v>
      </c>
      <c r="U298" s="7" t="s">
        <v>34</v>
      </c>
      <c r="V298" s="13">
        <v>41671</v>
      </c>
      <c r="W298" s="13" t="s">
        <v>313</v>
      </c>
      <c r="X298" s="13" t="str">
        <f t="shared" si="12"/>
        <v>2/2/2018</v>
      </c>
      <c r="Y298" s="13" t="s">
        <v>361</v>
      </c>
      <c r="Z298" s="13"/>
      <c r="AA298" s="14">
        <v>2</v>
      </c>
      <c r="AB298" s="14" t="s">
        <v>45</v>
      </c>
      <c r="AC298" s="7" t="s">
        <v>56</v>
      </c>
      <c r="AD298" s="7" t="s">
        <v>57</v>
      </c>
      <c r="AE298" s="7" t="s">
        <v>38</v>
      </c>
      <c r="AF298" s="15">
        <v>1237092.099375</v>
      </c>
      <c r="AQ298" s="7" t="s">
        <v>32</v>
      </c>
      <c r="AR298" s="7" t="s">
        <v>44</v>
      </c>
      <c r="AS298" s="7" t="s">
        <v>34</v>
      </c>
      <c r="AT298" s="13">
        <v>41671</v>
      </c>
      <c r="AU298" s="13" t="s">
        <v>361</v>
      </c>
      <c r="AV298" s="235" t="str">
        <f t="shared" si="13"/>
        <v>Q1</v>
      </c>
      <c r="AW298" s="14" t="s">
        <v>45</v>
      </c>
      <c r="AX298" s="7" t="s">
        <v>56</v>
      </c>
      <c r="AY298" s="7" t="s">
        <v>57</v>
      </c>
      <c r="AZ298" s="7" t="s">
        <v>38</v>
      </c>
      <c r="BA298" s="15">
        <v>1237092.099375</v>
      </c>
    </row>
    <row r="299" spans="2:53">
      <c r="B299" s="243"/>
      <c r="C299" s="244"/>
      <c r="D299" s="244"/>
      <c r="E299" s="245"/>
      <c r="F299" s="245"/>
      <c r="G299" s="245"/>
      <c r="H299" s="246"/>
      <c r="I299" s="246"/>
      <c r="J299" s="244"/>
      <c r="K299" s="244"/>
      <c r="L299" s="244"/>
      <c r="M299" s="247"/>
      <c r="S299" s="7" t="s">
        <v>32</v>
      </c>
      <c r="T299" s="7" t="s">
        <v>44</v>
      </c>
      <c r="U299" s="7" t="s">
        <v>34</v>
      </c>
      <c r="V299" s="13">
        <v>41699</v>
      </c>
      <c r="W299" s="13" t="s">
        <v>314</v>
      </c>
      <c r="X299" s="13" t="str">
        <f t="shared" si="12"/>
        <v>3/2/2018</v>
      </c>
      <c r="Y299" s="13" t="s">
        <v>362</v>
      </c>
      <c r="Z299" s="13"/>
      <c r="AA299" s="14">
        <v>3</v>
      </c>
      <c r="AB299" s="14" t="s">
        <v>45</v>
      </c>
      <c r="AC299" s="7" t="s">
        <v>56</v>
      </c>
      <c r="AD299" s="7" t="s">
        <v>57</v>
      </c>
      <c r="AE299" s="7" t="s">
        <v>38</v>
      </c>
      <c r="AF299" s="15">
        <v>1234274.3050000002</v>
      </c>
      <c r="AQ299" s="7" t="s">
        <v>32</v>
      </c>
      <c r="AR299" s="7" t="s">
        <v>44</v>
      </c>
      <c r="AS299" s="7" t="s">
        <v>34</v>
      </c>
      <c r="AT299" s="13">
        <v>41699</v>
      </c>
      <c r="AU299" s="13" t="s">
        <v>362</v>
      </c>
      <c r="AV299" s="235" t="str">
        <f t="shared" si="13"/>
        <v>Q1</v>
      </c>
      <c r="AW299" s="14" t="s">
        <v>45</v>
      </c>
      <c r="AX299" s="7" t="s">
        <v>56</v>
      </c>
      <c r="AY299" s="7" t="s">
        <v>57</v>
      </c>
      <c r="AZ299" s="7" t="s">
        <v>38</v>
      </c>
      <c r="BA299" s="15">
        <v>1234274.3050000002</v>
      </c>
    </row>
    <row r="300" spans="2:53">
      <c r="B300" s="238"/>
      <c r="C300" s="239"/>
      <c r="D300" s="239"/>
      <c r="E300" s="240"/>
      <c r="F300" s="240"/>
      <c r="G300" s="240"/>
      <c r="H300" s="241"/>
      <c r="I300" s="241"/>
      <c r="J300" s="239"/>
      <c r="K300" s="239"/>
      <c r="L300" s="239"/>
      <c r="M300" s="242"/>
      <c r="S300" s="7" t="s">
        <v>32</v>
      </c>
      <c r="T300" s="7" t="s">
        <v>44</v>
      </c>
      <c r="U300" s="7" t="s">
        <v>34</v>
      </c>
      <c r="V300" s="13">
        <v>41730</v>
      </c>
      <c r="W300" s="13" t="s">
        <v>315</v>
      </c>
      <c r="X300" s="13" t="str">
        <f t="shared" si="12"/>
        <v>4/2/2018</v>
      </c>
      <c r="Y300" s="13" t="s">
        <v>363</v>
      </c>
      <c r="Z300" s="13"/>
      <c r="AA300" s="14">
        <v>4</v>
      </c>
      <c r="AB300" s="14" t="s">
        <v>45</v>
      </c>
      <c r="AC300" s="7" t="s">
        <v>56</v>
      </c>
      <c r="AD300" s="7" t="s">
        <v>57</v>
      </c>
      <c r="AE300" s="7" t="s">
        <v>38</v>
      </c>
      <c r="AF300" s="15">
        <v>1236955.4071875</v>
      </c>
      <c r="AQ300" s="7" t="s">
        <v>32</v>
      </c>
      <c r="AR300" s="7" t="s">
        <v>44</v>
      </c>
      <c r="AS300" s="7" t="s">
        <v>34</v>
      </c>
      <c r="AT300" s="13">
        <v>41730</v>
      </c>
      <c r="AU300" s="13" t="s">
        <v>363</v>
      </c>
      <c r="AV300" s="235" t="str">
        <f t="shared" si="13"/>
        <v>Q2</v>
      </c>
      <c r="AW300" s="14" t="s">
        <v>45</v>
      </c>
      <c r="AX300" s="7" t="s">
        <v>56</v>
      </c>
      <c r="AY300" s="7" t="s">
        <v>57</v>
      </c>
      <c r="AZ300" s="7" t="s">
        <v>38</v>
      </c>
      <c r="BA300" s="15">
        <v>1236955.4071875</v>
      </c>
    </row>
    <row r="301" spans="2:53">
      <c r="B301" s="243"/>
      <c r="C301" s="244"/>
      <c r="D301" s="244"/>
      <c r="E301" s="245"/>
      <c r="F301" s="245"/>
      <c r="G301" s="245"/>
      <c r="H301" s="246"/>
      <c r="I301" s="246"/>
      <c r="J301" s="244"/>
      <c r="K301" s="244"/>
      <c r="L301" s="244"/>
      <c r="M301" s="247"/>
      <c r="S301" s="7" t="s">
        <v>32</v>
      </c>
      <c r="T301" s="7" t="s">
        <v>44</v>
      </c>
      <c r="U301" s="7" t="s">
        <v>34</v>
      </c>
      <c r="V301" s="13">
        <v>41760</v>
      </c>
      <c r="W301" s="13" t="s">
        <v>272</v>
      </c>
      <c r="X301" s="13" t="str">
        <f t="shared" si="12"/>
        <v>5/2/2018</v>
      </c>
      <c r="Y301" s="13" t="s">
        <v>364</v>
      </c>
      <c r="Z301" s="13"/>
      <c r="AA301" s="14">
        <v>5</v>
      </c>
      <c r="AB301" s="14" t="s">
        <v>45</v>
      </c>
      <c r="AC301" s="7" t="s">
        <v>56</v>
      </c>
      <c r="AD301" s="7" t="s">
        <v>57</v>
      </c>
      <c r="AE301" s="7" t="s">
        <v>38</v>
      </c>
      <c r="AF301" s="15">
        <v>1313506.1328125</v>
      </c>
      <c r="AQ301" s="7" t="s">
        <v>32</v>
      </c>
      <c r="AR301" s="7" t="s">
        <v>44</v>
      </c>
      <c r="AS301" s="7" t="s">
        <v>34</v>
      </c>
      <c r="AT301" s="13">
        <v>41760</v>
      </c>
      <c r="AU301" s="13" t="s">
        <v>364</v>
      </c>
      <c r="AV301" s="235" t="str">
        <f t="shared" si="13"/>
        <v>Q2</v>
      </c>
      <c r="AW301" s="14" t="s">
        <v>45</v>
      </c>
      <c r="AX301" s="7" t="s">
        <v>56</v>
      </c>
      <c r="AY301" s="7" t="s">
        <v>57</v>
      </c>
      <c r="AZ301" s="7" t="s">
        <v>38</v>
      </c>
      <c r="BA301" s="15">
        <v>1313506.1328125</v>
      </c>
    </row>
    <row r="302" spans="2:53">
      <c r="B302" s="238"/>
      <c r="C302" s="239"/>
      <c r="D302" s="239"/>
      <c r="E302" s="240"/>
      <c r="F302" s="240"/>
      <c r="G302" s="240"/>
      <c r="H302" s="241"/>
      <c r="I302" s="241"/>
      <c r="J302" s="239"/>
      <c r="K302" s="239"/>
      <c r="L302" s="239"/>
      <c r="M302" s="242"/>
      <c r="S302" s="7" t="s">
        <v>32</v>
      </c>
      <c r="T302" s="7" t="s">
        <v>44</v>
      </c>
      <c r="U302" s="7" t="s">
        <v>34</v>
      </c>
      <c r="V302" s="13">
        <v>41791</v>
      </c>
      <c r="W302" s="13" t="s">
        <v>316</v>
      </c>
      <c r="X302" s="13" t="str">
        <f t="shared" si="12"/>
        <v>6/2/2018</v>
      </c>
      <c r="Y302" s="13" t="s">
        <v>365</v>
      </c>
      <c r="Z302" s="13"/>
      <c r="AA302" s="14">
        <v>6</v>
      </c>
      <c r="AB302" s="14" t="s">
        <v>45</v>
      </c>
      <c r="AC302" s="7" t="s">
        <v>56</v>
      </c>
      <c r="AD302" s="7" t="s">
        <v>57</v>
      </c>
      <c r="AE302" s="7" t="s">
        <v>38</v>
      </c>
      <c r="AF302" s="15">
        <v>1497493.8790625001</v>
      </c>
      <c r="AQ302" s="7" t="s">
        <v>32</v>
      </c>
      <c r="AR302" s="7" t="s">
        <v>44</v>
      </c>
      <c r="AS302" s="7" t="s">
        <v>34</v>
      </c>
      <c r="AT302" s="13">
        <v>41791</v>
      </c>
      <c r="AU302" s="13" t="s">
        <v>365</v>
      </c>
      <c r="AV302" s="235" t="str">
        <f t="shared" si="13"/>
        <v>Q2</v>
      </c>
      <c r="AW302" s="14" t="s">
        <v>45</v>
      </c>
      <c r="AX302" s="7" t="s">
        <v>56</v>
      </c>
      <c r="AY302" s="7" t="s">
        <v>57</v>
      </c>
      <c r="AZ302" s="7" t="s">
        <v>38</v>
      </c>
      <c r="BA302" s="15">
        <v>1497493.8790625001</v>
      </c>
    </row>
    <row r="303" spans="2:53">
      <c r="B303" s="243"/>
      <c r="C303" s="244"/>
      <c r="D303" s="244"/>
      <c r="E303" s="245"/>
      <c r="F303" s="245"/>
      <c r="G303" s="245"/>
      <c r="H303" s="246"/>
      <c r="I303" s="246"/>
      <c r="J303" s="244"/>
      <c r="K303" s="244"/>
      <c r="L303" s="244"/>
      <c r="M303" s="247"/>
      <c r="S303" s="7" t="s">
        <v>32</v>
      </c>
      <c r="T303" s="7" t="s">
        <v>44</v>
      </c>
      <c r="U303" s="7" t="s">
        <v>42</v>
      </c>
      <c r="V303" s="13">
        <v>41456</v>
      </c>
      <c r="W303" s="13" t="s">
        <v>317</v>
      </c>
      <c r="X303" s="13" t="str">
        <f t="shared" si="12"/>
        <v>7/2/2017</v>
      </c>
      <c r="Y303" s="13" t="s">
        <v>354</v>
      </c>
      <c r="Z303" s="13"/>
      <c r="AA303" s="14">
        <v>7</v>
      </c>
      <c r="AB303" s="14" t="s">
        <v>45</v>
      </c>
      <c r="AC303" s="7" t="s">
        <v>46</v>
      </c>
      <c r="AD303" s="7" t="s">
        <v>47</v>
      </c>
      <c r="AE303" s="7" t="s">
        <v>38</v>
      </c>
      <c r="AF303" s="15">
        <v>2533034.5131168002</v>
      </c>
      <c r="AQ303" s="7" t="s">
        <v>32</v>
      </c>
      <c r="AR303" s="7" t="s">
        <v>44</v>
      </c>
      <c r="AS303" s="7" t="s">
        <v>42</v>
      </c>
      <c r="AT303" s="13">
        <v>41456</v>
      </c>
      <c r="AU303" s="13" t="s">
        <v>354</v>
      </c>
      <c r="AV303" s="235" t="str">
        <f t="shared" si="13"/>
        <v>Q3</v>
      </c>
      <c r="AW303" s="14" t="s">
        <v>45</v>
      </c>
      <c r="AX303" s="7" t="s">
        <v>46</v>
      </c>
      <c r="AY303" s="7" t="s">
        <v>47</v>
      </c>
      <c r="AZ303" s="7" t="s">
        <v>38</v>
      </c>
      <c r="BA303" s="15">
        <v>2533034.5131168002</v>
      </c>
    </row>
    <row r="304" spans="2:53">
      <c r="B304" s="238"/>
      <c r="C304" s="239"/>
      <c r="D304" s="239"/>
      <c r="E304" s="240"/>
      <c r="F304" s="240"/>
      <c r="G304" s="240"/>
      <c r="H304" s="241"/>
      <c r="I304" s="241"/>
      <c r="J304" s="239"/>
      <c r="K304" s="239"/>
      <c r="L304" s="239"/>
      <c r="M304" s="242"/>
      <c r="S304" s="7" t="s">
        <v>32</v>
      </c>
      <c r="T304" s="7" t="s">
        <v>44</v>
      </c>
      <c r="U304" s="7" t="s">
        <v>42</v>
      </c>
      <c r="V304" s="13">
        <v>41487</v>
      </c>
      <c r="W304" s="13" t="s">
        <v>318</v>
      </c>
      <c r="X304" s="13" t="str">
        <f t="shared" si="12"/>
        <v>8/2/2017</v>
      </c>
      <c r="Y304" s="13" t="s">
        <v>355</v>
      </c>
      <c r="Z304" s="13"/>
      <c r="AA304" s="14">
        <v>8</v>
      </c>
      <c r="AB304" s="14" t="s">
        <v>45</v>
      </c>
      <c r="AC304" s="7" t="s">
        <v>46</v>
      </c>
      <c r="AD304" s="7" t="s">
        <v>47</v>
      </c>
      <c r="AE304" s="7" t="s">
        <v>38</v>
      </c>
      <c r="AF304" s="15">
        <v>3051574.1625600001</v>
      </c>
      <c r="AQ304" s="7" t="s">
        <v>32</v>
      </c>
      <c r="AR304" s="7" t="s">
        <v>44</v>
      </c>
      <c r="AS304" s="7" t="s">
        <v>42</v>
      </c>
      <c r="AT304" s="13">
        <v>41487</v>
      </c>
      <c r="AU304" s="13" t="s">
        <v>355</v>
      </c>
      <c r="AV304" s="235" t="str">
        <f t="shared" si="13"/>
        <v>Q3</v>
      </c>
      <c r="AW304" s="14" t="s">
        <v>45</v>
      </c>
      <c r="AX304" s="7" t="s">
        <v>46</v>
      </c>
      <c r="AY304" s="7" t="s">
        <v>47</v>
      </c>
      <c r="AZ304" s="7" t="s">
        <v>38</v>
      </c>
      <c r="BA304" s="15">
        <v>3051574.1625600001</v>
      </c>
    </row>
    <row r="305" spans="2:53">
      <c r="B305" s="243"/>
      <c r="C305" s="244"/>
      <c r="D305" s="244"/>
      <c r="E305" s="245"/>
      <c r="F305" s="245"/>
      <c r="G305" s="245"/>
      <c r="H305" s="246"/>
      <c r="I305" s="246"/>
      <c r="J305" s="244"/>
      <c r="K305" s="244"/>
      <c r="L305" s="244"/>
      <c r="M305" s="247"/>
      <c r="S305" s="7" t="s">
        <v>32</v>
      </c>
      <c r="T305" s="7" t="s">
        <v>44</v>
      </c>
      <c r="U305" s="7" t="s">
        <v>42</v>
      </c>
      <c r="V305" s="13">
        <v>41518</v>
      </c>
      <c r="W305" s="13" t="s">
        <v>319</v>
      </c>
      <c r="X305" s="13" t="str">
        <f t="shared" si="12"/>
        <v>9/2/2017</v>
      </c>
      <c r="Y305" s="13" t="s">
        <v>356</v>
      </c>
      <c r="Z305" s="13"/>
      <c r="AA305" s="14">
        <v>9</v>
      </c>
      <c r="AB305" s="14" t="s">
        <v>45</v>
      </c>
      <c r="AC305" s="7" t="s">
        <v>46</v>
      </c>
      <c r="AD305" s="7" t="s">
        <v>47</v>
      </c>
      <c r="AE305" s="7" t="s">
        <v>38</v>
      </c>
      <c r="AF305" s="15">
        <v>3084202.7580672004</v>
      </c>
      <c r="AQ305" s="7" t="s">
        <v>32</v>
      </c>
      <c r="AR305" s="7" t="s">
        <v>44</v>
      </c>
      <c r="AS305" s="7" t="s">
        <v>42</v>
      </c>
      <c r="AT305" s="13">
        <v>41518</v>
      </c>
      <c r="AU305" s="13" t="s">
        <v>356</v>
      </c>
      <c r="AV305" s="235" t="str">
        <f t="shared" si="13"/>
        <v>Q3</v>
      </c>
      <c r="AW305" s="14" t="s">
        <v>45</v>
      </c>
      <c r="AX305" s="7" t="s">
        <v>46</v>
      </c>
      <c r="AY305" s="7" t="s">
        <v>47</v>
      </c>
      <c r="AZ305" s="7" t="s">
        <v>38</v>
      </c>
      <c r="BA305" s="15">
        <v>3084202.7580672004</v>
      </c>
    </row>
    <row r="306" spans="2:53">
      <c r="B306" s="238"/>
      <c r="C306" s="239"/>
      <c r="D306" s="239"/>
      <c r="E306" s="240"/>
      <c r="F306" s="240"/>
      <c r="G306" s="240"/>
      <c r="H306" s="241"/>
      <c r="I306" s="241"/>
      <c r="J306" s="239"/>
      <c r="K306" s="239"/>
      <c r="L306" s="239"/>
      <c r="M306" s="242"/>
      <c r="S306" s="7" t="s">
        <v>32</v>
      </c>
      <c r="T306" s="7" t="s">
        <v>44</v>
      </c>
      <c r="U306" s="7" t="s">
        <v>42</v>
      </c>
      <c r="V306" s="13">
        <v>41548</v>
      </c>
      <c r="W306" s="13" t="s">
        <v>320</v>
      </c>
      <c r="X306" s="13" t="str">
        <f t="shared" si="12"/>
        <v>10/2/2017</v>
      </c>
      <c r="Y306" s="13" t="s">
        <v>357</v>
      </c>
      <c r="Z306" s="13"/>
      <c r="AA306" s="14">
        <v>10</v>
      </c>
      <c r="AB306" s="14" t="s">
        <v>45</v>
      </c>
      <c r="AC306" s="7" t="s">
        <v>46</v>
      </c>
      <c r="AD306" s="7" t="s">
        <v>47</v>
      </c>
      <c r="AE306" s="7" t="s">
        <v>38</v>
      </c>
      <c r="AF306" s="15">
        <v>4135202.765971201</v>
      </c>
      <c r="AQ306" s="7" t="s">
        <v>32</v>
      </c>
      <c r="AR306" s="7" t="s">
        <v>44</v>
      </c>
      <c r="AS306" s="7" t="s">
        <v>42</v>
      </c>
      <c r="AT306" s="13">
        <v>41548</v>
      </c>
      <c r="AU306" s="13" t="s">
        <v>357</v>
      </c>
      <c r="AV306" s="235" t="str">
        <f t="shared" si="13"/>
        <v>Q4</v>
      </c>
      <c r="AW306" s="14" t="s">
        <v>45</v>
      </c>
      <c r="AX306" s="7" t="s">
        <v>46</v>
      </c>
      <c r="AY306" s="7" t="s">
        <v>47</v>
      </c>
      <c r="AZ306" s="7" t="s">
        <v>38</v>
      </c>
      <c r="BA306" s="15">
        <v>4135202.765971201</v>
      </c>
    </row>
    <row r="307" spans="2:53">
      <c r="B307" s="243"/>
      <c r="C307" s="244"/>
      <c r="D307" s="244"/>
      <c r="E307" s="245"/>
      <c r="F307" s="245"/>
      <c r="G307" s="245"/>
      <c r="H307" s="246"/>
      <c r="I307" s="246"/>
      <c r="J307" s="244"/>
      <c r="K307" s="244"/>
      <c r="L307" s="244"/>
      <c r="M307" s="247"/>
      <c r="S307" s="7" t="s">
        <v>32</v>
      </c>
      <c r="T307" s="7" t="s">
        <v>44</v>
      </c>
      <c r="U307" s="7" t="s">
        <v>42</v>
      </c>
      <c r="V307" s="13">
        <v>41579</v>
      </c>
      <c r="W307" s="13" t="s">
        <v>321</v>
      </c>
      <c r="X307" s="13" t="str">
        <f t="shared" si="12"/>
        <v>11/2/2017</v>
      </c>
      <c r="Y307" s="13" t="s">
        <v>358</v>
      </c>
      <c r="Z307" s="13"/>
      <c r="AA307" s="14">
        <v>11</v>
      </c>
      <c r="AB307" s="14" t="s">
        <v>45</v>
      </c>
      <c r="AC307" s="7" t="s">
        <v>46</v>
      </c>
      <c r="AD307" s="7" t="s">
        <v>47</v>
      </c>
      <c r="AE307" s="7" t="s">
        <v>38</v>
      </c>
      <c r="AF307" s="15">
        <v>4473275.8948415993</v>
      </c>
      <c r="AQ307" s="7" t="s">
        <v>32</v>
      </c>
      <c r="AR307" s="7" t="s">
        <v>44</v>
      </c>
      <c r="AS307" s="7" t="s">
        <v>42</v>
      </c>
      <c r="AT307" s="13">
        <v>41579</v>
      </c>
      <c r="AU307" s="13" t="s">
        <v>358</v>
      </c>
      <c r="AV307" s="235" t="str">
        <f t="shared" si="13"/>
        <v>Q4</v>
      </c>
      <c r="AW307" s="14" t="s">
        <v>45</v>
      </c>
      <c r="AX307" s="7" t="s">
        <v>46</v>
      </c>
      <c r="AY307" s="7" t="s">
        <v>47</v>
      </c>
      <c r="AZ307" s="7" t="s">
        <v>38</v>
      </c>
      <c r="BA307" s="15">
        <v>4473275.8948415993</v>
      </c>
    </row>
    <row r="308" spans="2:53">
      <c r="B308" s="238"/>
      <c r="C308" s="239"/>
      <c r="D308" s="239"/>
      <c r="E308" s="240"/>
      <c r="F308" s="240"/>
      <c r="G308" s="240"/>
      <c r="H308" s="241"/>
      <c r="I308" s="241"/>
      <c r="J308" s="239"/>
      <c r="K308" s="239"/>
      <c r="L308" s="239"/>
      <c r="M308" s="242"/>
      <c r="S308" s="7" t="s">
        <v>32</v>
      </c>
      <c r="T308" s="7" t="s">
        <v>44</v>
      </c>
      <c r="U308" s="7" t="s">
        <v>42</v>
      </c>
      <c r="V308" s="13">
        <v>41609</v>
      </c>
      <c r="W308" s="13" t="s">
        <v>322</v>
      </c>
      <c r="X308" s="13" t="str">
        <f t="shared" si="12"/>
        <v>12/2/2017</v>
      </c>
      <c r="Y308" s="13" t="s">
        <v>359</v>
      </c>
      <c r="Z308" s="13"/>
      <c r="AA308" s="14">
        <v>12</v>
      </c>
      <c r="AB308" s="14" t="s">
        <v>45</v>
      </c>
      <c r="AC308" s="7" t="s">
        <v>46</v>
      </c>
      <c r="AD308" s="7" t="s">
        <v>47</v>
      </c>
      <c r="AE308" s="7" t="s">
        <v>38</v>
      </c>
      <c r="AF308" s="15">
        <v>3464957.9260800011</v>
      </c>
      <c r="AQ308" s="7" t="s">
        <v>32</v>
      </c>
      <c r="AR308" s="7" t="s">
        <v>44</v>
      </c>
      <c r="AS308" s="7" t="s">
        <v>42</v>
      </c>
      <c r="AT308" s="13">
        <v>41609</v>
      </c>
      <c r="AU308" s="13" t="s">
        <v>359</v>
      </c>
      <c r="AV308" s="235" t="str">
        <f t="shared" si="13"/>
        <v>Q4</v>
      </c>
      <c r="AW308" s="14" t="s">
        <v>45</v>
      </c>
      <c r="AX308" s="7" t="s">
        <v>46</v>
      </c>
      <c r="AY308" s="7" t="s">
        <v>47</v>
      </c>
      <c r="AZ308" s="7" t="s">
        <v>38</v>
      </c>
      <c r="BA308" s="15">
        <v>3464957.9260800011</v>
      </c>
    </row>
    <row r="309" spans="2:53">
      <c r="B309" s="243"/>
      <c r="C309" s="244"/>
      <c r="D309" s="244"/>
      <c r="E309" s="245"/>
      <c r="F309" s="245"/>
      <c r="G309" s="245"/>
      <c r="H309" s="246"/>
      <c r="I309" s="246"/>
      <c r="J309" s="244"/>
      <c r="K309" s="244"/>
      <c r="L309" s="244"/>
      <c r="M309" s="247"/>
      <c r="S309" s="7" t="s">
        <v>32</v>
      </c>
      <c r="T309" s="7" t="s">
        <v>44</v>
      </c>
      <c r="U309" s="7" t="s">
        <v>42</v>
      </c>
      <c r="V309" s="13">
        <v>41640</v>
      </c>
      <c r="W309" s="13" t="s">
        <v>312</v>
      </c>
      <c r="X309" s="13" t="str">
        <f t="shared" si="12"/>
        <v>1/2/2018</v>
      </c>
      <c r="Y309" s="13" t="s">
        <v>360</v>
      </c>
      <c r="Z309" s="13"/>
      <c r="AA309" s="14">
        <v>1</v>
      </c>
      <c r="AB309" s="14" t="s">
        <v>45</v>
      </c>
      <c r="AC309" s="7" t="s">
        <v>46</v>
      </c>
      <c r="AD309" s="7" t="s">
        <v>47</v>
      </c>
      <c r="AE309" s="7" t="s">
        <v>38</v>
      </c>
      <c r="AF309" s="15">
        <v>4049642.8266000003</v>
      </c>
      <c r="AQ309" s="7" t="s">
        <v>32</v>
      </c>
      <c r="AR309" s="7" t="s">
        <v>44</v>
      </c>
      <c r="AS309" s="7" t="s">
        <v>42</v>
      </c>
      <c r="AT309" s="13">
        <v>41640</v>
      </c>
      <c r="AU309" s="13" t="s">
        <v>360</v>
      </c>
      <c r="AV309" s="235" t="str">
        <f t="shared" si="13"/>
        <v>Q1</v>
      </c>
      <c r="AW309" s="14" t="s">
        <v>45</v>
      </c>
      <c r="AX309" s="7" t="s">
        <v>46</v>
      </c>
      <c r="AY309" s="7" t="s">
        <v>47</v>
      </c>
      <c r="AZ309" s="7" t="s">
        <v>38</v>
      </c>
      <c r="BA309" s="15">
        <v>4049642.8266000003</v>
      </c>
    </row>
    <row r="310" spans="2:53">
      <c r="B310" s="238"/>
      <c r="C310" s="239"/>
      <c r="D310" s="239"/>
      <c r="E310" s="240"/>
      <c r="F310" s="240"/>
      <c r="G310" s="240"/>
      <c r="H310" s="241"/>
      <c r="I310" s="241"/>
      <c r="J310" s="239"/>
      <c r="K310" s="239"/>
      <c r="L310" s="239"/>
      <c r="M310" s="242"/>
      <c r="S310" s="7" t="s">
        <v>32</v>
      </c>
      <c r="T310" s="7" t="s">
        <v>44</v>
      </c>
      <c r="U310" s="7" t="s">
        <v>42</v>
      </c>
      <c r="V310" s="13">
        <v>41671</v>
      </c>
      <c r="W310" s="13" t="s">
        <v>313</v>
      </c>
      <c r="X310" s="13" t="str">
        <f t="shared" si="12"/>
        <v>2/2/2018</v>
      </c>
      <c r="Y310" s="13" t="s">
        <v>361</v>
      </c>
      <c r="Z310" s="13"/>
      <c r="AA310" s="14">
        <v>2</v>
      </c>
      <c r="AB310" s="14" t="s">
        <v>45</v>
      </c>
      <c r="AC310" s="7" t="s">
        <v>46</v>
      </c>
      <c r="AD310" s="7" t="s">
        <v>47</v>
      </c>
      <c r="AE310" s="7" t="s">
        <v>38</v>
      </c>
      <c r="AF310" s="15">
        <v>4767948.2214000002</v>
      </c>
      <c r="AQ310" s="7" t="s">
        <v>32</v>
      </c>
      <c r="AR310" s="7" t="s">
        <v>44</v>
      </c>
      <c r="AS310" s="7" t="s">
        <v>42</v>
      </c>
      <c r="AT310" s="13">
        <v>41671</v>
      </c>
      <c r="AU310" s="13" t="s">
        <v>361</v>
      </c>
      <c r="AV310" s="235" t="str">
        <f t="shared" si="13"/>
        <v>Q1</v>
      </c>
      <c r="AW310" s="14" t="s">
        <v>45</v>
      </c>
      <c r="AX310" s="7" t="s">
        <v>46</v>
      </c>
      <c r="AY310" s="7" t="s">
        <v>47</v>
      </c>
      <c r="AZ310" s="7" t="s">
        <v>38</v>
      </c>
      <c r="BA310" s="15">
        <v>4767948.2214000002</v>
      </c>
    </row>
    <row r="311" spans="2:53">
      <c r="B311" s="243"/>
      <c r="C311" s="244"/>
      <c r="D311" s="244"/>
      <c r="E311" s="245"/>
      <c r="F311" s="245"/>
      <c r="G311" s="245"/>
      <c r="H311" s="246"/>
      <c r="I311" s="246"/>
      <c r="J311" s="244"/>
      <c r="K311" s="244"/>
      <c r="L311" s="244"/>
      <c r="M311" s="247"/>
      <c r="S311" s="7" t="s">
        <v>32</v>
      </c>
      <c r="T311" s="7" t="s">
        <v>44</v>
      </c>
      <c r="U311" s="7" t="s">
        <v>42</v>
      </c>
      <c r="V311" s="13">
        <v>41699</v>
      </c>
      <c r="W311" s="13" t="s">
        <v>314</v>
      </c>
      <c r="X311" s="13" t="str">
        <f t="shared" si="12"/>
        <v>3/2/2018</v>
      </c>
      <c r="Y311" s="13" t="s">
        <v>362</v>
      </c>
      <c r="Z311" s="13"/>
      <c r="AA311" s="14">
        <v>3</v>
      </c>
      <c r="AB311" s="14" t="s">
        <v>45</v>
      </c>
      <c r="AC311" s="7" t="s">
        <v>46</v>
      </c>
      <c r="AD311" s="7" t="s">
        <v>47</v>
      </c>
      <c r="AE311" s="7" t="s">
        <v>38</v>
      </c>
      <c r="AF311" s="15">
        <v>4346722.8083999995</v>
      </c>
      <c r="AQ311" s="7" t="s">
        <v>32</v>
      </c>
      <c r="AR311" s="7" t="s">
        <v>44</v>
      </c>
      <c r="AS311" s="7" t="s">
        <v>42</v>
      </c>
      <c r="AT311" s="13">
        <v>41699</v>
      </c>
      <c r="AU311" s="13" t="s">
        <v>362</v>
      </c>
      <c r="AV311" s="235" t="str">
        <f t="shared" si="13"/>
        <v>Q1</v>
      </c>
      <c r="AW311" s="14" t="s">
        <v>45</v>
      </c>
      <c r="AX311" s="7" t="s">
        <v>46</v>
      </c>
      <c r="AY311" s="7" t="s">
        <v>47</v>
      </c>
      <c r="AZ311" s="7" t="s">
        <v>38</v>
      </c>
      <c r="BA311" s="15">
        <v>4346722.8083999995</v>
      </c>
    </row>
    <row r="312" spans="2:53">
      <c r="B312" s="238"/>
      <c r="C312" s="239"/>
      <c r="D312" s="239"/>
      <c r="E312" s="240"/>
      <c r="F312" s="240"/>
      <c r="G312" s="240"/>
      <c r="H312" s="241"/>
      <c r="I312" s="241"/>
      <c r="J312" s="239"/>
      <c r="K312" s="239"/>
      <c r="L312" s="239"/>
      <c r="M312" s="242"/>
      <c r="S312" s="7" t="s">
        <v>32</v>
      </c>
      <c r="T312" s="7" t="s">
        <v>44</v>
      </c>
      <c r="U312" s="7" t="s">
        <v>42</v>
      </c>
      <c r="V312" s="13">
        <v>41730</v>
      </c>
      <c r="W312" s="13" t="s">
        <v>315</v>
      </c>
      <c r="X312" s="13" t="str">
        <f t="shared" si="12"/>
        <v>4/2/2018</v>
      </c>
      <c r="Y312" s="13" t="s">
        <v>363</v>
      </c>
      <c r="Z312" s="13"/>
      <c r="AA312" s="14">
        <v>4</v>
      </c>
      <c r="AB312" s="14" t="s">
        <v>45</v>
      </c>
      <c r="AC312" s="7" t="s">
        <v>46</v>
      </c>
      <c r="AD312" s="7" t="s">
        <v>47</v>
      </c>
      <c r="AE312" s="7" t="s">
        <v>38</v>
      </c>
      <c r="AF312" s="15">
        <v>4671541.1274000006</v>
      </c>
      <c r="AQ312" s="7" t="s">
        <v>32</v>
      </c>
      <c r="AR312" s="7" t="s">
        <v>44</v>
      </c>
      <c r="AS312" s="7" t="s">
        <v>42</v>
      </c>
      <c r="AT312" s="13">
        <v>41730</v>
      </c>
      <c r="AU312" s="13" t="s">
        <v>363</v>
      </c>
      <c r="AV312" s="235" t="str">
        <f t="shared" si="13"/>
        <v>Q2</v>
      </c>
      <c r="AW312" s="14" t="s">
        <v>45</v>
      </c>
      <c r="AX312" s="7" t="s">
        <v>46</v>
      </c>
      <c r="AY312" s="7" t="s">
        <v>47</v>
      </c>
      <c r="AZ312" s="7" t="s">
        <v>38</v>
      </c>
      <c r="BA312" s="15">
        <v>4671541.1274000006</v>
      </c>
    </row>
    <row r="313" spans="2:53">
      <c r="B313" s="243"/>
      <c r="C313" s="244"/>
      <c r="D313" s="244"/>
      <c r="E313" s="245"/>
      <c r="F313" s="245"/>
      <c r="G313" s="245"/>
      <c r="H313" s="246"/>
      <c r="I313" s="246"/>
      <c r="J313" s="244"/>
      <c r="K313" s="244"/>
      <c r="L313" s="244"/>
      <c r="M313" s="247"/>
      <c r="S313" s="7" t="s">
        <v>32</v>
      </c>
      <c r="T313" s="7" t="s">
        <v>44</v>
      </c>
      <c r="U313" s="7" t="s">
        <v>42</v>
      </c>
      <c r="V313" s="13">
        <v>41760</v>
      </c>
      <c r="W313" s="13" t="s">
        <v>272</v>
      </c>
      <c r="X313" s="13" t="str">
        <f t="shared" si="12"/>
        <v>5/2/2018</v>
      </c>
      <c r="Y313" s="13" t="s">
        <v>364</v>
      </c>
      <c r="Z313" s="13"/>
      <c r="AA313" s="14">
        <v>5</v>
      </c>
      <c r="AB313" s="14" t="s">
        <v>45</v>
      </c>
      <c r="AC313" s="7" t="s">
        <v>46</v>
      </c>
      <c r="AD313" s="7" t="s">
        <v>47</v>
      </c>
      <c r="AE313" s="7" t="s">
        <v>38</v>
      </c>
      <c r="AF313" s="15">
        <v>5478104.6040000012</v>
      </c>
      <c r="AQ313" s="7" t="s">
        <v>32</v>
      </c>
      <c r="AR313" s="7" t="s">
        <v>44</v>
      </c>
      <c r="AS313" s="7" t="s">
        <v>42</v>
      </c>
      <c r="AT313" s="13">
        <v>41760</v>
      </c>
      <c r="AU313" s="13" t="s">
        <v>364</v>
      </c>
      <c r="AV313" s="235" t="str">
        <f t="shared" si="13"/>
        <v>Q2</v>
      </c>
      <c r="AW313" s="14" t="s">
        <v>45</v>
      </c>
      <c r="AX313" s="7" t="s">
        <v>46</v>
      </c>
      <c r="AY313" s="7" t="s">
        <v>47</v>
      </c>
      <c r="AZ313" s="7" t="s">
        <v>38</v>
      </c>
      <c r="BA313" s="15">
        <v>5478104.6040000012</v>
      </c>
    </row>
    <row r="314" spans="2:53">
      <c r="B314" s="238"/>
      <c r="C314" s="239"/>
      <c r="D314" s="239"/>
      <c r="E314" s="240"/>
      <c r="F314" s="240"/>
      <c r="G314" s="240"/>
      <c r="H314" s="241"/>
      <c r="I314" s="241"/>
      <c r="J314" s="239"/>
      <c r="K314" s="239"/>
      <c r="L314" s="239"/>
      <c r="M314" s="242"/>
      <c r="S314" s="7" t="s">
        <v>32</v>
      </c>
      <c r="T314" s="7" t="s">
        <v>44</v>
      </c>
      <c r="U314" s="7" t="s">
        <v>42</v>
      </c>
      <c r="V314" s="13">
        <v>41791</v>
      </c>
      <c r="W314" s="13" t="s">
        <v>316</v>
      </c>
      <c r="X314" s="13" t="str">
        <f t="shared" si="12"/>
        <v>6/2/2018</v>
      </c>
      <c r="Y314" s="13" t="s">
        <v>365</v>
      </c>
      <c r="Z314" s="13"/>
      <c r="AA314" s="14">
        <v>6</v>
      </c>
      <c r="AB314" s="14" t="s">
        <v>45</v>
      </c>
      <c r="AC314" s="7" t="s">
        <v>46</v>
      </c>
      <c r="AD314" s="7" t="s">
        <v>47</v>
      </c>
      <c r="AE314" s="7" t="s">
        <v>38</v>
      </c>
      <c r="AF314" s="15">
        <v>2269805.1667200001</v>
      </c>
      <c r="AQ314" s="7" t="s">
        <v>32</v>
      </c>
      <c r="AR314" s="7" t="s">
        <v>44</v>
      </c>
      <c r="AS314" s="7" t="s">
        <v>42</v>
      </c>
      <c r="AT314" s="13">
        <v>41791</v>
      </c>
      <c r="AU314" s="13" t="s">
        <v>365</v>
      </c>
      <c r="AV314" s="235" t="str">
        <f t="shared" si="13"/>
        <v>Q2</v>
      </c>
      <c r="AW314" s="14" t="s">
        <v>45</v>
      </c>
      <c r="AX314" s="7" t="s">
        <v>46</v>
      </c>
      <c r="AY314" s="7" t="s">
        <v>47</v>
      </c>
      <c r="AZ314" s="7" t="s">
        <v>38</v>
      </c>
      <c r="BA314" s="15">
        <v>2269805.1667200001</v>
      </c>
    </row>
    <row r="315" spans="2:53">
      <c r="B315" s="243"/>
      <c r="C315" s="244"/>
      <c r="D315" s="244"/>
      <c r="E315" s="245"/>
      <c r="F315" s="245"/>
      <c r="G315" s="245"/>
      <c r="H315" s="246"/>
      <c r="I315" s="246"/>
      <c r="J315" s="244"/>
      <c r="K315" s="244"/>
      <c r="L315" s="244"/>
      <c r="M315" s="247"/>
      <c r="S315" s="7" t="s">
        <v>32</v>
      </c>
      <c r="T315" s="7" t="s">
        <v>44</v>
      </c>
      <c r="U315" s="7" t="s">
        <v>42</v>
      </c>
      <c r="V315" s="13">
        <v>41456</v>
      </c>
      <c r="W315" s="13" t="s">
        <v>317</v>
      </c>
      <c r="X315" s="13" t="str">
        <f t="shared" si="12"/>
        <v>7/2/2017</v>
      </c>
      <c r="Y315" s="13" t="s">
        <v>354</v>
      </c>
      <c r="Z315" s="13"/>
      <c r="AA315" s="14">
        <v>7</v>
      </c>
      <c r="AB315" s="14" t="s">
        <v>45</v>
      </c>
      <c r="AC315" s="7" t="s">
        <v>48</v>
      </c>
      <c r="AD315" s="7" t="s">
        <v>49</v>
      </c>
      <c r="AE315" s="7" t="s">
        <v>38</v>
      </c>
      <c r="AF315" s="15">
        <v>1266517.2565584001</v>
      </c>
      <c r="AQ315" s="7" t="s">
        <v>32</v>
      </c>
      <c r="AR315" s="7" t="s">
        <v>44</v>
      </c>
      <c r="AS315" s="7" t="s">
        <v>42</v>
      </c>
      <c r="AT315" s="13">
        <v>41456</v>
      </c>
      <c r="AU315" s="13" t="s">
        <v>354</v>
      </c>
      <c r="AV315" s="235" t="str">
        <f t="shared" si="13"/>
        <v>Q3</v>
      </c>
      <c r="AW315" s="14" t="s">
        <v>45</v>
      </c>
      <c r="AX315" s="7" t="s">
        <v>48</v>
      </c>
      <c r="AY315" s="7" t="s">
        <v>49</v>
      </c>
      <c r="AZ315" s="7" t="s">
        <v>38</v>
      </c>
      <c r="BA315" s="15">
        <v>1266517.2565584001</v>
      </c>
    </row>
    <row r="316" spans="2:53">
      <c r="B316" s="238"/>
      <c r="C316" s="239"/>
      <c r="D316" s="239"/>
      <c r="E316" s="240"/>
      <c r="F316" s="240"/>
      <c r="G316" s="240"/>
      <c r="H316" s="241"/>
      <c r="I316" s="241"/>
      <c r="J316" s="239"/>
      <c r="K316" s="239"/>
      <c r="L316" s="239"/>
      <c r="M316" s="242"/>
      <c r="S316" s="7" t="s">
        <v>32</v>
      </c>
      <c r="T316" s="7" t="s">
        <v>44</v>
      </c>
      <c r="U316" s="7" t="s">
        <v>42</v>
      </c>
      <c r="V316" s="13">
        <v>41487</v>
      </c>
      <c r="W316" s="13" t="s">
        <v>318</v>
      </c>
      <c r="X316" s="13" t="str">
        <f t="shared" si="12"/>
        <v>8/2/2017</v>
      </c>
      <c r="Y316" s="13" t="s">
        <v>355</v>
      </c>
      <c r="Z316" s="13"/>
      <c r="AA316" s="14">
        <v>8</v>
      </c>
      <c r="AB316" s="14" t="s">
        <v>45</v>
      </c>
      <c r="AC316" s="7" t="s">
        <v>48</v>
      </c>
      <c r="AD316" s="7" t="s">
        <v>49</v>
      </c>
      <c r="AE316" s="7" t="s">
        <v>38</v>
      </c>
      <c r="AF316" s="15">
        <v>1525787.08128</v>
      </c>
      <c r="AQ316" s="7" t="s">
        <v>32</v>
      </c>
      <c r="AR316" s="7" t="s">
        <v>44</v>
      </c>
      <c r="AS316" s="7" t="s">
        <v>42</v>
      </c>
      <c r="AT316" s="13">
        <v>41487</v>
      </c>
      <c r="AU316" s="13" t="s">
        <v>355</v>
      </c>
      <c r="AV316" s="235" t="str">
        <f t="shared" si="13"/>
        <v>Q3</v>
      </c>
      <c r="AW316" s="14" t="s">
        <v>45</v>
      </c>
      <c r="AX316" s="7" t="s">
        <v>48</v>
      </c>
      <c r="AY316" s="7" t="s">
        <v>49</v>
      </c>
      <c r="AZ316" s="7" t="s">
        <v>38</v>
      </c>
      <c r="BA316" s="15">
        <v>1525787.08128</v>
      </c>
    </row>
    <row r="317" spans="2:53">
      <c r="B317" s="243"/>
      <c r="C317" s="244"/>
      <c r="D317" s="244"/>
      <c r="E317" s="245"/>
      <c r="F317" s="245"/>
      <c r="G317" s="245"/>
      <c r="H317" s="246"/>
      <c r="I317" s="246"/>
      <c r="J317" s="244"/>
      <c r="K317" s="244"/>
      <c r="L317" s="244"/>
      <c r="M317" s="247"/>
      <c r="S317" s="7" t="s">
        <v>32</v>
      </c>
      <c r="T317" s="7" t="s">
        <v>44</v>
      </c>
      <c r="U317" s="7" t="s">
        <v>42</v>
      </c>
      <c r="V317" s="13">
        <v>41518</v>
      </c>
      <c r="W317" s="13" t="s">
        <v>319</v>
      </c>
      <c r="X317" s="13" t="str">
        <f t="shared" si="12"/>
        <v>9/2/2017</v>
      </c>
      <c r="Y317" s="13" t="s">
        <v>356</v>
      </c>
      <c r="Z317" s="13"/>
      <c r="AA317" s="14">
        <v>9</v>
      </c>
      <c r="AB317" s="14" t="s">
        <v>45</v>
      </c>
      <c r="AC317" s="7" t="s">
        <v>48</v>
      </c>
      <c r="AD317" s="7" t="s">
        <v>49</v>
      </c>
      <c r="AE317" s="7" t="s">
        <v>38</v>
      </c>
      <c r="AF317" s="15">
        <v>1542101.3790336002</v>
      </c>
      <c r="AQ317" s="7" t="s">
        <v>32</v>
      </c>
      <c r="AR317" s="7" t="s">
        <v>44</v>
      </c>
      <c r="AS317" s="7" t="s">
        <v>42</v>
      </c>
      <c r="AT317" s="13">
        <v>41518</v>
      </c>
      <c r="AU317" s="13" t="s">
        <v>356</v>
      </c>
      <c r="AV317" s="235" t="str">
        <f t="shared" si="13"/>
        <v>Q3</v>
      </c>
      <c r="AW317" s="14" t="s">
        <v>45</v>
      </c>
      <c r="AX317" s="7" t="s">
        <v>48</v>
      </c>
      <c r="AY317" s="7" t="s">
        <v>49</v>
      </c>
      <c r="AZ317" s="7" t="s">
        <v>38</v>
      </c>
      <c r="BA317" s="15">
        <v>1542101.3790336002</v>
      </c>
    </row>
    <row r="318" spans="2:53">
      <c r="B318" s="238"/>
      <c r="C318" s="239"/>
      <c r="D318" s="239"/>
      <c r="E318" s="240"/>
      <c r="F318" s="240"/>
      <c r="G318" s="240"/>
      <c r="H318" s="241"/>
      <c r="I318" s="241"/>
      <c r="J318" s="239"/>
      <c r="K318" s="239"/>
      <c r="L318" s="239"/>
      <c r="M318" s="242"/>
      <c r="S318" s="7" t="s">
        <v>32</v>
      </c>
      <c r="T318" s="7" t="s">
        <v>44</v>
      </c>
      <c r="U318" s="7" t="s">
        <v>42</v>
      </c>
      <c r="V318" s="13">
        <v>41548</v>
      </c>
      <c r="W318" s="13" t="s">
        <v>320</v>
      </c>
      <c r="X318" s="13" t="str">
        <f t="shared" si="12"/>
        <v>10/2/2017</v>
      </c>
      <c r="Y318" s="13" t="s">
        <v>357</v>
      </c>
      <c r="Z318" s="13"/>
      <c r="AA318" s="14">
        <v>10</v>
      </c>
      <c r="AB318" s="14" t="s">
        <v>45</v>
      </c>
      <c r="AC318" s="7" t="s">
        <v>48</v>
      </c>
      <c r="AD318" s="7" t="s">
        <v>49</v>
      </c>
      <c r="AE318" s="7" t="s">
        <v>38</v>
      </c>
      <c r="AF318" s="15">
        <v>2067601.3829856005</v>
      </c>
      <c r="AQ318" s="7" t="s">
        <v>32</v>
      </c>
      <c r="AR318" s="7" t="s">
        <v>44</v>
      </c>
      <c r="AS318" s="7" t="s">
        <v>42</v>
      </c>
      <c r="AT318" s="13">
        <v>41548</v>
      </c>
      <c r="AU318" s="13" t="s">
        <v>357</v>
      </c>
      <c r="AV318" s="235" t="str">
        <f t="shared" si="13"/>
        <v>Q4</v>
      </c>
      <c r="AW318" s="14" t="s">
        <v>45</v>
      </c>
      <c r="AX318" s="7" t="s">
        <v>48</v>
      </c>
      <c r="AY318" s="7" t="s">
        <v>49</v>
      </c>
      <c r="AZ318" s="7" t="s">
        <v>38</v>
      </c>
      <c r="BA318" s="15">
        <v>2067601.3829856005</v>
      </c>
    </row>
    <row r="319" spans="2:53">
      <c r="B319" s="243"/>
      <c r="C319" s="244"/>
      <c r="D319" s="244"/>
      <c r="E319" s="245"/>
      <c r="F319" s="245"/>
      <c r="G319" s="245"/>
      <c r="H319" s="246"/>
      <c r="I319" s="246"/>
      <c r="J319" s="244"/>
      <c r="K319" s="244"/>
      <c r="L319" s="244"/>
      <c r="M319" s="247"/>
      <c r="S319" s="7" t="s">
        <v>32</v>
      </c>
      <c r="T319" s="7" t="s">
        <v>44</v>
      </c>
      <c r="U319" s="7" t="s">
        <v>42</v>
      </c>
      <c r="V319" s="13">
        <v>41579</v>
      </c>
      <c r="W319" s="13" t="s">
        <v>321</v>
      </c>
      <c r="X319" s="13" t="str">
        <f t="shared" si="12"/>
        <v>11/2/2017</v>
      </c>
      <c r="Y319" s="13" t="s">
        <v>358</v>
      </c>
      <c r="Z319" s="13"/>
      <c r="AA319" s="14">
        <v>11</v>
      </c>
      <c r="AB319" s="14" t="s">
        <v>45</v>
      </c>
      <c r="AC319" s="7" t="s">
        <v>48</v>
      </c>
      <c r="AD319" s="7" t="s">
        <v>49</v>
      </c>
      <c r="AE319" s="7" t="s">
        <v>38</v>
      </c>
      <c r="AF319" s="15">
        <v>2236637.9474207996</v>
      </c>
      <c r="AQ319" s="7" t="s">
        <v>32</v>
      </c>
      <c r="AR319" s="7" t="s">
        <v>44</v>
      </c>
      <c r="AS319" s="7" t="s">
        <v>42</v>
      </c>
      <c r="AT319" s="13">
        <v>41579</v>
      </c>
      <c r="AU319" s="13" t="s">
        <v>358</v>
      </c>
      <c r="AV319" s="235" t="str">
        <f t="shared" si="13"/>
        <v>Q4</v>
      </c>
      <c r="AW319" s="14" t="s">
        <v>45</v>
      </c>
      <c r="AX319" s="7" t="s">
        <v>48</v>
      </c>
      <c r="AY319" s="7" t="s">
        <v>49</v>
      </c>
      <c r="AZ319" s="7" t="s">
        <v>38</v>
      </c>
      <c r="BA319" s="15">
        <v>2236637.9474207996</v>
      </c>
    </row>
    <row r="320" spans="2:53">
      <c r="B320" s="238"/>
      <c r="C320" s="239"/>
      <c r="D320" s="239"/>
      <c r="E320" s="240"/>
      <c r="F320" s="240"/>
      <c r="G320" s="240"/>
      <c r="H320" s="241"/>
      <c r="I320" s="241"/>
      <c r="J320" s="239"/>
      <c r="K320" s="239"/>
      <c r="L320" s="239"/>
      <c r="M320" s="242"/>
      <c r="S320" s="7" t="s">
        <v>32</v>
      </c>
      <c r="T320" s="7" t="s">
        <v>44</v>
      </c>
      <c r="U320" s="7" t="s">
        <v>42</v>
      </c>
      <c r="V320" s="13">
        <v>41609</v>
      </c>
      <c r="W320" s="13" t="s">
        <v>322</v>
      </c>
      <c r="X320" s="13" t="str">
        <f t="shared" si="12"/>
        <v>12/2/2017</v>
      </c>
      <c r="Y320" s="13" t="s">
        <v>359</v>
      </c>
      <c r="Z320" s="13"/>
      <c r="AA320" s="14">
        <v>12</v>
      </c>
      <c r="AB320" s="14" t="s">
        <v>45</v>
      </c>
      <c r="AC320" s="7" t="s">
        <v>48</v>
      </c>
      <c r="AD320" s="7" t="s">
        <v>49</v>
      </c>
      <c r="AE320" s="7" t="s">
        <v>38</v>
      </c>
      <c r="AF320" s="15">
        <v>1732478.9630400005</v>
      </c>
      <c r="AQ320" s="7" t="s">
        <v>32</v>
      </c>
      <c r="AR320" s="7" t="s">
        <v>44</v>
      </c>
      <c r="AS320" s="7" t="s">
        <v>42</v>
      </c>
      <c r="AT320" s="13">
        <v>41609</v>
      </c>
      <c r="AU320" s="13" t="s">
        <v>359</v>
      </c>
      <c r="AV320" s="235" t="str">
        <f t="shared" si="13"/>
        <v>Q4</v>
      </c>
      <c r="AW320" s="14" t="s">
        <v>45</v>
      </c>
      <c r="AX320" s="7" t="s">
        <v>48</v>
      </c>
      <c r="AY320" s="7" t="s">
        <v>49</v>
      </c>
      <c r="AZ320" s="7" t="s">
        <v>38</v>
      </c>
      <c r="BA320" s="15">
        <v>1732478.9630400005</v>
      </c>
    </row>
    <row r="321" spans="2:53">
      <c r="B321" s="243"/>
      <c r="C321" s="244"/>
      <c r="D321" s="244"/>
      <c r="E321" s="245"/>
      <c r="F321" s="245"/>
      <c r="G321" s="245"/>
      <c r="H321" s="246"/>
      <c r="I321" s="246"/>
      <c r="J321" s="244"/>
      <c r="K321" s="244"/>
      <c r="L321" s="244"/>
      <c r="M321" s="247"/>
      <c r="S321" s="7" t="s">
        <v>32</v>
      </c>
      <c r="T321" s="7" t="s">
        <v>44</v>
      </c>
      <c r="U321" s="7" t="s">
        <v>42</v>
      </c>
      <c r="V321" s="13">
        <v>41640</v>
      </c>
      <c r="W321" s="13" t="s">
        <v>312</v>
      </c>
      <c r="X321" s="13" t="str">
        <f t="shared" si="12"/>
        <v>1/2/2018</v>
      </c>
      <c r="Y321" s="13" t="s">
        <v>360</v>
      </c>
      <c r="Z321" s="13"/>
      <c r="AA321" s="14">
        <v>1</v>
      </c>
      <c r="AB321" s="14" t="s">
        <v>45</v>
      </c>
      <c r="AC321" s="7" t="s">
        <v>48</v>
      </c>
      <c r="AD321" s="7" t="s">
        <v>49</v>
      </c>
      <c r="AE321" s="7" t="s">
        <v>38</v>
      </c>
      <c r="AF321" s="15">
        <v>2024821.4133000001</v>
      </c>
      <c r="AQ321" s="7" t="s">
        <v>32</v>
      </c>
      <c r="AR321" s="7" t="s">
        <v>44</v>
      </c>
      <c r="AS321" s="7" t="s">
        <v>42</v>
      </c>
      <c r="AT321" s="13">
        <v>41640</v>
      </c>
      <c r="AU321" s="13" t="s">
        <v>360</v>
      </c>
      <c r="AV321" s="235" t="str">
        <f t="shared" si="13"/>
        <v>Q1</v>
      </c>
      <c r="AW321" s="14" t="s">
        <v>45</v>
      </c>
      <c r="AX321" s="7" t="s">
        <v>48</v>
      </c>
      <c r="AY321" s="7" t="s">
        <v>49</v>
      </c>
      <c r="AZ321" s="7" t="s">
        <v>38</v>
      </c>
      <c r="BA321" s="15">
        <v>2024821.4133000001</v>
      </c>
    </row>
    <row r="322" spans="2:53">
      <c r="B322" s="238"/>
      <c r="C322" s="239"/>
      <c r="D322" s="239"/>
      <c r="E322" s="240"/>
      <c r="F322" s="240"/>
      <c r="G322" s="240"/>
      <c r="H322" s="241"/>
      <c r="I322" s="241"/>
      <c r="J322" s="239"/>
      <c r="K322" s="239"/>
      <c r="L322" s="239"/>
      <c r="M322" s="242"/>
      <c r="S322" s="7" t="s">
        <v>32</v>
      </c>
      <c r="T322" s="7" t="s">
        <v>44</v>
      </c>
      <c r="U322" s="7" t="s">
        <v>42</v>
      </c>
      <c r="V322" s="13">
        <v>41671</v>
      </c>
      <c r="W322" s="13" t="s">
        <v>313</v>
      </c>
      <c r="X322" s="13" t="str">
        <f t="shared" si="12"/>
        <v>2/2/2018</v>
      </c>
      <c r="Y322" s="13" t="s">
        <v>361</v>
      </c>
      <c r="Z322" s="13"/>
      <c r="AA322" s="14">
        <v>2</v>
      </c>
      <c r="AB322" s="14" t="s">
        <v>45</v>
      </c>
      <c r="AC322" s="7" t="s">
        <v>48</v>
      </c>
      <c r="AD322" s="7" t="s">
        <v>49</v>
      </c>
      <c r="AE322" s="7" t="s">
        <v>38</v>
      </c>
      <c r="AF322" s="15">
        <v>2383974.1107000001</v>
      </c>
      <c r="AQ322" s="7" t="s">
        <v>32</v>
      </c>
      <c r="AR322" s="7" t="s">
        <v>44</v>
      </c>
      <c r="AS322" s="7" t="s">
        <v>42</v>
      </c>
      <c r="AT322" s="13">
        <v>41671</v>
      </c>
      <c r="AU322" s="13" t="s">
        <v>361</v>
      </c>
      <c r="AV322" s="235" t="str">
        <f t="shared" si="13"/>
        <v>Q1</v>
      </c>
      <c r="AW322" s="14" t="s">
        <v>45</v>
      </c>
      <c r="AX322" s="7" t="s">
        <v>48</v>
      </c>
      <c r="AY322" s="7" t="s">
        <v>49</v>
      </c>
      <c r="AZ322" s="7" t="s">
        <v>38</v>
      </c>
      <c r="BA322" s="15">
        <v>2383974.1107000001</v>
      </c>
    </row>
    <row r="323" spans="2:53">
      <c r="B323" s="243"/>
      <c r="C323" s="244"/>
      <c r="D323" s="244"/>
      <c r="E323" s="245"/>
      <c r="F323" s="245"/>
      <c r="G323" s="245"/>
      <c r="H323" s="246"/>
      <c r="I323" s="246"/>
      <c r="J323" s="244"/>
      <c r="K323" s="244"/>
      <c r="L323" s="244"/>
      <c r="M323" s="247"/>
      <c r="S323" s="7" t="s">
        <v>32</v>
      </c>
      <c r="T323" s="7" t="s">
        <v>44</v>
      </c>
      <c r="U323" s="7" t="s">
        <v>42</v>
      </c>
      <c r="V323" s="13">
        <v>41699</v>
      </c>
      <c r="W323" s="13" t="s">
        <v>314</v>
      </c>
      <c r="X323" s="13" t="str">
        <f t="shared" si="12"/>
        <v>3/2/2018</v>
      </c>
      <c r="Y323" s="13" t="s">
        <v>362</v>
      </c>
      <c r="Z323" s="13"/>
      <c r="AA323" s="14">
        <v>3</v>
      </c>
      <c r="AB323" s="14" t="s">
        <v>45</v>
      </c>
      <c r="AC323" s="7" t="s">
        <v>48</v>
      </c>
      <c r="AD323" s="7" t="s">
        <v>49</v>
      </c>
      <c r="AE323" s="7" t="s">
        <v>38</v>
      </c>
      <c r="AF323" s="15">
        <v>2173361.4041999998</v>
      </c>
      <c r="AQ323" s="7" t="s">
        <v>32</v>
      </c>
      <c r="AR323" s="7" t="s">
        <v>44</v>
      </c>
      <c r="AS323" s="7" t="s">
        <v>42</v>
      </c>
      <c r="AT323" s="13">
        <v>41699</v>
      </c>
      <c r="AU323" s="13" t="s">
        <v>362</v>
      </c>
      <c r="AV323" s="235" t="str">
        <f t="shared" si="13"/>
        <v>Q1</v>
      </c>
      <c r="AW323" s="14" t="s">
        <v>45</v>
      </c>
      <c r="AX323" s="7" t="s">
        <v>48</v>
      </c>
      <c r="AY323" s="7" t="s">
        <v>49</v>
      </c>
      <c r="AZ323" s="7" t="s">
        <v>38</v>
      </c>
      <c r="BA323" s="15">
        <v>2173361.4041999998</v>
      </c>
    </row>
    <row r="324" spans="2:53">
      <c r="B324" s="238"/>
      <c r="C324" s="239"/>
      <c r="D324" s="239"/>
      <c r="E324" s="240"/>
      <c r="F324" s="240"/>
      <c r="G324" s="240"/>
      <c r="H324" s="241"/>
      <c r="I324" s="241"/>
      <c r="J324" s="239"/>
      <c r="K324" s="239"/>
      <c r="L324" s="239"/>
      <c r="M324" s="242"/>
      <c r="S324" s="7" t="s">
        <v>32</v>
      </c>
      <c r="T324" s="7" t="s">
        <v>44</v>
      </c>
      <c r="U324" s="7" t="s">
        <v>42</v>
      </c>
      <c r="V324" s="13">
        <v>41730</v>
      </c>
      <c r="W324" s="13" t="s">
        <v>315</v>
      </c>
      <c r="X324" s="13" t="str">
        <f t="shared" si="12"/>
        <v>4/2/2018</v>
      </c>
      <c r="Y324" s="13" t="s">
        <v>363</v>
      </c>
      <c r="Z324" s="13"/>
      <c r="AA324" s="14">
        <v>4</v>
      </c>
      <c r="AB324" s="14" t="s">
        <v>45</v>
      </c>
      <c r="AC324" s="7" t="s">
        <v>48</v>
      </c>
      <c r="AD324" s="7" t="s">
        <v>49</v>
      </c>
      <c r="AE324" s="7" t="s">
        <v>38</v>
      </c>
      <c r="AF324" s="15">
        <v>2335770.5637000003</v>
      </c>
      <c r="AQ324" s="7" t="s">
        <v>32</v>
      </c>
      <c r="AR324" s="7" t="s">
        <v>44</v>
      </c>
      <c r="AS324" s="7" t="s">
        <v>42</v>
      </c>
      <c r="AT324" s="13">
        <v>41730</v>
      </c>
      <c r="AU324" s="13" t="s">
        <v>363</v>
      </c>
      <c r="AV324" s="235" t="str">
        <f t="shared" si="13"/>
        <v>Q2</v>
      </c>
      <c r="AW324" s="14" t="s">
        <v>45</v>
      </c>
      <c r="AX324" s="7" t="s">
        <v>48</v>
      </c>
      <c r="AY324" s="7" t="s">
        <v>49</v>
      </c>
      <c r="AZ324" s="7" t="s">
        <v>38</v>
      </c>
      <c r="BA324" s="15">
        <v>2335770.5637000003</v>
      </c>
    </row>
    <row r="325" spans="2:53">
      <c r="B325" s="243"/>
      <c r="C325" s="244"/>
      <c r="D325" s="244"/>
      <c r="E325" s="245"/>
      <c r="F325" s="245"/>
      <c r="G325" s="245"/>
      <c r="H325" s="246"/>
      <c r="I325" s="246"/>
      <c r="J325" s="244"/>
      <c r="K325" s="244"/>
      <c r="L325" s="244"/>
      <c r="M325" s="247"/>
      <c r="S325" s="7" t="s">
        <v>32</v>
      </c>
      <c r="T325" s="7" t="s">
        <v>44</v>
      </c>
      <c r="U325" s="7" t="s">
        <v>42</v>
      </c>
      <c r="V325" s="13">
        <v>41760</v>
      </c>
      <c r="W325" s="13" t="s">
        <v>272</v>
      </c>
      <c r="X325" s="13" t="str">
        <f t="shared" si="12"/>
        <v>5/2/2018</v>
      </c>
      <c r="Y325" s="13" t="s">
        <v>364</v>
      </c>
      <c r="Z325" s="13"/>
      <c r="AA325" s="14">
        <v>5</v>
      </c>
      <c r="AB325" s="14" t="s">
        <v>45</v>
      </c>
      <c r="AC325" s="7" t="s">
        <v>48</v>
      </c>
      <c r="AD325" s="7" t="s">
        <v>49</v>
      </c>
      <c r="AE325" s="7" t="s">
        <v>38</v>
      </c>
      <c r="AF325" s="15">
        <v>2739052.3020000006</v>
      </c>
      <c r="AQ325" s="7" t="s">
        <v>32</v>
      </c>
      <c r="AR325" s="7" t="s">
        <v>44</v>
      </c>
      <c r="AS325" s="7" t="s">
        <v>42</v>
      </c>
      <c r="AT325" s="13">
        <v>41760</v>
      </c>
      <c r="AU325" s="13" t="s">
        <v>364</v>
      </c>
      <c r="AV325" s="235" t="str">
        <f t="shared" si="13"/>
        <v>Q2</v>
      </c>
      <c r="AW325" s="14" t="s">
        <v>45</v>
      </c>
      <c r="AX325" s="7" t="s">
        <v>48</v>
      </c>
      <c r="AY325" s="7" t="s">
        <v>49</v>
      </c>
      <c r="AZ325" s="7" t="s">
        <v>38</v>
      </c>
      <c r="BA325" s="15">
        <v>2739052.3020000006</v>
      </c>
    </row>
    <row r="326" spans="2:53">
      <c r="B326" s="238"/>
      <c r="C326" s="239"/>
      <c r="D326" s="239"/>
      <c r="E326" s="240"/>
      <c r="F326" s="240"/>
      <c r="G326" s="240"/>
      <c r="H326" s="241"/>
      <c r="I326" s="241"/>
      <c r="J326" s="239"/>
      <c r="K326" s="239"/>
      <c r="L326" s="239"/>
      <c r="M326" s="242"/>
      <c r="S326" s="7" t="s">
        <v>32</v>
      </c>
      <c r="T326" s="7" t="s">
        <v>44</v>
      </c>
      <c r="U326" s="7" t="s">
        <v>42</v>
      </c>
      <c r="V326" s="13">
        <v>41791</v>
      </c>
      <c r="W326" s="13" t="s">
        <v>316</v>
      </c>
      <c r="X326" s="13" t="str">
        <f t="shared" si="12"/>
        <v>6/2/2018</v>
      </c>
      <c r="Y326" s="13" t="s">
        <v>365</v>
      </c>
      <c r="Z326" s="13"/>
      <c r="AA326" s="14">
        <v>6</v>
      </c>
      <c r="AB326" s="14" t="s">
        <v>45</v>
      </c>
      <c r="AC326" s="7" t="s">
        <v>48</v>
      </c>
      <c r="AD326" s="7" t="s">
        <v>49</v>
      </c>
      <c r="AE326" s="7" t="s">
        <v>38</v>
      </c>
      <c r="AF326" s="15">
        <v>1134902.58336</v>
      </c>
      <c r="AQ326" s="7" t="s">
        <v>32</v>
      </c>
      <c r="AR326" s="7" t="s">
        <v>44</v>
      </c>
      <c r="AS326" s="7" t="s">
        <v>42</v>
      </c>
      <c r="AT326" s="13">
        <v>41791</v>
      </c>
      <c r="AU326" s="13" t="s">
        <v>365</v>
      </c>
      <c r="AV326" s="235" t="str">
        <f t="shared" si="13"/>
        <v>Q2</v>
      </c>
      <c r="AW326" s="14" t="s">
        <v>45</v>
      </c>
      <c r="AX326" s="7" t="s">
        <v>48</v>
      </c>
      <c r="AY326" s="7" t="s">
        <v>49</v>
      </c>
      <c r="AZ326" s="7" t="s">
        <v>38</v>
      </c>
      <c r="BA326" s="15">
        <v>1134902.58336</v>
      </c>
    </row>
    <row r="327" spans="2:53">
      <c r="B327" s="243"/>
      <c r="C327" s="244"/>
      <c r="D327" s="244"/>
      <c r="E327" s="245"/>
      <c r="F327" s="245"/>
      <c r="G327" s="245"/>
      <c r="H327" s="246"/>
      <c r="I327" s="246"/>
      <c r="J327" s="244"/>
      <c r="K327" s="244"/>
      <c r="L327" s="244"/>
      <c r="M327" s="247"/>
      <c r="S327" s="7" t="s">
        <v>32</v>
      </c>
      <c r="T327" s="7" t="s">
        <v>44</v>
      </c>
      <c r="U327" s="7" t="s">
        <v>42</v>
      </c>
      <c r="V327" s="13">
        <v>41456</v>
      </c>
      <c r="W327" s="13" t="s">
        <v>317</v>
      </c>
      <c r="X327" s="13" t="str">
        <f t="shared" si="12"/>
        <v>7/2/2017</v>
      </c>
      <c r="Y327" s="13" t="s">
        <v>354</v>
      </c>
      <c r="Z327" s="13"/>
      <c r="AA327" s="14">
        <v>7</v>
      </c>
      <c r="AB327" s="14" t="s">
        <v>45</v>
      </c>
      <c r="AC327" s="7" t="s">
        <v>48</v>
      </c>
      <c r="AD327" s="7" t="s">
        <v>50</v>
      </c>
      <c r="AE327" s="7" t="s">
        <v>38</v>
      </c>
      <c r="AF327" s="15">
        <v>1055431.0471320001</v>
      </c>
      <c r="AQ327" s="7" t="s">
        <v>32</v>
      </c>
      <c r="AR327" s="7" t="s">
        <v>44</v>
      </c>
      <c r="AS327" s="7" t="s">
        <v>42</v>
      </c>
      <c r="AT327" s="13">
        <v>41456</v>
      </c>
      <c r="AU327" s="13" t="s">
        <v>354</v>
      </c>
      <c r="AV327" s="235" t="str">
        <f t="shared" si="13"/>
        <v>Q3</v>
      </c>
      <c r="AW327" s="14" t="s">
        <v>45</v>
      </c>
      <c r="AX327" s="7" t="s">
        <v>48</v>
      </c>
      <c r="AY327" s="7" t="s">
        <v>50</v>
      </c>
      <c r="AZ327" s="7" t="s">
        <v>38</v>
      </c>
      <c r="BA327" s="15">
        <v>1055431.0471320001</v>
      </c>
    </row>
    <row r="328" spans="2:53">
      <c r="B328" s="238"/>
      <c r="C328" s="239"/>
      <c r="D328" s="239"/>
      <c r="E328" s="240"/>
      <c r="F328" s="240"/>
      <c r="G328" s="240"/>
      <c r="H328" s="241"/>
      <c r="I328" s="241"/>
      <c r="J328" s="239"/>
      <c r="K328" s="239"/>
      <c r="L328" s="239"/>
      <c r="M328" s="242"/>
      <c r="S328" s="7" t="s">
        <v>32</v>
      </c>
      <c r="T328" s="7" t="s">
        <v>44</v>
      </c>
      <c r="U328" s="7" t="s">
        <v>42</v>
      </c>
      <c r="V328" s="13">
        <v>41487</v>
      </c>
      <c r="W328" s="13" t="s">
        <v>318</v>
      </c>
      <c r="X328" s="13" t="str">
        <f t="shared" si="12"/>
        <v>8/2/2017</v>
      </c>
      <c r="Y328" s="13" t="s">
        <v>355</v>
      </c>
      <c r="Z328" s="13"/>
      <c r="AA328" s="14">
        <v>8</v>
      </c>
      <c r="AB328" s="14" t="s">
        <v>45</v>
      </c>
      <c r="AC328" s="7" t="s">
        <v>48</v>
      </c>
      <c r="AD328" s="7" t="s">
        <v>50</v>
      </c>
      <c r="AE328" s="7" t="s">
        <v>38</v>
      </c>
      <c r="AF328" s="15">
        <v>1271489.2344000002</v>
      </c>
      <c r="AQ328" s="7" t="s">
        <v>32</v>
      </c>
      <c r="AR328" s="7" t="s">
        <v>44</v>
      </c>
      <c r="AS328" s="7" t="s">
        <v>42</v>
      </c>
      <c r="AT328" s="13">
        <v>41487</v>
      </c>
      <c r="AU328" s="13" t="s">
        <v>355</v>
      </c>
      <c r="AV328" s="235" t="str">
        <f t="shared" si="13"/>
        <v>Q3</v>
      </c>
      <c r="AW328" s="14" t="s">
        <v>45</v>
      </c>
      <c r="AX328" s="7" t="s">
        <v>48</v>
      </c>
      <c r="AY328" s="7" t="s">
        <v>50</v>
      </c>
      <c r="AZ328" s="7" t="s">
        <v>38</v>
      </c>
      <c r="BA328" s="15">
        <v>1271489.2344000002</v>
      </c>
    </row>
    <row r="329" spans="2:53">
      <c r="B329" s="243"/>
      <c r="C329" s="244"/>
      <c r="D329" s="244"/>
      <c r="E329" s="245"/>
      <c r="F329" s="245"/>
      <c r="G329" s="245"/>
      <c r="H329" s="246"/>
      <c r="I329" s="246"/>
      <c r="J329" s="244"/>
      <c r="K329" s="244"/>
      <c r="L329" s="244"/>
      <c r="M329" s="247"/>
      <c r="S329" s="7" t="s">
        <v>32</v>
      </c>
      <c r="T329" s="7" t="s">
        <v>44</v>
      </c>
      <c r="U329" s="7" t="s">
        <v>42</v>
      </c>
      <c r="V329" s="13">
        <v>41518</v>
      </c>
      <c r="W329" s="13" t="s">
        <v>319</v>
      </c>
      <c r="X329" s="13" t="str">
        <f t="shared" si="12"/>
        <v>9/2/2017</v>
      </c>
      <c r="Y329" s="13" t="s">
        <v>356</v>
      </c>
      <c r="Z329" s="13"/>
      <c r="AA329" s="14">
        <v>9</v>
      </c>
      <c r="AB329" s="14" t="s">
        <v>45</v>
      </c>
      <c r="AC329" s="7" t="s">
        <v>48</v>
      </c>
      <c r="AD329" s="7" t="s">
        <v>50</v>
      </c>
      <c r="AE329" s="7" t="s">
        <v>38</v>
      </c>
      <c r="AF329" s="15">
        <v>1285084.4825280001</v>
      </c>
      <c r="AQ329" s="7" t="s">
        <v>32</v>
      </c>
      <c r="AR329" s="7" t="s">
        <v>44</v>
      </c>
      <c r="AS329" s="7" t="s">
        <v>42</v>
      </c>
      <c r="AT329" s="13">
        <v>41518</v>
      </c>
      <c r="AU329" s="13" t="s">
        <v>356</v>
      </c>
      <c r="AV329" s="235" t="str">
        <f t="shared" si="13"/>
        <v>Q3</v>
      </c>
      <c r="AW329" s="14" t="s">
        <v>45</v>
      </c>
      <c r="AX329" s="7" t="s">
        <v>48</v>
      </c>
      <c r="AY329" s="7" t="s">
        <v>50</v>
      </c>
      <c r="AZ329" s="7" t="s">
        <v>38</v>
      </c>
      <c r="BA329" s="15">
        <v>1285084.4825280001</v>
      </c>
    </row>
    <row r="330" spans="2:53">
      <c r="B330" s="238"/>
      <c r="C330" s="239"/>
      <c r="D330" s="239"/>
      <c r="E330" s="240"/>
      <c r="F330" s="240"/>
      <c r="G330" s="240"/>
      <c r="H330" s="241"/>
      <c r="I330" s="241"/>
      <c r="J330" s="239"/>
      <c r="K330" s="239"/>
      <c r="L330" s="239"/>
      <c r="M330" s="242"/>
      <c r="S330" s="7" t="s">
        <v>32</v>
      </c>
      <c r="T330" s="7" t="s">
        <v>44</v>
      </c>
      <c r="U330" s="7" t="s">
        <v>42</v>
      </c>
      <c r="V330" s="13">
        <v>41548</v>
      </c>
      <c r="W330" s="13" t="s">
        <v>320</v>
      </c>
      <c r="X330" s="13" t="str">
        <f t="shared" si="12"/>
        <v>10/2/2017</v>
      </c>
      <c r="Y330" s="13" t="s">
        <v>357</v>
      </c>
      <c r="Z330" s="13"/>
      <c r="AA330" s="14">
        <v>10</v>
      </c>
      <c r="AB330" s="14" t="s">
        <v>45</v>
      </c>
      <c r="AC330" s="7" t="s">
        <v>48</v>
      </c>
      <c r="AD330" s="7" t="s">
        <v>50</v>
      </c>
      <c r="AE330" s="7" t="s">
        <v>38</v>
      </c>
      <c r="AF330" s="15">
        <v>1723001.1524880002</v>
      </c>
      <c r="AQ330" s="7" t="s">
        <v>32</v>
      </c>
      <c r="AR330" s="7" t="s">
        <v>44</v>
      </c>
      <c r="AS330" s="7" t="s">
        <v>42</v>
      </c>
      <c r="AT330" s="13">
        <v>41548</v>
      </c>
      <c r="AU330" s="13" t="s">
        <v>357</v>
      </c>
      <c r="AV330" s="235" t="str">
        <f t="shared" si="13"/>
        <v>Q4</v>
      </c>
      <c r="AW330" s="14" t="s">
        <v>45</v>
      </c>
      <c r="AX330" s="7" t="s">
        <v>48</v>
      </c>
      <c r="AY330" s="7" t="s">
        <v>50</v>
      </c>
      <c r="AZ330" s="7" t="s">
        <v>38</v>
      </c>
      <c r="BA330" s="15">
        <v>1723001.1524880002</v>
      </c>
    </row>
    <row r="331" spans="2:53">
      <c r="B331" s="243"/>
      <c r="C331" s="244"/>
      <c r="D331" s="244"/>
      <c r="E331" s="245"/>
      <c r="F331" s="245"/>
      <c r="G331" s="245"/>
      <c r="H331" s="246"/>
      <c r="I331" s="246"/>
      <c r="J331" s="244"/>
      <c r="K331" s="244"/>
      <c r="L331" s="244"/>
      <c r="M331" s="247"/>
      <c r="S331" s="7" t="s">
        <v>32</v>
      </c>
      <c r="T331" s="7" t="s">
        <v>44</v>
      </c>
      <c r="U331" s="7" t="s">
        <v>42</v>
      </c>
      <c r="V331" s="13">
        <v>41579</v>
      </c>
      <c r="W331" s="13" t="s">
        <v>321</v>
      </c>
      <c r="X331" s="13" t="str">
        <f t="shared" si="12"/>
        <v>11/2/2017</v>
      </c>
      <c r="Y331" s="13" t="s">
        <v>358</v>
      </c>
      <c r="Z331" s="13"/>
      <c r="AA331" s="14">
        <v>11</v>
      </c>
      <c r="AB331" s="14" t="s">
        <v>45</v>
      </c>
      <c r="AC331" s="7" t="s">
        <v>48</v>
      </c>
      <c r="AD331" s="7" t="s">
        <v>50</v>
      </c>
      <c r="AE331" s="7" t="s">
        <v>38</v>
      </c>
      <c r="AF331" s="15">
        <v>1863864.9561839998</v>
      </c>
      <c r="AQ331" s="7" t="s">
        <v>32</v>
      </c>
      <c r="AR331" s="7" t="s">
        <v>44</v>
      </c>
      <c r="AS331" s="7" t="s">
        <v>42</v>
      </c>
      <c r="AT331" s="13">
        <v>41579</v>
      </c>
      <c r="AU331" s="13" t="s">
        <v>358</v>
      </c>
      <c r="AV331" s="235" t="str">
        <f t="shared" si="13"/>
        <v>Q4</v>
      </c>
      <c r="AW331" s="14" t="s">
        <v>45</v>
      </c>
      <c r="AX331" s="7" t="s">
        <v>48</v>
      </c>
      <c r="AY331" s="7" t="s">
        <v>50</v>
      </c>
      <c r="AZ331" s="7" t="s">
        <v>38</v>
      </c>
      <c r="BA331" s="15">
        <v>1863864.9561839998</v>
      </c>
    </row>
    <row r="332" spans="2:53">
      <c r="B332" s="238"/>
      <c r="C332" s="239"/>
      <c r="D332" s="239"/>
      <c r="E332" s="240"/>
      <c r="F332" s="240"/>
      <c r="G332" s="240"/>
      <c r="H332" s="241"/>
      <c r="I332" s="241"/>
      <c r="J332" s="239"/>
      <c r="K332" s="239"/>
      <c r="L332" s="239"/>
      <c r="M332" s="242"/>
      <c r="S332" s="7" t="s">
        <v>32</v>
      </c>
      <c r="T332" s="7" t="s">
        <v>44</v>
      </c>
      <c r="U332" s="7" t="s">
        <v>42</v>
      </c>
      <c r="V332" s="13">
        <v>41609</v>
      </c>
      <c r="W332" s="13" t="s">
        <v>322</v>
      </c>
      <c r="X332" s="13" t="str">
        <f t="shared" si="12"/>
        <v>12/2/2017</v>
      </c>
      <c r="Y332" s="13" t="s">
        <v>359</v>
      </c>
      <c r="Z332" s="13"/>
      <c r="AA332" s="14">
        <v>12</v>
      </c>
      <c r="AB332" s="14" t="s">
        <v>45</v>
      </c>
      <c r="AC332" s="7" t="s">
        <v>48</v>
      </c>
      <c r="AD332" s="7" t="s">
        <v>50</v>
      </c>
      <c r="AE332" s="7" t="s">
        <v>38</v>
      </c>
      <c r="AF332" s="15">
        <v>1443732.4692000004</v>
      </c>
      <c r="AQ332" s="7" t="s">
        <v>32</v>
      </c>
      <c r="AR332" s="7" t="s">
        <v>44</v>
      </c>
      <c r="AS332" s="7" t="s">
        <v>42</v>
      </c>
      <c r="AT332" s="13">
        <v>41609</v>
      </c>
      <c r="AU332" s="13" t="s">
        <v>359</v>
      </c>
      <c r="AV332" s="235" t="str">
        <f t="shared" si="13"/>
        <v>Q4</v>
      </c>
      <c r="AW332" s="14" t="s">
        <v>45</v>
      </c>
      <c r="AX332" s="7" t="s">
        <v>48</v>
      </c>
      <c r="AY332" s="7" t="s">
        <v>50</v>
      </c>
      <c r="AZ332" s="7" t="s">
        <v>38</v>
      </c>
      <c r="BA332" s="15">
        <v>1443732.4692000004</v>
      </c>
    </row>
    <row r="333" spans="2:53">
      <c r="B333" s="243"/>
      <c r="C333" s="244"/>
      <c r="D333" s="244"/>
      <c r="E333" s="245"/>
      <c r="F333" s="245"/>
      <c r="G333" s="245"/>
      <c r="H333" s="246"/>
      <c r="I333" s="246"/>
      <c r="J333" s="244"/>
      <c r="K333" s="244"/>
      <c r="L333" s="244"/>
      <c r="M333" s="247"/>
      <c r="S333" s="7" t="s">
        <v>32</v>
      </c>
      <c r="T333" s="7" t="s">
        <v>44</v>
      </c>
      <c r="U333" s="7" t="s">
        <v>42</v>
      </c>
      <c r="V333" s="13">
        <v>41640</v>
      </c>
      <c r="W333" s="13" t="s">
        <v>312</v>
      </c>
      <c r="X333" s="13" t="str">
        <f t="shared" si="12"/>
        <v>1/2/2018</v>
      </c>
      <c r="Y333" s="13" t="s">
        <v>360</v>
      </c>
      <c r="Z333" s="13"/>
      <c r="AA333" s="14">
        <v>1</v>
      </c>
      <c r="AB333" s="14" t="s">
        <v>45</v>
      </c>
      <c r="AC333" s="7" t="s">
        <v>48</v>
      </c>
      <c r="AD333" s="7" t="s">
        <v>50</v>
      </c>
      <c r="AE333" s="7" t="s">
        <v>38</v>
      </c>
      <c r="AF333" s="15">
        <v>1687351.1777500003</v>
      </c>
      <c r="AQ333" s="7" t="s">
        <v>32</v>
      </c>
      <c r="AR333" s="7" t="s">
        <v>44</v>
      </c>
      <c r="AS333" s="7" t="s">
        <v>42</v>
      </c>
      <c r="AT333" s="13">
        <v>41640</v>
      </c>
      <c r="AU333" s="13" t="s">
        <v>360</v>
      </c>
      <c r="AV333" s="235" t="str">
        <f t="shared" si="13"/>
        <v>Q1</v>
      </c>
      <c r="AW333" s="14" t="s">
        <v>45</v>
      </c>
      <c r="AX333" s="7" t="s">
        <v>48</v>
      </c>
      <c r="AY333" s="7" t="s">
        <v>50</v>
      </c>
      <c r="AZ333" s="7" t="s">
        <v>38</v>
      </c>
      <c r="BA333" s="15">
        <v>1687351.1777500003</v>
      </c>
    </row>
    <row r="334" spans="2:53">
      <c r="B334" s="238"/>
      <c r="C334" s="239"/>
      <c r="D334" s="239"/>
      <c r="E334" s="240"/>
      <c r="F334" s="240"/>
      <c r="G334" s="240"/>
      <c r="H334" s="241"/>
      <c r="I334" s="241"/>
      <c r="J334" s="239"/>
      <c r="K334" s="239"/>
      <c r="L334" s="239"/>
      <c r="M334" s="242"/>
      <c r="S334" s="7" t="s">
        <v>32</v>
      </c>
      <c r="T334" s="7" t="s">
        <v>44</v>
      </c>
      <c r="U334" s="7" t="s">
        <v>42</v>
      </c>
      <c r="V334" s="13">
        <v>41671</v>
      </c>
      <c r="W334" s="13" t="s">
        <v>313</v>
      </c>
      <c r="X334" s="13" t="str">
        <f t="shared" si="12"/>
        <v>2/2/2018</v>
      </c>
      <c r="Y334" s="13" t="s">
        <v>361</v>
      </c>
      <c r="Z334" s="13"/>
      <c r="AA334" s="14">
        <v>2</v>
      </c>
      <c r="AB334" s="14" t="s">
        <v>45</v>
      </c>
      <c r="AC334" s="7" t="s">
        <v>48</v>
      </c>
      <c r="AD334" s="7" t="s">
        <v>50</v>
      </c>
      <c r="AE334" s="7" t="s">
        <v>38</v>
      </c>
      <c r="AF334" s="15">
        <v>1986645.0922500002</v>
      </c>
      <c r="AQ334" s="7" t="s">
        <v>32</v>
      </c>
      <c r="AR334" s="7" t="s">
        <v>44</v>
      </c>
      <c r="AS334" s="7" t="s">
        <v>42</v>
      </c>
      <c r="AT334" s="13">
        <v>41671</v>
      </c>
      <c r="AU334" s="13" t="s">
        <v>361</v>
      </c>
      <c r="AV334" s="235" t="str">
        <f t="shared" si="13"/>
        <v>Q1</v>
      </c>
      <c r="AW334" s="14" t="s">
        <v>45</v>
      </c>
      <c r="AX334" s="7" t="s">
        <v>48</v>
      </c>
      <c r="AY334" s="7" t="s">
        <v>50</v>
      </c>
      <c r="AZ334" s="7" t="s">
        <v>38</v>
      </c>
      <c r="BA334" s="15">
        <v>1986645.0922500002</v>
      </c>
    </row>
    <row r="335" spans="2:53">
      <c r="B335" s="243"/>
      <c r="C335" s="244"/>
      <c r="D335" s="244"/>
      <c r="E335" s="245"/>
      <c r="F335" s="245"/>
      <c r="G335" s="245"/>
      <c r="H335" s="246"/>
      <c r="I335" s="246"/>
      <c r="J335" s="244"/>
      <c r="K335" s="244"/>
      <c r="L335" s="244"/>
      <c r="M335" s="247"/>
      <c r="S335" s="7" t="s">
        <v>32</v>
      </c>
      <c r="T335" s="7" t="s">
        <v>44</v>
      </c>
      <c r="U335" s="7" t="s">
        <v>42</v>
      </c>
      <c r="V335" s="13">
        <v>41699</v>
      </c>
      <c r="W335" s="13" t="s">
        <v>314</v>
      </c>
      <c r="X335" s="13" t="str">
        <f t="shared" si="12"/>
        <v>3/2/2018</v>
      </c>
      <c r="Y335" s="13" t="s">
        <v>362</v>
      </c>
      <c r="Z335" s="13"/>
      <c r="AA335" s="14">
        <v>3</v>
      </c>
      <c r="AB335" s="14" t="s">
        <v>45</v>
      </c>
      <c r="AC335" s="7" t="s">
        <v>48</v>
      </c>
      <c r="AD335" s="7" t="s">
        <v>50</v>
      </c>
      <c r="AE335" s="7" t="s">
        <v>38</v>
      </c>
      <c r="AF335" s="15">
        <v>1811134.5035000001</v>
      </c>
      <c r="AQ335" s="7" t="s">
        <v>32</v>
      </c>
      <c r="AR335" s="7" t="s">
        <v>44</v>
      </c>
      <c r="AS335" s="7" t="s">
        <v>42</v>
      </c>
      <c r="AT335" s="13">
        <v>41699</v>
      </c>
      <c r="AU335" s="13" t="s">
        <v>362</v>
      </c>
      <c r="AV335" s="235" t="str">
        <f t="shared" si="13"/>
        <v>Q1</v>
      </c>
      <c r="AW335" s="14" t="s">
        <v>45</v>
      </c>
      <c r="AX335" s="7" t="s">
        <v>48</v>
      </c>
      <c r="AY335" s="7" t="s">
        <v>50</v>
      </c>
      <c r="AZ335" s="7" t="s">
        <v>38</v>
      </c>
      <c r="BA335" s="15">
        <v>1811134.5035000001</v>
      </c>
    </row>
    <row r="336" spans="2:53">
      <c r="B336" s="238"/>
      <c r="C336" s="239"/>
      <c r="D336" s="239"/>
      <c r="E336" s="240"/>
      <c r="F336" s="240"/>
      <c r="G336" s="240"/>
      <c r="H336" s="241"/>
      <c r="I336" s="241"/>
      <c r="J336" s="239"/>
      <c r="K336" s="239"/>
      <c r="L336" s="239"/>
      <c r="M336" s="242"/>
      <c r="S336" s="7" t="s">
        <v>32</v>
      </c>
      <c r="T336" s="7" t="s">
        <v>44</v>
      </c>
      <c r="U336" s="7" t="s">
        <v>42</v>
      </c>
      <c r="V336" s="13">
        <v>41730</v>
      </c>
      <c r="W336" s="13" t="s">
        <v>315</v>
      </c>
      <c r="X336" s="13" t="str">
        <f t="shared" si="12"/>
        <v>4/2/2018</v>
      </c>
      <c r="Y336" s="13" t="s">
        <v>363</v>
      </c>
      <c r="Z336" s="13"/>
      <c r="AA336" s="14">
        <v>4</v>
      </c>
      <c r="AB336" s="14" t="s">
        <v>45</v>
      </c>
      <c r="AC336" s="7" t="s">
        <v>48</v>
      </c>
      <c r="AD336" s="7" t="s">
        <v>50</v>
      </c>
      <c r="AE336" s="7" t="s">
        <v>38</v>
      </c>
      <c r="AF336" s="15">
        <v>1946475.4697500004</v>
      </c>
      <c r="AQ336" s="7" t="s">
        <v>32</v>
      </c>
      <c r="AR336" s="7" t="s">
        <v>44</v>
      </c>
      <c r="AS336" s="7" t="s">
        <v>42</v>
      </c>
      <c r="AT336" s="13">
        <v>41730</v>
      </c>
      <c r="AU336" s="13" t="s">
        <v>363</v>
      </c>
      <c r="AV336" s="235" t="str">
        <f t="shared" si="13"/>
        <v>Q2</v>
      </c>
      <c r="AW336" s="14" t="s">
        <v>45</v>
      </c>
      <c r="AX336" s="7" t="s">
        <v>48</v>
      </c>
      <c r="AY336" s="7" t="s">
        <v>50</v>
      </c>
      <c r="AZ336" s="7" t="s">
        <v>38</v>
      </c>
      <c r="BA336" s="15">
        <v>1946475.4697500004</v>
      </c>
    </row>
    <row r="337" spans="2:53">
      <c r="B337" s="243"/>
      <c r="C337" s="244"/>
      <c r="D337" s="244"/>
      <c r="E337" s="245"/>
      <c r="F337" s="245"/>
      <c r="G337" s="245"/>
      <c r="H337" s="246"/>
      <c r="I337" s="246"/>
      <c r="J337" s="244"/>
      <c r="K337" s="244"/>
      <c r="L337" s="244"/>
      <c r="M337" s="247"/>
      <c r="S337" s="7" t="s">
        <v>32</v>
      </c>
      <c r="T337" s="7" t="s">
        <v>44</v>
      </c>
      <c r="U337" s="7" t="s">
        <v>42</v>
      </c>
      <c r="V337" s="13">
        <v>41760</v>
      </c>
      <c r="W337" s="13" t="s">
        <v>272</v>
      </c>
      <c r="X337" s="13" t="str">
        <f t="shared" si="12"/>
        <v>5/2/2018</v>
      </c>
      <c r="Y337" s="13" t="s">
        <v>364</v>
      </c>
      <c r="Z337" s="13"/>
      <c r="AA337" s="14">
        <v>5</v>
      </c>
      <c r="AB337" s="14" t="s">
        <v>45</v>
      </c>
      <c r="AC337" s="7" t="s">
        <v>48</v>
      </c>
      <c r="AD337" s="7" t="s">
        <v>50</v>
      </c>
      <c r="AE337" s="7" t="s">
        <v>38</v>
      </c>
      <c r="AF337" s="15">
        <v>2282543.5850000004</v>
      </c>
      <c r="AQ337" s="7" t="s">
        <v>32</v>
      </c>
      <c r="AR337" s="7" t="s">
        <v>44</v>
      </c>
      <c r="AS337" s="7" t="s">
        <v>42</v>
      </c>
      <c r="AT337" s="13">
        <v>41760</v>
      </c>
      <c r="AU337" s="13" t="s">
        <v>364</v>
      </c>
      <c r="AV337" s="235" t="str">
        <f t="shared" si="13"/>
        <v>Q2</v>
      </c>
      <c r="AW337" s="14" t="s">
        <v>45</v>
      </c>
      <c r="AX337" s="7" t="s">
        <v>48</v>
      </c>
      <c r="AY337" s="7" t="s">
        <v>50</v>
      </c>
      <c r="AZ337" s="7" t="s">
        <v>38</v>
      </c>
      <c r="BA337" s="15">
        <v>2282543.5850000004</v>
      </c>
    </row>
    <row r="338" spans="2:53">
      <c r="B338" s="238"/>
      <c r="C338" s="239"/>
      <c r="D338" s="239"/>
      <c r="E338" s="240"/>
      <c r="F338" s="240"/>
      <c r="G338" s="240"/>
      <c r="H338" s="241"/>
      <c r="I338" s="241"/>
      <c r="J338" s="239"/>
      <c r="K338" s="239"/>
      <c r="L338" s="239"/>
      <c r="M338" s="242"/>
      <c r="S338" s="7" t="s">
        <v>32</v>
      </c>
      <c r="T338" s="7" t="s">
        <v>44</v>
      </c>
      <c r="U338" s="7" t="s">
        <v>42</v>
      </c>
      <c r="V338" s="13">
        <v>41791</v>
      </c>
      <c r="W338" s="13" t="s">
        <v>316</v>
      </c>
      <c r="X338" s="13" t="str">
        <f t="shared" si="12"/>
        <v>6/2/2018</v>
      </c>
      <c r="Y338" s="13" t="s">
        <v>365</v>
      </c>
      <c r="Z338" s="13"/>
      <c r="AA338" s="14">
        <v>6</v>
      </c>
      <c r="AB338" s="14" t="s">
        <v>45</v>
      </c>
      <c r="AC338" s="7" t="s">
        <v>48</v>
      </c>
      <c r="AD338" s="7" t="s">
        <v>50</v>
      </c>
      <c r="AE338" s="7" t="s">
        <v>38</v>
      </c>
      <c r="AF338" s="15">
        <v>945752.15280000004</v>
      </c>
      <c r="AQ338" s="7" t="s">
        <v>32</v>
      </c>
      <c r="AR338" s="7" t="s">
        <v>44</v>
      </c>
      <c r="AS338" s="7" t="s">
        <v>42</v>
      </c>
      <c r="AT338" s="13">
        <v>41791</v>
      </c>
      <c r="AU338" s="13" t="s">
        <v>365</v>
      </c>
      <c r="AV338" s="235" t="str">
        <f t="shared" si="13"/>
        <v>Q2</v>
      </c>
      <c r="AW338" s="14" t="s">
        <v>45</v>
      </c>
      <c r="AX338" s="7" t="s">
        <v>48</v>
      </c>
      <c r="AY338" s="7" t="s">
        <v>50</v>
      </c>
      <c r="AZ338" s="7" t="s">
        <v>38</v>
      </c>
      <c r="BA338" s="15">
        <v>945752.15280000004</v>
      </c>
    </row>
    <row r="339" spans="2:53">
      <c r="B339" s="243"/>
      <c r="C339" s="244"/>
      <c r="D339" s="244"/>
      <c r="E339" s="245"/>
      <c r="F339" s="245"/>
      <c r="G339" s="245"/>
      <c r="H339" s="246"/>
      <c r="I339" s="246"/>
      <c r="J339" s="244"/>
      <c r="K339" s="244"/>
      <c r="L339" s="244"/>
      <c r="M339" s="247"/>
      <c r="S339" s="7" t="s">
        <v>32</v>
      </c>
      <c r="T339" s="7" t="s">
        <v>44</v>
      </c>
      <c r="U339" s="7" t="s">
        <v>42</v>
      </c>
      <c r="V339" s="13">
        <v>41456</v>
      </c>
      <c r="W339" s="13" t="s">
        <v>317</v>
      </c>
      <c r="X339" s="13" t="str">
        <f t="shared" si="12"/>
        <v>7/2/2017</v>
      </c>
      <c r="Y339" s="13" t="s">
        <v>354</v>
      </c>
      <c r="Z339" s="13"/>
      <c r="AA339" s="14">
        <v>7</v>
      </c>
      <c r="AB339" s="14" t="s">
        <v>45</v>
      </c>
      <c r="AC339" s="7" t="s">
        <v>51</v>
      </c>
      <c r="AD339" s="7" t="s">
        <v>52</v>
      </c>
      <c r="AE339" s="7" t="s">
        <v>38</v>
      </c>
      <c r="AF339" s="15">
        <v>996326.908492608</v>
      </c>
      <c r="AQ339" s="7" t="s">
        <v>32</v>
      </c>
      <c r="AR339" s="7" t="s">
        <v>44</v>
      </c>
      <c r="AS339" s="7" t="s">
        <v>42</v>
      </c>
      <c r="AT339" s="13">
        <v>41456</v>
      </c>
      <c r="AU339" s="13" t="s">
        <v>354</v>
      </c>
      <c r="AV339" s="235" t="str">
        <f t="shared" si="13"/>
        <v>Q3</v>
      </c>
      <c r="AW339" s="14" t="s">
        <v>45</v>
      </c>
      <c r="AX339" s="7" t="s">
        <v>51</v>
      </c>
      <c r="AY339" s="7" t="s">
        <v>52</v>
      </c>
      <c r="AZ339" s="7" t="s">
        <v>38</v>
      </c>
      <c r="BA339" s="15">
        <v>996326.908492608</v>
      </c>
    </row>
    <row r="340" spans="2:53">
      <c r="B340" s="238"/>
      <c r="C340" s="239"/>
      <c r="D340" s="239"/>
      <c r="E340" s="240"/>
      <c r="F340" s="240"/>
      <c r="G340" s="240"/>
      <c r="H340" s="241"/>
      <c r="I340" s="241"/>
      <c r="J340" s="239"/>
      <c r="K340" s="239"/>
      <c r="L340" s="239"/>
      <c r="M340" s="242"/>
      <c r="S340" s="7" t="s">
        <v>32</v>
      </c>
      <c r="T340" s="7" t="s">
        <v>44</v>
      </c>
      <c r="U340" s="7" t="s">
        <v>42</v>
      </c>
      <c r="V340" s="13">
        <v>41487</v>
      </c>
      <c r="W340" s="13" t="s">
        <v>318</v>
      </c>
      <c r="X340" s="13" t="str">
        <f t="shared" si="12"/>
        <v>8/2/2017</v>
      </c>
      <c r="Y340" s="13" t="s">
        <v>355</v>
      </c>
      <c r="Z340" s="13"/>
      <c r="AA340" s="14">
        <v>8</v>
      </c>
      <c r="AB340" s="14" t="s">
        <v>45</v>
      </c>
      <c r="AC340" s="7" t="s">
        <v>51</v>
      </c>
      <c r="AD340" s="7" t="s">
        <v>52</v>
      </c>
      <c r="AE340" s="7" t="s">
        <v>38</v>
      </c>
      <c r="AF340" s="15">
        <v>1200285.8372736</v>
      </c>
      <c r="AQ340" s="7" t="s">
        <v>32</v>
      </c>
      <c r="AR340" s="7" t="s">
        <v>44</v>
      </c>
      <c r="AS340" s="7" t="s">
        <v>42</v>
      </c>
      <c r="AT340" s="13">
        <v>41487</v>
      </c>
      <c r="AU340" s="13" t="s">
        <v>355</v>
      </c>
      <c r="AV340" s="235" t="str">
        <f t="shared" si="13"/>
        <v>Q3</v>
      </c>
      <c r="AW340" s="14" t="s">
        <v>45</v>
      </c>
      <c r="AX340" s="7" t="s">
        <v>51</v>
      </c>
      <c r="AY340" s="7" t="s">
        <v>52</v>
      </c>
      <c r="AZ340" s="7" t="s">
        <v>38</v>
      </c>
      <c r="BA340" s="15">
        <v>1200285.8372736</v>
      </c>
    </row>
    <row r="341" spans="2:53">
      <c r="B341" s="243"/>
      <c r="C341" s="244"/>
      <c r="D341" s="244"/>
      <c r="E341" s="245"/>
      <c r="F341" s="245"/>
      <c r="G341" s="245"/>
      <c r="H341" s="246"/>
      <c r="I341" s="246"/>
      <c r="J341" s="244"/>
      <c r="K341" s="244"/>
      <c r="L341" s="244"/>
      <c r="M341" s="247"/>
      <c r="S341" s="7" t="s">
        <v>32</v>
      </c>
      <c r="T341" s="7" t="s">
        <v>44</v>
      </c>
      <c r="U341" s="7" t="s">
        <v>42</v>
      </c>
      <c r="V341" s="13">
        <v>41518</v>
      </c>
      <c r="W341" s="13" t="s">
        <v>319</v>
      </c>
      <c r="X341" s="13" t="str">
        <f t="shared" si="12"/>
        <v>9/2/2017</v>
      </c>
      <c r="Y341" s="13" t="s">
        <v>356</v>
      </c>
      <c r="Z341" s="13"/>
      <c r="AA341" s="14">
        <v>9</v>
      </c>
      <c r="AB341" s="14" t="s">
        <v>45</v>
      </c>
      <c r="AC341" s="7" t="s">
        <v>51</v>
      </c>
      <c r="AD341" s="7" t="s">
        <v>52</v>
      </c>
      <c r="AE341" s="7" t="s">
        <v>38</v>
      </c>
      <c r="AF341" s="15">
        <v>1213119.7515064322</v>
      </c>
      <c r="AQ341" s="7" t="s">
        <v>32</v>
      </c>
      <c r="AR341" s="7" t="s">
        <v>44</v>
      </c>
      <c r="AS341" s="7" t="s">
        <v>42</v>
      </c>
      <c r="AT341" s="13">
        <v>41518</v>
      </c>
      <c r="AU341" s="13" t="s">
        <v>356</v>
      </c>
      <c r="AV341" s="235" t="str">
        <f t="shared" si="13"/>
        <v>Q3</v>
      </c>
      <c r="AW341" s="14" t="s">
        <v>45</v>
      </c>
      <c r="AX341" s="7" t="s">
        <v>51</v>
      </c>
      <c r="AY341" s="7" t="s">
        <v>52</v>
      </c>
      <c r="AZ341" s="7" t="s">
        <v>38</v>
      </c>
      <c r="BA341" s="15">
        <v>1213119.7515064322</v>
      </c>
    </row>
    <row r="342" spans="2:53">
      <c r="B342" s="238"/>
      <c r="C342" s="239"/>
      <c r="D342" s="239"/>
      <c r="E342" s="240"/>
      <c r="F342" s="240"/>
      <c r="G342" s="240"/>
      <c r="H342" s="241"/>
      <c r="I342" s="241"/>
      <c r="J342" s="239"/>
      <c r="K342" s="239"/>
      <c r="L342" s="239"/>
      <c r="M342" s="242"/>
      <c r="S342" s="7" t="s">
        <v>32</v>
      </c>
      <c r="T342" s="7" t="s">
        <v>44</v>
      </c>
      <c r="U342" s="7" t="s">
        <v>42</v>
      </c>
      <c r="V342" s="13">
        <v>41548</v>
      </c>
      <c r="W342" s="13" t="s">
        <v>320</v>
      </c>
      <c r="X342" s="13" t="str">
        <f t="shared" si="12"/>
        <v>10/2/2017</v>
      </c>
      <c r="Y342" s="13" t="s">
        <v>357</v>
      </c>
      <c r="Z342" s="13"/>
      <c r="AA342" s="14">
        <v>10</v>
      </c>
      <c r="AB342" s="14" t="s">
        <v>45</v>
      </c>
      <c r="AC342" s="7" t="s">
        <v>51</v>
      </c>
      <c r="AD342" s="7" t="s">
        <v>52</v>
      </c>
      <c r="AE342" s="7" t="s">
        <v>38</v>
      </c>
      <c r="AF342" s="15">
        <v>1626513.0879486722</v>
      </c>
      <c r="AQ342" s="7" t="s">
        <v>32</v>
      </c>
      <c r="AR342" s="7" t="s">
        <v>44</v>
      </c>
      <c r="AS342" s="7" t="s">
        <v>42</v>
      </c>
      <c r="AT342" s="13">
        <v>41548</v>
      </c>
      <c r="AU342" s="13" t="s">
        <v>357</v>
      </c>
      <c r="AV342" s="235" t="str">
        <f t="shared" si="13"/>
        <v>Q4</v>
      </c>
      <c r="AW342" s="14" t="s">
        <v>45</v>
      </c>
      <c r="AX342" s="7" t="s">
        <v>51</v>
      </c>
      <c r="AY342" s="7" t="s">
        <v>52</v>
      </c>
      <c r="AZ342" s="7" t="s">
        <v>38</v>
      </c>
      <c r="BA342" s="15">
        <v>1626513.0879486722</v>
      </c>
    </row>
    <row r="343" spans="2:53">
      <c r="B343" s="243"/>
      <c r="C343" s="244"/>
      <c r="D343" s="244"/>
      <c r="E343" s="245"/>
      <c r="F343" s="245"/>
      <c r="G343" s="245"/>
      <c r="H343" s="246"/>
      <c r="I343" s="246"/>
      <c r="J343" s="244"/>
      <c r="K343" s="244"/>
      <c r="L343" s="244"/>
      <c r="M343" s="247"/>
      <c r="S343" s="7" t="s">
        <v>32</v>
      </c>
      <c r="T343" s="7" t="s">
        <v>44</v>
      </c>
      <c r="U343" s="7" t="s">
        <v>42</v>
      </c>
      <c r="V343" s="13">
        <v>41579</v>
      </c>
      <c r="W343" s="13" t="s">
        <v>321</v>
      </c>
      <c r="X343" s="13" t="str">
        <f t="shared" si="12"/>
        <v>11/2/2017</v>
      </c>
      <c r="Y343" s="13" t="s">
        <v>358</v>
      </c>
      <c r="Z343" s="13"/>
      <c r="AA343" s="14">
        <v>11</v>
      </c>
      <c r="AB343" s="14" t="s">
        <v>45</v>
      </c>
      <c r="AC343" s="7" t="s">
        <v>51</v>
      </c>
      <c r="AD343" s="7" t="s">
        <v>52</v>
      </c>
      <c r="AE343" s="7" t="s">
        <v>38</v>
      </c>
      <c r="AF343" s="15">
        <v>1759488.5186376958</v>
      </c>
      <c r="AQ343" s="7" t="s">
        <v>32</v>
      </c>
      <c r="AR343" s="7" t="s">
        <v>44</v>
      </c>
      <c r="AS343" s="7" t="s">
        <v>42</v>
      </c>
      <c r="AT343" s="13">
        <v>41579</v>
      </c>
      <c r="AU343" s="13" t="s">
        <v>358</v>
      </c>
      <c r="AV343" s="235" t="str">
        <f t="shared" si="13"/>
        <v>Q4</v>
      </c>
      <c r="AW343" s="14" t="s">
        <v>45</v>
      </c>
      <c r="AX343" s="7" t="s">
        <v>51</v>
      </c>
      <c r="AY343" s="7" t="s">
        <v>52</v>
      </c>
      <c r="AZ343" s="7" t="s">
        <v>38</v>
      </c>
      <c r="BA343" s="15">
        <v>1759488.5186376958</v>
      </c>
    </row>
    <row r="344" spans="2:53">
      <c r="B344" s="238"/>
      <c r="C344" s="239"/>
      <c r="D344" s="239"/>
      <c r="E344" s="240"/>
      <c r="F344" s="240"/>
      <c r="G344" s="240"/>
      <c r="H344" s="241"/>
      <c r="I344" s="241"/>
      <c r="J344" s="239"/>
      <c r="K344" s="239"/>
      <c r="L344" s="239"/>
      <c r="M344" s="242"/>
      <c r="S344" s="7" t="s">
        <v>32</v>
      </c>
      <c r="T344" s="7" t="s">
        <v>44</v>
      </c>
      <c r="U344" s="7" t="s">
        <v>42</v>
      </c>
      <c r="V344" s="13">
        <v>41609</v>
      </c>
      <c r="W344" s="13" t="s">
        <v>322</v>
      </c>
      <c r="X344" s="13" t="str">
        <f t="shared" si="12"/>
        <v>12/2/2017</v>
      </c>
      <c r="Y344" s="13" t="s">
        <v>359</v>
      </c>
      <c r="Z344" s="13"/>
      <c r="AA344" s="14">
        <v>12</v>
      </c>
      <c r="AB344" s="14" t="s">
        <v>45</v>
      </c>
      <c r="AC344" s="7" t="s">
        <v>51</v>
      </c>
      <c r="AD344" s="7" t="s">
        <v>52</v>
      </c>
      <c r="AE344" s="7" t="s">
        <v>38</v>
      </c>
      <c r="AF344" s="15">
        <v>1362883.4509248002</v>
      </c>
      <c r="AQ344" s="7" t="s">
        <v>32</v>
      </c>
      <c r="AR344" s="7" t="s">
        <v>44</v>
      </c>
      <c r="AS344" s="7" t="s">
        <v>42</v>
      </c>
      <c r="AT344" s="13">
        <v>41609</v>
      </c>
      <c r="AU344" s="13" t="s">
        <v>359</v>
      </c>
      <c r="AV344" s="235" t="str">
        <f t="shared" si="13"/>
        <v>Q4</v>
      </c>
      <c r="AW344" s="14" t="s">
        <v>45</v>
      </c>
      <c r="AX344" s="7" t="s">
        <v>51</v>
      </c>
      <c r="AY344" s="7" t="s">
        <v>52</v>
      </c>
      <c r="AZ344" s="7" t="s">
        <v>38</v>
      </c>
      <c r="BA344" s="15">
        <v>1362883.4509248002</v>
      </c>
    </row>
    <row r="345" spans="2:53">
      <c r="B345" s="243"/>
      <c r="C345" s="244"/>
      <c r="D345" s="244"/>
      <c r="E345" s="245"/>
      <c r="F345" s="245"/>
      <c r="G345" s="245"/>
      <c r="H345" s="246"/>
      <c r="I345" s="246"/>
      <c r="J345" s="244"/>
      <c r="K345" s="244"/>
      <c r="L345" s="244"/>
      <c r="M345" s="247"/>
      <c r="S345" s="7" t="s">
        <v>32</v>
      </c>
      <c r="T345" s="7" t="s">
        <v>44</v>
      </c>
      <c r="U345" s="7" t="s">
        <v>42</v>
      </c>
      <c r="V345" s="13">
        <v>41640</v>
      </c>
      <c r="W345" s="13" t="s">
        <v>312</v>
      </c>
      <c r="X345" s="13" t="str">
        <f t="shared" si="12"/>
        <v>1/2/2018</v>
      </c>
      <c r="Y345" s="13" t="s">
        <v>360</v>
      </c>
      <c r="Z345" s="13"/>
      <c r="AA345" s="14">
        <v>1</v>
      </c>
      <c r="AB345" s="14" t="s">
        <v>45</v>
      </c>
      <c r="AC345" s="7" t="s">
        <v>51</v>
      </c>
      <c r="AD345" s="7" t="s">
        <v>52</v>
      </c>
      <c r="AE345" s="7" t="s">
        <v>38</v>
      </c>
      <c r="AF345" s="15">
        <v>1592859.5117959999</v>
      </c>
      <c r="AQ345" s="7" t="s">
        <v>32</v>
      </c>
      <c r="AR345" s="7" t="s">
        <v>44</v>
      </c>
      <c r="AS345" s="7" t="s">
        <v>42</v>
      </c>
      <c r="AT345" s="13">
        <v>41640</v>
      </c>
      <c r="AU345" s="13" t="s">
        <v>360</v>
      </c>
      <c r="AV345" s="235" t="str">
        <f t="shared" si="13"/>
        <v>Q1</v>
      </c>
      <c r="AW345" s="14" t="s">
        <v>45</v>
      </c>
      <c r="AX345" s="7" t="s">
        <v>51</v>
      </c>
      <c r="AY345" s="7" t="s">
        <v>52</v>
      </c>
      <c r="AZ345" s="7" t="s">
        <v>38</v>
      </c>
      <c r="BA345" s="15">
        <v>1592859.5117959999</v>
      </c>
    </row>
    <row r="346" spans="2:53">
      <c r="B346" s="238"/>
      <c r="C346" s="239"/>
      <c r="D346" s="239"/>
      <c r="E346" s="240"/>
      <c r="F346" s="240"/>
      <c r="G346" s="240"/>
      <c r="H346" s="241"/>
      <c r="I346" s="241"/>
      <c r="J346" s="239"/>
      <c r="K346" s="239"/>
      <c r="L346" s="239"/>
      <c r="M346" s="242"/>
      <c r="S346" s="7" t="s">
        <v>32</v>
      </c>
      <c r="T346" s="7" t="s">
        <v>44</v>
      </c>
      <c r="U346" s="7" t="s">
        <v>42</v>
      </c>
      <c r="V346" s="13">
        <v>41671</v>
      </c>
      <c r="W346" s="13" t="s">
        <v>313</v>
      </c>
      <c r="X346" s="13" t="str">
        <f t="shared" si="12"/>
        <v>2/2/2018</v>
      </c>
      <c r="Y346" s="13" t="s">
        <v>361</v>
      </c>
      <c r="Z346" s="13"/>
      <c r="AA346" s="14">
        <v>2</v>
      </c>
      <c r="AB346" s="14" t="s">
        <v>45</v>
      </c>
      <c r="AC346" s="7" t="s">
        <v>51</v>
      </c>
      <c r="AD346" s="7" t="s">
        <v>52</v>
      </c>
      <c r="AE346" s="7" t="s">
        <v>38</v>
      </c>
      <c r="AF346" s="15">
        <v>1875392.9670840001</v>
      </c>
      <c r="AQ346" s="7" t="s">
        <v>32</v>
      </c>
      <c r="AR346" s="7" t="s">
        <v>44</v>
      </c>
      <c r="AS346" s="7" t="s">
        <v>42</v>
      </c>
      <c r="AT346" s="13">
        <v>41671</v>
      </c>
      <c r="AU346" s="13" t="s">
        <v>361</v>
      </c>
      <c r="AV346" s="235" t="str">
        <f t="shared" si="13"/>
        <v>Q1</v>
      </c>
      <c r="AW346" s="14" t="s">
        <v>45</v>
      </c>
      <c r="AX346" s="7" t="s">
        <v>51</v>
      </c>
      <c r="AY346" s="7" t="s">
        <v>52</v>
      </c>
      <c r="AZ346" s="7" t="s">
        <v>38</v>
      </c>
      <c r="BA346" s="15">
        <v>1875392.9670840001</v>
      </c>
    </row>
    <row r="347" spans="2:53">
      <c r="B347" s="243"/>
      <c r="C347" s="244"/>
      <c r="D347" s="244"/>
      <c r="E347" s="245"/>
      <c r="F347" s="245"/>
      <c r="G347" s="245"/>
      <c r="H347" s="246"/>
      <c r="I347" s="246"/>
      <c r="J347" s="244"/>
      <c r="K347" s="244"/>
      <c r="L347" s="244"/>
      <c r="M347" s="247"/>
      <c r="S347" s="7" t="s">
        <v>32</v>
      </c>
      <c r="T347" s="7" t="s">
        <v>44</v>
      </c>
      <c r="U347" s="7" t="s">
        <v>42</v>
      </c>
      <c r="V347" s="13">
        <v>41699</v>
      </c>
      <c r="W347" s="13" t="s">
        <v>314</v>
      </c>
      <c r="X347" s="13" t="str">
        <f t="shared" si="12"/>
        <v>3/2/2018</v>
      </c>
      <c r="Y347" s="13" t="s">
        <v>362</v>
      </c>
      <c r="Z347" s="13"/>
      <c r="AA347" s="14">
        <v>3</v>
      </c>
      <c r="AB347" s="14" t="s">
        <v>45</v>
      </c>
      <c r="AC347" s="7" t="s">
        <v>51</v>
      </c>
      <c r="AD347" s="7" t="s">
        <v>52</v>
      </c>
      <c r="AE347" s="7" t="s">
        <v>38</v>
      </c>
      <c r="AF347" s="15">
        <v>1709710.9713039999</v>
      </c>
      <c r="AQ347" s="7" t="s">
        <v>32</v>
      </c>
      <c r="AR347" s="7" t="s">
        <v>44</v>
      </c>
      <c r="AS347" s="7" t="s">
        <v>42</v>
      </c>
      <c r="AT347" s="13">
        <v>41699</v>
      </c>
      <c r="AU347" s="13" t="s">
        <v>362</v>
      </c>
      <c r="AV347" s="235" t="str">
        <f t="shared" si="13"/>
        <v>Q1</v>
      </c>
      <c r="AW347" s="14" t="s">
        <v>45</v>
      </c>
      <c r="AX347" s="7" t="s">
        <v>51</v>
      </c>
      <c r="AY347" s="7" t="s">
        <v>52</v>
      </c>
      <c r="AZ347" s="7" t="s">
        <v>38</v>
      </c>
      <c r="BA347" s="15">
        <v>1709710.9713039999</v>
      </c>
    </row>
    <row r="348" spans="2:53">
      <c r="B348" s="238"/>
      <c r="C348" s="239"/>
      <c r="D348" s="239"/>
      <c r="E348" s="240"/>
      <c r="F348" s="240"/>
      <c r="G348" s="240"/>
      <c r="H348" s="241"/>
      <c r="I348" s="241"/>
      <c r="J348" s="239"/>
      <c r="K348" s="239"/>
      <c r="L348" s="239"/>
      <c r="M348" s="242"/>
      <c r="S348" s="7" t="s">
        <v>32</v>
      </c>
      <c r="T348" s="7" t="s">
        <v>44</v>
      </c>
      <c r="U348" s="7" t="s">
        <v>42</v>
      </c>
      <c r="V348" s="13">
        <v>41730</v>
      </c>
      <c r="W348" s="13" t="s">
        <v>315</v>
      </c>
      <c r="X348" s="13" t="str">
        <f t="shared" ref="X348:X411" si="14">MONTH(V348)&amp; "/" &amp; DAY(V348) &amp; "/" &amp; YEAR(V348)</f>
        <v>4/2/2018</v>
      </c>
      <c r="Y348" s="13" t="s">
        <v>363</v>
      </c>
      <c r="Z348" s="13"/>
      <c r="AA348" s="14">
        <v>4</v>
      </c>
      <c r="AB348" s="14" t="s">
        <v>45</v>
      </c>
      <c r="AC348" s="7" t="s">
        <v>51</v>
      </c>
      <c r="AD348" s="7" t="s">
        <v>52</v>
      </c>
      <c r="AE348" s="7" t="s">
        <v>38</v>
      </c>
      <c r="AF348" s="15">
        <v>1837472.8434440002</v>
      </c>
      <c r="AQ348" s="7" t="s">
        <v>32</v>
      </c>
      <c r="AR348" s="7" t="s">
        <v>44</v>
      </c>
      <c r="AS348" s="7" t="s">
        <v>42</v>
      </c>
      <c r="AT348" s="13">
        <v>41730</v>
      </c>
      <c r="AU348" s="13" t="s">
        <v>363</v>
      </c>
      <c r="AV348" s="235" t="str">
        <f t="shared" ref="AV348:AV411" si="15">"Q"&amp;ROUNDUP(MONTH(AU348)/3,0)</f>
        <v>Q2</v>
      </c>
      <c r="AW348" s="14" t="s">
        <v>45</v>
      </c>
      <c r="AX348" s="7" t="s">
        <v>51</v>
      </c>
      <c r="AY348" s="7" t="s">
        <v>52</v>
      </c>
      <c r="AZ348" s="7" t="s">
        <v>38</v>
      </c>
      <c r="BA348" s="15">
        <v>1837472.8434440002</v>
      </c>
    </row>
    <row r="349" spans="2:53">
      <c r="B349" s="243"/>
      <c r="C349" s="244"/>
      <c r="D349" s="244"/>
      <c r="E349" s="245"/>
      <c r="F349" s="245"/>
      <c r="G349" s="245"/>
      <c r="H349" s="246"/>
      <c r="I349" s="246"/>
      <c r="J349" s="244"/>
      <c r="K349" s="244"/>
      <c r="L349" s="244"/>
      <c r="M349" s="247"/>
      <c r="S349" s="7" t="s">
        <v>32</v>
      </c>
      <c r="T349" s="7" t="s">
        <v>44</v>
      </c>
      <c r="U349" s="7" t="s">
        <v>42</v>
      </c>
      <c r="V349" s="13">
        <v>41760</v>
      </c>
      <c r="W349" s="13" t="s">
        <v>272</v>
      </c>
      <c r="X349" s="13" t="str">
        <f t="shared" si="14"/>
        <v>5/2/2018</v>
      </c>
      <c r="Y349" s="13" t="s">
        <v>364</v>
      </c>
      <c r="Z349" s="13"/>
      <c r="AA349" s="14">
        <v>5</v>
      </c>
      <c r="AB349" s="14" t="s">
        <v>45</v>
      </c>
      <c r="AC349" s="7" t="s">
        <v>51</v>
      </c>
      <c r="AD349" s="7" t="s">
        <v>52</v>
      </c>
      <c r="AE349" s="7" t="s">
        <v>38</v>
      </c>
      <c r="AF349" s="15">
        <v>2154721.1442400003</v>
      </c>
      <c r="AQ349" s="7" t="s">
        <v>32</v>
      </c>
      <c r="AR349" s="7" t="s">
        <v>44</v>
      </c>
      <c r="AS349" s="7" t="s">
        <v>42</v>
      </c>
      <c r="AT349" s="13">
        <v>41760</v>
      </c>
      <c r="AU349" s="13" t="s">
        <v>364</v>
      </c>
      <c r="AV349" s="235" t="str">
        <f t="shared" si="15"/>
        <v>Q2</v>
      </c>
      <c r="AW349" s="14" t="s">
        <v>45</v>
      </c>
      <c r="AX349" s="7" t="s">
        <v>51</v>
      </c>
      <c r="AY349" s="7" t="s">
        <v>52</v>
      </c>
      <c r="AZ349" s="7" t="s">
        <v>38</v>
      </c>
      <c r="BA349" s="15">
        <v>2154721.1442400003</v>
      </c>
    </row>
    <row r="350" spans="2:53">
      <c r="B350" s="238"/>
      <c r="C350" s="239"/>
      <c r="D350" s="239"/>
      <c r="E350" s="240"/>
      <c r="F350" s="240"/>
      <c r="G350" s="240"/>
      <c r="H350" s="241"/>
      <c r="I350" s="241"/>
      <c r="J350" s="239"/>
      <c r="K350" s="239"/>
      <c r="L350" s="239"/>
      <c r="M350" s="242"/>
      <c r="S350" s="7" t="s">
        <v>32</v>
      </c>
      <c r="T350" s="7" t="s">
        <v>44</v>
      </c>
      <c r="U350" s="7" t="s">
        <v>42</v>
      </c>
      <c r="V350" s="13">
        <v>41791</v>
      </c>
      <c r="W350" s="13" t="s">
        <v>316</v>
      </c>
      <c r="X350" s="13" t="str">
        <f t="shared" si="14"/>
        <v>6/2/2018</v>
      </c>
      <c r="Y350" s="13" t="s">
        <v>365</v>
      </c>
      <c r="Z350" s="13"/>
      <c r="AA350" s="14">
        <v>6</v>
      </c>
      <c r="AB350" s="14" t="s">
        <v>45</v>
      </c>
      <c r="AC350" s="7" t="s">
        <v>51</v>
      </c>
      <c r="AD350" s="7" t="s">
        <v>52</v>
      </c>
      <c r="AE350" s="7" t="s">
        <v>38</v>
      </c>
      <c r="AF350" s="15">
        <v>892790.0322432</v>
      </c>
      <c r="AQ350" s="7" t="s">
        <v>32</v>
      </c>
      <c r="AR350" s="7" t="s">
        <v>44</v>
      </c>
      <c r="AS350" s="7" t="s">
        <v>42</v>
      </c>
      <c r="AT350" s="13">
        <v>41791</v>
      </c>
      <c r="AU350" s="13" t="s">
        <v>365</v>
      </c>
      <c r="AV350" s="235" t="str">
        <f t="shared" si="15"/>
        <v>Q2</v>
      </c>
      <c r="AW350" s="14" t="s">
        <v>45</v>
      </c>
      <c r="AX350" s="7" t="s">
        <v>51</v>
      </c>
      <c r="AY350" s="7" t="s">
        <v>52</v>
      </c>
      <c r="AZ350" s="7" t="s">
        <v>38</v>
      </c>
      <c r="BA350" s="15">
        <v>892790.0322432</v>
      </c>
    </row>
    <row r="351" spans="2:53">
      <c r="B351" s="243"/>
      <c r="C351" s="244"/>
      <c r="D351" s="244"/>
      <c r="E351" s="245"/>
      <c r="F351" s="245"/>
      <c r="G351" s="245"/>
      <c r="H351" s="246"/>
      <c r="I351" s="246"/>
      <c r="J351" s="244"/>
      <c r="K351" s="244"/>
      <c r="L351" s="244"/>
      <c r="M351" s="247"/>
      <c r="S351" s="7" t="s">
        <v>32</v>
      </c>
      <c r="T351" s="7" t="s">
        <v>44</v>
      </c>
      <c r="U351" s="7" t="s">
        <v>42</v>
      </c>
      <c r="V351" s="13">
        <v>41456</v>
      </c>
      <c r="W351" s="13" t="s">
        <v>317</v>
      </c>
      <c r="X351" s="13" t="str">
        <f t="shared" si="14"/>
        <v>7/2/2017</v>
      </c>
      <c r="Y351" s="13" t="s">
        <v>354</v>
      </c>
      <c r="Z351" s="13"/>
      <c r="AA351" s="14">
        <v>7</v>
      </c>
      <c r="AB351" s="14" t="s">
        <v>45</v>
      </c>
      <c r="AC351" s="7" t="s">
        <v>51</v>
      </c>
      <c r="AD351" s="7" t="s">
        <v>53</v>
      </c>
      <c r="AE351" s="7" t="s">
        <v>38</v>
      </c>
      <c r="AF351" s="15">
        <v>869931.04490880016</v>
      </c>
      <c r="AQ351" s="7" t="s">
        <v>32</v>
      </c>
      <c r="AR351" s="7" t="s">
        <v>44</v>
      </c>
      <c r="AS351" s="7" t="s">
        <v>42</v>
      </c>
      <c r="AT351" s="13">
        <v>41456</v>
      </c>
      <c r="AU351" s="13" t="s">
        <v>354</v>
      </c>
      <c r="AV351" s="235" t="str">
        <f t="shared" si="15"/>
        <v>Q3</v>
      </c>
      <c r="AW351" s="14" t="s">
        <v>45</v>
      </c>
      <c r="AX351" s="7" t="s">
        <v>51</v>
      </c>
      <c r="AY351" s="7" t="s">
        <v>53</v>
      </c>
      <c r="AZ351" s="7" t="s">
        <v>38</v>
      </c>
      <c r="BA351" s="15">
        <v>869931.04490880016</v>
      </c>
    </row>
    <row r="352" spans="2:53">
      <c r="B352" s="238"/>
      <c r="C352" s="239"/>
      <c r="D352" s="239"/>
      <c r="E352" s="240"/>
      <c r="F352" s="240"/>
      <c r="G352" s="240"/>
      <c r="H352" s="241"/>
      <c r="I352" s="241"/>
      <c r="J352" s="239"/>
      <c r="K352" s="239"/>
      <c r="L352" s="239"/>
      <c r="M352" s="242"/>
      <c r="S352" s="7" t="s">
        <v>32</v>
      </c>
      <c r="T352" s="7" t="s">
        <v>44</v>
      </c>
      <c r="U352" s="7" t="s">
        <v>42</v>
      </c>
      <c r="V352" s="13">
        <v>41487</v>
      </c>
      <c r="W352" s="13" t="s">
        <v>318</v>
      </c>
      <c r="X352" s="13" t="str">
        <f t="shared" si="14"/>
        <v>8/2/2017</v>
      </c>
      <c r="Y352" s="13" t="s">
        <v>355</v>
      </c>
      <c r="Z352" s="13"/>
      <c r="AA352" s="14">
        <v>8</v>
      </c>
      <c r="AB352" s="14" t="s">
        <v>45</v>
      </c>
      <c r="AC352" s="7" t="s">
        <v>51</v>
      </c>
      <c r="AD352" s="7" t="s">
        <v>53</v>
      </c>
      <c r="AE352" s="7" t="s">
        <v>38</v>
      </c>
      <c r="AF352" s="15">
        <v>1048015.3689600001</v>
      </c>
      <c r="AQ352" s="7" t="s">
        <v>32</v>
      </c>
      <c r="AR352" s="7" t="s">
        <v>44</v>
      </c>
      <c r="AS352" s="7" t="s">
        <v>42</v>
      </c>
      <c r="AT352" s="13">
        <v>41487</v>
      </c>
      <c r="AU352" s="13" t="s">
        <v>355</v>
      </c>
      <c r="AV352" s="235" t="str">
        <f t="shared" si="15"/>
        <v>Q3</v>
      </c>
      <c r="AW352" s="14" t="s">
        <v>45</v>
      </c>
      <c r="AX352" s="7" t="s">
        <v>51</v>
      </c>
      <c r="AY352" s="7" t="s">
        <v>53</v>
      </c>
      <c r="AZ352" s="7" t="s">
        <v>38</v>
      </c>
      <c r="BA352" s="15">
        <v>1048015.3689600001</v>
      </c>
    </row>
    <row r="353" spans="2:53">
      <c r="B353" s="243"/>
      <c r="C353" s="244"/>
      <c r="D353" s="244"/>
      <c r="E353" s="245"/>
      <c r="F353" s="245"/>
      <c r="G353" s="245"/>
      <c r="H353" s="246"/>
      <c r="I353" s="246"/>
      <c r="J353" s="244"/>
      <c r="K353" s="244"/>
      <c r="L353" s="244"/>
      <c r="M353" s="247"/>
      <c r="S353" s="7" t="s">
        <v>32</v>
      </c>
      <c r="T353" s="7" t="s">
        <v>44</v>
      </c>
      <c r="U353" s="7" t="s">
        <v>42</v>
      </c>
      <c r="V353" s="13">
        <v>41518</v>
      </c>
      <c r="W353" s="13" t="s">
        <v>319</v>
      </c>
      <c r="X353" s="13" t="str">
        <f t="shared" si="14"/>
        <v>9/2/2017</v>
      </c>
      <c r="Y353" s="13" t="s">
        <v>356</v>
      </c>
      <c r="Z353" s="13"/>
      <c r="AA353" s="14">
        <v>9</v>
      </c>
      <c r="AB353" s="14" t="s">
        <v>45</v>
      </c>
      <c r="AC353" s="7" t="s">
        <v>51</v>
      </c>
      <c r="AD353" s="7" t="s">
        <v>53</v>
      </c>
      <c r="AE353" s="7" t="s">
        <v>38</v>
      </c>
      <c r="AF353" s="15">
        <v>1059221.1492352001</v>
      </c>
      <c r="AQ353" s="7" t="s">
        <v>32</v>
      </c>
      <c r="AR353" s="7" t="s">
        <v>44</v>
      </c>
      <c r="AS353" s="7" t="s">
        <v>42</v>
      </c>
      <c r="AT353" s="13">
        <v>41518</v>
      </c>
      <c r="AU353" s="13" t="s">
        <v>356</v>
      </c>
      <c r="AV353" s="235" t="str">
        <f t="shared" si="15"/>
        <v>Q3</v>
      </c>
      <c r="AW353" s="14" t="s">
        <v>45</v>
      </c>
      <c r="AX353" s="7" t="s">
        <v>51</v>
      </c>
      <c r="AY353" s="7" t="s">
        <v>53</v>
      </c>
      <c r="AZ353" s="7" t="s">
        <v>38</v>
      </c>
      <c r="BA353" s="15">
        <v>1059221.1492352001</v>
      </c>
    </row>
    <row r="354" spans="2:53">
      <c r="B354" s="238"/>
      <c r="C354" s="239"/>
      <c r="D354" s="239"/>
      <c r="E354" s="240"/>
      <c r="F354" s="240"/>
      <c r="G354" s="240"/>
      <c r="H354" s="241"/>
      <c r="I354" s="241"/>
      <c r="J354" s="239"/>
      <c r="K354" s="239"/>
      <c r="L354" s="239"/>
      <c r="M354" s="242"/>
      <c r="S354" s="7" t="s">
        <v>32</v>
      </c>
      <c r="T354" s="7" t="s">
        <v>44</v>
      </c>
      <c r="U354" s="7" t="s">
        <v>42</v>
      </c>
      <c r="V354" s="13">
        <v>41548</v>
      </c>
      <c r="W354" s="13" t="s">
        <v>320</v>
      </c>
      <c r="X354" s="13" t="str">
        <f t="shared" si="14"/>
        <v>10/2/2017</v>
      </c>
      <c r="Y354" s="13" t="s">
        <v>357</v>
      </c>
      <c r="Z354" s="13"/>
      <c r="AA354" s="14">
        <v>10</v>
      </c>
      <c r="AB354" s="14" t="s">
        <v>45</v>
      </c>
      <c r="AC354" s="7" t="s">
        <v>51</v>
      </c>
      <c r="AD354" s="7" t="s">
        <v>53</v>
      </c>
      <c r="AE354" s="7" t="s">
        <v>38</v>
      </c>
      <c r="AF354" s="15">
        <v>1420170.6468992003</v>
      </c>
      <c r="AQ354" s="7" t="s">
        <v>32</v>
      </c>
      <c r="AR354" s="7" t="s">
        <v>44</v>
      </c>
      <c r="AS354" s="7" t="s">
        <v>42</v>
      </c>
      <c r="AT354" s="13">
        <v>41548</v>
      </c>
      <c r="AU354" s="13" t="s">
        <v>357</v>
      </c>
      <c r="AV354" s="235" t="str">
        <f t="shared" si="15"/>
        <v>Q4</v>
      </c>
      <c r="AW354" s="14" t="s">
        <v>45</v>
      </c>
      <c r="AX354" s="7" t="s">
        <v>51</v>
      </c>
      <c r="AY354" s="7" t="s">
        <v>53</v>
      </c>
      <c r="AZ354" s="7" t="s">
        <v>38</v>
      </c>
      <c r="BA354" s="15">
        <v>1420170.6468992003</v>
      </c>
    </row>
    <row r="355" spans="2:53">
      <c r="B355" s="243"/>
      <c r="C355" s="244"/>
      <c r="D355" s="244"/>
      <c r="E355" s="245"/>
      <c r="F355" s="245"/>
      <c r="G355" s="245"/>
      <c r="H355" s="246"/>
      <c r="I355" s="246"/>
      <c r="J355" s="244"/>
      <c r="K355" s="244"/>
      <c r="L355" s="244"/>
      <c r="M355" s="247"/>
      <c r="S355" s="7" t="s">
        <v>32</v>
      </c>
      <c r="T355" s="7" t="s">
        <v>44</v>
      </c>
      <c r="U355" s="7" t="s">
        <v>42</v>
      </c>
      <c r="V355" s="13">
        <v>41579</v>
      </c>
      <c r="W355" s="13" t="s">
        <v>321</v>
      </c>
      <c r="X355" s="13" t="str">
        <f t="shared" si="14"/>
        <v>11/2/2017</v>
      </c>
      <c r="Y355" s="13" t="s">
        <v>358</v>
      </c>
      <c r="Z355" s="13"/>
      <c r="AA355" s="14">
        <v>11</v>
      </c>
      <c r="AB355" s="14" t="s">
        <v>45</v>
      </c>
      <c r="AC355" s="7" t="s">
        <v>51</v>
      </c>
      <c r="AD355" s="7" t="s">
        <v>53</v>
      </c>
      <c r="AE355" s="7" t="s">
        <v>38</v>
      </c>
      <c r="AF355" s="15">
        <v>1536276.5699455999</v>
      </c>
      <c r="AQ355" s="7" t="s">
        <v>32</v>
      </c>
      <c r="AR355" s="7" t="s">
        <v>44</v>
      </c>
      <c r="AS355" s="7" t="s">
        <v>42</v>
      </c>
      <c r="AT355" s="13">
        <v>41579</v>
      </c>
      <c r="AU355" s="13" t="s">
        <v>358</v>
      </c>
      <c r="AV355" s="235" t="str">
        <f t="shared" si="15"/>
        <v>Q4</v>
      </c>
      <c r="AW355" s="14" t="s">
        <v>45</v>
      </c>
      <c r="AX355" s="7" t="s">
        <v>51</v>
      </c>
      <c r="AY355" s="7" t="s">
        <v>53</v>
      </c>
      <c r="AZ355" s="7" t="s">
        <v>38</v>
      </c>
      <c r="BA355" s="15">
        <v>1536276.5699455999</v>
      </c>
    </row>
    <row r="356" spans="2:53">
      <c r="B356" s="238"/>
      <c r="C356" s="239"/>
      <c r="D356" s="239"/>
      <c r="E356" s="240"/>
      <c r="F356" s="240"/>
      <c r="G356" s="240"/>
      <c r="H356" s="241"/>
      <c r="I356" s="241"/>
      <c r="J356" s="239"/>
      <c r="K356" s="239"/>
      <c r="L356" s="239"/>
      <c r="M356" s="242"/>
      <c r="S356" s="7" t="s">
        <v>32</v>
      </c>
      <c r="T356" s="7" t="s">
        <v>44</v>
      </c>
      <c r="U356" s="7" t="s">
        <v>42</v>
      </c>
      <c r="V356" s="13">
        <v>41609</v>
      </c>
      <c r="W356" s="13" t="s">
        <v>322</v>
      </c>
      <c r="X356" s="13" t="str">
        <f t="shared" si="14"/>
        <v>12/2/2017</v>
      </c>
      <c r="Y356" s="13" t="s">
        <v>359</v>
      </c>
      <c r="Z356" s="13"/>
      <c r="AA356" s="14">
        <v>12</v>
      </c>
      <c r="AB356" s="14" t="s">
        <v>45</v>
      </c>
      <c r="AC356" s="7" t="s">
        <v>51</v>
      </c>
      <c r="AD356" s="7" t="s">
        <v>53</v>
      </c>
      <c r="AE356" s="7" t="s">
        <v>38</v>
      </c>
      <c r="AF356" s="15">
        <v>785390.46324480022</v>
      </c>
      <c r="AQ356" s="7" t="s">
        <v>32</v>
      </c>
      <c r="AR356" s="7" t="s">
        <v>44</v>
      </c>
      <c r="AS356" s="7" t="s">
        <v>42</v>
      </c>
      <c r="AT356" s="13">
        <v>41609</v>
      </c>
      <c r="AU356" s="13" t="s">
        <v>359</v>
      </c>
      <c r="AV356" s="235" t="str">
        <f t="shared" si="15"/>
        <v>Q4</v>
      </c>
      <c r="AW356" s="14" t="s">
        <v>45</v>
      </c>
      <c r="AX356" s="7" t="s">
        <v>51</v>
      </c>
      <c r="AY356" s="7" t="s">
        <v>53</v>
      </c>
      <c r="AZ356" s="7" t="s">
        <v>38</v>
      </c>
      <c r="BA356" s="15">
        <v>785390.46324480022</v>
      </c>
    </row>
    <row r="357" spans="2:53">
      <c r="B357" s="243"/>
      <c r="C357" s="244"/>
      <c r="D357" s="244"/>
      <c r="E357" s="245"/>
      <c r="F357" s="245"/>
      <c r="G357" s="245"/>
      <c r="H357" s="246"/>
      <c r="I357" s="246"/>
      <c r="J357" s="244"/>
      <c r="K357" s="244"/>
      <c r="L357" s="244"/>
      <c r="M357" s="247"/>
      <c r="S357" s="7" t="s">
        <v>32</v>
      </c>
      <c r="T357" s="7" t="s">
        <v>44</v>
      </c>
      <c r="U357" s="7" t="s">
        <v>42</v>
      </c>
      <c r="V357" s="13">
        <v>41640</v>
      </c>
      <c r="W357" s="13" t="s">
        <v>312</v>
      </c>
      <c r="X357" s="13" t="str">
        <f t="shared" si="14"/>
        <v>1/2/2018</v>
      </c>
      <c r="Y357" s="13" t="s">
        <v>360</v>
      </c>
      <c r="Z357" s="13"/>
      <c r="AA357" s="14">
        <v>1</v>
      </c>
      <c r="AB357" s="14" t="s">
        <v>45</v>
      </c>
      <c r="AC357" s="7" t="s">
        <v>51</v>
      </c>
      <c r="AD357" s="7" t="s">
        <v>53</v>
      </c>
      <c r="AE357" s="7" t="s">
        <v>38</v>
      </c>
      <c r="AF357" s="15">
        <v>734335.23255680013</v>
      </c>
      <c r="AQ357" s="7" t="s">
        <v>32</v>
      </c>
      <c r="AR357" s="7" t="s">
        <v>44</v>
      </c>
      <c r="AS357" s="7" t="s">
        <v>42</v>
      </c>
      <c r="AT357" s="13">
        <v>41640</v>
      </c>
      <c r="AU357" s="13" t="s">
        <v>360</v>
      </c>
      <c r="AV357" s="235" t="str">
        <f t="shared" si="15"/>
        <v>Q1</v>
      </c>
      <c r="AW357" s="14" t="s">
        <v>45</v>
      </c>
      <c r="AX357" s="7" t="s">
        <v>51</v>
      </c>
      <c r="AY357" s="7" t="s">
        <v>53</v>
      </c>
      <c r="AZ357" s="7" t="s">
        <v>38</v>
      </c>
      <c r="BA357" s="15">
        <v>734335.23255680013</v>
      </c>
    </row>
    <row r="358" spans="2:53">
      <c r="B358" s="238"/>
      <c r="C358" s="239"/>
      <c r="D358" s="239"/>
      <c r="E358" s="240"/>
      <c r="F358" s="240"/>
      <c r="G358" s="240"/>
      <c r="H358" s="241"/>
      <c r="I358" s="241"/>
      <c r="J358" s="239"/>
      <c r="K358" s="239"/>
      <c r="L358" s="239"/>
      <c r="M358" s="242"/>
      <c r="S358" s="7" t="s">
        <v>32</v>
      </c>
      <c r="T358" s="7" t="s">
        <v>44</v>
      </c>
      <c r="U358" s="7" t="s">
        <v>42</v>
      </c>
      <c r="V358" s="13">
        <v>41671</v>
      </c>
      <c r="W358" s="13" t="s">
        <v>313</v>
      </c>
      <c r="X358" s="13" t="str">
        <f t="shared" si="14"/>
        <v>2/2/2018</v>
      </c>
      <c r="Y358" s="13" t="s">
        <v>361</v>
      </c>
      <c r="Z358" s="13"/>
      <c r="AA358" s="14">
        <v>2</v>
      </c>
      <c r="AB358" s="14" t="s">
        <v>45</v>
      </c>
      <c r="AC358" s="7" t="s">
        <v>51</v>
      </c>
      <c r="AD358" s="7" t="s">
        <v>53</v>
      </c>
      <c r="AE358" s="7" t="s">
        <v>38</v>
      </c>
      <c r="AF358" s="15">
        <v>864587.94414720009</v>
      </c>
      <c r="AQ358" s="7" t="s">
        <v>32</v>
      </c>
      <c r="AR358" s="7" t="s">
        <v>44</v>
      </c>
      <c r="AS358" s="7" t="s">
        <v>42</v>
      </c>
      <c r="AT358" s="13">
        <v>41671</v>
      </c>
      <c r="AU358" s="13" t="s">
        <v>361</v>
      </c>
      <c r="AV358" s="235" t="str">
        <f t="shared" si="15"/>
        <v>Q1</v>
      </c>
      <c r="AW358" s="14" t="s">
        <v>45</v>
      </c>
      <c r="AX358" s="7" t="s">
        <v>51</v>
      </c>
      <c r="AY358" s="7" t="s">
        <v>53</v>
      </c>
      <c r="AZ358" s="7" t="s">
        <v>38</v>
      </c>
      <c r="BA358" s="15">
        <v>864587.94414720009</v>
      </c>
    </row>
    <row r="359" spans="2:53">
      <c r="B359" s="243"/>
      <c r="C359" s="244"/>
      <c r="D359" s="244"/>
      <c r="E359" s="245"/>
      <c r="F359" s="245"/>
      <c r="G359" s="245"/>
      <c r="H359" s="246"/>
      <c r="I359" s="246"/>
      <c r="J359" s="244"/>
      <c r="K359" s="244"/>
      <c r="L359" s="244"/>
      <c r="M359" s="247"/>
      <c r="S359" s="7" t="s">
        <v>32</v>
      </c>
      <c r="T359" s="7" t="s">
        <v>44</v>
      </c>
      <c r="U359" s="7" t="s">
        <v>42</v>
      </c>
      <c r="V359" s="13">
        <v>41699</v>
      </c>
      <c r="W359" s="13" t="s">
        <v>314</v>
      </c>
      <c r="X359" s="13" t="str">
        <f t="shared" si="14"/>
        <v>3/2/2018</v>
      </c>
      <c r="Y359" s="13" t="s">
        <v>362</v>
      </c>
      <c r="Z359" s="13"/>
      <c r="AA359" s="14">
        <v>3</v>
      </c>
      <c r="AB359" s="14" t="s">
        <v>45</v>
      </c>
      <c r="AC359" s="7" t="s">
        <v>51</v>
      </c>
      <c r="AD359" s="7" t="s">
        <v>53</v>
      </c>
      <c r="AE359" s="7" t="s">
        <v>38</v>
      </c>
      <c r="AF359" s="15">
        <v>788205.73592320003</v>
      </c>
      <c r="AQ359" s="7" t="s">
        <v>32</v>
      </c>
      <c r="AR359" s="7" t="s">
        <v>44</v>
      </c>
      <c r="AS359" s="7" t="s">
        <v>42</v>
      </c>
      <c r="AT359" s="13">
        <v>41699</v>
      </c>
      <c r="AU359" s="13" t="s">
        <v>362</v>
      </c>
      <c r="AV359" s="235" t="str">
        <f t="shared" si="15"/>
        <v>Q1</v>
      </c>
      <c r="AW359" s="14" t="s">
        <v>45</v>
      </c>
      <c r="AX359" s="7" t="s">
        <v>51</v>
      </c>
      <c r="AY359" s="7" t="s">
        <v>53</v>
      </c>
      <c r="AZ359" s="7" t="s">
        <v>38</v>
      </c>
      <c r="BA359" s="15">
        <v>788205.73592320003</v>
      </c>
    </row>
    <row r="360" spans="2:53">
      <c r="B360" s="238"/>
      <c r="C360" s="239"/>
      <c r="D360" s="239"/>
      <c r="E360" s="240"/>
      <c r="F360" s="240"/>
      <c r="G360" s="240"/>
      <c r="H360" s="241"/>
      <c r="I360" s="241"/>
      <c r="J360" s="239"/>
      <c r="K360" s="239"/>
      <c r="L360" s="239"/>
      <c r="M360" s="242"/>
      <c r="S360" s="7" t="s">
        <v>32</v>
      </c>
      <c r="T360" s="7" t="s">
        <v>44</v>
      </c>
      <c r="U360" s="7" t="s">
        <v>42</v>
      </c>
      <c r="V360" s="13">
        <v>41730</v>
      </c>
      <c r="W360" s="13" t="s">
        <v>315</v>
      </c>
      <c r="X360" s="13" t="str">
        <f t="shared" si="14"/>
        <v>4/2/2018</v>
      </c>
      <c r="Y360" s="13" t="s">
        <v>363</v>
      </c>
      <c r="Z360" s="13"/>
      <c r="AA360" s="14">
        <v>4</v>
      </c>
      <c r="AB360" s="14" t="s">
        <v>45</v>
      </c>
      <c r="AC360" s="7" t="s">
        <v>51</v>
      </c>
      <c r="AD360" s="7" t="s">
        <v>53</v>
      </c>
      <c r="AE360" s="7" t="s">
        <v>38</v>
      </c>
      <c r="AF360" s="15">
        <v>847106.12443520024</v>
      </c>
      <c r="AQ360" s="7" t="s">
        <v>32</v>
      </c>
      <c r="AR360" s="7" t="s">
        <v>44</v>
      </c>
      <c r="AS360" s="7" t="s">
        <v>42</v>
      </c>
      <c r="AT360" s="13">
        <v>41730</v>
      </c>
      <c r="AU360" s="13" t="s">
        <v>363</v>
      </c>
      <c r="AV360" s="235" t="str">
        <f t="shared" si="15"/>
        <v>Q2</v>
      </c>
      <c r="AW360" s="14" t="s">
        <v>45</v>
      </c>
      <c r="AX360" s="7" t="s">
        <v>51</v>
      </c>
      <c r="AY360" s="7" t="s">
        <v>53</v>
      </c>
      <c r="AZ360" s="7" t="s">
        <v>38</v>
      </c>
      <c r="BA360" s="15">
        <v>847106.12443520024</v>
      </c>
    </row>
    <row r="361" spans="2:53">
      <c r="B361" s="243"/>
      <c r="C361" s="244"/>
      <c r="D361" s="244"/>
      <c r="E361" s="245"/>
      <c r="F361" s="245"/>
      <c r="G361" s="245"/>
      <c r="H361" s="246"/>
      <c r="I361" s="246"/>
      <c r="J361" s="244"/>
      <c r="K361" s="244"/>
      <c r="L361" s="244"/>
      <c r="M361" s="247"/>
      <c r="S361" s="7" t="s">
        <v>32</v>
      </c>
      <c r="T361" s="7" t="s">
        <v>44</v>
      </c>
      <c r="U361" s="7" t="s">
        <v>42</v>
      </c>
      <c r="V361" s="13">
        <v>41760</v>
      </c>
      <c r="W361" s="13" t="s">
        <v>272</v>
      </c>
      <c r="X361" s="13" t="str">
        <f t="shared" si="14"/>
        <v>5/2/2018</v>
      </c>
      <c r="Y361" s="13" t="s">
        <v>364</v>
      </c>
      <c r="Z361" s="13"/>
      <c r="AA361" s="14">
        <v>5</v>
      </c>
      <c r="AB361" s="14" t="s">
        <v>45</v>
      </c>
      <c r="AC361" s="7" t="s">
        <v>51</v>
      </c>
      <c r="AD361" s="7" t="s">
        <v>53</v>
      </c>
      <c r="AE361" s="7" t="s">
        <v>38</v>
      </c>
      <c r="AF361" s="15">
        <v>993362.96819200017</v>
      </c>
      <c r="AQ361" s="7" t="s">
        <v>32</v>
      </c>
      <c r="AR361" s="7" t="s">
        <v>44</v>
      </c>
      <c r="AS361" s="7" t="s">
        <v>42</v>
      </c>
      <c r="AT361" s="13">
        <v>41760</v>
      </c>
      <c r="AU361" s="13" t="s">
        <v>364</v>
      </c>
      <c r="AV361" s="235" t="str">
        <f t="shared" si="15"/>
        <v>Q2</v>
      </c>
      <c r="AW361" s="14" t="s">
        <v>45</v>
      </c>
      <c r="AX361" s="7" t="s">
        <v>51</v>
      </c>
      <c r="AY361" s="7" t="s">
        <v>53</v>
      </c>
      <c r="AZ361" s="7" t="s">
        <v>38</v>
      </c>
      <c r="BA361" s="15">
        <v>993362.96819200017</v>
      </c>
    </row>
    <row r="362" spans="2:53">
      <c r="B362" s="238"/>
      <c r="C362" s="239"/>
      <c r="D362" s="239"/>
      <c r="E362" s="240"/>
      <c r="F362" s="240"/>
      <c r="G362" s="240"/>
      <c r="H362" s="241"/>
      <c r="I362" s="241"/>
      <c r="J362" s="239"/>
      <c r="K362" s="239"/>
      <c r="L362" s="239"/>
      <c r="M362" s="242"/>
      <c r="S362" s="7" t="s">
        <v>32</v>
      </c>
      <c r="T362" s="7" t="s">
        <v>44</v>
      </c>
      <c r="U362" s="7" t="s">
        <v>42</v>
      </c>
      <c r="V362" s="13">
        <v>41791</v>
      </c>
      <c r="W362" s="13" t="s">
        <v>316</v>
      </c>
      <c r="X362" s="13" t="str">
        <f t="shared" si="14"/>
        <v>6/2/2018</v>
      </c>
      <c r="Y362" s="13" t="s">
        <v>365</v>
      </c>
      <c r="Z362" s="13"/>
      <c r="AA362" s="14">
        <v>6</v>
      </c>
      <c r="AB362" s="14" t="s">
        <v>45</v>
      </c>
      <c r="AC362" s="7" t="s">
        <v>51</v>
      </c>
      <c r="AD362" s="7" t="s">
        <v>53</v>
      </c>
      <c r="AE362" s="7" t="s">
        <v>38</v>
      </c>
      <c r="AF362" s="15">
        <v>514489.17112320004</v>
      </c>
      <c r="AQ362" s="7" t="s">
        <v>32</v>
      </c>
      <c r="AR362" s="7" t="s">
        <v>44</v>
      </c>
      <c r="AS362" s="7" t="s">
        <v>42</v>
      </c>
      <c r="AT362" s="13">
        <v>41791</v>
      </c>
      <c r="AU362" s="13" t="s">
        <v>365</v>
      </c>
      <c r="AV362" s="235" t="str">
        <f t="shared" si="15"/>
        <v>Q2</v>
      </c>
      <c r="AW362" s="14" t="s">
        <v>45</v>
      </c>
      <c r="AX362" s="7" t="s">
        <v>51</v>
      </c>
      <c r="AY362" s="7" t="s">
        <v>53</v>
      </c>
      <c r="AZ362" s="7" t="s">
        <v>38</v>
      </c>
      <c r="BA362" s="15">
        <v>514489.17112320004</v>
      </c>
    </row>
    <row r="363" spans="2:53">
      <c r="B363" s="243"/>
      <c r="C363" s="244"/>
      <c r="D363" s="244"/>
      <c r="E363" s="245"/>
      <c r="F363" s="245"/>
      <c r="G363" s="245"/>
      <c r="H363" s="246"/>
      <c r="I363" s="246"/>
      <c r="J363" s="244"/>
      <c r="K363" s="244"/>
      <c r="L363" s="244"/>
      <c r="M363" s="247"/>
      <c r="S363" s="7" t="s">
        <v>32</v>
      </c>
      <c r="T363" s="7" t="s">
        <v>44</v>
      </c>
      <c r="U363" s="7" t="s">
        <v>42</v>
      </c>
      <c r="V363" s="13">
        <v>41456</v>
      </c>
      <c r="W363" s="13" t="s">
        <v>317</v>
      </c>
      <c r="X363" s="13" t="str">
        <f t="shared" si="14"/>
        <v>7/2/2017</v>
      </c>
      <c r="Y363" s="13" t="s">
        <v>354</v>
      </c>
      <c r="Z363" s="13"/>
      <c r="AA363" s="14">
        <v>7</v>
      </c>
      <c r="AB363" s="14" t="s">
        <v>45</v>
      </c>
      <c r="AC363" s="7" t="s">
        <v>51</v>
      </c>
      <c r="AD363" s="7" t="s">
        <v>54</v>
      </c>
      <c r="AE363" s="7" t="s">
        <v>38</v>
      </c>
      <c r="AF363" s="15">
        <v>921103.45931519999</v>
      </c>
      <c r="AQ363" s="7" t="s">
        <v>32</v>
      </c>
      <c r="AR363" s="7" t="s">
        <v>44</v>
      </c>
      <c r="AS363" s="7" t="s">
        <v>42</v>
      </c>
      <c r="AT363" s="13">
        <v>41456</v>
      </c>
      <c r="AU363" s="13" t="s">
        <v>354</v>
      </c>
      <c r="AV363" s="235" t="str">
        <f t="shared" si="15"/>
        <v>Q3</v>
      </c>
      <c r="AW363" s="14" t="s">
        <v>45</v>
      </c>
      <c r="AX363" s="7" t="s">
        <v>51</v>
      </c>
      <c r="AY363" s="7" t="s">
        <v>54</v>
      </c>
      <c r="AZ363" s="7" t="s">
        <v>38</v>
      </c>
      <c r="BA363" s="15">
        <v>921103.45931519999</v>
      </c>
    </row>
    <row r="364" spans="2:53">
      <c r="B364" s="238"/>
      <c r="C364" s="239"/>
      <c r="D364" s="239"/>
      <c r="E364" s="240"/>
      <c r="F364" s="240"/>
      <c r="G364" s="240"/>
      <c r="H364" s="241"/>
      <c r="I364" s="241"/>
      <c r="J364" s="239"/>
      <c r="K364" s="239"/>
      <c r="L364" s="239"/>
      <c r="M364" s="242"/>
      <c r="S364" s="7" t="s">
        <v>32</v>
      </c>
      <c r="T364" s="7" t="s">
        <v>44</v>
      </c>
      <c r="U364" s="7" t="s">
        <v>42</v>
      </c>
      <c r="V364" s="13">
        <v>41487</v>
      </c>
      <c r="W364" s="13" t="s">
        <v>318</v>
      </c>
      <c r="X364" s="13" t="str">
        <f t="shared" si="14"/>
        <v>8/2/2017</v>
      </c>
      <c r="Y364" s="13" t="s">
        <v>355</v>
      </c>
      <c r="Z364" s="13"/>
      <c r="AA364" s="14">
        <v>8</v>
      </c>
      <c r="AB364" s="14" t="s">
        <v>45</v>
      </c>
      <c r="AC364" s="7" t="s">
        <v>51</v>
      </c>
      <c r="AD364" s="7" t="s">
        <v>54</v>
      </c>
      <c r="AE364" s="7" t="s">
        <v>38</v>
      </c>
      <c r="AF364" s="15">
        <v>1109663.3318399999</v>
      </c>
      <c r="AQ364" s="7" t="s">
        <v>32</v>
      </c>
      <c r="AR364" s="7" t="s">
        <v>44</v>
      </c>
      <c r="AS364" s="7" t="s">
        <v>42</v>
      </c>
      <c r="AT364" s="13">
        <v>41487</v>
      </c>
      <c r="AU364" s="13" t="s">
        <v>355</v>
      </c>
      <c r="AV364" s="235" t="str">
        <f t="shared" si="15"/>
        <v>Q3</v>
      </c>
      <c r="AW364" s="14" t="s">
        <v>45</v>
      </c>
      <c r="AX364" s="7" t="s">
        <v>51</v>
      </c>
      <c r="AY364" s="7" t="s">
        <v>54</v>
      </c>
      <c r="AZ364" s="7" t="s">
        <v>38</v>
      </c>
      <c r="BA364" s="15">
        <v>1109663.3318399999</v>
      </c>
    </row>
    <row r="365" spans="2:53">
      <c r="B365" s="243"/>
      <c r="C365" s="244"/>
      <c r="D365" s="244"/>
      <c r="E365" s="245"/>
      <c r="F365" s="245"/>
      <c r="G365" s="245"/>
      <c r="H365" s="246"/>
      <c r="I365" s="246"/>
      <c r="J365" s="244"/>
      <c r="K365" s="244"/>
      <c r="L365" s="244"/>
      <c r="M365" s="247"/>
      <c r="S365" s="7" t="s">
        <v>32</v>
      </c>
      <c r="T365" s="7" t="s">
        <v>44</v>
      </c>
      <c r="U365" s="7" t="s">
        <v>42</v>
      </c>
      <c r="V365" s="13">
        <v>41518</v>
      </c>
      <c r="W365" s="13" t="s">
        <v>319</v>
      </c>
      <c r="X365" s="13" t="str">
        <f t="shared" si="14"/>
        <v>9/2/2017</v>
      </c>
      <c r="Y365" s="13" t="s">
        <v>356</v>
      </c>
      <c r="Z365" s="13"/>
      <c r="AA365" s="14">
        <v>9</v>
      </c>
      <c r="AB365" s="14" t="s">
        <v>45</v>
      </c>
      <c r="AC365" s="7" t="s">
        <v>51</v>
      </c>
      <c r="AD365" s="7" t="s">
        <v>54</v>
      </c>
      <c r="AE365" s="7" t="s">
        <v>38</v>
      </c>
      <c r="AF365" s="15">
        <v>1121528.2756608</v>
      </c>
      <c r="AQ365" s="7" t="s">
        <v>32</v>
      </c>
      <c r="AR365" s="7" t="s">
        <v>44</v>
      </c>
      <c r="AS365" s="7" t="s">
        <v>42</v>
      </c>
      <c r="AT365" s="13">
        <v>41518</v>
      </c>
      <c r="AU365" s="13" t="s">
        <v>356</v>
      </c>
      <c r="AV365" s="235" t="str">
        <f t="shared" si="15"/>
        <v>Q3</v>
      </c>
      <c r="AW365" s="14" t="s">
        <v>45</v>
      </c>
      <c r="AX365" s="7" t="s">
        <v>51</v>
      </c>
      <c r="AY365" s="7" t="s">
        <v>54</v>
      </c>
      <c r="AZ365" s="7" t="s">
        <v>38</v>
      </c>
      <c r="BA365" s="15">
        <v>1121528.2756608</v>
      </c>
    </row>
    <row r="366" spans="2:53">
      <c r="B366" s="238"/>
      <c r="C366" s="239"/>
      <c r="D366" s="239"/>
      <c r="E366" s="240"/>
      <c r="F366" s="240"/>
      <c r="G366" s="240"/>
      <c r="H366" s="241"/>
      <c r="I366" s="241"/>
      <c r="J366" s="239"/>
      <c r="K366" s="239"/>
      <c r="L366" s="239"/>
      <c r="M366" s="242"/>
      <c r="S366" s="7" t="s">
        <v>32</v>
      </c>
      <c r="T366" s="7" t="s">
        <v>44</v>
      </c>
      <c r="U366" s="7" t="s">
        <v>42</v>
      </c>
      <c r="V366" s="13">
        <v>41548</v>
      </c>
      <c r="W366" s="13" t="s">
        <v>320</v>
      </c>
      <c r="X366" s="13" t="str">
        <f t="shared" si="14"/>
        <v>10/2/2017</v>
      </c>
      <c r="Y366" s="13" t="s">
        <v>357</v>
      </c>
      <c r="Z366" s="13"/>
      <c r="AA366" s="14">
        <v>10</v>
      </c>
      <c r="AB366" s="14" t="s">
        <v>45</v>
      </c>
      <c r="AC366" s="7" t="s">
        <v>51</v>
      </c>
      <c r="AD366" s="7" t="s">
        <v>54</v>
      </c>
      <c r="AE366" s="7" t="s">
        <v>38</v>
      </c>
      <c r="AF366" s="15">
        <v>1503710.0967168</v>
      </c>
      <c r="AQ366" s="7" t="s">
        <v>32</v>
      </c>
      <c r="AR366" s="7" t="s">
        <v>44</v>
      </c>
      <c r="AS366" s="7" t="s">
        <v>42</v>
      </c>
      <c r="AT366" s="13">
        <v>41548</v>
      </c>
      <c r="AU366" s="13" t="s">
        <v>357</v>
      </c>
      <c r="AV366" s="235" t="str">
        <f t="shared" si="15"/>
        <v>Q4</v>
      </c>
      <c r="AW366" s="14" t="s">
        <v>45</v>
      </c>
      <c r="AX366" s="7" t="s">
        <v>51</v>
      </c>
      <c r="AY366" s="7" t="s">
        <v>54</v>
      </c>
      <c r="AZ366" s="7" t="s">
        <v>38</v>
      </c>
      <c r="BA366" s="15">
        <v>1503710.0967168</v>
      </c>
    </row>
    <row r="367" spans="2:53">
      <c r="B367" s="243"/>
      <c r="C367" s="244"/>
      <c r="D367" s="244"/>
      <c r="E367" s="245"/>
      <c r="F367" s="245"/>
      <c r="G367" s="245"/>
      <c r="H367" s="246"/>
      <c r="I367" s="246"/>
      <c r="J367" s="244"/>
      <c r="K367" s="244"/>
      <c r="L367" s="244"/>
      <c r="M367" s="247"/>
      <c r="S367" s="7" t="s">
        <v>32</v>
      </c>
      <c r="T367" s="7" t="s">
        <v>44</v>
      </c>
      <c r="U367" s="7" t="s">
        <v>42</v>
      </c>
      <c r="V367" s="13">
        <v>41579</v>
      </c>
      <c r="W367" s="13" t="s">
        <v>321</v>
      </c>
      <c r="X367" s="13" t="str">
        <f t="shared" si="14"/>
        <v>11/2/2017</v>
      </c>
      <c r="Y367" s="13" t="s">
        <v>358</v>
      </c>
      <c r="Z367" s="13"/>
      <c r="AA367" s="14">
        <v>11</v>
      </c>
      <c r="AB367" s="14" t="s">
        <v>45</v>
      </c>
      <c r="AC367" s="7" t="s">
        <v>51</v>
      </c>
      <c r="AD367" s="7" t="s">
        <v>54</v>
      </c>
      <c r="AE367" s="7" t="s">
        <v>38</v>
      </c>
      <c r="AF367" s="15">
        <v>1626645.7799423998</v>
      </c>
      <c r="AQ367" s="7" t="s">
        <v>32</v>
      </c>
      <c r="AR367" s="7" t="s">
        <v>44</v>
      </c>
      <c r="AS367" s="7" t="s">
        <v>42</v>
      </c>
      <c r="AT367" s="13">
        <v>41579</v>
      </c>
      <c r="AU367" s="13" t="s">
        <v>358</v>
      </c>
      <c r="AV367" s="235" t="str">
        <f t="shared" si="15"/>
        <v>Q4</v>
      </c>
      <c r="AW367" s="14" t="s">
        <v>45</v>
      </c>
      <c r="AX367" s="7" t="s">
        <v>51</v>
      </c>
      <c r="AY367" s="7" t="s">
        <v>54</v>
      </c>
      <c r="AZ367" s="7" t="s">
        <v>38</v>
      </c>
      <c r="BA367" s="15">
        <v>1626645.7799423998</v>
      </c>
    </row>
    <row r="368" spans="2:53">
      <c r="B368" s="238"/>
      <c r="C368" s="239"/>
      <c r="D368" s="239"/>
      <c r="E368" s="240"/>
      <c r="F368" s="240"/>
      <c r="G368" s="240"/>
      <c r="H368" s="241"/>
      <c r="I368" s="241"/>
      <c r="J368" s="239"/>
      <c r="K368" s="239"/>
      <c r="L368" s="239"/>
      <c r="M368" s="242"/>
      <c r="S368" s="7" t="s">
        <v>32</v>
      </c>
      <c r="T368" s="7" t="s">
        <v>44</v>
      </c>
      <c r="U368" s="7" t="s">
        <v>42</v>
      </c>
      <c r="V368" s="13">
        <v>41609</v>
      </c>
      <c r="W368" s="13" t="s">
        <v>322</v>
      </c>
      <c r="X368" s="13" t="str">
        <f t="shared" si="14"/>
        <v>12/2/2017</v>
      </c>
      <c r="Y368" s="13" t="s">
        <v>359</v>
      </c>
      <c r="Z368" s="13"/>
      <c r="AA368" s="14">
        <v>12</v>
      </c>
      <c r="AB368" s="14" t="s">
        <v>45</v>
      </c>
      <c r="AC368" s="7" t="s">
        <v>51</v>
      </c>
      <c r="AD368" s="7" t="s">
        <v>54</v>
      </c>
      <c r="AE368" s="7" t="s">
        <v>38</v>
      </c>
      <c r="AF368" s="15">
        <v>831589.90225920011</v>
      </c>
      <c r="AQ368" s="7" t="s">
        <v>32</v>
      </c>
      <c r="AR368" s="7" t="s">
        <v>44</v>
      </c>
      <c r="AS368" s="7" t="s">
        <v>42</v>
      </c>
      <c r="AT368" s="13">
        <v>41609</v>
      </c>
      <c r="AU368" s="13" t="s">
        <v>359</v>
      </c>
      <c r="AV368" s="235" t="str">
        <f t="shared" si="15"/>
        <v>Q4</v>
      </c>
      <c r="AW368" s="14" t="s">
        <v>45</v>
      </c>
      <c r="AX368" s="7" t="s">
        <v>51</v>
      </c>
      <c r="AY368" s="7" t="s">
        <v>54</v>
      </c>
      <c r="AZ368" s="7" t="s">
        <v>38</v>
      </c>
      <c r="BA368" s="15">
        <v>831589.90225920011</v>
      </c>
    </row>
    <row r="369" spans="2:53">
      <c r="B369" s="243"/>
      <c r="C369" s="244"/>
      <c r="D369" s="244"/>
      <c r="E369" s="245"/>
      <c r="F369" s="245"/>
      <c r="G369" s="245"/>
      <c r="H369" s="246"/>
      <c r="I369" s="246"/>
      <c r="J369" s="244"/>
      <c r="K369" s="244"/>
      <c r="L369" s="244"/>
      <c r="M369" s="247"/>
      <c r="S369" s="7" t="s">
        <v>32</v>
      </c>
      <c r="T369" s="7" t="s">
        <v>44</v>
      </c>
      <c r="U369" s="7" t="s">
        <v>42</v>
      </c>
      <c r="V369" s="13">
        <v>41640</v>
      </c>
      <c r="W369" s="13" t="s">
        <v>312</v>
      </c>
      <c r="X369" s="13" t="str">
        <f t="shared" si="14"/>
        <v>1/2/2018</v>
      </c>
      <c r="Y369" s="13" t="s">
        <v>360</v>
      </c>
      <c r="Z369" s="13"/>
      <c r="AA369" s="14">
        <v>1</v>
      </c>
      <c r="AB369" s="14" t="s">
        <v>45</v>
      </c>
      <c r="AC369" s="7" t="s">
        <v>51</v>
      </c>
      <c r="AD369" s="7" t="s">
        <v>54</v>
      </c>
      <c r="AE369" s="7" t="s">
        <v>38</v>
      </c>
      <c r="AF369" s="15">
        <v>777531.42270720005</v>
      </c>
      <c r="AQ369" s="7" t="s">
        <v>32</v>
      </c>
      <c r="AR369" s="7" t="s">
        <v>44</v>
      </c>
      <c r="AS369" s="7" t="s">
        <v>42</v>
      </c>
      <c r="AT369" s="13">
        <v>41640</v>
      </c>
      <c r="AU369" s="13" t="s">
        <v>360</v>
      </c>
      <c r="AV369" s="235" t="str">
        <f t="shared" si="15"/>
        <v>Q1</v>
      </c>
      <c r="AW369" s="14" t="s">
        <v>45</v>
      </c>
      <c r="AX369" s="7" t="s">
        <v>51</v>
      </c>
      <c r="AY369" s="7" t="s">
        <v>54</v>
      </c>
      <c r="AZ369" s="7" t="s">
        <v>38</v>
      </c>
      <c r="BA369" s="15">
        <v>777531.42270720005</v>
      </c>
    </row>
    <row r="370" spans="2:53">
      <c r="B370" s="238"/>
      <c r="C370" s="239"/>
      <c r="D370" s="239"/>
      <c r="E370" s="240"/>
      <c r="F370" s="240"/>
      <c r="G370" s="240"/>
      <c r="H370" s="241"/>
      <c r="I370" s="241"/>
      <c r="J370" s="239"/>
      <c r="K370" s="239"/>
      <c r="L370" s="239"/>
      <c r="M370" s="242"/>
      <c r="S370" s="7" t="s">
        <v>32</v>
      </c>
      <c r="T370" s="7" t="s">
        <v>44</v>
      </c>
      <c r="U370" s="7" t="s">
        <v>42</v>
      </c>
      <c r="V370" s="13">
        <v>41671</v>
      </c>
      <c r="W370" s="13" t="s">
        <v>313</v>
      </c>
      <c r="X370" s="13" t="str">
        <f t="shared" si="14"/>
        <v>2/2/2018</v>
      </c>
      <c r="Y370" s="13" t="s">
        <v>361</v>
      </c>
      <c r="Z370" s="13"/>
      <c r="AA370" s="14">
        <v>2</v>
      </c>
      <c r="AB370" s="14" t="s">
        <v>45</v>
      </c>
      <c r="AC370" s="7" t="s">
        <v>51</v>
      </c>
      <c r="AD370" s="7" t="s">
        <v>54</v>
      </c>
      <c r="AE370" s="7" t="s">
        <v>38</v>
      </c>
      <c r="AF370" s="15">
        <v>915446.05850879999</v>
      </c>
      <c r="AQ370" s="7" t="s">
        <v>32</v>
      </c>
      <c r="AR370" s="7" t="s">
        <v>44</v>
      </c>
      <c r="AS370" s="7" t="s">
        <v>42</v>
      </c>
      <c r="AT370" s="13">
        <v>41671</v>
      </c>
      <c r="AU370" s="13" t="s">
        <v>361</v>
      </c>
      <c r="AV370" s="235" t="str">
        <f t="shared" si="15"/>
        <v>Q1</v>
      </c>
      <c r="AW370" s="14" t="s">
        <v>45</v>
      </c>
      <c r="AX370" s="7" t="s">
        <v>51</v>
      </c>
      <c r="AY370" s="7" t="s">
        <v>54</v>
      </c>
      <c r="AZ370" s="7" t="s">
        <v>38</v>
      </c>
      <c r="BA370" s="15">
        <v>915446.05850879999</v>
      </c>
    </row>
    <row r="371" spans="2:53">
      <c r="B371" s="243"/>
      <c r="C371" s="244"/>
      <c r="D371" s="244"/>
      <c r="E371" s="245"/>
      <c r="F371" s="245"/>
      <c r="G371" s="245"/>
      <c r="H371" s="246"/>
      <c r="I371" s="246"/>
      <c r="J371" s="244"/>
      <c r="K371" s="244"/>
      <c r="L371" s="244"/>
      <c r="M371" s="247"/>
      <c r="S371" s="7" t="s">
        <v>32</v>
      </c>
      <c r="T371" s="7" t="s">
        <v>44</v>
      </c>
      <c r="U371" s="7" t="s">
        <v>42</v>
      </c>
      <c r="V371" s="13">
        <v>41699</v>
      </c>
      <c r="W371" s="13" t="s">
        <v>314</v>
      </c>
      <c r="X371" s="13" t="str">
        <f t="shared" si="14"/>
        <v>3/2/2018</v>
      </c>
      <c r="Y371" s="13" t="s">
        <v>362</v>
      </c>
      <c r="Z371" s="13"/>
      <c r="AA371" s="14">
        <v>3</v>
      </c>
      <c r="AB371" s="14" t="s">
        <v>45</v>
      </c>
      <c r="AC371" s="7" t="s">
        <v>51</v>
      </c>
      <c r="AD371" s="7" t="s">
        <v>54</v>
      </c>
      <c r="AE371" s="7" t="s">
        <v>38</v>
      </c>
      <c r="AF371" s="15">
        <v>834570.77921279997</v>
      </c>
      <c r="AQ371" s="7" t="s">
        <v>32</v>
      </c>
      <c r="AR371" s="7" t="s">
        <v>44</v>
      </c>
      <c r="AS371" s="7" t="s">
        <v>42</v>
      </c>
      <c r="AT371" s="13">
        <v>41699</v>
      </c>
      <c r="AU371" s="13" t="s">
        <v>362</v>
      </c>
      <c r="AV371" s="235" t="str">
        <f t="shared" si="15"/>
        <v>Q1</v>
      </c>
      <c r="AW371" s="14" t="s">
        <v>45</v>
      </c>
      <c r="AX371" s="7" t="s">
        <v>51</v>
      </c>
      <c r="AY371" s="7" t="s">
        <v>54</v>
      </c>
      <c r="AZ371" s="7" t="s">
        <v>38</v>
      </c>
      <c r="BA371" s="15">
        <v>834570.77921279997</v>
      </c>
    </row>
    <row r="372" spans="2:53">
      <c r="B372" s="238"/>
      <c r="C372" s="239"/>
      <c r="D372" s="239"/>
      <c r="E372" s="240"/>
      <c r="F372" s="240"/>
      <c r="G372" s="240"/>
      <c r="H372" s="241"/>
      <c r="I372" s="241"/>
      <c r="J372" s="239"/>
      <c r="K372" s="239"/>
      <c r="L372" s="239"/>
      <c r="M372" s="242"/>
      <c r="S372" s="7" t="s">
        <v>32</v>
      </c>
      <c r="T372" s="7" t="s">
        <v>44</v>
      </c>
      <c r="U372" s="7" t="s">
        <v>42</v>
      </c>
      <c r="V372" s="13">
        <v>41730</v>
      </c>
      <c r="W372" s="13" t="s">
        <v>315</v>
      </c>
      <c r="X372" s="13" t="str">
        <f t="shared" si="14"/>
        <v>4/2/2018</v>
      </c>
      <c r="Y372" s="13" t="s">
        <v>363</v>
      </c>
      <c r="Z372" s="13"/>
      <c r="AA372" s="14">
        <v>4</v>
      </c>
      <c r="AB372" s="14" t="s">
        <v>45</v>
      </c>
      <c r="AC372" s="7" t="s">
        <v>51</v>
      </c>
      <c r="AD372" s="7" t="s">
        <v>54</v>
      </c>
      <c r="AE372" s="7" t="s">
        <v>38</v>
      </c>
      <c r="AF372" s="15">
        <v>896935.89646080008</v>
      </c>
      <c r="AQ372" s="7" t="s">
        <v>32</v>
      </c>
      <c r="AR372" s="7" t="s">
        <v>44</v>
      </c>
      <c r="AS372" s="7" t="s">
        <v>42</v>
      </c>
      <c r="AT372" s="13">
        <v>41730</v>
      </c>
      <c r="AU372" s="13" t="s">
        <v>363</v>
      </c>
      <c r="AV372" s="235" t="str">
        <f t="shared" si="15"/>
        <v>Q2</v>
      </c>
      <c r="AW372" s="14" t="s">
        <v>45</v>
      </c>
      <c r="AX372" s="7" t="s">
        <v>51</v>
      </c>
      <c r="AY372" s="7" t="s">
        <v>54</v>
      </c>
      <c r="AZ372" s="7" t="s">
        <v>38</v>
      </c>
      <c r="BA372" s="15">
        <v>896935.89646080008</v>
      </c>
    </row>
    <row r="373" spans="2:53">
      <c r="B373" s="243"/>
      <c r="C373" s="244"/>
      <c r="D373" s="244"/>
      <c r="E373" s="245"/>
      <c r="F373" s="245"/>
      <c r="G373" s="245"/>
      <c r="H373" s="246"/>
      <c r="I373" s="246"/>
      <c r="J373" s="244"/>
      <c r="K373" s="244"/>
      <c r="L373" s="244"/>
      <c r="M373" s="247"/>
      <c r="S373" s="7" t="s">
        <v>32</v>
      </c>
      <c r="T373" s="7" t="s">
        <v>44</v>
      </c>
      <c r="U373" s="7" t="s">
        <v>42</v>
      </c>
      <c r="V373" s="13">
        <v>41760</v>
      </c>
      <c r="W373" s="13" t="s">
        <v>272</v>
      </c>
      <c r="X373" s="13" t="str">
        <f t="shared" si="14"/>
        <v>5/2/2018</v>
      </c>
      <c r="Y373" s="13" t="s">
        <v>364</v>
      </c>
      <c r="Z373" s="13"/>
      <c r="AA373" s="14">
        <v>5</v>
      </c>
      <c r="AB373" s="14" t="s">
        <v>45</v>
      </c>
      <c r="AC373" s="7" t="s">
        <v>51</v>
      </c>
      <c r="AD373" s="7" t="s">
        <v>54</v>
      </c>
      <c r="AE373" s="7" t="s">
        <v>38</v>
      </c>
      <c r="AF373" s="15">
        <v>1051796.083968</v>
      </c>
      <c r="AQ373" s="7" t="s">
        <v>32</v>
      </c>
      <c r="AR373" s="7" t="s">
        <v>44</v>
      </c>
      <c r="AS373" s="7" t="s">
        <v>42</v>
      </c>
      <c r="AT373" s="13">
        <v>41760</v>
      </c>
      <c r="AU373" s="13" t="s">
        <v>364</v>
      </c>
      <c r="AV373" s="235" t="str">
        <f t="shared" si="15"/>
        <v>Q2</v>
      </c>
      <c r="AW373" s="14" t="s">
        <v>45</v>
      </c>
      <c r="AX373" s="7" t="s">
        <v>51</v>
      </c>
      <c r="AY373" s="7" t="s">
        <v>54</v>
      </c>
      <c r="AZ373" s="7" t="s">
        <v>38</v>
      </c>
      <c r="BA373" s="15">
        <v>1051796.083968</v>
      </c>
    </row>
    <row r="374" spans="2:53">
      <c r="B374" s="238"/>
      <c r="C374" s="239"/>
      <c r="D374" s="239"/>
      <c r="E374" s="240"/>
      <c r="F374" s="240"/>
      <c r="G374" s="240"/>
      <c r="H374" s="241"/>
      <c r="I374" s="241"/>
      <c r="J374" s="239"/>
      <c r="K374" s="239"/>
      <c r="L374" s="239"/>
      <c r="M374" s="242"/>
      <c r="S374" s="7" t="s">
        <v>32</v>
      </c>
      <c r="T374" s="7" t="s">
        <v>44</v>
      </c>
      <c r="U374" s="7" t="s">
        <v>42</v>
      </c>
      <c r="V374" s="13">
        <v>41791</v>
      </c>
      <c r="W374" s="13" t="s">
        <v>316</v>
      </c>
      <c r="X374" s="13" t="str">
        <f t="shared" si="14"/>
        <v>6/2/2018</v>
      </c>
      <c r="Y374" s="13" t="s">
        <v>365</v>
      </c>
      <c r="Z374" s="13"/>
      <c r="AA374" s="14">
        <v>6</v>
      </c>
      <c r="AB374" s="14" t="s">
        <v>45</v>
      </c>
      <c r="AC374" s="7" t="s">
        <v>51</v>
      </c>
      <c r="AD374" s="7" t="s">
        <v>54</v>
      </c>
      <c r="AE374" s="7" t="s">
        <v>38</v>
      </c>
      <c r="AF374" s="15">
        <v>544753.24001279997</v>
      </c>
      <c r="AQ374" s="7" t="s">
        <v>32</v>
      </c>
      <c r="AR374" s="7" t="s">
        <v>44</v>
      </c>
      <c r="AS374" s="7" t="s">
        <v>42</v>
      </c>
      <c r="AT374" s="13">
        <v>41791</v>
      </c>
      <c r="AU374" s="13" t="s">
        <v>365</v>
      </c>
      <c r="AV374" s="235" t="str">
        <f t="shared" si="15"/>
        <v>Q2</v>
      </c>
      <c r="AW374" s="14" t="s">
        <v>45</v>
      </c>
      <c r="AX374" s="7" t="s">
        <v>51</v>
      </c>
      <c r="AY374" s="7" t="s">
        <v>54</v>
      </c>
      <c r="AZ374" s="7" t="s">
        <v>38</v>
      </c>
      <c r="BA374" s="15">
        <v>544753.24001279997</v>
      </c>
    </row>
    <row r="375" spans="2:53">
      <c r="B375" s="243"/>
      <c r="C375" s="244"/>
      <c r="D375" s="244"/>
      <c r="E375" s="245"/>
      <c r="F375" s="245"/>
      <c r="G375" s="245"/>
      <c r="H375" s="246"/>
      <c r="I375" s="246"/>
      <c r="J375" s="244"/>
      <c r="K375" s="244"/>
      <c r="L375" s="244"/>
      <c r="M375" s="247"/>
      <c r="S375" s="7" t="s">
        <v>32</v>
      </c>
      <c r="T375" s="7" t="s">
        <v>44</v>
      </c>
      <c r="U375" s="7" t="s">
        <v>42</v>
      </c>
      <c r="V375" s="13">
        <v>41456</v>
      </c>
      <c r="W375" s="13" t="s">
        <v>317</v>
      </c>
      <c r="X375" s="13" t="str">
        <f t="shared" si="14"/>
        <v>7/2/2017</v>
      </c>
      <c r="Y375" s="13" t="s">
        <v>354</v>
      </c>
      <c r="Z375" s="13"/>
      <c r="AA375" s="14">
        <v>7</v>
      </c>
      <c r="AB375" s="14" t="s">
        <v>45</v>
      </c>
      <c r="AC375" s="7" t="s">
        <v>51</v>
      </c>
      <c r="AD375" s="7" t="s">
        <v>55</v>
      </c>
      <c r="AE375" s="7" t="s">
        <v>38</v>
      </c>
      <c r="AF375" s="15">
        <v>498931.04046240001</v>
      </c>
      <c r="AQ375" s="7" t="s">
        <v>32</v>
      </c>
      <c r="AR375" s="7" t="s">
        <v>44</v>
      </c>
      <c r="AS375" s="7" t="s">
        <v>42</v>
      </c>
      <c r="AT375" s="13">
        <v>41456</v>
      </c>
      <c r="AU375" s="13" t="s">
        <v>354</v>
      </c>
      <c r="AV375" s="235" t="str">
        <f t="shared" si="15"/>
        <v>Q3</v>
      </c>
      <c r="AW375" s="14" t="s">
        <v>45</v>
      </c>
      <c r="AX375" s="7" t="s">
        <v>51</v>
      </c>
      <c r="AY375" s="7" t="s">
        <v>55</v>
      </c>
      <c r="AZ375" s="7" t="s">
        <v>38</v>
      </c>
      <c r="BA375" s="15">
        <v>498931.04046240001</v>
      </c>
    </row>
    <row r="376" spans="2:53">
      <c r="B376" s="238"/>
      <c r="C376" s="239"/>
      <c r="D376" s="239"/>
      <c r="E376" s="240"/>
      <c r="F376" s="240"/>
      <c r="G376" s="240"/>
      <c r="H376" s="241"/>
      <c r="I376" s="241"/>
      <c r="J376" s="239"/>
      <c r="K376" s="239"/>
      <c r="L376" s="239"/>
      <c r="M376" s="242"/>
      <c r="S376" s="7" t="s">
        <v>32</v>
      </c>
      <c r="T376" s="7" t="s">
        <v>44</v>
      </c>
      <c r="U376" s="7" t="s">
        <v>42</v>
      </c>
      <c r="V376" s="13">
        <v>41487</v>
      </c>
      <c r="W376" s="13" t="s">
        <v>318</v>
      </c>
      <c r="X376" s="13" t="str">
        <f t="shared" si="14"/>
        <v>8/2/2017</v>
      </c>
      <c r="Y376" s="13" t="s">
        <v>355</v>
      </c>
      <c r="Z376" s="13"/>
      <c r="AA376" s="14">
        <v>8</v>
      </c>
      <c r="AB376" s="14" t="s">
        <v>45</v>
      </c>
      <c r="AC376" s="7" t="s">
        <v>51</v>
      </c>
      <c r="AD376" s="7" t="s">
        <v>55</v>
      </c>
      <c r="AE376" s="7" t="s">
        <v>38</v>
      </c>
      <c r="AF376" s="15">
        <v>601067.63808000006</v>
      </c>
      <c r="AQ376" s="7" t="s">
        <v>32</v>
      </c>
      <c r="AR376" s="7" t="s">
        <v>44</v>
      </c>
      <c r="AS376" s="7" t="s">
        <v>42</v>
      </c>
      <c r="AT376" s="13">
        <v>41487</v>
      </c>
      <c r="AU376" s="13" t="s">
        <v>355</v>
      </c>
      <c r="AV376" s="235" t="str">
        <f t="shared" si="15"/>
        <v>Q3</v>
      </c>
      <c r="AW376" s="14" t="s">
        <v>45</v>
      </c>
      <c r="AX376" s="7" t="s">
        <v>51</v>
      </c>
      <c r="AY376" s="7" t="s">
        <v>55</v>
      </c>
      <c r="AZ376" s="7" t="s">
        <v>38</v>
      </c>
      <c r="BA376" s="15">
        <v>601067.63808000006</v>
      </c>
    </row>
    <row r="377" spans="2:53">
      <c r="B377" s="243"/>
      <c r="C377" s="244"/>
      <c r="D377" s="244"/>
      <c r="E377" s="245"/>
      <c r="F377" s="245"/>
      <c r="G377" s="245"/>
      <c r="H377" s="246"/>
      <c r="I377" s="246"/>
      <c r="J377" s="244"/>
      <c r="K377" s="244"/>
      <c r="L377" s="244"/>
      <c r="M377" s="247"/>
      <c r="S377" s="7" t="s">
        <v>32</v>
      </c>
      <c r="T377" s="7" t="s">
        <v>44</v>
      </c>
      <c r="U377" s="7" t="s">
        <v>42</v>
      </c>
      <c r="V377" s="13">
        <v>41518</v>
      </c>
      <c r="W377" s="13" t="s">
        <v>319</v>
      </c>
      <c r="X377" s="13" t="str">
        <f t="shared" si="14"/>
        <v>9/2/2017</v>
      </c>
      <c r="Y377" s="13" t="s">
        <v>356</v>
      </c>
      <c r="Z377" s="13"/>
      <c r="AA377" s="14">
        <v>9</v>
      </c>
      <c r="AB377" s="14" t="s">
        <v>45</v>
      </c>
      <c r="AC377" s="7" t="s">
        <v>51</v>
      </c>
      <c r="AD377" s="7" t="s">
        <v>55</v>
      </c>
      <c r="AE377" s="7" t="s">
        <v>38</v>
      </c>
      <c r="AF377" s="15">
        <v>607494.48264960002</v>
      </c>
      <c r="AQ377" s="7" t="s">
        <v>32</v>
      </c>
      <c r="AR377" s="7" t="s">
        <v>44</v>
      </c>
      <c r="AS377" s="7" t="s">
        <v>42</v>
      </c>
      <c r="AT377" s="13">
        <v>41518</v>
      </c>
      <c r="AU377" s="13" t="s">
        <v>356</v>
      </c>
      <c r="AV377" s="235" t="str">
        <f t="shared" si="15"/>
        <v>Q3</v>
      </c>
      <c r="AW377" s="14" t="s">
        <v>45</v>
      </c>
      <c r="AX377" s="7" t="s">
        <v>51</v>
      </c>
      <c r="AY377" s="7" t="s">
        <v>55</v>
      </c>
      <c r="AZ377" s="7" t="s">
        <v>38</v>
      </c>
      <c r="BA377" s="15">
        <v>607494.48264960002</v>
      </c>
    </row>
    <row r="378" spans="2:53">
      <c r="B378" s="238"/>
      <c r="C378" s="239"/>
      <c r="D378" s="239"/>
      <c r="E378" s="240"/>
      <c r="F378" s="240"/>
      <c r="G378" s="240"/>
      <c r="H378" s="241"/>
      <c r="I378" s="241"/>
      <c r="J378" s="239"/>
      <c r="K378" s="239"/>
      <c r="L378" s="239"/>
      <c r="M378" s="242"/>
      <c r="S378" s="7" t="s">
        <v>32</v>
      </c>
      <c r="T378" s="7" t="s">
        <v>44</v>
      </c>
      <c r="U378" s="7" t="s">
        <v>42</v>
      </c>
      <c r="V378" s="13">
        <v>41548</v>
      </c>
      <c r="W378" s="13" t="s">
        <v>320</v>
      </c>
      <c r="X378" s="13" t="str">
        <f t="shared" si="14"/>
        <v>10/2/2017</v>
      </c>
      <c r="Y378" s="13" t="s">
        <v>357</v>
      </c>
      <c r="Z378" s="13"/>
      <c r="AA378" s="14">
        <v>10</v>
      </c>
      <c r="AB378" s="14" t="s">
        <v>45</v>
      </c>
      <c r="AC378" s="7" t="s">
        <v>51</v>
      </c>
      <c r="AD378" s="7" t="s">
        <v>55</v>
      </c>
      <c r="AE378" s="7" t="s">
        <v>38</v>
      </c>
      <c r="AF378" s="15">
        <v>814509.63572160015</v>
      </c>
      <c r="AQ378" s="7" t="s">
        <v>32</v>
      </c>
      <c r="AR378" s="7" t="s">
        <v>44</v>
      </c>
      <c r="AS378" s="7" t="s">
        <v>42</v>
      </c>
      <c r="AT378" s="13">
        <v>41548</v>
      </c>
      <c r="AU378" s="13" t="s">
        <v>357</v>
      </c>
      <c r="AV378" s="235" t="str">
        <f t="shared" si="15"/>
        <v>Q4</v>
      </c>
      <c r="AW378" s="14" t="s">
        <v>45</v>
      </c>
      <c r="AX378" s="7" t="s">
        <v>51</v>
      </c>
      <c r="AY378" s="7" t="s">
        <v>55</v>
      </c>
      <c r="AZ378" s="7" t="s">
        <v>38</v>
      </c>
      <c r="BA378" s="15">
        <v>814509.63572160015</v>
      </c>
    </row>
    <row r="379" spans="2:53">
      <c r="B379" s="243"/>
      <c r="C379" s="244"/>
      <c r="D379" s="244"/>
      <c r="E379" s="245"/>
      <c r="F379" s="245"/>
      <c r="G379" s="245"/>
      <c r="H379" s="246"/>
      <c r="I379" s="246"/>
      <c r="J379" s="244"/>
      <c r="K379" s="244"/>
      <c r="L379" s="244"/>
      <c r="M379" s="247"/>
      <c r="S379" s="7" t="s">
        <v>32</v>
      </c>
      <c r="T379" s="7" t="s">
        <v>44</v>
      </c>
      <c r="U379" s="7" t="s">
        <v>42</v>
      </c>
      <c r="V379" s="13">
        <v>41579</v>
      </c>
      <c r="W379" s="13" t="s">
        <v>321</v>
      </c>
      <c r="X379" s="13" t="str">
        <f t="shared" si="14"/>
        <v>11/2/2017</v>
      </c>
      <c r="Y379" s="13" t="s">
        <v>358</v>
      </c>
      <c r="Z379" s="13"/>
      <c r="AA379" s="14">
        <v>11</v>
      </c>
      <c r="AB379" s="14" t="s">
        <v>45</v>
      </c>
      <c r="AC379" s="7" t="s">
        <v>51</v>
      </c>
      <c r="AD379" s="7" t="s">
        <v>55</v>
      </c>
      <c r="AE379" s="7" t="s">
        <v>38</v>
      </c>
      <c r="AF379" s="15">
        <v>881099.79746879986</v>
      </c>
      <c r="AQ379" s="7" t="s">
        <v>32</v>
      </c>
      <c r="AR379" s="7" t="s">
        <v>44</v>
      </c>
      <c r="AS379" s="7" t="s">
        <v>42</v>
      </c>
      <c r="AT379" s="13">
        <v>41579</v>
      </c>
      <c r="AU379" s="13" t="s">
        <v>358</v>
      </c>
      <c r="AV379" s="235" t="str">
        <f t="shared" si="15"/>
        <v>Q4</v>
      </c>
      <c r="AW379" s="14" t="s">
        <v>45</v>
      </c>
      <c r="AX379" s="7" t="s">
        <v>51</v>
      </c>
      <c r="AY379" s="7" t="s">
        <v>55</v>
      </c>
      <c r="AZ379" s="7" t="s">
        <v>38</v>
      </c>
      <c r="BA379" s="15">
        <v>881099.79746879986</v>
      </c>
    </row>
    <row r="380" spans="2:53">
      <c r="B380" s="238"/>
      <c r="C380" s="239"/>
      <c r="D380" s="239"/>
      <c r="E380" s="240"/>
      <c r="F380" s="240"/>
      <c r="G380" s="240"/>
      <c r="H380" s="241"/>
      <c r="I380" s="241"/>
      <c r="J380" s="239"/>
      <c r="K380" s="239"/>
      <c r="L380" s="239"/>
      <c r="M380" s="242"/>
      <c r="S380" s="7" t="s">
        <v>32</v>
      </c>
      <c r="T380" s="7" t="s">
        <v>44</v>
      </c>
      <c r="U380" s="7" t="s">
        <v>42</v>
      </c>
      <c r="V380" s="13">
        <v>41609</v>
      </c>
      <c r="W380" s="13" t="s">
        <v>322</v>
      </c>
      <c r="X380" s="13" t="str">
        <f t="shared" si="14"/>
        <v>12/2/2017</v>
      </c>
      <c r="Y380" s="13" t="s">
        <v>359</v>
      </c>
      <c r="Z380" s="13"/>
      <c r="AA380" s="14">
        <v>12</v>
      </c>
      <c r="AB380" s="14" t="s">
        <v>45</v>
      </c>
      <c r="AC380" s="7" t="s">
        <v>51</v>
      </c>
      <c r="AD380" s="7" t="s">
        <v>55</v>
      </c>
      <c r="AE380" s="7" t="s">
        <v>38</v>
      </c>
      <c r="AF380" s="15">
        <v>450444.53039040015</v>
      </c>
      <c r="AQ380" s="7" t="s">
        <v>32</v>
      </c>
      <c r="AR380" s="7" t="s">
        <v>44</v>
      </c>
      <c r="AS380" s="7" t="s">
        <v>42</v>
      </c>
      <c r="AT380" s="13">
        <v>41609</v>
      </c>
      <c r="AU380" s="13" t="s">
        <v>359</v>
      </c>
      <c r="AV380" s="235" t="str">
        <f t="shared" si="15"/>
        <v>Q4</v>
      </c>
      <c r="AW380" s="14" t="s">
        <v>45</v>
      </c>
      <c r="AX380" s="7" t="s">
        <v>51</v>
      </c>
      <c r="AY380" s="7" t="s">
        <v>55</v>
      </c>
      <c r="AZ380" s="7" t="s">
        <v>38</v>
      </c>
      <c r="BA380" s="15">
        <v>450444.53039040015</v>
      </c>
    </row>
    <row r="381" spans="2:53">
      <c r="B381" s="243"/>
      <c r="C381" s="244"/>
      <c r="D381" s="244"/>
      <c r="E381" s="245"/>
      <c r="F381" s="245"/>
      <c r="G381" s="245"/>
      <c r="H381" s="246"/>
      <c r="I381" s="246"/>
      <c r="J381" s="244"/>
      <c r="K381" s="244"/>
      <c r="L381" s="244"/>
      <c r="M381" s="247"/>
      <c r="S381" s="7" t="s">
        <v>32</v>
      </c>
      <c r="T381" s="7" t="s">
        <v>44</v>
      </c>
      <c r="U381" s="7" t="s">
        <v>42</v>
      </c>
      <c r="V381" s="13">
        <v>41640</v>
      </c>
      <c r="W381" s="13" t="s">
        <v>312</v>
      </c>
      <c r="X381" s="13" t="str">
        <f t="shared" si="14"/>
        <v>1/2/2018</v>
      </c>
      <c r="Y381" s="13" t="s">
        <v>360</v>
      </c>
      <c r="Z381" s="13"/>
      <c r="AA381" s="14">
        <v>1</v>
      </c>
      <c r="AB381" s="14" t="s">
        <v>45</v>
      </c>
      <c r="AC381" s="7" t="s">
        <v>51</v>
      </c>
      <c r="AD381" s="7" t="s">
        <v>55</v>
      </c>
      <c r="AE381" s="7" t="s">
        <v>38</v>
      </c>
      <c r="AF381" s="15">
        <v>421162.85396640003</v>
      </c>
      <c r="AQ381" s="7" t="s">
        <v>32</v>
      </c>
      <c r="AR381" s="7" t="s">
        <v>44</v>
      </c>
      <c r="AS381" s="7" t="s">
        <v>42</v>
      </c>
      <c r="AT381" s="13">
        <v>41640</v>
      </c>
      <c r="AU381" s="13" t="s">
        <v>360</v>
      </c>
      <c r="AV381" s="235" t="str">
        <f t="shared" si="15"/>
        <v>Q1</v>
      </c>
      <c r="AW381" s="14" t="s">
        <v>45</v>
      </c>
      <c r="AX381" s="7" t="s">
        <v>51</v>
      </c>
      <c r="AY381" s="7" t="s">
        <v>55</v>
      </c>
      <c r="AZ381" s="7" t="s">
        <v>38</v>
      </c>
      <c r="BA381" s="15">
        <v>421162.85396640003</v>
      </c>
    </row>
    <row r="382" spans="2:53">
      <c r="B382" s="238"/>
      <c r="C382" s="239"/>
      <c r="D382" s="239"/>
      <c r="E382" s="240"/>
      <c r="F382" s="240"/>
      <c r="G382" s="240"/>
      <c r="H382" s="241"/>
      <c r="I382" s="241"/>
      <c r="J382" s="239"/>
      <c r="K382" s="239"/>
      <c r="L382" s="239"/>
      <c r="M382" s="242"/>
      <c r="S382" s="7" t="s">
        <v>32</v>
      </c>
      <c r="T382" s="7" t="s">
        <v>44</v>
      </c>
      <c r="U382" s="7" t="s">
        <v>42</v>
      </c>
      <c r="V382" s="13">
        <v>41671</v>
      </c>
      <c r="W382" s="13" t="s">
        <v>313</v>
      </c>
      <c r="X382" s="13" t="str">
        <f t="shared" si="14"/>
        <v>2/2/2018</v>
      </c>
      <c r="Y382" s="13" t="s">
        <v>361</v>
      </c>
      <c r="Z382" s="13"/>
      <c r="AA382" s="14">
        <v>2</v>
      </c>
      <c r="AB382" s="14" t="s">
        <v>45</v>
      </c>
      <c r="AC382" s="7" t="s">
        <v>51</v>
      </c>
      <c r="AD382" s="7" t="s">
        <v>55</v>
      </c>
      <c r="AE382" s="7" t="s">
        <v>38</v>
      </c>
      <c r="AF382" s="15">
        <v>495866.61502560001</v>
      </c>
      <c r="AQ382" s="7" t="s">
        <v>32</v>
      </c>
      <c r="AR382" s="7" t="s">
        <v>44</v>
      </c>
      <c r="AS382" s="7" t="s">
        <v>42</v>
      </c>
      <c r="AT382" s="13">
        <v>41671</v>
      </c>
      <c r="AU382" s="13" t="s">
        <v>361</v>
      </c>
      <c r="AV382" s="235" t="str">
        <f t="shared" si="15"/>
        <v>Q1</v>
      </c>
      <c r="AW382" s="14" t="s">
        <v>45</v>
      </c>
      <c r="AX382" s="7" t="s">
        <v>51</v>
      </c>
      <c r="AY382" s="7" t="s">
        <v>55</v>
      </c>
      <c r="AZ382" s="7" t="s">
        <v>38</v>
      </c>
      <c r="BA382" s="15">
        <v>495866.61502560001</v>
      </c>
    </row>
    <row r="383" spans="2:53">
      <c r="B383" s="243"/>
      <c r="C383" s="244"/>
      <c r="D383" s="244"/>
      <c r="E383" s="245"/>
      <c r="F383" s="245"/>
      <c r="G383" s="245"/>
      <c r="H383" s="246"/>
      <c r="I383" s="246"/>
      <c r="J383" s="244"/>
      <c r="K383" s="244"/>
      <c r="L383" s="244"/>
      <c r="M383" s="247"/>
      <c r="S383" s="7" t="s">
        <v>32</v>
      </c>
      <c r="T383" s="7" t="s">
        <v>44</v>
      </c>
      <c r="U383" s="7" t="s">
        <v>42</v>
      </c>
      <c r="V383" s="13">
        <v>41699</v>
      </c>
      <c r="W383" s="13" t="s">
        <v>314</v>
      </c>
      <c r="X383" s="13" t="str">
        <f t="shared" si="14"/>
        <v>3/2/2018</v>
      </c>
      <c r="Y383" s="13" t="s">
        <v>362</v>
      </c>
      <c r="Z383" s="13"/>
      <c r="AA383" s="14">
        <v>3</v>
      </c>
      <c r="AB383" s="14" t="s">
        <v>45</v>
      </c>
      <c r="AC383" s="7" t="s">
        <v>51</v>
      </c>
      <c r="AD383" s="7" t="s">
        <v>55</v>
      </c>
      <c r="AE383" s="7" t="s">
        <v>38</v>
      </c>
      <c r="AF383" s="15">
        <v>452059.1720736</v>
      </c>
      <c r="AQ383" s="7" t="s">
        <v>32</v>
      </c>
      <c r="AR383" s="7" t="s">
        <v>44</v>
      </c>
      <c r="AS383" s="7" t="s">
        <v>42</v>
      </c>
      <c r="AT383" s="13">
        <v>41699</v>
      </c>
      <c r="AU383" s="13" t="s">
        <v>362</v>
      </c>
      <c r="AV383" s="235" t="str">
        <f t="shared" si="15"/>
        <v>Q1</v>
      </c>
      <c r="AW383" s="14" t="s">
        <v>45</v>
      </c>
      <c r="AX383" s="7" t="s">
        <v>51</v>
      </c>
      <c r="AY383" s="7" t="s">
        <v>55</v>
      </c>
      <c r="AZ383" s="7" t="s">
        <v>38</v>
      </c>
      <c r="BA383" s="15">
        <v>452059.1720736</v>
      </c>
    </row>
    <row r="384" spans="2:53">
      <c r="B384" s="238"/>
      <c r="C384" s="239"/>
      <c r="D384" s="239"/>
      <c r="E384" s="240"/>
      <c r="F384" s="240"/>
      <c r="G384" s="240"/>
      <c r="H384" s="241"/>
      <c r="I384" s="241"/>
      <c r="J384" s="239"/>
      <c r="K384" s="239"/>
      <c r="L384" s="239"/>
      <c r="M384" s="242"/>
      <c r="S384" s="7" t="s">
        <v>32</v>
      </c>
      <c r="T384" s="7" t="s">
        <v>44</v>
      </c>
      <c r="U384" s="7" t="s">
        <v>42</v>
      </c>
      <c r="V384" s="13">
        <v>41730</v>
      </c>
      <c r="W384" s="13" t="s">
        <v>315</v>
      </c>
      <c r="X384" s="13" t="str">
        <f t="shared" si="14"/>
        <v>4/2/2018</v>
      </c>
      <c r="Y384" s="13" t="s">
        <v>363</v>
      </c>
      <c r="Z384" s="13"/>
      <c r="AA384" s="14">
        <v>4</v>
      </c>
      <c r="AB384" s="14" t="s">
        <v>45</v>
      </c>
      <c r="AC384" s="7" t="s">
        <v>51</v>
      </c>
      <c r="AD384" s="7" t="s">
        <v>55</v>
      </c>
      <c r="AE384" s="7" t="s">
        <v>38</v>
      </c>
      <c r="AF384" s="15">
        <v>485840.2772496001</v>
      </c>
      <c r="AQ384" s="7" t="s">
        <v>32</v>
      </c>
      <c r="AR384" s="7" t="s">
        <v>44</v>
      </c>
      <c r="AS384" s="7" t="s">
        <v>42</v>
      </c>
      <c r="AT384" s="13">
        <v>41730</v>
      </c>
      <c r="AU384" s="13" t="s">
        <v>363</v>
      </c>
      <c r="AV384" s="235" t="str">
        <f t="shared" si="15"/>
        <v>Q2</v>
      </c>
      <c r="AW384" s="14" t="s">
        <v>45</v>
      </c>
      <c r="AX384" s="7" t="s">
        <v>51</v>
      </c>
      <c r="AY384" s="7" t="s">
        <v>55</v>
      </c>
      <c r="AZ384" s="7" t="s">
        <v>38</v>
      </c>
      <c r="BA384" s="15">
        <v>485840.2772496001</v>
      </c>
    </row>
    <row r="385" spans="2:53">
      <c r="B385" s="243"/>
      <c r="C385" s="244"/>
      <c r="D385" s="244"/>
      <c r="E385" s="245"/>
      <c r="F385" s="245"/>
      <c r="G385" s="245"/>
      <c r="H385" s="246"/>
      <c r="I385" s="246"/>
      <c r="J385" s="244"/>
      <c r="K385" s="244"/>
      <c r="L385" s="244"/>
      <c r="M385" s="247"/>
      <c r="S385" s="7" t="s">
        <v>32</v>
      </c>
      <c r="T385" s="7" t="s">
        <v>44</v>
      </c>
      <c r="U385" s="7" t="s">
        <v>42</v>
      </c>
      <c r="V385" s="13">
        <v>41760</v>
      </c>
      <c r="W385" s="13" t="s">
        <v>272</v>
      </c>
      <c r="X385" s="13" t="str">
        <f t="shared" si="14"/>
        <v>5/2/2018</v>
      </c>
      <c r="Y385" s="13" t="s">
        <v>364</v>
      </c>
      <c r="Z385" s="13"/>
      <c r="AA385" s="14">
        <v>5</v>
      </c>
      <c r="AB385" s="14" t="s">
        <v>45</v>
      </c>
      <c r="AC385" s="7" t="s">
        <v>51</v>
      </c>
      <c r="AD385" s="7" t="s">
        <v>55</v>
      </c>
      <c r="AE385" s="7" t="s">
        <v>38</v>
      </c>
      <c r="AF385" s="15">
        <v>569722.87881600007</v>
      </c>
      <c r="AQ385" s="7" t="s">
        <v>32</v>
      </c>
      <c r="AR385" s="7" t="s">
        <v>44</v>
      </c>
      <c r="AS385" s="7" t="s">
        <v>42</v>
      </c>
      <c r="AT385" s="13">
        <v>41760</v>
      </c>
      <c r="AU385" s="13" t="s">
        <v>364</v>
      </c>
      <c r="AV385" s="235" t="str">
        <f t="shared" si="15"/>
        <v>Q2</v>
      </c>
      <c r="AW385" s="14" t="s">
        <v>45</v>
      </c>
      <c r="AX385" s="7" t="s">
        <v>51</v>
      </c>
      <c r="AY385" s="7" t="s">
        <v>55</v>
      </c>
      <c r="AZ385" s="7" t="s">
        <v>38</v>
      </c>
      <c r="BA385" s="15">
        <v>569722.87881600007</v>
      </c>
    </row>
    <row r="386" spans="2:53">
      <c r="B386" s="238"/>
      <c r="C386" s="239"/>
      <c r="D386" s="239"/>
      <c r="E386" s="240"/>
      <c r="F386" s="240"/>
      <c r="G386" s="240"/>
      <c r="H386" s="241"/>
      <c r="I386" s="241"/>
      <c r="J386" s="239"/>
      <c r="K386" s="239"/>
      <c r="L386" s="239"/>
      <c r="M386" s="242"/>
      <c r="S386" s="7" t="s">
        <v>32</v>
      </c>
      <c r="T386" s="7" t="s">
        <v>44</v>
      </c>
      <c r="U386" s="7" t="s">
        <v>42</v>
      </c>
      <c r="V386" s="13">
        <v>41791</v>
      </c>
      <c r="W386" s="13" t="s">
        <v>316</v>
      </c>
      <c r="X386" s="13" t="str">
        <f t="shared" si="14"/>
        <v>6/2/2018</v>
      </c>
      <c r="Y386" s="13" t="s">
        <v>365</v>
      </c>
      <c r="Z386" s="13"/>
      <c r="AA386" s="14">
        <v>6</v>
      </c>
      <c r="AB386" s="14" t="s">
        <v>45</v>
      </c>
      <c r="AC386" s="7" t="s">
        <v>51</v>
      </c>
      <c r="AD386" s="7" t="s">
        <v>55</v>
      </c>
      <c r="AE386" s="7" t="s">
        <v>38</v>
      </c>
      <c r="AF386" s="15">
        <v>295074.67167360004</v>
      </c>
      <c r="AQ386" s="7" t="s">
        <v>32</v>
      </c>
      <c r="AR386" s="7" t="s">
        <v>44</v>
      </c>
      <c r="AS386" s="7" t="s">
        <v>42</v>
      </c>
      <c r="AT386" s="13">
        <v>41791</v>
      </c>
      <c r="AU386" s="13" t="s">
        <v>365</v>
      </c>
      <c r="AV386" s="235" t="str">
        <f t="shared" si="15"/>
        <v>Q2</v>
      </c>
      <c r="AW386" s="14" t="s">
        <v>45</v>
      </c>
      <c r="AX386" s="7" t="s">
        <v>51</v>
      </c>
      <c r="AY386" s="7" t="s">
        <v>55</v>
      </c>
      <c r="AZ386" s="7" t="s">
        <v>38</v>
      </c>
      <c r="BA386" s="15">
        <v>295074.67167360004</v>
      </c>
    </row>
    <row r="387" spans="2:53">
      <c r="B387" s="243"/>
      <c r="C387" s="244"/>
      <c r="D387" s="244"/>
      <c r="E387" s="245"/>
      <c r="F387" s="245"/>
      <c r="G387" s="245"/>
      <c r="H387" s="246"/>
      <c r="I387" s="246"/>
      <c r="J387" s="244"/>
      <c r="K387" s="244"/>
      <c r="L387" s="244"/>
      <c r="M387" s="247"/>
      <c r="S387" s="7" t="s">
        <v>32</v>
      </c>
      <c r="T387" s="7" t="s">
        <v>44</v>
      </c>
      <c r="U387" s="7" t="s">
        <v>42</v>
      </c>
      <c r="V387" s="13">
        <v>41456</v>
      </c>
      <c r="W387" s="13" t="s">
        <v>317</v>
      </c>
      <c r="X387" s="13" t="str">
        <f t="shared" si="14"/>
        <v>7/2/2017</v>
      </c>
      <c r="Y387" s="13" t="s">
        <v>354</v>
      </c>
      <c r="Z387" s="13"/>
      <c r="AA387" s="14">
        <v>7</v>
      </c>
      <c r="AB387" s="14" t="s">
        <v>45</v>
      </c>
      <c r="AC387" s="7" t="s">
        <v>56</v>
      </c>
      <c r="AD387" s="7" t="s">
        <v>57</v>
      </c>
      <c r="AE387" s="7" t="s">
        <v>38</v>
      </c>
      <c r="AF387" s="15">
        <v>3198275.9004000002</v>
      </c>
      <c r="AQ387" s="7" t="s">
        <v>32</v>
      </c>
      <c r="AR387" s="7" t="s">
        <v>44</v>
      </c>
      <c r="AS387" s="7" t="s">
        <v>42</v>
      </c>
      <c r="AT387" s="13">
        <v>41456</v>
      </c>
      <c r="AU387" s="13" t="s">
        <v>354</v>
      </c>
      <c r="AV387" s="235" t="str">
        <f t="shared" si="15"/>
        <v>Q3</v>
      </c>
      <c r="AW387" s="14" t="s">
        <v>45</v>
      </c>
      <c r="AX387" s="7" t="s">
        <v>56</v>
      </c>
      <c r="AY387" s="7" t="s">
        <v>57</v>
      </c>
      <c r="AZ387" s="7" t="s">
        <v>38</v>
      </c>
      <c r="BA387" s="15">
        <v>3198275.9004000002</v>
      </c>
    </row>
    <row r="388" spans="2:53">
      <c r="B388" s="238"/>
      <c r="C388" s="239"/>
      <c r="D388" s="239"/>
      <c r="E388" s="240"/>
      <c r="F388" s="240"/>
      <c r="G388" s="240"/>
      <c r="H388" s="241"/>
      <c r="I388" s="241"/>
      <c r="J388" s="239"/>
      <c r="K388" s="239"/>
      <c r="L388" s="239"/>
      <c r="M388" s="242"/>
      <c r="S388" s="7" t="s">
        <v>32</v>
      </c>
      <c r="T388" s="7" t="s">
        <v>44</v>
      </c>
      <c r="U388" s="7" t="s">
        <v>42</v>
      </c>
      <c r="V388" s="13">
        <v>41487</v>
      </c>
      <c r="W388" s="13" t="s">
        <v>318</v>
      </c>
      <c r="X388" s="13" t="str">
        <f t="shared" si="14"/>
        <v>8/2/2017</v>
      </c>
      <c r="Y388" s="13" t="s">
        <v>355</v>
      </c>
      <c r="Z388" s="13"/>
      <c r="AA388" s="14">
        <v>8</v>
      </c>
      <c r="AB388" s="14" t="s">
        <v>45</v>
      </c>
      <c r="AC388" s="7" t="s">
        <v>56</v>
      </c>
      <c r="AD388" s="7" t="s">
        <v>57</v>
      </c>
      <c r="AE388" s="7" t="s">
        <v>38</v>
      </c>
      <c r="AF388" s="15">
        <v>3852997.68</v>
      </c>
      <c r="AQ388" s="7" t="s">
        <v>32</v>
      </c>
      <c r="AR388" s="7" t="s">
        <v>44</v>
      </c>
      <c r="AS388" s="7" t="s">
        <v>42</v>
      </c>
      <c r="AT388" s="13">
        <v>41487</v>
      </c>
      <c r="AU388" s="13" t="s">
        <v>355</v>
      </c>
      <c r="AV388" s="235" t="str">
        <f t="shared" si="15"/>
        <v>Q3</v>
      </c>
      <c r="AW388" s="14" t="s">
        <v>45</v>
      </c>
      <c r="AX388" s="7" t="s">
        <v>56</v>
      </c>
      <c r="AY388" s="7" t="s">
        <v>57</v>
      </c>
      <c r="AZ388" s="7" t="s">
        <v>38</v>
      </c>
      <c r="BA388" s="15">
        <v>3852997.68</v>
      </c>
    </row>
    <row r="389" spans="2:53">
      <c r="B389" s="243"/>
      <c r="C389" s="244"/>
      <c r="D389" s="244"/>
      <c r="E389" s="245"/>
      <c r="F389" s="245"/>
      <c r="G389" s="245"/>
      <c r="H389" s="246"/>
      <c r="I389" s="246"/>
      <c r="J389" s="244"/>
      <c r="K389" s="244"/>
      <c r="L389" s="244"/>
      <c r="M389" s="247"/>
      <c r="S389" s="7" t="s">
        <v>32</v>
      </c>
      <c r="T389" s="7" t="s">
        <v>44</v>
      </c>
      <c r="U389" s="7" t="s">
        <v>42</v>
      </c>
      <c r="V389" s="13">
        <v>41518</v>
      </c>
      <c r="W389" s="13" t="s">
        <v>319</v>
      </c>
      <c r="X389" s="13" t="str">
        <f t="shared" si="14"/>
        <v>9/2/2017</v>
      </c>
      <c r="Y389" s="13" t="s">
        <v>356</v>
      </c>
      <c r="Z389" s="13"/>
      <c r="AA389" s="14">
        <v>9</v>
      </c>
      <c r="AB389" s="14" t="s">
        <v>45</v>
      </c>
      <c r="AC389" s="7" t="s">
        <v>56</v>
      </c>
      <c r="AD389" s="7" t="s">
        <v>57</v>
      </c>
      <c r="AE389" s="7" t="s">
        <v>38</v>
      </c>
      <c r="AF389" s="15">
        <v>3894195.4016000004</v>
      </c>
      <c r="AQ389" s="7" t="s">
        <v>32</v>
      </c>
      <c r="AR389" s="7" t="s">
        <v>44</v>
      </c>
      <c r="AS389" s="7" t="s">
        <v>42</v>
      </c>
      <c r="AT389" s="13">
        <v>41518</v>
      </c>
      <c r="AU389" s="13" t="s">
        <v>356</v>
      </c>
      <c r="AV389" s="235" t="str">
        <f t="shared" si="15"/>
        <v>Q3</v>
      </c>
      <c r="AW389" s="14" t="s">
        <v>45</v>
      </c>
      <c r="AX389" s="7" t="s">
        <v>56</v>
      </c>
      <c r="AY389" s="7" t="s">
        <v>57</v>
      </c>
      <c r="AZ389" s="7" t="s">
        <v>38</v>
      </c>
      <c r="BA389" s="15">
        <v>3894195.4016000004</v>
      </c>
    </row>
    <row r="390" spans="2:53">
      <c r="B390" s="238"/>
      <c r="C390" s="239"/>
      <c r="D390" s="239"/>
      <c r="E390" s="240"/>
      <c r="F390" s="240"/>
      <c r="G390" s="240"/>
      <c r="H390" s="241"/>
      <c r="I390" s="241"/>
      <c r="J390" s="239"/>
      <c r="K390" s="239"/>
      <c r="L390" s="239"/>
      <c r="M390" s="242"/>
      <c r="S390" s="7" t="s">
        <v>32</v>
      </c>
      <c r="T390" s="7" t="s">
        <v>44</v>
      </c>
      <c r="U390" s="7" t="s">
        <v>42</v>
      </c>
      <c r="V390" s="13">
        <v>41548</v>
      </c>
      <c r="W390" s="13" t="s">
        <v>320</v>
      </c>
      <c r="X390" s="13" t="str">
        <f t="shared" si="14"/>
        <v>10/2/2017</v>
      </c>
      <c r="Y390" s="13" t="s">
        <v>357</v>
      </c>
      <c r="Z390" s="13"/>
      <c r="AA390" s="14">
        <v>10</v>
      </c>
      <c r="AB390" s="14" t="s">
        <v>45</v>
      </c>
      <c r="AC390" s="7" t="s">
        <v>56</v>
      </c>
      <c r="AD390" s="7" t="s">
        <v>57</v>
      </c>
      <c r="AE390" s="7" t="s">
        <v>38</v>
      </c>
      <c r="AF390" s="15">
        <v>5221215.6136000007</v>
      </c>
      <c r="AQ390" s="7" t="s">
        <v>32</v>
      </c>
      <c r="AR390" s="7" t="s">
        <v>44</v>
      </c>
      <c r="AS390" s="7" t="s">
        <v>42</v>
      </c>
      <c r="AT390" s="13">
        <v>41548</v>
      </c>
      <c r="AU390" s="13" t="s">
        <v>357</v>
      </c>
      <c r="AV390" s="235" t="str">
        <f t="shared" si="15"/>
        <v>Q4</v>
      </c>
      <c r="AW390" s="14" t="s">
        <v>45</v>
      </c>
      <c r="AX390" s="7" t="s">
        <v>56</v>
      </c>
      <c r="AY390" s="7" t="s">
        <v>57</v>
      </c>
      <c r="AZ390" s="7" t="s">
        <v>38</v>
      </c>
      <c r="BA390" s="15">
        <v>5221215.6136000007</v>
      </c>
    </row>
    <row r="391" spans="2:53">
      <c r="B391" s="243"/>
      <c r="C391" s="244"/>
      <c r="D391" s="244"/>
      <c r="E391" s="245"/>
      <c r="F391" s="245"/>
      <c r="G391" s="245"/>
      <c r="H391" s="246"/>
      <c r="I391" s="246"/>
      <c r="J391" s="244"/>
      <c r="K391" s="244"/>
      <c r="L391" s="244"/>
      <c r="M391" s="247"/>
      <c r="S391" s="7" t="s">
        <v>32</v>
      </c>
      <c r="T391" s="7" t="s">
        <v>44</v>
      </c>
      <c r="U391" s="7" t="s">
        <v>42</v>
      </c>
      <c r="V391" s="13">
        <v>41579</v>
      </c>
      <c r="W391" s="13" t="s">
        <v>321</v>
      </c>
      <c r="X391" s="13" t="str">
        <f t="shared" si="14"/>
        <v>11/2/2017</v>
      </c>
      <c r="Y391" s="13" t="s">
        <v>358</v>
      </c>
      <c r="Z391" s="13"/>
      <c r="AA391" s="14">
        <v>11</v>
      </c>
      <c r="AB391" s="14" t="s">
        <v>45</v>
      </c>
      <c r="AC391" s="7" t="s">
        <v>56</v>
      </c>
      <c r="AD391" s="7" t="s">
        <v>57</v>
      </c>
      <c r="AE391" s="7" t="s">
        <v>38</v>
      </c>
      <c r="AF391" s="15">
        <v>5648075.6247999994</v>
      </c>
      <c r="AQ391" s="7" t="s">
        <v>32</v>
      </c>
      <c r="AR391" s="7" t="s">
        <v>44</v>
      </c>
      <c r="AS391" s="7" t="s">
        <v>42</v>
      </c>
      <c r="AT391" s="13">
        <v>41579</v>
      </c>
      <c r="AU391" s="13" t="s">
        <v>358</v>
      </c>
      <c r="AV391" s="235" t="str">
        <f t="shared" si="15"/>
        <v>Q4</v>
      </c>
      <c r="AW391" s="14" t="s">
        <v>45</v>
      </c>
      <c r="AX391" s="7" t="s">
        <v>56</v>
      </c>
      <c r="AY391" s="7" t="s">
        <v>57</v>
      </c>
      <c r="AZ391" s="7" t="s">
        <v>38</v>
      </c>
      <c r="BA391" s="15">
        <v>5648075.6247999994</v>
      </c>
    </row>
    <row r="392" spans="2:53">
      <c r="B392" s="238"/>
      <c r="C392" s="239"/>
      <c r="D392" s="239"/>
      <c r="E392" s="240"/>
      <c r="F392" s="240"/>
      <c r="G392" s="240"/>
      <c r="H392" s="241"/>
      <c r="I392" s="241"/>
      <c r="J392" s="239"/>
      <c r="K392" s="239"/>
      <c r="L392" s="239"/>
      <c r="M392" s="242"/>
      <c r="S392" s="7" t="s">
        <v>32</v>
      </c>
      <c r="T392" s="7" t="s">
        <v>44</v>
      </c>
      <c r="U392" s="7" t="s">
        <v>42</v>
      </c>
      <c r="V392" s="13">
        <v>41609</v>
      </c>
      <c r="W392" s="13" t="s">
        <v>322</v>
      </c>
      <c r="X392" s="13" t="str">
        <f t="shared" si="14"/>
        <v>12/2/2017</v>
      </c>
      <c r="Y392" s="13" t="s">
        <v>359</v>
      </c>
      <c r="Z392" s="13"/>
      <c r="AA392" s="14">
        <v>12</v>
      </c>
      <c r="AB392" s="14" t="s">
        <v>45</v>
      </c>
      <c r="AC392" s="7" t="s">
        <v>56</v>
      </c>
      <c r="AD392" s="7" t="s">
        <v>57</v>
      </c>
      <c r="AE392" s="7" t="s">
        <v>38</v>
      </c>
      <c r="AF392" s="15">
        <v>2887464.9384000008</v>
      </c>
      <c r="AQ392" s="7" t="s">
        <v>32</v>
      </c>
      <c r="AR392" s="7" t="s">
        <v>44</v>
      </c>
      <c r="AS392" s="7" t="s">
        <v>42</v>
      </c>
      <c r="AT392" s="13">
        <v>41609</v>
      </c>
      <c r="AU392" s="13" t="s">
        <v>359</v>
      </c>
      <c r="AV392" s="235" t="str">
        <f t="shared" si="15"/>
        <v>Q4</v>
      </c>
      <c r="AW392" s="14" t="s">
        <v>45</v>
      </c>
      <c r="AX392" s="7" t="s">
        <v>56</v>
      </c>
      <c r="AY392" s="7" t="s">
        <v>57</v>
      </c>
      <c r="AZ392" s="7" t="s">
        <v>38</v>
      </c>
      <c r="BA392" s="15">
        <v>2887464.9384000008</v>
      </c>
    </row>
    <row r="393" spans="2:53">
      <c r="B393" s="243"/>
      <c r="C393" s="244"/>
      <c r="D393" s="244"/>
      <c r="E393" s="245"/>
      <c r="F393" s="245"/>
      <c r="G393" s="245"/>
      <c r="H393" s="246"/>
      <c r="I393" s="246"/>
      <c r="J393" s="244"/>
      <c r="K393" s="244"/>
      <c r="L393" s="244"/>
      <c r="M393" s="247"/>
      <c r="S393" s="7" t="s">
        <v>32</v>
      </c>
      <c r="T393" s="7" t="s">
        <v>44</v>
      </c>
      <c r="U393" s="7" t="s">
        <v>42</v>
      </c>
      <c r="V393" s="13">
        <v>41640</v>
      </c>
      <c r="W393" s="13" t="s">
        <v>312</v>
      </c>
      <c r="X393" s="13" t="str">
        <f t="shared" si="14"/>
        <v>1/2/2018</v>
      </c>
      <c r="Y393" s="13" t="s">
        <v>360</v>
      </c>
      <c r="Z393" s="13"/>
      <c r="AA393" s="14">
        <v>1</v>
      </c>
      <c r="AB393" s="14" t="s">
        <v>45</v>
      </c>
      <c r="AC393" s="7" t="s">
        <v>56</v>
      </c>
      <c r="AD393" s="7" t="s">
        <v>57</v>
      </c>
      <c r="AE393" s="7" t="s">
        <v>38</v>
      </c>
      <c r="AF393" s="15">
        <v>2699761.8844000003</v>
      </c>
      <c r="AQ393" s="7" t="s">
        <v>32</v>
      </c>
      <c r="AR393" s="7" t="s">
        <v>44</v>
      </c>
      <c r="AS393" s="7" t="s">
        <v>42</v>
      </c>
      <c r="AT393" s="13">
        <v>41640</v>
      </c>
      <c r="AU393" s="13" t="s">
        <v>360</v>
      </c>
      <c r="AV393" s="235" t="str">
        <f t="shared" si="15"/>
        <v>Q1</v>
      </c>
      <c r="AW393" s="14" t="s">
        <v>45</v>
      </c>
      <c r="AX393" s="7" t="s">
        <v>56</v>
      </c>
      <c r="AY393" s="7" t="s">
        <v>57</v>
      </c>
      <c r="AZ393" s="7" t="s">
        <v>38</v>
      </c>
      <c r="BA393" s="15">
        <v>2699761.8844000003</v>
      </c>
    </row>
    <row r="394" spans="2:53">
      <c r="B394" s="238"/>
      <c r="C394" s="239"/>
      <c r="D394" s="239"/>
      <c r="E394" s="240"/>
      <c r="F394" s="240"/>
      <c r="G394" s="240"/>
      <c r="H394" s="239"/>
      <c r="I394" s="239"/>
      <c r="J394" s="239"/>
      <c r="K394" s="239"/>
      <c r="L394" s="239"/>
      <c r="M394" s="242"/>
      <c r="S394" s="7" t="s">
        <v>32</v>
      </c>
      <c r="T394" s="7" t="s">
        <v>44</v>
      </c>
      <c r="U394" s="7" t="s">
        <v>42</v>
      </c>
      <c r="V394" s="13">
        <v>41671</v>
      </c>
      <c r="W394" s="13" t="s">
        <v>313</v>
      </c>
      <c r="X394" s="13" t="str">
        <f t="shared" si="14"/>
        <v>2/2/2018</v>
      </c>
      <c r="Y394" s="13" t="s">
        <v>361</v>
      </c>
      <c r="Z394" s="13"/>
      <c r="AA394" s="14">
        <v>2</v>
      </c>
      <c r="AB394" s="14" t="s">
        <v>45</v>
      </c>
      <c r="AC394" s="7" t="s">
        <v>56</v>
      </c>
      <c r="AD394" s="7" t="s">
        <v>57</v>
      </c>
      <c r="AE394" s="7" t="s">
        <v>38</v>
      </c>
      <c r="AF394" s="15">
        <v>3178632.1476000003</v>
      </c>
      <c r="AQ394" s="7" t="s">
        <v>32</v>
      </c>
      <c r="AR394" s="7" t="s">
        <v>44</v>
      </c>
      <c r="AS394" s="7" t="s">
        <v>42</v>
      </c>
      <c r="AT394" s="13">
        <v>41671</v>
      </c>
      <c r="AU394" s="13" t="s">
        <v>361</v>
      </c>
      <c r="AV394" s="235" t="str">
        <f t="shared" si="15"/>
        <v>Q1</v>
      </c>
      <c r="AW394" s="14" t="s">
        <v>45</v>
      </c>
      <c r="AX394" s="7" t="s">
        <v>56</v>
      </c>
      <c r="AY394" s="7" t="s">
        <v>57</v>
      </c>
      <c r="AZ394" s="7" t="s">
        <v>38</v>
      </c>
      <c r="BA394" s="15">
        <v>3178632.1476000003</v>
      </c>
    </row>
    <row r="395" spans="2:53">
      <c r="B395" s="243"/>
      <c r="C395" s="244"/>
      <c r="D395" s="244"/>
      <c r="E395" s="245"/>
      <c r="F395" s="245"/>
      <c r="G395" s="245"/>
      <c r="H395" s="244"/>
      <c r="I395" s="244"/>
      <c r="J395" s="244"/>
      <c r="K395" s="244"/>
      <c r="L395" s="244"/>
      <c r="M395" s="247"/>
      <c r="S395" s="7" t="s">
        <v>32</v>
      </c>
      <c r="T395" s="7" t="s">
        <v>44</v>
      </c>
      <c r="U395" s="7" t="s">
        <v>42</v>
      </c>
      <c r="V395" s="13">
        <v>41699</v>
      </c>
      <c r="W395" s="13" t="s">
        <v>314</v>
      </c>
      <c r="X395" s="13" t="str">
        <f t="shared" si="14"/>
        <v>3/2/2018</v>
      </c>
      <c r="Y395" s="13" t="s">
        <v>362</v>
      </c>
      <c r="Z395" s="13"/>
      <c r="AA395" s="14">
        <v>3</v>
      </c>
      <c r="AB395" s="14" t="s">
        <v>45</v>
      </c>
      <c r="AC395" s="7" t="s">
        <v>56</v>
      </c>
      <c r="AD395" s="7" t="s">
        <v>57</v>
      </c>
      <c r="AE395" s="7" t="s">
        <v>38</v>
      </c>
      <c r="AF395" s="15">
        <v>2897815.2056</v>
      </c>
      <c r="AQ395" s="7" t="s">
        <v>32</v>
      </c>
      <c r="AR395" s="7" t="s">
        <v>44</v>
      </c>
      <c r="AS395" s="7" t="s">
        <v>42</v>
      </c>
      <c r="AT395" s="13">
        <v>41699</v>
      </c>
      <c r="AU395" s="13" t="s">
        <v>362</v>
      </c>
      <c r="AV395" s="235" t="str">
        <f t="shared" si="15"/>
        <v>Q1</v>
      </c>
      <c r="AW395" s="14" t="s">
        <v>45</v>
      </c>
      <c r="AX395" s="7" t="s">
        <v>56</v>
      </c>
      <c r="AY395" s="7" t="s">
        <v>57</v>
      </c>
      <c r="AZ395" s="7" t="s">
        <v>38</v>
      </c>
      <c r="BA395" s="15">
        <v>2897815.2056</v>
      </c>
    </row>
    <row r="396" spans="2:53">
      <c r="B396" s="238"/>
      <c r="C396" s="239"/>
      <c r="D396" s="239"/>
      <c r="E396" s="240"/>
      <c r="F396" s="240"/>
      <c r="G396" s="240"/>
      <c r="H396" s="239"/>
      <c r="I396" s="239"/>
      <c r="J396" s="239"/>
      <c r="K396" s="239"/>
      <c r="L396" s="239"/>
      <c r="M396" s="242"/>
      <c r="S396" s="7" t="s">
        <v>32</v>
      </c>
      <c r="T396" s="7" t="s">
        <v>44</v>
      </c>
      <c r="U396" s="7" t="s">
        <v>42</v>
      </c>
      <c r="V396" s="13">
        <v>41730</v>
      </c>
      <c r="W396" s="13" t="s">
        <v>315</v>
      </c>
      <c r="X396" s="13" t="str">
        <f t="shared" si="14"/>
        <v>4/2/2018</v>
      </c>
      <c r="Y396" s="13" t="s">
        <v>363</v>
      </c>
      <c r="Z396" s="13"/>
      <c r="AA396" s="14">
        <v>4</v>
      </c>
      <c r="AB396" s="14" t="s">
        <v>45</v>
      </c>
      <c r="AC396" s="7" t="s">
        <v>56</v>
      </c>
      <c r="AD396" s="7" t="s">
        <v>57</v>
      </c>
      <c r="AE396" s="7" t="s">
        <v>38</v>
      </c>
      <c r="AF396" s="15">
        <v>3114360.7516000005</v>
      </c>
      <c r="AQ396" s="7" t="s">
        <v>32</v>
      </c>
      <c r="AR396" s="7" t="s">
        <v>44</v>
      </c>
      <c r="AS396" s="7" t="s">
        <v>42</v>
      </c>
      <c r="AT396" s="13">
        <v>41730</v>
      </c>
      <c r="AU396" s="13" t="s">
        <v>363</v>
      </c>
      <c r="AV396" s="235" t="str">
        <f t="shared" si="15"/>
        <v>Q2</v>
      </c>
      <c r="AW396" s="14" t="s">
        <v>45</v>
      </c>
      <c r="AX396" s="7" t="s">
        <v>56</v>
      </c>
      <c r="AY396" s="7" t="s">
        <v>57</v>
      </c>
      <c r="AZ396" s="7" t="s">
        <v>38</v>
      </c>
      <c r="BA396" s="15">
        <v>3114360.7516000005</v>
      </c>
    </row>
    <row r="397" spans="2:53">
      <c r="B397" s="243"/>
      <c r="C397" s="244"/>
      <c r="D397" s="244"/>
      <c r="E397" s="245"/>
      <c r="F397" s="245"/>
      <c r="G397" s="245"/>
      <c r="H397" s="244"/>
      <c r="I397" s="244"/>
      <c r="J397" s="244"/>
      <c r="K397" s="244"/>
      <c r="L397" s="244"/>
      <c r="M397" s="247"/>
      <c r="S397" s="7" t="s">
        <v>32</v>
      </c>
      <c r="T397" s="7" t="s">
        <v>44</v>
      </c>
      <c r="U397" s="7" t="s">
        <v>42</v>
      </c>
      <c r="V397" s="13">
        <v>41760</v>
      </c>
      <c r="W397" s="13" t="s">
        <v>272</v>
      </c>
      <c r="X397" s="13" t="str">
        <f t="shared" si="14"/>
        <v>5/2/2018</v>
      </c>
      <c r="Y397" s="13" t="s">
        <v>364</v>
      </c>
      <c r="Z397" s="13"/>
      <c r="AA397" s="14">
        <v>5</v>
      </c>
      <c r="AB397" s="14" t="s">
        <v>45</v>
      </c>
      <c r="AC397" s="7" t="s">
        <v>56</v>
      </c>
      <c r="AD397" s="7" t="s">
        <v>57</v>
      </c>
      <c r="AE397" s="7" t="s">
        <v>38</v>
      </c>
      <c r="AF397" s="15">
        <v>3652069.7360000005</v>
      </c>
      <c r="AQ397" s="7" t="s">
        <v>32</v>
      </c>
      <c r="AR397" s="7" t="s">
        <v>44</v>
      </c>
      <c r="AS397" s="7" t="s">
        <v>42</v>
      </c>
      <c r="AT397" s="13">
        <v>41760</v>
      </c>
      <c r="AU397" s="13" t="s">
        <v>364</v>
      </c>
      <c r="AV397" s="235" t="str">
        <f t="shared" si="15"/>
        <v>Q2</v>
      </c>
      <c r="AW397" s="14" t="s">
        <v>45</v>
      </c>
      <c r="AX397" s="7" t="s">
        <v>56</v>
      </c>
      <c r="AY397" s="7" t="s">
        <v>57</v>
      </c>
      <c r="AZ397" s="7" t="s">
        <v>38</v>
      </c>
      <c r="BA397" s="15">
        <v>3652069.7360000005</v>
      </c>
    </row>
    <row r="398" spans="2:53">
      <c r="B398" s="238"/>
      <c r="C398" s="239"/>
      <c r="D398" s="239"/>
      <c r="E398" s="240"/>
      <c r="F398" s="240"/>
      <c r="G398" s="240"/>
      <c r="H398" s="239"/>
      <c r="I398" s="239"/>
      <c r="J398" s="239"/>
      <c r="K398" s="239"/>
      <c r="L398" s="239"/>
      <c r="M398" s="242"/>
      <c r="S398" s="7" t="s">
        <v>32</v>
      </c>
      <c r="T398" s="7" t="s">
        <v>44</v>
      </c>
      <c r="U398" s="7" t="s">
        <v>42</v>
      </c>
      <c r="V398" s="13">
        <v>41791</v>
      </c>
      <c r="W398" s="13" t="s">
        <v>316</v>
      </c>
      <c r="X398" s="13" t="str">
        <f t="shared" si="14"/>
        <v>6/2/2018</v>
      </c>
      <c r="Y398" s="13" t="s">
        <v>365</v>
      </c>
      <c r="Z398" s="13"/>
      <c r="AA398" s="14">
        <v>6</v>
      </c>
      <c r="AB398" s="14" t="s">
        <v>45</v>
      </c>
      <c r="AC398" s="7" t="s">
        <v>56</v>
      </c>
      <c r="AD398" s="7" t="s">
        <v>57</v>
      </c>
      <c r="AE398" s="7" t="s">
        <v>38</v>
      </c>
      <c r="AF398" s="15">
        <v>1891504.3056000001</v>
      </c>
      <c r="AQ398" s="7" t="s">
        <v>32</v>
      </c>
      <c r="AR398" s="7" t="s">
        <v>44</v>
      </c>
      <c r="AS398" s="7" t="s">
        <v>42</v>
      </c>
      <c r="AT398" s="13">
        <v>41791</v>
      </c>
      <c r="AU398" s="13" t="s">
        <v>365</v>
      </c>
      <c r="AV398" s="235" t="str">
        <f t="shared" si="15"/>
        <v>Q2</v>
      </c>
      <c r="AW398" s="14" t="s">
        <v>45</v>
      </c>
      <c r="AX398" s="7" t="s">
        <v>56</v>
      </c>
      <c r="AY398" s="7" t="s">
        <v>57</v>
      </c>
      <c r="AZ398" s="7" t="s">
        <v>38</v>
      </c>
      <c r="BA398" s="15">
        <v>1891504.3056000001</v>
      </c>
    </row>
    <row r="399" spans="2:53">
      <c r="B399" s="243"/>
      <c r="C399" s="244"/>
      <c r="D399" s="244"/>
      <c r="E399" s="245"/>
      <c r="F399" s="245"/>
      <c r="G399" s="245"/>
      <c r="H399" s="244"/>
      <c r="I399" s="244"/>
      <c r="J399" s="244"/>
      <c r="K399" s="244"/>
      <c r="L399" s="244"/>
      <c r="M399" s="247"/>
      <c r="S399" s="7" t="s">
        <v>32</v>
      </c>
      <c r="T399" s="7" t="s">
        <v>44</v>
      </c>
      <c r="U399" s="7" t="s">
        <v>43</v>
      </c>
      <c r="V399" s="13">
        <v>41456</v>
      </c>
      <c r="W399" s="13" t="s">
        <v>317</v>
      </c>
      <c r="X399" s="13" t="str">
        <f t="shared" si="14"/>
        <v>7/2/2017</v>
      </c>
      <c r="Y399" s="13" t="s">
        <v>354</v>
      </c>
      <c r="Z399" s="13"/>
      <c r="AA399" s="7">
        <v>7</v>
      </c>
      <c r="AB399" s="7" t="s">
        <v>45</v>
      </c>
      <c r="AC399" s="7" t="s">
        <v>46</v>
      </c>
      <c r="AD399" s="7" t="s">
        <v>47</v>
      </c>
      <c r="AE399" s="7" t="s">
        <v>38</v>
      </c>
      <c r="AF399" s="15">
        <v>1625596.3356633</v>
      </c>
      <c r="AQ399" s="7" t="s">
        <v>32</v>
      </c>
      <c r="AR399" s="7" t="s">
        <v>44</v>
      </c>
      <c r="AS399" s="7" t="s">
        <v>43</v>
      </c>
      <c r="AT399" s="13">
        <v>41456</v>
      </c>
      <c r="AU399" s="13" t="s">
        <v>354</v>
      </c>
      <c r="AV399" s="235" t="str">
        <f t="shared" si="15"/>
        <v>Q3</v>
      </c>
      <c r="AW399" s="7" t="s">
        <v>45</v>
      </c>
      <c r="AX399" s="7" t="s">
        <v>46</v>
      </c>
      <c r="AY399" s="7" t="s">
        <v>47</v>
      </c>
      <c r="AZ399" s="7" t="s">
        <v>38</v>
      </c>
      <c r="BA399" s="15">
        <v>1625596.3356633</v>
      </c>
    </row>
    <row r="400" spans="2:53">
      <c r="B400" s="238"/>
      <c r="C400" s="239"/>
      <c r="D400" s="239"/>
      <c r="E400" s="240"/>
      <c r="F400" s="240"/>
      <c r="G400" s="240"/>
      <c r="H400" s="239"/>
      <c r="I400" s="239"/>
      <c r="J400" s="239"/>
      <c r="K400" s="239"/>
      <c r="L400" s="239"/>
      <c r="M400" s="242"/>
      <c r="S400" s="7" t="s">
        <v>32</v>
      </c>
      <c r="T400" s="7" t="s">
        <v>44</v>
      </c>
      <c r="U400" s="7" t="s">
        <v>43</v>
      </c>
      <c r="V400" s="13">
        <v>41487</v>
      </c>
      <c r="W400" s="13" t="s">
        <v>318</v>
      </c>
      <c r="X400" s="13" t="str">
        <f t="shared" si="14"/>
        <v>8/2/2017</v>
      </c>
      <c r="Y400" s="13" t="s">
        <v>355</v>
      </c>
      <c r="Z400" s="13"/>
      <c r="AA400" s="7">
        <v>8</v>
      </c>
      <c r="AB400" s="7" t="s">
        <v>45</v>
      </c>
      <c r="AC400" s="7" t="s">
        <v>46</v>
      </c>
      <c r="AD400" s="7" t="s">
        <v>47</v>
      </c>
      <c r="AE400" s="7" t="s">
        <v>38</v>
      </c>
      <c r="AF400" s="15">
        <v>1295067.8472731998</v>
      </c>
      <c r="AQ400" s="7" t="s">
        <v>32</v>
      </c>
      <c r="AR400" s="7" t="s">
        <v>44</v>
      </c>
      <c r="AS400" s="7" t="s">
        <v>43</v>
      </c>
      <c r="AT400" s="13">
        <v>41487</v>
      </c>
      <c r="AU400" s="13" t="s">
        <v>355</v>
      </c>
      <c r="AV400" s="235" t="str">
        <f t="shared" si="15"/>
        <v>Q3</v>
      </c>
      <c r="AW400" s="7" t="s">
        <v>45</v>
      </c>
      <c r="AX400" s="7" t="s">
        <v>46</v>
      </c>
      <c r="AY400" s="7" t="s">
        <v>47</v>
      </c>
      <c r="AZ400" s="7" t="s">
        <v>38</v>
      </c>
      <c r="BA400" s="15">
        <v>1295067.8472731998</v>
      </c>
    </row>
    <row r="401" spans="2:53">
      <c r="B401" s="243"/>
      <c r="C401" s="244"/>
      <c r="D401" s="244"/>
      <c r="E401" s="245"/>
      <c r="F401" s="245"/>
      <c r="G401" s="245"/>
      <c r="H401" s="244"/>
      <c r="I401" s="244"/>
      <c r="J401" s="244"/>
      <c r="K401" s="244"/>
      <c r="L401" s="244"/>
      <c r="M401" s="247"/>
      <c r="S401" s="7" t="s">
        <v>32</v>
      </c>
      <c r="T401" s="7" t="s">
        <v>44</v>
      </c>
      <c r="U401" s="7" t="s">
        <v>43</v>
      </c>
      <c r="V401" s="13">
        <v>41518</v>
      </c>
      <c r="W401" s="13" t="s">
        <v>319</v>
      </c>
      <c r="X401" s="13" t="str">
        <f t="shared" si="14"/>
        <v>9/2/2017</v>
      </c>
      <c r="Y401" s="13" t="s">
        <v>356</v>
      </c>
      <c r="Z401" s="13"/>
      <c r="AA401" s="7">
        <v>9</v>
      </c>
      <c r="AB401" s="7" t="s">
        <v>45</v>
      </c>
      <c r="AC401" s="7" t="s">
        <v>46</v>
      </c>
      <c r="AD401" s="7" t="s">
        <v>47</v>
      </c>
      <c r="AE401" s="7" t="s">
        <v>38</v>
      </c>
      <c r="AF401" s="15">
        <v>1750624.8818057997</v>
      </c>
      <c r="AQ401" s="7" t="s">
        <v>32</v>
      </c>
      <c r="AR401" s="7" t="s">
        <v>44</v>
      </c>
      <c r="AS401" s="7" t="s">
        <v>43</v>
      </c>
      <c r="AT401" s="13">
        <v>41518</v>
      </c>
      <c r="AU401" s="13" t="s">
        <v>356</v>
      </c>
      <c r="AV401" s="235" t="str">
        <f t="shared" si="15"/>
        <v>Q3</v>
      </c>
      <c r="AW401" s="7" t="s">
        <v>45</v>
      </c>
      <c r="AX401" s="7" t="s">
        <v>46</v>
      </c>
      <c r="AY401" s="7" t="s">
        <v>47</v>
      </c>
      <c r="AZ401" s="7" t="s">
        <v>38</v>
      </c>
      <c r="BA401" s="15">
        <v>1750624.8818057997</v>
      </c>
    </row>
    <row r="402" spans="2:53">
      <c r="B402" s="238"/>
      <c r="C402" s="239"/>
      <c r="D402" s="239"/>
      <c r="E402" s="240"/>
      <c r="F402" s="240"/>
      <c r="G402" s="240"/>
      <c r="H402" s="239"/>
      <c r="I402" s="239"/>
      <c r="J402" s="239"/>
      <c r="K402" s="239"/>
      <c r="L402" s="239"/>
      <c r="M402" s="242"/>
      <c r="S402" s="7" t="s">
        <v>32</v>
      </c>
      <c r="T402" s="7" t="s">
        <v>44</v>
      </c>
      <c r="U402" s="7" t="s">
        <v>43</v>
      </c>
      <c r="V402" s="13">
        <v>41548</v>
      </c>
      <c r="W402" s="13" t="s">
        <v>320</v>
      </c>
      <c r="X402" s="13" t="str">
        <f t="shared" si="14"/>
        <v>10/2/2017</v>
      </c>
      <c r="Y402" s="13" t="s">
        <v>357</v>
      </c>
      <c r="Z402" s="13"/>
      <c r="AA402" s="7">
        <v>10</v>
      </c>
      <c r="AB402" s="7" t="s">
        <v>45</v>
      </c>
      <c r="AC402" s="7" t="s">
        <v>46</v>
      </c>
      <c r="AD402" s="7" t="s">
        <v>47</v>
      </c>
      <c r="AE402" s="7" t="s">
        <v>38</v>
      </c>
      <c r="AF402" s="15">
        <v>1472529.3869285996</v>
      </c>
      <c r="AQ402" s="7" t="s">
        <v>32</v>
      </c>
      <c r="AR402" s="7" t="s">
        <v>44</v>
      </c>
      <c r="AS402" s="7" t="s">
        <v>43</v>
      </c>
      <c r="AT402" s="13">
        <v>41548</v>
      </c>
      <c r="AU402" s="13" t="s">
        <v>357</v>
      </c>
      <c r="AV402" s="235" t="str">
        <f t="shared" si="15"/>
        <v>Q4</v>
      </c>
      <c r="AW402" s="7" t="s">
        <v>45</v>
      </c>
      <c r="AX402" s="7" t="s">
        <v>46</v>
      </c>
      <c r="AY402" s="7" t="s">
        <v>47</v>
      </c>
      <c r="AZ402" s="7" t="s">
        <v>38</v>
      </c>
      <c r="BA402" s="15">
        <v>1472529.3869285996</v>
      </c>
    </row>
    <row r="403" spans="2:53">
      <c r="B403" s="243"/>
      <c r="C403" s="244"/>
      <c r="D403" s="244"/>
      <c r="E403" s="245"/>
      <c r="F403" s="245"/>
      <c r="G403" s="245"/>
      <c r="H403" s="244"/>
      <c r="I403" s="244"/>
      <c r="J403" s="244"/>
      <c r="K403" s="244"/>
      <c r="L403" s="244"/>
      <c r="M403" s="247"/>
      <c r="S403" s="7" t="s">
        <v>32</v>
      </c>
      <c r="T403" s="7" t="s">
        <v>44</v>
      </c>
      <c r="U403" s="7" t="s">
        <v>43</v>
      </c>
      <c r="V403" s="13">
        <v>41579</v>
      </c>
      <c r="W403" s="13" t="s">
        <v>321</v>
      </c>
      <c r="X403" s="13" t="str">
        <f t="shared" si="14"/>
        <v>11/2/2017</v>
      </c>
      <c r="Y403" s="13" t="s">
        <v>358</v>
      </c>
      <c r="Z403" s="13"/>
      <c r="AA403" s="7">
        <v>11</v>
      </c>
      <c r="AB403" s="7" t="s">
        <v>45</v>
      </c>
      <c r="AC403" s="7" t="s">
        <v>46</v>
      </c>
      <c r="AD403" s="7" t="s">
        <v>47</v>
      </c>
      <c r="AE403" s="7" t="s">
        <v>38</v>
      </c>
      <c r="AF403" s="15">
        <v>1252200.4923928501</v>
      </c>
      <c r="AQ403" s="7" t="s">
        <v>32</v>
      </c>
      <c r="AR403" s="7" t="s">
        <v>44</v>
      </c>
      <c r="AS403" s="7" t="s">
        <v>43</v>
      </c>
      <c r="AT403" s="13">
        <v>41579</v>
      </c>
      <c r="AU403" s="13" t="s">
        <v>358</v>
      </c>
      <c r="AV403" s="235" t="str">
        <f t="shared" si="15"/>
        <v>Q4</v>
      </c>
      <c r="AW403" s="7" t="s">
        <v>45</v>
      </c>
      <c r="AX403" s="7" t="s">
        <v>46</v>
      </c>
      <c r="AY403" s="7" t="s">
        <v>47</v>
      </c>
      <c r="AZ403" s="7" t="s">
        <v>38</v>
      </c>
      <c r="BA403" s="15">
        <v>1252200.4923928501</v>
      </c>
    </row>
    <row r="404" spans="2:53">
      <c r="B404" s="238"/>
      <c r="C404" s="239"/>
      <c r="D404" s="239"/>
      <c r="E404" s="240"/>
      <c r="F404" s="240"/>
      <c r="G404" s="240"/>
      <c r="H404" s="239"/>
      <c r="I404" s="239"/>
      <c r="J404" s="239"/>
      <c r="K404" s="239"/>
      <c r="L404" s="239"/>
      <c r="M404" s="242"/>
      <c r="S404" s="7" t="s">
        <v>32</v>
      </c>
      <c r="T404" s="7" t="s">
        <v>44</v>
      </c>
      <c r="U404" s="7" t="s">
        <v>43</v>
      </c>
      <c r="V404" s="13">
        <v>41609</v>
      </c>
      <c r="W404" s="13" t="s">
        <v>322</v>
      </c>
      <c r="X404" s="13" t="str">
        <f t="shared" si="14"/>
        <v>12/2/2017</v>
      </c>
      <c r="Y404" s="13" t="s">
        <v>359</v>
      </c>
      <c r="Z404" s="13"/>
      <c r="AA404" s="7">
        <v>12</v>
      </c>
      <c r="AB404" s="7" t="s">
        <v>45</v>
      </c>
      <c r="AC404" s="7" t="s">
        <v>46</v>
      </c>
      <c r="AD404" s="7" t="s">
        <v>47</v>
      </c>
      <c r="AE404" s="7" t="s">
        <v>38</v>
      </c>
      <c r="AF404" s="15">
        <v>1406782.6738875001</v>
      </c>
      <c r="AQ404" s="7" t="s">
        <v>32</v>
      </c>
      <c r="AR404" s="7" t="s">
        <v>44</v>
      </c>
      <c r="AS404" s="7" t="s">
        <v>43</v>
      </c>
      <c r="AT404" s="13">
        <v>41609</v>
      </c>
      <c r="AU404" s="13" t="s">
        <v>359</v>
      </c>
      <c r="AV404" s="235" t="str">
        <f t="shared" si="15"/>
        <v>Q4</v>
      </c>
      <c r="AW404" s="7" t="s">
        <v>45</v>
      </c>
      <c r="AX404" s="7" t="s">
        <v>46</v>
      </c>
      <c r="AY404" s="7" t="s">
        <v>47</v>
      </c>
      <c r="AZ404" s="7" t="s">
        <v>38</v>
      </c>
      <c r="BA404" s="15">
        <v>1406782.6738875001</v>
      </c>
    </row>
    <row r="405" spans="2:53">
      <c r="B405" s="243"/>
      <c r="C405" s="244"/>
      <c r="D405" s="244"/>
      <c r="E405" s="245"/>
      <c r="F405" s="245"/>
      <c r="G405" s="245"/>
      <c r="H405" s="244"/>
      <c r="I405" s="244"/>
      <c r="J405" s="244"/>
      <c r="K405" s="244"/>
      <c r="L405" s="244"/>
      <c r="M405" s="247"/>
      <c r="S405" s="7" t="s">
        <v>32</v>
      </c>
      <c r="T405" s="7" t="s">
        <v>44</v>
      </c>
      <c r="U405" s="7" t="s">
        <v>43</v>
      </c>
      <c r="V405" s="13">
        <v>41640</v>
      </c>
      <c r="W405" s="13" t="s">
        <v>312</v>
      </c>
      <c r="X405" s="13" t="str">
        <f t="shared" si="14"/>
        <v>1/2/2018</v>
      </c>
      <c r="Y405" s="13" t="s">
        <v>360</v>
      </c>
      <c r="Z405" s="13"/>
      <c r="AA405" s="7">
        <v>1</v>
      </c>
      <c r="AB405" s="7" t="s">
        <v>45</v>
      </c>
      <c r="AC405" s="7" t="s">
        <v>46</v>
      </c>
      <c r="AD405" s="7" t="s">
        <v>47</v>
      </c>
      <c r="AE405" s="7" t="s">
        <v>38</v>
      </c>
      <c r="AF405" s="15">
        <v>1877449.5046125001</v>
      </c>
      <c r="AQ405" s="7" t="s">
        <v>32</v>
      </c>
      <c r="AR405" s="7" t="s">
        <v>44</v>
      </c>
      <c r="AS405" s="7" t="s">
        <v>43</v>
      </c>
      <c r="AT405" s="13">
        <v>41640</v>
      </c>
      <c r="AU405" s="13" t="s">
        <v>360</v>
      </c>
      <c r="AV405" s="235" t="str">
        <f t="shared" si="15"/>
        <v>Q1</v>
      </c>
      <c r="AW405" s="7" t="s">
        <v>45</v>
      </c>
      <c r="AX405" s="7" t="s">
        <v>46</v>
      </c>
      <c r="AY405" s="7" t="s">
        <v>47</v>
      </c>
      <c r="AZ405" s="7" t="s">
        <v>38</v>
      </c>
      <c r="BA405" s="15">
        <v>1877449.5046125001</v>
      </c>
    </row>
    <row r="406" spans="2:53">
      <c r="B406" s="238"/>
      <c r="C406" s="239"/>
      <c r="D406" s="239"/>
      <c r="E406" s="240"/>
      <c r="F406" s="240"/>
      <c r="G406" s="240"/>
      <c r="H406" s="239"/>
      <c r="I406" s="239"/>
      <c r="J406" s="239"/>
      <c r="K406" s="239"/>
      <c r="L406" s="239"/>
      <c r="M406" s="242"/>
      <c r="S406" s="7" t="s">
        <v>32</v>
      </c>
      <c r="T406" s="7" t="s">
        <v>44</v>
      </c>
      <c r="U406" s="7" t="s">
        <v>43</v>
      </c>
      <c r="V406" s="13">
        <v>41671</v>
      </c>
      <c r="W406" s="13" t="s">
        <v>313</v>
      </c>
      <c r="X406" s="13" t="str">
        <f t="shared" si="14"/>
        <v>2/2/2018</v>
      </c>
      <c r="Y406" s="13" t="s">
        <v>361</v>
      </c>
      <c r="Z406" s="13"/>
      <c r="AA406" s="7">
        <v>2</v>
      </c>
      <c r="AB406" s="7" t="s">
        <v>45</v>
      </c>
      <c r="AC406" s="7" t="s">
        <v>46</v>
      </c>
      <c r="AD406" s="7" t="s">
        <v>47</v>
      </c>
      <c r="AE406" s="7" t="s">
        <v>38</v>
      </c>
      <c r="AF406" s="15">
        <v>1912219.1750437501</v>
      </c>
      <c r="AQ406" s="7" t="s">
        <v>32</v>
      </c>
      <c r="AR406" s="7" t="s">
        <v>44</v>
      </c>
      <c r="AS406" s="7" t="s">
        <v>43</v>
      </c>
      <c r="AT406" s="13">
        <v>41671</v>
      </c>
      <c r="AU406" s="13" t="s">
        <v>361</v>
      </c>
      <c r="AV406" s="235" t="str">
        <f t="shared" si="15"/>
        <v>Q1</v>
      </c>
      <c r="AW406" s="7" t="s">
        <v>45</v>
      </c>
      <c r="AX406" s="7" t="s">
        <v>46</v>
      </c>
      <c r="AY406" s="7" t="s">
        <v>47</v>
      </c>
      <c r="AZ406" s="7" t="s">
        <v>38</v>
      </c>
      <c r="BA406" s="15">
        <v>1912219.1750437501</v>
      </c>
    </row>
    <row r="407" spans="2:53">
      <c r="B407" s="243"/>
      <c r="C407" s="244"/>
      <c r="D407" s="244"/>
      <c r="E407" s="245"/>
      <c r="F407" s="245"/>
      <c r="G407" s="245"/>
      <c r="H407" s="244"/>
      <c r="I407" s="244"/>
      <c r="J407" s="244"/>
      <c r="K407" s="244"/>
      <c r="L407" s="244"/>
      <c r="M407" s="247"/>
      <c r="S407" s="7" t="s">
        <v>32</v>
      </c>
      <c r="T407" s="7" t="s">
        <v>44</v>
      </c>
      <c r="U407" s="7" t="s">
        <v>43</v>
      </c>
      <c r="V407" s="13">
        <v>41699</v>
      </c>
      <c r="W407" s="13" t="s">
        <v>314</v>
      </c>
      <c r="X407" s="13" t="str">
        <f t="shared" si="14"/>
        <v>3/2/2018</v>
      </c>
      <c r="Y407" s="13" t="s">
        <v>362</v>
      </c>
      <c r="Z407" s="13"/>
      <c r="AA407" s="7">
        <v>3</v>
      </c>
      <c r="AB407" s="7" t="s">
        <v>45</v>
      </c>
      <c r="AC407" s="7" t="s">
        <v>46</v>
      </c>
      <c r="AD407" s="7" t="s">
        <v>47</v>
      </c>
      <c r="AE407" s="7" t="s">
        <v>38</v>
      </c>
      <c r="AF407" s="15">
        <v>2266625.1980531253</v>
      </c>
      <c r="AQ407" s="7" t="s">
        <v>32</v>
      </c>
      <c r="AR407" s="7" t="s">
        <v>44</v>
      </c>
      <c r="AS407" s="7" t="s">
        <v>43</v>
      </c>
      <c r="AT407" s="13">
        <v>41699</v>
      </c>
      <c r="AU407" s="13" t="s">
        <v>362</v>
      </c>
      <c r="AV407" s="235" t="str">
        <f t="shared" si="15"/>
        <v>Q1</v>
      </c>
      <c r="AW407" s="7" t="s">
        <v>45</v>
      </c>
      <c r="AX407" s="7" t="s">
        <v>46</v>
      </c>
      <c r="AY407" s="7" t="s">
        <v>47</v>
      </c>
      <c r="AZ407" s="7" t="s">
        <v>38</v>
      </c>
      <c r="BA407" s="15">
        <v>2266625.1980531253</v>
      </c>
    </row>
    <row r="408" spans="2:53">
      <c r="B408" s="238"/>
      <c r="C408" s="239"/>
      <c r="D408" s="239"/>
      <c r="E408" s="240"/>
      <c r="F408" s="240"/>
      <c r="G408" s="240"/>
      <c r="H408" s="239"/>
      <c r="I408" s="239"/>
      <c r="J408" s="239"/>
      <c r="K408" s="239"/>
      <c r="L408" s="239"/>
      <c r="M408" s="242"/>
      <c r="S408" s="7" t="s">
        <v>32</v>
      </c>
      <c r="T408" s="7" t="s">
        <v>44</v>
      </c>
      <c r="U408" s="7" t="s">
        <v>43</v>
      </c>
      <c r="V408" s="13">
        <v>41730</v>
      </c>
      <c r="W408" s="13" t="s">
        <v>315</v>
      </c>
      <c r="X408" s="13" t="str">
        <f t="shared" si="14"/>
        <v>4/2/2018</v>
      </c>
      <c r="Y408" s="13" t="s">
        <v>363</v>
      </c>
      <c r="Z408" s="13"/>
      <c r="AA408" s="7">
        <v>4</v>
      </c>
      <c r="AB408" s="7" t="s">
        <v>45</v>
      </c>
      <c r="AC408" s="7" t="s">
        <v>46</v>
      </c>
      <c r="AD408" s="7" t="s">
        <v>47</v>
      </c>
      <c r="AE408" s="7" t="s">
        <v>38</v>
      </c>
      <c r="AF408" s="15">
        <v>2234200.5744250002</v>
      </c>
      <c r="AQ408" s="7" t="s">
        <v>32</v>
      </c>
      <c r="AR408" s="7" t="s">
        <v>44</v>
      </c>
      <c r="AS408" s="7" t="s">
        <v>43</v>
      </c>
      <c r="AT408" s="13">
        <v>41730</v>
      </c>
      <c r="AU408" s="13" t="s">
        <v>363</v>
      </c>
      <c r="AV408" s="235" t="str">
        <f t="shared" si="15"/>
        <v>Q2</v>
      </c>
      <c r="AW408" s="7" t="s">
        <v>45</v>
      </c>
      <c r="AX408" s="7" t="s">
        <v>46</v>
      </c>
      <c r="AY408" s="7" t="s">
        <v>47</v>
      </c>
      <c r="AZ408" s="7" t="s">
        <v>38</v>
      </c>
      <c r="BA408" s="15">
        <v>2234200.5744250002</v>
      </c>
    </row>
    <row r="409" spans="2:53">
      <c r="B409" s="243"/>
      <c r="C409" s="244"/>
      <c r="D409" s="244"/>
      <c r="E409" s="245"/>
      <c r="F409" s="245"/>
      <c r="G409" s="245"/>
      <c r="H409" s="244"/>
      <c r="I409" s="244"/>
      <c r="J409" s="244"/>
      <c r="K409" s="244"/>
      <c r="L409" s="244"/>
      <c r="M409" s="247"/>
      <c r="S409" s="7" t="s">
        <v>32</v>
      </c>
      <c r="T409" s="7" t="s">
        <v>44</v>
      </c>
      <c r="U409" s="7" t="s">
        <v>43</v>
      </c>
      <c r="V409" s="13">
        <v>41760</v>
      </c>
      <c r="W409" s="13" t="s">
        <v>272</v>
      </c>
      <c r="X409" s="13" t="str">
        <f t="shared" si="14"/>
        <v>5/2/2018</v>
      </c>
      <c r="Y409" s="13" t="s">
        <v>364</v>
      </c>
      <c r="Z409" s="13"/>
      <c r="AA409" s="7">
        <v>5</v>
      </c>
      <c r="AB409" s="7" t="s">
        <v>45</v>
      </c>
      <c r="AC409" s="7" t="s">
        <v>46</v>
      </c>
      <c r="AD409" s="7" t="s">
        <v>47</v>
      </c>
      <c r="AE409" s="7" t="s">
        <v>38</v>
      </c>
      <c r="AF409" s="15">
        <v>2593715.6428375002</v>
      </c>
      <c r="AQ409" s="7" t="s">
        <v>32</v>
      </c>
      <c r="AR409" s="7" t="s">
        <v>44</v>
      </c>
      <c r="AS409" s="7" t="s">
        <v>43</v>
      </c>
      <c r="AT409" s="13">
        <v>41760</v>
      </c>
      <c r="AU409" s="13" t="s">
        <v>364</v>
      </c>
      <c r="AV409" s="235" t="str">
        <f t="shared" si="15"/>
        <v>Q2</v>
      </c>
      <c r="AW409" s="7" t="s">
        <v>45</v>
      </c>
      <c r="AX409" s="7" t="s">
        <v>46</v>
      </c>
      <c r="AY409" s="7" t="s">
        <v>47</v>
      </c>
      <c r="AZ409" s="7" t="s">
        <v>38</v>
      </c>
      <c r="BA409" s="15">
        <v>2593715.6428375002</v>
      </c>
    </row>
    <row r="410" spans="2:53">
      <c r="B410" s="238"/>
      <c r="C410" s="239"/>
      <c r="D410" s="239"/>
      <c r="E410" s="240"/>
      <c r="F410" s="240"/>
      <c r="G410" s="240"/>
      <c r="H410" s="239"/>
      <c r="I410" s="239"/>
      <c r="J410" s="239"/>
      <c r="K410" s="239"/>
      <c r="L410" s="239"/>
      <c r="M410" s="242"/>
      <c r="S410" s="7" t="s">
        <v>32</v>
      </c>
      <c r="T410" s="7" t="s">
        <v>44</v>
      </c>
      <c r="U410" s="7" t="s">
        <v>43</v>
      </c>
      <c r="V410" s="13">
        <v>41791</v>
      </c>
      <c r="W410" s="13" t="s">
        <v>316</v>
      </c>
      <c r="X410" s="13" t="str">
        <f t="shared" si="14"/>
        <v>6/2/2018</v>
      </c>
      <c r="Y410" s="13" t="s">
        <v>365</v>
      </c>
      <c r="Z410" s="13"/>
      <c r="AA410" s="7">
        <v>6</v>
      </c>
      <c r="AB410" s="7" t="s">
        <v>45</v>
      </c>
      <c r="AC410" s="7" t="s">
        <v>46</v>
      </c>
      <c r="AD410" s="7" t="s">
        <v>47</v>
      </c>
      <c r="AE410" s="7" t="s">
        <v>38</v>
      </c>
      <c r="AF410" s="15">
        <v>2274807.7859325004</v>
      </c>
      <c r="AQ410" s="7" t="s">
        <v>32</v>
      </c>
      <c r="AR410" s="7" t="s">
        <v>44</v>
      </c>
      <c r="AS410" s="7" t="s">
        <v>43</v>
      </c>
      <c r="AT410" s="13">
        <v>41791</v>
      </c>
      <c r="AU410" s="13" t="s">
        <v>365</v>
      </c>
      <c r="AV410" s="235" t="str">
        <f t="shared" si="15"/>
        <v>Q2</v>
      </c>
      <c r="AW410" s="7" t="s">
        <v>45</v>
      </c>
      <c r="AX410" s="7" t="s">
        <v>46</v>
      </c>
      <c r="AY410" s="7" t="s">
        <v>47</v>
      </c>
      <c r="AZ410" s="7" t="s">
        <v>38</v>
      </c>
      <c r="BA410" s="15">
        <v>2274807.7859325004</v>
      </c>
    </row>
    <row r="411" spans="2:53">
      <c r="B411" s="243"/>
      <c r="C411" s="244"/>
      <c r="D411" s="244"/>
      <c r="E411" s="245"/>
      <c r="F411" s="245"/>
      <c r="G411" s="245"/>
      <c r="H411" s="244"/>
      <c r="I411" s="244"/>
      <c r="J411" s="244"/>
      <c r="K411" s="244"/>
      <c r="L411" s="244"/>
      <c r="M411" s="247"/>
      <c r="S411" s="7" t="s">
        <v>32</v>
      </c>
      <c r="T411" s="7" t="s">
        <v>44</v>
      </c>
      <c r="U411" s="7" t="s">
        <v>43</v>
      </c>
      <c r="V411" s="13">
        <v>41456</v>
      </c>
      <c r="W411" s="13" t="s">
        <v>317</v>
      </c>
      <c r="X411" s="13" t="str">
        <f t="shared" si="14"/>
        <v>7/2/2017</v>
      </c>
      <c r="Y411" s="13" t="s">
        <v>354</v>
      </c>
      <c r="Z411" s="13"/>
      <c r="AA411" s="7">
        <v>7</v>
      </c>
      <c r="AB411" s="7" t="s">
        <v>45</v>
      </c>
      <c r="AC411" s="7" t="s">
        <v>48</v>
      </c>
      <c r="AD411" s="7" t="s">
        <v>49</v>
      </c>
      <c r="AE411" s="7" t="s">
        <v>38</v>
      </c>
      <c r="AF411" s="15">
        <v>895736.75638589996</v>
      </c>
      <c r="AQ411" s="7" t="s">
        <v>32</v>
      </c>
      <c r="AR411" s="7" t="s">
        <v>44</v>
      </c>
      <c r="AS411" s="7" t="s">
        <v>43</v>
      </c>
      <c r="AT411" s="13">
        <v>41456</v>
      </c>
      <c r="AU411" s="13" t="s">
        <v>354</v>
      </c>
      <c r="AV411" s="235" t="str">
        <f t="shared" si="15"/>
        <v>Q3</v>
      </c>
      <c r="AW411" s="7" t="s">
        <v>45</v>
      </c>
      <c r="AX411" s="7" t="s">
        <v>48</v>
      </c>
      <c r="AY411" s="7" t="s">
        <v>49</v>
      </c>
      <c r="AZ411" s="7" t="s">
        <v>38</v>
      </c>
      <c r="BA411" s="15">
        <v>895736.75638589996</v>
      </c>
    </row>
    <row r="412" spans="2:53">
      <c r="B412" s="238"/>
      <c r="C412" s="239"/>
      <c r="D412" s="239"/>
      <c r="E412" s="240"/>
      <c r="F412" s="240"/>
      <c r="G412" s="240"/>
      <c r="H412" s="239"/>
      <c r="I412" s="239"/>
      <c r="J412" s="239"/>
      <c r="K412" s="239"/>
      <c r="L412" s="239"/>
      <c r="M412" s="242"/>
      <c r="S412" s="7" t="s">
        <v>32</v>
      </c>
      <c r="T412" s="7" t="s">
        <v>44</v>
      </c>
      <c r="U412" s="7" t="s">
        <v>43</v>
      </c>
      <c r="V412" s="13">
        <v>41487</v>
      </c>
      <c r="W412" s="13" t="s">
        <v>318</v>
      </c>
      <c r="X412" s="13" t="str">
        <f t="shared" ref="X412:X475" si="16">MONTH(V412)&amp; "/" &amp; DAY(V412) &amp; "/" &amp; YEAR(V412)</f>
        <v>8/2/2017</v>
      </c>
      <c r="Y412" s="13" t="s">
        <v>355</v>
      </c>
      <c r="Z412" s="13"/>
      <c r="AA412" s="7">
        <v>8</v>
      </c>
      <c r="AB412" s="7" t="s">
        <v>45</v>
      </c>
      <c r="AC412" s="7" t="s">
        <v>48</v>
      </c>
      <c r="AD412" s="7" t="s">
        <v>49</v>
      </c>
      <c r="AE412" s="7" t="s">
        <v>38</v>
      </c>
      <c r="AF412" s="15">
        <v>713608.81380359991</v>
      </c>
      <c r="AQ412" s="7" t="s">
        <v>32</v>
      </c>
      <c r="AR412" s="7" t="s">
        <v>44</v>
      </c>
      <c r="AS412" s="7" t="s">
        <v>43</v>
      </c>
      <c r="AT412" s="13">
        <v>41487</v>
      </c>
      <c r="AU412" s="13" t="s">
        <v>355</v>
      </c>
      <c r="AV412" s="235" t="str">
        <f t="shared" ref="AV412:AV475" si="17">"Q"&amp;ROUNDUP(MONTH(AU412)/3,0)</f>
        <v>Q3</v>
      </c>
      <c r="AW412" s="7" t="s">
        <v>45</v>
      </c>
      <c r="AX412" s="7" t="s">
        <v>48</v>
      </c>
      <c r="AY412" s="7" t="s">
        <v>49</v>
      </c>
      <c r="AZ412" s="7" t="s">
        <v>38</v>
      </c>
      <c r="BA412" s="15">
        <v>713608.81380359991</v>
      </c>
    </row>
    <row r="413" spans="2:53">
      <c r="B413" s="243"/>
      <c r="C413" s="244"/>
      <c r="D413" s="244"/>
      <c r="E413" s="245"/>
      <c r="F413" s="245"/>
      <c r="G413" s="245"/>
      <c r="H413" s="244"/>
      <c r="I413" s="244"/>
      <c r="J413" s="244"/>
      <c r="K413" s="244"/>
      <c r="L413" s="244"/>
      <c r="M413" s="247"/>
      <c r="S413" s="7" t="s">
        <v>32</v>
      </c>
      <c r="T413" s="7" t="s">
        <v>44</v>
      </c>
      <c r="U413" s="7" t="s">
        <v>43</v>
      </c>
      <c r="V413" s="13">
        <v>41518</v>
      </c>
      <c r="W413" s="13" t="s">
        <v>319</v>
      </c>
      <c r="X413" s="13" t="str">
        <f t="shared" si="16"/>
        <v>9/2/2017</v>
      </c>
      <c r="Y413" s="13" t="s">
        <v>356</v>
      </c>
      <c r="Z413" s="13"/>
      <c r="AA413" s="7">
        <v>9</v>
      </c>
      <c r="AB413" s="7" t="s">
        <v>45</v>
      </c>
      <c r="AC413" s="7" t="s">
        <v>48</v>
      </c>
      <c r="AD413" s="7" t="s">
        <v>49</v>
      </c>
      <c r="AE413" s="7" t="s">
        <v>38</v>
      </c>
      <c r="AF413" s="15">
        <v>964630.03691340005</v>
      </c>
      <c r="AQ413" s="7" t="s">
        <v>32</v>
      </c>
      <c r="AR413" s="7" t="s">
        <v>44</v>
      </c>
      <c r="AS413" s="7" t="s">
        <v>43</v>
      </c>
      <c r="AT413" s="13">
        <v>41518</v>
      </c>
      <c r="AU413" s="13" t="s">
        <v>356</v>
      </c>
      <c r="AV413" s="235" t="str">
        <f t="shared" si="17"/>
        <v>Q3</v>
      </c>
      <c r="AW413" s="7" t="s">
        <v>45</v>
      </c>
      <c r="AX413" s="7" t="s">
        <v>48</v>
      </c>
      <c r="AY413" s="7" t="s">
        <v>49</v>
      </c>
      <c r="AZ413" s="7" t="s">
        <v>38</v>
      </c>
      <c r="BA413" s="15">
        <v>964630.03691340005</v>
      </c>
    </row>
    <row r="414" spans="2:53">
      <c r="B414" s="238"/>
      <c r="C414" s="239"/>
      <c r="D414" s="239"/>
      <c r="E414" s="240"/>
      <c r="F414" s="240"/>
      <c r="G414" s="240"/>
      <c r="H414" s="239"/>
      <c r="I414" s="239"/>
      <c r="J414" s="239"/>
      <c r="K414" s="239"/>
      <c r="L414" s="239"/>
      <c r="M414" s="242"/>
      <c r="S414" s="7" t="s">
        <v>32</v>
      </c>
      <c r="T414" s="7" t="s">
        <v>44</v>
      </c>
      <c r="U414" s="7" t="s">
        <v>43</v>
      </c>
      <c r="V414" s="13">
        <v>41548</v>
      </c>
      <c r="W414" s="13" t="s">
        <v>320</v>
      </c>
      <c r="X414" s="13" t="str">
        <f t="shared" si="16"/>
        <v>10/2/2017</v>
      </c>
      <c r="Y414" s="13" t="s">
        <v>357</v>
      </c>
      <c r="Z414" s="13"/>
      <c r="AA414" s="7">
        <v>10</v>
      </c>
      <c r="AB414" s="7" t="s">
        <v>45</v>
      </c>
      <c r="AC414" s="7" t="s">
        <v>48</v>
      </c>
      <c r="AD414" s="7" t="s">
        <v>49</v>
      </c>
      <c r="AE414" s="7" t="s">
        <v>38</v>
      </c>
      <c r="AF414" s="15">
        <v>811393.74381779996</v>
      </c>
      <c r="AQ414" s="7" t="s">
        <v>32</v>
      </c>
      <c r="AR414" s="7" t="s">
        <v>44</v>
      </c>
      <c r="AS414" s="7" t="s">
        <v>43</v>
      </c>
      <c r="AT414" s="13">
        <v>41548</v>
      </c>
      <c r="AU414" s="13" t="s">
        <v>357</v>
      </c>
      <c r="AV414" s="235" t="str">
        <f t="shared" si="17"/>
        <v>Q4</v>
      </c>
      <c r="AW414" s="7" t="s">
        <v>45</v>
      </c>
      <c r="AX414" s="7" t="s">
        <v>48</v>
      </c>
      <c r="AY414" s="7" t="s">
        <v>49</v>
      </c>
      <c r="AZ414" s="7" t="s">
        <v>38</v>
      </c>
      <c r="BA414" s="15">
        <v>811393.74381779996</v>
      </c>
    </row>
    <row r="415" spans="2:53">
      <c r="B415" s="243"/>
      <c r="C415" s="244"/>
      <c r="D415" s="244"/>
      <c r="E415" s="245"/>
      <c r="F415" s="245"/>
      <c r="G415" s="245"/>
      <c r="H415" s="244"/>
      <c r="I415" s="244"/>
      <c r="J415" s="244"/>
      <c r="K415" s="244"/>
      <c r="L415" s="244"/>
      <c r="M415" s="247"/>
      <c r="S415" s="7" t="s">
        <v>32</v>
      </c>
      <c r="T415" s="7" t="s">
        <v>44</v>
      </c>
      <c r="U415" s="7" t="s">
        <v>43</v>
      </c>
      <c r="V415" s="13">
        <v>41579</v>
      </c>
      <c r="W415" s="13" t="s">
        <v>321</v>
      </c>
      <c r="X415" s="13" t="str">
        <f t="shared" si="16"/>
        <v>11/2/2017</v>
      </c>
      <c r="Y415" s="13" t="s">
        <v>358</v>
      </c>
      <c r="Z415" s="13"/>
      <c r="AA415" s="7">
        <v>11</v>
      </c>
      <c r="AB415" s="7" t="s">
        <v>45</v>
      </c>
      <c r="AC415" s="7" t="s">
        <v>48</v>
      </c>
      <c r="AD415" s="7" t="s">
        <v>49</v>
      </c>
      <c r="AE415" s="7" t="s">
        <v>38</v>
      </c>
      <c r="AF415" s="15">
        <v>689988.02642055007</v>
      </c>
      <c r="AQ415" s="7" t="s">
        <v>32</v>
      </c>
      <c r="AR415" s="7" t="s">
        <v>44</v>
      </c>
      <c r="AS415" s="7" t="s">
        <v>43</v>
      </c>
      <c r="AT415" s="13">
        <v>41579</v>
      </c>
      <c r="AU415" s="13" t="s">
        <v>358</v>
      </c>
      <c r="AV415" s="235" t="str">
        <f t="shared" si="17"/>
        <v>Q4</v>
      </c>
      <c r="AW415" s="7" t="s">
        <v>45</v>
      </c>
      <c r="AX415" s="7" t="s">
        <v>48</v>
      </c>
      <c r="AY415" s="7" t="s">
        <v>49</v>
      </c>
      <c r="AZ415" s="7" t="s">
        <v>38</v>
      </c>
      <c r="BA415" s="15">
        <v>689988.02642055007</v>
      </c>
    </row>
    <row r="416" spans="2:53">
      <c r="B416" s="238"/>
      <c r="C416" s="239"/>
      <c r="D416" s="239"/>
      <c r="E416" s="240"/>
      <c r="F416" s="240"/>
      <c r="G416" s="240"/>
      <c r="H416" s="239"/>
      <c r="I416" s="239"/>
      <c r="J416" s="239"/>
      <c r="K416" s="239"/>
      <c r="L416" s="239"/>
      <c r="M416" s="242"/>
      <c r="S416" s="7" t="s">
        <v>32</v>
      </c>
      <c r="T416" s="7" t="s">
        <v>44</v>
      </c>
      <c r="U416" s="7" t="s">
        <v>43</v>
      </c>
      <c r="V416" s="13">
        <v>41609</v>
      </c>
      <c r="W416" s="13" t="s">
        <v>322</v>
      </c>
      <c r="X416" s="13" t="str">
        <f t="shared" si="16"/>
        <v>12/2/2017</v>
      </c>
      <c r="Y416" s="13" t="s">
        <v>359</v>
      </c>
      <c r="Z416" s="13"/>
      <c r="AA416" s="7">
        <v>12</v>
      </c>
      <c r="AB416" s="7" t="s">
        <v>45</v>
      </c>
      <c r="AC416" s="7" t="s">
        <v>48</v>
      </c>
      <c r="AD416" s="7" t="s">
        <v>49</v>
      </c>
      <c r="AE416" s="7" t="s">
        <v>38</v>
      </c>
      <c r="AF416" s="15">
        <v>775165.96316250006</v>
      </c>
      <c r="AQ416" s="7" t="s">
        <v>32</v>
      </c>
      <c r="AR416" s="7" t="s">
        <v>44</v>
      </c>
      <c r="AS416" s="7" t="s">
        <v>43</v>
      </c>
      <c r="AT416" s="13">
        <v>41609</v>
      </c>
      <c r="AU416" s="13" t="s">
        <v>359</v>
      </c>
      <c r="AV416" s="235" t="str">
        <f t="shared" si="17"/>
        <v>Q4</v>
      </c>
      <c r="AW416" s="7" t="s">
        <v>45</v>
      </c>
      <c r="AX416" s="7" t="s">
        <v>48</v>
      </c>
      <c r="AY416" s="7" t="s">
        <v>49</v>
      </c>
      <c r="AZ416" s="7" t="s">
        <v>38</v>
      </c>
      <c r="BA416" s="15">
        <v>775165.96316250006</v>
      </c>
    </row>
    <row r="417" spans="2:53">
      <c r="B417" s="243"/>
      <c r="C417" s="244"/>
      <c r="D417" s="244"/>
      <c r="E417" s="245"/>
      <c r="F417" s="245"/>
      <c r="G417" s="245"/>
      <c r="H417" s="244"/>
      <c r="I417" s="244"/>
      <c r="J417" s="244"/>
      <c r="K417" s="244"/>
      <c r="L417" s="244"/>
      <c r="M417" s="247"/>
      <c r="S417" s="7" t="s">
        <v>32</v>
      </c>
      <c r="T417" s="7" t="s">
        <v>44</v>
      </c>
      <c r="U417" s="7" t="s">
        <v>43</v>
      </c>
      <c r="V417" s="13">
        <v>41640</v>
      </c>
      <c r="W417" s="13" t="s">
        <v>312</v>
      </c>
      <c r="X417" s="13" t="str">
        <f t="shared" si="16"/>
        <v>1/2/2018</v>
      </c>
      <c r="Y417" s="13" t="s">
        <v>360</v>
      </c>
      <c r="Z417" s="13"/>
      <c r="AA417" s="7">
        <v>1</v>
      </c>
      <c r="AB417" s="7" t="s">
        <v>45</v>
      </c>
      <c r="AC417" s="7" t="s">
        <v>48</v>
      </c>
      <c r="AD417" s="7" t="s">
        <v>49</v>
      </c>
      <c r="AE417" s="7" t="s">
        <v>38</v>
      </c>
      <c r="AF417" s="15">
        <v>1034512.9923375</v>
      </c>
      <c r="AQ417" s="7" t="s">
        <v>32</v>
      </c>
      <c r="AR417" s="7" t="s">
        <v>44</v>
      </c>
      <c r="AS417" s="7" t="s">
        <v>43</v>
      </c>
      <c r="AT417" s="13">
        <v>41640</v>
      </c>
      <c r="AU417" s="13" t="s">
        <v>360</v>
      </c>
      <c r="AV417" s="235" t="str">
        <f t="shared" si="17"/>
        <v>Q1</v>
      </c>
      <c r="AW417" s="7" t="s">
        <v>45</v>
      </c>
      <c r="AX417" s="7" t="s">
        <v>48</v>
      </c>
      <c r="AY417" s="7" t="s">
        <v>49</v>
      </c>
      <c r="AZ417" s="7" t="s">
        <v>38</v>
      </c>
      <c r="BA417" s="15">
        <v>1034512.9923375</v>
      </c>
    </row>
    <row r="418" spans="2:53">
      <c r="B418" s="238"/>
      <c r="C418" s="239"/>
      <c r="D418" s="239"/>
      <c r="E418" s="240"/>
      <c r="F418" s="240"/>
      <c r="G418" s="240"/>
      <c r="H418" s="239"/>
      <c r="I418" s="239"/>
      <c r="J418" s="239"/>
      <c r="K418" s="239"/>
      <c r="L418" s="239"/>
      <c r="M418" s="242"/>
      <c r="S418" s="7" t="s">
        <v>32</v>
      </c>
      <c r="T418" s="7" t="s">
        <v>44</v>
      </c>
      <c r="U418" s="7" t="s">
        <v>43</v>
      </c>
      <c r="V418" s="13">
        <v>41671</v>
      </c>
      <c r="W418" s="13" t="s">
        <v>313</v>
      </c>
      <c r="X418" s="13" t="str">
        <f t="shared" si="16"/>
        <v>2/2/2018</v>
      </c>
      <c r="Y418" s="13" t="s">
        <v>361</v>
      </c>
      <c r="Z418" s="13"/>
      <c r="AA418" s="7">
        <v>2</v>
      </c>
      <c r="AB418" s="7" t="s">
        <v>45</v>
      </c>
      <c r="AC418" s="7" t="s">
        <v>48</v>
      </c>
      <c r="AD418" s="7" t="s">
        <v>49</v>
      </c>
      <c r="AE418" s="7" t="s">
        <v>38</v>
      </c>
      <c r="AF418" s="15">
        <v>888365.66788124992</v>
      </c>
      <c r="AQ418" s="7" t="s">
        <v>32</v>
      </c>
      <c r="AR418" s="7" t="s">
        <v>44</v>
      </c>
      <c r="AS418" s="7" t="s">
        <v>43</v>
      </c>
      <c r="AT418" s="13">
        <v>41671</v>
      </c>
      <c r="AU418" s="13" t="s">
        <v>361</v>
      </c>
      <c r="AV418" s="235" t="str">
        <f t="shared" si="17"/>
        <v>Q1</v>
      </c>
      <c r="AW418" s="7" t="s">
        <v>45</v>
      </c>
      <c r="AX418" s="7" t="s">
        <v>48</v>
      </c>
      <c r="AY418" s="7" t="s">
        <v>49</v>
      </c>
      <c r="AZ418" s="7" t="s">
        <v>38</v>
      </c>
      <c r="BA418" s="15">
        <v>888365.66788124992</v>
      </c>
    </row>
    <row r="419" spans="2:53">
      <c r="B419" s="243"/>
      <c r="C419" s="244"/>
      <c r="D419" s="244"/>
      <c r="E419" s="245"/>
      <c r="F419" s="245"/>
      <c r="G419" s="245"/>
      <c r="H419" s="244"/>
      <c r="I419" s="244"/>
      <c r="J419" s="244"/>
      <c r="K419" s="244"/>
      <c r="L419" s="244"/>
      <c r="M419" s="247"/>
      <c r="S419" s="7" t="s">
        <v>32</v>
      </c>
      <c r="T419" s="7" t="s">
        <v>44</v>
      </c>
      <c r="U419" s="7" t="s">
        <v>43</v>
      </c>
      <c r="V419" s="13">
        <v>41699</v>
      </c>
      <c r="W419" s="13" t="s">
        <v>314</v>
      </c>
      <c r="X419" s="13" t="str">
        <f t="shared" si="16"/>
        <v>3/2/2018</v>
      </c>
      <c r="Y419" s="13" t="s">
        <v>362</v>
      </c>
      <c r="Z419" s="13"/>
      <c r="AA419" s="7">
        <v>3</v>
      </c>
      <c r="AB419" s="7" t="s">
        <v>45</v>
      </c>
      <c r="AC419" s="7" t="s">
        <v>48</v>
      </c>
      <c r="AD419" s="7" t="s">
        <v>49</v>
      </c>
      <c r="AE419" s="7" t="s">
        <v>38</v>
      </c>
      <c r="AF419" s="15">
        <v>1248956.7417843752</v>
      </c>
      <c r="AQ419" s="7" t="s">
        <v>32</v>
      </c>
      <c r="AR419" s="7" t="s">
        <v>44</v>
      </c>
      <c r="AS419" s="7" t="s">
        <v>43</v>
      </c>
      <c r="AT419" s="13">
        <v>41699</v>
      </c>
      <c r="AU419" s="13" t="s">
        <v>362</v>
      </c>
      <c r="AV419" s="235" t="str">
        <f t="shared" si="17"/>
        <v>Q1</v>
      </c>
      <c r="AW419" s="7" t="s">
        <v>45</v>
      </c>
      <c r="AX419" s="7" t="s">
        <v>48</v>
      </c>
      <c r="AY419" s="7" t="s">
        <v>49</v>
      </c>
      <c r="AZ419" s="7" t="s">
        <v>38</v>
      </c>
      <c r="BA419" s="15">
        <v>1248956.7417843752</v>
      </c>
    </row>
    <row r="420" spans="2:53">
      <c r="B420" s="238"/>
      <c r="C420" s="239"/>
      <c r="D420" s="239"/>
      <c r="E420" s="240"/>
      <c r="F420" s="240"/>
      <c r="G420" s="240"/>
      <c r="H420" s="239"/>
      <c r="I420" s="239"/>
      <c r="J420" s="239"/>
      <c r="K420" s="239"/>
      <c r="L420" s="239"/>
      <c r="M420" s="242"/>
      <c r="S420" s="7" t="s">
        <v>32</v>
      </c>
      <c r="T420" s="7" t="s">
        <v>44</v>
      </c>
      <c r="U420" s="7" t="s">
        <v>43</v>
      </c>
      <c r="V420" s="13">
        <v>41730</v>
      </c>
      <c r="W420" s="13" t="s">
        <v>315</v>
      </c>
      <c r="X420" s="13" t="str">
        <f t="shared" si="16"/>
        <v>4/2/2018</v>
      </c>
      <c r="Y420" s="13" t="s">
        <v>363</v>
      </c>
      <c r="Z420" s="13"/>
      <c r="AA420" s="7">
        <v>4</v>
      </c>
      <c r="AB420" s="7" t="s">
        <v>45</v>
      </c>
      <c r="AC420" s="7" t="s">
        <v>48</v>
      </c>
      <c r="AD420" s="7" t="s">
        <v>49</v>
      </c>
      <c r="AE420" s="7" t="s">
        <v>38</v>
      </c>
      <c r="AF420" s="15">
        <v>680069.70427499991</v>
      </c>
      <c r="AQ420" s="7" t="s">
        <v>32</v>
      </c>
      <c r="AR420" s="7" t="s">
        <v>44</v>
      </c>
      <c r="AS420" s="7" t="s">
        <v>43</v>
      </c>
      <c r="AT420" s="13">
        <v>41730</v>
      </c>
      <c r="AU420" s="13" t="s">
        <v>363</v>
      </c>
      <c r="AV420" s="235" t="str">
        <f t="shared" si="17"/>
        <v>Q2</v>
      </c>
      <c r="AW420" s="7" t="s">
        <v>45</v>
      </c>
      <c r="AX420" s="7" t="s">
        <v>48</v>
      </c>
      <c r="AY420" s="7" t="s">
        <v>49</v>
      </c>
      <c r="AZ420" s="7" t="s">
        <v>38</v>
      </c>
      <c r="BA420" s="15">
        <v>680069.70427499991</v>
      </c>
    </row>
    <row r="421" spans="2:53">
      <c r="B421" s="243"/>
      <c r="C421" s="244"/>
      <c r="D421" s="244"/>
      <c r="E421" s="245"/>
      <c r="F421" s="245"/>
      <c r="G421" s="245"/>
      <c r="H421" s="244"/>
      <c r="I421" s="244"/>
      <c r="J421" s="244"/>
      <c r="K421" s="244"/>
      <c r="L421" s="244"/>
      <c r="M421" s="247"/>
      <c r="S421" s="7" t="s">
        <v>32</v>
      </c>
      <c r="T421" s="7" t="s">
        <v>44</v>
      </c>
      <c r="U421" s="7" t="s">
        <v>43</v>
      </c>
      <c r="V421" s="13">
        <v>41760</v>
      </c>
      <c r="W421" s="13" t="s">
        <v>272</v>
      </c>
      <c r="X421" s="13" t="str">
        <f t="shared" si="16"/>
        <v>5/2/2018</v>
      </c>
      <c r="Y421" s="13" t="s">
        <v>364</v>
      </c>
      <c r="Z421" s="13"/>
      <c r="AA421" s="7">
        <v>5</v>
      </c>
      <c r="AB421" s="7" t="s">
        <v>45</v>
      </c>
      <c r="AC421" s="7" t="s">
        <v>48</v>
      </c>
      <c r="AD421" s="7" t="s">
        <v>49</v>
      </c>
      <c r="AE421" s="7" t="s">
        <v>38</v>
      </c>
      <c r="AF421" s="15">
        <v>878169.84401249979</v>
      </c>
      <c r="AQ421" s="7" t="s">
        <v>32</v>
      </c>
      <c r="AR421" s="7" t="s">
        <v>44</v>
      </c>
      <c r="AS421" s="7" t="s">
        <v>43</v>
      </c>
      <c r="AT421" s="13">
        <v>41760</v>
      </c>
      <c r="AU421" s="13" t="s">
        <v>364</v>
      </c>
      <c r="AV421" s="235" t="str">
        <f t="shared" si="17"/>
        <v>Q2</v>
      </c>
      <c r="AW421" s="7" t="s">
        <v>45</v>
      </c>
      <c r="AX421" s="7" t="s">
        <v>48</v>
      </c>
      <c r="AY421" s="7" t="s">
        <v>49</v>
      </c>
      <c r="AZ421" s="7" t="s">
        <v>38</v>
      </c>
      <c r="BA421" s="15">
        <v>878169.84401249979</v>
      </c>
    </row>
    <row r="422" spans="2:53">
      <c r="B422" s="238"/>
      <c r="C422" s="239"/>
      <c r="D422" s="239"/>
      <c r="E422" s="240"/>
      <c r="F422" s="240"/>
      <c r="G422" s="240"/>
      <c r="H422" s="239"/>
      <c r="I422" s="239"/>
      <c r="J422" s="239"/>
      <c r="K422" s="239"/>
      <c r="L422" s="239"/>
      <c r="M422" s="242"/>
      <c r="S422" s="7" t="s">
        <v>32</v>
      </c>
      <c r="T422" s="7" t="s">
        <v>44</v>
      </c>
      <c r="U422" s="7" t="s">
        <v>43</v>
      </c>
      <c r="V422" s="13">
        <v>41791</v>
      </c>
      <c r="W422" s="13" t="s">
        <v>316</v>
      </c>
      <c r="X422" s="13" t="str">
        <f t="shared" si="16"/>
        <v>6/2/2018</v>
      </c>
      <c r="Y422" s="13" t="s">
        <v>365</v>
      </c>
      <c r="Z422" s="13"/>
      <c r="AA422" s="7">
        <v>6</v>
      </c>
      <c r="AB422" s="7" t="s">
        <v>45</v>
      </c>
      <c r="AC422" s="7" t="s">
        <v>48</v>
      </c>
      <c r="AD422" s="7" t="s">
        <v>49</v>
      </c>
      <c r="AE422" s="7" t="s">
        <v>38</v>
      </c>
      <c r="AF422" s="15">
        <v>1253465.5146975003</v>
      </c>
      <c r="AQ422" s="7" t="s">
        <v>32</v>
      </c>
      <c r="AR422" s="7" t="s">
        <v>44</v>
      </c>
      <c r="AS422" s="7" t="s">
        <v>43</v>
      </c>
      <c r="AT422" s="13">
        <v>41791</v>
      </c>
      <c r="AU422" s="13" t="s">
        <v>365</v>
      </c>
      <c r="AV422" s="235" t="str">
        <f t="shared" si="17"/>
        <v>Q2</v>
      </c>
      <c r="AW422" s="7" t="s">
        <v>45</v>
      </c>
      <c r="AX422" s="7" t="s">
        <v>48</v>
      </c>
      <c r="AY422" s="7" t="s">
        <v>49</v>
      </c>
      <c r="AZ422" s="7" t="s">
        <v>38</v>
      </c>
      <c r="BA422" s="15">
        <v>1253465.5146975003</v>
      </c>
    </row>
    <row r="423" spans="2:53">
      <c r="B423" s="243"/>
      <c r="C423" s="244"/>
      <c r="D423" s="244"/>
      <c r="E423" s="245"/>
      <c r="F423" s="245"/>
      <c r="G423" s="245"/>
      <c r="H423" s="244"/>
      <c r="I423" s="244"/>
      <c r="J423" s="244"/>
      <c r="K423" s="244"/>
      <c r="L423" s="244"/>
      <c r="M423" s="247"/>
      <c r="S423" s="7" t="s">
        <v>32</v>
      </c>
      <c r="T423" s="7" t="s">
        <v>44</v>
      </c>
      <c r="U423" s="7" t="s">
        <v>43</v>
      </c>
      <c r="V423" s="13">
        <v>41456</v>
      </c>
      <c r="W423" s="13" t="s">
        <v>317</v>
      </c>
      <c r="X423" s="13" t="str">
        <f t="shared" si="16"/>
        <v>7/2/2017</v>
      </c>
      <c r="Y423" s="13" t="s">
        <v>354</v>
      </c>
      <c r="Z423" s="13"/>
      <c r="AA423" s="7">
        <v>7</v>
      </c>
      <c r="AB423" s="7" t="s">
        <v>45</v>
      </c>
      <c r="AC423" s="7" t="s">
        <v>48</v>
      </c>
      <c r="AD423" s="7" t="s">
        <v>50</v>
      </c>
      <c r="AE423" s="7" t="s">
        <v>38</v>
      </c>
      <c r="AF423" s="15">
        <v>829385.88554250007</v>
      </c>
      <c r="AQ423" s="7" t="s">
        <v>32</v>
      </c>
      <c r="AR423" s="7" t="s">
        <v>44</v>
      </c>
      <c r="AS423" s="7" t="s">
        <v>43</v>
      </c>
      <c r="AT423" s="13">
        <v>41456</v>
      </c>
      <c r="AU423" s="13" t="s">
        <v>354</v>
      </c>
      <c r="AV423" s="235" t="str">
        <f t="shared" si="17"/>
        <v>Q3</v>
      </c>
      <c r="AW423" s="7" t="s">
        <v>45</v>
      </c>
      <c r="AX423" s="7" t="s">
        <v>48</v>
      </c>
      <c r="AY423" s="7" t="s">
        <v>50</v>
      </c>
      <c r="AZ423" s="7" t="s">
        <v>38</v>
      </c>
      <c r="BA423" s="15">
        <v>829385.88554250007</v>
      </c>
    </row>
    <row r="424" spans="2:53">
      <c r="B424" s="238"/>
      <c r="C424" s="239"/>
      <c r="D424" s="239"/>
      <c r="E424" s="240"/>
      <c r="F424" s="240"/>
      <c r="G424" s="240"/>
      <c r="H424" s="239"/>
      <c r="I424" s="239"/>
      <c r="J424" s="239"/>
      <c r="K424" s="239"/>
      <c r="L424" s="239"/>
      <c r="M424" s="242"/>
      <c r="S424" s="7" t="s">
        <v>32</v>
      </c>
      <c r="T424" s="7" t="s">
        <v>44</v>
      </c>
      <c r="U424" s="7" t="s">
        <v>43</v>
      </c>
      <c r="V424" s="13">
        <v>41487</v>
      </c>
      <c r="W424" s="13" t="s">
        <v>318</v>
      </c>
      <c r="X424" s="13" t="str">
        <f t="shared" si="16"/>
        <v>8/2/2017</v>
      </c>
      <c r="Y424" s="13" t="s">
        <v>355</v>
      </c>
      <c r="Z424" s="13"/>
      <c r="AA424" s="7">
        <v>8</v>
      </c>
      <c r="AB424" s="7" t="s">
        <v>45</v>
      </c>
      <c r="AC424" s="7" t="s">
        <v>48</v>
      </c>
      <c r="AD424" s="7" t="s">
        <v>50</v>
      </c>
      <c r="AE424" s="7" t="s">
        <v>38</v>
      </c>
      <c r="AF424" s="15">
        <v>660748.90166999993</v>
      </c>
      <c r="AQ424" s="7" t="s">
        <v>32</v>
      </c>
      <c r="AR424" s="7" t="s">
        <v>44</v>
      </c>
      <c r="AS424" s="7" t="s">
        <v>43</v>
      </c>
      <c r="AT424" s="13">
        <v>41487</v>
      </c>
      <c r="AU424" s="13" t="s">
        <v>355</v>
      </c>
      <c r="AV424" s="235" t="str">
        <f t="shared" si="17"/>
        <v>Q3</v>
      </c>
      <c r="AW424" s="7" t="s">
        <v>45</v>
      </c>
      <c r="AX424" s="7" t="s">
        <v>48</v>
      </c>
      <c r="AY424" s="7" t="s">
        <v>50</v>
      </c>
      <c r="AZ424" s="7" t="s">
        <v>38</v>
      </c>
      <c r="BA424" s="15">
        <v>660748.90166999993</v>
      </c>
    </row>
    <row r="425" spans="2:53">
      <c r="B425" s="243"/>
      <c r="C425" s="244"/>
      <c r="D425" s="244"/>
      <c r="E425" s="245"/>
      <c r="F425" s="245"/>
      <c r="G425" s="245"/>
      <c r="H425" s="244"/>
      <c r="I425" s="244"/>
      <c r="J425" s="244"/>
      <c r="K425" s="244"/>
      <c r="L425" s="244"/>
      <c r="M425" s="247"/>
      <c r="S425" s="7" t="s">
        <v>32</v>
      </c>
      <c r="T425" s="7" t="s">
        <v>44</v>
      </c>
      <c r="U425" s="7" t="s">
        <v>43</v>
      </c>
      <c r="V425" s="13">
        <v>41518</v>
      </c>
      <c r="W425" s="13" t="s">
        <v>319</v>
      </c>
      <c r="X425" s="13" t="str">
        <f t="shared" si="16"/>
        <v>9/2/2017</v>
      </c>
      <c r="Y425" s="13" t="s">
        <v>356</v>
      </c>
      <c r="Z425" s="13"/>
      <c r="AA425" s="7">
        <v>9</v>
      </c>
      <c r="AB425" s="7" t="s">
        <v>45</v>
      </c>
      <c r="AC425" s="7" t="s">
        <v>48</v>
      </c>
      <c r="AD425" s="7" t="s">
        <v>50</v>
      </c>
      <c r="AE425" s="7" t="s">
        <v>38</v>
      </c>
      <c r="AF425" s="15">
        <v>893175.96010499995</v>
      </c>
      <c r="AQ425" s="7" t="s">
        <v>32</v>
      </c>
      <c r="AR425" s="7" t="s">
        <v>44</v>
      </c>
      <c r="AS425" s="7" t="s">
        <v>43</v>
      </c>
      <c r="AT425" s="13">
        <v>41518</v>
      </c>
      <c r="AU425" s="13" t="s">
        <v>356</v>
      </c>
      <c r="AV425" s="235" t="str">
        <f t="shared" si="17"/>
        <v>Q3</v>
      </c>
      <c r="AW425" s="7" t="s">
        <v>45</v>
      </c>
      <c r="AX425" s="7" t="s">
        <v>48</v>
      </c>
      <c r="AY425" s="7" t="s">
        <v>50</v>
      </c>
      <c r="AZ425" s="7" t="s">
        <v>38</v>
      </c>
      <c r="BA425" s="15">
        <v>893175.96010499995</v>
      </c>
    </row>
    <row r="426" spans="2:53">
      <c r="B426" s="238"/>
      <c r="C426" s="239"/>
      <c r="D426" s="239"/>
      <c r="E426" s="240"/>
      <c r="F426" s="240"/>
      <c r="G426" s="240"/>
      <c r="H426" s="239"/>
      <c r="I426" s="239"/>
      <c r="J426" s="239"/>
      <c r="K426" s="239"/>
      <c r="L426" s="239"/>
      <c r="M426" s="242"/>
      <c r="S426" s="7" t="s">
        <v>32</v>
      </c>
      <c r="T426" s="7" t="s">
        <v>44</v>
      </c>
      <c r="U426" s="7" t="s">
        <v>43</v>
      </c>
      <c r="V426" s="13">
        <v>41548</v>
      </c>
      <c r="W426" s="13" t="s">
        <v>320</v>
      </c>
      <c r="X426" s="13" t="str">
        <f t="shared" si="16"/>
        <v>10/2/2017</v>
      </c>
      <c r="Y426" s="13" t="s">
        <v>357</v>
      </c>
      <c r="Z426" s="13"/>
      <c r="AA426" s="7">
        <v>10</v>
      </c>
      <c r="AB426" s="7" t="s">
        <v>45</v>
      </c>
      <c r="AC426" s="7" t="s">
        <v>48</v>
      </c>
      <c r="AD426" s="7" t="s">
        <v>50</v>
      </c>
      <c r="AE426" s="7" t="s">
        <v>38</v>
      </c>
      <c r="AF426" s="15">
        <v>751290.50353499991</v>
      </c>
      <c r="AQ426" s="7" t="s">
        <v>32</v>
      </c>
      <c r="AR426" s="7" t="s">
        <v>44</v>
      </c>
      <c r="AS426" s="7" t="s">
        <v>43</v>
      </c>
      <c r="AT426" s="13">
        <v>41548</v>
      </c>
      <c r="AU426" s="13" t="s">
        <v>357</v>
      </c>
      <c r="AV426" s="235" t="str">
        <f t="shared" si="17"/>
        <v>Q4</v>
      </c>
      <c r="AW426" s="7" t="s">
        <v>45</v>
      </c>
      <c r="AX426" s="7" t="s">
        <v>48</v>
      </c>
      <c r="AY426" s="7" t="s">
        <v>50</v>
      </c>
      <c r="AZ426" s="7" t="s">
        <v>38</v>
      </c>
      <c r="BA426" s="15">
        <v>751290.50353499991</v>
      </c>
    </row>
    <row r="427" spans="2:53">
      <c r="B427" s="243"/>
      <c r="C427" s="244"/>
      <c r="D427" s="244"/>
      <c r="E427" s="245"/>
      <c r="F427" s="245"/>
      <c r="G427" s="245"/>
      <c r="H427" s="244"/>
      <c r="I427" s="244"/>
      <c r="J427" s="244"/>
      <c r="K427" s="244"/>
      <c r="L427" s="244"/>
      <c r="M427" s="247"/>
      <c r="S427" s="7" t="s">
        <v>32</v>
      </c>
      <c r="T427" s="7" t="s">
        <v>44</v>
      </c>
      <c r="U427" s="7" t="s">
        <v>43</v>
      </c>
      <c r="V427" s="13">
        <v>41579</v>
      </c>
      <c r="W427" s="13" t="s">
        <v>321</v>
      </c>
      <c r="X427" s="13" t="str">
        <f t="shared" si="16"/>
        <v>11/2/2017</v>
      </c>
      <c r="Y427" s="13" t="s">
        <v>358</v>
      </c>
      <c r="Z427" s="13"/>
      <c r="AA427" s="7">
        <v>11</v>
      </c>
      <c r="AB427" s="7" t="s">
        <v>45</v>
      </c>
      <c r="AC427" s="7" t="s">
        <v>48</v>
      </c>
      <c r="AD427" s="7" t="s">
        <v>50</v>
      </c>
      <c r="AE427" s="7" t="s">
        <v>38</v>
      </c>
      <c r="AF427" s="15">
        <v>638877.80224125006</v>
      </c>
      <c r="AQ427" s="7" t="s">
        <v>32</v>
      </c>
      <c r="AR427" s="7" t="s">
        <v>44</v>
      </c>
      <c r="AS427" s="7" t="s">
        <v>43</v>
      </c>
      <c r="AT427" s="13">
        <v>41579</v>
      </c>
      <c r="AU427" s="13" t="s">
        <v>358</v>
      </c>
      <c r="AV427" s="235" t="str">
        <f t="shared" si="17"/>
        <v>Q4</v>
      </c>
      <c r="AW427" s="7" t="s">
        <v>45</v>
      </c>
      <c r="AX427" s="7" t="s">
        <v>48</v>
      </c>
      <c r="AY427" s="7" t="s">
        <v>50</v>
      </c>
      <c r="AZ427" s="7" t="s">
        <v>38</v>
      </c>
      <c r="BA427" s="15">
        <v>638877.80224125006</v>
      </c>
    </row>
    <row r="428" spans="2:53">
      <c r="B428" s="238"/>
      <c r="C428" s="239"/>
      <c r="D428" s="239"/>
      <c r="E428" s="240"/>
      <c r="F428" s="240"/>
      <c r="G428" s="240"/>
      <c r="H428" s="239"/>
      <c r="I428" s="239"/>
      <c r="J428" s="239"/>
      <c r="K428" s="239"/>
      <c r="L428" s="239"/>
      <c r="M428" s="242"/>
      <c r="S428" s="7" t="s">
        <v>32</v>
      </c>
      <c r="T428" s="7" t="s">
        <v>44</v>
      </c>
      <c r="U428" s="7" t="s">
        <v>43</v>
      </c>
      <c r="V428" s="13">
        <v>41609</v>
      </c>
      <c r="W428" s="13" t="s">
        <v>322</v>
      </c>
      <c r="X428" s="13" t="str">
        <f t="shared" si="16"/>
        <v>12/2/2017</v>
      </c>
      <c r="Y428" s="13" t="s">
        <v>359</v>
      </c>
      <c r="Z428" s="13"/>
      <c r="AA428" s="7">
        <v>12</v>
      </c>
      <c r="AB428" s="7" t="s">
        <v>45</v>
      </c>
      <c r="AC428" s="7" t="s">
        <v>48</v>
      </c>
      <c r="AD428" s="7" t="s">
        <v>50</v>
      </c>
      <c r="AE428" s="7" t="s">
        <v>38</v>
      </c>
      <c r="AF428" s="15">
        <v>717746.26218750002</v>
      </c>
      <c r="AQ428" s="7" t="s">
        <v>32</v>
      </c>
      <c r="AR428" s="7" t="s">
        <v>44</v>
      </c>
      <c r="AS428" s="7" t="s">
        <v>43</v>
      </c>
      <c r="AT428" s="13">
        <v>41609</v>
      </c>
      <c r="AU428" s="13" t="s">
        <v>359</v>
      </c>
      <c r="AV428" s="235" t="str">
        <f t="shared" si="17"/>
        <v>Q4</v>
      </c>
      <c r="AW428" s="7" t="s">
        <v>45</v>
      </c>
      <c r="AX428" s="7" t="s">
        <v>48</v>
      </c>
      <c r="AY428" s="7" t="s">
        <v>50</v>
      </c>
      <c r="AZ428" s="7" t="s">
        <v>38</v>
      </c>
      <c r="BA428" s="15">
        <v>717746.26218750002</v>
      </c>
    </row>
    <row r="429" spans="2:53">
      <c r="B429" s="243"/>
      <c r="C429" s="244"/>
      <c r="D429" s="244"/>
      <c r="E429" s="245"/>
      <c r="F429" s="245"/>
      <c r="G429" s="245"/>
      <c r="H429" s="244"/>
      <c r="I429" s="244"/>
      <c r="J429" s="244"/>
      <c r="K429" s="244"/>
      <c r="L429" s="244"/>
      <c r="M429" s="247"/>
      <c r="S429" s="7" t="s">
        <v>32</v>
      </c>
      <c r="T429" s="7" t="s">
        <v>44</v>
      </c>
      <c r="U429" s="7" t="s">
        <v>43</v>
      </c>
      <c r="V429" s="13">
        <v>41640</v>
      </c>
      <c r="W429" s="13" t="s">
        <v>312</v>
      </c>
      <c r="X429" s="13" t="str">
        <f t="shared" si="16"/>
        <v>1/2/2018</v>
      </c>
      <c r="Y429" s="13" t="s">
        <v>360</v>
      </c>
      <c r="Z429" s="13"/>
      <c r="AA429" s="7">
        <v>1</v>
      </c>
      <c r="AB429" s="7" t="s">
        <v>45</v>
      </c>
      <c r="AC429" s="7" t="s">
        <v>48</v>
      </c>
      <c r="AD429" s="7" t="s">
        <v>50</v>
      </c>
      <c r="AE429" s="7" t="s">
        <v>38</v>
      </c>
      <c r="AF429" s="15">
        <v>957882.40031249996</v>
      </c>
      <c r="AQ429" s="7" t="s">
        <v>32</v>
      </c>
      <c r="AR429" s="7" t="s">
        <v>44</v>
      </c>
      <c r="AS429" s="7" t="s">
        <v>43</v>
      </c>
      <c r="AT429" s="13">
        <v>41640</v>
      </c>
      <c r="AU429" s="13" t="s">
        <v>360</v>
      </c>
      <c r="AV429" s="235" t="str">
        <f t="shared" si="17"/>
        <v>Q1</v>
      </c>
      <c r="AW429" s="7" t="s">
        <v>45</v>
      </c>
      <c r="AX429" s="7" t="s">
        <v>48</v>
      </c>
      <c r="AY429" s="7" t="s">
        <v>50</v>
      </c>
      <c r="AZ429" s="7" t="s">
        <v>38</v>
      </c>
      <c r="BA429" s="15">
        <v>957882.40031249996</v>
      </c>
    </row>
    <row r="430" spans="2:53">
      <c r="B430" s="238"/>
      <c r="C430" s="239"/>
      <c r="D430" s="239"/>
      <c r="E430" s="240"/>
      <c r="F430" s="240"/>
      <c r="G430" s="240"/>
      <c r="H430" s="239"/>
      <c r="I430" s="239"/>
      <c r="J430" s="239"/>
      <c r="K430" s="239"/>
      <c r="L430" s="239"/>
      <c r="M430" s="242"/>
      <c r="S430" s="7" t="s">
        <v>32</v>
      </c>
      <c r="T430" s="7" t="s">
        <v>44</v>
      </c>
      <c r="U430" s="7" t="s">
        <v>43</v>
      </c>
      <c r="V430" s="13">
        <v>41671</v>
      </c>
      <c r="W430" s="13" t="s">
        <v>313</v>
      </c>
      <c r="X430" s="13" t="str">
        <f t="shared" si="16"/>
        <v>2/2/2018</v>
      </c>
      <c r="Y430" s="13" t="s">
        <v>361</v>
      </c>
      <c r="Z430" s="13"/>
      <c r="AA430" s="7">
        <v>2</v>
      </c>
      <c r="AB430" s="7" t="s">
        <v>45</v>
      </c>
      <c r="AC430" s="7" t="s">
        <v>48</v>
      </c>
      <c r="AD430" s="7" t="s">
        <v>50</v>
      </c>
      <c r="AE430" s="7" t="s">
        <v>38</v>
      </c>
      <c r="AF430" s="15">
        <v>822560.80359374988</v>
      </c>
      <c r="AQ430" s="7" t="s">
        <v>32</v>
      </c>
      <c r="AR430" s="7" t="s">
        <v>44</v>
      </c>
      <c r="AS430" s="7" t="s">
        <v>43</v>
      </c>
      <c r="AT430" s="13">
        <v>41671</v>
      </c>
      <c r="AU430" s="13" t="s">
        <v>361</v>
      </c>
      <c r="AV430" s="235" t="str">
        <f t="shared" si="17"/>
        <v>Q1</v>
      </c>
      <c r="AW430" s="7" t="s">
        <v>45</v>
      </c>
      <c r="AX430" s="7" t="s">
        <v>48</v>
      </c>
      <c r="AY430" s="7" t="s">
        <v>50</v>
      </c>
      <c r="AZ430" s="7" t="s">
        <v>38</v>
      </c>
      <c r="BA430" s="15">
        <v>822560.80359374988</v>
      </c>
    </row>
    <row r="431" spans="2:53">
      <c r="B431" s="243"/>
      <c r="C431" s="244"/>
      <c r="D431" s="244"/>
      <c r="E431" s="245"/>
      <c r="F431" s="245"/>
      <c r="G431" s="245"/>
      <c r="H431" s="244"/>
      <c r="I431" s="244"/>
      <c r="J431" s="244"/>
      <c r="K431" s="244"/>
      <c r="L431" s="244"/>
      <c r="M431" s="247"/>
      <c r="S431" s="7" t="s">
        <v>32</v>
      </c>
      <c r="T431" s="7" t="s">
        <v>44</v>
      </c>
      <c r="U431" s="7" t="s">
        <v>43</v>
      </c>
      <c r="V431" s="13">
        <v>41699</v>
      </c>
      <c r="W431" s="13" t="s">
        <v>314</v>
      </c>
      <c r="X431" s="13" t="str">
        <f t="shared" si="16"/>
        <v>3/2/2018</v>
      </c>
      <c r="Y431" s="13" t="s">
        <v>362</v>
      </c>
      <c r="Z431" s="13"/>
      <c r="AA431" s="7">
        <v>3</v>
      </c>
      <c r="AB431" s="7" t="s">
        <v>45</v>
      </c>
      <c r="AC431" s="7" t="s">
        <v>48</v>
      </c>
      <c r="AD431" s="7" t="s">
        <v>50</v>
      </c>
      <c r="AE431" s="7" t="s">
        <v>38</v>
      </c>
      <c r="AF431" s="15">
        <v>1156441.4275781249</v>
      </c>
      <c r="AQ431" s="7" t="s">
        <v>32</v>
      </c>
      <c r="AR431" s="7" t="s">
        <v>44</v>
      </c>
      <c r="AS431" s="7" t="s">
        <v>43</v>
      </c>
      <c r="AT431" s="13">
        <v>41699</v>
      </c>
      <c r="AU431" s="13" t="s">
        <v>362</v>
      </c>
      <c r="AV431" s="235" t="str">
        <f t="shared" si="17"/>
        <v>Q1</v>
      </c>
      <c r="AW431" s="7" t="s">
        <v>45</v>
      </c>
      <c r="AX431" s="7" t="s">
        <v>48</v>
      </c>
      <c r="AY431" s="7" t="s">
        <v>50</v>
      </c>
      <c r="AZ431" s="7" t="s">
        <v>38</v>
      </c>
      <c r="BA431" s="15">
        <v>1156441.4275781249</v>
      </c>
    </row>
    <row r="432" spans="2:53">
      <c r="B432" s="238"/>
      <c r="C432" s="239"/>
      <c r="D432" s="239"/>
      <c r="E432" s="240"/>
      <c r="F432" s="240"/>
      <c r="G432" s="240"/>
      <c r="H432" s="239"/>
      <c r="I432" s="239"/>
      <c r="J432" s="239"/>
      <c r="K432" s="239"/>
      <c r="L432" s="239"/>
      <c r="M432" s="242"/>
      <c r="S432" s="7" t="s">
        <v>32</v>
      </c>
      <c r="T432" s="7" t="s">
        <v>44</v>
      </c>
      <c r="U432" s="7" t="s">
        <v>43</v>
      </c>
      <c r="V432" s="13">
        <v>41730</v>
      </c>
      <c r="W432" s="13" t="s">
        <v>315</v>
      </c>
      <c r="X432" s="13" t="str">
        <f t="shared" si="16"/>
        <v>4/2/2018</v>
      </c>
      <c r="Y432" s="13" t="s">
        <v>363</v>
      </c>
      <c r="Z432" s="13"/>
      <c r="AA432" s="7">
        <v>4</v>
      </c>
      <c r="AB432" s="7" t="s">
        <v>45</v>
      </c>
      <c r="AC432" s="7" t="s">
        <v>48</v>
      </c>
      <c r="AD432" s="7" t="s">
        <v>50</v>
      </c>
      <c r="AE432" s="7" t="s">
        <v>38</v>
      </c>
      <c r="AF432" s="15">
        <v>629694.17062500003</v>
      </c>
      <c r="AQ432" s="7" t="s">
        <v>32</v>
      </c>
      <c r="AR432" s="7" t="s">
        <v>44</v>
      </c>
      <c r="AS432" s="7" t="s">
        <v>43</v>
      </c>
      <c r="AT432" s="13">
        <v>41730</v>
      </c>
      <c r="AU432" s="13" t="s">
        <v>363</v>
      </c>
      <c r="AV432" s="235" t="str">
        <f t="shared" si="17"/>
        <v>Q2</v>
      </c>
      <c r="AW432" s="7" t="s">
        <v>45</v>
      </c>
      <c r="AX432" s="7" t="s">
        <v>48</v>
      </c>
      <c r="AY432" s="7" t="s">
        <v>50</v>
      </c>
      <c r="AZ432" s="7" t="s">
        <v>38</v>
      </c>
      <c r="BA432" s="15">
        <v>629694.17062500003</v>
      </c>
    </row>
    <row r="433" spans="2:53">
      <c r="B433" s="243"/>
      <c r="C433" s="244"/>
      <c r="D433" s="244"/>
      <c r="E433" s="245"/>
      <c r="F433" s="245"/>
      <c r="G433" s="245"/>
      <c r="H433" s="244"/>
      <c r="I433" s="244"/>
      <c r="J433" s="244"/>
      <c r="K433" s="244"/>
      <c r="L433" s="244"/>
      <c r="M433" s="247"/>
      <c r="S433" s="7" t="s">
        <v>32</v>
      </c>
      <c r="T433" s="7" t="s">
        <v>44</v>
      </c>
      <c r="U433" s="7" t="s">
        <v>43</v>
      </c>
      <c r="V433" s="13">
        <v>41760</v>
      </c>
      <c r="W433" s="13" t="s">
        <v>272</v>
      </c>
      <c r="X433" s="13" t="str">
        <f t="shared" si="16"/>
        <v>5/2/2018</v>
      </c>
      <c r="Y433" s="13" t="s">
        <v>364</v>
      </c>
      <c r="Z433" s="13"/>
      <c r="AA433" s="7">
        <v>5</v>
      </c>
      <c r="AB433" s="7" t="s">
        <v>45</v>
      </c>
      <c r="AC433" s="7" t="s">
        <v>48</v>
      </c>
      <c r="AD433" s="7" t="s">
        <v>50</v>
      </c>
      <c r="AE433" s="7" t="s">
        <v>38</v>
      </c>
      <c r="AF433" s="15">
        <v>813120.22593749978</v>
      </c>
      <c r="AQ433" s="7" t="s">
        <v>32</v>
      </c>
      <c r="AR433" s="7" t="s">
        <v>44</v>
      </c>
      <c r="AS433" s="7" t="s">
        <v>43</v>
      </c>
      <c r="AT433" s="13">
        <v>41760</v>
      </c>
      <c r="AU433" s="13" t="s">
        <v>364</v>
      </c>
      <c r="AV433" s="235" t="str">
        <f t="shared" si="17"/>
        <v>Q2</v>
      </c>
      <c r="AW433" s="7" t="s">
        <v>45</v>
      </c>
      <c r="AX433" s="7" t="s">
        <v>48</v>
      </c>
      <c r="AY433" s="7" t="s">
        <v>50</v>
      </c>
      <c r="AZ433" s="7" t="s">
        <v>38</v>
      </c>
      <c r="BA433" s="15">
        <v>813120.22593749978</v>
      </c>
    </row>
    <row r="434" spans="2:53">
      <c r="B434" s="238"/>
      <c r="C434" s="239"/>
      <c r="D434" s="239"/>
      <c r="E434" s="240"/>
      <c r="F434" s="240"/>
      <c r="G434" s="240"/>
      <c r="H434" s="239"/>
      <c r="I434" s="239"/>
      <c r="J434" s="239"/>
      <c r="K434" s="239"/>
      <c r="L434" s="239"/>
      <c r="M434" s="242"/>
      <c r="S434" s="7" t="s">
        <v>32</v>
      </c>
      <c r="T434" s="7" t="s">
        <v>44</v>
      </c>
      <c r="U434" s="7" t="s">
        <v>43</v>
      </c>
      <c r="V434" s="13">
        <v>41791</v>
      </c>
      <c r="W434" s="13" t="s">
        <v>316</v>
      </c>
      <c r="X434" s="13" t="str">
        <f t="shared" si="16"/>
        <v>6/2/2018</v>
      </c>
      <c r="Y434" s="13" t="s">
        <v>365</v>
      </c>
      <c r="Z434" s="13"/>
      <c r="AA434" s="7">
        <v>6</v>
      </c>
      <c r="AB434" s="7" t="s">
        <v>45</v>
      </c>
      <c r="AC434" s="7" t="s">
        <v>48</v>
      </c>
      <c r="AD434" s="7" t="s">
        <v>50</v>
      </c>
      <c r="AE434" s="7" t="s">
        <v>38</v>
      </c>
      <c r="AF434" s="15">
        <v>1160616.2173125001</v>
      </c>
      <c r="AQ434" s="7" t="s">
        <v>32</v>
      </c>
      <c r="AR434" s="7" t="s">
        <v>44</v>
      </c>
      <c r="AS434" s="7" t="s">
        <v>43</v>
      </c>
      <c r="AT434" s="13">
        <v>41791</v>
      </c>
      <c r="AU434" s="13" t="s">
        <v>365</v>
      </c>
      <c r="AV434" s="235" t="str">
        <f t="shared" si="17"/>
        <v>Q2</v>
      </c>
      <c r="AW434" s="7" t="s">
        <v>45</v>
      </c>
      <c r="AX434" s="7" t="s">
        <v>48</v>
      </c>
      <c r="AY434" s="7" t="s">
        <v>50</v>
      </c>
      <c r="AZ434" s="7" t="s">
        <v>38</v>
      </c>
      <c r="BA434" s="15">
        <v>1160616.2173125001</v>
      </c>
    </row>
    <row r="435" spans="2:53">
      <c r="B435" s="243"/>
      <c r="C435" s="244"/>
      <c r="D435" s="244"/>
      <c r="E435" s="245"/>
      <c r="F435" s="245"/>
      <c r="G435" s="245"/>
      <c r="H435" s="244"/>
      <c r="I435" s="244"/>
      <c r="J435" s="244"/>
      <c r="K435" s="244"/>
      <c r="L435" s="244"/>
      <c r="M435" s="247"/>
      <c r="S435" s="7" t="s">
        <v>32</v>
      </c>
      <c r="T435" s="7" t="s">
        <v>44</v>
      </c>
      <c r="U435" s="7" t="s">
        <v>43</v>
      </c>
      <c r="V435" s="13">
        <v>41456</v>
      </c>
      <c r="W435" s="13" t="s">
        <v>317</v>
      </c>
      <c r="X435" s="13" t="str">
        <f t="shared" si="16"/>
        <v>7/2/2017</v>
      </c>
      <c r="Y435" s="13" t="s">
        <v>354</v>
      </c>
      <c r="Z435" s="13"/>
      <c r="AA435" s="7">
        <v>7</v>
      </c>
      <c r="AB435" s="7" t="s">
        <v>45</v>
      </c>
      <c r="AC435" s="7" t="s">
        <v>51</v>
      </c>
      <c r="AD435" s="7" t="s">
        <v>52</v>
      </c>
      <c r="AE435" s="7" t="s">
        <v>38</v>
      </c>
      <c r="AF435" s="15">
        <v>716589.40510871995</v>
      </c>
      <c r="AQ435" s="7" t="s">
        <v>32</v>
      </c>
      <c r="AR435" s="7" t="s">
        <v>44</v>
      </c>
      <c r="AS435" s="7" t="s">
        <v>43</v>
      </c>
      <c r="AT435" s="13">
        <v>41456</v>
      </c>
      <c r="AU435" s="13" t="s">
        <v>354</v>
      </c>
      <c r="AV435" s="235" t="str">
        <f t="shared" si="17"/>
        <v>Q3</v>
      </c>
      <c r="AW435" s="7" t="s">
        <v>45</v>
      </c>
      <c r="AX435" s="7" t="s">
        <v>51</v>
      </c>
      <c r="AY435" s="7" t="s">
        <v>52</v>
      </c>
      <c r="AZ435" s="7" t="s">
        <v>38</v>
      </c>
      <c r="BA435" s="15">
        <v>716589.40510871995</v>
      </c>
    </row>
    <row r="436" spans="2:53">
      <c r="B436" s="238"/>
      <c r="C436" s="239"/>
      <c r="D436" s="239"/>
      <c r="E436" s="240"/>
      <c r="F436" s="240"/>
      <c r="G436" s="240"/>
      <c r="H436" s="239"/>
      <c r="I436" s="239"/>
      <c r="J436" s="239"/>
      <c r="K436" s="239"/>
      <c r="L436" s="239"/>
      <c r="M436" s="242"/>
      <c r="S436" s="7" t="s">
        <v>32</v>
      </c>
      <c r="T436" s="7" t="s">
        <v>44</v>
      </c>
      <c r="U436" s="7" t="s">
        <v>43</v>
      </c>
      <c r="V436" s="13">
        <v>41487</v>
      </c>
      <c r="W436" s="13" t="s">
        <v>318</v>
      </c>
      <c r="X436" s="13" t="str">
        <f t="shared" si="16"/>
        <v>8/2/2017</v>
      </c>
      <c r="Y436" s="13" t="s">
        <v>355</v>
      </c>
      <c r="Z436" s="13"/>
      <c r="AA436" s="7">
        <v>8</v>
      </c>
      <c r="AB436" s="7" t="s">
        <v>45</v>
      </c>
      <c r="AC436" s="7" t="s">
        <v>51</v>
      </c>
      <c r="AD436" s="7" t="s">
        <v>52</v>
      </c>
      <c r="AE436" s="7" t="s">
        <v>38</v>
      </c>
      <c r="AF436" s="15">
        <v>570887.05104287993</v>
      </c>
      <c r="AQ436" s="7" t="s">
        <v>32</v>
      </c>
      <c r="AR436" s="7" t="s">
        <v>44</v>
      </c>
      <c r="AS436" s="7" t="s">
        <v>43</v>
      </c>
      <c r="AT436" s="13">
        <v>41487</v>
      </c>
      <c r="AU436" s="13" t="s">
        <v>355</v>
      </c>
      <c r="AV436" s="235" t="str">
        <f t="shared" si="17"/>
        <v>Q3</v>
      </c>
      <c r="AW436" s="7" t="s">
        <v>45</v>
      </c>
      <c r="AX436" s="7" t="s">
        <v>51</v>
      </c>
      <c r="AY436" s="7" t="s">
        <v>52</v>
      </c>
      <c r="AZ436" s="7" t="s">
        <v>38</v>
      </c>
      <c r="BA436" s="15">
        <v>570887.05104287993</v>
      </c>
    </row>
    <row r="437" spans="2:53">
      <c r="B437" s="243"/>
      <c r="C437" s="244"/>
      <c r="D437" s="244"/>
      <c r="E437" s="245"/>
      <c r="F437" s="245"/>
      <c r="G437" s="245"/>
      <c r="H437" s="244"/>
      <c r="I437" s="244"/>
      <c r="J437" s="244"/>
      <c r="K437" s="244"/>
      <c r="L437" s="244"/>
      <c r="M437" s="247"/>
      <c r="S437" s="7" t="s">
        <v>32</v>
      </c>
      <c r="T437" s="7" t="s">
        <v>44</v>
      </c>
      <c r="U437" s="7" t="s">
        <v>43</v>
      </c>
      <c r="V437" s="13">
        <v>41518</v>
      </c>
      <c r="W437" s="13" t="s">
        <v>319</v>
      </c>
      <c r="X437" s="13" t="str">
        <f t="shared" si="16"/>
        <v>9/2/2017</v>
      </c>
      <c r="Y437" s="13" t="s">
        <v>356</v>
      </c>
      <c r="Z437" s="13"/>
      <c r="AA437" s="7">
        <v>9</v>
      </c>
      <c r="AB437" s="7" t="s">
        <v>45</v>
      </c>
      <c r="AC437" s="7" t="s">
        <v>51</v>
      </c>
      <c r="AD437" s="7" t="s">
        <v>52</v>
      </c>
      <c r="AE437" s="7" t="s">
        <v>38</v>
      </c>
      <c r="AF437" s="15">
        <v>771704.02953071985</v>
      </c>
      <c r="AQ437" s="7" t="s">
        <v>32</v>
      </c>
      <c r="AR437" s="7" t="s">
        <v>44</v>
      </c>
      <c r="AS437" s="7" t="s">
        <v>43</v>
      </c>
      <c r="AT437" s="13">
        <v>41518</v>
      </c>
      <c r="AU437" s="13" t="s">
        <v>356</v>
      </c>
      <c r="AV437" s="235" t="str">
        <f t="shared" si="17"/>
        <v>Q3</v>
      </c>
      <c r="AW437" s="7" t="s">
        <v>45</v>
      </c>
      <c r="AX437" s="7" t="s">
        <v>51</v>
      </c>
      <c r="AY437" s="7" t="s">
        <v>52</v>
      </c>
      <c r="AZ437" s="7" t="s">
        <v>38</v>
      </c>
      <c r="BA437" s="15">
        <v>771704.02953071985</v>
      </c>
    </row>
    <row r="438" spans="2:53">
      <c r="B438" s="238"/>
      <c r="C438" s="239"/>
      <c r="D438" s="239"/>
      <c r="E438" s="240"/>
      <c r="F438" s="240"/>
      <c r="G438" s="240"/>
      <c r="H438" s="239"/>
      <c r="I438" s="239"/>
      <c r="J438" s="239"/>
      <c r="K438" s="239"/>
      <c r="L438" s="239"/>
      <c r="M438" s="242"/>
      <c r="S438" s="7" t="s">
        <v>32</v>
      </c>
      <c r="T438" s="7" t="s">
        <v>44</v>
      </c>
      <c r="U438" s="7" t="s">
        <v>43</v>
      </c>
      <c r="V438" s="13">
        <v>41548</v>
      </c>
      <c r="W438" s="13" t="s">
        <v>320</v>
      </c>
      <c r="X438" s="13" t="str">
        <f t="shared" si="16"/>
        <v>10/2/2017</v>
      </c>
      <c r="Y438" s="13" t="s">
        <v>357</v>
      </c>
      <c r="Z438" s="13"/>
      <c r="AA438" s="7">
        <v>10</v>
      </c>
      <c r="AB438" s="7" t="s">
        <v>45</v>
      </c>
      <c r="AC438" s="7" t="s">
        <v>51</v>
      </c>
      <c r="AD438" s="7" t="s">
        <v>52</v>
      </c>
      <c r="AE438" s="7" t="s">
        <v>38</v>
      </c>
      <c r="AF438" s="15">
        <v>649114.99505423987</v>
      </c>
      <c r="AQ438" s="7" t="s">
        <v>32</v>
      </c>
      <c r="AR438" s="7" t="s">
        <v>44</v>
      </c>
      <c r="AS438" s="7" t="s">
        <v>43</v>
      </c>
      <c r="AT438" s="13">
        <v>41548</v>
      </c>
      <c r="AU438" s="13" t="s">
        <v>357</v>
      </c>
      <c r="AV438" s="235" t="str">
        <f t="shared" si="17"/>
        <v>Q4</v>
      </c>
      <c r="AW438" s="7" t="s">
        <v>45</v>
      </c>
      <c r="AX438" s="7" t="s">
        <v>51</v>
      </c>
      <c r="AY438" s="7" t="s">
        <v>52</v>
      </c>
      <c r="AZ438" s="7" t="s">
        <v>38</v>
      </c>
      <c r="BA438" s="15">
        <v>649114.99505423987</v>
      </c>
    </row>
    <row r="439" spans="2:53">
      <c r="B439" s="243"/>
      <c r="C439" s="244"/>
      <c r="D439" s="244"/>
      <c r="E439" s="245"/>
      <c r="F439" s="245"/>
      <c r="G439" s="245"/>
      <c r="H439" s="244"/>
      <c r="I439" s="244"/>
      <c r="J439" s="244"/>
      <c r="K439" s="244"/>
      <c r="L439" s="244"/>
      <c r="M439" s="247"/>
      <c r="S439" s="7" t="s">
        <v>32</v>
      </c>
      <c r="T439" s="7" t="s">
        <v>44</v>
      </c>
      <c r="U439" s="7" t="s">
        <v>43</v>
      </c>
      <c r="V439" s="13">
        <v>41579</v>
      </c>
      <c r="W439" s="13" t="s">
        <v>321</v>
      </c>
      <c r="X439" s="13" t="str">
        <f t="shared" si="16"/>
        <v>11/2/2017</v>
      </c>
      <c r="Y439" s="13" t="s">
        <v>358</v>
      </c>
      <c r="Z439" s="13"/>
      <c r="AA439" s="7">
        <v>11</v>
      </c>
      <c r="AB439" s="7" t="s">
        <v>45</v>
      </c>
      <c r="AC439" s="7" t="s">
        <v>51</v>
      </c>
      <c r="AD439" s="7" t="s">
        <v>52</v>
      </c>
      <c r="AE439" s="7" t="s">
        <v>38</v>
      </c>
      <c r="AF439" s="15">
        <v>551990.42113644001</v>
      </c>
      <c r="AQ439" s="7" t="s">
        <v>32</v>
      </c>
      <c r="AR439" s="7" t="s">
        <v>44</v>
      </c>
      <c r="AS439" s="7" t="s">
        <v>43</v>
      </c>
      <c r="AT439" s="13">
        <v>41579</v>
      </c>
      <c r="AU439" s="13" t="s">
        <v>358</v>
      </c>
      <c r="AV439" s="235" t="str">
        <f t="shared" si="17"/>
        <v>Q4</v>
      </c>
      <c r="AW439" s="7" t="s">
        <v>45</v>
      </c>
      <c r="AX439" s="7" t="s">
        <v>51</v>
      </c>
      <c r="AY439" s="7" t="s">
        <v>52</v>
      </c>
      <c r="AZ439" s="7" t="s">
        <v>38</v>
      </c>
      <c r="BA439" s="15">
        <v>551990.42113644001</v>
      </c>
    </row>
    <row r="440" spans="2:53">
      <c r="B440" s="238"/>
      <c r="C440" s="239"/>
      <c r="D440" s="239"/>
      <c r="E440" s="240"/>
      <c r="F440" s="240"/>
      <c r="G440" s="240"/>
      <c r="H440" s="239"/>
      <c r="I440" s="239"/>
      <c r="J440" s="239"/>
      <c r="K440" s="239"/>
      <c r="L440" s="239"/>
      <c r="M440" s="242"/>
      <c r="S440" s="7" t="s">
        <v>32</v>
      </c>
      <c r="T440" s="7" t="s">
        <v>44</v>
      </c>
      <c r="U440" s="7" t="s">
        <v>43</v>
      </c>
      <c r="V440" s="13">
        <v>41609</v>
      </c>
      <c r="W440" s="13" t="s">
        <v>322</v>
      </c>
      <c r="X440" s="13" t="str">
        <f t="shared" si="16"/>
        <v>12/2/2017</v>
      </c>
      <c r="Y440" s="13" t="s">
        <v>359</v>
      </c>
      <c r="Z440" s="13"/>
      <c r="AA440" s="7">
        <v>12</v>
      </c>
      <c r="AB440" s="7" t="s">
        <v>45</v>
      </c>
      <c r="AC440" s="7" t="s">
        <v>51</v>
      </c>
      <c r="AD440" s="7" t="s">
        <v>52</v>
      </c>
      <c r="AE440" s="7" t="s">
        <v>38</v>
      </c>
      <c r="AF440" s="15">
        <v>620132.77052999998</v>
      </c>
      <c r="AQ440" s="7" t="s">
        <v>32</v>
      </c>
      <c r="AR440" s="7" t="s">
        <v>44</v>
      </c>
      <c r="AS440" s="7" t="s">
        <v>43</v>
      </c>
      <c r="AT440" s="13">
        <v>41609</v>
      </c>
      <c r="AU440" s="13" t="s">
        <v>359</v>
      </c>
      <c r="AV440" s="235" t="str">
        <f t="shared" si="17"/>
        <v>Q4</v>
      </c>
      <c r="AW440" s="7" t="s">
        <v>45</v>
      </c>
      <c r="AX440" s="7" t="s">
        <v>51</v>
      </c>
      <c r="AY440" s="7" t="s">
        <v>52</v>
      </c>
      <c r="AZ440" s="7" t="s">
        <v>38</v>
      </c>
      <c r="BA440" s="15">
        <v>620132.77052999998</v>
      </c>
    </row>
    <row r="441" spans="2:53">
      <c r="B441" s="243"/>
      <c r="C441" s="244"/>
      <c r="D441" s="244"/>
      <c r="E441" s="245"/>
      <c r="F441" s="245"/>
      <c r="G441" s="245"/>
      <c r="H441" s="244"/>
      <c r="I441" s="244"/>
      <c r="J441" s="244"/>
      <c r="K441" s="244"/>
      <c r="L441" s="244"/>
      <c r="M441" s="247"/>
      <c r="S441" s="7" t="s">
        <v>32</v>
      </c>
      <c r="T441" s="7" t="s">
        <v>44</v>
      </c>
      <c r="U441" s="7" t="s">
        <v>43</v>
      </c>
      <c r="V441" s="13">
        <v>41640</v>
      </c>
      <c r="W441" s="13" t="s">
        <v>312</v>
      </c>
      <c r="X441" s="13" t="str">
        <f t="shared" si="16"/>
        <v>1/2/2018</v>
      </c>
      <c r="Y441" s="13" t="s">
        <v>360</v>
      </c>
      <c r="Z441" s="13"/>
      <c r="AA441" s="7">
        <v>1</v>
      </c>
      <c r="AB441" s="7" t="s">
        <v>45</v>
      </c>
      <c r="AC441" s="7" t="s">
        <v>51</v>
      </c>
      <c r="AD441" s="7" t="s">
        <v>52</v>
      </c>
      <c r="AE441" s="7" t="s">
        <v>38</v>
      </c>
      <c r="AF441" s="15">
        <v>827610.39387000003</v>
      </c>
      <c r="AQ441" s="7" t="s">
        <v>32</v>
      </c>
      <c r="AR441" s="7" t="s">
        <v>44</v>
      </c>
      <c r="AS441" s="7" t="s">
        <v>43</v>
      </c>
      <c r="AT441" s="13">
        <v>41640</v>
      </c>
      <c r="AU441" s="13" t="s">
        <v>360</v>
      </c>
      <c r="AV441" s="235" t="str">
        <f t="shared" si="17"/>
        <v>Q1</v>
      </c>
      <c r="AW441" s="7" t="s">
        <v>45</v>
      </c>
      <c r="AX441" s="7" t="s">
        <v>51</v>
      </c>
      <c r="AY441" s="7" t="s">
        <v>52</v>
      </c>
      <c r="AZ441" s="7" t="s">
        <v>38</v>
      </c>
      <c r="BA441" s="15">
        <v>827610.39387000003</v>
      </c>
    </row>
    <row r="442" spans="2:53">
      <c r="B442" s="238"/>
      <c r="C442" s="239"/>
      <c r="D442" s="239"/>
      <c r="E442" s="240"/>
      <c r="F442" s="240"/>
      <c r="G442" s="240"/>
      <c r="H442" s="239"/>
      <c r="I442" s="239"/>
      <c r="J442" s="239"/>
      <c r="K442" s="239"/>
      <c r="L442" s="239"/>
      <c r="M442" s="242"/>
      <c r="S442" s="7" t="s">
        <v>32</v>
      </c>
      <c r="T442" s="7" t="s">
        <v>44</v>
      </c>
      <c r="U442" s="7" t="s">
        <v>43</v>
      </c>
      <c r="V442" s="13">
        <v>41671</v>
      </c>
      <c r="W442" s="13" t="s">
        <v>313</v>
      </c>
      <c r="X442" s="13" t="str">
        <f t="shared" si="16"/>
        <v>2/2/2018</v>
      </c>
      <c r="Y442" s="13" t="s">
        <v>361</v>
      </c>
      <c r="Z442" s="13"/>
      <c r="AA442" s="7">
        <v>2</v>
      </c>
      <c r="AB442" s="7" t="s">
        <v>45</v>
      </c>
      <c r="AC442" s="7" t="s">
        <v>51</v>
      </c>
      <c r="AD442" s="7" t="s">
        <v>52</v>
      </c>
      <c r="AE442" s="7" t="s">
        <v>38</v>
      </c>
      <c r="AF442" s="15">
        <v>710692.53430499986</v>
      </c>
      <c r="AQ442" s="7" t="s">
        <v>32</v>
      </c>
      <c r="AR442" s="7" t="s">
        <v>44</v>
      </c>
      <c r="AS442" s="7" t="s">
        <v>43</v>
      </c>
      <c r="AT442" s="13">
        <v>41671</v>
      </c>
      <c r="AU442" s="13" t="s">
        <v>361</v>
      </c>
      <c r="AV442" s="235" t="str">
        <f t="shared" si="17"/>
        <v>Q1</v>
      </c>
      <c r="AW442" s="7" t="s">
        <v>45</v>
      </c>
      <c r="AX442" s="7" t="s">
        <v>51</v>
      </c>
      <c r="AY442" s="7" t="s">
        <v>52</v>
      </c>
      <c r="AZ442" s="7" t="s">
        <v>38</v>
      </c>
      <c r="BA442" s="15">
        <v>710692.53430499986</v>
      </c>
    </row>
    <row r="443" spans="2:53">
      <c r="B443" s="243"/>
      <c r="C443" s="244"/>
      <c r="D443" s="244"/>
      <c r="E443" s="245"/>
      <c r="F443" s="245"/>
      <c r="G443" s="245"/>
      <c r="H443" s="244"/>
      <c r="I443" s="244"/>
      <c r="J443" s="244"/>
      <c r="K443" s="244"/>
      <c r="L443" s="244"/>
      <c r="M443" s="247"/>
      <c r="S443" s="7" t="s">
        <v>32</v>
      </c>
      <c r="T443" s="7" t="s">
        <v>44</v>
      </c>
      <c r="U443" s="7" t="s">
        <v>43</v>
      </c>
      <c r="V443" s="13">
        <v>41699</v>
      </c>
      <c r="W443" s="13" t="s">
        <v>314</v>
      </c>
      <c r="X443" s="13" t="str">
        <f t="shared" si="16"/>
        <v>3/2/2018</v>
      </c>
      <c r="Y443" s="13" t="s">
        <v>362</v>
      </c>
      <c r="Z443" s="13"/>
      <c r="AA443" s="7">
        <v>3</v>
      </c>
      <c r="AB443" s="7" t="s">
        <v>45</v>
      </c>
      <c r="AC443" s="7" t="s">
        <v>51</v>
      </c>
      <c r="AD443" s="7" t="s">
        <v>52</v>
      </c>
      <c r="AE443" s="7" t="s">
        <v>38</v>
      </c>
      <c r="AF443" s="15">
        <v>999165.39342749992</v>
      </c>
      <c r="AQ443" s="7" t="s">
        <v>32</v>
      </c>
      <c r="AR443" s="7" t="s">
        <v>44</v>
      </c>
      <c r="AS443" s="7" t="s">
        <v>43</v>
      </c>
      <c r="AT443" s="13">
        <v>41699</v>
      </c>
      <c r="AU443" s="13" t="s">
        <v>362</v>
      </c>
      <c r="AV443" s="235" t="str">
        <f t="shared" si="17"/>
        <v>Q1</v>
      </c>
      <c r="AW443" s="7" t="s">
        <v>45</v>
      </c>
      <c r="AX443" s="7" t="s">
        <v>51</v>
      </c>
      <c r="AY443" s="7" t="s">
        <v>52</v>
      </c>
      <c r="AZ443" s="7" t="s">
        <v>38</v>
      </c>
      <c r="BA443" s="15">
        <v>999165.39342749992</v>
      </c>
    </row>
    <row r="444" spans="2:53">
      <c r="B444" s="238"/>
      <c r="C444" s="239"/>
      <c r="D444" s="239"/>
      <c r="E444" s="240"/>
      <c r="F444" s="240"/>
      <c r="G444" s="240"/>
      <c r="H444" s="239"/>
      <c r="I444" s="239"/>
      <c r="J444" s="239"/>
      <c r="K444" s="239"/>
      <c r="L444" s="239"/>
      <c r="M444" s="242"/>
      <c r="S444" s="7" t="s">
        <v>32</v>
      </c>
      <c r="T444" s="7" t="s">
        <v>44</v>
      </c>
      <c r="U444" s="7" t="s">
        <v>43</v>
      </c>
      <c r="V444" s="13">
        <v>41730</v>
      </c>
      <c r="W444" s="13" t="s">
        <v>315</v>
      </c>
      <c r="X444" s="13" t="str">
        <f t="shared" si="16"/>
        <v>4/2/2018</v>
      </c>
      <c r="Y444" s="13" t="s">
        <v>363</v>
      </c>
      <c r="Z444" s="13"/>
      <c r="AA444" s="7">
        <v>4</v>
      </c>
      <c r="AB444" s="7" t="s">
        <v>45</v>
      </c>
      <c r="AC444" s="7" t="s">
        <v>51</v>
      </c>
      <c r="AD444" s="7" t="s">
        <v>52</v>
      </c>
      <c r="AE444" s="7" t="s">
        <v>38</v>
      </c>
      <c r="AF444" s="15">
        <v>544055.76341999997</v>
      </c>
      <c r="AQ444" s="7" t="s">
        <v>32</v>
      </c>
      <c r="AR444" s="7" t="s">
        <v>44</v>
      </c>
      <c r="AS444" s="7" t="s">
        <v>43</v>
      </c>
      <c r="AT444" s="13">
        <v>41730</v>
      </c>
      <c r="AU444" s="13" t="s">
        <v>363</v>
      </c>
      <c r="AV444" s="235" t="str">
        <f t="shared" si="17"/>
        <v>Q2</v>
      </c>
      <c r="AW444" s="7" t="s">
        <v>45</v>
      </c>
      <c r="AX444" s="7" t="s">
        <v>51</v>
      </c>
      <c r="AY444" s="7" t="s">
        <v>52</v>
      </c>
      <c r="AZ444" s="7" t="s">
        <v>38</v>
      </c>
      <c r="BA444" s="15">
        <v>544055.76341999997</v>
      </c>
    </row>
    <row r="445" spans="2:53">
      <c r="B445" s="243"/>
      <c r="C445" s="244"/>
      <c r="D445" s="244"/>
      <c r="E445" s="245"/>
      <c r="F445" s="245"/>
      <c r="G445" s="245"/>
      <c r="H445" s="244"/>
      <c r="I445" s="244"/>
      <c r="J445" s="244"/>
      <c r="K445" s="244"/>
      <c r="L445" s="244"/>
      <c r="M445" s="247"/>
      <c r="S445" s="7" t="s">
        <v>32</v>
      </c>
      <c r="T445" s="7" t="s">
        <v>44</v>
      </c>
      <c r="U445" s="7" t="s">
        <v>43</v>
      </c>
      <c r="V445" s="13">
        <v>41760</v>
      </c>
      <c r="W445" s="13" t="s">
        <v>272</v>
      </c>
      <c r="X445" s="13" t="str">
        <f t="shared" si="16"/>
        <v>5/2/2018</v>
      </c>
      <c r="Y445" s="13" t="s">
        <v>364</v>
      </c>
      <c r="Z445" s="13"/>
      <c r="AA445" s="7">
        <v>5</v>
      </c>
      <c r="AB445" s="7" t="s">
        <v>45</v>
      </c>
      <c r="AC445" s="7" t="s">
        <v>51</v>
      </c>
      <c r="AD445" s="7" t="s">
        <v>52</v>
      </c>
      <c r="AE445" s="7" t="s">
        <v>38</v>
      </c>
      <c r="AF445" s="15">
        <v>702535.87520999974</v>
      </c>
      <c r="AQ445" s="7" t="s">
        <v>32</v>
      </c>
      <c r="AR445" s="7" t="s">
        <v>44</v>
      </c>
      <c r="AS445" s="7" t="s">
        <v>43</v>
      </c>
      <c r="AT445" s="13">
        <v>41760</v>
      </c>
      <c r="AU445" s="13" t="s">
        <v>364</v>
      </c>
      <c r="AV445" s="235" t="str">
        <f t="shared" si="17"/>
        <v>Q2</v>
      </c>
      <c r="AW445" s="7" t="s">
        <v>45</v>
      </c>
      <c r="AX445" s="7" t="s">
        <v>51</v>
      </c>
      <c r="AY445" s="7" t="s">
        <v>52</v>
      </c>
      <c r="AZ445" s="7" t="s">
        <v>38</v>
      </c>
      <c r="BA445" s="15">
        <v>702535.87520999974</v>
      </c>
    </row>
    <row r="446" spans="2:53">
      <c r="B446" s="238"/>
      <c r="C446" s="239"/>
      <c r="D446" s="239"/>
      <c r="E446" s="240"/>
      <c r="F446" s="240"/>
      <c r="G446" s="240"/>
      <c r="H446" s="239"/>
      <c r="I446" s="239"/>
      <c r="J446" s="239"/>
      <c r="K446" s="239"/>
      <c r="L446" s="239"/>
      <c r="M446" s="242"/>
      <c r="S446" s="7" t="s">
        <v>32</v>
      </c>
      <c r="T446" s="7" t="s">
        <v>44</v>
      </c>
      <c r="U446" s="7" t="s">
        <v>43</v>
      </c>
      <c r="V446" s="13">
        <v>41791</v>
      </c>
      <c r="W446" s="13" t="s">
        <v>316</v>
      </c>
      <c r="X446" s="13" t="str">
        <f t="shared" si="16"/>
        <v>6/2/2018</v>
      </c>
      <c r="Y446" s="13" t="s">
        <v>365</v>
      </c>
      <c r="Z446" s="13"/>
      <c r="AA446" s="7">
        <v>6</v>
      </c>
      <c r="AB446" s="7" t="s">
        <v>45</v>
      </c>
      <c r="AC446" s="7" t="s">
        <v>51</v>
      </c>
      <c r="AD446" s="7" t="s">
        <v>52</v>
      </c>
      <c r="AE446" s="7" t="s">
        <v>38</v>
      </c>
      <c r="AF446" s="15">
        <v>1002772.411758</v>
      </c>
      <c r="AQ446" s="7" t="s">
        <v>32</v>
      </c>
      <c r="AR446" s="7" t="s">
        <v>44</v>
      </c>
      <c r="AS446" s="7" t="s">
        <v>43</v>
      </c>
      <c r="AT446" s="13">
        <v>41791</v>
      </c>
      <c r="AU446" s="13" t="s">
        <v>365</v>
      </c>
      <c r="AV446" s="235" t="str">
        <f t="shared" si="17"/>
        <v>Q2</v>
      </c>
      <c r="AW446" s="7" t="s">
        <v>45</v>
      </c>
      <c r="AX446" s="7" t="s">
        <v>51</v>
      </c>
      <c r="AY446" s="7" t="s">
        <v>52</v>
      </c>
      <c r="AZ446" s="7" t="s">
        <v>38</v>
      </c>
      <c r="BA446" s="15">
        <v>1002772.411758</v>
      </c>
    </row>
    <row r="447" spans="2:53">
      <c r="B447" s="243"/>
      <c r="C447" s="244"/>
      <c r="D447" s="244"/>
      <c r="E447" s="245"/>
      <c r="F447" s="245"/>
      <c r="G447" s="245"/>
      <c r="H447" s="244"/>
      <c r="I447" s="244"/>
      <c r="J447" s="244"/>
      <c r="K447" s="244"/>
      <c r="L447" s="244"/>
      <c r="M447" s="247"/>
      <c r="S447" s="7" t="s">
        <v>32</v>
      </c>
      <c r="T447" s="7" t="s">
        <v>44</v>
      </c>
      <c r="U447" s="7" t="s">
        <v>43</v>
      </c>
      <c r="V447" s="13">
        <v>41456</v>
      </c>
      <c r="W447" s="13" t="s">
        <v>317</v>
      </c>
      <c r="X447" s="13" t="str">
        <f t="shared" si="16"/>
        <v>7/2/2017</v>
      </c>
      <c r="Y447" s="13" t="s">
        <v>354</v>
      </c>
      <c r="Z447" s="13"/>
      <c r="AA447" s="7">
        <v>7</v>
      </c>
      <c r="AB447" s="7" t="s">
        <v>45</v>
      </c>
      <c r="AC447" s="7" t="s">
        <v>51</v>
      </c>
      <c r="AD447" s="7" t="s">
        <v>53</v>
      </c>
      <c r="AE447" s="7" t="s">
        <v>38</v>
      </c>
      <c r="AF447" s="15">
        <v>251329.05622500001</v>
      </c>
      <c r="AQ447" s="7" t="s">
        <v>32</v>
      </c>
      <c r="AR447" s="7" t="s">
        <v>44</v>
      </c>
      <c r="AS447" s="7" t="s">
        <v>43</v>
      </c>
      <c r="AT447" s="13">
        <v>41456</v>
      </c>
      <c r="AU447" s="13" t="s">
        <v>354</v>
      </c>
      <c r="AV447" s="235" t="str">
        <f t="shared" si="17"/>
        <v>Q3</v>
      </c>
      <c r="AW447" s="7" t="s">
        <v>45</v>
      </c>
      <c r="AX447" s="7" t="s">
        <v>51</v>
      </c>
      <c r="AY447" s="7" t="s">
        <v>53</v>
      </c>
      <c r="AZ447" s="7" t="s">
        <v>38</v>
      </c>
      <c r="BA447" s="15">
        <v>251329.05622500001</v>
      </c>
    </row>
    <row r="448" spans="2:53">
      <c r="B448" s="238"/>
      <c r="C448" s="239"/>
      <c r="D448" s="239"/>
      <c r="E448" s="240"/>
      <c r="F448" s="240"/>
      <c r="G448" s="240"/>
      <c r="H448" s="239"/>
      <c r="I448" s="239"/>
      <c r="J448" s="239"/>
      <c r="K448" s="239"/>
      <c r="L448" s="239"/>
      <c r="M448" s="242"/>
      <c r="S448" s="7" t="s">
        <v>32</v>
      </c>
      <c r="T448" s="7" t="s">
        <v>44</v>
      </c>
      <c r="U448" s="7" t="s">
        <v>43</v>
      </c>
      <c r="V448" s="13">
        <v>41487</v>
      </c>
      <c r="W448" s="13" t="s">
        <v>318</v>
      </c>
      <c r="X448" s="13" t="str">
        <f t="shared" si="16"/>
        <v>8/2/2017</v>
      </c>
      <c r="Y448" s="13" t="s">
        <v>355</v>
      </c>
      <c r="Z448" s="13"/>
      <c r="AA448" s="7">
        <v>8</v>
      </c>
      <c r="AB448" s="7" t="s">
        <v>45</v>
      </c>
      <c r="AC448" s="7" t="s">
        <v>51</v>
      </c>
      <c r="AD448" s="7" t="s">
        <v>53</v>
      </c>
      <c r="AE448" s="7" t="s">
        <v>38</v>
      </c>
      <c r="AF448" s="15">
        <v>200226.9399</v>
      </c>
      <c r="AQ448" s="7" t="s">
        <v>32</v>
      </c>
      <c r="AR448" s="7" t="s">
        <v>44</v>
      </c>
      <c r="AS448" s="7" t="s">
        <v>43</v>
      </c>
      <c r="AT448" s="13">
        <v>41487</v>
      </c>
      <c r="AU448" s="13" t="s">
        <v>355</v>
      </c>
      <c r="AV448" s="235" t="str">
        <f t="shared" si="17"/>
        <v>Q3</v>
      </c>
      <c r="AW448" s="7" t="s">
        <v>45</v>
      </c>
      <c r="AX448" s="7" t="s">
        <v>51</v>
      </c>
      <c r="AY448" s="7" t="s">
        <v>53</v>
      </c>
      <c r="AZ448" s="7" t="s">
        <v>38</v>
      </c>
      <c r="BA448" s="15">
        <v>200226.9399</v>
      </c>
    </row>
    <row r="449" spans="2:53">
      <c r="B449" s="243"/>
      <c r="C449" s="244"/>
      <c r="D449" s="244"/>
      <c r="E449" s="245"/>
      <c r="F449" s="245"/>
      <c r="G449" s="245"/>
      <c r="H449" s="244"/>
      <c r="I449" s="244"/>
      <c r="J449" s="244"/>
      <c r="K449" s="244"/>
      <c r="L449" s="244"/>
      <c r="M449" s="247"/>
      <c r="S449" s="7" t="s">
        <v>32</v>
      </c>
      <c r="T449" s="7" t="s">
        <v>44</v>
      </c>
      <c r="U449" s="7" t="s">
        <v>43</v>
      </c>
      <c r="V449" s="13">
        <v>41518</v>
      </c>
      <c r="W449" s="13" t="s">
        <v>319</v>
      </c>
      <c r="X449" s="13" t="str">
        <f t="shared" si="16"/>
        <v>9/2/2017</v>
      </c>
      <c r="Y449" s="13" t="s">
        <v>356</v>
      </c>
      <c r="Z449" s="13"/>
      <c r="AA449" s="7">
        <v>9</v>
      </c>
      <c r="AB449" s="7" t="s">
        <v>45</v>
      </c>
      <c r="AC449" s="7" t="s">
        <v>51</v>
      </c>
      <c r="AD449" s="7" t="s">
        <v>53</v>
      </c>
      <c r="AE449" s="7" t="s">
        <v>38</v>
      </c>
      <c r="AF449" s="15">
        <v>270659.38184999995</v>
      </c>
      <c r="AQ449" s="7" t="s">
        <v>32</v>
      </c>
      <c r="AR449" s="7" t="s">
        <v>44</v>
      </c>
      <c r="AS449" s="7" t="s">
        <v>43</v>
      </c>
      <c r="AT449" s="13">
        <v>41518</v>
      </c>
      <c r="AU449" s="13" t="s">
        <v>356</v>
      </c>
      <c r="AV449" s="235" t="str">
        <f t="shared" si="17"/>
        <v>Q3</v>
      </c>
      <c r="AW449" s="7" t="s">
        <v>45</v>
      </c>
      <c r="AX449" s="7" t="s">
        <v>51</v>
      </c>
      <c r="AY449" s="7" t="s">
        <v>53</v>
      </c>
      <c r="AZ449" s="7" t="s">
        <v>38</v>
      </c>
      <c r="BA449" s="15">
        <v>270659.38184999995</v>
      </c>
    </row>
    <row r="450" spans="2:53">
      <c r="B450" s="238"/>
      <c r="C450" s="239"/>
      <c r="D450" s="239"/>
      <c r="E450" s="240"/>
      <c r="F450" s="240"/>
      <c r="G450" s="240"/>
      <c r="H450" s="239"/>
      <c r="I450" s="239"/>
      <c r="J450" s="239"/>
      <c r="K450" s="239"/>
      <c r="L450" s="239"/>
      <c r="M450" s="242"/>
      <c r="S450" s="7" t="s">
        <v>32</v>
      </c>
      <c r="T450" s="7" t="s">
        <v>44</v>
      </c>
      <c r="U450" s="7" t="s">
        <v>43</v>
      </c>
      <c r="V450" s="13">
        <v>41548</v>
      </c>
      <c r="W450" s="13" t="s">
        <v>320</v>
      </c>
      <c r="X450" s="13" t="str">
        <f t="shared" si="16"/>
        <v>10/2/2017</v>
      </c>
      <c r="Y450" s="13" t="s">
        <v>357</v>
      </c>
      <c r="Z450" s="13"/>
      <c r="AA450" s="7">
        <v>10</v>
      </c>
      <c r="AB450" s="7" t="s">
        <v>45</v>
      </c>
      <c r="AC450" s="7" t="s">
        <v>51</v>
      </c>
      <c r="AD450" s="7" t="s">
        <v>53</v>
      </c>
      <c r="AE450" s="7" t="s">
        <v>38</v>
      </c>
      <c r="AF450" s="15">
        <v>227663.78894999996</v>
      </c>
      <c r="AQ450" s="7" t="s">
        <v>32</v>
      </c>
      <c r="AR450" s="7" t="s">
        <v>44</v>
      </c>
      <c r="AS450" s="7" t="s">
        <v>43</v>
      </c>
      <c r="AT450" s="13">
        <v>41548</v>
      </c>
      <c r="AU450" s="13" t="s">
        <v>357</v>
      </c>
      <c r="AV450" s="235" t="str">
        <f t="shared" si="17"/>
        <v>Q4</v>
      </c>
      <c r="AW450" s="7" t="s">
        <v>45</v>
      </c>
      <c r="AX450" s="7" t="s">
        <v>51</v>
      </c>
      <c r="AY450" s="7" t="s">
        <v>53</v>
      </c>
      <c r="AZ450" s="7" t="s">
        <v>38</v>
      </c>
      <c r="BA450" s="15">
        <v>227663.78894999996</v>
      </c>
    </row>
    <row r="451" spans="2:53">
      <c r="B451" s="243"/>
      <c r="C451" s="244"/>
      <c r="D451" s="244"/>
      <c r="E451" s="245"/>
      <c r="F451" s="245"/>
      <c r="G451" s="245"/>
      <c r="H451" s="244"/>
      <c r="I451" s="244"/>
      <c r="J451" s="244"/>
      <c r="K451" s="244"/>
      <c r="L451" s="244"/>
      <c r="M451" s="247"/>
      <c r="S451" s="7" t="s">
        <v>32</v>
      </c>
      <c r="T451" s="7" t="s">
        <v>44</v>
      </c>
      <c r="U451" s="7" t="s">
        <v>43</v>
      </c>
      <c r="V451" s="13">
        <v>41579</v>
      </c>
      <c r="W451" s="13" t="s">
        <v>321</v>
      </c>
      <c r="X451" s="13" t="str">
        <f t="shared" si="16"/>
        <v>11/2/2017</v>
      </c>
      <c r="Y451" s="13" t="s">
        <v>358</v>
      </c>
      <c r="Z451" s="13"/>
      <c r="AA451" s="7">
        <v>11</v>
      </c>
      <c r="AB451" s="7" t="s">
        <v>45</v>
      </c>
      <c r="AC451" s="7" t="s">
        <v>51</v>
      </c>
      <c r="AD451" s="7" t="s">
        <v>53</v>
      </c>
      <c r="AE451" s="7" t="s">
        <v>38</v>
      </c>
      <c r="AF451" s="15">
        <v>193599.33401250001</v>
      </c>
      <c r="AQ451" s="7" t="s">
        <v>32</v>
      </c>
      <c r="AR451" s="7" t="s">
        <v>44</v>
      </c>
      <c r="AS451" s="7" t="s">
        <v>43</v>
      </c>
      <c r="AT451" s="13">
        <v>41579</v>
      </c>
      <c r="AU451" s="13" t="s">
        <v>358</v>
      </c>
      <c r="AV451" s="235" t="str">
        <f t="shared" si="17"/>
        <v>Q4</v>
      </c>
      <c r="AW451" s="7" t="s">
        <v>45</v>
      </c>
      <c r="AX451" s="7" t="s">
        <v>51</v>
      </c>
      <c r="AY451" s="7" t="s">
        <v>53</v>
      </c>
      <c r="AZ451" s="7" t="s">
        <v>38</v>
      </c>
      <c r="BA451" s="15">
        <v>193599.33401250001</v>
      </c>
    </row>
    <row r="452" spans="2:53">
      <c r="B452" s="238"/>
      <c r="C452" s="239"/>
      <c r="D452" s="239"/>
      <c r="E452" s="240"/>
      <c r="F452" s="240"/>
      <c r="G452" s="240"/>
      <c r="H452" s="239"/>
      <c r="I452" s="239"/>
      <c r="J452" s="239"/>
      <c r="K452" s="239"/>
      <c r="L452" s="239"/>
      <c r="M452" s="242"/>
      <c r="S452" s="7" t="s">
        <v>32</v>
      </c>
      <c r="T452" s="7" t="s">
        <v>44</v>
      </c>
      <c r="U452" s="7" t="s">
        <v>43</v>
      </c>
      <c r="V452" s="13">
        <v>41609</v>
      </c>
      <c r="W452" s="13" t="s">
        <v>322</v>
      </c>
      <c r="X452" s="13" t="str">
        <f t="shared" si="16"/>
        <v>12/2/2017</v>
      </c>
      <c r="Y452" s="13" t="s">
        <v>359</v>
      </c>
      <c r="Z452" s="13"/>
      <c r="AA452" s="7">
        <v>12</v>
      </c>
      <c r="AB452" s="7" t="s">
        <v>45</v>
      </c>
      <c r="AC452" s="7" t="s">
        <v>51</v>
      </c>
      <c r="AD452" s="7" t="s">
        <v>53</v>
      </c>
      <c r="AE452" s="7" t="s">
        <v>38</v>
      </c>
      <c r="AF452" s="15">
        <v>143549.25243750002</v>
      </c>
      <c r="AQ452" s="7" t="s">
        <v>32</v>
      </c>
      <c r="AR452" s="7" t="s">
        <v>44</v>
      </c>
      <c r="AS452" s="7" t="s">
        <v>43</v>
      </c>
      <c r="AT452" s="13">
        <v>41609</v>
      </c>
      <c r="AU452" s="13" t="s">
        <v>359</v>
      </c>
      <c r="AV452" s="235" t="str">
        <f t="shared" si="17"/>
        <v>Q4</v>
      </c>
      <c r="AW452" s="7" t="s">
        <v>45</v>
      </c>
      <c r="AX452" s="7" t="s">
        <v>51</v>
      </c>
      <c r="AY452" s="7" t="s">
        <v>53</v>
      </c>
      <c r="AZ452" s="7" t="s">
        <v>38</v>
      </c>
      <c r="BA452" s="15">
        <v>143549.25243750002</v>
      </c>
    </row>
    <row r="453" spans="2:53">
      <c r="B453" s="243"/>
      <c r="C453" s="244"/>
      <c r="D453" s="244"/>
      <c r="E453" s="245"/>
      <c r="F453" s="245"/>
      <c r="G453" s="245"/>
      <c r="H453" s="244"/>
      <c r="I453" s="244"/>
      <c r="J453" s="244"/>
      <c r="K453" s="244"/>
      <c r="L453" s="244"/>
      <c r="M453" s="247"/>
      <c r="S453" s="7" t="s">
        <v>32</v>
      </c>
      <c r="T453" s="7" t="s">
        <v>44</v>
      </c>
      <c r="U453" s="7" t="s">
        <v>43</v>
      </c>
      <c r="V453" s="13">
        <v>41640</v>
      </c>
      <c r="W453" s="13" t="s">
        <v>312</v>
      </c>
      <c r="X453" s="13" t="str">
        <f t="shared" si="16"/>
        <v>1/2/2018</v>
      </c>
      <c r="Y453" s="13" t="s">
        <v>360</v>
      </c>
      <c r="Z453" s="13"/>
      <c r="AA453" s="7">
        <v>1</v>
      </c>
      <c r="AB453" s="7" t="s">
        <v>45</v>
      </c>
      <c r="AC453" s="7" t="s">
        <v>51</v>
      </c>
      <c r="AD453" s="7" t="s">
        <v>53</v>
      </c>
      <c r="AE453" s="7" t="s">
        <v>38</v>
      </c>
      <c r="AF453" s="15">
        <v>153261.18405000001</v>
      </c>
      <c r="AQ453" s="7" t="s">
        <v>32</v>
      </c>
      <c r="AR453" s="7" t="s">
        <v>44</v>
      </c>
      <c r="AS453" s="7" t="s">
        <v>43</v>
      </c>
      <c r="AT453" s="13">
        <v>41640</v>
      </c>
      <c r="AU453" s="13" t="s">
        <v>360</v>
      </c>
      <c r="AV453" s="235" t="str">
        <f t="shared" si="17"/>
        <v>Q1</v>
      </c>
      <c r="AW453" s="7" t="s">
        <v>45</v>
      </c>
      <c r="AX453" s="7" t="s">
        <v>51</v>
      </c>
      <c r="AY453" s="7" t="s">
        <v>53</v>
      </c>
      <c r="AZ453" s="7" t="s">
        <v>38</v>
      </c>
      <c r="BA453" s="15">
        <v>153261.18405000001</v>
      </c>
    </row>
    <row r="454" spans="2:53">
      <c r="B454" s="238"/>
      <c r="C454" s="239"/>
      <c r="D454" s="239"/>
      <c r="E454" s="240"/>
      <c r="F454" s="240"/>
      <c r="G454" s="240"/>
      <c r="H454" s="239"/>
      <c r="I454" s="239"/>
      <c r="J454" s="239"/>
      <c r="K454" s="239"/>
      <c r="L454" s="239"/>
      <c r="M454" s="242"/>
      <c r="S454" s="7" t="s">
        <v>32</v>
      </c>
      <c r="T454" s="7" t="s">
        <v>44</v>
      </c>
      <c r="U454" s="7" t="s">
        <v>43</v>
      </c>
      <c r="V454" s="13">
        <v>41671</v>
      </c>
      <c r="W454" s="13" t="s">
        <v>313</v>
      </c>
      <c r="X454" s="13" t="str">
        <f t="shared" si="16"/>
        <v>2/2/2018</v>
      </c>
      <c r="Y454" s="13" t="s">
        <v>361</v>
      </c>
      <c r="Z454" s="13"/>
      <c r="AA454" s="7">
        <v>2</v>
      </c>
      <c r="AB454" s="7" t="s">
        <v>45</v>
      </c>
      <c r="AC454" s="7" t="s">
        <v>51</v>
      </c>
      <c r="AD454" s="7" t="s">
        <v>53</v>
      </c>
      <c r="AE454" s="7" t="s">
        <v>38</v>
      </c>
      <c r="AF454" s="15">
        <v>131609.72857499999</v>
      </c>
      <c r="AQ454" s="7" t="s">
        <v>32</v>
      </c>
      <c r="AR454" s="7" t="s">
        <v>44</v>
      </c>
      <c r="AS454" s="7" t="s">
        <v>43</v>
      </c>
      <c r="AT454" s="13">
        <v>41671</v>
      </c>
      <c r="AU454" s="13" t="s">
        <v>361</v>
      </c>
      <c r="AV454" s="235" t="str">
        <f t="shared" si="17"/>
        <v>Q1</v>
      </c>
      <c r="AW454" s="7" t="s">
        <v>45</v>
      </c>
      <c r="AX454" s="7" t="s">
        <v>51</v>
      </c>
      <c r="AY454" s="7" t="s">
        <v>53</v>
      </c>
      <c r="AZ454" s="7" t="s">
        <v>38</v>
      </c>
      <c r="BA454" s="15">
        <v>131609.72857499999</v>
      </c>
    </row>
    <row r="455" spans="2:53">
      <c r="B455" s="243"/>
      <c r="C455" s="244"/>
      <c r="D455" s="244"/>
      <c r="E455" s="245"/>
      <c r="F455" s="245"/>
      <c r="G455" s="245"/>
      <c r="H455" s="244"/>
      <c r="I455" s="244"/>
      <c r="J455" s="244"/>
      <c r="K455" s="244"/>
      <c r="L455" s="244"/>
      <c r="M455" s="247"/>
      <c r="S455" s="7" t="s">
        <v>32</v>
      </c>
      <c r="T455" s="7" t="s">
        <v>44</v>
      </c>
      <c r="U455" s="7" t="s">
        <v>43</v>
      </c>
      <c r="V455" s="13">
        <v>41699</v>
      </c>
      <c r="W455" s="13" t="s">
        <v>314</v>
      </c>
      <c r="X455" s="13" t="str">
        <f t="shared" si="16"/>
        <v>3/2/2018</v>
      </c>
      <c r="Y455" s="13" t="s">
        <v>362</v>
      </c>
      <c r="Z455" s="13"/>
      <c r="AA455" s="7">
        <v>3</v>
      </c>
      <c r="AB455" s="7" t="s">
        <v>45</v>
      </c>
      <c r="AC455" s="7" t="s">
        <v>51</v>
      </c>
      <c r="AD455" s="7" t="s">
        <v>53</v>
      </c>
      <c r="AE455" s="7" t="s">
        <v>38</v>
      </c>
      <c r="AF455" s="15">
        <v>185030.62841250002</v>
      </c>
      <c r="AQ455" s="7" t="s">
        <v>32</v>
      </c>
      <c r="AR455" s="7" t="s">
        <v>44</v>
      </c>
      <c r="AS455" s="7" t="s">
        <v>43</v>
      </c>
      <c r="AT455" s="13">
        <v>41699</v>
      </c>
      <c r="AU455" s="13" t="s">
        <v>362</v>
      </c>
      <c r="AV455" s="235" t="str">
        <f t="shared" si="17"/>
        <v>Q1</v>
      </c>
      <c r="AW455" s="7" t="s">
        <v>45</v>
      </c>
      <c r="AX455" s="7" t="s">
        <v>51</v>
      </c>
      <c r="AY455" s="7" t="s">
        <v>53</v>
      </c>
      <c r="AZ455" s="7" t="s">
        <v>38</v>
      </c>
      <c r="BA455" s="15">
        <v>185030.62841250002</v>
      </c>
    </row>
    <row r="456" spans="2:53">
      <c r="B456" s="238"/>
      <c r="C456" s="239"/>
      <c r="D456" s="239"/>
      <c r="E456" s="240"/>
      <c r="F456" s="240"/>
      <c r="G456" s="240"/>
      <c r="H456" s="239"/>
      <c r="I456" s="239"/>
      <c r="J456" s="239"/>
      <c r="K456" s="239"/>
      <c r="L456" s="239"/>
      <c r="M456" s="242"/>
      <c r="S456" s="7" t="s">
        <v>32</v>
      </c>
      <c r="T456" s="7" t="s">
        <v>44</v>
      </c>
      <c r="U456" s="7" t="s">
        <v>43</v>
      </c>
      <c r="V456" s="13">
        <v>41730</v>
      </c>
      <c r="W456" s="13" t="s">
        <v>315</v>
      </c>
      <c r="X456" s="13" t="str">
        <f t="shared" si="16"/>
        <v>4/2/2018</v>
      </c>
      <c r="Y456" s="13" t="s">
        <v>363</v>
      </c>
      <c r="Z456" s="13"/>
      <c r="AA456" s="7">
        <v>4</v>
      </c>
      <c r="AB456" s="7" t="s">
        <v>45</v>
      </c>
      <c r="AC456" s="7" t="s">
        <v>51</v>
      </c>
      <c r="AD456" s="7" t="s">
        <v>53</v>
      </c>
      <c r="AE456" s="7" t="s">
        <v>38</v>
      </c>
      <c r="AF456" s="15">
        <v>100751.0673</v>
      </c>
      <c r="AQ456" s="7" t="s">
        <v>32</v>
      </c>
      <c r="AR456" s="7" t="s">
        <v>44</v>
      </c>
      <c r="AS456" s="7" t="s">
        <v>43</v>
      </c>
      <c r="AT456" s="13">
        <v>41730</v>
      </c>
      <c r="AU456" s="13" t="s">
        <v>363</v>
      </c>
      <c r="AV456" s="235" t="str">
        <f t="shared" si="17"/>
        <v>Q2</v>
      </c>
      <c r="AW456" s="7" t="s">
        <v>45</v>
      </c>
      <c r="AX456" s="7" t="s">
        <v>51</v>
      </c>
      <c r="AY456" s="7" t="s">
        <v>53</v>
      </c>
      <c r="AZ456" s="7" t="s">
        <v>38</v>
      </c>
      <c r="BA456" s="15">
        <v>100751.0673</v>
      </c>
    </row>
    <row r="457" spans="2:53">
      <c r="B457" s="243"/>
      <c r="C457" s="244"/>
      <c r="D457" s="244"/>
      <c r="E457" s="245"/>
      <c r="F457" s="245"/>
      <c r="G457" s="245"/>
      <c r="H457" s="244"/>
      <c r="I457" s="244"/>
      <c r="J457" s="244"/>
      <c r="K457" s="244"/>
      <c r="L457" s="244"/>
      <c r="M457" s="247"/>
      <c r="S457" s="7" t="s">
        <v>32</v>
      </c>
      <c r="T457" s="7" t="s">
        <v>44</v>
      </c>
      <c r="U457" s="7" t="s">
        <v>43</v>
      </c>
      <c r="V457" s="13">
        <v>41760</v>
      </c>
      <c r="W457" s="13" t="s">
        <v>272</v>
      </c>
      <c r="X457" s="13" t="str">
        <f t="shared" si="16"/>
        <v>5/2/2018</v>
      </c>
      <c r="Y457" s="13" t="s">
        <v>364</v>
      </c>
      <c r="Z457" s="13"/>
      <c r="AA457" s="7">
        <v>5</v>
      </c>
      <c r="AB457" s="7" t="s">
        <v>45</v>
      </c>
      <c r="AC457" s="7" t="s">
        <v>51</v>
      </c>
      <c r="AD457" s="7" t="s">
        <v>53</v>
      </c>
      <c r="AE457" s="7" t="s">
        <v>38</v>
      </c>
      <c r="AF457" s="15">
        <v>130099.23614999997</v>
      </c>
      <c r="AQ457" s="7" t="s">
        <v>32</v>
      </c>
      <c r="AR457" s="7" t="s">
        <v>44</v>
      </c>
      <c r="AS457" s="7" t="s">
        <v>43</v>
      </c>
      <c r="AT457" s="13">
        <v>41760</v>
      </c>
      <c r="AU457" s="13" t="s">
        <v>364</v>
      </c>
      <c r="AV457" s="235" t="str">
        <f t="shared" si="17"/>
        <v>Q2</v>
      </c>
      <c r="AW457" s="7" t="s">
        <v>45</v>
      </c>
      <c r="AX457" s="7" t="s">
        <v>51</v>
      </c>
      <c r="AY457" s="7" t="s">
        <v>53</v>
      </c>
      <c r="AZ457" s="7" t="s">
        <v>38</v>
      </c>
      <c r="BA457" s="15">
        <v>130099.23614999997</v>
      </c>
    </row>
    <row r="458" spans="2:53">
      <c r="B458" s="238"/>
      <c r="C458" s="239"/>
      <c r="D458" s="239"/>
      <c r="E458" s="240"/>
      <c r="F458" s="240"/>
      <c r="G458" s="240"/>
      <c r="H458" s="239"/>
      <c r="I458" s="239"/>
      <c r="J458" s="239"/>
      <c r="K458" s="239"/>
      <c r="L458" s="239"/>
      <c r="M458" s="242"/>
      <c r="S458" s="7" t="s">
        <v>32</v>
      </c>
      <c r="T458" s="7" t="s">
        <v>44</v>
      </c>
      <c r="U458" s="7" t="s">
        <v>43</v>
      </c>
      <c r="V458" s="13">
        <v>41791</v>
      </c>
      <c r="W458" s="13" t="s">
        <v>316</v>
      </c>
      <c r="X458" s="13" t="str">
        <f t="shared" si="16"/>
        <v>6/2/2018</v>
      </c>
      <c r="Y458" s="13" t="s">
        <v>365</v>
      </c>
      <c r="Z458" s="13"/>
      <c r="AA458" s="7">
        <v>6</v>
      </c>
      <c r="AB458" s="7" t="s">
        <v>45</v>
      </c>
      <c r="AC458" s="7" t="s">
        <v>51</v>
      </c>
      <c r="AD458" s="7" t="s">
        <v>53</v>
      </c>
      <c r="AE458" s="7" t="s">
        <v>38</v>
      </c>
      <c r="AF458" s="15">
        <v>232123.24346250005</v>
      </c>
      <c r="AQ458" s="7" t="s">
        <v>32</v>
      </c>
      <c r="AR458" s="7" t="s">
        <v>44</v>
      </c>
      <c r="AS458" s="7" t="s">
        <v>43</v>
      </c>
      <c r="AT458" s="13">
        <v>41791</v>
      </c>
      <c r="AU458" s="13" t="s">
        <v>365</v>
      </c>
      <c r="AV458" s="235" t="str">
        <f t="shared" si="17"/>
        <v>Q2</v>
      </c>
      <c r="AW458" s="7" t="s">
        <v>45</v>
      </c>
      <c r="AX458" s="7" t="s">
        <v>51</v>
      </c>
      <c r="AY458" s="7" t="s">
        <v>53</v>
      </c>
      <c r="AZ458" s="7" t="s">
        <v>38</v>
      </c>
      <c r="BA458" s="15">
        <v>232123.24346250005</v>
      </c>
    </row>
    <row r="459" spans="2:53">
      <c r="B459" s="243"/>
      <c r="C459" s="244"/>
      <c r="D459" s="244"/>
      <c r="E459" s="245"/>
      <c r="F459" s="245"/>
      <c r="G459" s="245"/>
      <c r="H459" s="244"/>
      <c r="I459" s="244"/>
      <c r="J459" s="244"/>
      <c r="K459" s="244"/>
      <c r="L459" s="244"/>
      <c r="M459" s="247"/>
      <c r="S459" s="7" t="s">
        <v>32</v>
      </c>
      <c r="T459" s="7" t="s">
        <v>44</v>
      </c>
      <c r="U459" s="7" t="s">
        <v>43</v>
      </c>
      <c r="V459" s="13">
        <v>41456</v>
      </c>
      <c r="W459" s="13" t="s">
        <v>317</v>
      </c>
      <c r="X459" s="13" t="str">
        <f t="shared" si="16"/>
        <v>7/2/2017</v>
      </c>
      <c r="Y459" s="13" t="s">
        <v>354</v>
      </c>
      <c r="Z459" s="13"/>
      <c r="AA459" s="7">
        <v>7</v>
      </c>
      <c r="AB459" s="7" t="s">
        <v>45</v>
      </c>
      <c r="AC459" s="7" t="s">
        <v>51</v>
      </c>
      <c r="AD459" s="7" t="s">
        <v>54</v>
      </c>
      <c r="AE459" s="7" t="s">
        <v>38</v>
      </c>
      <c r="AF459" s="15">
        <v>623296.05943799997</v>
      </c>
      <c r="AQ459" s="7" t="s">
        <v>32</v>
      </c>
      <c r="AR459" s="7" t="s">
        <v>44</v>
      </c>
      <c r="AS459" s="7" t="s">
        <v>43</v>
      </c>
      <c r="AT459" s="13">
        <v>41456</v>
      </c>
      <c r="AU459" s="13" t="s">
        <v>354</v>
      </c>
      <c r="AV459" s="235" t="str">
        <f t="shared" si="17"/>
        <v>Q3</v>
      </c>
      <c r="AW459" s="7" t="s">
        <v>45</v>
      </c>
      <c r="AX459" s="7" t="s">
        <v>51</v>
      </c>
      <c r="AY459" s="7" t="s">
        <v>54</v>
      </c>
      <c r="AZ459" s="7" t="s">
        <v>38</v>
      </c>
      <c r="BA459" s="15">
        <v>623296.05943799997</v>
      </c>
    </row>
    <row r="460" spans="2:53">
      <c r="B460" s="238"/>
      <c r="C460" s="239"/>
      <c r="D460" s="239"/>
      <c r="E460" s="240"/>
      <c r="F460" s="240"/>
      <c r="G460" s="240"/>
      <c r="H460" s="239"/>
      <c r="I460" s="239"/>
      <c r="J460" s="239"/>
      <c r="K460" s="239"/>
      <c r="L460" s="239"/>
      <c r="M460" s="242"/>
      <c r="S460" s="7" t="s">
        <v>32</v>
      </c>
      <c r="T460" s="7" t="s">
        <v>44</v>
      </c>
      <c r="U460" s="7" t="s">
        <v>43</v>
      </c>
      <c r="V460" s="13">
        <v>41487</v>
      </c>
      <c r="W460" s="13" t="s">
        <v>318</v>
      </c>
      <c r="X460" s="13" t="str">
        <f t="shared" si="16"/>
        <v>8/2/2017</v>
      </c>
      <c r="Y460" s="13" t="s">
        <v>355</v>
      </c>
      <c r="Z460" s="13"/>
      <c r="AA460" s="7">
        <v>8</v>
      </c>
      <c r="AB460" s="7" t="s">
        <v>45</v>
      </c>
      <c r="AC460" s="7" t="s">
        <v>51</v>
      </c>
      <c r="AD460" s="7" t="s">
        <v>54</v>
      </c>
      <c r="AE460" s="7" t="s">
        <v>38</v>
      </c>
      <c r="AF460" s="15">
        <v>496562.81095199991</v>
      </c>
      <c r="AQ460" s="7" t="s">
        <v>32</v>
      </c>
      <c r="AR460" s="7" t="s">
        <v>44</v>
      </c>
      <c r="AS460" s="7" t="s">
        <v>43</v>
      </c>
      <c r="AT460" s="13">
        <v>41487</v>
      </c>
      <c r="AU460" s="13" t="s">
        <v>355</v>
      </c>
      <c r="AV460" s="235" t="str">
        <f t="shared" si="17"/>
        <v>Q3</v>
      </c>
      <c r="AW460" s="7" t="s">
        <v>45</v>
      </c>
      <c r="AX460" s="7" t="s">
        <v>51</v>
      </c>
      <c r="AY460" s="7" t="s">
        <v>54</v>
      </c>
      <c r="AZ460" s="7" t="s">
        <v>38</v>
      </c>
      <c r="BA460" s="15">
        <v>496562.81095199991</v>
      </c>
    </row>
    <row r="461" spans="2:53">
      <c r="B461" s="243"/>
      <c r="C461" s="244"/>
      <c r="D461" s="244"/>
      <c r="E461" s="245"/>
      <c r="F461" s="245"/>
      <c r="G461" s="245"/>
      <c r="H461" s="244"/>
      <c r="I461" s="244"/>
      <c r="J461" s="244"/>
      <c r="K461" s="244"/>
      <c r="L461" s="244"/>
      <c r="M461" s="247"/>
      <c r="S461" s="7" t="s">
        <v>32</v>
      </c>
      <c r="T461" s="7" t="s">
        <v>44</v>
      </c>
      <c r="U461" s="7" t="s">
        <v>43</v>
      </c>
      <c r="V461" s="13">
        <v>41518</v>
      </c>
      <c r="W461" s="13" t="s">
        <v>319</v>
      </c>
      <c r="X461" s="13" t="str">
        <f t="shared" si="16"/>
        <v>9/2/2017</v>
      </c>
      <c r="Y461" s="13" t="s">
        <v>356</v>
      </c>
      <c r="Z461" s="13"/>
      <c r="AA461" s="7">
        <v>9</v>
      </c>
      <c r="AB461" s="7" t="s">
        <v>45</v>
      </c>
      <c r="AC461" s="7" t="s">
        <v>51</v>
      </c>
      <c r="AD461" s="7" t="s">
        <v>54</v>
      </c>
      <c r="AE461" s="7" t="s">
        <v>38</v>
      </c>
      <c r="AF461" s="15">
        <v>671235.2669879999</v>
      </c>
      <c r="AQ461" s="7" t="s">
        <v>32</v>
      </c>
      <c r="AR461" s="7" t="s">
        <v>44</v>
      </c>
      <c r="AS461" s="7" t="s">
        <v>43</v>
      </c>
      <c r="AT461" s="13">
        <v>41518</v>
      </c>
      <c r="AU461" s="13" t="s">
        <v>356</v>
      </c>
      <c r="AV461" s="235" t="str">
        <f t="shared" si="17"/>
        <v>Q3</v>
      </c>
      <c r="AW461" s="7" t="s">
        <v>45</v>
      </c>
      <c r="AX461" s="7" t="s">
        <v>51</v>
      </c>
      <c r="AY461" s="7" t="s">
        <v>54</v>
      </c>
      <c r="AZ461" s="7" t="s">
        <v>38</v>
      </c>
      <c r="BA461" s="15">
        <v>671235.2669879999</v>
      </c>
    </row>
    <row r="462" spans="2:53">
      <c r="B462" s="238"/>
      <c r="C462" s="239"/>
      <c r="D462" s="239"/>
      <c r="E462" s="240"/>
      <c r="F462" s="240"/>
      <c r="G462" s="240"/>
      <c r="H462" s="239"/>
      <c r="I462" s="239"/>
      <c r="J462" s="239"/>
      <c r="K462" s="239"/>
      <c r="L462" s="239"/>
      <c r="M462" s="242"/>
      <c r="S462" s="7" t="s">
        <v>32</v>
      </c>
      <c r="T462" s="7" t="s">
        <v>44</v>
      </c>
      <c r="U462" s="7" t="s">
        <v>43</v>
      </c>
      <c r="V462" s="13">
        <v>41548</v>
      </c>
      <c r="W462" s="13" t="s">
        <v>320</v>
      </c>
      <c r="X462" s="13" t="str">
        <f t="shared" si="16"/>
        <v>10/2/2017</v>
      </c>
      <c r="Y462" s="13" t="s">
        <v>357</v>
      </c>
      <c r="Z462" s="13"/>
      <c r="AA462" s="7">
        <v>10</v>
      </c>
      <c r="AB462" s="7" t="s">
        <v>45</v>
      </c>
      <c r="AC462" s="7" t="s">
        <v>51</v>
      </c>
      <c r="AD462" s="7" t="s">
        <v>54</v>
      </c>
      <c r="AE462" s="7" t="s">
        <v>38</v>
      </c>
      <c r="AF462" s="15">
        <v>564606.19659599988</v>
      </c>
      <c r="AQ462" s="7" t="s">
        <v>32</v>
      </c>
      <c r="AR462" s="7" t="s">
        <v>44</v>
      </c>
      <c r="AS462" s="7" t="s">
        <v>43</v>
      </c>
      <c r="AT462" s="13">
        <v>41548</v>
      </c>
      <c r="AU462" s="13" t="s">
        <v>357</v>
      </c>
      <c r="AV462" s="235" t="str">
        <f t="shared" si="17"/>
        <v>Q4</v>
      </c>
      <c r="AW462" s="7" t="s">
        <v>45</v>
      </c>
      <c r="AX462" s="7" t="s">
        <v>51</v>
      </c>
      <c r="AY462" s="7" t="s">
        <v>54</v>
      </c>
      <c r="AZ462" s="7" t="s">
        <v>38</v>
      </c>
      <c r="BA462" s="15">
        <v>564606.19659599988</v>
      </c>
    </row>
    <row r="463" spans="2:53">
      <c r="B463" s="243"/>
      <c r="C463" s="244"/>
      <c r="D463" s="244"/>
      <c r="E463" s="245"/>
      <c r="F463" s="245"/>
      <c r="G463" s="245"/>
      <c r="H463" s="244"/>
      <c r="I463" s="244"/>
      <c r="J463" s="244"/>
      <c r="K463" s="244"/>
      <c r="L463" s="244"/>
      <c r="M463" s="247"/>
      <c r="S463" s="7" t="s">
        <v>32</v>
      </c>
      <c r="T463" s="7" t="s">
        <v>44</v>
      </c>
      <c r="U463" s="7" t="s">
        <v>43</v>
      </c>
      <c r="V463" s="13">
        <v>41579</v>
      </c>
      <c r="W463" s="13" t="s">
        <v>321</v>
      </c>
      <c r="X463" s="13" t="str">
        <f t="shared" si="16"/>
        <v>11/2/2017</v>
      </c>
      <c r="Y463" s="13" t="s">
        <v>358</v>
      </c>
      <c r="Z463" s="13"/>
      <c r="AA463" s="7">
        <v>11</v>
      </c>
      <c r="AB463" s="7" t="s">
        <v>45</v>
      </c>
      <c r="AC463" s="7" t="s">
        <v>51</v>
      </c>
      <c r="AD463" s="7" t="s">
        <v>54</v>
      </c>
      <c r="AE463" s="7" t="s">
        <v>38</v>
      </c>
      <c r="AF463" s="15">
        <v>480126.34835100005</v>
      </c>
      <c r="AQ463" s="7" t="s">
        <v>32</v>
      </c>
      <c r="AR463" s="7" t="s">
        <v>44</v>
      </c>
      <c r="AS463" s="7" t="s">
        <v>43</v>
      </c>
      <c r="AT463" s="13">
        <v>41579</v>
      </c>
      <c r="AU463" s="13" t="s">
        <v>358</v>
      </c>
      <c r="AV463" s="235" t="str">
        <f t="shared" si="17"/>
        <v>Q4</v>
      </c>
      <c r="AW463" s="7" t="s">
        <v>45</v>
      </c>
      <c r="AX463" s="7" t="s">
        <v>51</v>
      </c>
      <c r="AY463" s="7" t="s">
        <v>54</v>
      </c>
      <c r="AZ463" s="7" t="s">
        <v>38</v>
      </c>
      <c r="BA463" s="15">
        <v>480126.34835100005</v>
      </c>
    </row>
    <row r="464" spans="2:53">
      <c r="B464" s="238"/>
      <c r="C464" s="239"/>
      <c r="D464" s="239"/>
      <c r="E464" s="240"/>
      <c r="F464" s="240"/>
      <c r="G464" s="240"/>
      <c r="H464" s="239"/>
      <c r="I464" s="239"/>
      <c r="J464" s="239"/>
      <c r="K464" s="239"/>
      <c r="L464" s="239"/>
      <c r="M464" s="242"/>
      <c r="S464" s="7" t="s">
        <v>32</v>
      </c>
      <c r="T464" s="7" t="s">
        <v>44</v>
      </c>
      <c r="U464" s="7" t="s">
        <v>43</v>
      </c>
      <c r="V464" s="13">
        <v>41609</v>
      </c>
      <c r="W464" s="13" t="s">
        <v>322</v>
      </c>
      <c r="X464" s="13" t="str">
        <f t="shared" si="16"/>
        <v>12/2/2017</v>
      </c>
      <c r="Y464" s="13" t="s">
        <v>359</v>
      </c>
      <c r="Z464" s="13"/>
      <c r="AA464" s="7">
        <v>12</v>
      </c>
      <c r="AB464" s="7" t="s">
        <v>45</v>
      </c>
      <c r="AC464" s="7" t="s">
        <v>51</v>
      </c>
      <c r="AD464" s="7" t="s">
        <v>54</v>
      </c>
      <c r="AE464" s="7" t="s">
        <v>38</v>
      </c>
      <c r="AF464" s="15">
        <v>356002.146045</v>
      </c>
      <c r="AQ464" s="7" t="s">
        <v>32</v>
      </c>
      <c r="AR464" s="7" t="s">
        <v>44</v>
      </c>
      <c r="AS464" s="7" t="s">
        <v>43</v>
      </c>
      <c r="AT464" s="13">
        <v>41609</v>
      </c>
      <c r="AU464" s="13" t="s">
        <v>359</v>
      </c>
      <c r="AV464" s="235" t="str">
        <f t="shared" si="17"/>
        <v>Q4</v>
      </c>
      <c r="AW464" s="7" t="s">
        <v>45</v>
      </c>
      <c r="AX464" s="7" t="s">
        <v>51</v>
      </c>
      <c r="AY464" s="7" t="s">
        <v>54</v>
      </c>
      <c r="AZ464" s="7" t="s">
        <v>38</v>
      </c>
      <c r="BA464" s="15">
        <v>356002.146045</v>
      </c>
    </row>
    <row r="465" spans="2:53">
      <c r="B465" s="243"/>
      <c r="C465" s="244"/>
      <c r="D465" s="244"/>
      <c r="E465" s="245"/>
      <c r="F465" s="245"/>
      <c r="G465" s="245"/>
      <c r="H465" s="244"/>
      <c r="I465" s="244"/>
      <c r="J465" s="244"/>
      <c r="K465" s="244"/>
      <c r="L465" s="244"/>
      <c r="M465" s="247"/>
      <c r="S465" s="7" t="s">
        <v>32</v>
      </c>
      <c r="T465" s="7" t="s">
        <v>44</v>
      </c>
      <c r="U465" s="7" t="s">
        <v>43</v>
      </c>
      <c r="V465" s="13">
        <v>41640</v>
      </c>
      <c r="W465" s="13" t="s">
        <v>312</v>
      </c>
      <c r="X465" s="13" t="str">
        <f t="shared" si="16"/>
        <v>1/2/2018</v>
      </c>
      <c r="Y465" s="13" t="s">
        <v>360</v>
      </c>
      <c r="Z465" s="13"/>
      <c r="AA465" s="7">
        <v>1</v>
      </c>
      <c r="AB465" s="7" t="s">
        <v>45</v>
      </c>
      <c r="AC465" s="7" t="s">
        <v>51</v>
      </c>
      <c r="AD465" s="7" t="s">
        <v>54</v>
      </c>
      <c r="AE465" s="7" t="s">
        <v>38</v>
      </c>
      <c r="AF465" s="15">
        <v>380087.73644399998</v>
      </c>
      <c r="AQ465" s="7" t="s">
        <v>32</v>
      </c>
      <c r="AR465" s="7" t="s">
        <v>44</v>
      </c>
      <c r="AS465" s="7" t="s">
        <v>43</v>
      </c>
      <c r="AT465" s="13">
        <v>41640</v>
      </c>
      <c r="AU465" s="13" t="s">
        <v>360</v>
      </c>
      <c r="AV465" s="235" t="str">
        <f t="shared" si="17"/>
        <v>Q1</v>
      </c>
      <c r="AW465" s="7" t="s">
        <v>45</v>
      </c>
      <c r="AX465" s="7" t="s">
        <v>51</v>
      </c>
      <c r="AY465" s="7" t="s">
        <v>54</v>
      </c>
      <c r="AZ465" s="7" t="s">
        <v>38</v>
      </c>
      <c r="BA465" s="15">
        <v>380087.73644399998</v>
      </c>
    </row>
    <row r="466" spans="2:53">
      <c r="B466" s="238"/>
      <c r="C466" s="239"/>
      <c r="D466" s="239"/>
      <c r="E466" s="240"/>
      <c r="F466" s="240"/>
      <c r="G466" s="240"/>
      <c r="H466" s="239"/>
      <c r="I466" s="239"/>
      <c r="J466" s="239"/>
      <c r="K466" s="239"/>
      <c r="L466" s="239"/>
      <c r="M466" s="242"/>
      <c r="S466" s="7" t="s">
        <v>32</v>
      </c>
      <c r="T466" s="7" t="s">
        <v>44</v>
      </c>
      <c r="U466" s="7" t="s">
        <v>43</v>
      </c>
      <c r="V466" s="13">
        <v>41671</v>
      </c>
      <c r="W466" s="13" t="s">
        <v>313</v>
      </c>
      <c r="X466" s="13" t="str">
        <f t="shared" si="16"/>
        <v>2/2/2018</v>
      </c>
      <c r="Y466" s="13" t="s">
        <v>361</v>
      </c>
      <c r="Z466" s="13"/>
      <c r="AA466" s="7">
        <v>2</v>
      </c>
      <c r="AB466" s="7" t="s">
        <v>45</v>
      </c>
      <c r="AC466" s="7" t="s">
        <v>51</v>
      </c>
      <c r="AD466" s="7" t="s">
        <v>54</v>
      </c>
      <c r="AE466" s="7" t="s">
        <v>38</v>
      </c>
      <c r="AF466" s="15">
        <v>326392.12686599995</v>
      </c>
      <c r="AQ466" s="7" t="s">
        <v>32</v>
      </c>
      <c r="AR466" s="7" t="s">
        <v>44</v>
      </c>
      <c r="AS466" s="7" t="s">
        <v>43</v>
      </c>
      <c r="AT466" s="13">
        <v>41671</v>
      </c>
      <c r="AU466" s="13" t="s">
        <v>361</v>
      </c>
      <c r="AV466" s="235" t="str">
        <f t="shared" si="17"/>
        <v>Q1</v>
      </c>
      <c r="AW466" s="7" t="s">
        <v>45</v>
      </c>
      <c r="AX466" s="7" t="s">
        <v>51</v>
      </c>
      <c r="AY466" s="7" t="s">
        <v>54</v>
      </c>
      <c r="AZ466" s="7" t="s">
        <v>38</v>
      </c>
      <c r="BA466" s="15">
        <v>326392.12686599995</v>
      </c>
    </row>
    <row r="467" spans="2:53">
      <c r="B467" s="243"/>
      <c r="C467" s="244"/>
      <c r="D467" s="244"/>
      <c r="E467" s="245"/>
      <c r="F467" s="245"/>
      <c r="G467" s="245"/>
      <c r="H467" s="244"/>
      <c r="I467" s="244"/>
      <c r="J467" s="244"/>
      <c r="K467" s="244"/>
      <c r="L467" s="244"/>
      <c r="M467" s="247"/>
      <c r="S467" s="7" t="s">
        <v>32</v>
      </c>
      <c r="T467" s="7" t="s">
        <v>44</v>
      </c>
      <c r="U467" s="7" t="s">
        <v>43</v>
      </c>
      <c r="V467" s="13">
        <v>41699</v>
      </c>
      <c r="W467" s="13" t="s">
        <v>314</v>
      </c>
      <c r="X467" s="13" t="str">
        <f t="shared" si="16"/>
        <v>3/2/2018</v>
      </c>
      <c r="Y467" s="13" t="s">
        <v>362</v>
      </c>
      <c r="Z467" s="13"/>
      <c r="AA467" s="7">
        <v>3</v>
      </c>
      <c r="AB467" s="7" t="s">
        <v>45</v>
      </c>
      <c r="AC467" s="7" t="s">
        <v>51</v>
      </c>
      <c r="AD467" s="7" t="s">
        <v>54</v>
      </c>
      <c r="AE467" s="7" t="s">
        <v>38</v>
      </c>
      <c r="AF467" s="15">
        <v>458875.95846300002</v>
      </c>
      <c r="AQ467" s="7" t="s">
        <v>32</v>
      </c>
      <c r="AR467" s="7" t="s">
        <v>44</v>
      </c>
      <c r="AS467" s="7" t="s">
        <v>43</v>
      </c>
      <c r="AT467" s="13">
        <v>41699</v>
      </c>
      <c r="AU467" s="13" t="s">
        <v>362</v>
      </c>
      <c r="AV467" s="235" t="str">
        <f t="shared" si="17"/>
        <v>Q1</v>
      </c>
      <c r="AW467" s="7" t="s">
        <v>45</v>
      </c>
      <c r="AX467" s="7" t="s">
        <v>51</v>
      </c>
      <c r="AY467" s="7" t="s">
        <v>54</v>
      </c>
      <c r="AZ467" s="7" t="s">
        <v>38</v>
      </c>
      <c r="BA467" s="15">
        <v>458875.95846300002</v>
      </c>
    </row>
    <row r="468" spans="2:53">
      <c r="B468" s="238"/>
      <c r="C468" s="239"/>
      <c r="D468" s="239"/>
      <c r="E468" s="240"/>
      <c r="F468" s="240"/>
      <c r="G468" s="240"/>
      <c r="H468" s="239"/>
      <c r="I468" s="239"/>
      <c r="J468" s="239"/>
      <c r="K468" s="239"/>
      <c r="L468" s="239"/>
      <c r="M468" s="242"/>
      <c r="S468" s="7" t="s">
        <v>32</v>
      </c>
      <c r="T468" s="7" t="s">
        <v>44</v>
      </c>
      <c r="U468" s="7" t="s">
        <v>43</v>
      </c>
      <c r="V468" s="13">
        <v>41730</v>
      </c>
      <c r="W468" s="13" t="s">
        <v>315</v>
      </c>
      <c r="X468" s="13" t="str">
        <f t="shared" si="16"/>
        <v>4/2/2018</v>
      </c>
      <c r="Y468" s="13" t="s">
        <v>363</v>
      </c>
      <c r="Z468" s="13"/>
      <c r="AA468" s="7">
        <v>4</v>
      </c>
      <c r="AB468" s="7" t="s">
        <v>45</v>
      </c>
      <c r="AC468" s="7" t="s">
        <v>51</v>
      </c>
      <c r="AD468" s="7" t="s">
        <v>54</v>
      </c>
      <c r="AE468" s="7" t="s">
        <v>38</v>
      </c>
      <c r="AF468" s="15">
        <v>249862.64690399999</v>
      </c>
      <c r="AQ468" s="7" t="s">
        <v>32</v>
      </c>
      <c r="AR468" s="7" t="s">
        <v>44</v>
      </c>
      <c r="AS468" s="7" t="s">
        <v>43</v>
      </c>
      <c r="AT468" s="13">
        <v>41730</v>
      </c>
      <c r="AU468" s="13" t="s">
        <v>363</v>
      </c>
      <c r="AV468" s="235" t="str">
        <f t="shared" si="17"/>
        <v>Q2</v>
      </c>
      <c r="AW468" s="7" t="s">
        <v>45</v>
      </c>
      <c r="AX468" s="7" t="s">
        <v>51</v>
      </c>
      <c r="AY468" s="7" t="s">
        <v>54</v>
      </c>
      <c r="AZ468" s="7" t="s">
        <v>38</v>
      </c>
      <c r="BA468" s="15">
        <v>249862.64690399999</v>
      </c>
    </row>
    <row r="469" spans="2:53">
      <c r="B469" s="243"/>
      <c r="C469" s="244"/>
      <c r="D469" s="244"/>
      <c r="E469" s="245"/>
      <c r="F469" s="245"/>
      <c r="G469" s="245"/>
      <c r="H469" s="244"/>
      <c r="I469" s="244"/>
      <c r="J469" s="244"/>
      <c r="K469" s="244"/>
      <c r="L469" s="244"/>
      <c r="M469" s="247"/>
      <c r="S469" s="7" t="s">
        <v>32</v>
      </c>
      <c r="T469" s="7" t="s">
        <v>44</v>
      </c>
      <c r="U469" s="7" t="s">
        <v>43</v>
      </c>
      <c r="V469" s="13">
        <v>41760</v>
      </c>
      <c r="W469" s="13" t="s">
        <v>272</v>
      </c>
      <c r="X469" s="13" t="str">
        <f t="shared" si="16"/>
        <v>5/2/2018</v>
      </c>
      <c r="Y469" s="13" t="s">
        <v>364</v>
      </c>
      <c r="Z469" s="13"/>
      <c r="AA469" s="7">
        <v>5</v>
      </c>
      <c r="AB469" s="7" t="s">
        <v>45</v>
      </c>
      <c r="AC469" s="7" t="s">
        <v>51</v>
      </c>
      <c r="AD469" s="7" t="s">
        <v>54</v>
      </c>
      <c r="AE469" s="7" t="s">
        <v>38</v>
      </c>
      <c r="AF469" s="15">
        <v>322646.10565199988</v>
      </c>
      <c r="AQ469" s="7" t="s">
        <v>32</v>
      </c>
      <c r="AR469" s="7" t="s">
        <v>44</v>
      </c>
      <c r="AS469" s="7" t="s">
        <v>43</v>
      </c>
      <c r="AT469" s="13">
        <v>41760</v>
      </c>
      <c r="AU469" s="13" t="s">
        <v>364</v>
      </c>
      <c r="AV469" s="235" t="str">
        <f t="shared" si="17"/>
        <v>Q2</v>
      </c>
      <c r="AW469" s="7" t="s">
        <v>45</v>
      </c>
      <c r="AX469" s="7" t="s">
        <v>51</v>
      </c>
      <c r="AY469" s="7" t="s">
        <v>54</v>
      </c>
      <c r="AZ469" s="7" t="s">
        <v>38</v>
      </c>
      <c r="BA469" s="15">
        <v>322646.10565199988</v>
      </c>
    </row>
    <row r="470" spans="2:53">
      <c r="B470" s="238"/>
      <c r="C470" s="239"/>
      <c r="D470" s="239"/>
      <c r="E470" s="240"/>
      <c r="F470" s="240"/>
      <c r="G470" s="240"/>
      <c r="H470" s="239"/>
      <c r="I470" s="239"/>
      <c r="J470" s="239"/>
      <c r="K470" s="239"/>
      <c r="L470" s="239"/>
      <c r="M470" s="242"/>
      <c r="S470" s="7" t="s">
        <v>32</v>
      </c>
      <c r="T470" s="7" t="s">
        <v>44</v>
      </c>
      <c r="U470" s="7" t="s">
        <v>43</v>
      </c>
      <c r="V470" s="13">
        <v>41791</v>
      </c>
      <c r="W470" s="13" t="s">
        <v>316</v>
      </c>
      <c r="X470" s="13" t="str">
        <f t="shared" si="16"/>
        <v>6/2/2018</v>
      </c>
      <c r="Y470" s="13" t="s">
        <v>365</v>
      </c>
      <c r="Z470" s="13"/>
      <c r="AA470" s="7">
        <v>6</v>
      </c>
      <c r="AB470" s="7" t="s">
        <v>45</v>
      </c>
      <c r="AC470" s="7" t="s">
        <v>51</v>
      </c>
      <c r="AD470" s="7" t="s">
        <v>54</v>
      </c>
      <c r="AE470" s="7" t="s">
        <v>38</v>
      </c>
      <c r="AF470" s="15">
        <v>575665.6437870001</v>
      </c>
      <c r="AQ470" s="7" t="s">
        <v>32</v>
      </c>
      <c r="AR470" s="7" t="s">
        <v>44</v>
      </c>
      <c r="AS470" s="7" t="s">
        <v>43</v>
      </c>
      <c r="AT470" s="13">
        <v>41791</v>
      </c>
      <c r="AU470" s="13" t="s">
        <v>365</v>
      </c>
      <c r="AV470" s="235" t="str">
        <f t="shared" si="17"/>
        <v>Q2</v>
      </c>
      <c r="AW470" s="7" t="s">
        <v>45</v>
      </c>
      <c r="AX470" s="7" t="s">
        <v>51</v>
      </c>
      <c r="AY470" s="7" t="s">
        <v>54</v>
      </c>
      <c r="AZ470" s="7" t="s">
        <v>38</v>
      </c>
      <c r="BA470" s="15">
        <v>575665.6437870001</v>
      </c>
    </row>
    <row r="471" spans="2:53">
      <c r="B471" s="243"/>
      <c r="C471" s="244"/>
      <c r="D471" s="244"/>
      <c r="E471" s="245"/>
      <c r="F471" s="245"/>
      <c r="G471" s="245"/>
      <c r="H471" s="244"/>
      <c r="I471" s="244"/>
      <c r="J471" s="244"/>
      <c r="K471" s="244"/>
      <c r="L471" s="244"/>
      <c r="M471" s="247"/>
      <c r="S471" s="7" t="s">
        <v>32</v>
      </c>
      <c r="T471" s="7" t="s">
        <v>44</v>
      </c>
      <c r="U471" s="7" t="s">
        <v>43</v>
      </c>
      <c r="V471" s="13">
        <v>41456</v>
      </c>
      <c r="W471" s="13" t="s">
        <v>317</v>
      </c>
      <c r="X471" s="13" t="str">
        <f t="shared" si="16"/>
        <v>7/2/2017</v>
      </c>
      <c r="Y471" s="13" t="s">
        <v>354</v>
      </c>
      <c r="Z471" s="13"/>
      <c r="AA471" s="7">
        <v>7</v>
      </c>
      <c r="AB471" s="7" t="s">
        <v>45</v>
      </c>
      <c r="AC471" s="7" t="s">
        <v>51</v>
      </c>
      <c r="AD471" s="7" t="s">
        <v>55</v>
      </c>
      <c r="AE471" s="7" t="s">
        <v>38</v>
      </c>
      <c r="AF471" s="15">
        <v>211116.407229</v>
      </c>
      <c r="AQ471" s="7" t="s">
        <v>32</v>
      </c>
      <c r="AR471" s="7" t="s">
        <v>44</v>
      </c>
      <c r="AS471" s="7" t="s">
        <v>43</v>
      </c>
      <c r="AT471" s="13">
        <v>41456</v>
      </c>
      <c r="AU471" s="13" t="s">
        <v>354</v>
      </c>
      <c r="AV471" s="235" t="str">
        <f t="shared" si="17"/>
        <v>Q3</v>
      </c>
      <c r="AW471" s="7" t="s">
        <v>45</v>
      </c>
      <c r="AX471" s="7" t="s">
        <v>51</v>
      </c>
      <c r="AY471" s="7" t="s">
        <v>55</v>
      </c>
      <c r="AZ471" s="7" t="s">
        <v>38</v>
      </c>
      <c r="BA471" s="15">
        <v>211116.407229</v>
      </c>
    </row>
    <row r="472" spans="2:53">
      <c r="B472" s="238"/>
      <c r="C472" s="239"/>
      <c r="D472" s="239"/>
      <c r="E472" s="240"/>
      <c r="F472" s="240"/>
      <c r="G472" s="240"/>
      <c r="H472" s="239"/>
      <c r="I472" s="239"/>
      <c r="J472" s="239"/>
      <c r="K472" s="239"/>
      <c r="L472" s="239"/>
      <c r="M472" s="242"/>
      <c r="S472" s="7" t="s">
        <v>32</v>
      </c>
      <c r="T472" s="7" t="s">
        <v>44</v>
      </c>
      <c r="U472" s="7" t="s">
        <v>43</v>
      </c>
      <c r="V472" s="13">
        <v>41487</v>
      </c>
      <c r="W472" s="13" t="s">
        <v>318</v>
      </c>
      <c r="X472" s="13" t="str">
        <f t="shared" si="16"/>
        <v>8/2/2017</v>
      </c>
      <c r="Y472" s="13" t="s">
        <v>355</v>
      </c>
      <c r="Z472" s="13"/>
      <c r="AA472" s="7">
        <v>8</v>
      </c>
      <c r="AB472" s="7" t="s">
        <v>45</v>
      </c>
      <c r="AC472" s="7" t="s">
        <v>51</v>
      </c>
      <c r="AD472" s="7" t="s">
        <v>55</v>
      </c>
      <c r="AE472" s="7" t="s">
        <v>38</v>
      </c>
      <c r="AF472" s="15">
        <v>168190.62951599999</v>
      </c>
      <c r="AQ472" s="7" t="s">
        <v>32</v>
      </c>
      <c r="AR472" s="7" t="s">
        <v>44</v>
      </c>
      <c r="AS472" s="7" t="s">
        <v>43</v>
      </c>
      <c r="AT472" s="13">
        <v>41487</v>
      </c>
      <c r="AU472" s="13" t="s">
        <v>355</v>
      </c>
      <c r="AV472" s="235" t="str">
        <f t="shared" si="17"/>
        <v>Q3</v>
      </c>
      <c r="AW472" s="7" t="s">
        <v>45</v>
      </c>
      <c r="AX472" s="7" t="s">
        <v>51</v>
      </c>
      <c r="AY472" s="7" t="s">
        <v>55</v>
      </c>
      <c r="AZ472" s="7" t="s">
        <v>38</v>
      </c>
      <c r="BA472" s="15">
        <v>168190.62951599999</v>
      </c>
    </row>
    <row r="473" spans="2:53">
      <c r="B473" s="243"/>
      <c r="C473" s="244"/>
      <c r="D473" s="244"/>
      <c r="E473" s="245"/>
      <c r="F473" s="245"/>
      <c r="G473" s="245"/>
      <c r="H473" s="244"/>
      <c r="I473" s="244"/>
      <c r="J473" s="244"/>
      <c r="K473" s="244"/>
      <c r="L473" s="244"/>
      <c r="M473" s="247"/>
      <c r="S473" s="7" t="s">
        <v>32</v>
      </c>
      <c r="T473" s="7" t="s">
        <v>44</v>
      </c>
      <c r="U473" s="7" t="s">
        <v>43</v>
      </c>
      <c r="V473" s="13">
        <v>41518</v>
      </c>
      <c r="W473" s="13" t="s">
        <v>319</v>
      </c>
      <c r="X473" s="13" t="str">
        <f t="shared" si="16"/>
        <v>9/2/2017</v>
      </c>
      <c r="Y473" s="13" t="s">
        <v>356</v>
      </c>
      <c r="Z473" s="13"/>
      <c r="AA473" s="7">
        <v>9</v>
      </c>
      <c r="AB473" s="7" t="s">
        <v>45</v>
      </c>
      <c r="AC473" s="7" t="s">
        <v>51</v>
      </c>
      <c r="AD473" s="7" t="s">
        <v>55</v>
      </c>
      <c r="AE473" s="7" t="s">
        <v>38</v>
      </c>
      <c r="AF473" s="15">
        <v>227353.88075399998</v>
      </c>
      <c r="AQ473" s="7" t="s">
        <v>32</v>
      </c>
      <c r="AR473" s="7" t="s">
        <v>44</v>
      </c>
      <c r="AS473" s="7" t="s">
        <v>43</v>
      </c>
      <c r="AT473" s="13">
        <v>41518</v>
      </c>
      <c r="AU473" s="13" t="s">
        <v>356</v>
      </c>
      <c r="AV473" s="235" t="str">
        <f t="shared" si="17"/>
        <v>Q3</v>
      </c>
      <c r="AW473" s="7" t="s">
        <v>45</v>
      </c>
      <c r="AX473" s="7" t="s">
        <v>51</v>
      </c>
      <c r="AY473" s="7" t="s">
        <v>55</v>
      </c>
      <c r="AZ473" s="7" t="s">
        <v>38</v>
      </c>
      <c r="BA473" s="15">
        <v>227353.88075399998</v>
      </c>
    </row>
    <row r="474" spans="2:53">
      <c r="B474" s="238"/>
      <c r="C474" s="239"/>
      <c r="D474" s="239"/>
      <c r="E474" s="240"/>
      <c r="F474" s="240"/>
      <c r="G474" s="240"/>
      <c r="H474" s="239"/>
      <c r="I474" s="239"/>
      <c r="J474" s="239"/>
      <c r="K474" s="239"/>
      <c r="L474" s="239"/>
      <c r="M474" s="242"/>
      <c r="S474" s="7" t="s">
        <v>32</v>
      </c>
      <c r="T474" s="7" t="s">
        <v>44</v>
      </c>
      <c r="U474" s="7" t="s">
        <v>43</v>
      </c>
      <c r="V474" s="13">
        <v>41548</v>
      </c>
      <c r="W474" s="13" t="s">
        <v>320</v>
      </c>
      <c r="X474" s="13" t="str">
        <f t="shared" si="16"/>
        <v>10/2/2017</v>
      </c>
      <c r="Y474" s="13" t="s">
        <v>357</v>
      </c>
      <c r="Z474" s="13"/>
      <c r="AA474" s="7">
        <v>10</v>
      </c>
      <c r="AB474" s="7" t="s">
        <v>45</v>
      </c>
      <c r="AC474" s="7" t="s">
        <v>51</v>
      </c>
      <c r="AD474" s="7" t="s">
        <v>55</v>
      </c>
      <c r="AE474" s="7" t="s">
        <v>38</v>
      </c>
      <c r="AF474" s="15">
        <v>191237.58271799999</v>
      </c>
      <c r="AQ474" s="7" t="s">
        <v>32</v>
      </c>
      <c r="AR474" s="7" t="s">
        <v>44</v>
      </c>
      <c r="AS474" s="7" t="s">
        <v>43</v>
      </c>
      <c r="AT474" s="13">
        <v>41548</v>
      </c>
      <c r="AU474" s="13" t="s">
        <v>357</v>
      </c>
      <c r="AV474" s="235" t="str">
        <f t="shared" si="17"/>
        <v>Q4</v>
      </c>
      <c r="AW474" s="7" t="s">
        <v>45</v>
      </c>
      <c r="AX474" s="7" t="s">
        <v>51</v>
      </c>
      <c r="AY474" s="7" t="s">
        <v>55</v>
      </c>
      <c r="AZ474" s="7" t="s">
        <v>38</v>
      </c>
      <c r="BA474" s="15">
        <v>191237.58271799999</v>
      </c>
    </row>
    <row r="475" spans="2:53">
      <c r="B475" s="243"/>
      <c r="C475" s="244"/>
      <c r="D475" s="244"/>
      <c r="E475" s="245"/>
      <c r="F475" s="245"/>
      <c r="G475" s="245"/>
      <c r="H475" s="244"/>
      <c r="I475" s="244"/>
      <c r="J475" s="244"/>
      <c r="K475" s="244"/>
      <c r="L475" s="244"/>
      <c r="M475" s="247"/>
      <c r="S475" s="7" t="s">
        <v>32</v>
      </c>
      <c r="T475" s="7" t="s">
        <v>44</v>
      </c>
      <c r="U475" s="7" t="s">
        <v>43</v>
      </c>
      <c r="V475" s="13">
        <v>41579</v>
      </c>
      <c r="W475" s="13" t="s">
        <v>321</v>
      </c>
      <c r="X475" s="13" t="str">
        <f t="shared" si="16"/>
        <v>11/2/2017</v>
      </c>
      <c r="Y475" s="13" t="s">
        <v>358</v>
      </c>
      <c r="Z475" s="13"/>
      <c r="AA475" s="7">
        <v>11</v>
      </c>
      <c r="AB475" s="7" t="s">
        <v>45</v>
      </c>
      <c r="AC475" s="7" t="s">
        <v>51</v>
      </c>
      <c r="AD475" s="7" t="s">
        <v>55</v>
      </c>
      <c r="AE475" s="7" t="s">
        <v>38</v>
      </c>
      <c r="AF475" s="15">
        <v>162623.44057050001</v>
      </c>
      <c r="AQ475" s="7" t="s">
        <v>32</v>
      </c>
      <c r="AR475" s="7" t="s">
        <v>44</v>
      </c>
      <c r="AS475" s="7" t="s">
        <v>43</v>
      </c>
      <c r="AT475" s="13">
        <v>41579</v>
      </c>
      <c r="AU475" s="13" t="s">
        <v>358</v>
      </c>
      <c r="AV475" s="235" t="str">
        <f t="shared" si="17"/>
        <v>Q4</v>
      </c>
      <c r="AW475" s="7" t="s">
        <v>45</v>
      </c>
      <c r="AX475" s="7" t="s">
        <v>51</v>
      </c>
      <c r="AY475" s="7" t="s">
        <v>55</v>
      </c>
      <c r="AZ475" s="7" t="s">
        <v>38</v>
      </c>
      <c r="BA475" s="15">
        <v>162623.44057050001</v>
      </c>
    </row>
    <row r="476" spans="2:53">
      <c r="B476" s="238"/>
      <c r="C476" s="239"/>
      <c r="D476" s="239"/>
      <c r="E476" s="240"/>
      <c r="F476" s="240"/>
      <c r="G476" s="240"/>
      <c r="H476" s="239"/>
      <c r="I476" s="239"/>
      <c r="J476" s="239"/>
      <c r="K476" s="239"/>
      <c r="L476" s="239"/>
      <c r="M476" s="242"/>
      <c r="S476" s="7" t="s">
        <v>32</v>
      </c>
      <c r="T476" s="7" t="s">
        <v>44</v>
      </c>
      <c r="U476" s="7" t="s">
        <v>43</v>
      </c>
      <c r="V476" s="13">
        <v>41609</v>
      </c>
      <c r="W476" s="13" t="s">
        <v>322</v>
      </c>
      <c r="X476" s="13" t="str">
        <f t="shared" ref="X476:X539" si="18">MONTH(V476)&amp; "/" &amp; DAY(V476) &amp; "/" &amp; YEAR(V476)</f>
        <v>12/2/2017</v>
      </c>
      <c r="Y476" s="13" t="s">
        <v>359</v>
      </c>
      <c r="Z476" s="13"/>
      <c r="AA476" s="7">
        <v>12</v>
      </c>
      <c r="AB476" s="7" t="s">
        <v>45</v>
      </c>
      <c r="AC476" s="7" t="s">
        <v>51</v>
      </c>
      <c r="AD476" s="7" t="s">
        <v>55</v>
      </c>
      <c r="AE476" s="7" t="s">
        <v>38</v>
      </c>
      <c r="AF476" s="15">
        <v>120581.37204750002</v>
      </c>
      <c r="AQ476" s="7" t="s">
        <v>32</v>
      </c>
      <c r="AR476" s="7" t="s">
        <v>44</v>
      </c>
      <c r="AS476" s="7" t="s">
        <v>43</v>
      </c>
      <c r="AT476" s="13">
        <v>41609</v>
      </c>
      <c r="AU476" s="13" t="s">
        <v>359</v>
      </c>
      <c r="AV476" s="235" t="str">
        <f t="shared" ref="AV476:AV539" si="19">"Q"&amp;ROUNDUP(MONTH(AU476)/3,0)</f>
        <v>Q4</v>
      </c>
      <c r="AW476" s="7" t="s">
        <v>45</v>
      </c>
      <c r="AX476" s="7" t="s">
        <v>51</v>
      </c>
      <c r="AY476" s="7" t="s">
        <v>55</v>
      </c>
      <c r="AZ476" s="7" t="s">
        <v>38</v>
      </c>
      <c r="BA476" s="15">
        <v>120581.37204750002</v>
      </c>
    </row>
    <row r="477" spans="2:53">
      <c r="B477" s="243"/>
      <c r="C477" s="244"/>
      <c r="D477" s="244"/>
      <c r="E477" s="245"/>
      <c r="F477" s="245"/>
      <c r="G477" s="245"/>
      <c r="H477" s="244"/>
      <c r="I477" s="244"/>
      <c r="J477" s="244"/>
      <c r="K477" s="244"/>
      <c r="L477" s="244"/>
      <c r="M477" s="247"/>
      <c r="S477" s="7" t="s">
        <v>32</v>
      </c>
      <c r="T477" s="7" t="s">
        <v>44</v>
      </c>
      <c r="U477" s="7" t="s">
        <v>43</v>
      </c>
      <c r="V477" s="13">
        <v>41640</v>
      </c>
      <c r="W477" s="13" t="s">
        <v>312</v>
      </c>
      <c r="X477" s="13" t="str">
        <f t="shared" si="18"/>
        <v>1/2/2018</v>
      </c>
      <c r="Y477" s="13" t="s">
        <v>360</v>
      </c>
      <c r="Z477" s="13"/>
      <c r="AA477" s="7">
        <v>1</v>
      </c>
      <c r="AB477" s="7" t="s">
        <v>45</v>
      </c>
      <c r="AC477" s="7" t="s">
        <v>51</v>
      </c>
      <c r="AD477" s="7" t="s">
        <v>55</v>
      </c>
      <c r="AE477" s="7" t="s">
        <v>38</v>
      </c>
      <c r="AF477" s="15">
        <v>128739.394602</v>
      </c>
      <c r="AQ477" s="7" t="s">
        <v>32</v>
      </c>
      <c r="AR477" s="7" t="s">
        <v>44</v>
      </c>
      <c r="AS477" s="7" t="s">
        <v>43</v>
      </c>
      <c r="AT477" s="13">
        <v>41640</v>
      </c>
      <c r="AU477" s="13" t="s">
        <v>360</v>
      </c>
      <c r="AV477" s="235" t="str">
        <f t="shared" si="19"/>
        <v>Q1</v>
      </c>
      <c r="AW477" s="7" t="s">
        <v>45</v>
      </c>
      <c r="AX477" s="7" t="s">
        <v>51</v>
      </c>
      <c r="AY477" s="7" t="s">
        <v>55</v>
      </c>
      <c r="AZ477" s="7" t="s">
        <v>38</v>
      </c>
      <c r="BA477" s="15">
        <v>128739.394602</v>
      </c>
    </row>
    <row r="478" spans="2:53">
      <c r="B478" s="238"/>
      <c r="C478" s="239"/>
      <c r="D478" s="239"/>
      <c r="E478" s="240"/>
      <c r="F478" s="240"/>
      <c r="G478" s="240"/>
      <c r="H478" s="239"/>
      <c r="I478" s="239"/>
      <c r="J478" s="239"/>
      <c r="K478" s="239"/>
      <c r="L478" s="239"/>
      <c r="M478" s="242"/>
      <c r="S478" s="7" t="s">
        <v>32</v>
      </c>
      <c r="T478" s="7" t="s">
        <v>44</v>
      </c>
      <c r="U478" s="7" t="s">
        <v>43</v>
      </c>
      <c r="V478" s="13">
        <v>41671</v>
      </c>
      <c r="W478" s="13" t="s">
        <v>313</v>
      </c>
      <c r="X478" s="13" t="str">
        <f t="shared" si="18"/>
        <v>2/2/2018</v>
      </c>
      <c r="Y478" s="13" t="s">
        <v>361</v>
      </c>
      <c r="Z478" s="13"/>
      <c r="AA478" s="7">
        <v>2</v>
      </c>
      <c r="AB478" s="7" t="s">
        <v>45</v>
      </c>
      <c r="AC478" s="7" t="s">
        <v>51</v>
      </c>
      <c r="AD478" s="7" t="s">
        <v>55</v>
      </c>
      <c r="AE478" s="7" t="s">
        <v>38</v>
      </c>
      <c r="AF478" s="15">
        <v>110552.17200299999</v>
      </c>
      <c r="AQ478" s="7" t="s">
        <v>32</v>
      </c>
      <c r="AR478" s="7" t="s">
        <v>44</v>
      </c>
      <c r="AS478" s="7" t="s">
        <v>43</v>
      </c>
      <c r="AT478" s="13">
        <v>41671</v>
      </c>
      <c r="AU478" s="13" t="s">
        <v>361</v>
      </c>
      <c r="AV478" s="235" t="str">
        <f t="shared" si="19"/>
        <v>Q1</v>
      </c>
      <c r="AW478" s="7" t="s">
        <v>45</v>
      </c>
      <c r="AX478" s="7" t="s">
        <v>51</v>
      </c>
      <c r="AY478" s="7" t="s">
        <v>55</v>
      </c>
      <c r="AZ478" s="7" t="s">
        <v>38</v>
      </c>
      <c r="BA478" s="15">
        <v>110552.17200299999</v>
      </c>
    </row>
    <row r="479" spans="2:53">
      <c r="B479" s="243"/>
      <c r="C479" s="244"/>
      <c r="D479" s="244"/>
      <c r="E479" s="245"/>
      <c r="F479" s="245"/>
      <c r="G479" s="245"/>
      <c r="H479" s="244"/>
      <c r="I479" s="244"/>
      <c r="J479" s="244"/>
      <c r="K479" s="244"/>
      <c r="L479" s="244"/>
      <c r="M479" s="247"/>
      <c r="S479" s="7" t="s">
        <v>32</v>
      </c>
      <c r="T479" s="7" t="s">
        <v>44</v>
      </c>
      <c r="U479" s="7" t="s">
        <v>43</v>
      </c>
      <c r="V479" s="13">
        <v>41699</v>
      </c>
      <c r="W479" s="13" t="s">
        <v>314</v>
      </c>
      <c r="X479" s="13" t="str">
        <f t="shared" si="18"/>
        <v>3/2/2018</v>
      </c>
      <c r="Y479" s="13" t="s">
        <v>362</v>
      </c>
      <c r="Z479" s="13"/>
      <c r="AA479" s="7">
        <v>3</v>
      </c>
      <c r="AB479" s="7" t="s">
        <v>45</v>
      </c>
      <c r="AC479" s="7" t="s">
        <v>51</v>
      </c>
      <c r="AD479" s="7" t="s">
        <v>55</v>
      </c>
      <c r="AE479" s="7" t="s">
        <v>38</v>
      </c>
      <c r="AF479" s="15">
        <v>155425.7278665</v>
      </c>
      <c r="AQ479" s="7" t="s">
        <v>32</v>
      </c>
      <c r="AR479" s="7" t="s">
        <v>44</v>
      </c>
      <c r="AS479" s="7" t="s">
        <v>43</v>
      </c>
      <c r="AT479" s="13">
        <v>41699</v>
      </c>
      <c r="AU479" s="13" t="s">
        <v>362</v>
      </c>
      <c r="AV479" s="235" t="str">
        <f t="shared" si="19"/>
        <v>Q1</v>
      </c>
      <c r="AW479" s="7" t="s">
        <v>45</v>
      </c>
      <c r="AX479" s="7" t="s">
        <v>51</v>
      </c>
      <c r="AY479" s="7" t="s">
        <v>55</v>
      </c>
      <c r="AZ479" s="7" t="s">
        <v>38</v>
      </c>
      <c r="BA479" s="15">
        <v>155425.7278665</v>
      </c>
    </row>
    <row r="480" spans="2:53">
      <c r="B480" s="238"/>
      <c r="C480" s="239"/>
      <c r="D480" s="239"/>
      <c r="E480" s="240"/>
      <c r="F480" s="240"/>
      <c r="G480" s="240"/>
      <c r="H480" s="239"/>
      <c r="I480" s="239"/>
      <c r="J480" s="239"/>
      <c r="K480" s="239"/>
      <c r="L480" s="239"/>
      <c r="M480" s="242"/>
      <c r="S480" s="7" t="s">
        <v>32</v>
      </c>
      <c r="T480" s="7" t="s">
        <v>44</v>
      </c>
      <c r="U480" s="7" t="s">
        <v>43</v>
      </c>
      <c r="V480" s="13">
        <v>41730</v>
      </c>
      <c r="W480" s="13" t="s">
        <v>315</v>
      </c>
      <c r="X480" s="13" t="str">
        <f t="shared" si="18"/>
        <v>4/2/2018</v>
      </c>
      <c r="Y480" s="13" t="s">
        <v>363</v>
      </c>
      <c r="Z480" s="13"/>
      <c r="AA480" s="7">
        <v>4</v>
      </c>
      <c r="AB480" s="7" t="s">
        <v>45</v>
      </c>
      <c r="AC480" s="7" t="s">
        <v>51</v>
      </c>
      <c r="AD480" s="7" t="s">
        <v>55</v>
      </c>
      <c r="AE480" s="7" t="s">
        <v>38</v>
      </c>
      <c r="AF480" s="15">
        <v>84630.896531999999</v>
      </c>
      <c r="AQ480" s="7" t="s">
        <v>32</v>
      </c>
      <c r="AR480" s="7" t="s">
        <v>44</v>
      </c>
      <c r="AS480" s="7" t="s">
        <v>43</v>
      </c>
      <c r="AT480" s="13">
        <v>41730</v>
      </c>
      <c r="AU480" s="13" t="s">
        <v>363</v>
      </c>
      <c r="AV480" s="235" t="str">
        <f t="shared" si="19"/>
        <v>Q2</v>
      </c>
      <c r="AW480" s="7" t="s">
        <v>45</v>
      </c>
      <c r="AX480" s="7" t="s">
        <v>51</v>
      </c>
      <c r="AY480" s="7" t="s">
        <v>55</v>
      </c>
      <c r="AZ480" s="7" t="s">
        <v>38</v>
      </c>
      <c r="BA480" s="15">
        <v>84630.896531999999</v>
      </c>
    </row>
    <row r="481" spans="2:53">
      <c r="B481" s="243"/>
      <c r="C481" s="244"/>
      <c r="D481" s="244"/>
      <c r="E481" s="245"/>
      <c r="F481" s="245"/>
      <c r="G481" s="245"/>
      <c r="H481" s="244"/>
      <c r="I481" s="244"/>
      <c r="J481" s="244"/>
      <c r="K481" s="244"/>
      <c r="L481" s="244"/>
      <c r="M481" s="247"/>
      <c r="S481" s="7" t="s">
        <v>32</v>
      </c>
      <c r="T481" s="7" t="s">
        <v>44</v>
      </c>
      <c r="U481" s="7" t="s">
        <v>43</v>
      </c>
      <c r="V481" s="13">
        <v>41760</v>
      </c>
      <c r="W481" s="13" t="s">
        <v>272</v>
      </c>
      <c r="X481" s="13" t="str">
        <f t="shared" si="18"/>
        <v>5/2/2018</v>
      </c>
      <c r="Y481" s="13" t="s">
        <v>364</v>
      </c>
      <c r="Z481" s="13"/>
      <c r="AA481" s="7">
        <v>5</v>
      </c>
      <c r="AB481" s="7" t="s">
        <v>45</v>
      </c>
      <c r="AC481" s="7" t="s">
        <v>51</v>
      </c>
      <c r="AD481" s="7" t="s">
        <v>55</v>
      </c>
      <c r="AE481" s="7" t="s">
        <v>38</v>
      </c>
      <c r="AF481" s="15">
        <v>109283.35836599997</v>
      </c>
      <c r="AQ481" s="7" t="s">
        <v>32</v>
      </c>
      <c r="AR481" s="7" t="s">
        <v>44</v>
      </c>
      <c r="AS481" s="7" t="s">
        <v>43</v>
      </c>
      <c r="AT481" s="13">
        <v>41760</v>
      </c>
      <c r="AU481" s="13" t="s">
        <v>364</v>
      </c>
      <c r="AV481" s="235" t="str">
        <f t="shared" si="19"/>
        <v>Q2</v>
      </c>
      <c r="AW481" s="7" t="s">
        <v>45</v>
      </c>
      <c r="AX481" s="7" t="s">
        <v>51</v>
      </c>
      <c r="AY481" s="7" t="s">
        <v>55</v>
      </c>
      <c r="AZ481" s="7" t="s">
        <v>38</v>
      </c>
      <c r="BA481" s="15">
        <v>109283.35836599997</v>
      </c>
    </row>
    <row r="482" spans="2:53">
      <c r="B482" s="238"/>
      <c r="C482" s="239"/>
      <c r="D482" s="239"/>
      <c r="E482" s="240"/>
      <c r="F482" s="240"/>
      <c r="G482" s="240"/>
      <c r="H482" s="239"/>
      <c r="I482" s="239"/>
      <c r="J482" s="239"/>
      <c r="K482" s="239"/>
      <c r="L482" s="239"/>
      <c r="M482" s="242"/>
      <c r="S482" s="7" t="s">
        <v>32</v>
      </c>
      <c r="T482" s="7" t="s">
        <v>44</v>
      </c>
      <c r="U482" s="7" t="s">
        <v>43</v>
      </c>
      <c r="V482" s="13">
        <v>41791</v>
      </c>
      <c r="W482" s="13" t="s">
        <v>316</v>
      </c>
      <c r="X482" s="13" t="str">
        <f t="shared" si="18"/>
        <v>6/2/2018</v>
      </c>
      <c r="Y482" s="13" t="s">
        <v>365</v>
      </c>
      <c r="Z482" s="13"/>
      <c r="AA482" s="7">
        <v>6</v>
      </c>
      <c r="AB482" s="7" t="s">
        <v>45</v>
      </c>
      <c r="AC482" s="7" t="s">
        <v>51</v>
      </c>
      <c r="AD482" s="7" t="s">
        <v>55</v>
      </c>
      <c r="AE482" s="7" t="s">
        <v>38</v>
      </c>
      <c r="AF482" s="15">
        <v>194983.52450850004</v>
      </c>
      <c r="AQ482" s="7" t="s">
        <v>32</v>
      </c>
      <c r="AR482" s="7" t="s">
        <v>44</v>
      </c>
      <c r="AS482" s="7" t="s">
        <v>43</v>
      </c>
      <c r="AT482" s="13">
        <v>41791</v>
      </c>
      <c r="AU482" s="13" t="s">
        <v>365</v>
      </c>
      <c r="AV482" s="235" t="str">
        <f t="shared" si="19"/>
        <v>Q2</v>
      </c>
      <c r="AW482" s="7" t="s">
        <v>45</v>
      </c>
      <c r="AX482" s="7" t="s">
        <v>51</v>
      </c>
      <c r="AY482" s="7" t="s">
        <v>55</v>
      </c>
      <c r="AZ482" s="7" t="s">
        <v>38</v>
      </c>
      <c r="BA482" s="15">
        <v>194983.52450850004</v>
      </c>
    </row>
    <row r="483" spans="2:53">
      <c r="B483" s="243"/>
      <c r="C483" s="244"/>
      <c r="D483" s="244"/>
      <c r="E483" s="245"/>
      <c r="F483" s="245"/>
      <c r="G483" s="245"/>
      <c r="H483" s="244"/>
      <c r="I483" s="244"/>
      <c r="J483" s="244"/>
      <c r="K483" s="244"/>
      <c r="L483" s="244"/>
      <c r="M483" s="247"/>
      <c r="S483" s="7" t="s">
        <v>32</v>
      </c>
      <c r="T483" s="7" t="s">
        <v>44</v>
      </c>
      <c r="U483" s="7" t="s">
        <v>43</v>
      </c>
      <c r="V483" s="13">
        <v>41456</v>
      </c>
      <c r="W483" s="13" t="s">
        <v>317</v>
      </c>
      <c r="X483" s="13" t="str">
        <f t="shared" si="18"/>
        <v>7/2/2017</v>
      </c>
      <c r="Y483" s="13" t="s">
        <v>354</v>
      </c>
      <c r="Z483" s="13"/>
      <c r="AA483" s="7">
        <v>7</v>
      </c>
      <c r="AB483" s="7" t="s">
        <v>45</v>
      </c>
      <c r="AC483" s="7" t="s">
        <v>56</v>
      </c>
      <c r="AD483" s="7" t="s">
        <v>57</v>
      </c>
      <c r="AE483" s="7" t="s">
        <v>38</v>
      </c>
      <c r="AF483" s="15">
        <v>3015948.6746999999</v>
      </c>
      <c r="AQ483" s="7" t="s">
        <v>32</v>
      </c>
      <c r="AR483" s="7" t="s">
        <v>44</v>
      </c>
      <c r="AS483" s="7" t="s">
        <v>43</v>
      </c>
      <c r="AT483" s="13">
        <v>41456</v>
      </c>
      <c r="AU483" s="13" t="s">
        <v>354</v>
      </c>
      <c r="AV483" s="235" t="str">
        <f t="shared" si="19"/>
        <v>Q3</v>
      </c>
      <c r="AW483" s="7" t="s">
        <v>45</v>
      </c>
      <c r="AX483" s="7" t="s">
        <v>56</v>
      </c>
      <c r="AY483" s="7" t="s">
        <v>57</v>
      </c>
      <c r="AZ483" s="7" t="s">
        <v>38</v>
      </c>
      <c r="BA483" s="15">
        <v>3015948.6746999999</v>
      </c>
    </row>
    <row r="484" spans="2:53">
      <c r="B484" s="238"/>
      <c r="C484" s="239"/>
      <c r="D484" s="239"/>
      <c r="E484" s="240"/>
      <c r="F484" s="240"/>
      <c r="G484" s="240"/>
      <c r="H484" s="239"/>
      <c r="I484" s="239"/>
      <c r="J484" s="239"/>
      <c r="K484" s="239"/>
      <c r="L484" s="239"/>
      <c r="M484" s="242"/>
      <c r="S484" s="7" t="s">
        <v>32</v>
      </c>
      <c r="T484" s="7" t="s">
        <v>44</v>
      </c>
      <c r="U484" s="7" t="s">
        <v>43</v>
      </c>
      <c r="V484" s="13">
        <v>41487</v>
      </c>
      <c r="W484" s="13" t="s">
        <v>318</v>
      </c>
      <c r="X484" s="13" t="str">
        <f t="shared" si="18"/>
        <v>8/2/2017</v>
      </c>
      <c r="Y484" s="13" t="s">
        <v>355</v>
      </c>
      <c r="Z484" s="13"/>
      <c r="AA484" s="7">
        <v>8</v>
      </c>
      <c r="AB484" s="7" t="s">
        <v>45</v>
      </c>
      <c r="AC484" s="7" t="s">
        <v>56</v>
      </c>
      <c r="AD484" s="7" t="s">
        <v>57</v>
      </c>
      <c r="AE484" s="7" t="s">
        <v>38</v>
      </c>
      <c r="AF484" s="15">
        <v>2402723.2787999995</v>
      </c>
      <c r="AQ484" s="7" t="s">
        <v>32</v>
      </c>
      <c r="AR484" s="7" t="s">
        <v>44</v>
      </c>
      <c r="AS484" s="7" t="s">
        <v>43</v>
      </c>
      <c r="AT484" s="13">
        <v>41487</v>
      </c>
      <c r="AU484" s="13" t="s">
        <v>355</v>
      </c>
      <c r="AV484" s="235" t="str">
        <f t="shared" si="19"/>
        <v>Q3</v>
      </c>
      <c r="AW484" s="7" t="s">
        <v>45</v>
      </c>
      <c r="AX484" s="7" t="s">
        <v>56</v>
      </c>
      <c r="AY484" s="7" t="s">
        <v>57</v>
      </c>
      <c r="AZ484" s="7" t="s">
        <v>38</v>
      </c>
      <c r="BA484" s="15">
        <v>2402723.2787999995</v>
      </c>
    </row>
    <row r="485" spans="2:53">
      <c r="B485" s="243"/>
      <c r="C485" s="244"/>
      <c r="D485" s="244"/>
      <c r="E485" s="245"/>
      <c r="F485" s="245"/>
      <c r="G485" s="245"/>
      <c r="H485" s="244"/>
      <c r="I485" s="244"/>
      <c r="J485" s="244"/>
      <c r="K485" s="244"/>
      <c r="L485" s="244"/>
      <c r="M485" s="247"/>
      <c r="S485" s="7" t="s">
        <v>32</v>
      </c>
      <c r="T485" s="7" t="s">
        <v>44</v>
      </c>
      <c r="U485" s="7" t="s">
        <v>43</v>
      </c>
      <c r="V485" s="13">
        <v>41518</v>
      </c>
      <c r="W485" s="13" t="s">
        <v>319</v>
      </c>
      <c r="X485" s="13" t="str">
        <f t="shared" si="18"/>
        <v>9/2/2017</v>
      </c>
      <c r="Y485" s="13" t="s">
        <v>356</v>
      </c>
      <c r="Z485" s="13"/>
      <c r="AA485" s="7">
        <v>9</v>
      </c>
      <c r="AB485" s="7" t="s">
        <v>45</v>
      </c>
      <c r="AC485" s="7" t="s">
        <v>56</v>
      </c>
      <c r="AD485" s="7" t="s">
        <v>57</v>
      </c>
      <c r="AE485" s="7" t="s">
        <v>38</v>
      </c>
      <c r="AF485" s="15">
        <v>3247912.5821999996</v>
      </c>
      <c r="AQ485" s="7" t="s">
        <v>32</v>
      </c>
      <c r="AR485" s="7" t="s">
        <v>44</v>
      </c>
      <c r="AS485" s="7" t="s">
        <v>43</v>
      </c>
      <c r="AT485" s="13">
        <v>41518</v>
      </c>
      <c r="AU485" s="13" t="s">
        <v>356</v>
      </c>
      <c r="AV485" s="235" t="str">
        <f t="shared" si="19"/>
        <v>Q3</v>
      </c>
      <c r="AW485" s="7" t="s">
        <v>45</v>
      </c>
      <c r="AX485" s="7" t="s">
        <v>56</v>
      </c>
      <c r="AY485" s="7" t="s">
        <v>57</v>
      </c>
      <c r="AZ485" s="7" t="s">
        <v>38</v>
      </c>
      <c r="BA485" s="15">
        <v>3247912.5821999996</v>
      </c>
    </row>
    <row r="486" spans="2:53">
      <c r="B486" s="238"/>
      <c r="C486" s="239"/>
      <c r="D486" s="239"/>
      <c r="E486" s="240"/>
      <c r="F486" s="240"/>
      <c r="G486" s="240"/>
      <c r="H486" s="239"/>
      <c r="I486" s="239"/>
      <c r="J486" s="239"/>
      <c r="K486" s="239"/>
      <c r="L486" s="239"/>
      <c r="M486" s="242"/>
      <c r="S486" s="7" t="s">
        <v>32</v>
      </c>
      <c r="T486" s="7" t="s">
        <v>44</v>
      </c>
      <c r="U486" s="7" t="s">
        <v>43</v>
      </c>
      <c r="V486" s="13">
        <v>41548</v>
      </c>
      <c r="W486" s="13" t="s">
        <v>320</v>
      </c>
      <c r="X486" s="13" t="str">
        <f t="shared" si="18"/>
        <v>10/2/2017</v>
      </c>
      <c r="Y486" s="13" t="s">
        <v>357</v>
      </c>
      <c r="Z486" s="13"/>
      <c r="AA486" s="7">
        <v>10</v>
      </c>
      <c r="AB486" s="7" t="s">
        <v>45</v>
      </c>
      <c r="AC486" s="7" t="s">
        <v>56</v>
      </c>
      <c r="AD486" s="7" t="s">
        <v>57</v>
      </c>
      <c r="AE486" s="7" t="s">
        <v>38</v>
      </c>
      <c r="AF486" s="15">
        <v>2731965.4673999995</v>
      </c>
      <c r="AQ486" s="7" t="s">
        <v>32</v>
      </c>
      <c r="AR486" s="7" t="s">
        <v>44</v>
      </c>
      <c r="AS486" s="7" t="s">
        <v>43</v>
      </c>
      <c r="AT486" s="13">
        <v>41548</v>
      </c>
      <c r="AU486" s="13" t="s">
        <v>357</v>
      </c>
      <c r="AV486" s="235" t="str">
        <f t="shared" si="19"/>
        <v>Q4</v>
      </c>
      <c r="AW486" s="7" t="s">
        <v>45</v>
      </c>
      <c r="AX486" s="7" t="s">
        <v>56</v>
      </c>
      <c r="AY486" s="7" t="s">
        <v>57</v>
      </c>
      <c r="AZ486" s="7" t="s">
        <v>38</v>
      </c>
      <c r="BA486" s="15">
        <v>2731965.4673999995</v>
      </c>
    </row>
    <row r="487" spans="2:53">
      <c r="B487" s="243"/>
      <c r="C487" s="244"/>
      <c r="D487" s="244"/>
      <c r="E487" s="245"/>
      <c r="F487" s="245"/>
      <c r="G487" s="245"/>
      <c r="H487" s="244"/>
      <c r="I487" s="244"/>
      <c r="J487" s="244"/>
      <c r="K487" s="244"/>
      <c r="L487" s="244"/>
      <c r="M487" s="247"/>
      <c r="S487" s="7" t="s">
        <v>32</v>
      </c>
      <c r="T487" s="7" t="s">
        <v>44</v>
      </c>
      <c r="U487" s="7" t="s">
        <v>43</v>
      </c>
      <c r="V487" s="13">
        <v>41579</v>
      </c>
      <c r="W487" s="13" t="s">
        <v>321</v>
      </c>
      <c r="X487" s="13" t="str">
        <f t="shared" si="18"/>
        <v>11/2/2017</v>
      </c>
      <c r="Y487" s="13" t="s">
        <v>358</v>
      </c>
      <c r="Z487" s="13"/>
      <c r="AA487" s="7">
        <v>11</v>
      </c>
      <c r="AB487" s="7" t="s">
        <v>45</v>
      </c>
      <c r="AC487" s="7" t="s">
        <v>56</v>
      </c>
      <c r="AD487" s="7" t="s">
        <v>57</v>
      </c>
      <c r="AE487" s="7" t="s">
        <v>38</v>
      </c>
      <c r="AF487" s="15">
        <v>2323192.0081500001</v>
      </c>
      <c r="AQ487" s="7" t="s">
        <v>32</v>
      </c>
      <c r="AR487" s="7" t="s">
        <v>44</v>
      </c>
      <c r="AS487" s="7" t="s">
        <v>43</v>
      </c>
      <c r="AT487" s="13">
        <v>41579</v>
      </c>
      <c r="AU487" s="13" t="s">
        <v>358</v>
      </c>
      <c r="AV487" s="235" t="str">
        <f t="shared" si="19"/>
        <v>Q4</v>
      </c>
      <c r="AW487" s="7" t="s">
        <v>45</v>
      </c>
      <c r="AX487" s="7" t="s">
        <v>56</v>
      </c>
      <c r="AY487" s="7" t="s">
        <v>57</v>
      </c>
      <c r="AZ487" s="7" t="s">
        <v>38</v>
      </c>
      <c r="BA487" s="15">
        <v>2323192.0081500001</v>
      </c>
    </row>
    <row r="488" spans="2:53">
      <c r="B488" s="238"/>
      <c r="C488" s="239"/>
      <c r="D488" s="239"/>
      <c r="E488" s="240"/>
      <c r="F488" s="240"/>
      <c r="G488" s="240"/>
      <c r="H488" s="239"/>
      <c r="I488" s="239"/>
      <c r="J488" s="239"/>
      <c r="K488" s="239"/>
      <c r="L488" s="239"/>
      <c r="M488" s="242"/>
      <c r="S488" s="7" t="s">
        <v>32</v>
      </c>
      <c r="T488" s="7" t="s">
        <v>44</v>
      </c>
      <c r="U488" s="7" t="s">
        <v>43</v>
      </c>
      <c r="V488" s="13">
        <v>41609</v>
      </c>
      <c r="W488" s="13" t="s">
        <v>322</v>
      </c>
      <c r="X488" s="13" t="str">
        <f t="shared" si="18"/>
        <v>12/2/2017</v>
      </c>
      <c r="Y488" s="13" t="s">
        <v>359</v>
      </c>
      <c r="Z488" s="13"/>
      <c r="AA488" s="7">
        <v>12</v>
      </c>
      <c r="AB488" s="7" t="s">
        <v>45</v>
      </c>
      <c r="AC488" s="7" t="s">
        <v>56</v>
      </c>
      <c r="AD488" s="7" t="s">
        <v>57</v>
      </c>
      <c r="AE488" s="7" t="s">
        <v>38</v>
      </c>
      <c r="AF488" s="15">
        <v>1722591.0292499999</v>
      </c>
      <c r="AQ488" s="7" t="s">
        <v>32</v>
      </c>
      <c r="AR488" s="7" t="s">
        <v>44</v>
      </c>
      <c r="AS488" s="7" t="s">
        <v>43</v>
      </c>
      <c r="AT488" s="13">
        <v>41609</v>
      </c>
      <c r="AU488" s="13" t="s">
        <v>359</v>
      </c>
      <c r="AV488" s="235" t="str">
        <f t="shared" si="19"/>
        <v>Q4</v>
      </c>
      <c r="AW488" s="7" t="s">
        <v>45</v>
      </c>
      <c r="AX488" s="7" t="s">
        <v>56</v>
      </c>
      <c r="AY488" s="7" t="s">
        <v>57</v>
      </c>
      <c r="AZ488" s="7" t="s">
        <v>38</v>
      </c>
      <c r="BA488" s="15">
        <v>1722591.0292499999</v>
      </c>
    </row>
    <row r="489" spans="2:53">
      <c r="B489" s="243"/>
      <c r="C489" s="244"/>
      <c r="D489" s="244"/>
      <c r="E489" s="245"/>
      <c r="F489" s="245"/>
      <c r="G489" s="245"/>
      <c r="H489" s="244"/>
      <c r="I489" s="244"/>
      <c r="J489" s="244"/>
      <c r="K489" s="244"/>
      <c r="L489" s="244"/>
      <c r="M489" s="247"/>
      <c r="S489" s="7" t="s">
        <v>32</v>
      </c>
      <c r="T489" s="7" t="s">
        <v>44</v>
      </c>
      <c r="U489" s="7" t="s">
        <v>43</v>
      </c>
      <c r="V489" s="13">
        <v>41640</v>
      </c>
      <c r="W489" s="13" t="s">
        <v>312</v>
      </c>
      <c r="X489" s="13" t="str">
        <f t="shared" si="18"/>
        <v>1/2/2018</v>
      </c>
      <c r="Y489" s="13" t="s">
        <v>360</v>
      </c>
      <c r="Z489" s="13"/>
      <c r="AA489" s="7">
        <v>1</v>
      </c>
      <c r="AB489" s="7" t="s">
        <v>45</v>
      </c>
      <c r="AC489" s="7" t="s">
        <v>56</v>
      </c>
      <c r="AD489" s="7" t="s">
        <v>57</v>
      </c>
      <c r="AE489" s="7" t="s">
        <v>38</v>
      </c>
      <c r="AF489" s="15">
        <v>1839134.2085999998</v>
      </c>
      <c r="AQ489" s="7" t="s">
        <v>32</v>
      </c>
      <c r="AR489" s="7" t="s">
        <v>44</v>
      </c>
      <c r="AS489" s="7" t="s">
        <v>43</v>
      </c>
      <c r="AT489" s="13">
        <v>41640</v>
      </c>
      <c r="AU489" s="13" t="s">
        <v>360</v>
      </c>
      <c r="AV489" s="235" t="str">
        <f t="shared" si="19"/>
        <v>Q1</v>
      </c>
      <c r="AW489" s="7" t="s">
        <v>45</v>
      </c>
      <c r="AX489" s="7" t="s">
        <v>56</v>
      </c>
      <c r="AY489" s="7" t="s">
        <v>57</v>
      </c>
      <c r="AZ489" s="7" t="s">
        <v>38</v>
      </c>
      <c r="BA489" s="15">
        <v>1839134.2085999998</v>
      </c>
    </row>
    <row r="490" spans="2:53">
      <c r="B490" s="238"/>
      <c r="C490" s="239"/>
      <c r="D490" s="239"/>
      <c r="E490" s="240"/>
      <c r="F490" s="240"/>
      <c r="G490" s="240"/>
      <c r="H490" s="241"/>
      <c r="I490" s="241"/>
      <c r="J490" s="239"/>
      <c r="K490" s="239"/>
      <c r="L490" s="239"/>
      <c r="M490" s="242"/>
      <c r="S490" s="7" t="s">
        <v>32</v>
      </c>
      <c r="T490" s="7" t="s">
        <v>44</v>
      </c>
      <c r="U490" s="7" t="s">
        <v>43</v>
      </c>
      <c r="V490" s="13">
        <v>41671</v>
      </c>
      <c r="W490" s="13" t="s">
        <v>313</v>
      </c>
      <c r="X490" s="13" t="str">
        <f t="shared" si="18"/>
        <v>2/2/2018</v>
      </c>
      <c r="Y490" s="13" t="s">
        <v>361</v>
      </c>
      <c r="Z490" s="13"/>
      <c r="AA490" s="7">
        <v>2</v>
      </c>
      <c r="AB490" s="7" t="s">
        <v>45</v>
      </c>
      <c r="AC490" s="7" t="s">
        <v>56</v>
      </c>
      <c r="AD490" s="7" t="s">
        <v>57</v>
      </c>
      <c r="AE490" s="7" t="s">
        <v>38</v>
      </c>
      <c r="AF490" s="15">
        <v>2579316.7429</v>
      </c>
      <c r="AQ490" s="7" t="s">
        <v>32</v>
      </c>
      <c r="AR490" s="7" t="s">
        <v>44</v>
      </c>
      <c r="AS490" s="7" t="s">
        <v>43</v>
      </c>
      <c r="AT490" s="13">
        <v>41671</v>
      </c>
      <c r="AU490" s="13" t="s">
        <v>361</v>
      </c>
      <c r="AV490" s="235" t="str">
        <f t="shared" si="19"/>
        <v>Q1</v>
      </c>
      <c r="AW490" s="7" t="s">
        <v>45</v>
      </c>
      <c r="AX490" s="7" t="s">
        <v>56</v>
      </c>
      <c r="AY490" s="7" t="s">
        <v>57</v>
      </c>
      <c r="AZ490" s="7" t="s">
        <v>38</v>
      </c>
      <c r="BA490" s="15">
        <v>2579316.7429</v>
      </c>
    </row>
    <row r="491" spans="2:53">
      <c r="B491" s="243"/>
      <c r="C491" s="244"/>
      <c r="D491" s="244"/>
      <c r="E491" s="245"/>
      <c r="F491" s="245"/>
      <c r="G491" s="245"/>
      <c r="H491" s="246"/>
      <c r="I491" s="246"/>
      <c r="J491" s="244"/>
      <c r="K491" s="244"/>
      <c r="L491" s="244"/>
      <c r="M491" s="247"/>
      <c r="S491" s="7" t="s">
        <v>32</v>
      </c>
      <c r="T491" s="7" t="s">
        <v>44</v>
      </c>
      <c r="U491" s="7" t="s">
        <v>43</v>
      </c>
      <c r="V491" s="13">
        <v>41699</v>
      </c>
      <c r="W491" s="13" t="s">
        <v>314</v>
      </c>
      <c r="X491" s="13" t="str">
        <f t="shared" si="18"/>
        <v>3/2/2018</v>
      </c>
      <c r="Y491" s="13" t="s">
        <v>362</v>
      </c>
      <c r="Z491" s="13"/>
      <c r="AA491" s="7">
        <v>3</v>
      </c>
      <c r="AB491" s="7" t="s">
        <v>45</v>
      </c>
      <c r="AC491" s="7" t="s">
        <v>56</v>
      </c>
      <c r="AD491" s="7" t="s">
        <v>57</v>
      </c>
      <c r="AE491" s="7" t="s">
        <v>38</v>
      </c>
      <c r="AF491" s="15">
        <v>2220367.5409499998</v>
      </c>
      <c r="AQ491" s="7" t="s">
        <v>32</v>
      </c>
      <c r="AR491" s="7" t="s">
        <v>44</v>
      </c>
      <c r="AS491" s="7" t="s">
        <v>43</v>
      </c>
      <c r="AT491" s="13">
        <v>41699</v>
      </c>
      <c r="AU491" s="13" t="s">
        <v>362</v>
      </c>
      <c r="AV491" s="235" t="str">
        <f t="shared" si="19"/>
        <v>Q1</v>
      </c>
      <c r="AW491" s="7" t="s">
        <v>45</v>
      </c>
      <c r="AX491" s="7" t="s">
        <v>56</v>
      </c>
      <c r="AY491" s="7" t="s">
        <v>57</v>
      </c>
      <c r="AZ491" s="7" t="s">
        <v>38</v>
      </c>
      <c r="BA491" s="15">
        <v>2220367.5409499998</v>
      </c>
    </row>
    <row r="492" spans="2:53">
      <c r="B492" s="238"/>
      <c r="C492" s="239"/>
      <c r="D492" s="239"/>
      <c r="E492" s="240"/>
      <c r="F492" s="240"/>
      <c r="G492" s="240"/>
      <c r="H492" s="241"/>
      <c r="I492" s="241"/>
      <c r="J492" s="239"/>
      <c r="K492" s="239"/>
      <c r="L492" s="239"/>
      <c r="M492" s="242"/>
      <c r="S492" s="7" t="s">
        <v>32</v>
      </c>
      <c r="T492" s="7" t="s">
        <v>44</v>
      </c>
      <c r="U492" s="7" t="s">
        <v>43</v>
      </c>
      <c r="V492" s="13">
        <v>41730</v>
      </c>
      <c r="W492" s="13" t="s">
        <v>315</v>
      </c>
      <c r="X492" s="13" t="str">
        <f t="shared" si="18"/>
        <v>4/2/2018</v>
      </c>
      <c r="Y492" s="13" t="s">
        <v>363</v>
      </c>
      <c r="Z492" s="13"/>
      <c r="AA492" s="7">
        <v>4</v>
      </c>
      <c r="AB492" s="7" t="s">
        <v>45</v>
      </c>
      <c r="AC492" s="7" t="s">
        <v>56</v>
      </c>
      <c r="AD492" s="7" t="s">
        <v>57</v>
      </c>
      <c r="AE492" s="7" t="s">
        <v>38</v>
      </c>
      <c r="AF492" s="15">
        <v>2209012.8075999999</v>
      </c>
      <c r="AQ492" s="7" t="s">
        <v>32</v>
      </c>
      <c r="AR492" s="7" t="s">
        <v>44</v>
      </c>
      <c r="AS492" s="7" t="s">
        <v>43</v>
      </c>
      <c r="AT492" s="13">
        <v>41730</v>
      </c>
      <c r="AU492" s="13" t="s">
        <v>363</v>
      </c>
      <c r="AV492" s="235" t="str">
        <f t="shared" si="19"/>
        <v>Q2</v>
      </c>
      <c r="AW492" s="7" t="s">
        <v>45</v>
      </c>
      <c r="AX492" s="7" t="s">
        <v>56</v>
      </c>
      <c r="AY492" s="7" t="s">
        <v>57</v>
      </c>
      <c r="AZ492" s="7" t="s">
        <v>38</v>
      </c>
      <c r="BA492" s="15">
        <v>2209012.8075999999</v>
      </c>
    </row>
    <row r="493" spans="2:53">
      <c r="B493" s="243"/>
      <c r="C493" s="244"/>
      <c r="D493" s="244"/>
      <c r="E493" s="245"/>
      <c r="F493" s="245"/>
      <c r="G493" s="245"/>
      <c r="H493" s="246"/>
      <c r="I493" s="246"/>
      <c r="J493" s="244"/>
      <c r="K493" s="244"/>
      <c r="L493" s="244"/>
      <c r="M493" s="247"/>
      <c r="S493" s="7" t="s">
        <v>32</v>
      </c>
      <c r="T493" s="7" t="s">
        <v>44</v>
      </c>
      <c r="U493" s="7" t="s">
        <v>43</v>
      </c>
      <c r="V493" s="13">
        <v>41760</v>
      </c>
      <c r="W493" s="13" t="s">
        <v>272</v>
      </c>
      <c r="X493" s="13" t="str">
        <f t="shared" si="18"/>
        <v>5/2/2018</v>
      </c>
      <c r="Y493" s="13" t="s">
        <v>364</v>
      </c>
      <c r="Z493" s="13"/>
      <c r="AA493" s="7">
        <v>5</v>
      </c>
      <c r="AB493" s="7" t="s">
        <v>45</v>
      </c>
      <c r="AC493" s="7" t="s">
        <v>56</v>
      </c>
      <c r="AD493" s="7" t="s">
        <v>57</v>
      </c>
      <c r="AE493" s="7" t="s">
        <v>38</v>
      </c>
      <c r="AF493" s="15">
        <v>2561190.8338000001</v>
      </c>
      <c r="AQ493" s="7" t="s">
        <v>32</v>
      </c>
      <c r="AR493" s="7" t="s">
        <v>44</v>
      </c>
      <c r="AS493" s="7" t="s">
        <v>43</v>
      </c>
      <c r="AT493" s="13">
        <v>41760</v>
      </c>
      <c r="AU493" s="13" t="s">
        <v>364</v>
      </c>
      <c r="AV493" s="235" t="str">
        <f t="shared" si="19"/>
        <v>Q2</v>
      </c>
      <c r="AW493" s="7" t="s">
        <v>45</v>
      </c>
      <c r="AX493" s="7" t="s">
        <v>56</v>
      </c>
      <c r="AY493" s="7" t="s">
        <v>57</v>
      </c>
      <c r="AZ493" s="7" t="s">
        <v>38</v>
      </c>
      <c r="BA493" s="15">
        <v>2561190.8338000001</v>
      </c>
    </row>
    <row r="494" spans="2:53">
      <c r="B494" s="238"/>
      <c r="C494" s="239"/>
      <c r="D494" s="239"/>
      <c r="E494" s="240"/>
      <c r="F494" s="240"/>
      <c r="G494" s="240"/>
      <c r="H494" s="241"/>
      <c r="I494" s="241"/>
      <c r="J494" s="239"/>
      <c r="K494" s="239"/>
      <c r="L494" s="239"/>
      <c r="M494" s="242"/>
      <c r="S494" s="7" t="s">
        <v>32</v>
      </c>
      <c r="T494" s="7" t="s">
        <v>44</v>
      </c>
      <c r="U494" s="7" t="s">
        <v>43</v>
      </c>
      <c r="V494" s="13">
        <v>41791</v>
      </c>
      <c r="W494" s="13" t="s">
        <v>316</v>
      </c>
      <c r="X494" s="13" t="str">
        <f t="shared" si="18"/>
        <v>6/2/2018</v>
      </c>
      <c r="Y494" s="13" t="s">
        <v>365</v>
      </c>
      <c r="Z494" s="13"/>
      <c r="AA494" s="7">
        <v>6</v>
      </c>
      <c r="AB494" s="7" t="s">
        <v>45</v>
      </c>
      <c r="AC494" s="7" t="s">
        <v>56</v>
      </c>
      <c r="AD494" s="7" t="s">
        <v>57</v>
      </c>
      <c r="AE494" s="7" t="s">
        <v>38</v>
      </c>
      <c r="AF494" s="15">
        <v>2785478.9215500001</v>
      </c>
      <c r="AQ494" s="7" t="s">
        <v>32</v>
      </c>
      <c r="AR494" s="7" t="s">
        <v>44</v>
      </c>
      <c r="AS494" s="7" t="s">
        <v>43</v>
      </c>
      <c r="AT494" s="13">
        <v>41791</v>
      </c>
      <c r="AU494" s="13" t="s">
        <v>365</v>
      </c>
      <c r="AV494" s="235" t="str">
        <f t="shared" si="19"/>
        <v>Q2</v>
      </c>
      <c r="AW494" s="7" t="s">
        <v>45</v>
      </c>
      <c r="AX494" s="7" t="s">
        <v>56</v>
      </c>
      <c r="AY494" s="7" t="s">
        <v>57</v>
      </c>
      <c r="AZ494" s="7" t="s">
        <v>38</v>
      </c>
      <c r="BA494" s="15">
        <v>2785478.9215500001</v>
      </c>
    </row>
    <row r="495" spans="2:53">
      <c r="B495" s="243"/>
      <c r="C495" s="244"/>
      <c r="D495" s="244"/>
      <c r="E495" s="245"/>
      <c r="F495" s="245"/>
      <c r="G495" s="245"/>
      <c r="H495" s="246"/>
      <c r="I495" s="246"/>
      <c r="J495" s="244"/>
      <c r="K495" s="244"/>
      <c r="L495" s="244"/>
      <c r="M495" s="247"/>
      <c r="S495" s="7" t="s">
        <v>58</v>
      </c>
      <c r="T495" s="7" t="s">
        <v>33</v>
      </c>
      <c r="U495" s="7" t="s">
        <v>34</v>
      </c>
      <c r="V495" s="13">
        <v>41456</v>
      </c>
      <c r="W495" s="13" t="s">
        <v>317</v>
      </c>
      <c r="X495" s="13" t="str">
        <f t="shared" si="18"/>
        <v>7/2/2017</v>
      </c>
      <c r="Y495" s="13" t="s">
        <v>354</v>
      </c>
      <c r="Z495" s="13"/>
      <c r="AA495" s="14">
        <v>7</v>
      </c>
      <c r="AB495" s="14" t="s">
        <v>35</v>
      </c>
      <c r="AC495" s="7" t="s">
        <v>36</v>
      </c>
      <c r="AD495" s="7" t="s">
        <v>37</v>
      </c>
      <c r="AE495" s="7" t="s">
        <v>38</v>
      </c>
      <c r="AF495" s="15">
        <v>1393573.1617478998</v>
      </c>
      <c r="AQ495" s="7" t="s">
        <v>58</v>
      </c>
      <c r="AR495" s="7" t="s">
        <v>33</v>
      </c>
      <c r="AS495" s="7" t="s">
        <v>34</v>
      </c>
      <c r="AT495" s="13">
        <v>41456</v>
      </c>
      <c r="AU495" s="13" t="s">
        <v>354</v>
      </c>
      <c r="AV495" s="235" t="str">
        <f t="shared" si="19"/>
        <v>Q3</v>
      </c>
      <c r="AW495" s="14" t="s">
        <v>35</v>
      </c>
      <c r="AX495" s="7" t="s">
        <v>36</v>
      </c>
      <c r="AY495" s="7" t="s">
        <v>37</v>
      </c>
      <c r="AZ495" s="7" t="s">
        <v>38</v>
      </c>
      <c r="BA495" s="15">
        <v>1393573.1617478998</v>
      </c>
    </row>
    <row r="496" spans="2:53">
      <c r="B496" s="238"/>
      <c r="C496" s="239"/>
      <c r="D496" s="239"/>
      <c r="E496" s="240"/>
      <c r="F496" s="240"/>
      <c r="G496" s="240"/>
      <c r="H496" s="241"/>
      <c r="I496" s="241"/>
      <c r="J496" s="239"/>
      <c r="K496" s="239"/>
      <c r="L496" s="239"/>
      <c r="M496" s="242"/>
      <c r="S496" s="7" t="s">
        <v>58</v>
      </c>
      <c r="T496" s="7" t="s">
        <v>33</v>
      </c>
      <c r="U496" s="7" t="s">
        <v>34</v>
      </c>
      <c r="V496" s="13">
        <v>41487</v>
      </c>
      <c r="W496" s="13" t="s">
        <v>318</v>
      </c>
      <c r="X496" s="13" t="str">
        <f t="shared" si="18"/>
        <v>8/2/2017</v>
      </c>
      <c r="Y496" s="13" t="s">
        <v>355</v>
      </c>
      <c r="Z496" s="13"/>
      <c r="AA496" s="14">
        <v>8</v>
      </c>
      <c r="AB496" s="14" t="s">
        <v>35</v>
      </c>
      <c r="AC496" s="7" t="s">
        <v>36</v>
      </c>
      <c r="AD496" s="7" t="s">
        <v>37</v>
      </c>
      <c r="AE496" s="7" t="s">
        <v>38</v>
      </c>
      <c r="AF496" s="15">
        <v>1485861.087351725</v>
      </c>
      <c r="AQ496" s="7" t="s">
        <v>58</v>
      </c>
      <c r="AR496" s="7" t="s">
        <v>33</v>
      </c>
      <c r="AS496" s="7" t="s">
        <v>34</v>
      </c>
      <c r="AT496" s="13">
        <v>41487</v>
      </c>
      <c r="AU496" s="13" t="s">
        <v>355</v>
      </c>
      <c r="AV496" s="235" t="str">
        <f t="shared" si="19"/>
        <v>Q3</v>
      </c>
      <c r="AW496" s="14" t="s">
        <v>35</v>
      </c>
      <c r="AX496" s="7" t="s">
        <v>36</v>
      </c>
      <c r="AY496" s="7" t="s">
        <v>37</v>
      </c>
      <c r="AZ496" s="7" t="s">
        <v>38</v>
      </c>
      <c r="BA496" s="15">
        <v>1485861.087351725</v>
      </c>
    </row>
    <row r="497" spans="2:53">
      <c r="B497" s="243"/>
      <c r="C497" s="244"/>
      <c r="D497" s="244"/>
      <c r="E497" s="245"/>
      <c r="F497" s="245"/>
      <c r="G497" s="245"/>
      <c r="H497" s="246"/>
      <c r="I497" s="246"/>
      <c r="J497" s="244"/>
      <c r="K497" s="244"/>
      <c r="L497" s="244"/>
      <c r="M497" s="247"/>
      <c r="S497" s="7" t="s">
        <v>58</v>
      </c>
      <c r="T497" s="7" t="s">
        <v>33</v>
      </c>
      <c r="U497" s="7" t="s">
        <v>34</v>
      </c>
      <c r="V497" s="13">
        <v>41518</v>
      </c>
      <c r="W497" s="13" t="s">
        <v>319</v>
      </c>
      <c r="X497" s="13" t="str">
        <f t="shared" si="18"/>
        <v>9/2/2017</v>
      </c>
      <c r="Y497" s="13" t="s">
        <v>356</v>
      </c>
      <c r="Z497" s="13"/>
      <c r="AA497" s="14">
        <v>9</v>
      </c>
      <c r="AB497" s="14" t="s">
        <v>35</v>
      </c>
      <c r="AC497" s="7" t="s">
        <v>36</v>
      </c>
      <c r="AD497" s="7" t="s">
        <v>37</v>
      </c>
      <c r="AE497" s="7" t="s">
        <v>38</v>
      </c>
      <c r="AF497" s="15">
        <v>1365590.417499</v>
      </c>
      <c r="AQ497" s="7" t="s">
        <v>58</v>
      </c>
      <c r="AR497" s="7" t="s">
        <v>33</v>
      </c>
      <c r="AS497" s="7" t="s">
        <v>34</v>
      </c>
      <c r="AT497" s="13">
        <v>41518</v>
      </c>
      <c r="AU497" s="13" t="s">
        <v>356</v>
      </c>
      <c r="AV497" s="235" t="str">
        <f t="shared" si="19"/>
        <v>Q3</v>
      </c>
      <c r="AW497" s="14" t="s">
        <v>35</v>
      </c>
      <c r="AX497" s="7" t="s">
        <v>36</v>
      </c>
      <c r="AY497" s="7" t="s">
        <v>37</v>
      </c>
      <c r="AZ497" s="7" t="s">
        <v>38</v>
      </c>
      <c r="BA497" s="15">
        <v>1365590.417499</v>
      </c>
    </row>
    <row r="498" spans="2:53">
      <c r="B498" s="238"/>
      <c r="C498" s="239"/>
      <c r="D498" s="239"/>
      <c r="E498" s="240"/>
      <c r="F498" s="240"/>
      <c r="G498" s="240"/>
      <c r="H498" s="241"/>
      <c r="I498" s="241"/>
      <c r="J498" s="239"/>
      <c r="K498" s="239"/>
      <c r="L498" s="239"/>
      <c r="M498" s="242"/>
      <c r="S498" s="7" t="s">
        <v>58</v>
      </c>
      <c r="T498" s="7" t="s">
        <v>33</v>
      </c>
      <c r="U498" s="7" t="s">
        <v>34</v>
      </c>
      <c r="V498" s="13">
        <v>41548</v>
      </c>
      <c r="W498" s="13" t="s">
        <v>320</v>
      </c>
      <c r="X498" s="13" t="str">
        <f t="shared" si="18"/>
        <v>10/2/2017</v>
      </c>
      <c r="Y498" s="13" t="s">
        <v>357</v>
      </c>
      <c r="Z498" s="13"/>
      <c r="AA498" s="14">
        <v>10</v>
      </c>
      <c r="AB498" s="14" t="s">
        <v>35</v>
      </c>
      <c r="AC498" s="7" t="s">
        <v>36</v>
      </c>
      <c r="AD498" s="7" t="s">
        <v>37</v>
      </c>
      <c r="AE498" s="7" t="s">
        <v>38</v>
      </c>
      <c r="AF498" s="15">
        <v>1190958.0396727999</v>
      </c>
      <c r="AQ498" s="7" t="s">
        <v>58</v>
      </c>
      <c r="AR498" s="7" t="s">
        <v>33</v>
      </c>
      <c r="AS498" s="7" t="s">
        <v>34</v>
      </c>
      <c r="AT498" s="13">
        <v>41548</v>
      </c>
      <c r="AU498" s="13" t="s">
        <v>357</v>
      </c>
      <c r="AV498" s="235" t="str">
        <f t="shared" si="19"/>
        <v>Q4</v>
      </c>
      <c r="AW498" s="14" t="s">
        <v>35</v>
      </c>
      <c r="AX498" s="7" t="s">
        <v>36</v>
      </c>
      <c r="AY498" s="7" t="s">
        <v>37</v>
      </c>
      <c r="AZ498" s="7" t="s">
        <v>38</v>
      </c>
      <c r="BA498" s="15">
        <v>1190958.0396727999</v>
      </c>
    </row>
    <row r="499" spans="2:53">
      <c r="B499" s="243"/>
      <c r="C499" s="244"/>
      <c r="D499" s="244"/>
      <c r="E499" s="245"/>
      <c r="F499" s="245"/>
      <c r="G499" s="245"/>
      <c r="H499" s="246"/>
      <c r="I499" s="246"/>
      <c r="J499" s="244"/>
      <c r="K499" s="244"/>
      <c r="L499" s="244"/>
      <c r="M499" s="247"/>
      <c r="S499" s="7" t="s">
        <v>58</v>
      </c>
      <c r="T499" s="7" t="s">
        <v>33</v>
      </c>
      <c r="U499" s="7" t="s">
        <v>34</v>
      </c>
      <c r="V499" s="13">
        <v>41579</v>
      </c>
      <c r="W499" s="13" t="s">
        <v>321</v>
      </c>
      <c r="X499" s="13" t="str">
        <f t="shared" si="18"/>
        <v>11/2/2017</v>
      </c>
      <c r="Y499" s="13" t="s">
        <v>358</v>
      </c>
      <c r="Z499" s="13"/>
      <c r="AA499" s="14">
        <v>11</v>
      </c>
      <c r="AB499" s="14" t="s">
        <v>35</v>
      </c>
      <c r="AC499" s="7" t="s">
        <v>36</v>
      </c>
      <c r="AD499" s="7" t="s">
        <v>37</v>
      </c>
      <c r="AE499" s="7" t="s">
        <v>38</v>
      </c>
      <c r="AF499" s="15">
        <v>1446085.9455937999</v>
      </c>
      <c r="AQ499" s="7" t="s">
        <v>58</v>
      </c>
      <c r="AR499" s="7" t="s">
        <v>33</v>
      </c>
      <c r="AS499" s="7" t="s">
        <v>34</v>
      </c>
      <c r="AT499" s="13">
        <v>41579</v>
      </c>
      <c r="AU499" s="13" t="s">
        <v>358</v>
      </c>
      <c r="AV499" s="235" t="str">
        <f t="shared" si="19"/>
        <v>Q4</v>
      </c>
      <c r="AW499" s="14" t="s">
        <v>35</v>
      </c>
      <c r="AX499" s="7" t="s">
        <v>36</v>
      </c>
      <c r="AY499" s="7" t="s">
        <v>37</v>
      </c>
      <c r="AZ499" s="7" t="s">
        <v>38</v>
      </c>
      <c r="BA499" s="15">
        <v>1446085.9455937999</v>
      </c>
    </row>
    <row r="500" spans="2:53">
      <c r="B500" s="238"/>
      <c r="C500" s="239"/>
      <c r="D500" s="239"/>
      <c r="E500" s="240"/>
      <c r="F500" s="240"/>
      <c r="G500" s="240"/>
      <c r="H500" s="241"/>
      <c r="I500" s="241"/>
      <c r="J500" s="239"/>
      <c r="K500" s="239"/>
      <c r="L500" s="239"/>
      <c r="M500" s="242"/>
      <c r="S500" s="7" t="s">
        <v>58</v>
      </c>
      <c r="T500" s="7" t="s">
        <v>33</v>
      </c>
      <c r="U500" s="7" t="s">
        <v>34</v>
      </c>
      <c r="V500" s="13">
        <v>41609</v>
      </c>
      <c r="W500" s="13" t="s">
        <v>322</v>
      </c>
      <c r="X500" s="13" t="str">
        <f t="shared" si="18"/>
        <v>12/2/2017</v>
      </c>
      <c r="Y500" s="13" t="s">
        <v>359</v>
      </c>
      <c r="Z500" s="13"/>
      <c r="AA500" s="14">
        <v>12</v>
      </c>
      <c r="AB500" s="14" t="s">
        <v>35</v>
      </c>
      <c r="AC500" s="7" t="s">
        <v>36</v>
      </c>
      <c r="AD500" s="7" t="s">
        <v>37</v>
      </c>
      <c r="AE500" s="7" t="s">
        <v>38</v>
      </c>
      <c r="AF500" s="15">
        <v>1339684.6011239251</v>
      </c>
      <c r="AQ500" s="7" t="s">
        <v>58</v>
      </c>
      <c r="AR500" s="7" t="s">
        <v>33</v>
      </c>
      <c r="AS500" s="7" t="s">
        <v>34</v>
      </c>
      <c r="AT500" s="13">
        <v>41609</v>
      </c>
      <c r="AU500" s="13" t="s">
        <v>359</v>
      </c>
      <c r="AV500" s="235" t="str">
        <f t="shared" si="19"/>
        <v>Q4</v>
      </c>
      <c r="AW500" s="14" t="s">
        <v>35</v>
      </c>
      <c r="AX500" s="7" t="s">
        <v>36</v>
      </c>
      <c r="AY500" s="7" t="s">
        <v>37</v>
      </c>
      <c r="AZ500" s="7" t="s">
        <v>38</v>
      </c>
      <c r="BA500" s="15">
        <v>1339684.6011239251</v>
      </c>
    </row>
    <row r="501" spans="2:53">
      <c r="B501" s="243"/>
      <c r="C501" s="244"/>
      <c r="D501" s="244"/>
      <c r="E501" s="245"/>
      <c r="F501" s="245"/>
      <c r="G501" s="245"/>
      <c r="H501" s="246"/>
      <c r="I501" s="246"/>
      <c r="J501" s="244"/>
      <c r="K501" s="244"/>
      <c r="L501" s="244"/>
      <c r="M501" s="247"/>
      <c r="S501" s="7" t="s">
        <v>58</v>
      </c>
      <c r="T501" s="7" t="s">
        <v>33</v>
      </c>
      <c r="U501" s="7" t="s">
        <v>34</v>
      </c>
      <c r="V501" s="13">
        <v>41640</v>
      </c>
      <c r="W501" s="13" t="s">
        <v>312</v>
      </c>
      <c r="X501" s="13" t="str">
        <f t="shared" si="18"/>
        <v>1/2/2018</v>
      </c>
      <c r="Y501" s="13" t="s">
        <v>360</v>
      </c>
      <c r="Z501" s="13"/>
      <c r="AA501" s="14">
        <v>1</v>
      </c>
      <c r="AB501" s="14" t="s">
        <v>35</v>
      </c>
      <c r="AC501" s="7" t="s">
        <v>36</v>
      </c>
      <c r="AD501" s="7" t="s">
        <v>37</v>
      </c>
      <c r="AE501" s="7" t="s">
        <v>38</v>
      </c>
      <c r="AF501" s="15">
        <v>1936684.0881708246</v>
      </c>
      <c r="AQ501" s="7" t="s">
        <v>58</v>
      </c>
      <c r="AR501" s="7" t="s">
        <v>33</v>
      </c>
      <c r="AS501" s="7" t="s">
        <v>34</v>
      </c>
      <c r="AT501" s="13">
        <v>41640</v>
      </c>
      <c r="AU501" s="13" t="s">
        <v>360</v>
      </c>
      <c r="AV501" s="235" t="str">
        <f t="shared" si="19"/>
        <v>Q1</v>
      </c>
      <c r="AW501" s="14" t="s">
        <v>35</v>
      </c>
      <c r="AX501" s="7" t="s">
        <v>36</v>
      </c>
      <c r="AY501" s="7" t="s">
        <v>37</v>
      </c>
      <c r="AZ501" s="7" t="s">
        <v>38</v>
      </c>
      <c r="BA501" s="15">
        <v>1936684.0881708246</v>
      </c>
    </row>
    <row r="502" spans="2:53">
      <c r="B502" s="238"/>
      <c r="C502" s="239"/>
      <c r="D502" s="239"/>
      <c r="E502" s="240"/>
      <c r="F502" s="240"/>
      <c r="G502" s="240"/>
      <c r="H502" s="241"/>
      <c r="I502" s="241"/>
      <c r="J502" s="239"/>
      <c r="K502" s="239"/>
      <c r="L502" s="239"/>
      <c r="M502" s="242"/>
      <c r="S502" s="7" t="s">
        <v>58</v>
      </c>
      <c r="T502" s="7" t="s">
        <v>33</v>
      </c>
      <c r="U502" s="7" t="s">
        <v>34</v>
      </c>
      <c r="V502" s="13">
        <v>41671</v>
      </c>
      <c r="W502" s="13" t="s">
        <v>313</v>
      </c>
      <c r="X502" s="13" t="str">
        <f t="shared" si="18"/>
        <v>2/2/2018</v>
      </c>
      <c r="Y502" s="13" t="s">
        <v>361</v>
      </c>
      <c r="Z502" s="13"/>
      <c r="AA502" s="14">
        <v>2</v>
      </c>
      <c r="AB502" s="14" t="s">
        <v>35</v>
      </c>
      <c r="AC502" s="7" t="s">
        <v>36</v>
      </c>
      <c r="AD502" s="7" t="s">
        <v>37</v>
      </c>
      <c r="AE502" s="7" t="s">
        <v>38</v>
      </c>
      <c r="AF502" s="15">
        <v>1649599.6146714</v>
      </c>
      <c r="AQ502" s="7" t="s">
        <v>58</v>
      </c>
      <c r="AR502" s="7" t="s">
        <v>33</v>
      </c>
      <c r="AS502" s="7" t="s">
        <v>34</v>
      </c>
      <c r="AT502" s="13">
        <v>41671</v>
      </c>
      <c r="AU502" s="13" t="s">
        <v>361</v>
      </c>
      <c r="AV502" s="235" t="str">
        <f t="shared" si="19"/>
        <v>Q1</v>
      </c>
      <c r="AW502" s="14" t="s">
        <v>35</v>
      </c>
      <c r="AX502" s="7" t="s">
        <v>36</v>
      </c>
      <c r="AY502" s="7" t="s">
        <v>37</v>
      </c>
      <c r="AZ502" s="7" t="s">
        <v>38</v>
      </c>
      <c r="BA502" s="15">
        <v>1649599.6146714</v>
      </c>
    </row>
    <row r="503" spans="2:53">
      <c r="B503" s="243"/>
      <c r="C503" s="244"/>
      <c r="D503" s="244"/>
      <c r="E503" s="245"/>
      <c r="F503" s="245"/>
      <c r="G503" s="245"/>
      <c r="H503" s="246"/>
      <c r="I503" s="246"/>
      <c r="J503" s="244"/>
      <c r="K503" s="244"/>
      <c r="L503" s="244"/>
      <c r="M503" s="247"/>
      <c r="S503" s="7" t="s">
        <v>58</v>
      </c>
      <c r="T503" s="7" t="s">
        <v>33</v>
      </c>
      <c r="U503" s="7" t="s">
        <v>34</v>
      </c>
      <c r="V503" s="13">
        <v>41699</v>
      </c>
      <c r="W503" s="13" t="s">
        <v>314</v>
      </c>
      <c r="X503" s="13" t="str">
        <f t="shared" si="18"/>
        <v>3/2/2018</v>
      </c>
      <c r="Y503" s="13" t="s">
        <v>362</v>
      </c>
      <c r="Z503" s="13"/>
      <c r="AA503" s="14">
        <v>3</v>
      </c>
      <c r="AB503" s="14" t="s">
        <v>35</v>
      </c>
      <c r="AC503" s="7" t="s">
        <v>36</v>
      </c>
      <c r="AD503" s="7" t="s">
        <v>37</v>
      </c>
      <c r="AE503" s="7" t="s">
        <v>38</v>
      </c>
      <c r="AF503" s="15">
        <v>1849481.8077553997</v>
      </c>
      <c r="AQ503" s="7" t="s">
        <v>58</v>
      </c>
      <c r="AR503" s="7" t="s">
        <v>33</v>
      </c>
      <c r="AS503" s="7" t="s">
        <v>34</v>
      </c>
      <c r="AT503" s="13">
        <v>41699</v>
      </c>
      <c r="AU503" s="13" t="s">
        <v>362</v>
      </c>
      <c r="AV503" s="235" t="str">
        <f t="shared" si="19"/>
        <v>Q1</v>
      </c>
      <c r="AW503" s="14" t="s">
        <v>35</v>
      </c>
      <c r="AX503" s="7" t="s">
        <v>36</v>
      </c>
      <c r="AY503" s="7" t="s">
        <v>37</v>
      </c>
      <c r="AZ503" s="7" t="s">
        <v>38</v>
      </c>
      <c r="BA503" s="15">
        <v>1849481.8077553997</v>
      </c>
    </row>
    <row r="504" spans="2:53">
      <c r="B504" s="238"/>
      <c r="C504" s="239"/>
      <c r="D504" s="239"/>
      <c r="E504" s="240"/>
      <c r="F504" s="240"/>
      <c r="G504" s="240"/>
      <c r="H504" s="241"/>
      <c r="I504" s="241"/>
      <c r="J504" s="239"/>
      <c r="K504" s="239"/>
      <c r="L504" s="239"/>
      <c r="M504" s="242"/>
      <c r="S504" s="7" t="s">
        <v>58</v>
      </c>
      <c r="T504" s="7" t="s">
        <v>33</v>
      </c>
      <c r="U504" s="7" t="s">
        <v>34</v>
      </c>
      <c r="V504" s="13">
        <v>41730</v>
      </c>
      <c r="W504" s="13" t="s">
        <v>315</v>
      </c>
      <c r="X504" s="13" t="str">
        <f t="shared" si="18"/>
        <v>4/2/2018</v>
      </c>
      <c r="Y504" s="13" t="s">
        <v>363</v>
      </c>
      <c r="Z504" s="13"/>
      <c r="AA504" s="14">
        <v>4</v>
      </c>
      <c r="AB504" s="14" t="s">
        <v>35</v>
      </c>
      <c r="AC504" s="7" t="s">
        <v>36</v>
      </c>
      <c r="AD504" s="7" t="s">
        <v>37</v>
      </c>
      <c r="AE504" s="7" t="s">
        <v>38</v>
      </c>
      <c r="AF504" s="15">
        <v>1283332.6260195</v>
      </c>
      <c r="AQ504" s="7" t="s">
        <v>58</v>
      </c>
      <c r="AR504" s="7" t="s">
        <v>33</v>
      </c>
      <c r="AS504" s="7" t="s">
        <v>34</v>
      </c>
      <c r="AT504" s="13">
        <v>41730</v>
      </c>
      <c r="AU504" s="13" t="s">
        <v>363</v>
      </c>
      <c r="AV504" s="235" t="str">
        <f t="shared" si="19"/>
        <v>Q2</v>
      </c>
      <c r="AW504" s="14" t="s">
        <v>35</v>
      </c>
      <c r="AX504" s="7" t="s">
        <v>36</v>
      </c>
      <c r="AY504" s="7" t="s">
        <v>37</v>
      </c>
      <c r="AZ504" s="7" t="s">
        <v>38</v>
      </c>
      <c r="BA504" s="15">
        <v>1283332.6260195</v>
      </c>
    </row>
    <row r="505" spans="2:53">
      <c r="B505" s="243"/>
      <c r="C505" s="244"/>
      <c r="D505" s="244"/>
      <c r="E505" s="245"/>
      <c r="F505" s="245"/>
      <c r="G505" s="245"/>
      <c r="H505" s="246"/>
      <c r="I505" s="246"/>
      <c r="J505" s="244"/>
      <c r="K505" s="244"/>
      <c r="L505" s="244"/>
      <c r="M505" s="247"/>
      <c r="S505" s="7" t="s">
        <v>58</v>
      </c>
      <c r="T505" s="7" t="s">
        <v>33</v>
      </c>
      <c r="U505" s="7" t="s">
        <v>34</v>
      </c>
      <c r="V505" s="13">
        <v>41760</v>
      </c>
      <c r="W505" s="13" t="s">
        <v>272</v>
      </c>
      <c r="X505" s="13" t="str">
        <f t="shared" si="18"/>
        <v>5/2/2018</v>
      </c>
      <c r="Y505" s="13" t="s">
        <v>364</v>
      </c>
      <c r="Z505" s="13"/>
      <c r="AA505" s="14">
        <v>5</v>
      </c>
      <c r="AB505" s="14" t="s">
        <v>35</v>
      </c>
      <c r="AC505" s="7" t="s">
        <v>36</v>
      </c>
      <c r="AD505" s="7" t="s">
        <v>37</v>
      </c>
      <c r="AE505" s="7" t="s">
        <v>38</v>
      </c>
      <c r="AF505" s="15">
        <v>1392102.2684495498</v>
      </c>
      <c r="AQ505" s="7" t="s">
        <v>58</v>
      </c>
      <c r="AR505" s="7" t="s">
        <v>33</v>
      </c>
      <c r="AS505" s="7" t="s">
        <v>34</v>
      </c>
      <c r="AT505" s="13">
        <v>41760</v>
      </c>
      <c r="AU505" s="13" t="s">
        <v>364</v>
      </c>
      <c r="AV505" s="235" t="str">
        <f t="shared" si="19"/>
        <v>Q2</v>
      </c>
      <c r="AW505" s="14" t="s">
        <v>35</v>
      </c>
      <c r="AX505" s="7" t="s">
        <v>36</v>
      </c>
      <c r="AY505" s="7" t="s">
        <v>37</v>
      </c>
      <c r="AZ505" s="7" t="s">
        <v>38</v>
      </c>
      <c r="BA505" s="15">
        <v>1392102.2684495498</v>
      </c>
    </row>
    <row r="506" spans="2:53">
      <c r="B506" s="238"/>
      <c r="C506" s="239"/>
      <c r="D506" s="239"/>
      <c r="E506" s="240"/>
      <c r="F506" s="240"/>
      <c r="G506" s="240"/>
      <c r="H506" s="241"/>
      <c r="I506" s="241"/>
      <c r="J506" s="239"/>
      <c r="K506" s="239"/>
      <c r="L506" s="239"/>
      <c r="M506" s="242"/>
      <c r="S506" s="7" t="s">
        <v>58</v>
      </c>
      <c r="T506" s="7" t="s">
        <v>33</v>
      </c>
      <c r="U506" s="7" t="s">
        <v>34</v>
      </c>
      <c r="V506" s="13">
        <v>41791</v>
      </c>
      <c r="W506" s="13" t="s">
        <v>316</v>
      </c>
      <c r="X506" s="13" t="str">
        <f t="shared" si="18"/>
        <v>6/2/2018</v>
      </c>
      <c r="Y506" s="13" t="s">
        <v>365</v>
      </c>
      <c r="Z506" s="13"/>
      <c r="AA506" s="14">
        <v>6</v>
      </c>
      <c r="AB506" s="14" t="s">
        <v>35</v>
      </c>
      <c r="AC506" s="7" t="s">
        <v>36</v>
      </c>
      <c r="AD506" s="7" t="s">
        <v>37</v>
      </c>
      <c r="AE506" s="7" t="s">
        <v>38</v>
      </c>
      <c r="AF506" s="15">
        <v>1411857.9438288501</v>
      </c>
      <c r="AQ506" s="7" t="s">
        <v>58</v>
      </c>
      <c r="AR506" s="7" t="s">
        <v>33</v>
      </c>
      <c r="AS506" s="7" t="s">
        <v>34</v>
      </c>
      <c r="AT506" s="13">
        <v>41791</v>
      </c>
      <c r="AU506" s="13" t="s">
        <v>365</v>
      </c>
      <c r="AV506" s="235" t="str">
        <f t="shared" si="19"/>
        <v>Q2</v>
      </c>
      <c r="AW506" s="14" t="s">
        <v>35</v>
      </c>
      <c r="AX506" s="7" t="s">
        <v>36</v>
      </c>
      <c r="AY506" s="7" t="s">
        <v>37</v>
      </c>
      <c r="AZ506" s="7" t="s">
        <v>38</v>
      </c>
      <c r="BA506" s="15">
        <v>1411857.9438288501</v>
      </c>
    </row>
    <row r="507" spans="2:53">
      <c r="B507" s="243"/>
      <c r="C507" s="244"/>
      <c r="D507" s="244"/>
      <c r="E507" s="245"/>
      <c r="F507" s="245"/>
      <c r="G507" s="245"/>
      <c r="H507" s="246"/>
      <c r="I507" s="246"/>
      <c r="J507" s="244"/>
      <c r="K507" s="244"/>
      <c r="L507" s="244"/>
      <c r="M507" s="247"/>
      <c r="S507" s="7" t="s">
        <v>58</v>
      </c>
      <c r="T507" s="7" t="s">
        <v>33</v>
      </c>
      <c r="U507" s="7" t="s">
        <v>34</v>
      </c>
      <c r="V507" s="13">
        <v>41456</v>
      </c>
      <c r="W507" s="13" t="s">
        <v>317</v>
      </c>
      <c r="X507" s="13" t="str">
        <f t="shared" si="18"/>
        <v>7/2/2017</v>
      </c>
      <c r="Y507" s="13" t="s">
        <v>354</v>
      </c>
      <c r="Z507" s="13"/>
      <c r="AA507" s="14">
        <v>7</v>
      </c>
      <c r="AB507" s="14" t="s">
        <v>35</v>
      </c>
      <c r="AC507" s="7" t="s">
        <v>36</v>
      </c>
      <c r="AD507" s="7" t="s">
        <v>39</v>
      </c>
      <c r="AE507" s="7" t="s">
        <v>38</v>
      </c>
      <c r="AF507" s="15">
        <v>1625486.6059647598</v>
      </c>
      <c r="AQ507" s="7" t="s">
        <v>58</v>
      </c>
      <c r="AR507" s="7" t="s">
        <v>33</v>
      </c>
      <c r="AS507" s="7" t="s">
        <v>34</v>
      </c>
      <c r="AT507" s="13">
        <v>41456</v>
      </c>
      <c r="AU507" s="13" t="s">
        <v>354</v>
      </c>
      <c r="AV507" s="235" t="str">
        <f t="shared" si="19"/>
        <v>Q3</v>
      </c>
      <c r="AW507" s="14" t="s">
        <v>35</v>
      </c>
      <c r="AX507" s="7" t="s">
        <v>36</v>
      </c>
      <c r="AY507" s="7" t="s">
        <v>39</v>
      </c>
      <c r="AZ507" s="7" t="s">
        <v>38</v>
      </c>
      <c r="BA507" s="15">
        <v>1625486.6059647598</v>
      </c>
    </row>
    <row r="508" spans="2:53">
      <c r="B508" s="238"/>
      <c r="C508" s="239"/>
      <c r="D508" s="239"/>
      <c r="E508" s="240"/>
      <c r="F508" s="240"/>
      <c r="G508" s="240"/>
      <c r="H508" s="241"/>
      <c r="I508" s="241"/>
      <c r="J508" s="239"/>
      <c r="K508" s="239"/>
      <c r="L508" s="239"/>
      <c r="M508" s="242"/>
      <c r="S508" s="7" t="s">
        <v>58</v>
      </c>
      <c r="T508" s="7" t="s">
        <v>33</v>
      </c>
      <c r="U508" s="7" t="s">
        <v>34</v>
      </c>
      <c r="V508" s="13">
        <v>41487</v>
      </c>
      <c r="W508" s="13" t="s">
        <v>318</v>
      </c>
      <c r="X508" s="13" t="str">
        <f t="shared" si="18"/>
        <v>8/2/2017</v>
      </c>
      <c r="Y508" s="13" t="s">
        <v>355</v>
      </c>
      <c r="Z508" s="13"/>
      <c r="AA508" s="14">
        <v>8</v>
      </c>
      <c r="AB508" s="14" t="s">
        <v>35</v>
      </c>
      <c r="AC508" s="7" t="s">
        <v>36</v>
      </c>
      <c r="AD508" s="7" t="s">
        <v>39</v>
      </c>
      <c r="AE508" s="7" t="s">
        <v>38</v>
      </c>
      <c r="AF508" s="15">
        <v>1659895.1751643799</v>
      </c>
      <c r="AQ508" s="7" t="s">
        <v>58</v>
      </c>
      <c r="AR508" s="7" t="s">
        <v>33</v>
      </c>
      <c r="AS508" s="7" t="s">
        <v>34</v>
      </c>
      <c r="AT508" s="13">
        <v>41487</v>
      </c>
      <c r="AU508" s="13" t="s">
        <v>355</v>
      </c>
      <c r="AV508" s="235" t="str">
        <f t="shared" si="19"/>
        <v>Q3</v>
      </c>
      <c r="AW508" s="14" t="s">
        <v>35</v>
      </c>
      <c r="AX508" s="7" t="s">
        <v>36</v>
      </c>
      <c r="AY508" s="7" t="s">
        <v>39</v>
      </c>
      <c r="AZ508" s="7" t="s">
        <v>38</v>
      </c>
      <c r="BA508" s="15">
        <v>1659895.1751643799</v>
      </c>
    </row>
    <row r="509" spans="2:53">
      <c r="B509" s="243"/>
      <c r="C509" s="244"/>
      <c r="D509" s="244"/>
      <c r="E509" s="245"/>
      <c r="F509" s="245"/>
      <c r="G509" s="245"/>
      <c r="H509" s="246"/>
      <c r="I509" s="246"/>
      <c r="J509" s="244"/>
      <c r="K509" s="244"/>
      <c r="L509" s="244"/>
      <c r="M509" s="247"/>
      <c r="S509" s="7" t="s">
        <v>58</v>
      </c>
      <c r="T509" s="7" t="s">
        <v>33</v>
      </c>
      <c r="U509" s="7" t="s">
        <v>34</v>
      </c>
      <c r="V509" s="13">
        <v>41518</v>
      </c>
      <c r="W509" s="13" t="s">
        <v>319</v>
      </c>
      <c r="X509" s="13" t="str">
        <f t="shared" si="18"/>
        <v>9/2/2017</v>
      </c>
      <c r="Y509" s="13" t="s">
        <v>356</v>
      </c>
      <c r="Z509" s="13"/>
      <c r="AA509" s="14">
        <v>9</v>
      </c>
      <c r="AB509" s="14" t="s">
        <v>35</v>
      </c>
      <c r="AC509" s="7" t="s">
        <v>36</v>
      </c>
      <c r="AD509" s="7" t="s">
        <v>39</v>
      </c>
      <c r="AE509" s="7" t="s">
        <v>38</v>
      </c>
      <c r="AF509" s="15">
        <v>1444191.4899026998</v>
      </c>
      <c r="AQ509" s="7" t="s">
        <v>58</v>
      </c>
      <c r="AR509" s="7" t="s">
        <v>33</v>
      </c>
      <c r="AS509" s="7" t="s">
        <v>34</v>
      </c>
      <c r="AT509" s="13">
        <v>41518</v>
      </c>
      <c r="AU509" s="13" t="s">
        <v>356</v>
      </c>
      <c r="AV509" s="235" t="str">
        <f t="shared" si="19"/>
        <v>Q3</v>
      </c>
      <c r="AW509" s="14" t="s">
        <v>35</v>
      </c>
      <c r="AX509" s="7" t="s">
        <v>36</v>
      </c>
      <c r="AY509" s="7" t="s">
        <v>39</v>
      </c>
      <c r="AZ509" s="7" t="s">
        <v>38</v>
      </c>
      <c r="BA509" s="15">
        <v>1444191.4899026998</v>
      </c>
    </row>
    <row r="510" spans="2:53">
      <c r="B510" s="238"/>
      <c r="C510" s="239"/>
      <c r="D510" s="239"/>
      <c r="E510" s="240"/>
      <c r="F510" s="240"/>
      <c r="G510" s="240"/>
      <c r="H510" s="241"/>
      <c r="I510" s="241"/>
      <c r="J510" s="239"/>
      <c r="K510" s="239"/>
      <c r="L510" s="239"/>
      <c r="M510" s="242"/>
      <c r="S510" s="7" t="s">
        <v>58</v>
      </c>
      <c r="T510" s="7" t="s">
        <v>33</v>
      </c>
      <c r="U510" s="7" t="s">
        <v>34</v>
      </c>
      <c r="V510" s="13">
        <v>41548</v>
      </c>
      <c r="W510" s="13" t="s">
        <v>320</v>
      </c>
      <c r="X510" s="13" t="str">
        <f t="shared" si="18"/>
        <v>10/2/2017</v>
      </c>
      <c r="Y510" s="13" t="s">
        <v>357</v>
      </c>
      <c r="Z510" s="13"/>
      <c r="AA510" s="14">
        <v>10</v>
      </c>
      <c r="AB510" s="14" t="s">
        <v>35</v>
      </c>
      <c r="AC510" s="7" t="s">
        <v>36</v>
      </c>
      <c r="AD510" s="7" t="s">
        <v>39</v>
      </c>
      <c r="AE510" s="7" t="s">
        <v>38</v>
      </c>
      <c r="AF510" s="15">
        <v>1446297.1535751198</v>
      </c>
      <c r="AQ510" s="7" t="s">
        <v>58</v>
      </c>
      <c r="AR510" s="7" t="s">
        <v>33</v>
      </c>
      <c r="AS510" s="7" t="s">
        <v>34</v>
      </c>
      <c r="AT510" s="13">
        <v>41548</v>
      </c>
      <c r="AU510" s="13" t="s">
        <v>357</v>
      </c>
      <c r="AV510" s="235" t="str">
        <f t="shared" si="19"/>
        <v>Q4</v>
      </c>
      <c r="AW510" s="14" t="s">
        <v>35</v>
      </c>
      <c r="AX510" s="7" t="s">
        <v>36</v>
      </c>
      <c r="AY510" s="7" t="s">
        <v>39</v>
      </c>
      <c r="AZ510" s="7" t="s">
        <v>38</v>
      </c>
      <c r="BA510" s="15">
        <v>1446297.1535751198</v>
      </c>
    </row>
    <row r="511" spans="2:53">
      <c r="B511" s="243"/>
      <c r="C511" s="244"/>
      <c r="D511" s="244"/>
      <c r="E511" s="245"/>
      <c r="F511" s="245"/>
      <c r="G511" s="245"/>
      <c r="H511" s="246"/>
      <c r="I511" s="246"/>
      <c r="J511" s="244"/>
      <c r="K511" s="244"/>
      <c r="L511" s="244"/>
      <c r="M511" s="247"/>
      <c r="S511" s="7" t="s">
        <v>58</v>
      </c>
      <c r="T511" s="7" t="s">
        <v>33</v>
      </c>
      <c r="U511" s="7" t="s">
        <v>34</v>
      </c>
      <c r="V511" s="13">
        <v>41579</v>
      </c>
      <c r="W511" s="13" t="s">
        <v>321</v>
      </c>
      <c r="X511" s="13" t="str">
        <f t="shared" si="18"/>
        <v>11/2/2017</v>
      </c>
      <c r="Y511" s="13" t="s">
        <v>358</v>
      </c>
      <c r="Z511" s="13"/>
      <c r="AA511" s="14">
        <v>11</v>
      </c>
      <c r="AB511" s="14" t="s">
        <v>35</v>
      </c>
      <c r="AC511" s="7" t="s">
        <v>36</v>
      </c>
      <c r="AD511" s="7" t="s">
        <v>39</v>
      </c>
      <c r="AE511" s="7" t="s">
        <v>38</v>
      </c>
      <c r="AF511" s="15">
        <v>1514832.0416583198</v>
      </c>
      <c r="AQ511" s="7" t="s">
        <v>58</v>
      </c>
      <c r="AR511" s="7" t="s">
        <v>33</v>
      </c>
      <c r="AS511" s="7" t="s">
        <v>34</v>
      </c>
      <c r="AT511" s="13">
        <v>41579</v>
      </c>
      <c r="AU511" s="13" t="s">
        <v>358</v>
      </c>
      <c r="AV511" s="235" t="str">
        <f t="shared" si="19"/>
        <v>Q4</v>
      </c>
      <c r="AW511" s="14" t="s">
        <v>35</v>
      </c>
      <c r="AX511" s="7" t="s">
        <v>36</v>
      </c>
      <c r="AY511" s="7" t="s">
        <v>39</v>
      </c>
      <c r="AZ511" s="7" t="s">
        <v>38</v>
      </c>
      <c r="BA511" s="15">
        <v>1514832.0416583198</v>
      </c>
    </row>
    <row r="512" spans="2:53">
      <c r="B512" s="238"/>
      <c r="C512" s="239"/>
      <c r="D512" s="239"/>
      <c r="E512" s="240"/>
      <c r="F512" s="240"/>
      <c r="G512" s="240"/>
      <c r="H512" s="241"/>
      <c r="I512" s="241"/>
      <c r="J512" s="239"/>
      <c r="K512" s="239"/>
      <c r="L512" s="239"/>
      <c r="M512" s="242"/>
      <c r="S512" s="7" t="s">
        <v>58</v>
      </c>
      <c r="T512" s="7" t="s">
        <v>33</v>
      </c>
      <c r="U512" s="7" t="s">
        <v>34</v>
      </c>
      <c r="V512" s="13">
        <v>41609</v>
      </c>
      <c r="W512" s="13" t="s">
        <v>322</v>
      </c>
      <c r="X512" s="13" t="str">
        <f t="shared" si="18"/>
        <v>12/2/2017</v>
      </c>
      <c r="Y512" s="13" t="s">
        <v>359</v>
      </c>
      <c r="Z512" s="13"/>
      <c r="AA512" s="14">
        <v>12</v>
      </c>
      <c r="AB512" s="14" t="s">
        <v>35</v>
      </c>
      <c r="AC512" s="7" t="s">
        <v>36</v>
      </c>
      <c r="AD512" s="7" t="s">
        <v>39</v>
      </c>
      <c r="AE512" s="7" t="s">
        <v>38</v>
      </c>
      <c r="AF512" s="15">
        <v>1583222.1820707603</v>
      </c>
      <c r="AQ512" s="7" t="s">
        <v>58</v>
      </c>
      <c r="AR512" s="7" t="s">
        <v>33</v>
      </c>
      <c r="AS512" s="7" t="s">
        <v>34</v>
      </c>
      <c r="AT512" s="13">
        <v>41609</v>
      </c>
      <c r="AU512" s="13" t="s">
        <v>359</v>
      </c>
      <c r="AV512" s="235" t="str">
        <f t="shared" si="19"/>
        <v>Q4</v>
      </c>
      <c r="AW512" s="14" t="s">
        <v>35</v>
      </c>
      <c r="AX512" s="7" t="s">
        <v>36</v>
      </c>
      <c r="AY512" s="7" t="s">
        <v>39</v>
      </c>
      <c r="AZ512" s="7" t="s">
        <v>38</v>
      </c>
      <c r="BA512" s="15">
        <v>1583222.1820707603</v>
      </c>
    </row>
    <row r="513" spans="2:53">
      <c r="B513" s="243"/>
      <c r="C513" s="244"/>
      <c r="D513" s="244"/>
      <c r="E513" s="245"/>
      <c r="F513" s="245"/>
      <c r="G513" s="245"/>
      <c r="H513" s="246"/>
      <c r="I513" s="246"/>
      <c r="J513" s="244"/>
      <c r="K513" s="244"/>
      <c r="L513" s="244"/>
      <c r="M513" s="247"/>
      <c r="S513" s="7" t="s">
        <v>58</v>
      </c>
      <c r="T513" s="7" t="s">
        <v>33</v>
      </c>
      <c r="U513" s="7" t="s">
        <v>34</v>
      </c>
      <c r="V513" s="13">
        <v>41640</v>
      </c>
      <c r="W513" s="13" t="s">
        <v>312</v>
      </c>
      <c r="X513" s="13" t="str">
        <f t="shared" si="18"/>
        <v>1/2/2018</v>
      </c>
      <c r="Y513" s="13" t="s">
        <v>360</v>
      </c>
      <c r="Z513" s="13"/>
      <c r="AA513" s="14">
        <v>1</v>
      </c>
      <c r="AB513" s="14" t="s">
        <v>35</v>
      </c>
      <c r="AC513" s="7" t="s">
        <v>36</v>
      </c>
      <c r="AD513" s="7" t="s">
        <v>39</v>
      </c>
      <c r="AE513" s="7" t="s">
        <v>38</v>
      </c>
      <c r="AF513" s="15">
        <v>2185449.6683400148</v>
      </c>
      <c r="AQ513" s="7" t="s">
        <v>58</v>
      </c>
      <c r="AR513" s="7" t="s">
        <v>33</v>
      </c>
      <c r="AS513" s="7" t="s">
        <v>34</v>
      </c>
      <c r="AT513" s="13">
        <v>41640</v>
      </c>
      <c r="AU513" s="13" t="s">
        <v>360</v>
      </c>
      <c r="AV513" s="235" t="str">
        <f t="shared" si="19"/>
        <v>Q1</v>
      </c>
      <c r="AW513" s="14" t="s">
        <v>35</v>
      </c>
      <c r="AX513" s="7" t="s">
        <v>36</v>
      </c>
      <c r="AY513" s="7" t="s">
        <v>39</v>
      </c>
      <c r="AZ513" s="7" t="s">
        <v>38</v>
      </c>
      <c r="BA513" s="15">
        <v>2185449.6683400148</v>
      </c>
    </row>
    <row r="514" spans="2:53">
      <c r="B514" s="238"/>
      <c r="C514" s="239"/>
      <c r="D514" s="239"/>
      <c r="E514" s="240"/>
      <c r="F514" s="240"/>
      <c r="G514" s="240"/>
      <c r="H514" s="241"/>
      <c r="I514" s="241"/>
      <c r="J514" s="239"/>
      <c r="K514" s="239"/>
      <c r="L514" s="239"/>
      <c r="M514" s="242"/>
      <c r="S514" s="7" t="s">
        <v>58</v>
      </c>
      <c r="T514" s="7" t="s">
        <v>33</v>
      </c>
      <c r="U514" s="7" t="s">
        <v>34</v>
      </c>
      <c r="V514" s="13">
        <v>41671</v>
      </c>
      <c r="W514" s="13" t="s">
        <v>313</v>
      </c>
      <c r="X514" s="13" t="str">
        <f t="shared" si="18"/>
        <v>2/2/2018</v>
      </c>
      <c r="Y514" s="13" t="s">
        <v>361</v>
      </c>
      <c r="Z514" s="13"/>
      <c r="AA514" s="14">
        <v>2</v>
      </c>
      <c r="AB514" s="14" t="s">
        <v>35</v>
      </c>
      <c r="AC514" s="7" t="s">
        <v>36</v>
      </c>
      <c r="AD514" s="7" t="s">
        <v>39</v>
      </c>
      <c r="AE514" s="7" t="s">
        <v>38</v>
      </c>
      <c r="AF514" s="15">
        <v>1908874.1661135301</v>
      </c>
      <c r="AQ514" s="7" t="s">
        <v>58</v>
      </c>
      <c r="AR514" s="7" t="s">
        <v>33</v>
      </c>
      <c r="AS514" s="7" t="s">
        <v>34</v>
      </c>
      <c r="AT514" s="13">
        <v>41671</v>
      </c>
      <c r="AU514" s="13" t="s">
        <v>361</v>
      </c>
      <c r="AV514" s="235" t="str">
        <f t="shared" si="19"/>
        <v>Q1</v>
      </c>
      <c r="AW514" s="14" t="s">
        <v>35</v>
      </c>
      <c r="AX514" s="7" t="s">
        <v>36</v>
      </c>
      <c r="AY514" s="7" t="s">
        <v>39</v>
      </c>
      <c r="AZ514" s="7" t="s">
        <v>38</v>
      </c>
      <c r="BA514" s="15">
        <v>1908874.1661135301</v>
      </c>
    </row>
    <row r="515" spans="2:53">
      <c r="B515" s="243"/>
      <c r="C515" s="244"/>
      <c r="D515" s="244"/>
      <c r="E515" s="245"/>
      <c r="F515" s="245"/>
      <c r="G515" s="245"/>
      <c r="H515" s="246"/>
      <c r="I515" s="246"/>
      <c r="J515" s="244"/>
      <c r="K515" s="244"/>
      <c r="L515" s="244"/>
      <c r="M515" s="247"/>
      <c r="S515" s="7" t="s">
        <v>58</v>
      </c>
      <c r="T515" s="7" t="s">
        <v>33</v>
      </c>
      <c r="U515" s="7" t="s">
        <v>34</v>
      </c>
      <c r="V515" s="13">
        <v>41699</v>
      </c>
      <c r="W515" s="13" t="s">
        <v>314</v>
      </c>
      <c r="X515" s="13" t="str">
        <f t="shared" si="18"/>
        <v>3/2/2018</v>
      </c>
      <c r="Y515" s="13" t="s">
        <v>362</v>
      </c>
      <c r="Z515" s="13"/>
      <c r="AA515" s="14">
        <v>3</v>
      </c>
      <c r="AB515" s="14" t="s">
        <v>35</v>
      </c>
      <c r="AC515" s="7" t="s">
        <v>36</v>
      </c>
      <c r="AD515" s="7" t="s">
        <v>39</v>
      </c>
      <c r="AE515" s="7" t="s">
        <v>38</v>
      </c>
      <c r="AF515" s="15">
        <v>2172232.0198028446</v>
      </c>
      <c r="AQ515" s="7" t="s">
        <v>58</v>
      </c>
      <c r="AR515" s="7" t="s">
        <v>33</v>
      </c>
      <c r="AS515" s="7" t="s">
        <v>34</v>
      </c>
      <c r="AT515" s="13">
        <v>41699</v>
      </c>
      <c r="AU515" s="13" t="s">
        <v>362</v>
      </c>
      <c r="AV515" s="235" t="str">
        <f t="shared" si="19"/>
        <v>Q1</v>
      </c>
      <c r="AW515" s="14" t="s">
        <v>35</v>
      </c>
      <c r="AX515" s="7" t="s">
        <v>36</v>
      </c>
      <c r="AY515" s="7" t="s">
        <v>39</v>
      </c>
      <c r="AZ515" s="7" t="s">
        <v>38</v>
      </c>
      <c r="BA515" s="15">
        <v>2172232.0198028446</v>
      </c>
    </row>
    <row r="516" spans="2:53">
      <c r="B516" s="238"/>
      <c r="C516" s="239"/>
      <c r="D516" s="239"/>
      <c r="E516" s="240"/>
      <c r="F516" s="240"/>
      <c r="G516" s="240"/>
      <c r="H516" s="241"/>
      <c r="I516" s="241"/>
      <c r="J516" s="239"/>
      <c r="K516" s="239"/>
      <c r="L516" s="239"/>
      <c r="M516" s="242"/>
      <c r="S516" s="7" t="s">
        <v>58</v>
      </c>
      <c r="T516" s="7" t="s">
        <v>33</v>
      </c>
      <c r="U516" s="7" t="s">
        <v>34</v>
      </c>
      <c r="V516" s="13">
        <v>41730</v>
      </c>
      <c r="W516" s="13" t="s">
        <v>315</v>
      </c>
      <c r="X516" s="13" t="str">
        <f t="shared" si="18"/>
        <v>4/2/2018</v>
      </c>
      <c r="Y516" s="13" t="s">
        <v>363</v>
      </c>
      <c r="Z516" s="13"/>
      <c r="AA516" s="14">
        <v>4</v>
      </c>
      <c r="AB516" s="14" t="s">
        <v>35</v>
      </c>
      <c r="AC516" s="7" t="s">
        <v>36</v>
      </c>
      <c r="AD516" s="7" t="s">
        <v>39</v>
      </c>
      <c r="AE516" s="7" t="s">
        <v>38</v>
      </c>
      <c r="AF516" s="15">
        <v>1578698.4052564728</v>
      </c>
      <c r="AQ516" s="7" t="s">
        <v>58</v>
      </c>
      <c r="AR516" s="7" t="s">
        <v>33</v>
      </c>
      <c r="AS516" s="7" t="s">
        <v>34</v>
      </c>
      <c r="AT516" s="13">
        <v>41730</v>
      </c>
      <c r="AU516" s="13" t="s">
        <v>363</v>
      </c>
      <c r="AV516" s="235" t="str">
        <f t="shared" si="19"/>
        <v>Q2</v>
      </c>
      <c r="AW516" s="14" t="s">
        <v>35</v>
      </c>
      <c r="AX516" s="7" t="s">
        <v>36</v>
      </c>
      <c r="AY516" s="7" t="s">
        <v>39</v>
      </c>
      <c r="AZ516" s="7" t="s">
        <v>38</v>
      </c>
      <c r="BA516" s="15">
        <v>1578698.4052564728</v>
      </c>
    </row>
    <row r="517" spans="2:53">
      <c r="B517" s="243"/>
      <c r="C517" s="244"/>
      <c r="D517" s="244"/>
      <c r="E517" s="245"/>
      <c r="F517" s="245"/>
      <c r="G517" s="245"/>
      <c r="H517" s="246"/>
      <c r="I517" s="246"/>
      <c r="J517" s="244"/>
      <c r="K517" s="244"/>
      <c r="L517" s="244"/>
      <c r="M517" s="247"/>
      <c r="S517" s="7" t="s">
        <v>58</v>
      </c>
      <c r="T517" s="7" t="s">
        <v>33</v>
      </c>
      <c r="U517" s="7" t="s">
        <v>34</v>
      </c>
      <c r="V517" s="13">
        <v>41760</v>
      </c>
      <c r="W517" s="13" t="s">
        <v>272</v>
      </c>
      <c r="X517" s="13" t="str">
        <f t="shared" si="18"/>
        <v>5/2/2018</v>
      </c>
      <c r="Y517" s="13" t="s">
        <v>364</v>
      </c>
      <c r="Z517" s="13"/>
      <c r="AA517" s="14">
        <v>5</v>
      </c>
      <c r="AB517" s="14" t="s">
        <v>35</v>
      </c>
      <c r="AC517" s="7" t="s">
        <v>36</v>
      </c>
      <c r="AD517" s="7" t="s">
        <v>39</v>
      </c>
      <c r="AE517" s="7" t="s">
        <v>38</v>
      </c>
      <c r="AF517" s="15">
        <v>1427519.7588170748</v>
      </c>
      <c r="AQ517" s="7" t="s">
        <v>58</v>
      </c>
      <c r="AR517" s="7" t="s">
        <v>33</v>
      </c>
      <c r="AS517" s="7" t="s">
        <v>34</v>
      </c>
      <c r="AT517" s="13">
        <v>41760</v>
      </c>
      <c r="AU517" s="13" t="s">
        <v>364</v>
      </c>
      <c r="AV517" s="235" t="str">
        <f t="shared" si="19"/>
        <v>Q2</v>
      </c>
      <c r="AW517" s="14" t="s">
        <v>35</v>
      </c>
      <c r="AX517" s="7" t="s">
        <v>36</v>
      </c>
      <c r="AY517" s="7" t="s">
        <v>39</v>
      </c>
      <c r="AZ517" s="7" t="s">
        <v>38</v>
      </c>
      <c r="BA517" s="15">
        <v>1427519.7588170748</v>
      </c>
    </row>
    <row r="518" spans="2:53">
      <c r="B518" s="238"/>
      <c r="C518" s="239"/>
      <c r="D518" s="239"/>
      <c r="E518" s="240"/>
      <c r="F518" s="240"/>
      <c r="G518" s="240"/>
      <c r="H518" s="241"/>
      <c r="I518" s="241"/>
      <c r="J518" s="239"/>
      <c r="K518" s="239"/>
      <c r="L518" s="239"/>
      <c r="M518" s="242"/>
      <c r="S518" s="7" t="s">
        <v>58</v>
      </c>
      <c r="T518" s="7" t="s">
        <v>33</v>
      </c>
      <c r="U518" s="7" t="s">
        <v>34</v>
      </c>
      <c r="V518" s="13">
        <v>41791</v>
      </c>
      <c r="W518" s="13" t="s">
        <v>316</v>
      </c>
      <c r="X518" s="13" t="str">
        <f t="shared" si="18"/>
        <v>6/2/2018</v>
      </c>
      <c r="Y518" s="13" t="s">
        <v>365</v>
      </c>
      <c r="Z518" s="13"/>
      <c r="AA518" s="14">
        <v>6</v>
      </c>
      <c r="AB518" s="14" t="s">
        <v>35</v>
      </c>
      <c r="AC518" s="7" t="s">
        <v>36</v>
      </c>
      <c r="AD518" s="7" t="s">
        <v>39</v>
      </c>
      <c r="AE518" s="7" t="s">
        <v>38</v>
      </c>
      <c r="AF518" s="15">
        <v>1514114.6389280451</v>
      </c>
      <c r="AQ518" s="7" t="s">
        <v>58</v>
      </c>
      <c r="AR518" s="7" t="s">
        <v>33</v>
      </c>
      <c r="AS518" s="7" t="s">
        <v>34</v>
      </c>
      <c r="AT518" s="13">
        <v>41791</v>
      </c>
      <c r="AU518" s="13" t="s">
        <v>365</v>
      </c>
      <c r="AV518" s="235" t="str">
        <f t="shared" si="19"/>
        <v>Q2</v>
      </c>
      <c r="AW518" s="14" t="s">
        <v>35</v>
      </c>
      <c r="AX518" s="7" t="s">
        <v>36</v>
      </c>
      <c r="AY518" s="7" t="s">
        <v>39</v>
      </c>
      <c r="AZ518" s="7" t="s">
        <v>38</v>
      </c>
      <c r="BA518" s="15">
        <v>1514114.6389280451</v>
      </c>
    </row>
    <row r="519" spans="2:53">
      <c r="B519" s="243"/>
      <c r="C519" s="244"/>
      <c r="D519" s="244"/>
      <c r="E519" s="245"/>
      <c r="F519" s="245"/>
      <c r="G519" s="245"/>
      <c r="H519" s="246"/>
      <c r="I519" s="246"/>
      <c r="J519" s="244"/>
      <c r="K519" s="244"/>
      <c r="L519" s="244"/>
      <c r="M519" s="247"/>
      <c r="S519" s="7" t="s">
        <v>58</v>
      </c>
      <c r="T519" s="7" t="s">
        <v>33</v>
      </c>
      <c r="U519" s="7" t="s">
        <v>34</v>
      </c>
      <c r="V519" s="13">
        <v>41456</v>
      </c>
      <c r="W519" s="13" t="s">
        <v>317</v>
      </c>
      <c r="X519" s="13" t="str">
        <f t="shared" si="18"/>
        <v>7/2/2017</v>
      </c>
      <c r="Y519" s="13" t="s">
        <v>354</v>
      </c>
      <c r="Z519" s="13"/>
      <c r="AA519" s="14">
        <v>7</v>
      </c>
      <c r="AB519" s="14" t="s">
        <v>35</v>
      </c>
      <c r="AC519" s="7" t="s">
        <v>40</v>
      </c>
      <c r="AD519" s="7" t="s">
        <v>37</v>
      </c>
      <c r="AE519" s="7" t="s">
        <v>38</v>
      </c>
      <c r="AF519" s="15">
        <v>572721.43503440253</v>
      </c>
      <c r="AQ519" s="7" t="s">
        <v>58</v>
      </c>
      <c r="AR519" s="7" t="s">
        <v>33</v>
      </c>
      <c r="AS519" s="7" t="s">
        <v>34</v>
      </c>
      <c r="AT519" s="13">
        <v>41456</v>
      </c>
      <c r="AU519" s="13" t="s">
        <v>354</v>
      </c>
      <c r="AV519" s="235" t="str">
        <f t="shared" si="19"/>
        <v>Q3</v>
      </c>
      <c r="AW519" s="14" t="s">
        <v>35</v>
      </c>
      <c r="AX519" s="7" t="s">
        <v>40</v>
      </c>
      <c r="AY519" s="7" t="s">
        <v>37</v>
      </c>
      <c r="AZ519" s="7" t="s">
        <v>38</v>
      </c>
      <c r="BA519" s="15">
        <v>572721.43503440253</v>
      </c>
    </row>
    <row r="520" spans="2:53">
      <c r="B520" s="238"/>
      <c r="C520" s="239"/>
      <c r="D520" s="239"/>
      <c r="E520" s="240"/>
      <c r="F520" s="240"/>
      <c r="G520" s="240"/>
      <c r="H520" s="241"/>
      <c r="I520" s="241"/>
      <c r="J520" s="239"/>
      <c r="K520" s="239"/>
      <c r="L520" s="239"/>
      <c r="M520" s="242"/>
      <c r="S520" s="7" t="s">
        <v>58</v>
      </c>
      <c r="T520" s="7" t="s">
        <v>33</v>
      </c>
      <c r="U520" s="7" t="s">
        <v>34</v>
      </c>
      <c r="V520" s="13">
        <v>41487</v>
      </c>
      <c r="W520" s="13" t="s">
        <v>318</v>
      </c>
      <c r="X520" s="13" t="str">
        <f t="shared" si="18"/>
        <v>8/2/2017</v>
      </c>
      <c r="Y520" s="13" t="s">
        <v>355</v>
      </c>
      <c r="Z520" s="13"/>
      <c r="AA520" s="14">
        <v>8</v>
      </c>
      <c r="AB520" s="14" t="s">
        <v>35</v>
      </c>
      <c r="AC520" s="7" t="s">
        <v>40</v>
      </c>
      <c r="AD520" s="7" t="s">
        <v>37</v>
      </c>
      <c r="AE520" s="7" t="s">
        <v>38</v>
      </c>
      <c r="AF520" s="15">
        <v>553259.36107870308</v>
      </c>
      <c r="AQ520" s="7" t="s">
        <v>58</v>
      </c>
      <c r="AR520" s="7" t="s">
        <v>33</v>
      </c>
      <c r="AS520" s="7" t="s">
        <v>34</v>
      </c>
      <c r="AT520" s="13">
        <v>41487</v>
      </c>
      <c r="AU520" s="13" t="s">
        <v>355</v>
      </c>
      <c r="AV520" s="235" t="str">
        <f t="shared" si="19"/>
        <v>Q3</v>
      </c>
      <c r="AW520" s="14" t="s">
        <v>35</v>
      </c>
      <c r="AX520" s="7" t="s">
        <v>40</v>
      </c>
      <c r="AY520" s="7" t="s">
        <v>37</v>
      </c>
      <c r="AZ520" s="7" t="s">
        <v>38</v>
      </c>
      <c r="BA520" s="15">
        <v>553259.36107870308</v>
      </c>
    </row>
    <row r="521" spans="2:53">
      <c r="B521" s="243"/>
      <c r="C521" s="244"/>
      <c r="D521" s="244"/>
      <c r="E521" s="245"/>
      <c r="F521" s="245"/>
      <c r="G521" s="245"/>
      <c r="H521" s="246"/>
      <c r="I521" s="246"/>
      <c r="J521" s="244"/>
      <c r="K521" s="244"/>
      <c r="L521" s="244"/>
      <c r="M521" s="247"/>
      <c r="S521" s="7" t="s">
        <v>58</v>
      </c>
      <c r="T521" s="7" t="s">
        <v>33</v>
      </c>
      <c r="U521" s="7" t="s">
        <v>34</v>
      </c>
      <c r="V521" s="13">
        <v>41518</v>
      </c>
      <c r="W521" s="13" t="s">
        <v>319</v>
      </c>
      <c r="X521" s="13" t="str">
        <f t="shared" si="18"/>
        <v>9/2/2017</v>
      </c>
      <c r="Y521" s="13" t="s">
        <v>356</v>
      </c>
      <c r="Z521" s="13"/>
      <c r="AA521" s="14">
        <v>9</v>
      </c>
      <c r="AB521" s="14" t="s">
        <v>35</v>
      </c>
      <c r="AC521" s="7" t="s">
        <v>40</v>
      </c>
      <c r="AD521" s="7" t="s">
        <v>37</v>
      </c>
      <c r="AE521" s="7" t="s">
        <v>38</v>
      </c>
      <c r="AF521" s="15">
        <v>488663.53557713993</v>
      </c>
      <c r="AQ521" s="7" t="s">
        <v>58</v>
      </c>
      <c r="AR521" s="7" t="s">
        <v>33</v>
      </c>
      <c r="AS521" s="7" t="s">
        <v>34</v>
      </c>
      <c r="AT521" s="13">
        <v>41518</v>
      </c>
      <c r="AU521" s="13" t="s">
        <v>356</v>
      </c>
      <c r="AV521" s="235" t="str">
        <f t="shared" si="19"/>
        <v>Q3</v>
      </c>
      <c r="AW521" s="14" t="s">
        <v>35</v>
      </c>
      <c r="AX521" s="7" t="s">
        <v>40</v>
      </c>
      <c r="AY521" s="7" t="s">
        <v>37</v>
      </c>
      <c r="AZ521" s="7" t="s">
        <v>38</v>
      </c>
      <c r="BA521" s="15">
        <v>488663.53557713993</v>
      </c>
    </row>
    <row r="522" spans="2:53">
      <c r="B522" s="238"/>
      <c r="C522" s="239"/>
      <c r="D522" s="239"/>
      <c r="E522" s="240"/>
      <c r="F522" s="240"/>
      <c r="G522" s="240"/>
      <c r="H522" s="241"/>
      <c r="I522" s="241"/>
      <c r="J522" s="239"/>
      <c r="K522" s="239"/>
      <c r="L522" s="239"/>
      <c r="M522" s="242"/>
      <c r="S522" s="7" t="s">
        <v>58</v>
      </c>
      <c r="T522" s="7" t="s">
        <v>33</v>
      </c>
      <c r="U522" s="7" t="s">
        <v>34</v>
      </c>
      <c r="V522" s="13">
        <v>41548</v>
      </c>
      <c r="W522" s="13" t="s">
        <v>320</v>
      </c>
      <c r="X522" s="13" t="str">
        <f t="shared" si="18"/>
        <v>10/2/2017</v>
      </c>
      <c r="Y522" s="13" t="s">
        <v>357</v>
      </c>
      <c r="Z522" s="13"/>
      <c r="AA522" s="14">
        <v>10</v>
      </c>
      <c r="AB522" s="14" t="s">
        <v>35</v>
      </c>
      <c r="AC522" s="7" t="s">
        <v>40</v>
      </c>
      <c r="AD522" s="7" t="s">
        <v>37</v>
      </c>
      <c r="AE522" s="7" t="s">
        <v>38</v>
      </c>
      <c r="AF522" s="15">
        <v>489975.02124432393</v>
      </c>
      <c r="AQ522" s="7" t="s">
        <v>58</v>
      </c>
      <c r="AR522" s="7" t="s">
        <v>33</v>
      </c>
      <c r="AS522" s="7" t="s">
        <v>34</v>
      </c>
      <c r="AT522" s="13">
        <v>41548</v>
      </c>
      <c r="AU522" s="13" t="s">
        <v>357</v>
      </c>
      <c r="AV522" s="235" t="str">
        <f t="shared" si="19"/>
        <v>Q4</v>
      </c>
      <c r="AW522" s="14" t="s">
        <v>35</v>
      </c>
      <c r="AX522" s="7" t="s">
        <v>40</v>
      </c>
      <c r="AY522" s="7" t="s">
        <v>37</v>
      </c>
      <c r="AZ522" s="7" t="s">
        <v>38</v>
      </c>
      <c r="BA522" s="15">
        <v>489975.02124432393</v>
      </c>
    </row>
    <row r="523" spans="2:53">
      <c r="B523" s="243"/>
      <c r="C523" s="244"/>
      <c r="D523" s="244"/>
      <c r="E523" s="245"/>
      <c r="F523" s="245"/>
      <c r="G523" s="245"/>
      <c r="H523" s="246"/>
      <c r="I523" s="246"/>
      <c r="J523" s="244"/>
      <c r="K523" s="244"/>
      <c r="L523" s="244"/>
      <c r="M523" s="247"/>
      <c r="S523" s="7" t="s">
        <v>58</v>
      </c>
      <c r="T523" s="7" t="s">
        <v>33</v>
      </c>
      <c r="U523" s="7" t="s">
        <v>34</v>
      </c>
      <c r="V523" s="13">
        <v>41579</v>
      </c>
      <c r="W523" s="13" t="s">
        <v>321</v>
      </c>
      <c r="X523" s="13" t="str">
        <f t="shared" si="18"/>
        <v>11/2/2017</v>
      </c>
      <c r="Y523" s="13" t="s">
        <v>358</v>
      </c>
      <c r="Z523" s="13"/>
      <c r="AA523" s="14">
        <v>11</v>
      </c>
      <c r="AB523" s="14" t="s">
        <v>35</v>
      </c>
      <c r="AC523" s="7" t="s">
        <v>40</v>
      </c>
      <c r="AD523" s="7" t="s">
        <v>37</v>
      </c>
      <c r="AE523" s="7" t="s">
        <v>38</v>
      </c>
      <c r="AF523" s="15">
        <v>529133.37097590195</v>
      </c>
      <c r="AQ523" s="7" t="s">
        <v>58</v>
      </c>
      <c r="AR523" s="7" t="s">
        <v>33</v>
      </c>
      <c r="AS523" s="7" t="s">
        <v>34</v>
      </c>
      <c r="AT523" s="13">
        <v>41579</v>
      </c>
      <c r="AU523" s="13" t="s">
        <v>358</v>
      </c>
      <c r="AV523" s="235" t="str">
        <f t="shared" si="19"/>
        <v>Q4</v>
      </c>
      <c r="AW523" s="14" t="s">
        <v>35</v>
      </c>
      <c r="AX523" s="7" t="s">
        <v>40</v>
      </c>
      <c r="AY523" s="7" t="s">
        <v>37</v>
      </c>
      <c r="AZ523" s="7" t="s">
        <v>38</v>
      </c>
      <c r="BA523" s="15">
        <v>529133.37097590195</v>
      </c>
    </row>
    <row r="524" spans="2:53">
      <c r="B524" s="238"/>
      <c r="C524" s="239"/>
      <c r="D524" s="239"/>
      <c r="E524" s="240"/>
      <c r="F524" s="240"/>
      <c r="G524" s="240"/>
      <c r="H524" s="241"/>
      <c r="I524" s="241"/>
      <c r="J524" s="239"/>
      <c r="K524" s="239"/>
      <c r="L524" s="239"/>
      <c r="M524" s="242"/>
      <c r="S524" s="7" t="s">
        <v>58</v>
      </c>
      <c r="T524" s="7" t="s">
        <v>33</v>
      </c>
      <c r="U524" s="7" t="s">
        <v>34</v>
      </c>
      <c r="V524" s="13">
        <v>41609</v>
      </c>
      <c r="W524" s="13" t="s">
        <v>322</v>
      </c>
      <c r="X524" s="13" t="str">
        <f t="shared" si="18"/>
        <v>12/2/2017</v>
      </c>
      <c r="Y524" s="13" t="s">
        <v>359</v>
      </c>
      <c r="Z524" s="13"/>
      <c r="AA524" s="14">
        <v>12</v>
      </c>
      <c r="AB524" s="14" t="s">
        <v>35</v>
      </c>
      <c r="AC524" s="7" t="s">
        <v>40</v>
      </c>
      <c r="AD524" s="7" t="s">
        <v>37</v>
      </c>
      <c r="AE524" s="7" t="s">
        <v>38</v>
      </c>
      <c r="AF524" s="15">
        <v>548346.99718814401</v>
      </c>
      <c r="AQ524" s="7" t="s">
        <v>58</v>
      </c>
      <c r="AR524" s="7" t="s">
        <v>33</v>
      </c>
      <c r="AS524" s="7" t="s">
        <v>34</v>
      </c>
      <c r="AT524" s="13">
        <v>41609</v>
      </c>
      <c r="AU524" s="13" t="s">
        <v>359</v>
      </c>
      <c r="AV524" s="235" t="str">
        <f t="shared" si="19"/>
        <v>Q4</v>
      </c>
      <c r="AW524" s="14" t="s">
        <v>35</v>
      </c>
      <c r="AX524" s="7" t="s">
        <v>40</v>
      </c>
      <c r="AY524" s="7" t="s">
        <v>37</v>
      </c>
      <c r="AZ524" s="7" t="s">
        <v>38</v>
      </c>
      <c r="BA524" s="15">
        <v>548346.99718814401</v>
      </c>
    </row>
    <row r="525" spans="2:53">
      <c r="B525" s="243"/>
      <c r="C525" s="244"/>
      <c r="D525" s="244"/>
      <c r="E525" s="245"/>
      <c r="F525" s="245"/>
      <c r="G525" s="245"/>
      <c r="H525" s="246"/>
      <c r="I525" s="246"/>
      <c r="J525" s="244"/>
      <c r="K525" s="244"/>
      <c r="L525" s="244"/>
      <c r="M525" s="247"/>
      <c r="S525" s="7" t="s">
        <v>58</v>
      </c>
      <c r="T525" s="7" t="s">
        <v>33</v>
      </c>
      <c r="U525" s="7" t="s">
        <v>34</v>
      </c>
      <c r="V525" s="13">
        <v>41640</v>
      </c>
      <c r="W525" s="13" t="s">
        <v>312</v>
      </c>
      <c r="X525" s="13" t="str">
        <f t="shared" si="18"/>
        <v>1/2/2018</v>
      </c>
      <c r="Y525" s="13" t="s">
        <v>360</v>
      </c>
      <c r="Z525" s="13"/>
      <c r="AA525" s="14">
        <v>1</v>
      </c>
      <c r="AB525" s="14" t="s">
        <v>35</v>
      </c>
      <c r="AC525" s="7" t="s">
        <v>40</v>
      </c>
      <c r="AD525" s="7" t="s">
        <v>37</v>
      </c>
      <c r="AE525" s="7" t="s">
        <v>38</v>
      </c>
      <c r="AF525" s="15">
        <v>708180.8798732165</v>
      </c>
      <c r="AQ525" s="7" t="s">
        <v>58</v>
      </c>
      <c r="AR525" s="7" t="s">
        <v>33</v>
      </c>
      <c r="AS525" s="7" t="s">
        <v>34</v>
      </c>
      <c r="AT525" s="13">
        <v>41640</v>
      </c>
      <c r="AU525" s="13" t="s">
        <v>360</v>
      </c>
      <c r="AV525" s="235" t="str">
        <f t="shared" si="19"/>
        <v>Q1</v>
      </c>
      <c r="AW525" s="14" t="s">
        <v>35</v>
      </c>
      <c r="AX525" s="7" t="s">
        <v>40</v>
      </c>
      <c r="AY525" s="7" t="s">
        <v>37</v>
      </c>
      <c r="AZ525" s="7" t="s">
        <v>38</v>
      </c>
      <c r="BA525" s="15">
        <v>708180.8798732165</v>
      </c>
    </row>
    <row r="526" spans="2:53">
      <c r="B526" s="238"/>
      <c r="C526" s="239"/>
      <c r="D526" s="239"/>
      <c r="E526" s="240"/>
      <c r="F526" s="240"/>
      <c r="G526" s="240"/>
      <c r="H526" s="241"/>
      <c r="I526" s="241"/>
      <c r="J526" s="239"/>
      <c r="K526" s="239"/>
      <c r="L526" s="239"/>
      <c r="M526" s="242"/>
      <c r="S526" s="7" t="s">
        <v>58</v>
      </c>
      <c r="T526" s="7" t="s">
        <v>33</v>
      </c>
      <c r="U526" s="7" t="s">
        <v>34</v>
      </c>
      <c r="V526" s="13">
        <v>41671</v>
      </c>
      <c r="W526" s="13" t="s">
        <v>313</v>
      </c>
      <c r="X526" s="13" t="str">
        <f t="shared" si="18"/>
        <v>2/2/2018</v>
      </c>
      <c r="Y526" s="13" t="s">
        <v>361</v>
      </c>
      <c r="Z526" s="13"/>
      <c r="AA526" s="14">
        <v>2</v>
      </c>
      <c r="AB526" s="14" t="s">
        <v>35</v>
      </c>
      <c r="AC526" s="7" t="s">
        <v>40</v>
      </c>
      <c r="AD526" s="7" t="s">
        <v>37</v>
      </c>
      <c r="AE526" s="7" t="s">
        <v>38</v>
      </c>
      <c r="AF526" s="15">
        <v>640010.83732324198</v>
      </c>
      <c r="AQ526" s="7" t="s">
        <v>58</v>
      </c>
      <c r="AR526" s="7" t="s">
        <v>33</v>
      </c>
      <c r="AS526" s="7" t="s">
        <v>34</v>
      </c>
      <c r="AT526" s="13">
        <v>41671</v>
      </c>
      <c r="AU526" s="13" t="s">
        <v>361</v>
      </c>
      <c r="AV526" s="235" t="str">
        <f t="shared" si="19"/>
        <v>Q1</v>
      </c>
      <c r="AW526" s="14" t="s">
        <v>35</v>
      </c>
      <c r="AX526" s="7" t="s">
        <v>40</v>
      </c>
      <c r="AY526" s="7" t="s">
        <v>37</v>
      </c>
      <c r="AZ526" s="7" t="s">
        <v>38</v>
      </c>
      <c r="BA526" s="15">
        <v>640010.83732324198</v>
      </c>
    </row>
    <row r="527" spans="2:53">
      <c r="B527" s="243"/>
      <c r="C527" s="244"/>
      <c r="D527" s="244"/>
      <c r="E527" s="245"/>
      <c r="F527" s="245"/>
      <c r="G527" s="245"/>
      <c r="H527" s="246"/>
      <c r="I527" s="246"/>
      <c r="J527" s="244"/>
      <c r="K527" s="244"/>
      <c r="L527" s="244"/>
      <c r="M527" s="247"/>
      <c r="S527" s="7" t="s">
        <v>58</v>
      </c>
      <c r="T527" s="7" t="s">
        <v>33</v>
      </c>
      <c r="U527" s="7" t="s">
        <v>34</v>
      </c>
      <c r="V527" s="13">
        <v>41699</v>
      </c>
      <c r="W527" s="13" t="s">
        <v>314</v>
      </c>
      <c r="X527" s="13" t="str">
        <f t="shared" si="18"/>
        <v>3/2/2018</v>
      </c>
      <c r="Y527" s="13" t="s">
        <v>362</v>
      </c>
      <c r="Z527" s="13"/>
      <c r="AA527" s="14">
        <v>3</v>
      </c>
      <c r="AB527" s="14" t="s">
        <v>35</v>
      </c>
      <c r="AC527" s="7" t="s">
        <v>40</v>
      </c>
      <c r="AD527" s="7" t="s">
        <v>37</v>
      </c>
      <c r="AE527" s="7" t="s">
        <v>38</v>
      </c>
      <c r="AF527" s="15">
        <v>667459.8386969011</v>
      </c>
      <c r="AQ527" s="7" t="s">
        <v>58</v>
      </c>
      <c r="AR527" s="7" t="s">
        <v>33</v>
      </c>
      <c r="AS527" s="7" t="s">
        <v>34</v>
      </c>
      <c r="AT527" s="13">
        <v>41699</v>
      </c>
      <c r="AU527" s="13" t="s">
        <v>362</v>
      </c>
      <c r="AV527" s="235" t="str">
        <f t="shared" si="19"/>
        <v>Q1</v>
      </c>
      <c r="AW527" s="14" t="s">
        <v>35</v>
      </c>
      <c r="AX527" s="7" t="s">
        <v>40</v>
      </c>
      <c r="AY527" s="7" t="s">
        <v>37</v>
      </c>
      <c r="AZ527" s="7" t="s">
        <v>38</v>
      </c>
      <c r="BA527" s="15">
        <v>667459.8386969011</v>
      </c>
    </row>
    <row r="528" spans="2:53">
      <c r="B528" s="238"/>
      <c r="C528" s="239"/>
      <c r="D528" s="239"/>
      <c r="E528" s="240"/>
      <c r="F528" s="240"/>
      <c r="G528" s="240"/>
      <c r="H528" s="241"/>
      <c r="I528" s="241"/>
      <c r="J528" s="239"/>
      <c r="K528" s="239"/>
      <c r="L528" s="239"/>
      <c r="M528" s="242"/>
      <c r="S528" s="7" t="s">
        <v>58</v>
      </c>
      <c r="T528" s="7" t="s">
        <v>33</v>
      </c>
      <c r="U528" s="7" t="s">
        <v>34</v>
      </c>
      <c r="V528" s="13">
        <v>41730</v>
      </c>
      <c r="W528" s="13" t="s">
        <v>315</v>
      </c>
      <c r="X528" s="13" t="str">
        <f t="shared" si="18"/>
        <v>4/2/2018</v>
      </c>
      <c r="Y528" s="13" t="s">
        <v>363</v>
      </c>
      <c r="Z528" s="13"/>
      <c r="AA528" s="14">
        <v>4</v>
      </c>
      <c r="AB528" s="14" t="s">
        <v>35</v>
      </c>
      <c r="AC528" s="7" t="s">
        <v>40</v>
      </c>
      <c r="AD528" s="7" t="s">
        <v>37</v>
      </c>
      <c r="AE528" s="7" t="s">
        <v>38</v>
      </c>
      <c r="AF528" s="15">
        <v>522776.70462318265</v>
      </c>
      <c r="AQ528" s="7" t="s">
        <v>58</v>
      </c>
      <c r="AR528" s="7" t="s">
        <v>33</v>
      </c>
      <c r="AS528" s="7" t="s">
        <v>34</v>
      </c>
      <c r="AT528" s="13">
        <v>41730</v>
      </c>
      <c r="AU528" s="13" t="s">
        <v>363</v>
      </c>
      <c r="AV528" s="235" t="str">
        <f t="shared" si="19"/>
        <v>Q2</v>
      </c>
      <c r="AW528" s="14" t="s">
        <v>35</v>
      </c>
      <c r="AX528" s="7" t="s">
        <v>40</v>
      </c>
      <c r="AY528" s="7" t="s">
        <v>37</v>
      </c>
      <c r="AZ528" s="7" t="s">
        <v>38</v>
      </c>
      <c r="BA528" s="15">
        <v>522776.70462318265</v>
      </c>
    </row>
    <row r="529" spans="2:53">
      <c r="B529" s="243"/>
      <c r="C529" s="244"/>
      <c r="D529" s="244"/>
      <c r="E529" s="245"/>
      <c r="F529" s="245"/>
      <c r="G529" s="245"/>
      <c r="H529" s="246"/>
      <c r="I529" s="246"/>
      <c r="J529" s="244"/>
      <c r="K529" s="244"/>
      <c r="L529" s="244"/>
      <c r="M529" s="247"/>
      <c r="S529" s="7" t="s">
        <v>58</v>
      </c>
      <c r="T529" s="7" t="s">
        <v>33</v>
      </c>
      <c r="U529" s="7" t="s">
        <v>34</v>
      </c>
      <c r="V529" s="13">
        <v>41760</v>
      </c>
      <c r="W529" s="13" t="s">
        <v>272</v>
      </c>
      <c r="X529" s="13" t="str">
        <f t="shared" si="18"/>
        <v>5/2/2018</v>
      </c>
      <c r="Y529" s="13" t="s">
        <v>364</v>
      </c>
      <c r="Z529" s="13"/>
      <c r="AA529" s="14">
        <v>5</v>
      </c>
      <c r="AB529" s="14" t="s">
        <v>35</v>
      </c>
      <c r="AC529" s="7" t="s">
        <v>40</v>
      </c>
      <c r="AD529" s="7" t="s">
        <v>37</v>
      </c>
      <c r="AE529" s="7" t="s">
        <v>38</v>
      </c>
      <c r="AF529" s="15">
        <v>512724.28996642696</v>
      </c>
      <c r="AQ529" s="7" t="s">
        <v>58</v>
      </c>
      <c r="AR529" s="7" t="s">
        <v>33</v>
      </c>
      <c r="AS529" s="7" t="s">
        <v>34</v>
      </c>
      <c r="AT529" s="13">
        <v>41760</v>
      </c>
      <c r="AU529" s="13" t="s">
        <v>364</v>
      </c>
      <c r="AV529" s="235" t="str">
        <f t="shared" si="19"/>
        <v>Q2</v>
      </c>
      <c r="AW529" s="14" t="s">
        <v>35</v>
      </c>
      <c r="AX529" s="7" t="s">
        <v>40</v>
      </c>
      <c r="AY529" s="7" t="s">
        <v>37</v>
      </c>
      <c r="AZ529" s="7" t="s">
        <v>38</v>
      </c>
      <c r="BA529" s="15">
        <v>512724.28996642696</v>
      </c>
    </row>
    <row r="530" spans="2:53">
      <c r="B530" s="238"/>
      <c r="C530" s="239"/>
      <c r="D530" s="239"/>
      <c r="E530" s="240"/>
      <c r="F530" s="240"/>
      <c r="G530" s="240"/>
      <c r="H530" s="241"/>
      <c r="I530" s="241"/>
      <c r="J530" s="239"/>
      <c r="K530" s="239"/>
      <c r="L530" s="239"/>
      <c r="M530" s="242"/>
      <c r="S530" s="7" t="s">
        <v>58</v>
      </c>
      <c r="T530" s="7" t="s">
        <v>33</v>
      </c>
      <c r="U530" s="7" t="s">
        <v>34</v>
      </c>
      <c r="V530" s="13">
        <v>41791</v>
      </c>
      <c r="W530" s="13" t="s">
        <v>316</v>
      </c>
      <c r="X530" s="13" t="str">
        <f t="shared" si="18"/>
        <v>6/2/2018</v>
      </c>
      <c r="Y530" s="13" t="s">
        <v>365</v>
      </c>
      <c r="Z530" s="13"/>
      <c r="AA530" s="14">
        <v>6</v>
      </c>
      <c r="AB530" s="14" t="s">
        <v>35</v>
      </c>
      <c r="AC530" s="7" t="s">
        <v>40</v>
      </c>
      <c r="AD530" s="7" t="s">
        <v>37</v>
      </c>
      <c r="AE530" s="7" t="s">
        <v>38</v>
      </c>
      <c r="AF530" s="15">
        <v>505076.6478049407</v>
      </c>
      <c r="AQ530" s="7" t="s">
        <v>58</v>
      </c>
      <c r="AR530" s="7" t="s">
        <v>33</v>
      </c>
      <c r="AS530" s="7" t="s">
        <v>34</v>
      </c>
      <c r="AT530" s="13">
        <v>41791</v>
      </c>
      <c r="AU530" s="13" t="s">
        <v>365</v>
      </c>
      <c r="AV530" s="235" t="str">
        <f t="shared" si="19"/>
        <v>Q2</v>
      </c>
      <c r="AW530" s="14" t="s">
        <v>35</v>
      </c>
      <c r="AX530" s="7" t="s">
        <v>40</v>
      </c>
      <c r="AY530" s="7" t="s">
        <v>37</v>
      </c>
      <c r="AZ530" s="7" t="s">
        <v>38</v>
      </c>
      <c r="BA530" s="15">
        <v>505076.6478049407</v>
      </c>
    </row>
    <row r="531" spans="2:53">
      <c r="B531" s="243"/>
      <c r="C531" s="244"/>
      <c r="D531" s="244"/>
      <c r="E531" s="245"/>
      <c r="F531" s="245"/>
      <c r="G531" s="245"/>
      <c r="H531" s="246"/>
      <c r="I531" s="246"/>
      <c r="J531" s="244"/>
      <c r="K531" s="244"/>
      <c r="L531" s="244"/>
      <c r="M531" s="247"/>
      <c r="S531" s="7" t="s">
        <v>58</v>
      </c>
      <c r="T531" s="7" t="s">
        <v>33</v>
      </c>
      <c r="U531" s="7" t="s">
        <v>34</v>
      </c>
      <c r="V531" s="13">
        <v>41456</v>
      </c>
      <c r="W531" s="13" t="s">
        <v>317</v>
      </c>
      <c r="X531" s="13" t="str">
        <f t="shared" si="18"/>
        <v>7/2/2017</v>
      </c>
      <c r="Y531" s="13" t="s">
        <v>354</v>
      </c>
      <c r="Z531" s="13"/>
      <c r="AA531" s="14">
        <v>7</v>
      </c>
      <c r="AB531" s="14" t="s">
        <v>35</v>
      </c>
      <c r="AC531" s="7" t="s">
        <v>40</v>
      </c>
      <c r="AD531" s="7" t="s">
        <v>39</v>
      </c>
      <c r="AE531" s="7" t="s">
        <v>38</v>
      </c>
      <c r="AF531" s="15">
        <v>951843.45208066003</v>
      </c>
      <c r="AQ531" s="7" t="s">
        <v>58</v>
      </c>
      <c r="AR531" s="7" t="s">
        <v>33</v>
      </c>
      <c r="AS531" s="7" t="s">
        <v>34</v>
      </c>
      <c r="AT531" s="13">
        <v>41456</v>
      </c>
      <c r="AU531" s="13" t="s">
        <v>354</v>
      </c>
      <c r="AV531" s="235" t="str">
        <f t="shared" si="19"/>
        <v>Q3</v>
      </c>
      <c r="AW531" s="14" t="s">
        <v>35</v>
      </c>
      <c r="AX531" s="7" t="s">
        <v>40</v>
      </c>
      <c r="AY531" s="7" t="s">
        <v>39</v>
      </c>
      <c r="AZ531" s="7" t="s">
        <v>38</v>
      </c>
      <c r="BA531" s="15">
        <v>951843.45208066003</v>
      </c>
    </row>
    <row r="532" spans="2:53">
      <c r="B532" s="238"/>
      <c r="C532" s="239"/>
      <c r="D532" s="239"/>
      <c r="E532" s="240"/>
      <c r="F532" s="240"/>
      <c r="G532" s="240"/>
      <c r="H532" s="241"/>
      <c r="I532" s="241"/>
      <c r="J532" s="239"/>
      <c r="K532" s="239"/>
      <c r="L532" s="239"/>
      <c r="M532" s="242"/>
      <c r="S532" s="7" t="s">
        <v>58</v>
      </c>
      <c r="T532" s="7" t="s">
        <v>33</v>
      </c>
      <c r="U532" s="7" t="s">
        <v>34</v>
      </c>
      <c r="V532" s="13">
        <v>41487</v>
      </c>
      <c r="W532" s="13" t="s">
        <v>318</v>
      </c>
      <c r="X532" s="13" t="str">
        <f t="shared" si="18"/>
        <v>8/2/2017</v>
      </c>
      <c r="Y532" s="13" t="s">
        <v>355</v>
      </c>
      <c r="Z532" s="13"/>
      <c r="AA532" s="14">
        <v>8</v>
      </c>
      <c r="AB532" s="14" t="s">
        <v>35</v>
      </c>
      <c r="AC532" s="7" t="s">
        <v>40</v>
      </c>
      <c r="AD532" s="7" t="s">
        <v>39</v>
      </c>
      <c r="AE532" s="7" t="s">
        <v>38</v>
      </c>
      <c r="AF532" s="15">
        <v>948078.62865493121</v>
      </c>
      <c r="AQ532" s="7" t="s">
        <v>58</v>
      </c>
      <c r="AR532" s="7" t="s">
        <v>33</v>
      </c>
      <c r="AS532" s="7" t="s">
        <v>34</v>
      </c>
      <c r="AT532" s="13">
        <v>41487</v>
      </c>
      <c r="AU532" s="13" t="s">
        <v>355</v>
      </c>
      <c r="AV532" s="235" t="str">
        <f t="shared" si="19"/>
        <v>Q3</v>
      </c>
      <c r="AW532" s="14" t="s">
        <v>35</v>
      </c>
      <c r="AX532" s="7" t="s">
        <v>40</v>
      </c>
      <c r="AY532" s="7" t="s">
        <v>39</v>
      </c>
      <c r="AZ532" s="7" t="s">
        <v>38</v>
      </c>
      <c r="BA532" s="15">
        <v>948078.62865493121</v>
      </c>
    </row>
    <row r="533" spans="2:53">
      <c r="B533" s="243"/>
      <c r="C533" s="244"/>
      <c r="D533" s="244"/>
      <c r="E533" s="245"/>
      <c r="F533" s="245"/>
      <c r="G533" s="245"/>
      <c r="H533" s="246"/>
      <c r="I533" s="246"/>
      <c r="J533" s="244"/>
      <c r="K533" s="244"/>
      <c r="L533" s="244"/>
      <c r="M533" s="247"/>
      <c r="S533" s="7" t="s">
        <v>58</v>
      </c>
      <c r="T533" s="7" t="s">
        <v>33</v>
      </c>
      <c r="U533" s="7" t="s">
        <v>34</v>
      </c>
      <c r="V533" s="13">
        <v>41518</v>
      </c>
      <c r="W533" s="13" t="s">
        <v>319</v>
      </c>
      <c r="X533" s="13" t="str">
        <f t="shared" si="18"/>
        <v>9/2/2017</v>
      </c>
      <c r="Y533" s="13" t="s">
        <v>356</v>
      </c>
      <c r="Z533" s="13"/>
      <c r="AA533" s="14">
        <v>9</v>
      </c>
      <c r="AB533" s="14" t="s">
        <v>35</v>
      </c>
      <c r="AC533" s="7" t="s">
        <v>40</v>
      </c>
      <c r="AD533" s="7" t="s">
        <v>39</v>
      </c>
      <c r="AE533" s="7" t="s">
        <v>38</v>
      </c>
      <c r="AF533" s="15">
        <v>839638.14718028437</v>
      </c>
      <c r="AQ533" s="7" t="s">
        <v>58</v>
      </c>
      <c r="AR533" s="7" t="s">
        <v>33</v>
      </c>
      <c r="AS533" s="7" t="s">
        <v>34</v>
      </c>
      <c r="AT533" s="13">
        <v>41518</v>
      </c>
      <c r="AU533" s="13" t="s">
        <v>356</v>
      </c>
      <c r="AV533" s="235" t="str">
        <f t="shared" si="19"/>
        <v>Q3</v>
      </c>
      <c r="AW533" s="14" t="s">
        <v>35</v>
      </c>
      <c r="AX533" s="7" t="s">
        <v>40</v>
      </c>
      <c r="AY533" s="7" t="s">
        <v>39</v>
      </c>
      <c r="AZ533" s="7" t="s">
        <v>38</v>
      </c>
      <c r="BA533" s="15">
        <v>839638.14718028437</v>
      </c>
    </row>
    <row r="534" spans="2:53">
      <c r="B534" s="238"/>
      <c r="C534" s="239"/>
      <c r="D534" s="239"/>
      <c r="E534" s="240"/>
      <c r="F534" s="240"/>
      <c r="G534" s="240"/>
      <c r="H534" s="241"/>
      <c r="I534" s="241"/>
      <c r="J534" s="239"/>
      <c r="K534" s="239"/>
      <c r="L534" s="239"/>
      <c r="M534" s="242"/>
      <c r="S534" s="7" t="s">
        <v>58</v>
      </c>
      <c r="T534" s="7" t="s">
        <v>33</v>
      </c>
      <c r="U534" s="7" t="s">
        <v>34</v>
      </c>
      <c r="V534" s="13">
        <v>41548</v>
      </c>
      <c r="W534" s="13" t="s">
        <v>320</v>
      </c>
      <c r="X534" s="13" t="str">
        <f t="shared" si="18"/>
        <v>10/2/2017</v>
      </c>
      <c r="Y534" s="13" t="s">
        <v>357</v>
      </c>
      <c r="Z534" s="13"/>
      <c r="AA534" s="14">
        <v>10</v>
      </c>
      <c r="AB534" s="14" t="s">
        <v>35</v>
      </c>
      <c r="AC534" s="7" t="s">
        <v>40</v>
      </c>
      <c r="AD534" s="7" t="s">
        <v>39</v>
      </c>
      <c r="AE534" s="7" t="s">
        <v>38</v>
      </c>
      <c r="AF534" s="15">
        <v>837761.61547412642</v>
      </c>
      <c r="AQ534" s="7" t="s">
        <v>58</v>
      </c>
      <c r="AR534" s="7" t="s">
        <v>33</v>
      </c>
      <c r="AS534" s="7" t="s">
        <v>34</v>
      </c>
      <c r="AT534" s="13">
        <v>41548</v>
      </c>
      <c r="AU534" s="13" t="s">
        <v>357</v>
      </c>
      <c r="AV534" s="235" t="str">
        <f t="shared" si="19"/>
        <v>Q4</v>
      </c>
      <c r="AW534" s="14" t="s">
        <v>35</v>
      </c>
      <c r="AX534" s="7" t="s">
        <v>40</v>
      </c>
      <c r="AY534" s="7" t="s">
        <v>39</v>
      </c>
      <c r="AZ534" s="7" t="s">
        <v>38</v>
      </c>
      <c r="BA534" s="15">
        <v>837761.61547412642</v>
      </c>
    </row>
    <row r="535" spans="2:53">
      <c r="B535" s="243"/>
      <c r="C535" s="244"/>
      <c r="D535" s="244"/>
      <c r="E535" s="245"/>
      <c r="F535" s="245"/>
      <c r="G535" s="245"/>
      <c r="H535" s="246"/>
      <c r="I535" s="246"/>
      <c r="J535" s="244"/>
      <c r="K535" s="244"/>
      <c r="L535" s="244"/>
      <c r="M535" s="247"/>
      <c r="S535" s="7" t="s">
        <v>58</v>
      </c>
      <c r="T535" s="7" t="s">
        <v>33</v>
      </c>
      <c r="U535" s="7" t="s">
        <v>34</v>
      </c>
      <c r="V535" s="13">
        <v>41579</v>
      </c>
      <c r="W535" s="13" t="s">
        <v>321</v>
      </c>
      <c r="X535" s="13" t="str">
        <f t="shared" si="18"/>
        <v>11/2/2017</v>
      </c>
      <c r="Y535" s="13" t="s">
        <v>358</v>
      </c>
      <c r="Z535" s="13"/>
      <c r="AA535" s="14">
        <v>11</v>
      </c>
      <c r="AB535" s="14" t="s">
        <v>35</v>
      </c>
      <c r="AC535" s="7" t="s">
        <v>40</v>
      </c>
      <c r="AD535" s="7" t="s">
        <v>39</v>
      </c>
      <c r="AE535" s="7" t="s">
        <v>38</v>
      </c>
      <c r="AF535" s="15">
        <v>825905.84054225881</v>
      </c>
      <c r="AQ535" s="7" t="s">
        <v>58</v>
      </c>
      <c r="AR535" s="7" t="s">
        <v>33</v>
      </c>
      <c r="AS535" s="7" t="s">
        <v>34</v>
      </c>
      <c r="AT535" s="13">
        <v>41579</v>
      </c>
      <c r="AU535" s="13" t="s">
        <v>358</v>
      </c>
      <c r="AV535" s="235" t="str">
        <f t="shared" si="19"/>
        <v>Q4</v>
      </c>
      <c r="AW535" s="14" t="s">
        <v>35</v>
      </c>
      <c r="AX535" s="7" t="s">
        <v>40</v>
      </c>
      <c r="AY535" s="7" t="s">
        <v>39</v>
      </c>
      <c r="AZ535" s="7" t="s">
        <v>38</v>
      </c>
      <c r="BA535" s="15">
        <v>825905.84054225881</v>
      </c>
    </row>
    <row r="536" spans="2:53">
      <c r="B536" s="238"/>
      <c r="C536" s="239"/>
      <c r="D536" s="239"/>
      <c r="E536" s="240"/>
      <c r="F536" s="240"/>
      <c r="G536" s="240"/>
      <c r="H536" s="241"/>
      <c r="I536" s="241"/>
      <c r="J536" s="239"/>
      <c r="K536" s="239"/>
      <c r="L536" s="239"/>
      <c r="M536" s="242"/>
      <c r="S536" s="7" t="s">
        <v>58</v>
      </c>
      <c r="T536" s="7" t="s">
        <v>33</v>
      </c>
      <c r="U536" s="7" t="s">
        <v>34</v>
      </c>
      <c r="V536" s="13">
        <v>41609</v>
      </c>
      <c r="W536" s="13" t="s">
        <v>322</v>
      </c>
      <c r="X536" s="13" t="str">
        <f t="shared" si="18"/>
        <v>12/2/2017</v>
      </c>
      <c r="Y536" s="13" t="s">
        <v>359</v>
      </c>
      <c r="Z536" s="13"/>
      <c r="AA536" s="14">
        <v>12</v>
      </c>
      <c r="AB536" s="14" t="s">
        <v>35</v>
      </c>
      <c r="AC536" s="7" t="s">
        <v>40</v>
      </c>
      <c r="AD536" s="7" t="s">
        <v>39</v>
      </c>
      <c r="AE536" s="7" t="s">
        <v>38</v>
      </c>
      <c r="AF536" s="15">
        <v>862303.26656136638</v>
      </c>
      <c r="AQ536" s="7" t="s">
        <v>58</v>
      </c>
      <c r="AR536" s="7" t="s">
        <v>33</v>
      </c>
      <c r="AS536" s="7" t="s">
        <v>34</v>
      </c>
      <c r="AT536" s="13">
        <v>41609</v>
      </c>
      <c r="AU536" s="13" t="s">
        <v>359</v>
      </c>
      <c r="AV536" s="235" t="str">
        <f t="shared" si="19"/>
        <v>Q4</v>
      </c>
      <c r="AW536" s="14" t="s">
        <v>35</v>
      </c>
      <c r="AX536" s="7" t="s">
        <v>40</v>
      </c>
      <c r="AY536" s="7" t="s">
        <v>39</v>
      </c>
      <c r="AZ536" s="7" t="s">
        <v>38</v>
      </c>
      <c r="BA536" s="15">
        <v>862303.26656136638</v>
      </c>
    </row>
    <row r="537" spans="2:53">
      <c r="B537" s="243"/>
      <c r="C537" s="244"/>
      <c r="D537" s="244"/>
      <c r="E537" s="245"/>
      <c r="F537" s="245"/>
      <c r="G537" s="245"/>
      <c r="H537" s="246"/>
      <c r="I537" s="246"/>
      <c r="J537" s="244"/>
      <c r="K537" s="244"/>
      <c r="L537" s="244"/>
      <c r="M537" s="247"/>
      <c r="S537" s="7" t="s">
        <v>58</v>
      </c>
      <c r="T537" s="7" t="s">
        <v>33</v>
      </c>
      <c r="U537" s="7" t="s">
        <v>34</v>
      </c>
      <c r="V537" s="13">
        <v>41640</v>
      </c>
      <c r="W537" s="13" t="s">
        <v>312</v>
      </c>
      <c r="X537" s="13" t="str">
        <f t="shared" si="18"/>
        <v>1/2/2018</v>
      </c>
      <c r="Y537" s="13" t="s">
        <v>360</v>
      </c>
      <c r="Z537" s="13"/>
      <c r="AA537" s="14">
        <v>1</v>
      </c>
      <c r="AB537" s="14" t="s">
        <v>35</v>
      </c>
      <c r="AC537" s="7" t="s">
        <v>40</v>
      </c>
      <c r="AD537" s="7" t="s">
        <v>39</v>
      </c>
      <c r="AE537" s="7" t="s">
        <v>38</v>
      </c>
      <c r="AF537" s="15">
        <v>1253846.7036352013</v>
      </c>
      <c r="AQ537" s="7" t="s">
        <v>58</v>
      </c>
      <c r="AR537" s="7" t="s">
        <v>33</v>
      </c>
      <c r="AS537" s="7" t="s">
        <v>34</v>
      </c>
      <c r="AT537" s="13">
        <v>41640</v>
      </c>
      <c r="AU537" s="13" t="s">
        <v>360</v>
      </c>
      <c r="AV537" s="235" t="str">
        <f t="shared" si="19"/>
        <v>Q1</v>
      </c>
      <c r="AW537" s="14" t="s">
        <v>35</v>
      </c>
      <c r="AX537" s="7" t="s">
        <v>40</v>
      </c>
      <c r="AY537" s="7" t="s">
        <v>39</v>
      </c>
      <c r="AZ537" s="7" t="s">
        <v>38</v>
      </c>
      <c r="BA537" s="15">
        <v>1253846.7036352013</v>
      </c>
    </row>
    <row r="538" spans="2:53">
      <c r="B538" s="238"/>
      <c r="C538" s="239"/>
      <c r="D538" s="239"/>
      <c r="E538" s="240"/>
      <c r="F538" s="240"/>
      <c r="G538" s="240"/>
      <c r="H538" s="241"/>
      <c r="I538" s="241"/>
      <c r="J538" s="239"/>
      <c r="K538" s="239"/>
      <c r="L538" s="239"/>
      <c r="M538" s="242"/>
      <c r="S538" s="7" t="s">
        <v>58</v>
      </c>
      <c r="T538" s="7" t="s">
        <v>33</v>
      </c>
      <c r="U538" s="7" t="s">
        <v>34</v>
      </c>
      <c r="V538" s="13">
        <v>41671</v>
      </c>
      <c r="W538" s="13" t="s">
        <v>313</v>
      </c>
      <c r="X538" s="13" t="str">
        <f t="shared" si="18"/>
        <v>2/2/2018</v>
      </c>
      <c r="Y538" s="13" t="s">
        <v>361</v>
      </c>
      <c r="Z538" s="13"/>
      <c r="AA538" s="14">
        <v>2</v>
      </c>
      <c r="AB538" s="14" t="s">
        <v>35</v>
      </c>
      <c r="AC538" s="7" t="s">
        <v>40</v>
      </c>
      <c r="AD538" s="7" t="s">
        <v>39</v>
      </c>
      <c r="AE538" s="7" t="s">
        <v>38</v>
      </c>
      <c r="AF538" s="15">
        <v>1118819.7752297593</v>
      </c>
      <c r="AQ538" s="7" t="s">
        <v>58</v>
      </c>
      <c r="AR538" s="7" t="s">
        <v>33</v>
      </c>
      <c r="AS538" s="7" t="s">
        <v>34</v>
      </c>
      <c r="AT538" s="13">
        <v>41671</v>
      </c>
      <c r="AU538" s="13" t="s">
        <v>361</v>
      </c>
      <c r="AV538" s="235" t="str">
        <f t="shared" si="19"/>
        <v>Q1</v>
      </c>
      <c r="AW538" s="14" t="s">
        <v>35</v>
      </c>
      <c r="AX538" s="7" t="s">
        <v>40</v>
      </c>
      <c r="AY538" s="7" t="s">
        <v>39</v>
      </c>
      <c r="AZ538" s="7" t="s">
        <v>38</v>
      </c>
      <c r="BA538" s="15">
        <v>1118819.7752297593</v>
      </c>
    </row>
    <row r="539" spans="2:53">
      <c r="B539" s="243"/>
      <c r="C539" s="244"/>
      <c r="D539" s="244"/>
      <c r="E539" s="245"/>
      <c r="F539" s="245"/>
      <c r="G539" s="245"/>
      <c r="H539" s="246"/>
      <c r="I539" s="246"/>
      <c r="J539" s="244"/>
      <c r="K539" s="244"/>
      <c r="L539" s="244"/>
      <c r="M539" s="247"/>
      <c r="S539" s="7" t="s">
        <v>58</v>
      </c>
      <c r="T539" s="7" t="s">
        <v>33</v>
      </c>
      <c r="U539" s="7" t="s">
        <v>34</v>
      </c>
      <c r="V539" s="13">
        <v>41699</v>
      </c>
      <c r="W539" s="13" t="s">
        <v>314</v>
      </c>
      <c r="X539" s="13" t="str">
        <f t="shared" si="18"/>
        <v>3/2/2018</v>
      </c>
      <c r="Y539" s="13" t="s">
        <v>362</v>
      </c>
      <c r="Z539" s="13"/>
      <c r="AA539" s="14">
        <v>3</v>
      </c>
      <c r="AB539" s="14" t="s">
        <v>35</v>
      </c>
      <c r="AC539" s="7" t="s">
        <v>40</v>
      </c>
      <c r="AD539" s="7" t="s">
        <v>39</v>
      </c>
      <c r="AE539" s="7" t="s">
        <v>38</v>
      </c>
      <c r="AF539" s="15">
        <v>1243211.3255661349</v>
      </c>
      <c r="AQ539" s="7" t="s">
        <v>58</v>
      </c>
      <c r="AR539" s="7" t="s">
        <v>33</v>
      </c>
      <c r="AS539" s="7" t="s">
        <v>34</v>
      </c>
      <c r="AT539" s="13">
        <v>41699</v>
      </c>
      <c r="AU539" s="13" t="s">
        <v>362</v>
      </c>
      <c r="AV539" s="235" t="str">
        <f t="shared" si="19"/>
        <v>Q1</v>
      </c>
      <c r="AW539" s="14" t="s">
        <v>35</v>
      </c>
      <c r="AX539" s="7" t="s">
        <v>40</v>
      </c>
      <c r="AY539" s="7" t="s">
        <v>39</v>
      </c>
      <c r="AZ539" s="7" t="s">
        <v>38</v>
      </c>
      <c r="BA539" s="15">
        <v>1243211.3255661349</v>
      </c>
    </row>
    <row r="540" spans="2:53">
      <c r="B540" s="238"/>
      <c r="C540" s="239"/>
      <c r="D540" s="239"/>
      <c r="E540" s="240"/>
      <c r="F540" s="240"/>
      <c r="G540" s="240"/>
      <c r="H540" s="241"/>
      <c r="I540" s="241"/>
      <c r="J540" s="239"/>
      <c r="K540" s="239"/>
      <c r="L540" s="239"/>
      <c r="M540" s="242"/>
      <c r="S540" s="7" t="s">
        <v>58</v>
      </c>
      <c r="T540" s="7" t="s">
        <v>33</v>
      </c>
      <c r="U540" s="7" t="s">
        <v>34</v>
      </c>
      <c r="V540" s="13">
        <v>41730</v>
      </c>
      <c r="W540" s="13" t="s">
        <v>315</v>
      </c>
      <c r="X540" s="13" t="str">
        <f t="shared" ref="X540:X603" si="20">MONTH(V540)&amp; "/" &amp; DAY(V540) &amp; "/" &amp; YEAR(V540)</f>
        <v>4/2/2018</v>
      </c>
      <c r="Y540" s="13" t="s">
        <v>363</v>
      </c>
      <c r="Z540" s="13"/>
      <c r="AA540" s="14">
        <v>4</v>
      </c>
      <c r="AB540" s="14" t="s">
        <v>35</v>
      </c>
      <c r="AC540" s="7" t="s">
        <v>40</v>
      </c>
      <c r="AD540" s="7" t="s">
        <v>39</v>
      </c>
      <c r="AE540" s="7" t="s">
        <v>38</v>
      </c>
      <c r="AF540" s="15">
        <v>873553.17312709882</v>
      </c>
      <c r="AQ540" s="7" t="s">
        <v>58</v>
      </c>
      <c r="AR540" s="7" t="s">
        <v>33</v>
      </c>
      <c r="AS540" s="7" t="s">
        <v>34</v>
      </c>
      <c r="AT540" s="13">
        <v>41730</v>
      </c>
      <c r="AU540" s="13" t="s">
        <v>363</v>
      </c>
      <c r="AV540" s="235" t="str">
        <f t="shared" ref="AV540:AV603" si="21">"Q"&amp;ROUNDUP(MONTH(AU540)/3,0)</f>
        <v>Q2</v>
      </c>
      <c r="AW540" s="14" t="s">
        <v>35</v>
      </c>
      <c r="AX540" s="7" t="s">
        <v>40</v>
      </c>
      <c r="AY540" s="7" t="s">
        <v>39</v>
      </c>
      <c r="AZ540" s="7" t="s">
        <v>38</v>
      </c>
      <c r="BA540" s="15">
        <v>873553.17312709882</v>
      </c>
    </row>
    <row r="541" spans="2:53">
      <c r="B541" s="243"/>
      <c r="C541" s="244"/>
      <c r="D541" s="244"/>
      <c r="E541" s="245"/>
      <c r="F541" s="245"/>
      <c r="G541" s="245"/>
      <c r="H541" s="246"/>
      <c r="I541" s="246"/>
      <c r="J541" s="244"/>
      <c r="K541" s="244"/>
      <c r="L541" s="244"/>
      <c r="M541" s="247"/>
      <c r="S541" s="7" t="s">
        <v>58</v>
      </c>
      <c r="T541" s="7" t="s">
        <v>33</v>
      </c>
      <c r="U541" s="7" t="s">
        <v>34</v>
      </c>
      <c r="V541" s="13">
        <v>41760</v>
      </c>
      <c r="W541" s="13" t="s">
        <v>272</v>
      </c>
      <c r="X541" s="13" t="str">
        <f t="shared" si="20"/>
        <v>5/2/2018</v>
      </c>
      <c r="Y541" s="13" t="s">
        <v>364</v>
      </c>
      <c r="Z541" s="13"/>
      <c r="AA541" s="14">
        <v>5</v>
      </c>
      <c r="AB541" s="14" t="s">
        <v>35</v>
      </c>
      <c r="AC541" s="7" t="s">
        <v>40</v>
      </c>
      <c r="AD541" s="7" t="s">
        <v>39</v>
      </c>
      <c r="AE541" s="7" t="s">
        <v>38</v>
      </c>
      <c r="AF541" s="15">
        <v>904225.09532840759</v>
      </c>
      <c r="AQ541" s="7" t="s">
        <v>58</v>
      </c>
      <c r="AR541" s="7" t="s">
        <v>33</v>
      </c>
      <c r="AS541" s="7" t="s">
        <v>34</v>
      </c>
      <c r="AT541" s="13">
        <v>41760</v>
      </c>
      <c r="AU541" s="13" t="s">
        <v>364</v>
      </c>
      <c r="AV541" s="235" t="str">
        <f t="shared" si="21"/>
        <v>Q2</v>
      </c>
      <c r="AW541" s="14" t="s">
        <v>35</v>
      </c>
      <c r="AX541" s="7" t="s">
        <v>40</v>
      </c>
      <c r="AY541" s="7" t="s">
        <v>39</v>
      </c>
      <c r="AZ541" s="7" t="s">
        <v>38</v>
      </c>
      <c r="BA541" s="15">
        <v>904225.09532840759</v>
      </c>
    </row>
    <row r="542" spans="2:53">
      <c r="B542" s="238"/>
      <c r="C542" s="239"/>
      <c r="D542" s="239"/>
      <c r="E542" s="240"/>
      <c r="F542" s="240"/>
      <c r="G542" s="240"/>
      <c r="H542" s="241"/>
      <c r="I542" s="241"/>
      <c r="J542" s="239"/>
      <c r="K542" s="239"/>
      <c r="L542" s="239"/>
      <c r="M542" s="242"/>
      <c r="S542" s="7" t="s">
        <v>58</v>
      </c>
      <c r="T542" s="7" t="s">
        <v>33</v>
      </c>
      <c r="U542" s="7" t="s">
        <v>34</v>
      </c>
      <c r="V542" s="13">
        <v>41791</v>
      </c>
      <c r="W542" s="13" t="s">
        <v>316</v>
      </c>
      <c r="X542" s="13" t="str">
        <f t="shared" si="20"/>
        <v>6/2/2018</v>
      </c>
      <c r="Y542" s="13" t="s">
        <v>365</v>
      </c>
      <c r="Z542" s="13"/>
      <c r="AA542" s="14">
        <v>6</v>
      </c>
      <c r="AB542" s="14" t="s">
        <v>35</v>
      </c>
      <c r="AC542" s="7" t="s">
        <v>40</v>
      </c>
      <c r="AD542" s="7" t="s">
        <v>39</v>
      </c>
      <c r="AE542" s="7" t="s">
        <v>38</v>
      </c>
      <c r="AF542" s="15">
        <v>871415.10053497902</v>
      </c>
      <c r="AQ542" s="7" t="s">
        <v>58</v>
      </c>
      <c r="AR542" s="7" t="s">
        <v>33</v>
      </c>
      <c r="AS542" s="7" t="s">
        <v>34</v>
      </c>
      <c r="AT542" s="13">
        <v>41791</v>
      </c>
      <c r="AU542" s="13" t="s">
        <v>365</v>
      </c>
      <c r="AV542" s="235" t="str">
        <f t="shared" si="21"/>
        <v>Q2</v>
      </c>
      <c r="AW542" s="14" t="s">
        <v>35</v>
      </c>
      <c r="AX542" s="7" t="s">
        <v>40</v>
      </c>
      <c r="AY542" s="7" t="s">
        <v>39</v>
      </c>
      <c r="AZ542" s="7" t="s">
        <v>38</v>
      </c>
      <c r="BA542" s="15">
        <v>871415.10053497902</v>
      </c>
    </row>
    <row r="543" spans="2:53">
      <c r="B543" s="243"/>
      <c r="C543" s="244"/>
      <c r="D543" s="244"/>
      <c r="E543" s="245"/>
      <c r="F543" s="245"/>
      <c r="G543" s="245"/>
      <c r="H543" s="246"/>
      <c r="I543" s="246"/>
      <c r="J543" s="244"/>
      <c r="K543" s="244"/>
      <c r="L543" s="244"/>
      <c r="M543" s="247"/>
      <c r="S543" s="7" t="s">
        <v>58</v>
      </c>
      <c r="T543" s="7" t="s">
        <v>33</v>
      </c>
      <c r="U543" s="7" t="s">
        <v>34</v>
      </c>
      <c r="V543" s="13">
        <v>41456</v>
      </c>
      <c r="W543" s="13" t="s">
        <v>317</v>
      </c>
      <c r="X543" s="13" t="str">
        <f t="shared" si="20"/>
        <v>7/2/2017</v>
      </c>
      <c r="Y543" s="13" t="s">
        <v>354</v>
      </c>
      <c r="Z543" s="13"/>
      <c r="AA543" s="14">
        <v>7</v>
      </c>
      <c r="AB543" s="14" t="s">
        <v>35</v>
      </c>
      <c r="AC543" s="7" t="s">
        <v>41</v>
      </c>
      <c r="AD543" s="7" t="s">
        <v>37</v>
      </c>
      <c r="AE543" s="7" t="s">
        <v>38</v>
      </c>
      <c r="AF543" s="15">
        <v>1297406.74054068</v>
      </c>
      <c r="AQ543" s="7" t="s">
        <v>58</v>
      </c>
      <c r="AR543" s="7" t="s">
        <v>33</v>
      </c>
      <c r="AS543" s="7" t="s">
        <v>34</v>
      </c>
      <c r="AT543" s="13">
        <v>41456</v>
      </c>
      <c r="AU543" s="13" t="s">
        <v>354</v>
      </c>
      <c r="AV543" s="235" t="str">
        <f t="shared" si="21"/>
        <v>Q3</v>
      </c>
      <c r="AW543" s="14" t="s">
        <v>35</v>
      </c>
      <c r="AX543" s="7" t="s">
        <v>41</v>
      </c>
      <c r="AY543" s="7" t="s">
        <v>37</v>
      </c>
      <c r="AZ543" s="7" t="s">
        <v>38</v>
      </c>
      <c r="BA543" s="15">
        <v>1297406.74054068</v>
      </c>
    </row>
    <row r="544" spans="2:53">
      <c r="B544" s="238"/>
      <c r="C544" s="239"/>
      <c r="D544" s="239"/>
      <c r="E544" s="240"/>
      <c r="F544" s="240"/>
      <c r="G544" s="240"/>
      <c r="H544" s="241"/>
      <c r="I544" s="241"/>
      <c r="J544" s="239"/>
      <c r="K544" s="239"/>
      <c r="L544" s="239"/>
      <c r="M544" s="242"/>
      <c r="S544" s="7" t="s">
        <v>58</v>
      </c>
      <c r="T544" s="7" t="s">
        <v>33</v>
      </c>
      <c r="U544" s="7" t="s">
        <v>34</v>
      </c>
      <c r="V544" s="13">
        <v>41487</v>
      </c>
      <c r="W544" s="13" t="s">
        <v>318</v>
      </c>
      <c r="X544" s="13" t="str">
        <f t="shared" si="20"/>
        <v>8/2/2017</v>
      </c>
      <c r="Y544" s="13" t="s">
        <v>355</v>
      </c>
      <c r="Z544" s="13"/>
      <c r="AA544" s="14">
        <v>8</v>
      </c>
      <c r="AB544" s="14" t="s">
        <v>35</v>
      </c>
      <c r="AC544" s="7" t="s">
        <v>41</v>
      </c>
      <c r="AD544" s="7" t="s">
        <v>37</v>
      </c>
      <c r="AE544" s="7" t="s">
        <v>38</v>
      </c>
      <c r="AF544" s="15">
        <v>1246732.403197204</v>
      </c>
      <c r="AQ544" s="7" t="s">
        <v>58</v>
      </c>
      <c r="AR544" s="7" t="s">
        <v>33</v>
      </c>
      <c r="AS544" s="7" t="s">
        <v>34</v>
      </c>
      <c r="AT544" s="13">
        <v>41487</v>
      </c>
      <c r="AU544" s="13" t="s">
        <v>355</v>
      </c>
      <c r="AV544" s="235" t="str">
        <f t="shared" si="21"/>
        <v>Q3</v>
      </c>
      <c r="AW544" s="14" t="s">
        <v>35</v>
      </c>
      <c r="AX544" s="7" t="s">
        <v>41</v>
      </c>
      <c r="AY544" s="7" t="s">
        <v>37</v>
      </c>
      <c r="AZ544" s="7" t="s">
        <v>38</v>
      </c>
      <c r="BA544" s="15">
        <v>1246732.403197204</v>
      </c>
    </row>
    <row r="545" spans="2:53">
      <c r="B545" s="243"/>
      <c r="C545" s="244"/>
      <c r="D545" s="244"/>
      <c r="E545" s="245"/>
      <c r="F545" s="245"/>
      <c r="G545" s="245"/>
      <c r="H545" s="246"/>
      <c r="I545" s="246"/>
      <c r="J545" s="244"/>
      <c r="K545" s="244"/>
      <c r="L545" s="244"/>
      <c r="M545" s="247"/>
      <c r="S545" s="7" t="s">
        <v>58</v>
      </c>
      <c r="T545" s="7" t="s">
        <v>33</v>
      </c>
      <c r="U545" s="7" t="s">
        <v>34</v>
      </c>
      <c r="V545" s="13">
        <v>41518</v>
      </c>
      <c r="W545" s="13" t="s">
        <v>319</v>
      </c>
      <c r="X545" s="13" t="str">
        <f t="shared" si="20"/>
        <v>9/2/2017</v>
      </c>
      <c r="Y545" s="13" t="s">
        <v>356</v>
      </c>
      <c r="Z545" s="13"/>
      <c r="AA545" s="14">
        <v>9</v>
      </c>
      <c r="AB545" s="14" t="s">
        <v>35</v>
      </c>
      <c r="AC545" s="7" t="s">
        <v>41</v>
      </c>
      <c r="AD545" s="7" t="s">
        <v>37</v>
      </c>
      <c r="AE545" s="7" t="s">
        <v>38</v>
      </c>
      <c r="AF545" s="15">
        <v>1261003.9380338399</v>
      </c>
      <c r="AQ545" s="7" t="s">
        <v>58</v>
      </c>
      <c r="AR545" s="7" t="s">
        <v>33</v>
      </c>
      <c r="AS545" s="7" t="s">
        <v>34</v>
      </c>
      <c r="AT545" s="13">
        <v>41518</v>
      </c>
      <c r="AU545" s="13" t="s">
        <v>356</v>
      </c>
      <c r="AV545" s="235" t="str">
        <f t="shared" si="21"/>
        <v>Q3</v>
      </c>
      <c r="AW545" s="14" t="s">
        <v>35</v>
      </c>
      <c r="AX545" s="7" t="s">
        <v>41</v>
      </c>
      <c r="AY545" s="7" t="s">
        <v>37</v>
      </c>
      <c r="AZ545" s="7" t="s">
        <v>38</v>
      </c>
      <c r="BA545" s="15">
        <v>1261003.9380338399</v>
      </c>
    </row>
    <row r="546" spans="2:53">
      <c r="B546" s="238"/>
      <c r="C546" s="239"/>
      <c r="D546" s="239"/>
      <c r="E546" s="240"/>
      <c r="F546" s="240"/>
      <c r="G546" s="240"/>
      <c r="H546" s="241"/>
      <c r="I546" s="241"/>
      <c r="J546" s="239"/>
      <c r="K546" s="239"/>
      <c r="L546" s="239"/>
      <c r="M546" s="242"/>
      <c r="S546" s="7" t="s">
        <v>58</v>
      </c>
      <c r="T546" s="7" t="s">
        <v>33</v>
      </c>
      <c r="U546" s="7" t="s">
        <v>34</v>
      </c>
      <c r="V546" s="13">
        <v>41548</v>
      </c>
      <c r="W546" s="13" t="s">
        <v>320</v>
      </c>
      <c r="X546" s="13" t="str">
        <f t="shared" si="20"/>
        <v>10/2/2017</v>
      </c>
      <c r="Y546" s="13" t="s">
        <v>357</v>
      </c>
      <c r="Z546" s="13"/>
      <c r="AA546" s="14">
        <v>10</v>
      </c>
      <c r="AB546" s="14" t="s">
        <v>35</v>
      </c>
      <c r="AC546" s="7" t="s">
        <v>41</v>
      </c>
      <c r="AD546" s="7" t="s">
        <v>37</v>
      </c>
      <c r="AE546" s="7" t="s">
        <v>38</v>
      </c>
      <c r="AF546" s="15">
        <v>1179821.26796688</v>
      </c>
      <c r="AQ546" s="7" t="s">
        <v>58</v>
      </c>
      <c r="AR546" s="7" t="s">
        <v>33</v>
      </c>
      <c r="AS546" s="7" t="s">
        <v>34</v>
      </c>
      <c r="AT546" s="13">
        <v>41548</v>
      </c>
      <c r="AU546" s="13" t="s">
        <v>357</v>
      </c>
      <c r="AV546" s="235" t="str">
        <f t="shared" si="21"/>
        <v>Q4</v>
      </c>
      <c r="AW546" s="14" t="s">
        <v>35</v>
      </c>
      <c r="AX546" s="7" t="s">
        <v>41</v>
      </c>
      <c r="AY546" s="7" t="s">
        <v>37</v>
      </c>
      <c r="AZ546" s="7" t="s">
        <v>38</v>
      </c>
      <c r="BA546" s="15">
        <v>1179821.26796688</v>
      </c>
    </row>
    <row r="547" spans="2:53">
      <c r="B547" s="243"/>
      <c r="C547" s="244"/>
      <c r="D547" s="244"/>
      <c r="E547" s="245"/>
      <c r="F547" s="245"/>
      <c r="G547" s="245"/>
      <c r="H547" s="246"/>
      <c r="I547" s="246"/>
      <c r="J547" s="244"/>
      <c r="K547" s="244"/>
      <c r="L547" s="244"/>
      <c r="M547" s="247"/>
      <c r="S547" s="7" t="s">
        <v>58</v>
      </c>
      <c r="T547" s="7" t="s">
        <v>33</v>
      </c>
      <c r="U547" s="7" t="s">
        <v>34</v>
      </c>
      <c r="V547" s="13">
        <v>41579</v>
      </c>
      <c r="W547" s="13" t="s">
        <v>321</v>
      </c>
      <c r="X547" s="13" t="str">
        <f t="shared" si="20"/>
        <v>11/2/2017</v>
      </c>
      <c r="Y547" s="13" t="s">
        <v>358</v>
      </c>
      <c r="Z547" s="13"/>
      <c r="AA547" s="14">
        <v>11</v>
      </c>
      <c r="AB547" s="14" t="s">
        <v>35</v>
      </c>
      <c r="AC547" s="7" t="s">
        <v>41</v>
      </c>
      <c r="AD547" s="7" t="s">
        <v>37</v>
      </c>
      <c r="AE547" s="7" t="s">
        <v>38</v>
      </c>
      <c r="AF547" s="15">
        <v>1225043.3422285519</v>
      </c>
      <c r="AQ547" s="7" t="s">
        <v>58</v>
      </c>
      <c r="AR547" s="7" t="s">
        <v>33</v>
      </c>
      <c r="AS547" s="7" t="s">
        <v>34</v>
      </c>
      <c r="AT547" s="13">
        <v>41579</v>
      </c>
      <c r="AU547" s="13" t="s">
        <v>358</v>
      </c>
      <c r="AV547" s="235" t="str">
        <f t="shared" si="21"/>
        <v>Q4</v>
      </c>
      <c r="AW547" s="14" t="s">
        <v>35</v>
      </c>
      <c r="AX547" s="7" t="s">
        <v>41</v>
      </c>
      <c r="AY547" s="7" t="s">
        <v>37</v>
      </c>
      <c r="AZ547" s="7" t="s">
        <v>38</v>
      </c>
      <c r="BA547" s="15">
        <v>1225043.3422285519</v>
      </c>
    </row>
    <row r="548" spans="2:53">
      <c r="B548" s="238"/>
      <c r="C548" s="239"/>
      <c r="D548" s="239"/>
      <c r="E548" s="240"/>
      <c r="F548" s="240"/>
      <c r="G548" s="240"/>
      <c r="H548" s="241"/>
      <c r="I548" s="241"/>
      <c r="J548" s="239"/>
      <c r="K548" s="239"/>
      <c r="L548" s="239"/>
      <c r="M548" s="242"/>
      <c r="S548" s="7" t="s">
        <v>58</v>
      </c>
      <c r="T548" s="7" t="s">
        <v>33</v>
      </c>
      <c r="U548" s="7" t="s">
        <v>34</v>
      </c>
      <c r="V548" s="13">
        <v>41609</v>
      </c>
      <c r="W548" s="13" t="s">
        <v>322</v>
      </c>
      <c r="X548" s="13" t="str">
        <f t="shared" si="20"/>
        <v>12/2/2017</v>
      </c>
      <c r="Y548" s="13" t="s">
        <v>359</v>
      </c>
      <c r="Z548" s="13"/>
      <c r="AA548" s="14">
        <v>12</v>
      </c>
      <c r="AB548" s="14" t="s">
        <v>35</v>
      </c>
      <c r="AC548" s="7" t="s">
        <v>41</v>
      </c>
      <c r="AD548" s="7" t="s">
        <v>37</v>
      </c>
      <c r="AE548" s="7" t="s">
        <v>38</v>
      </c>
      <c r="AF548" s="15">
        <v>1129962.8956686843</v>
      </c>
      <c r="AQ548" s="7" t="s">
        <v>58</v>
      </c>
      <c r="AR548" s="7" t="s">
        <v>33</v>
      </c>
      <c r="AS548" s="7" t="s">
        <v>34</v>
      </c>
      <c r="AT548" s="13">
        <v>41609</v>
      </c>
      <c r="AU548" s="13" t="s">
        <v>359</v>
      </c>
      <c r="AV548" s="235" t="str">
        <f t="shared" si="21"/>
        <v>Q4</v>
      </c>
      <c r="AW548" s="14" t="s">
        <v>35</v>
      </c>
      <c r="AX548" s="7" t="s">
        <v>41</v>
      </c>
      <c r="AY548" s="7" t="s">
        <v>37</v>
      </c>
      <c r="AZ548" s="7" t="s">
        <v>38</v>
      </c>
      <c r="BA548" s="15">
        <v>1129962.8956686843</v>
      </c>
    </row>
    <row r="549" spans="2:53">
      <c r="B549" s="243"/>
      <c r="C549" s="244"/>
      <c r="D549" s="244"/>
      <c r="E549" s="245"/>
      <c r="F549" s="245"/>
      <c r="G549" s="245"/>
      <c r="H549" s="246"/>
      <c r="I549" s="246"/>
      <c r="J549" s="244"/>
      <c r="K549" s="244"/>
      <c r="L549" s="244"/>
      <c r="M549" s="247"/>
      <c r="S549" s="7" t="s">
        <v>58</v>
      </c>
      <c r="T549" s="7" t="s">
        <v>33</v>
      </c>
      <c r="U549" s="7" t="s">
        <v>34</v>
      </c>
      <c r="V549" s="13">
        <v>41640</v>
      </c>
      <c r="W549" s="13" t="s">
        <v>312</v>
      </c>
      <c r="X549" s="13" t="str">
        <f t="shared" si="20"/>
        <v>1/2/2018</v>
      </c>
      <c r="Y549" s="13" t="s">
        <v>360</v>
      </c>
      <c r="Z549" s="13"/>
      <c r="AA549" s="14">
        <v>1</v>
      </c>
      <c r="AB549" s="14" t="s">
        <v>35</v>
      </c>
      <c r="AC549" s="7" t="s">
        <v>41</v>
      </c>
      <c r="AD549" s="7" t="s">
        <v>37</v>
      </c>
      <c r="AE549" s="7" t="s">
        <v>38</v>
      </c>
      <c r="AF549" s="15">
        <v>1834971.6304940018</v>
      </c>
      <c r="AQ549" s="7" t="s">
        <v>58</v>
      </c>
      <c r="AR549" s="7" t="s">
        <v>33</v>
      </c>
      <c r="AS549" s="7" t="s">
        <v>34</v>
      </c>
      <c r="AT549" s="13">
        <v>41640</v>
      </c>
      <c r="AU549" s="13" t="s">
        <v>360</v>
      </c>
      <c r="AV549" s="235" t="str">
        <f t="shared" si="21"/>
        <v>Q1</v>
      </c>
      <c r="AW549" s="14" t="s">
        <v>35</v>
      </c>
      <c r="AX549" s="7" t="s">
        <v>41</v>
      </c>
      <c r="AY549" s="7" t="s">
        <v>37</v>
      </c>
      <c r="AZ549" s="7" t="s">
        <v>38</v>
      </c>
      <c r="BA549" s="15">
        <v>1834971.6304940018</v>
      </c>
    </row>
    <row r="550" spans="2:53">
      <c r="B550" s="238"/>
      <c r="C550" s="239"/>
      <c r="D550" s="239"/>
      <c r="E550" s="240"/>
      <c r="F550" s="240"/>
      <c r="G550" s="240"/>
      <c r="H550" s="241"/>
      <c r="I550" s="241"/>
      <c r="J550" s="239"/>
      <c r="K550" s="239"/>
      <c r="L550" s="239"/>
      <c r="M550" s="242"/>
      <c r="S550" s="7" t="s">
        <v>58</v>
      </c>
      <c r="T550" s="7" t="s">
        <v>33</v>
      </c>
      <c r="U550" s="7" t="s">
        <v>34</v>
      </c>
      <c r="V550" s="13">
        <v>41671</v>
      </c>
      <c r="W550" s="13" t="s">
        <v>313</v>
      </c>
      <c r="X550" s="13" t="str">
        <f t="shared" si="20"/>
        <v>2/2/2018</v>
      </c>
      <c r="Y550" s="13" t="s">
        <v>361</v>
      </c>
      <c r="Z550" s="13"/>
      <c r="AA550" s="14">
        <v>2</v>
      </c>
      <c r="AB550" s="14" t="s">
        <v>35</v>
      </c>
      <c r="AC550" s="7" t="s">
        <v>41</v>
      </c>
      <c r="AD550" s="7" t="s">
        <v>37</v>
      </c>
      <c r="AE550" s="7" t="s">
        <v>38</v>
      </c>
      <c r="AF550" s="15">
        <v>1482921.3921540482</v>
      </c>
      <c r="AQ550" s="7" t="s">
        <v>58</v>
      </c>
      <c r="AR550" s="7" t="s">
        <v>33</v>
      </c>
      <c r="AS550" s="7" t="s">
        <v>34</v>
      </c>
      <c r="AT550" s="13">
        <v>41671</v>
      </c>
      <c r="AU550" s="13" t="s">
        <v>361</v>
      </c>
      <c r="AV550" s="235" t="str">
        <f t="shared" si="21"/>
        <v>Q1</v>
      </c>
      <c r="AW550" s="14" t="s">
        <v>35</v>
      </c>
      <c r="AX550" s="7" t="s">
        <v>41</v>
      </c>
      <c r="AY550" s="7" t="s">
        <v>37</v>
      </c>
      <c r="AZ550" s="7" t="s">
        <v>38</v>
      </c>
      <c r="BA550" s="15">
        <v>1482921.3921540482</v>
      </c>
    </row>
    <row r="551" spans="2:53">
      <c r="B551" s="243"/>
      <c r="C551" s="244"/>
      <c r="D551" s="244"/>
      <c r="E551" s="245"/>
      <c r="F551" s="245"/>
      <c r="G551" s="245"/>
      <c r="H551" s="246"/>
      <c r="I551" s="246"/>
      <c r="J551" s="244"/>
      <c r="K551" s="244"/>
      <c r="L551" s="244"/>
      <c r="M551" s="247"/>
      <c r="S551" s="7" t="s">
        <v>58</v>
      </c>
      <c r="T551" s="7" t="s">
        <v>33</v>
      </c>
      <c r="U551" s="7" t="s">
        <v>34</v>
      </c>
      <c r="V551" s="13">
        <v>41699</v>
      </c>
      <c r="W551" s="13" t="s">
        <v>314</v>
      </c>
      <c r="X551" s="13" t="str">
        <f t="shared" si="20"/>
        <v>3/2/2018</v>
      </c>
      <c r="Y551" s="13" t="s">
        <v>362</v>
      </c>
      <c r="Z551" s="13"/>
      <c r="AA551" s="14">
        <v>3</v>
      </c>
      <c r="AB551" s="14" t="s">
        <v>35</v>
      </c>
      <c r="AC551" s="7" t="s">
        <v>41</v>
      </c>
      <c r="AD551" s="7" t="s">
        <v>37</v>
      </c>
      <c r="AE551" s="7" t="s">
        <v>38</v>
      </c>
      <c r="AF551" s="15">
        <v>1660344.4743205321</v>
      </c>
      <c r="AQ551" s="7" t="s">
        <v>58</v>
      </c>
      <c r="AR551" s="7" t="s">
        <v>33</v>
      </c>
      <c r="AS551" s="7" t="s">
        <v>34</v>
      </c>
      <c r="AT551" s="13">
        <v>41699</v>
      </c>
      <c r="AU551" s="13" t="s">
        <v>362</v>
      </c>
      <c r="AV551" s="235" t="str">
        <f t="shared" si="21"/>
        <v>Q1</v>
      </c>
      <c r="AW551" s="14" t="s">
        <v>35</v>
      </c>
      <c r="AX551" s="7" t="s">
        <v>41</v>
      </c>
      <c r="AY551" s="7" t="s">
        <v>37</v>
      </c>
      <c r="AZ551" s="7" t="s">
        <v>38</v>
      </c>
      <c r="BA551" s="15">
        <v>1660344.4743205321</v>
      </c>
    </row>
    <row r="552" spans="2:53">
      <c r="B552" s="238"/>
      <c r="C552" s="239"/>
      <c r="D552" s="239"/>
      <c r="E552" s="240"/>
      <c r="F552" s="240"/>
      <c r="G552" s="240"/>
      <c r="H552" s="241"/>
      <c r="I552" s="241"/>
      <c r="J552" s="239"/>
      <c r="K552" s="239"/>
      <c r="L552" s="239"/>
      <c r="M552" s="242"/>
      <c r="S552" s="7" t="s">
        <v>58</v>
      </c>
      <c r="T552" s="7" t="s">
        <v>33</v>
      </c>
      <c r="U552" s="7" t="s">
        <v>34</v>
      </c>
      <c r="V552" s="13">
        <v>41730</v>
      </c>
      <c r="W552" s="13" t="s">
        <v>315</v>
      </c>
      <c r="X552" s="13" t="str">
        <f t="shared" si="20"/>
        <v>4/2/2018</v>
      </c>
      <c r="Y552" s="13" t="s">
        <v>363</v>
      </c>
      <c r="Z552" s="13"/>
      <c r="AA552" s="14">
        <v>4</v>
      </c>
      <c r="AB552" s="14" t="s">
        <v>35</v>
      </c>
      <c r="AC552" s="7" t="s">
        <v>41</v>
      </c>
      <c r="AD552" s="7" t="s">
        <v>37</v>
      </c>
      <c r="AE552" s="7" t="s">
        <v>38</v>
      </c>
      <c r="AF552" s="15">
        <v>1113082.4783076462</v>
      </c>
      <c r="AQ552" s="7" t="s">
        <v>58</v>
      </c>
      <c r="AR552" s="7" t="s">
        <v>33</v>
      </c>
      <c r="AS552" s="7" t="s">
        <v>34</v>
      </c>
      <c r="AT552" s="13">
        <v>41730</v>
      </c>
      <c r="AU552" s="13" t="s">
        <v>363</v>
      </c>
      <c r="AV552" s="235" t="str">
        <f t="shared" si="21"/>
        <v>Q2</v>
      </c>
      <c r="AW552" s="14" t="s">
        <v>35</v>
      </c>
      <c r="AX552" s="7" t="s">
        <v>41</v>
      </c>
      <c r="AY552" s="7" t="s">
        <v>37</v>
      </c>
      <c r="AZ552" s="7" t="s">
        <v>38</v>
      </c>
      <c r="BA552" s="15">
        <v>1113082.4783076462</v>
      </c>
    </row>
    <row r="553" spans="2:53">
      <c r="B553" s="243"/>
      <c r="C553" s="244"/>
      <c r="D553" s="244"/>
      <c r="E553" s="245"/>
      <c r="F553" s="245"/>
      <c r="G553" s="245"/>
      <c r="H553" s="246"/>
      <c r="I553" s="246"/>
      <c r="J553" s="244"/>
      <c r="K553" s="244"/>
      <c r="L553" s="244"/>
      <c r="M553" s="247"/>
      <c r="S553" s="7" t="s">
        <v>58</v>
      </c>
      <c r="T553" s="7" t="s">
        <v>33</v>
      </c>
      <c r="U553" s="7" t="s">
        <v>34</v>
      </c>
      <c r="V553" s="13">
        <v>41760</v>
      </c>
      <c r="W553" s="13" t="s">
        <v>272</v>
      </c>
      <c r="X553" s="13" t="str">
        <f t="shared" si="20"/>
        <v>5/2/2018</v>
      </c>
      <c r="Y553" s="13" t="s">
        <v>364</v>
      </c>
      <c r="Z553" s="13"/>
      <c r="AA553" s="14">
        <v>5</v>
      </c>
      <c r="AB553" s="14" t="s">
        <v>35</v>
      </c>
      <c r="AC553" s="7" t="s">
        <v>41</v>
      </c>
      <c r="AD553" s="7" t="s">
        <v>37</v>
      </c>
      <c r="AE553" s="7" t="s">
        <v>38</v>
      </c>
      <c r="AF553" s="15">
        <v>1161768.9546225839</v>
      </c>
      <c r="AQ553" s="7" t="s">
        <v>58</v>
      </c>
      <c r="AR553" s="7" t="s">
        <v>33</v>
      </c>
      <c r="AS553" s="7" t="s">
        <v>34</v>
      </c>
      <c r="AT553" s="13">
        <v>41760</v>
      </c>
      <c r="AU553" s="13" t="s">
        <v>364</v>
      </c>
      <c r="AV553" s="235" t="str">
        <f t="shared" si="21"/>
        <v>Q2</v>
      </c>
      <c r="AW553" s="14" t="s">
        <v>35</v>
      </c>
      <c r="AX553" s="7" t="s">
        <v>41</v>
      </c>
      <c r="AY553" s="7" t="s">
        <v>37</v>
      </c>
      <c r="AZ553" s="7" t="s">
        <v>38</v>
      </c>
      <c r="BA553" s="15">
        <v>1161768.9546225839</v>
      </c>
    </row>
    <row r="554" spans="2:53">
      <c r="B554" s="238"/>
      <c r="C554" s="239"/>
      <c r="D554" s="239"/>
      <c r="E554" s="240"/>
      <c r="F554" s="240"/>
      <c r="G554" s="240"/>
      <c r="H554" s="241"/>
      <c r="I554" s="241"/>
      <c r="J554" s="239"/>
      <c r="K554" s="239"/>
      <c r="L554" s="239"/>
      <c r="M554" s="242"/>
      <c r="S554" s="7" t="s">
        <v>58</v>
      </c>
      <c r="T554" s="7" t="s">
        <v>33</v>
      </c>
      <c r="U554" s="7" t="s">
        <v>34</v>
      </c>
      <c r="V554" s="13">
        <v>41791</v>
      </c>
      <c r="W554" s="13" t="s">
        <v>316</v>
      </c>
      <c r="X554" s="13" t="str">
        <f t="shared" si="20"/>
        <v>6/2/2018</v>
      </c>
      <c r="Y554" s="13" t="s">
        <v>365</v>
      </c>
      <c r="Z554" s="13"/>
      <c r="AA554" s="14">
        <v>6</v>
      </c>
      <c r="AB554" s="14" t="s">
        <v>35</v>
      </c>
      <c r="AC554" s="7" t="s">
        <v>41</v>
      </c>
      <c r="AD554" s="7" t="s">
        <v>37</v>
      </c>
      <c r="AE554" s="7" t="s">
        <v>38</v>
      </c>
      <c r="AF554" s="15">
        <v>1224249.1339697081</v>
      </c>
      <c r="AQ554" s="7" t="s">
        <v>58</v>
      </c>
      <c r="AR554" s="7" t="s">
        <v>33</v>
      </c>
      <c r="AS554" s="7" t="s">
        <v>34</v>
      </c>
      <c r="AT554" s="13">
        <v>41791</v>
      </c>
      <c r="AU554" s="13" t="s">
        <v>365</v>
      </c>
      <c r="AV554" s="235" t="str">
        <f t="shared" si="21"/>
        <v>Q2</v>
      </c>
      <c r="AW554" s="14" t="s">
        <v>35</v>
      </c>
      <c r="AX554" s="7" t="s">
        <v>41</v>
      </c>
      <c r="AY554" s="7" t="s">
        <v>37</v>
      </c>
      <c r="AZ554" s="7" t="s">
        <v>38</v>
      </c>
      <c r="BA554" s="15">
        <v>1224249.1339697081</v>
      </c>
    </row>
    <row r="555" spans="2:53">
      <c r="B555" s="243"/>
      <c r="C555" s="244"/>
      <c r="D555" s="244"/>
      <c r="E555" s="245"/>
      <c r="F555" s="245"/>
      <c r="G555" s="245"/>
      <c r="H555" s="246"/>
      <c r="I555" s="246"/>
      <c r="J555" s="244"/>
      <c r="K555" s="244"/>
      <c r="L555" s="244"/>
      <c r="M555" s="247"/>
      <c r="S555" s="7" t="s">
        <v>58</v>
      </c>
      <c r="T555" s="7" t="s">
        <v>33</v>
      </c>
      <c r="U555" s="7" t="s">
        <v>42</v>
      </c>
      <c r="V555" s="13">
        <v>41456</v>
      </c>
      <c r="W555" s="13" t="s">
        <v>317</v>
      </c>
      <c r="X555" s="13" t="str">
        <f t="shared" si="20"/>
        <v>7/2/2017</v>
      </c>
      <c r="Y555" s="13" t="s">
        <v>354</v>
      </c>
      <c r="Z555" s="13"/>
      <c r="AA555" s="14">
        <v>7</v>
      </c>
      <c r="AB555" s="14" t="s">
        <v>35</v>
      </c>
      <c r="AC555" s="7" t="s">
        <v>36</v>
      </c>
      <c r="AD555" s="7" t="s">
        <v>37</v>
      </c>
      <c r="AE555" s="7" t="s">
        <v>38</v>
      </c>
      <c r="AF555" s="15">
        <v>2439885.8439482502</v>
      </c>
      <c r="AQ555" s="7" t="s">
        <v>58</v>
      </c>
      <c r="AR555" s="7" t="s">
        <v>33</v>
      </c>
      <c r="AS555" s="7" t="s">
        <v>42</v>
      </c>
      <c r="AT555" s="13">
        <v>41456</v>
      </c>
      <c r="AU555" s="13" t="s">
        <v>354</v>
      </c>
      <c r="AV555" s="235" t="str">
        <f t="shared" si="21"/>
        <v>Q3</v>
      </c>
      <c r="AW555" s="14" t="s">
        <v>35</v>
      </c>
      <c r="AX555" s="7" t="s">
        <v>36</v>
      </c>
      <c r="AY555" s="7" t="s">
        <v>37</v>
      </c>
      <c r="AZ555" s="7" t="s">
        <v>38</v>
      </c>
      <c r="BA555" s="15">
        <v>2439885.8439482502</v>
      </c>
    </row>
    <row r="556" spans="2:53">
      <c r="B556" s="238"/>
      <c r="C556" s="239"/>
      <c r="D556" s="239"/>
      <c r="E556" s="240"/>
      <c r="F556" s="240"/>
      <c r="G556" s="240"/>
      <c r="H556" s="241"/>
      <c r="I556" s="241"/>
      <c r="J556" s="239"/>
      <c r="K556" s="239"/>
      <c r="L556" s="239"/>
      <c r="M556" s="242"/>
      <c r="S556" s="7" t="s">
        <v>58</v>
      </c>
      <c r="T556" s="7" t="s">
        <v>33</v>
      </c>
      <c r="U556" s="7" t="s">
        <v>42</v>
      </c>
      <c r="V556" s="13">
        <v>41487</v>
      </c>
      <c r="W556" s="13" t="s">
        <v>318</v>
      </c>
      <c r="X556" s="13" t="str">
        <f t="shared" si="20"/>
        <v>8/2/2017</v>
      </c>
      <c r="Y556" s="13" t="s">
        <v>355</v>
      </c>
      <c r="Z556" s="13"/>
      <c r="AA556" s="14">
        <v>8</v>
      </c>
      <c r="AB556" s="14" t="s">
        <v>35</v>
      </c>
      <c r="AC556" s="7" t="s">
        <v>36</v>
      </c>
      <c r="AD556" s="7" t="s">
        <v>37</v>
      </c>
      <c r="AE556" s="7" t="s">
        <v>38</v>
      </c>
      <c r="AF556" s="15">
        <v>2069958.7336024998</v>
      </c>
      <c r="AQ556" s="7" t="s">
        <v>58</v>
      </c>
      <c r="AR556" s="7" t="s">
        <v>33</v>
      </c>
      <c r="AS556" s="7" t="s">
        <v>42</v>
      </c>
      <c r="AT556" s="13">
        <v>41487</v>
      </c>
      <c r="AU556" s="13" t="s">
        <v>355</v>
      </c>
      <c r="AV556" s="235" t="str">
        <f t="shared" si="21"/>
        <v>Q3</v>
      </c>
      <c r="AW556" s="14" t="s">
        <v>35</v>
      </c>
      <c r="AX556" s="7" t="s">
        <v>36</v>
      </c>
      <c r="AY556" s="7" t="s">
        <v>37</v>
      </c>
      <c r="AZ556" s="7" t="s">
        <v>38</v>
      </c>
      <c r="BA556" s="15">
        <v>2069958.7336024998</v>
      </c>
    </row>
    <row r="557" spans="2:53">
      <c r="B557" s="243"/>
      <c r="C557" s="244"/>
      <c r="D557" s="244"/>
      <c r="E557" s="245"/>
      <c r="F557" s="245"/>
      <c r="G557" s="245"/>
      <c r="H557" s="246"/>
      <c r="I557" s="246"/>
      <c r="J557" s="244"/>
      <c r="K557" s="244"/>
      <c r="L557" s="244"/>
      <c r="M557" s="247"/>
      <c r="S557" s="7" t="s">
        <v>58</v>
      </c>
      <c r="T557" s="7" t="s">
        <v>33</v>
      </c>
      <c r="U557" s="7" t="s">
        <v>42</v>
      </c>
      <c r="V557" s="13">
        <v>41518</v>
      </c>
      <c r="W557" s="13" t="s">
        <v>319</v>
      </c>
      <c r="X557" s="13" t="str">
        <f t="shared" si="20"/>
        <v>9/2/2017</v>
      </c>
      <c r="Y557" s="13" t="s">
        <v>356</v>
      </c>
      <c r="Z557" s="13"/>
      <c r="AA557" s="14">
        <v>9</v>
      </c>
      <c r="AB557" s="14" t="s">
        <v>35</v>
      </c>
      <c r="AC557" s="7" t="s">
        <v>36</v>
      </c>
      <c r="AD557" s="7" t="s">
        <v>37</v>
      </c>
      <c r="AE557" s="7" t="s">
        <v>38</v>
      </c>
      <c r="AF557" s="15">
        <v>2209497.7676836252</v>
      </c>
      <c r="AQ557" s="7" t="s">
        <v>58</v>
      </c>
      <c r="AR557" s="7" t="s">
        <v>33</v>
      </c>
      <c r="AS557" s="7" t="s">
        <v>42</v>
      </c>
      <c r="AT557" s="13">
        <v>41518</v>
      </c>
      <c r="AU557" s="13" t="s">
        <v>356</v>
      </c>
      <c r="AV557" s="235" t="str">
        <f t="shared" si="21"/>
        <v>Q3</v>
      </c>
      <c r="AW557" s="14" t="s">
        <v>35</v>
      </c>
      <c r="AX557" s="7" t="s">
        <v>36</v>
      </c>
      <c r="AY557" s="7" t="s">
        <v>37</v>
      </c>
      <c r="AZ557" s="7" t="s">
        <v>38</v>
      </c>
      <c r="BA557" s="15">
        <v>2209497.7676836252</v>
      </c>
    </row>
    <row r="558" spans="2:53">
      <c r="B558" s="238"/>
      <c r="C558" s="239"/>
      <c r="D558" s="239"/>
      <c r="E558" s="240"/>
      <c r="F558" s="240"/>
      <c r="G558" s="240"/>
      <c r="H558" s="241"/>
      <c r="I558" s="241"/>
      <c r="J558" s="239"/>
      <c r="K558" s="239"/>
      <c r="L558" s="239"/>
      <c r="M558" s="242"/>
      <c r="S558" s="7" t="s">
        <v>58</v>
      </c>
      <c r="T558" s="7" t="s">
        <v>33</v>
      </c>
      <c r="U558" s="7" t="s">
        <v>42</v>
      </c>
      <c r="V558" s="13">
        <v>41548</v>
      </c>
      <c r="W558" s="13" t="s">
        <v>320</v>
      </c>
      <c r="X558" s="13" t="str">
        <f t="shared" si="20"/>
        <v>10/2/2017</v>
      </c>
      <c r="Y558" s="13" t="s">
        <v>357</v>
      </c>
      <c r="Z558" s="13"/>
      <c r="AA558" s="14">
        <v>10</v>
      </c>
      <c r="AB558" s="14" t="s">
        <v>35</v>
      </c>
      <c r="AC558" s="7" t="s">
        <v>36</v>
      </c>
      <c r="AD558" s="7" t="s">
        <v>37</v>
      </c>
      <c r="AE558" s="7" t="s">
        <v>38</v>
      </c>
      <c r="AF558" s="15">
        <v>2131961.0649809996</v>
      </c>
      <c r="AQ558" s="7" t="s">
        <v>58</v>
      </c>
      <c r="AR558" s="7" t="s">
        <v>33</v>
      </c>
      <c r="AS558" s="7" t="s">
        <v>42</v>
      </c>
      <c r="AT558" s="13">
        <v>41548</v>
      </c>
      <c r="AU558" s="13" t="s">
        <v>357</v>
      </c>
      <c r="AV558" s="235" t="str">
        <f t="shared" si="21"/>
        <v>Q4</v>
      </c>
      <c r="AW558" s="14" t="s">
        <v>35</v>
      </c>
      <c r="AX558" s="7" t="s">
        <v>36</v>
      </c>
      <c r="AY558" s="7" t="s">
        <v>37</v>
      </c>
      <c r="AZ558" s="7" t="s">
        <v>38</v>
      </c>
      <c r="BA558" s="15">
        <v>2131961.0649809996</v>
      </c>
    </row>
    <row r="559" spans="2:53">
      <c r="B559" s="243"/>
      <c r="C559" s="244"/>
      <c r="D559" s="244"/>
      <c r="E559" s="245"/>
      <c r="F559" s="245"/>
      <c r="G559" s="245"/>
      <c r="H559" s="246"/>
      <c r="I559" s="246"/>
      <c r="J559" s="244"/>
      <c r="K559" s="244"/>
      <c r="L559" s="244"/>
      <c r="M559" s="247"/>
      <c r="S559" s="7" t="s">
        <v>58</v>
      </c>
      <c r="T559" s="7" t="s">
        <v>33</v>
      </c>
      <c r="U559" s="7" t="s">
        <v>42</v>
      </c>
      <c r="V559" s="13">
        <v>41579</v>
      </c>
      <c r="W559" s="13" t="s">
        <v>321</v>
      </c>
      <c r="X559" s="13" t="str">
        <f t="shared" si="20"/>
        <v>11/2/2017</v>
      </c>
      <c r="Y559" s="13" t="s">
        <v>358</v>
      </c>
      <c r="Z559" s="13"/>
      <c r="AA559" s="14">
        <v>11</v>
      </c>
      <c r="AB559" s="14" t="s">
        <v>35</v>
      </c>
      <c r="AC559" s="7" t="s">
        <v>36</v>
      </c>
      <c r="AD559" s="7" t="s">
        <v>37</v>
      </c>
      <c r="AE559" s="7" t="s">
        <v>38</v>
      </c>
      <c r="AF559" s="15">
        <v>1933724.25794625</v>
      </c>
      <c r="AQ559" s="7" t="s">
        <v>58</v>
      </c>
      <c r="AR559" s="7" t="s">
        <v>33</v>
      </c>
      <c r="AS559" s="7" t="s">
        <v>42</v>
      </c>
      <c r="AT559" s="13">
        <v>41579</v>
      </c>
      <c r="AU559" s="13" t="s">
        <v>358</v>
      </c>
      <c r="AV559" s="235" t="str">
        <f t="shared" si="21"/>
        <v>Q4</v>
      </c>
      <c r="AW559" s="14" t="s">
        <v>35</v>
      </c>
      <c r="AX559" s="7" t="s">
        <v>36</v>
      </c>
      <c r="AY559" s="7" t="s">
        <v>37</v>
      </c>
      <c r="AZ559" s="7" t="s">
        <v>38</v>
      </c>
      <c r="BA559" s="15">
        <v>1933724.25794625</v>
      </c>
    </row>
    <row r="560" spans="2:53">
      <c r="B560" s="238"/>
      <c r="C560" s="239"/>
      <c r="D560" s="239"/>
      <c r="E560" s="240"/>
      <c r="F560" s="240"/>
      <c r="G560" s="240"/>
      <c r="H560" s="241"/>
      <c r="I560" s="241"/>
      <c r="J560" s="239"/>
      <c r="K560" s="239"/>
      <c r="L560" s="239"/>
      <c r="M560" s="242"/>
      <c r="S560" s="7" t="s">
        <v>58</v>
      </c>
      <c r="T560" s="7" t="s">
        <v>33</v>
      </c>
      <c r="U560" s="7" t="s">
        <v>42</v>
      </c>
      <c r="V560" s="13">
        <v>41609</v>
      </c>
      <c r="W560" s="13" t="s">
        <v>322</v>
      </c>
      <c r="X560" s="13" t="str">
        <f t="shared" si="20"/>
        <v>12/2/2017</v>
      </c>
      <c r="Y560" s="13" t="s">
        <v>359</v>
      </c>
      <c r="Z560" s="13"/>
      <c r="AA560" s="14">
        <v>12</v>
      </c>
      <c r="AB560" s="14" t="s">
        <v>35</v>
      </c>
      <c r="AC560" s="7" t="s">
        <v>36</v>
      </c>
      <c r="AD560" s="7" t="s">
        <v>37</v>
      </c>
      <c r="AE560" s="7" t="s">
        <v>38</v>
      </c>
      <c r="AF560" s="15">
        <v>2147472.275895</v>
      </c>
      <c r="AQ560" s="7" t="s">
        <v>58</v>
      </c>
      <c r="AR560" s="7" t="s">
        <v>33</v>
      </c>
      <c r="AS560" s="7" t="s">
        <v>42</v>
      </c>
      <c r="AT560" s="13">
        <v>41609</v>
      </c>
      <c r="AU560" s="13" t="s">
        <v>359</v>
      </c>
      <c r="AV560" s="235" t="str">
        <f t="shared" si="21"/>
        <v>Q4</v>
      </c>
      <c r="AW560" s="14" t="s">
        <v>35</v>
      </c>
      <c r="AX560" s="7" t="s">
        <v>36</v>
      </c>
      <c r="AY560" s="7" t="s">
        <v>37</v>
      </c>
      <c r="AZ560" s="7" t="s">
        <v>38</v>
      </c>
      <c r="BA560" s="15">
        <v>2147472.275895</v>
      </c>
    </row>
    <row r="561" spans="2:53">
      <c r="B561" s="243"/>
      <c r="C561" s="244"/>
      <c r="D561" s="244"/>
      <c r="E561" s="245"/>
      <c r="F561" s="245"/>
      <c r="G561" s="245"/>
      <c r="H561" s="246"/>
      <c r="I561" s="246"/>
      <c r="J561" s="244"/>
      <c r="K561" s="244"/>
      <c r="L561" s="244"/>
      <c r="M561" s="247"/>
      <c r="S561" s="7" t="s">
        <v>58</v>
      </c>
      <c r="T561" s="7" t="s">
        <v>33</v>
      </c>
      <c r="U561" s="7" t="s">
        <v>42</v>
      </c>
      <c r="V561" s="13">
        <v>41640</v>
      </c>
      <c r="W561" s="13" t="s">
        <v>312</v>
      </c>
      <c r="X561" s="13" t="str">
        <f t="shared" si="20"/>
        <v>1/2/2018</v>
      </c>
      <c r="Y561" s="13" t="s">
        <v>360</v>
      </c>
      <c r="Z561" s="13"/>
      <c r="AA561" s="14">
        <v>1</v>
      </c>
      <c r="AB561" s="14" t="s">
        <v>35</v>
      </c>
      <c r="AC561" s="7" t="s">
        <v>36</v>
      </c>
      <c r="AD561" s="7" t="s">
        <v>37</v>
      </c>
      <c r="AE561" s="7" t="s">
        <v>38</v>
      </c>
      <c r="AF561" s="15">
        <v>2981782.90809</v>
      </c>
      <c r="AQ561" s="7" t="s">
        <v>58</v>
      </c>
      <c r="AR561" s="7" t="s">
        <v>33</v>
      </c>
      <c r="AS561" s="7" t="s">
        <v>42</v>
      </c>
      <c r="AT561" s="13">
        <v>41640</v>
      </c>
      <c r="AU561" s="13" t="s">
        <v>360</v>
      </c>
      <c r="AV561" s="235" t="str">
        <f t="shared" si="21"/>
        <v>Q1</v>
      </c>
      <c r="AW561" s="14" t="s">
        <v>35</v>
      </c>
      <c r="AX561" s="7" t="s">
        <v>36</v>
      </c>
      <c r="AY561" s="7" t="s">
        <v>37</v>
      </c>
      <c r="AZ561" s="7" t="s">
        <v>38</v>
      </c>
      <c r="BA561" s="15">
        <v>2981782.90809</v>
      </c>
    </row>
    <row r="562" spans="2:53">
      <c r="B562" s="238"/>
      <c r="C562" s="239"/>
      <c r="D562" s="239"/>
      <c r="E562" s="240"/>
      <c r="F562" s="240"/>
      <c r="G562" s="240"/>
      <c r="H562" s="241"/>
      <c r="I562" s="241"/>
      <c r="J562" s="239"/>
      <c r="K562" s="239"/>
      <c r="L562" s="239"/>
      <c r="M562" s="242"/>
      <c r="S562" s="7" t="s">
        <v>58</v>
      </c>
      <c r="T562" s="7" t="s">
        <v>33</v>
      </c>
      <c r="U562" s="7" t="s">
        <v>42</v>
      </c>
      <c r="V562" s="13">
        <v>41671</v>
      </c>
      <c r="W562" s="13" t="s">
        <v>313</v>
      </c>
      <c r="X562" s="13" t="str">
        <f t="shared" si="20"/>
        <v>2/2/2018</v>
      </c>
      <c r="Y562" s="13" t="s">
        <v>361</v>
      </c>
      <c r="Z562" s="13"/>
      <c r="AA562" s="14">
        <v>2</v>
      </c>
      <c r="AB562" s="14" t="s">
        <v>35</v>
      </c>
      <c r="AC562" s="7" t="s">
        <v>36</v>
      </c>
      <c r="AD562" s="7" t="s">
        <v>37</v>
      </c>
      <c r="AE562" s="7" t="s">
        <v>38</v>
      </c>
      <c r="AF562" s="15">
        <v>2090550.4084649999</v>
      </c>
      <c r="AQ562" s="7" t="s">
        <v>58</v>
      </c>
      <c r="AR562" s="7" t="s">
        <v>33</v>
      </c>
      <c r="AS562" s="7" t="s">
        <v>42</v>
      </c>
      <c r="AT562" s="13">
        <v>41671</v>
      </c>
      <c r="AU562" s="13" t="s">
        <v>361</v>
      </c>
      <c r="AV562" s="235" t="str">
        <f t="shared" si="21"/>
        <v>Q1</v>
      </c>
      <c r="AW562" s="14" t="s">
        <v>35</v>
      </c>
      <c r="AX562" s="7" t="s">
        <v>36</v>
      </c>
      <c r="AY562" s="7" t="s">
        <v>37</v>
      </c>
      <c r="AZ562" s="7" t="s">
        <v>38</v>
      </c>
      <c r="BA562" s="15">
        <v>2090550.4084649999</v>
      </c>
    </row>
    <row r="563" spans="2:53">
      <c r="B563" s="243"/>
      <c r="C563" s="244"/>
      <c r="D563" s="244"/>
      <c r="E563" s="245"/>
      <c r="F563" s="245"/>
      <c r="G563" s="245"/>
      <c r="H563" s="246"/>
      <c r="I563" s="246"/>
      <c r="J563" s="244"/>
      <c r="K563" s="244"/>
      <c r="L563" s="244"/>
      <c r="M563" s="247"/>
      <c r="S563" s="7" t="s">
        <v>58</v>
      </c>
      <c r="T563" s="7" t="s">
        <v>33</v>
      </c>
      <c r="U563" s="7" t="s">
        <v>42</v>
      </c>
      <c r="V563" s="13">
        <v>41699</v>
      </c>
      <c r="W563" s="13" t="s">
        <v>314</v>
      </c>
      <c r="X563" s="13" t="str">
        <f t="shared" si="20"/>
        <v>3/2/2018</v>
      </c>
      <c r="Y563" s="13" t="s">
        <v>362</v>
      </c>
      <c r="Z563" s="13"/>
      <c r="AA563" s="14">
        <v>3</v>
      </c>
      <c r="AB563" s="14" t="s">
        <v>35</v>
      </c>
      <c r="AC563" s="7" t="s">
        <v>36</v>
      </c>
      <c r="AD563" s="7" t="s">
        <v>37</v>
      </c>
      <c r="AE563" s="7" t="s">
        <v>38</v>
      </c>
      <c r="AF563" s="15">
        <v>2633205.7530198749</v>
      </c>
      <c r="AQ563" s="7" t="s">
        <v>58</v>
      </c>
      <c r="AR563" s="7" t="s">
        <v>33</v>
      </c>
      <c r="AS563" s="7" t="s">
        <v>42</v>
      </c>
      <c r="AT563" s="13">
        <v>41699</v>
      </c>
      <c r="AU563" s="13" t="s">
        <v>362</v>
      </c>
      <c r="AV563" s="235" t="str">
        <f t="shared" si="21"/>
        <v>Q1</v>
      </c>
      <c r="AW563" s="14" t="s">
        <v>35</v>
      </c>
      <c r="AX563" s="7" t="s">
        <v>36</v>
      </c>
      <c r="AY563" s="7" t="s">
        <v>37</v>
      </c>
      <c r="AZ563" s="7" t="s">
        <v>38</v>
      </c>
      <c r="BA563" s="15">
        <v>2633205.7530198749</v>
      </c>
    </row>
    <row r="564" spans="2:53">
      <c r="B564" s="238"/>
      <c r="C564" s="239"/>
      <c r="D564" s="239"/>
      <c r="E564" s="240"/>
      <c r="F564" s="240"/>
      <c r="G564" s="240"/>
      <c r="H564" s="241"/>
      <c r="I564" s="241"/>
      <c r="J564" s="239"/>
      <c r="K564" s="239"/>
      <c r="L564" s="239"/>
      <c r="M564" s="242"/>
      <c r="S564" s="7" t="s">
        <v>58</v>
      </c>
      <c r="T564" s="7" t="s">
        <v>33</v>
      </c>
      <c r="U564" s="7" t="s">
        <v>42</v>
      </c>
      <c r="V564" s="13">
        <v>41730</v>
      </c>
      <c r="W564" s="13" t="s">
        <v>315</v>
      </c>
      <c r="X564" s="13" t="str">
        <f t="shared" si="20"/>
        <v>4/2/2018</v>
      </c>
      <c r="Y564" s="13" t="s">
        <v>363</v>
      </c>
      <c r="Z564" s="13"/>
      <c r="AA564" s="14">
        <v>4</v>
      </c>
      <c r="AB564" s="14" t="s">
        <v>35</v>
      </c>
      <c r="AC564" s="7" t="s">
        <v>36</v>
      </c>
      <c r="AD564" s="7" t="s">
        <v>37</v>
      </c>
      <c r="AE564" s="7" t="s">
        <v>38</v>
      </c>
      <c r="AF564" s="15">
        <v>2356889.5272892499</v>
      </c>
      <c r="AQ564" s="7" t="s">
        <v>58</v>
      </c>
      <c r="AR564" s="7" t="s">
        <v>33</v>
      </c>
      <c r="AS564" s="7" t="s">
        <v>42</v>
      </c>
      <c r="AT564" s="13">
        <v>41730</v>
      </c>
      <c r="AU564" s="13" t="s">
        <v>363</v>
      </c>
      <c r="AV564" s="235" t="str">
        <f t="shared" si="21"/>
        <v>Q2</v>
      </c>
      <c r="AW564" s="14" t="s">
        <v>35</v>
      </c>
      <c r="AX564" s="7" t="s">
        <v>36</v>
      </c>
      <c r="AY564" s="7" t="s">
        <v>37</v>
      </c>
      <c r="AZ564" s="7" t="s">
        <v>38</v>
      </c>
      <c r="BA564" s="15">
        <v>2356889.5272892499</v>
      </c>
    </row>
    <row r="565" spans="2:53">
      <c r="B565" s="243"/>
      <c r="C565" s="244"/>
      <c r="D565" s="244"/>
      <c r="E565" s="245"/>
      <c r="F565" s="245"/>
      <c r="G565" s="245"/>
      <c r="H565" s="246"/>
      <c r="I565" s="246"/>
      <c r="J565" s="244"/>
      <c r="K565" s="244"/>
      <c r="L565" s="244"/>
      <c r="M565" s="247"/>
      <c r="S565" s="7" t="s">
        <v>58</v>
      </c>
      <c r="T565" s="7" t="s">
        <v>33</v>
      </c>
      <c r="U565" s="7" t="s">
        <v>42</v>
      </c>
      <c r="V565" s="13">
        <v>41760</v>
      </c>
      <c r="W565" s="13" t="s">
        <v>272</v>
      </c>
      <c r="X565" s="13" t="str">
        <f t="shared" si="20"/>
        <v>5/2/2018</v>
      </c>
      <c r="Y565" s="13" t="s">
        <v>364</v>
      </c>
      <c r="Z565" s="13"/>
      <c r="AA565" s="14">
        <v>5</v>
      </c>
      <c r="AB565" s="14" t="s">
        <v>35</v>
      </c>
      <c r="AC565" s="7" t="s">
        <v>36</v>
      </c>
      <c r="AD565" s="7" t="s">
        <v>37</v>
      </c>
      <c r="AE565" s="7" t="s">
        <v>38</v>
      </c>
      <c r="AF565" s="15">
        <v>2084390.0351099998</v>
      </c>
      <c r="AQ565" s="7" t="s">
        <v>58</v>
      </c>
      <c r="AR565" s="7" t="s">
        <v>33</v>
      </c>
      <c r="AS565" s="7" t="s">
        <v>42</v>
      </c>
      <c r="AT565" s="13">
        <v>41760</v>
      </c>
      <c r="AU565" s="13" t="s">
        <v>364</v>
      </c>
      <c r="AV565" s="235" t="str">
        <f t="shared" si="21"/>
        <v>Q2</v>
      </c>
      <c r="AW565" s="14" t="s">
        <v>35</v>
      </c>
      <c r="AX565" s="7" t="s">
        <v>36</v>
      </c>
      <c r="AY565" s="7" t="s">
        <v>37</v>
      </c>
      <c r="AZ565" s="7" t="s">
        <v>38</v>
      </c>
      <c r="BA565" s="15">
        <v>2084390.0351099998</v>
      </c>
    </row>
    <row r="566" spans="2:53">
      <c r="B566" s="238"/>
      <c r="C566" s="239"/>
      <c r="D566" s="239"/>
      <c r="E566" s="240"/>
      <c r="F566" s="240"/>
      <c r="G566" s="240"/>
      <c r="H566" s="241"/>
      <c r="I566" s="241"/>
      <c r="J566" s="239"/>
      <c r="K566" s="239"/>
      <c r="L566" s="239"/>
      <c r="M566" s="242"/>
      <c r="S566" s="7" t="s">
        <v>58</v>
      </c>
      <c r="T566" s="7" t="s">
        <v>33</v>
      </c>
      <c r="U566" s="7" t="s">
        <v>42</v>
      </c>
      <c r="V566" s="13">
        <v>41791</v>
      </c>
      <c r="W566" s="13" t="s">
        <v>316</v>
      </c>
      <c r="X566" s="13" t="str">
        <f t="shared" si="20"/>
        <v>6/2/2018</v>
      </c>
      <c r="Y566" s="13" t="s">
        <v>365</v>
      </c>
      <c r="Z566" s="13"/>
      <c r="AA566" s="14">
        <v>6</v>
      </c>
      <c r="AB566" s="14" t="s">
        <v>35</v>
      </c>
      <c r="AC566" s="7" t="s">
        <v>36</v>
      </c>
      <c r="AD566" s="7" t="s">
        <v>37</v>
      </c>
      <c r="AE566" s="7" t="s">
        <v>38</v>
      </c>
      <c r="AF566" s="15">
        <v>2138384.6289562499</v>
      </c>
      <c r="AQ566" s="7" t="s">
        <v>58</v>
      </c>
      <c r="AR566" s="7" t="s">
        <v>33</v>
      </c>
      <c r="AS566" s="7" t="s">
        <v>42</v>
      </c>
      <c r="AT566" s="13">
        <v>41791</v>
      </c>
      <c r="AU566" s="13" t="s">
        <v>365</v>
      </c>
      <c r="AV566" s="235" t="str">
        <f t="shared" si="21"/>
        <v>Q2</v>
      </c>
      <c r="AW566" s="14" t="s">
        <v>35</v>
      </c>
      <c r="AX566" s="7" t="s">
        <v>36</v>
      </c>
      <c r="AY566" s="7" t="s">
        <v>37</v>
      </c>
      <c r="AZ566" s="7" t="s">
        <v>38</v>
      </c>
      <c r="BA566" s="15">
        <v>2138384.6289562499</v>
      </c>
    </row>
    <row r="567" spans="2:53">
      <c r="B567" s="243"/>
      <c r="C567" s="244"/>
      <c r="D567" s="244"/>
      <c r="E567" s="245"/>
      <c r="F567" s="245"/>
      <c r="G567" s="245"/>
      <c r="H567" s="246"/>
      <c r="I567" s="246"/>
      <c r="J567" s="244"/>
      <c r="K567" s="244"/>
      <c r="L567" s="244"/>
      <c r="M567" s="247"/>
      <c r="S567" s="7" t="s">
        <v>58</v>
      </c>
      <c r="T567" s="7" t="s">
        <v>33</v>
      </c>
      <c r="U567" s="7" t="s">
        <v>42</v>
      </c>
      <c r="V567" s="13">
        <v>41456</v>
      </c>
      <c r="W567" s="13" t="s">
        <v>317</v>
      </c>
      <c r="X567" s="13" t="str">
        <f t="shared" si="20"/>
        <v>7/2/2017</v>
      </c>
      <c r="Y567" s="13" t="s">
        <v>354</v>
      </c>
      <c r="Z567" s="13"/>
      <c r="AA567" s="14">
        <v>7</v>
      </c>
      <c r="AB567" s="14" t="s">
        <v>35</v>
      </c>
      <c r="AC567" s="7" t="s">
        <v>36</v>
      </c>
      <c r="AD567" s="7" t="s">
        <v>39</v>
      </c>
      <c r="AE567" s="7" t="s">
        <v>38</v>
      </c>
      <c r="AF567" s="15">
        <v>5139211.1177422497</v>
      </c>
      <c r="AQ567" s="7" t="s">
        <v>58</v>
      </c>
      <c r="AR567" s="7" t="s">
        <v>33</v>
      </c>
      <c r="AS567" s="7" t="s">
        <v>42</v>
      </c>
      <c r="AT567" s="13">
        <v>41456</v>
      </c>
      <c r="AU567" s="13" t="s">
        <v>354</v>
      </c>
      <c r="AV567" s="235" t="str">
        <f t="shared" si="21"/>
        <v>Q3</v>
      </c>
      <c r="AW567" s="14" t="s">
        <v>35</v>
      </c>
      <c r="AX567" s="7" t="s">
        <v>36</v>
      </c>
      <c r="AY567" s="7" t="s">
        <v>39</v>
      </c>
      <c r="AZ567" s="7" t="s">
        <v>38</v>
      </c>
      <c r="BA567" s="15">
        <v>5139211.1177422497</v>
      </c>
    </row>
    <row r="568" spans="2:53">
      <c r="B568" s="238"/>
      <c r="C568" s="239"/>
      <c r="D568" s="239"/>
      <c r="E568" s="240"/>
      <c r="F568" s="240"/>
      <c r="G568" s="240"/>
      <c r="H568" s="241"/>
      <c r="I568" s="241"/>
      <c r="J568" s="239"/>
      <c r="K568" s="239"/>
      <c r="L568" s="239"/>
      <c r="M568" s="242"/>
      <c r="S568" s="7" t="s">
        <v>58</v>
      </c>
      <c r="T568" s="7" t="s">
        <v>33</v>
      </c>
      <c r="U568" s="7" t="s">
        <v>42</v>
      </c>
      <c r="V568" s="13">
        <v>41487</v>
      </c>
      <c r="W568" s="13" t="s">
        <v>318</v>
      </c>
      <c r="X568" s="13" t="str">
        <f t="shared" si="20"/>
        <v>8/2/2017</v>
      </c>
      <c r="Y568" s="13" t="s">
        <v>355</v>
      </c>
      <c r="Z568" s="13"/>
      <c r="AA568" s="14">
        <v>8</v>
      </c>
      <c r="AB568" s="14" t="s">
        <v>35</v>
      </c>
      <c r="AC568" s="7" t="s">
        <v>36</v>
      </c>
      <c r="AD568" s="7" t="s">
        <v>39</v>
      </c>
      <c r="AE568" s="7" t="s">
        <v>38</v>
      </c>
      <c r="AF568" s="15">
        <v>3946004.6255270001</v>
      </c>
      <c r="AQ568" s="7" t="s">
        <v>58</v>
      </c>
      <c r="AR568" s="7" t="s">
        <v>33</v>
      </c>
      <c r="AS568" s="7" t="s">
        <v>42</v>
      </c>
      <c r="AT568" s="13">
        <v>41487</v>
      </c>
      <c r="AU568" s="13" t="s">
        <v>355</v>
      </c>
      <c r="AV568" s="235" t="str">
        <f t="shared" si="21"/>
        <v>Q3</v>
      </c>
      <c r="AW568" s="14" t="s">
        <v>35</v>
      </c>
      <c r="AX568" s="7" t="s">
        <v>36</v>
      </c>
      <c r="AY568" s="7" t="s">
        <v>39</v>
      </c>
      <c r="AZ568" s="7" t="s">
        <v>38</v>
      </c>
      <c r="BA568" s="15">
        <v>3946004.6255270001</v>
      </c>
    </row>
    <row r="569" spans="2:53">
      <c r="B569" s="243"/>
      <c r="C569" s="244"/>
      <c r="D569" s="244"/>
      <c r="E569" s="245"/>
      <c r="F569" s="245"/>
      <c r="G569" s="245"/>
      <c r="H569" s="246"/>
      <c r="I569" s="246"/>
      <c r="J569" s="244"/>
      <c r="K569" s="244"/>
      <c r="L569" s="244"/>
      <c r="M569" s="247"/>
      <c r="S569" s="7" t="s">
        <v>58</v>
      </c>
      <c r="T569" s="7" t="s">
        <v>33</v>
      </c>
      <c r="U569" s="7" t="s">
        <v>42</v>
      </c>
      <c r="V569" s="13">
        <v>41518</v>
      </c>
      <c r="W569" s="13" t="s">
        <v>319</v>
      </c>
      <c r="X569" s="13" t="str">
        <f t="shared" si="20"/>
        <v>9/2/2017</v>
      </c>
      <c r="Y569" s="13" t="s">
        <v>356</v>
      </c>
      <c r="Z569" s="13"/>
      <c r="AA569" s="14">
        <v>9</v>
      </c>
      <c r="AB569" s="14" t="s">
        <v>35</v>
      </c>
      <c r="AC569" s="7" t="s">
        <v>36</v>
      </c>
      <c r="AD569" s="7" t="s">
        <v>39</v>
      </c>
      <c r="AE569" s="7" t="s">
        <v>38</v>
      </c>
      <c r="AF569" s="15">
        <v>4346383.9848317504</v>
      </c>
      <c r="AQ569" s="7" t="s">
        <v>58</v>
      </c>
      <c r="AR569" s="7" t="s">
        <v>33</v>
      </c>
      <c r="AS569" s="7" t="s">
        <v>42</v>
      </c>
      <c r="AT569" s="13">
        <v>41518</v>
      </c>
      <c r="AU569" s="13" t="s">
        <v>356</v>
      </c>
      <c r="AV569" s="235" t="str">
        <f t="shared" si="21"/>
        <v>Q3</v>
      </c>
      <c r="AW569" s="14" t="s">
        <v>35</v>
      </c>
      <c r="AX569" s="7" t="s">
        <v>36</v>
      </c>
      <c r="AY569" s="7" t="s">
        <v>39</v>
      </c>
      <c r="AZ569" s="7" t="s">
        <v>38</v>
      </c>
      <c r="BA569" s="15">
        <v>4346383.9848317504</v>
      </c>
    </row>
    <row r="570" spans="2:53">
      <c r="B570" s="238"/>
      <c r="C570" s="239"/>
      <c r="D570" s="239"/>
      <c r="E570" s="240"/>
      <c r="F570" s="240"/>
      <c r="G570" s="240"/>
      <c r="H570" s="241"/>
      <c r="I570" s="241"/>
      <c r="J570" s="239"/>
      <c r="K570" s="239"/>
      <c r="L570" s="239"/>
      <c r="M570" s="242"/>
      <c r="S570" s="7" t="s">
        <v>58</v>
      </c>
      <c r="T570" s="7" t="s">
        <v>33</v>
      </c>
      <c r="U570" s="7" t="s">
        <v>42</v>
      </c>
      <c r="V570" s="13">
        <v>41548</v>
      </c>
      <c r="W570" s="13" t="s">
        <v>320</v>
      </c>
      <c r="X570" s="13" t="str">
        <f t="shared" si="20"/>
        <v>10/2/2017</v>
      </c>
      <c r="Y570" s="13" t="s">
        <v>357</v>
      </c>
      <c r="Z570" s="13"/>
      <c r="AA570" s="14">
        <v>10</v>
      </c>
      <c r="AB570" s="14" t="s">
        <v>35</v>
      </c>
      <c r="AC570" s="7" t="s">
        <v>36</v>
      </c>
      <c r="AD570" s="7" t="s">
        <v>39</v>
      </c>
      <c r="AE570" s="7" t="s">
        <v>38</v>
      </c>
      <c r="AF570" s="15">
        <v>4282440.7928499999</v>
      </c>
      <c r="AQ570" s="7" t="s">
        <v>58</v>
      </c>
      <c r="AR570" s="7" t="s">
        <v>33</v>
      </c>
      <c r="AS570" s="7" t="s">
        <v>42</v>
      </c>
      <c r="AT570" s="13">
        <v>41548</v>
      </c>
      <c r="AU570" s="13" t="s">
        <v>357</v>
      </c>
      <c r="AV570" s="235" t="str">
        <f t="shared" si="21"/>
        <v>Q4</v>
      </c>
      <c r="AW570" s="14" t="s">
        <v>35</v>
      </c>
      <c r="AX570" s="7" t="s">
        <v>36</v>
      </c>
      <c r="AY570" s="7" t="s">
        <v>39</v>
      </c>
      <c r="AZ570" s="7" t="s">
        <v>38</v>
      </c>
      <c r="BA570" s="15">
        <v>4282440.7928499999</v>
      </c>
    </row>
    <row r="571" spans="2:53">
      <c r="B571" s="243"/>
      <c r="C571" s="244"/>
      <c r="D571" s="244"/>
      <c r="E571" s="245"/>
      <c r="F571" s="245"/>
      <c r="G571" s="245"/>
      <c r="H571" s="246"/>
      <c r="I571" s="246"/>
      <c r="J571" s="244"/>
      <c r="K571" s="244"/>
      <c r="L571" s="244"/>
      <c r="M571" s="247"/>
      <c r="S571" s="7" t="s">
        <v>58</v>
      </c>
      <c r="T571" s="7" t="s">
        <v>33</v>
      </c>
      <c r="U571" s="7" t="s">
        <v>42</v>
      </c>
      <c r="V571" s="13">
        <v>41579</v>
      </c>
      <c r="W571" s="13" t="s">
        <v>321</v>
      </c>
      <c r="X571" s="13" t="str">
        <f t="shared" si="20"/>
        <v>11/2/2017</v>
      </c>
      <c r="Y571" s="13" t="s">
        <v>358</v>
      </c>
      <c r="Z571" s="13"/>
      <c r="AA571" s="14">
        <v>11</v>
      </c>
      <c r="AB571" s="14" t="s">
        <v>35</v>
      </c>
      <c r="AC571" s="7" t="s">
        <v>36</v>
      </c>
      <c r="AD571" s="7" t="s">
        <v>39</v>
      </c>
      <c r="AE571" s="7" t="s">
        <v>38</v>
      </c>
      <c r="AF571" s="15">
        <v>4041128.2704065</v>
      </c>
      <c r="AQ571" s="7" t="s">
        <v>58</v>
      </c>
      <c r="AR571" s="7" t="s">
        <v>33</v>
      </c>
      <c r="AS571" s="7" t="s">
        <v>42</v>
      </c>
      <c r="AT571" s="13">
        <v>41579</v>
      </c>
      <c r="AU571" s="13" t="s">
        <v>358</v>
      </c>
      <c r="AV571" s="235" t="str">
        <f t="shared" si="21"/>
        <v>Q4</v>
      </c>
      <c r="AW571" s="14" t="s">
        <v>35</v>
      </c>
      <c r="AX571" s="7" t="s">
        <v>36</v>
      </c>
      <c r="AY571" s="7" t="s">
        <v>39</v>
      </c>
      <c r="AZ571" s="7" t="s">
        <v>38</v>
      </c>
      <c r="BA571" s="15">
        <v>4041128.2704065</v>
      </c>
    </row>
    <row r="572" spans="2:53">
      <c r="B572" s="238"/>
      <c r="C572" s="239"/>
      <c r="D572" s="239"/>
      <c r="E572" s="240"/>
      <c r="F572" s="240"/>
      <c r="G572" s="240"/>
      <c r="H572" s="241"/>
      <c r="I572" s="241"/>
      <c r="J572" s="239"/>
      <c r="K572" s="239"/>
      <c r="L572" s="239"/>
      <c r="M572" s="242"/>
      <c r="S572" s="7" t="s">
        <v>58</v>
      </c>
      <c r="T572" s="7" t="s">
        <v>33</v>
      </c>
      <c r="U572" s="7" t="s">
        <v>42</v>
      </c>
      <c r="V572" s="13">
        <v>41609</v>
      </c>
      <c r="W572" s="13" t="s">
        <v>322</v>
      </c>
      <c r="X572" s="13" t="str">
        <f t="shared" si="20"/>
        <v>12/2/2017</v>
      </c>
      <c r="Y572" s="13" t="s">
        <v>359</v>
      </c>
      <c r="Z572" s="13"/>
      <c r="AA572" s="14">
        <v>12</v>
      </c>
      <c r="AB572" s="14" t="s">
        <v>35</v>
      </c>
      <c r="AC572" s="7" t="s">
        <v>36</v>
      </c>
      <c r="AD572" s="7" t="s">
        <v>39</v>
      </c>
      <c r="AE572" s="7" t="s">
        <v>38</v>
      </c>
      <c r="AF572" s="15">
        <v>4489049.242656</v>
      </c>
      <c r="AQ572" s="7" t="s">
        <v>58</v>
      </c>
      <c r="AR572" s="7" t="s">
        <v>33</v>
      </c>
      <c r="AS572" s="7" t="s">
        <v>42</v>
      </c>
      <c r="AT572" s="13">
        <v>41609</v>
      </c>
      <c r="AU572" s="13" t="s">
        <v>359</v>
      </c>
      <c r="AV572" s="235" t="str">
        <f t="shared" si="21"/>
        <v>Q4</v>
      </c>
      <c r="AW572" s="14" t="s">
        <v>35</v>
      </c>
      <c r="AX572" s="7" t="s">
        <v>36</v>
      </c>
      <c r="AY572" s="7" t="s">
        <v>39</v>
      </c>
      <c r="AZ572" s="7" t="s">
        <v>38</v>
      </c>
      <c r="BA572" s="15">
        <v>4489049.242656</v>
      </c>
    </row>
    <row r="573" spans="2:53">
      <c r="B573" s="243"/>
      <c r="C573" s="244"/>
      <c r="D573" s="244"/>
      <c r="E573" s="245"/>
      <c r="F573" s="245"/>
      <c r="G573" s="245"/>
      <c r="H573" s="246"/>
      <c r="I573" s="246"/>
      <c r="J573" s="244"/>
      <c r="K573" s="244"/>
      <c r="L573" s="244"/>
      <c r="M573" s="247"/>
      <c r="S573" s="7" t="s">
        <v>58</v>
      </c>
      <c r="T573" s="7" t="s">
        <v>33</v>
      </c>
      <c r="U573" s="7" t="s">
        <v>42</v>
      </c>
      <c r="V573" s="13">
        <v>41640</v>
      </c>
      <c r="W573" s="13" t="s">
        <v>312</v>
      </c>
      <c r="X573" s="13" t="str">
        <f t="shared" si="20"/>
        <v>1/2/2018</v>
      </c>
      <c r="Y573" s="13" t="s">
        <v>360</v>
      </c>
      <c r="Z573" s="13"/>
      <c r="AA573" s="14">
        <v>1</v>
      </c>
      <c r="AB573" s="14" t="s">
        <v>35</v>
      </c>
      <c r="AC573" s="7" t="s">
        <v>36</v>
      </c>
      <c r="AD573" s="7" t="s">
        <v>39</v>
      </c>
      <c r="AE573" s="7" t="s">
        <v>38</v>
      </c>
      <c r="AF573" s="15">
        <v>6198904.3672349993</v>
      </c>
      <c r="AQ573" s="7" t="s">
        <v>58</v>
      </c>
      <c r="AR573" s="7" t="s">
        <v>33</v>
      </c>
      <c r="AS573" s="7" t="s">
        <v>42</v>
      </c>
      <c r="AT573" s="13">
        <v>41640</v>
      </c>
      <c r="AU573" s="13" t="s">
        <v>360</v>
      </c>
      <c r="AV573" s="235" t="str">
        <f t="shared" si="21"/>
        <v>Q1</v>
      </c>
      <c r="AW573" s="14" t="s">
        <v>35</v>
      </c>
      <c r="AX573" s="7" t="s">
        <v>36</v>
      </c>
      <c r="AY573" s="7" t="s">
        <v>39</v>
      </c>
      <c r="AZ573" s="7" t="s">
        <v>38</v>
      </c>
      <c r="BA573" s="15">
        <v>6198904.3672349993</v>
      </c>
    </row>
    <row r="574" spans="2:53">
      <c r="B574" s="238"/>
      <c r="C574" s="239"/>
      <c r="D574" s="239"/>
      <c r="E574" s="240"/>
      <c r="F574" s="240"/>
      <c r="G574" s="240"/>
      <c r="H574" s="241"/>
      <c r="I574" s="241"/>
      <c r="J574" s="239"/>
      <c r="K574" s="239"/>
      <c r="L574" s="239"/>
      <c r="M574" s="242"/>
      <c r="S574" s="7" t="s">
        <v>58</v>
      </c>
      <c r="T574" s="7" t="s">
        <v>33</v>
      </c>
      <c r="U574" s="7" t="s">
        <v>42</v>
      </c>
      <c r="V574" s="13">
        <v>41671</v>
      </c>
      <c r="W574" s="13" t="s">
        <v>313</v>
      </c>
      <c r="X574" s="13" t="str">
        <f t="shared" si="20"/>
        <v>2/2/2018</v>
      </c>
      <c r="Y574" s="13" t="s">
        <v>361</v>
      </c>
      <c r="Z574" s="13"/>
      <c r="AA574" s="14">
        <v>2</v>
      </c>
      <c r="AB574" s="14" t="s">
        <v>35</v>
      </c>
      <c r="AC574" s="7" t="s">
        <v>36</v>
      </c>
      <c r="AD574" s="7" t="s">
        <v>39</v>
      </c>
      <c r="AE574" s="7" t="s">
        <v>38</v>
      </c>
      <c r="AF574" s="15">
        <v>4648888.2965024998</v>
      </c>
      <c r="AQ574" s="7" t="s">
        <v>58</v>
      </c>
      <c r="AR574" s="7" t="s">
        <v>33</v>
      </c>
      <c r="AS574" s="7" t="s">
        <v>42</v>
      </c>
      <c r="AT574" s="13">
        <v>41671</v>
      </c>
      <c r="AU574" s="13" t="s">
        <v>361</v>
      </c>
      <c r="AV574" s="235" t="str">
        <f t="shared" si="21"/>
        <v>Q1</v>
      </c>
      <c r="AW574" s="14" t="s">
        <v>35</v>
      </c>
      <c r="AX574" s="7" t="s">
        <v>36</v>
      </c>
      <c r="AY574" s="7" t="s">
        <v>39</v>
      </c>
      <c r="AZ574" s="7" t="s">
        <v>38</v>
      </c>
      <c r="BA574" s="15">
        <v>4648888.2965024998</v>
      </c>
    </row>
    <row r="575" spans="2:53">
      <c r="B575" s="243"/>
      <c r="C575" s="244"/>
      <c r="D575" s="244"/>
      <c r="E575" s="245"/>
      <c r="F575" s="245"/>
      <c r="G575" s="245"/>
      <c r="H575" s="246"/>
      <c r="I575" s="246"/>
      <c r="J575" s="244"/>
      <c r="K575" s="244"/>
      <c r="L575" s="244"/>
      <c r="M575" s="247"/>
      <c r="S575" s="7" t="s">
        <v>58</v>
      </c>
      <c r="T575" s="7" t="s">
        <v>33</v>
      </c>
      <c r="U575" s="7" t="s">
        <v>42</v>
      </c>
      <c r="V575" s="13">
        <v>41699</v>
      </c>
      <c r="W575" s="13" t="s">
        <v>314</v>
      </c>
      <c r="X575" s="13" t="str">
        <f t="shared" si="20"/>
        <v>3/2/2018</v>
      </c>
      <c r="Y575" s="13" t="s">
        <v>362</v>
      </c>
      <c r="Z575" s="13"/>
      <c r="AA575" s="14">
        <v>3</v>
      </c>
      <c r="AB575" s="14" t="s">
        <v>35</v>
      </c>
      <c r="AC575" s="7" t="s">
        <v>36</v>
      </c>
      <c r="AD575" s="7" t="s">
        <v>39</v>
      </c>
      <c r="AE575" s="7" t="s">
        <v>38</v>
      </c>
      <c r="AF575" s="15">
        <v>5898315.4044952495</v>
      </c>
      <c r="AQ575" s="7" t="s">
        <v>58</v>
      </c>
      <c r="AR575" s="7" t="s">
        <v>33</v>
      </c>
      <c r="AS575" s="7" t="s">
        <v>42</v>
      </c>
      <c r="AT575" s="13">
        <v>41699</v>
      </c>
      <c r="AU575" s="13" t="s">
        <v>362</v>
      </c>
      <c r="AV575" s="235" t="str">
        <f t="shared" si="21"/>
        <v>Q1</v>
      </c>
      <c r="AW575" s="14" t="s">
        <v>35</v>
      </c>
      <c r="AX575" s="7" t="s">
        <v>36</v>
      </c>
      <c r="AY575" s="7" t="s">
        <v>39</v>
      </c>
      <c r="AZ575" s="7" t="s">
        <v>38</v>
      </c>
      <c r="BA575" s="15">
        <v>5898315.4044952495</v>
      </c>
    </row>
    <row r="576" spans="2:53">
      <c r="B576" s="238"/>
      <c r="C576" s="239"/>
      <c r="D576" s="239"/>
      <c r="E576" s="240"/>
      <c r="F576" s="240"/>
      <c r="G576" s="240"/>
      <c r="H576" s="241"/>
      <c r="I576" s="241"/>
      <c r="J576" s="239"/>
      <c r="K576" s="239"/>
      <c r="L576" s="239"/>
      <c r="M576" s="242"/>
      <c r="S576" s="7" t="s">
        <v>58</v>
      </c>
      <c r="T576" s="7" t="s">
        <v>33</v>
      </c>
      <c r="U576" s="7" t="s">
        <v>42</v>
      </c>
      <c r="V576" s="13">
        <v>41730</v>
      </c>
      <c r="W576" s="13" t="s">
        <v>315</v>
      </c>
      <c r="X576" s="13" t="str">
        <f t="shared" si="20"/>
        <v>4/2/2018</v>
      </c>
      <c r="Y576" s="13" t="s">
        <v>363</v>
      </c>
      <c r="Z576" s="13"/>
      <c r="AA576" s="14">
        <v>4</v>
      </c>
      <c r="AB576" s="14" t="s">
        <v>35</v>
      </c>
      <c r="AC576" s="7" t="s">
        <v>36</v>
      </c>
      <c r="AD576" s="7" t="s">
        <v>39</v>
      </c>
      <c r="AE576" s="7" t="s">
        <v>38</v>
      </c>
      <c r="AF576" s="15">
        <v>4664521.8484669998</v>
      </c>
      <c r="AQ576" s="7" t="s">
        <v>58</v>
      </c>
      <c r="AR576" s="7" t="s">
        <v>33</v>
      </c>
      <c r="AS576" s="7" t="s">
        <v>42</v>
      </c>
      <c r="AT576" s="13">
        <v>41730</v>
      </c>
      <c r="AU576" s="13" t="s">
        <v>363</v>
      </c>
      <c r="AV576" s="235" t="str">
        <f t="shared" si="21"/>
        <v>Q2</v>
      </c>
      <c r="AW576" s="14" t="s">
        <v>35</v>
      </c>
      <c r="AX576" s="7" t="s">
        <v>36</v>
      </c>
      <c r="AY576" s="7" t="s">
        <v>39</v>
      </c>
      <c r="AZ576" s="7" t="s">
        <v>38</v>
      </c>
      <c r="BA576" s="15">
        <v>4664521.8484669998</v>
      </c>
    </row>
    <row r="577" spans="2:53">
      <c r="B577" s="243"/>
      <c r="C577" s="244"/>
      <c r="D577" s="244"/>
      <c r="E577" s="245"/>
      <c r="F577" s="245"/>
      <c r="G577" s="245"/>
      <c r="H577" s="246"/>
      <c r="I577" s="246"/>
      <c r="J577" s="244"/>
      <c r="K577" s="244"/>
      <c r="L577" s="244"/>
      <c r="M577" s="247"/>
      <c r="S577" s="7" t="s">
        <v>58</v>
      </c>
      <c r="T577" s="7" t="s">
        <v>33</v>
      </c>
      <c r="U577" s="7" t="s">
        <v>42</v>
      </c>
      <c r="V577" s="13">
        <v>41760</v>
      </c>
      <c r="W577" s="13" t="s">
        <v>272</v>
      </c>
      <c r="X577" s="13" t="str">
        <f t="shared" si="20"/>
        <v>5/2/2018</v>
      </c>
      <c r="Y577" s="13" t="s">
        <v>364</v>
      </c>
      <c r="Z577" s="13"/>
      <c r="AA577" s="14">
        <v>5</v>
      </c>
      <c r="AB577" s="14" t="s">
        <v>35</v>
      </c>
      <c r="AC577" s="7" t="s">
        <v>36</v>
      </c>
      <c r="AD577" s="7" t="s">
        <v>39</v>
      </c>
      <c r="AE577" s="7" t="s">
        <v>38</v>
      </c>
      <c r="AF577" s="15">
        <v>4250449.1534670005</v>
      </c>
      <c r="AQ577" s="7" t="s">
        <v>58</v>
      </c>
      <c r="AR577" s="7" t="s">
        <v>33</v>
      </c>
      <c r="AS577" s="7" t="s">
        <v>42</v>
      </c>
      <c r="AT577" s="13">
        <v>41760</v>
      </c>
      <c r="AU577" s="13" t="s">
        <v>364</v>
      </c>
      <c r="AV577" s="235" t="str">
        <f t="shared" si="21"/>
        <v>Q2</v>
      </c>
      <c r="AW577" s="14" t="s">
        <v>35</v>
      </c>
      <c r="AX577" s="7" t="s">
        <v>36</v>
      </c>
      <c r="AY577" s="7" t="s">
        <v>39</v>
      </c>
      <c r="AZ577" s="7" t="s">
        <v>38</v>
      </c>
      <c r="BA577" s="15">
        <v>4250449.1534670005</v>
      </c>
    </row>
    <row r="578" spans="2:53">
      <c r="B578" s="238"/>
      <c r="C578" s="239"/>
      <c r="D578" s="239"/>
      <c r="E578" s="240"/>
      <c r="F578" s="240"/>
      <c r="G578" s="240"/>
      <c r="H578" s="241"/>
      <c r="I578" s="241"/>
      <c r="J578" s="239"/>
      <c r="K578" s="239"/>
      <c r="L578" s="239"/>
      <c r="M578" s="242"/>
      <c r="S578" s="7" t="s">
        <v>58</v>
      </c>
      <c r="T578" s="7" t="s">
        <v>33</v>
      </c>
      <c r="U578" s="7" t="s">
        <v>42</v>
      </c>
      <c r="V578" s="13">
        <v>41791</v>
      </c>
      <c r="W578" s="13" t="s">
        <v>316</v>
      </c>
      <c r="X578" s="13" t="str">
        <f t="shared" si="20"/>
        <v>6/2/2018</v>
      </c>
      <c r="Y578" s="13" t="s">
        <v>365</v>
      </c>
      <c r="Z578" s="13"/>
      <c r="AA578" s="14">
        <v>6</v>
      </c>
      <c r="AB578" s="14" t="s">
        <v>35</v>
      </c>
      <c r="AC578" s="7" t="s">
        <v>36</v>
      </c>
      <c r="AD578" s="7" t="s">
        <v>39</v>
      </c>
      <c r="AE578" s="7" t="s">
        <v>38</v>
      </c>
      <c r="AF578" s="15">
        <v>4197744.4401284996</v>
      </c>
      <c r="AQ578" s="7" t="s">
        <v>58</v>
      </c>
      <c r="AR578" s="7" t="s">
        <v>33</v>
      </c>
      <c r="AS578" s="7" t="s">
        <v>42</v>
      </c>
      <c r="AT578" s="13">
        <v>41791</v>
      </c>
      <c r="AU578" s="13" t="s">
        <v>365</v>
      </c>
      <c r="AV578" s="235" t="str">
        <f t="shared" si="21"/>
        <v>Q2</v>
      </c>
      <c r="AW578" s="14" t="s">
        <v>35</v>
      </c>
      <c r="AX578" s="7" t="s">
        <v>36</v>
      </c>
      <c r="AY578" s="7" t="s">
        <v>39</v>
      </c>
      <c r="AZ578" s="7" t="s">
        <v>38</v>
      </c>
      <c r="BA578" s="15">
        <v>4197744.4401284996</v>
      </c>
    </row>
    <row r="579" spans="2:53">
      <c r="B579" s="243"/>
      <c r="C579" s="244"/>
      <c r="D579" s="244"/>
      <c r="E579" s="245"/>
      <c r="F579" s="245"/>
      <c r="G579" s="245"/>
      <c r="H579" s="246"/>
      <c r="I579" s="246"/>
      <c r="J579" s="244"/>
      <c r="K579" s="244"/>
      <c r="L579" s="244"/>
      <c r="M579" s="247"/>
      <c r="S579" s="7" t="s">
        <v>58</v>
      </c>
      <c r="T579" s="7" t="s">
        <v>33</v>
      </c>
      <c r="U579" s="7" t="s">
        <v>42</v>
      </c>
      <c r="V579" s="13">
        <v>41456</v>
      </c>
      <c r="W579" s="13" t="s">
        <v>317</v>
      </c>
      <c r="X579" s="13" t="str">
        <f t="shared" si="20"/>
        <v>7/2/2017</v>
      </c>
      <c r="Y579" s="13" t="s">
        <v>354</v>
      </c>
      <c r="Z579" s="13"/>
      <c r="AA579" s="14">
        <v>7</v>
      </c>
      <c r="AB579" s="14" t="s">
        <v>35</v>
      </c>
      <c r="AC579" s="7" t="s">
        <v>40</v>
      </c>
      <c r="AD579" s="7" t="s">
        <v>37</v>
      </c>
      <c r="AE579" s="7" t="s">
        <v>38</v>
      </c>
      <c r="AF579" s="15">
        <v>2126344.3882868001</v>
      </c>
      <c r="AQ579" s="7" t="s">
        <v>58</v>
      </c>
      <c r="AR579" s="7" t="s">
        <v>33</v>
      </c>
      <c r="AS579" s="7" t="s">
        <v>42</v>
      </c>
      <c r="AT579" s="13">
        <v>41456</v>
      </c>
      <c r="AU579" s="13" t="s">
        <v>354</v>
      </c>
      <c r="AV579" s="235" t="str">
        <f t="shared" si="21"/>
        <v>Q3</v>
      </c>
      <c r="AW579" s="14" t="s">
        <v>35</v>
      </c>
      <c r="AX579" s="7" t="s">
        <v>40</v>
      </c>
      <c r="AY579" s="7" t="s">
        <v>37</v>
      </c>
      <c r="AZ579" s="7" t="s">
        <v>38</v>
      </c>
      <c r="BA579" s="15">
        <v>2126344.3882868001</v>
      </c>
    </row>
    <row r="580" spans="2:53">
      <c r="B580" s="238"/>
      <c r="C580" s="239"/>
      <c r="D580" s="239"/>
      <c r="E580" s="240"/>
      <c r="F580" s="240"/>
      <c r="G580" s="240"/>
      <c r="H580" s="241"/>
      <c r="I580" s="241"/>
      <c r="J580" s="239"/>
      <c r="K580" s="239"/>
      <c r="L580" s="239"/>
      <c r="M580" s="242"/>
      <c r="S580" s="7" t="s">
        <v>58</v>
      </c>
      <c r="T580" s="7" t="s">
        <v>33</v>
      </c>
      <c r="U580" s="7" t="s">
        <v>42</v>
      </c>
      <c r="V580" s="13">
        <v>41487</v>
      </c>
      <c r="W580" s="13" t="s">
        <v>318</v>
      </c>
      <c r="X580" s="13" t="str">
        <f t="shared" si="20"/>
        <v>8/2/2017</v>
      </c>
      <c r="Y580" s="13" t="s">
        <v>355</v>
      </c>
      <c r="Z580" s="13"/>
      <c r="AA580" s="14">
        <v>8</v>
      </c>
      <c r="AB580" s="14" t="s">
        <v>35</v>
      </c>
      <c r="AC580" s="7" t="s">
        <v>40</v>
      </c>
      <c r="AD580" s="7" t="s">
        <v>37</v>
      </c>
      <c r="AE580" s="7" t="s">
        <v>38</v>
      </c>
      <c r="AF580" s="15">
        <v>1830310.04721576</v>
      </c>
      <c r="AQ580" s="7" t="s">
        <v>58</v>
      </c>
      <c r="AR580" s="7" t="s">
        <v>33</v>
      </c>
      <c r="AS580" s="7" t="s">
        <v>42</v>
      </c>
      <c r="AT580" s="13">
        <v>41487</v>
      </c>
      <c r="AU580" s="13" t="s">
        <v>355</v>
      </c>
      <c r="AV580" s="235" t="str">
        <f t="shared" si="21"/>
        <v>Q3</v>
      </c>
      <c r="AW580" s="14" t="s">
        <v>35</v>
      </c>
      <c r="AX580" s="7" t="s">
        <v>40</v>
      </c>
      <c r="AY580" s="7" t="s">
        <v>37</v>
      </c>
      <c r="AZ580" s="7" t="s">
        <v>38</v>
      </c>
      <c r="BA580" s="15">
        <v>1830310.04721576</v>
      </c>
    </row>
    <row r="581" spans="2:53">
      <c r="B581" s="243"/>
      <c r="C581" s="244"/>
      <c r="D581" s="244"/>
      <c r="E581" s="245"/>
      <c r="F581" s="245"/>
      <c r="G581" s="245"/>
      <c r="H581" s="246"/>
      <c r="I581" s="246"/>
      <c r="J581" s="244"/>
      <c r="K581" s="244"/>
      <c r="L581" s="244"/>
      <c r="M581" s="247"/>
      <c r="S581" s="7" t="s">
        <v>58</v>
      </c>
      <c r="T581" s="7" t="s">
        <v>33</v>
      </c>
      <c r="U581" s="7" t="s">
        <v>42</v>
      </c>
      <c r="V581" s="13">
        <v>41518</v>
      </c>
      <c r="W581" s="13" t="s">
        <v>319</v>
      </c>
      <c r="X581" s="13" t="str">
        <f t="shared" si="20"/>
        <v>9/2/2017</v>
      </c>
      <c r="Y581" s="13" t="s">
        <v>356</v>
      </c>
      <c r="Z581" s="13"/>
      <c r="AA581" s="14">
        <v>9</v>
      </c>
      <c r="AB581" s="14" t="s">
        <v>35</v>
      </c>
      <c r="AC581" s="7" t="s">
        <v>40</v>
      </c>
      <c r="AD581" s="7" t="s">
        <v>37</v>
      </c>
      <c r="AE581" s="7" t="s">
        <v>38</v>
      </c>
      <c r="AF581" s="15">
        <v>1932722.2586980001</v>
      </c>
      <c r="AQ581" s="7" t="s">
        <v>58</v>
      </c>
      <c r="AR581" s="7" t="s">
        <v>33</v>
      </c>
      <c r="AS581" s="7" t="s">
        <v>42</v>
      </c>
      <c r="AT581" s="13">
        <v>41518</v>
      </c>
      <c r="AU581" s="13" t="s">
        <v>356</v>
      </c>
      <c r="AV581" s="235" t="str">
        <f t="shared" si="21"/>
        <v>Q3</v>
      </c>
      <c r="AW581" s="14" t="s">
        <v>35</v>
      </c>
      <c r="AX581" s="7" t="s">
        <v>40</v>
      </c>
      <c r="AY581" s="7" t="s">
        <v>37</v>
      </c>
      <c r="AZ581" s="7" t="s">
        <v>38</v>
      </c>
      <c r="BA581" s="15">
        <v>1932722.2586980001</v>
      </c>
    </row>
    <row r="582" spans="2:53">
      <c r="B582" s="238"/>
      <c r="C582" s="239"/>
      <c r="D582" s="239"/>
      <c r="E582" s="240"/>
      <c r="F582" s="240"/>
      <c r="G582" s="240"/>
      <c r="H582" s="241"/>
      <c r="I582" s="241"/>
      <c r="J582" s="239"/>
      <c r="K582" s="239"/>
      <c r="L582" s="239"/>
      <c r="M582" s="242"/>
      <c r="S582" s="7" t="s">
        <v>58</v>
      </c>
      <c r="T582" s="7" t="s">
        <v>33</v>
      </c>
      <c r="U582" s="7" t="s">
        <v>42</v>
      </c>
      <c r="V582" s="13">
        <v>41548</v>
      </c>
      <c r="W582" s="13" t="s">
        <v>320</v>
      </c>
      <c r="X582" s="13" t="str">
        <f t="shared" si="20"/>
        <v>10/2/2017</v>
      </c>
      <c r="Y582" s="13" t="s">
        <v>357</v>
      </c>
      <c r="Z582" s="13"/>
      <c r="AA582" s="14">
        <v>10</v>
      </c>
      <c r="AB582" s="14" t="s">
        <v>35</v>
      </c>
      <c r="AC582" s="7" t="s">
        <v>40</v>
      </c>
      <c r="AD582" s="7" t="s">
        <v>37</v>
      </c>
      <c r="AE582" s="7" t="s">
        <v>38</v>
      </c>
      <c r="AF582" s="15">
        <v>1863347.8597905599</v>
      </c>
      <c r="AQ582" s="7" t="s">
        <v>58</v>
      </c>
      <c r="AR582" s="7" t="s">
        <v>33</v>
      </c>
      <c r="AS582" s="7" t="s">
        <v>42</v>
      </c>
      <c r="AT582" s="13">
        <v>41548</v>
      </c>
      <c r="AU582" s="13" t="s">
        <v>357</v>
      </c>
      <c r="AV582" s="235" t="str">
        <f t="shared" si="21"/>
        <v>Q4</v>
      </c>
      <c r="AW582" s="14" t="s">
        <v>35</v>
      </c>
      <c r="AX582" s="7" t="s">
        <v>40</v>
      </c>
      <c r="AY582" s="7" t="s">
        <v>37</v>
      </c>
      <c r="AZ582" s="7" t="s">
        <v>38</v>
      </c>
      <c r="BA582" s="15">
        <v>1863347.8597905599</v>
      </c>
    </row>
    <row r="583" spans="2:53">
      <c r="B583" s="243"/>
      <c r="C583" s="244"/>
      <c r="D583" s="244"/>
      <c r="E583" s="245"/>
      <c r="F583" s="245"/>
      <c r="G583" s="245"/>
      <c r="H583" s="246"/>
      <c r="I583" s="246"/>
      <c r="J583" s="244"/>
      <c r="K583" s="244"/>
      <c r="L583" s="244"/>
      <c r="M583" s="247"/>
      <c r="S583" s="7" t="s">
        <v>58</v>
      </c>
      <c r="T583" s="7" t="s">
        <v>33</v>
      </c>
      <c r="U583" s="7" t="s">
        <v>42</v>
      </c>
      <c r="V583" s="13">
        <v>41579</v>
      </c>
      <c r="W583" s="13" t="s">
        <v>321</v>
      </c>
      <c r="X583" s="13" t="str">
        <f t="shared" si="20"/>
        <v>11/2/2017</v>
      </c>
      <c r="Y583" s="13" t="s">
        <v>358</v>
      </c>
      <c r="Z583" s="13"/>
      <c r="AA583" s="14">
        <v>11</v>
      </c>
      <c r="AB583" s="14" t="s">
        <v>35</v>
      </c>
      <c r="AC583" s="7" t="s">
        <v>40</v>
      </c>
      <c r="AD583" s="7" t="s">
        <v>37</v>
      </c>
      <c r="AE583" s="7" t="s">
        <v>38</v>
      </c>
      <c r="AF583" s="15">
        <v>1772855.3065638801</v>
      </c>
      <c r="AQ583" s="7" t="s">
        <v>58</v>
      </c>
      <c r="AR583" s="7" t="s">
        <v>33</v>
      </c>
      <c r="AS583" s="7" t="s">
        <v>42</v>
      </c>
      <c r="AT583" s="13">
        <v>41579</v>
      </c>
      <c r="AU583" s="13" t="s">
        <v>358</v>
      </c>
      <c r="AV583" s="235" t="str">
        <f t="shared" si="21"/>
        <v>Q4</v>
      </c>
      <c r="AW583" s="14" t="s">
        <v>35</v>
      </c>
      <c r="AX583" s="7" t="s">
        <v>40</v>
      </c>
      <c r="AY583" s="7" t="s">
        <v>37</v>
      </c>
      <c r="AZ583" s="7" t="s">
        <v>38</v>
      </c>
      <c r="BA583" s="15">
        <v>1772855.3065638801</v>
      </c>
    </row>
    <row r="584" spans="2:53">
      <c r="B584" s="238"/>
      <c r="C584" s="239"/>
      <c r="D584" s="239"/>
      <c r="E584" s="240"/>
      <c r="F584" s="240"/>
      <c r="G584" s="240"/>
      <c r="H584" s="241"/>
      <c r="I584" s="241"/>
      <c r="J584" s="239"/>
      <c r="K584" s="239"/>
      <c r="L584" s="239"/>
      <c r="M584" s="242"/>
      <c r="S584" s="7" t="s">
        <v>58</v>
      </c>
      <c r="T584" s="7" t="s">
        <v>33</v>
      </c>
      <c r="U584" s="7" t="s">
        <v>42</v>
      </c>
      <c r="V584" s="13">
        <v>41609</v>
      </c>
      <c r="W584" s="13" t="s">
        <v>322</v>
      </c>
      <c r="X584" s="13" t="str">
        <f t="shared" si="20"/>
        <v>12/2/2017</v>
      </c>
      <c r="Y584" s="13" t="s">
        <v>359</v>
      </c>
      <c r="Z584" s="13"/>
      <c r="AA584" s="14">
        <v>12</v>
      </c>
      <c r="AB584" s="14" t="s">
        <v>35</v>
      </c>
      <c r="AC584" s="7" t="s">
        <v>40</v>
      </c>
      <c r="AD584" s="7" t="s">
        <v>37</v>
      </c>
      <c r="AE584" s="7" t="s">
        <v>38</v>
      </c>
      <c r="AF584" s="15">
        <v>1900808.01194328</v>
      </c>
      <c r="AQ584" s="7" t="s">
        <v>58</v>
      </c>
      <c r="AR584" s="7" t="s">
        <v>33</v>
      </c>
      <c r="AS584" s="7" t="s">
        <v>42</v>
      </c>
      <c r="AT584" s="13">
        <v>41609</v>
      </c>
      <c r="AU584" s="13" t="s">
        <v>359</v>
      </c>
      <c r="AV584" s="235" t="str">
        <f t="shared" si="21"/>
        <v>Q4</v>
      </c>
      <c r="AW584" s="14" t="s">
        <v>35</v>
      </c>
      <c r="AX584" s="7" t="s">
        <v>40</v>
      </c>
      <c r="AY584" s="7" t="s">
        <v>37</v>
      </c>
      <c r="AZ584" s="7" t="s">
        <v>38</v>
      </c>
      <c r="BA584" s="15">
        <v>1900808.01194328</v>
      </c>
    </row>
    <row r="585" spans="2:53">
      <c r="B585" s="243"/>
      <c r="C585" s="244"/>
      <c r="D585" s="244"/>
      <c r="E585" s="245"/>
      <c r="F585" s="245"/>
      <c r="G585" s="245"/>
      <c r="H585" s="246"/>
      <c r="I585" s="246"/>
      <c r="J585" s="244"/>
      <c r="K585" s="244"/>
      <c r="L585" s="244"/>
      <c r="M585" s="247"/>
      <c r="S585" s="7" t="s">
        <v>58</v>
      </c>
      <c r="T585" s="7" t="s">
        <v>33</v>
      </c>
      <c r="U585" s="7" t="s">
        <v>42</v>
      </c>
      <c r="V585" s="13">
        <v>41640</v>
      </c>
      <c r="W585" s="13" t="s">
        <v>312</v>
      </c>
      <c r="X585" s="13" t="str">
        <f t="shared" si="20"/>
        <v>1/2/2018</v>
      </c>
      <c r="Y585" s="13" t="s">
        <v>360</v>
      </c>
      <c r="Z585" s="13"/>
      <c r="AA585" s="14">
        <v>1</v>
      </c>
      <c r="AB585" s="14" t="s">
        <v>35</v>
      </c>
      <c r="AC585" s="7" t="s">
        <v>40</v>
      </c>
      <c r="AD585" s="7" t="s">
        <v>37</v>
      </c>
      <c r="AE585" s="7" t="s">
        <v>38</v>
      </c>
      <c r="AF585" s="15">
        <v>2656208.4777756003</v>
      </c>
      <c r="AQ585" s="7" t="s">
        <v>58</v>
      </c>
      <c r="AR585" s="7" t="s">
        <v>33</v>
      </c>
      <c r="AS585" s="7" t="s">
        <v>42</v>
      </c>
      <c r="AT585" s="13">
        <v>41640</v>
      </c>
      <c r="AU585" s="13" t="s">
        <v>360</v>
      </c>
      <c r="AV585" s="235" t="str">
        <f t="shared" si="21"/>
        <v>Q1</v>
      </c>
      <c r="AW585" s="14" t="s">
        <v>35</v>
      </c>
      <c r="AX585" s="7" t="s">
        <v>40</v>
      </c>
      <c r="AY585" s="7" t="s">
        <v>37</v>
      </c>
      <c r="AZ585" s="7" t="s">
        <v>38</v>
      </c>
      <c r="BA585" s="15">
        <v>2656208.4777756003</v>
      </c>
    </row>
    <row r="586" spans="2:53">
      <c r="B586" s="238"/>
      <c r="C586" s="239"/>
      <c r="D586" s="239"/>
      <c r="E586" s="240"/>
      <c r="F586" s="240"/>
      <c r="G586" s="240"/>
      <c r="H586" s="241"/>
      <c r="I586" s="241"/>
      <c r="J586" s="239"/>
      <c r="K586" s="239"/>
      <c r="L586" s="239"/>
      <c r="M586" s="242"/>
      <c r="S586" s="7" t="s">
        <v>58</v>
      </c>
      <c r="T586" s="7" t="s">
        <v>33</v>
      </c>
      <c r="U586" s="7" t="s">
        <v>42</v>
      </c>
      <c r="V586" s="13">
        <v>41671</v>
      </c>
      <c r="W586" s="13" t="s">
        <v>313</v>
      </c>
      <c r="X586" s="13" t="str">
        <f t="shared" si="20"/>
        <v>2/2/2018</v>
      </c>
      <c r="Y586" s="13" t="s">
        <v>361</v>
      </c>
      <c r="Z586" s="13"/>
      <c r="AA586" s="14">
        <v>2</v>
      </c>
      <c r="AB586" s="14" t="s">
        <v>35</v>
      </c>
      <c r="AC586" s="7" t="s">
        <v>40</v>
      </c>
      <c r="AD586" s="7" t="s">
        <v>37</v>
      </c>
      <c r="AE586" s="7" t="s">
        <v>38</v>
      </c>
      <c r="AF586" s="15">
        <v>2616107.4378318004</v>
      </c>
      <c r="AQ586" s="7" t="s">
        <v>58</v>
      </c>
      <c r="AR586" s="7" t="s">
        <v>33</v>
      </c>
      <c r="AS586" s="7" t="s">
        <v>42</v>
      </c>
      <c r="AT586" s="13">
        <v>41671</v>
      </c>
      <c r="AU586" s="13" t="s">
        <v>361</v>
      </c>
      <c r="AV586" s="235" t="str">
        <f t="shared" si="21"/>
        <v>Q1</v>
      </c>
      <c r="AW586" s="14" t="s">
        <v>35</v>
      </c>
      <c r="AX586" s="7" t="s">
        <v>40</v>
      </c>
      <c r="AY586" s="7" t="s">
        <v>37</v>
      </c>
      <c r="AZ586" s="7" t="s">
        <v>38</v>
      </c>
      <c r="BA586" s="15">
        <v>2616107.4378318004</v>
      </c>
    </row>
    <row r="587" spans="2:53">
      <c r="B587" s="243"/>
      <c r="C587" s="244"/>
      <c r="D587" s="244"/>
      <c r="E587" s="245"/>
      <c r="F587" s="245"/>
      <c r="G587" s="245"/>
      <c r="H587" s="246"/>
      <c r="I587" s="246"/>
      <c r="J587" s="244"/>
      <c r="K587" s="244"/>
      <c r="L587" s="244"/>
      <c r="M587" s="247"/>
      <c r="S587" s="7" t="s">
        <v>58</v>
      </c>
      <c r="T587" s="7" t="s">
        <v>33</v>
      </c>
      <c r="U587" s="7" t="s">
        <v>42</v>
      </c>
      <c r="V587" s="13">
        <v>41699</v>
      </c>
      <c r="W587" s="13" t="s">
        <v>314</v>
      </c>
      <c r="X587" s="13" t="str">
        <f t="shared" si="20"/>
        <v>3/2/2018</v>
      </c>
      <c r="Y587" s="13" t="s">
        <v>362</v>
      </c>
      <c r="Z587" s="13"/>
      <c r="AA587" s="14">
        <v>3</v>
      </c>
      <c r="AB587" s="14" t="s">
        <v>35</v>
      </c>
      <c r="AC587" s="7" t="s">
        <v>40</v>
      </c>
      <c r="AD587" s="7" t="s">
        <v>37</v>
      </c>
      <c r="AE587" s="7" t="s">
        <v>38</v>
      </c>
      <c r="AF587" s="15">
        <v>2497537.4048039801</v>
      </c>
      <c r="AQ587" s="7" t="s">
        <v>58</v>
      </c>
      <c r="AR587" s="7" t="s">
        <v>33</v>
      </c>
      <c r="AS587" s="7" t="s">
        <v>42</v>
      </c>
      <c r="AT587" s="13">
        <v>41699</v>
      </c>
      <c r="AU587" s="13" t="s">
        <v>362</v>
      </c>
      <c r="AV587" s="235" t="str">
        <f t="shared" si="21"/>
        <v>Q1</v>
      </c>
      <c r="AW587" s="14" t="s">
        <v>35</v>
      </c>
      <c r="AX587" s="7" t="s">
        <v>40</v>
      </c>
      <c r="AY587" s="7" t="s">
        <v>37</v>
      </c>
      <c r="AZ587" s="7" t="s">
        <v>38</v>
      </c>
      <c r="BA587" s="15">
        <v>2497537.4048039801</v>
      </c>
    </row>
    <row r="588" spans="2:53">
      <c r="B588" s="238"/>
      <c r="C588" s="239"/>
      <c r="D588" s="239"/>
      <c r="E588" s="240"/>
      <c r="F588" s="240"/>
      <c r="G588" s="240"/>
      <c r="H588" s="241"/>
      <c r="I588" s="241"/>
      <c r="J588" s="239"/>
      <c r="K588" s="239"/>
      <c r="L588" s="239"/>
      <c r="M588" s="242"/>
      <c r="S588" s="7" t="s">
        <v>58</v>
      </c>
      <c r="T588" s="7" t="s">
        <v>33</v>
      </c>
      <c r="U588" s="7" t="s">
        <v>42</v>
      </c>
      <c r="V588" s="13">
        <v>41730</v>
      </c>
      <c r="W588" s="13" t="s">
        <v>315</v>
      </c>
      <c r="X588" s="13" t="str">
        <f t="shared" si="20"/>
        <v>4/2/2018</v>
      </c>
      <c r="Y588" s="13" t="s">
        <v>363</v>
      </c>
      <c r="Z588" s="13"/>
      <c r="AA588" s="14">
        <v>4</v>
      </c>
      <c r="AB588" s="14" t="s">
        <v>35</v>
      </c>
      <c r="AC588" s="7" t="s">
        <v>40</v>
      </c>
      <c r="AD588" s="7" t="s">
        <v>37</v>
      </c>
      <c r="AE588" s="7" t="s">
        <v>38</v>
      </c>
      <c r="AF588" s="15">
        <v>1880594.9392397199</v>
      </c>
      <c r="AQ588" s="7" t="s">
        <v>58</v>
      </c>
      <c r="AR588" s="7" t="s">
        <v>33</v>
      </c>
      <c r="AS588" s="7" t="s">
        <v>42</v>
      </c>
      <c r="AT588" s="13">
        <v>41730</v>
      </c>
      <c r="AU588" s="13" t="s">
        <v>363</v>
      </c>
      <c r="AV588" s="235" t="str">
        <f t="shared" si="21"/>
        <v>Q2</v>
      </c>
      <c r="AW588" s="14" t="s">
        <v>35</v>
      </c>
      <c r="AX588" s="7" t="s">
        <v>40</v>
      </c>
      <c r="AY588" s="7" t="s">
        <v>37</v>
      </c>
      <c r="AZ588" s="7" t="s">
        <v>38</v>
      </c>
      <c r="BA588" s="15">
        <v>1880594.9392397199</v>
      </c>
    </row>
    <row r="589" spans="2:53">
      <c r="B589" s="243"/>
      <c r="C589" s="244"/>
      <c r="D589" s="244"/>
      <c r="E589" s="245"/>
      <c r="F589" s="245"/>
      <c r="G589" s="245"/>
      <c r="H589" s="246"/>
      <c r="I589" s="246"/>
      <c r="J589" s="244"/>
      <c r="K589" s="244"/>
      <c r="L589" s="244"/>
      <c r="M589" s="247"/>
      <c r="S589" s="7" t="s">
        <v>58</v>
      </c>
      <c r="T589" s="7" t="s">
        <v>33</v>
      </c>
      <c r="U589" s="7" t="s">
        <v>42</v>
      </c>
      <c r="V589" s="13">
        <v>41760</v>
      </c>
      <c r="W589" s="13" t="s">
        <v>272</v>
      </c>
      <c r="X589" s="13" t="str">
        <f t="shared" si="20"/>
        <v>5/2/2018</v>
      </c>
      <c r="Y589" s="13" t="s">
        <v>364</v>
      </c>
      <c r="Z589" s="13"/>
      <c r="AA589" s="14">
        <v>5</v>
      </c>
      <c r="AB589" s="14" t="s">
        <v>35</v>
      </c>
      <c r="AC589" s="7" t="s">
        <v>40</v>
      </c>
      <c r="AD589" s="7" t="s">
        <v>37</v>
      </c>
      <c r="AE589" s="7" t="s">
        <v>38</v>
      </c>
      <c r="AF589" s="15">
        <v>1799580.2809168801</v>
      </c>
      <c r="AQ589" s="7" t="s">
        <v>58</v>
      </c>
      <c r="AR589" s="7" t="s">
        <v>33</v>
      </c>
      <c r="AS589" s="7" t="s">
        <v>42</v>
      </c>
      <c r="AT589" s="13">
        <v>41760</v>
      </c>
      <c r="AU589" s="13" t="s">
        <v>364</v>
      </c>
      <c r="AV589" s="235" t="str">
        <f t="shared" si="21"/>
        <v>Q2</v>
      </c>
      <c r="AW589" s="14" t="s">
        <v>35</v>
      </c>
      <c r="AX589" s="7" t="s">
        <v>40</v>
      </c>
      <c r="AY589" s="7" t="s">
        <v>37</v>
      </c>
      <c r="AZ589" s="7" t="s">
        <v>38</v>
      </c>
      <c r="BA589" s="15">
        <v>1799580.2809168801</v>
      </c>
    </row>
    <row r="590" spans="2:53">
      <c r="B590" s="238"/>
      <c r="C590" s="239"/>
      <c r="D590" s="239"/>
      <c r="E590" s="240"/>
      <c r="F590" s="240"/>
      <c r="G590" s="240"/>
      <c r="H590" s="241"/>
      <c r="I590" s="241"/>
      <c r="J590" s="239"/>
      <c r="K590" s="239"/>
      <c r="L590" s="239"/>
      <c r="M590" s="242"/>
      <c r="S590" s="7" t="s">
        <v>58</v>
      </c>
      <c r="T590" s="7" t="s">
        <v>33</v>
      </c>
      <c r="U590" s="7" t="s">
        <v>42</v>
      </c>
      <c r="V590" s="13">
        <v>41791</v>
      </c>
      <c r="W590" s="13" t="s">
        <v>316</v>
      </c>
      <c r="X590" s="13" t="str">
        <f t="shared" si="20"/>
        <v>6/2/2018</v>
      </c>
      <c r="Y590" s="13" t="s">
        <v>365</v>
      </c>
      <c r="Z590" s="13"/>
      <c r="AA590" s="14">
        <v>6</v>
      </c>
      <c r="AB590" s="14" t="s">
        <v>35</v>
      </c>
      <c r="AC590" s="7" t="s">
        <v>40</v>
      </c>
      <c r="AD590" s="7" t="s">
        <v>37</v>
      </c>
      <c r="AE590" s="7" t="s">
        <v>38</v>
      </c>
      <c r="AF590" s="15">
        <v>1962186.22557672</v>
      </c>
      <c r="AQ590" s="7" t="s">
        <v>58</v>
      </c>
      <c r="AR590" s="7" t="s">
        <v>33</v>
      </c>
      <c r="AS590" s="7" t="s">
        <v>42</v>
      </c>
      <c r="AT590" s="13">
        <v>41791</v>
      </c>
      <c r="AU590" s="13" t="s">
        <v>365</v>
      </c>
      <c r="AV590" s="235" t="str">
        <f t="shared" si="21"/>
        <v>Q2</v>
      </c>
      <c r="AW590" s="14" t="s">
        <v>35</v>
      </c>
      <c r="AX590" s="7" t="s">
        <v>40</v>
      </c>
      <c r="AY590" s="7" t="s">
        <v>37</v>
      </c>
      <c r="AZ590" s="7" t="s">
        <v>38</v>
      </c>
      <c r="BA590" s="15">
        <v>1962186.22557672</v>
      </c>
    </row>
    <row r="591" spans="2:53">
      <c r="B591" s="243"/>
      <c r="C591" s="244"/>
      <c r="D591" s="244"/>
      <c r="E591" s="245"/>
      <c r="F591" s="245"/>
      <c r="G591" s="245"/>
      <c r="H591" s="246"/>
      <c r="I591" s="246"/>
      <c r="J591" s="244"/>
      <c r="K591" s="244"/>
      <c r="L591" s="244"/>
      <c r="M591" s="247"/>
      <c r="S591" s="7" t="s">
        <v>58</v>
      </c>
      <c r="T591" s="7" t="s">
        <v>33</v>
      </c>
      <c r="U591" s="7" t="s">
        <v>42</v>
      </c>
      <c r="V591" s="13">
        <v>41456</v>
      </c>
      <c r="W591" s="13" t="s">
        <v>317</v>
      </c>
      <c r="X591" s="13" t="str">
        <f t="shared" si="20"/>
        <v>7/2/2017</v>
      </c>
      <c r="Y591" s="13" t="s">
        <v>354</v>
      </c>
      <c r="Z591" s="13"/>
      <c r="AA591" s="14">
        <v>7</v>
      </c>
      <c r="AB591" s="14" t="s">
        <v>35</v>
      </c>
      <c r="AC591" s="7" t="s">
        <v>40</v>
      </c>
      <c r="AD591" s="7" t="s">
        <v>39</v>
      </c>
      <c r="AE591" s="7" t="s">
        <v>38</v>
      </c>
      <c r="AF591" s="15">
        <v>3873782.0619640001</v>
      </c>
      <c r="AQ591" s="7" t="s">
        <v>58</v>
      </c>
      <c r="AR591" s="7" t="s">
        <v>33</v>
      </c>
      <c r="AS591" s="7" t="s">
        <v>42</v>
      </c>
      <c r="AT591" s="13">
        <v>41456</v>
      </c>
      <c r="AU591" s="13" t="s">
        <v>354</v>
      </c>
      <c r="AV591" s="235" t="str">
        <f t="shared" si="21"/>
        <v>Q3</v>
      </c>
      <c r="AW591" s="14" t="s">
        <v>35</v>
      </c>
      <c r="AX591" s="7" t="s">
        <v>40</v>
      </c>
      <c r="AY591" s="7" t="s">
        <v>39</v>
      </c>
      <c r="AZ591" s="7" t="s">
        <v>38</v>
      </c>
      <c r="BA591" s="15">
        <v>3873782.0619640001</v>
      </c>
    </row>
    <row r="592" spans="2:53">
      <c r="B592" s="238"/>
      <c r="C592" s="239"/>
      <c r="D592" s="239"/>
      <c r="E592" s="240"/>
      <c r="F592" s="240"/>
      <c r="G592" s="240"/>
      <c r="H592" s="241"/>
      <c r="I592" s="241"/>
      <c r="J592" s="239"/>
      <c r="K592" s="239"/>
      <c r="L592" s="239"/>
      <c r="M592" s="242"/>
      <c r="S592" s="7" t="s">
        <v>58</v>
      </c>
      <c r="T592" s="7" t="s">
        <v>33</v>
      </c>
      <c r="U592" s="7" t="s">
        <v>42</v>
      </c>
      <c r="V592" s="13">
        <v>41487</v>
      </c>
      <c r="W592" s="13" t="s">
        <v>318</v>
      </c>
      <c r="X592" s="13" t="str">
        <f t="shared" si="20"/>
        <v>8/2/2017</v>
      </c>
      <c r="Y592" s="13" t="s">
        <v>355</v>
      </c>
      <c r="Z592" s="13"/>
      <c r="AA592" s="14">
        <v>8</v>
      </c>
      <c r="AB592" s="14" t="s">
        <v>35</v>
      </c>
      <c r="AC592" s="7" t="s">
        <v>40</v>
      </c>
      <c r="AD592" s="7" t="s">
        <v>39</v>
      </c>
      <c r="AE592" s="7" t="s">
        <v>38</v>
      </c>
      <c r="AF592" s="15">
        <v>3236640.6193384002</v>
      </c>
      <c r="AQ592" s="7" t="s">
        <v>58</v>
      </c>
      <c r="AR592" s="7" t="s">
        <v>33</v>
      </c>
      <c r="AS592" s="7" t="s">
        <v>42</v>
      </c>
      <c r="AT592" s="13">
        <v>41487</v>
      </c>
      <c r="AU592" s="13" t="s">
        <v>355</v>
      </c>
      <c r="AV592" s="235" t="str">
        <f t="shared" si="21"/>
        <v>Q3</v>
      </c>
      <c r="AW592" s="14" t="s">
        <v>35</v>
      </c>
      <c r="AX592" s="7" t="s">
        <v>40</v>
      </c>
      <c r="AY592" s="7" t="s">
        <v>39</v>
      </c>
      <c r="AZ592" s="7" t="s">
        <v>38</v>
      </c>
      <c r="BA592" s="15">
        <v>3236640.6193384002</v>
      </c>
    </row>
    <row r="593" spans="2:53">
      <c r="B593" s="243"/>
      <c r="C593" s="244"/>
      <c r="D593" s="244"/>
      <c r="E593" s="245"/>
      <c r="F593" s="245"/>
      <c r="G593" s="245"/>
      <c r="H593" s="246"/>
      <c r="I593" s="246"/>
      <c r="J593" s="244"/>
      <c r="K593" s="244"/>
      <c r="L593" s="244"/>
      <c r="M593" s="247"/>
      <c r="S593" s="7" t="s">
        <v>58</v>
      </c>
      <c r="T593" s="7" t="s">
        <v>33</v>
      </c>
      <c r="U593" s="7" t="s">
        <v>42</v>
      </c>
      <c r="V593" s="13">
        <v>41518</v>
      </c>
      <c r="W593" s="13" t="s">
        <v>319</v>
      </c>
      <c r="X593" s="13" t="str">
        <f t="shared" si="20"/>
        <v>9/2/2017</v>
      </c>
      <c r="Y593" s="13" t="s">
        <v>356</v>
      </c>
      <c r="Z593" s="13"/>
      <c r="AA593" s="14">
        <v>9</v>
      </c>
      <c r="AB593" s="14" t="s">
        <v>35</v>
      </c>
      <c r="AC593" s="7" t="s">
        <v>40</v>
      </c>
      <c r="AD593" s="7" t="s">
        <v>39</v>
      </c>
      <c r="AE593" s="7" t="s">
        <v>38</v>
      </c>
      <c r="AF593" s="15">
        <v>3452365.4743496003</v>
      </c>
      <c r="AQ593" s="7" t="s">
        <v>58</v>
      </c>
      <c r="AR593" s="7" t="s">
        <v>33</v>
      </c>
      <c r="AS593" s="7" t="s">
        <v>42</v>
      </c>
      <c r="AT593" s="13">
        <v>41518</v>
      </c>
      <c r="AU593" s="13" t="s">
        <v>356</v>
      </c>
      <c r="AV593" s="235" t="str">
        <f t="shared" si="21"/>
        <v>Q3</v>
      </c>
      <c r="AW593" s="14" t="s">
        <v>35</v>
      </c>
      <c r="AX593" s="7" t="s">
        <v>40</v>
      </c>
      <c r="AY593" s="7" t="s">
        <v>39</v>
      </c>
      <c r="AZ593" s="7" t="s">
        <v>38</v>
      </c>
      <c r="BA593" s="15">
        <v>3452365.4743496003</v>
      </c>
    </row>
    <row r="594" spans="2:53">
      <c r="B594" s="238"/>
      <c r="C594" s="239"/>
      <c r="D594" s="239"/>
      <c r="E594" s="240"/>
      <c r="F594" s="240"/>
      <c r="G594" s="240"/>
      <c r="H594" s="241"/>
      <c r="I594" s="241"/>
      <c r="J594" s="239"/>
      <c r="K594" s="239"/>
      <c r="L594" s="239"/>
      <c r="M594" s="242"/>
      <c r="S594" s="7" t="s">
        <v>58</v>
      </c>
      <c r="T594" s="7" t="s">
        <v>33</v>
      </c>
      <c r="U594" s="7" t="s">
        <v>42</v>
      </c>
      <c r="V594" s="13">
        <v>41548</v>
      </c>
      <c r="W594" s="13" t="s">
        <v>320</v>
      </c>
      <c r="X594" s="13" t="str">
        <f t="shared" si="20"/>
        <v>10/2/2017</v>
      </c>
      <c r="Y594" s="13" t="s">
        <v>357</v>
      </c>
      <c r="Z594" s="13"/>
      <c r="AA594" s="14">
        <v>10</v>
      </c>
      <c r="AB594" s="14" t="s">
        <v>35</v>
      </c>
      <c r="AC594" s="7" t="s">
        <v>40</v>
      </c>
      <c r="AD594" s="7" t="s">
        <v>39</v>
      </c>
      <c r="AE594" s="7" t="s">
        <v>38</v>
      </c>
      <c r="AF594" s="15">
        <v>3356591.8241904001</v>
      </c>
      <c r="AQ594" s="7" t="s">
        <v>58</v>
      </c>
      <c r="AR594" s="7" t="s">
        <v>33</v>
      </c>
      <c r="AS594" s="7" t="s">
        <v>42</v>
      </c>
      <c r="AT594" s="13">
        <v>41548</v>
      </c>
      <c r="AU594" s="13" t="s">
        <v>357</v>
      </c>
      <c r="AV594" s="235" t="str">
        <f t="shared" si="21"/>
        <v>Q4</v>
      </c>
      <c r="AW594" s="14" t="s">
        <v>35</v>
      </c>
      <c r="AX594" s="7" t="s">
        <v>40</v>
      </c>
      <c r="AY594" s="7" t="s">
        <v>39</v>
      </c>
      <c r="AZ594" s="7" t="s">
        <v>38</v>
      </c>
      <c r="BA594" s="15">
        <v>3356591.8241904001</v>
      </c>
    </row>
    <row r="595" spans="2:53">
      <c r="B595" s="243"/>
      <c r="C595" s="244"/>
      <c r="D595" s="244"/>
      <c r="E595" s="245"/>
      <c r="F595" s="245"/>
      <c r="G595" s="245"/>
      <c r="H595" s="246"/>
      <c r="I595" s="246"/>
      <c r="J595" s="244"/>
      <c r="K595" s="244"/>
      <c r="L595" s="244"/>
      <c r="M595" s="247"/>
      <c r="S595" s="7" t="s">
        <v>58</v>
      </c>
      <c r="T595" s="7" t="s">
        <v>33</v>
      </c>
      <c r="U595" s="7" t="s">
        <v>42</v>
      </c>
      <c r="V595" s="13">
        <v>41579</v>
      </c>
      <c r="W595" s="13" t="s">
        <v>321</v>
      </c>
      <c r="X595" s="13" t="str">
        <f t="shared" si="20"/>
        <v>11/2/2017</v>
      </c>
      <c r="Y595" s="13" t="s">
        <v>358</v>
      </c>
      <c r="Z595" s="13"/>
      <c r="AA595" s="14">
        <v>11</v>
      </c>
      <c r="AB595" s="14" t="s">
        <v>35</v>
      </c>
      <c r="AC595" s="7" t="s">
        <v>40</v>
      </c>
      <c r="AD595" s="7" t="s">
        <v>39</v>
      </c>
      <c r="AE595" s="7" t="s">
        <v>38</v>
      </c>
      <c r="AF595" s="15">
        <v>3011576.2034932002</v>
      </c>
      <c r="AQ595" s="7" t="s">
        <v>58</v>
      </c>
      <c r="AR595" s="7" t="s">
        <v>33</v>
      </c>
      <c r="AS595" s="7" t="s">
        <v>42</v>
      </c>
      <c r="AT595" s="13">
        <v>41579</v>
      </c>
      <c r="AU595" s="13" t="s">
        <v>358</v>
      </c>
      <c r="AV595" s="235" t="str">
        <f t="shared" si="21"/>
        <v>Q4</v>
      </c>
      <c r="AW595" s="14" t="s">
        <v>35</v>
      </c>
      <c r="AX595" s="7" t="s">
        <v>40</v>
      </c>
      <c r="AY595" s="7" t="s">
        <v>39</v>
      </c>
      <c r="AZ595" s="7" t="s">
        <v>38</v>
      </c>
      <c r="BA595" s="15">
        <v>3011576.2034932002</v>
      </c>
    </row>
    <row r="596" spans="2:53">
      <c r="B596" s="238"/>
      <c r="C596" s="239"/>
      <c r="D596" s="239"/>
      <c r="E596" s="240"/>
      <c r="F596" s="240"/>
      <c r="G596" s="240"/>
      <c r="H596" s="241"/>
      <c r="I596" s="241"/>
      <c r="J596" s="239"/>
      <c r="K596" s="239"/>
      <c r="L596" s="239"/>
      <c r="M596" s="242"/>
      <c r="S596" s="7" t="s">
        <v>58</v>
      </c>
      <c r="T596" s="7" t="s">
        <v>33</v>
      </c>
      <c r="U596" s="7" t="s">
        <v>42</v>
      </c>
      <c r="V596" s="13">
        <v>41609</v>
      </c>
      <c r="W596" s="13" t="s">
        <v>322</v>
      </c>
      <c r="X596" s="13" t="str">
        <f t="shared" si="20"/>
        <v>12/2/2017</v>
      </c>
      <c r="Y596" s="13" t="s">
        <v>359</v>
      </c>
      <c r="Z596" s="13"/>
      <c r="AA596" s="14">
        <v>12</v>
      </c>
      <c r="AB596" s="14" t="s">
        <v>35</v>
      </c>
      <c r="AC596" s="7" t="s">
        <v>40</v>
      </c>
      <c r="AD596" s="7" t="s">
        <v>39</v>
      </c>
      <c r="AE596" s="7" t="s">
        <v>38</v>
      </c>
      <c r="AF596" s="15">
        <v>3605073.1360128</v>
      </c>
      <c r="AQ596" s="7" t="s">
        <v>58</v>
      </c>
      <c r="AR596" s="7" t="s">
        <v>33</v>
      </c>
      <c r="AS596" s="7" t="s">
        <v>42</v>
      </c>
      <c r="AT596" s="13">
        <v>41609</v>
      </c>
      <c r="AU596" s="13" t="s">
        <v>359</v>
      </c>
      <c r="AV596" s="235" t="str">
        <f t="shared" si="21"/>
        <v>Q4</v>
      </c>
      <c r="AW596" s="14" t="s">
        <v>35</v>
      </c>
      <c r="AX596" s="7" t="s">
        <v>40</v>
      </c>
      <c r="AY596" s="7" t="s">
        <v>39</v>
      </c>
      <c r="AZ596" s="7" t="s">
        <v>38</v>
      </c>
      <c r="BA596" s="15">
        <v>3605073.1360128</v>
      </c>
    </row>
    <row r="597" spans="2:53">
      <c r="B597" s="243"/>
      <c r="C597" s="244"/>
      <c r="D597" s="244"/>
      <c r="E597" s="245"/>
      <c r="F597" s="245"/>
      <c r="G597" s="245"/>
      <c r="H597" s="246"/>
      <c r="I597" s="246"/>
      <c r="J597" s="244"/>
      <c r="K597" s="244"/>
      <c r="L597" s="244"/>
      <c r="M597" s="247"/>
      <c r="S597" s="7" t="s">
        <v>58</v>
      </c>
      <c r="T597" s="7" t="s">
        <v>33</v>
      </c>
      <c r="U597" s="7" t="s">
        <v>42</v>
      </c>
      <c r="V597" s="13">
        <v>41640</v>
      </c>
      <c r="W597" s="13" t="s">
        <v>312</v>
      </c>
      <c r="X597" s="13" t="str">
        <f t="shared" si="20"/>
        <v>1/2/2018</v>
      </c>
      <c r="Y597" s="13" t="s">
        <v>360</v>
      </c>
      <c r="Z597" s="13"/>
      <c r="AA597" s="14">
        <v>1</v>
      </c>
      <c r="AB597" s="14" t="s">
        <v>35</v>
      </c>
      <c r="AC597" s="7" t="s">
        <v>40</v>
      </c>
      <c r="AD597" s="7" t="s">
        <v>39</v>
      </c>
      <c r="AE597" s="7" t="s">
        <v>38</v>
      </c>
      <c r="AF597" s="15">
        <v>5213462.9938199995</v>
      </c>
      <c r="AQ597" s="7" t="s">
        <v>58</v>
      </c>
      <c r="AR597" s="7" t="s">
        <v>33</v>
      </c>
      <c r="AS597" s="7" t="s">
        <v>42</v>
      </c>
      <c r="AT597" s="13">
        <v>41640</v>
      </c>
      <c r="AU597" s="13" t="s">
        <v>360</v>
      </c>
      <c r="AV597" s="235" t="str">
        <f t="shared" si="21"/>
        <v>Q1</v>
      </c>
      <c r="AW597" s="14" t="s">
        <v>35</v>
      </c>
      <c r="AX597" s="7" t="s">
        <v>40</v>
      </c>
      <c r="AY597" s="7" t="s">
        <v>39</v>
      </c>
      <c r="AZ597" s="7" t="s">
        <v>38</v>
      </c>
      <c r="BA597" s="15">
        <v>5213462.9938199995</v>
      </c>
    </row>
    <row r="598" spans="2:53">
      <c r="B598" s="238"/>
      <c r="C598" s="239"/>
      <c r="D598" s="239"/>
      <c r="E598" s="240"/>
      <c r="F598" s="240"/>
      <c r="G598" s="240"/>
      <c r="H598" s="241"/>
      <c r="I598" s="241"/>
      <c r="J598" s="239"/>
      <c r="K598" s="239"/>
      <c r="L598" s="239"/>
      <c r="M598" s="242"/>
      <c r="S598" s="7" t="s">
        <v>58</v>
      </c>
      <c r="T598" s="7" t="s">
        <v>33</v>
      </c>
      <c r="U598" s="7" t="s">
        <v>42</v>
      </c>
      <c r="V598" s="13">
        <v>41671</v>
      </c>
      <c r="W598" s="13" t="s">
        <v>313</v>
      </c>
      <c r="X598" s="13" t="str">
        <f t="shared" si="20"/>
        <v>2/2/2018</v>
      </c>
      <c r="Y598" s="13" t="s">
        <v>361</v>
      </c>
      <c r="Z598" s="13"/>
      <c r="AA598" s="14">
        <v>2</v>
      </c>
      <c r="AB598" s="14" t="s">
        <v>35</v>
      </c>
      <c r="AC598" s="7" t="s">
        <v>40</v>
      </c>
      <c r="AD598" s="7" t="s">
        <v>39</v>
      </c>
      <c r="AE598" s="7" t="s">
        <v>38</v>
      </c>
      <c r="AF598" s="15">
        <v>4601973.0645340011</v>
      </c>
      <c r="AQ598" s="7" t="s">
        <v>58</v>
      </c>
      <c r="AR598" s="7" t="s">
        <v>33</v>
      </c>
      <c r="AS598" s="7" t="s">
        <v>42</v>
      </c>
      <c r="AT598" s="13">
        <v>41671</v>
      </c>
      <c r="AU598" s="13" t="s">
        <v>361</v>
      </c>
      <c r="AV598" s="235" t="str">
        <f t="shared" si="21"/>
        <v>Q1</v>
      </c>
      <c r="AW598" s="14" t="s">
        <v>35</v>
      </c>
      <c r="AX598" s="7" t="s">
        <v>40</v>
      </c>
      <c r="AY598" s="7" t="s">
        <v>39</v>
      </c>
      <c r="AZ598" s="7" t="s">
        <v>38</v>
      </c>
      <c r="BA598" s="15">
        <v>4601973.0645340011</v>
      </c>
    </row>
    <row r="599" spans="2:53">
      <c r="B599" s="243"/>
      <c r="C599" s="244"/>
      <c r="D599" s="244"/>
      <c r="E599" s="245"/>
      <c r="F599" s="245"/>
      <c r="G599" s="245"/>
      <c r="H599" s="246"/>
      <c r="I599" s="246"/>
      <c r="J599" s="244"/>
      <c r="K599" s="244"/>
      <c r="L599" s="244"/>
      <c r="M599" s="247"/>
      <c r="S599" s="7" t="s">
        <v>58</v>
      </c>
      <c r="T599" s="7" t="s">
        <v>33</v>
      </c>
      <c r="U599" s="7" t="s">
        <v>42</v>
      </c>
      <c r="V599" s="13">
        <v>41699</v>
      </c>
      <c r="W599" s="13" t="s">
        <v>314</v>
      </c>
      <c r="X599" s="13" t="str">
        <f t="shared" si="20"/>
        <v>3/2/2018</v>
      </c>
      <c r="Y599" s="13" t="s">
        <v>362</v>
      </c>
      <c r="Z599" s="13"/>
      <c r="AA599" s="14">
        <v>3</v>
      </c>
      <c r="AB599" s="14" t="s">
        <v>35</v>
      </c>
      <c r="AC599" s="7" t="s">
        <v>40</v>
      </c>
      <c r="AD599" s="7" t="s">
        <v>39</v>
      </c>
      <c r="AE599" s="7" t="s">
        <v>38</v>
      </c>
      <c r="AF599" s="15">
        <v>4341474.4526009997</v>
      </c>
      <c r="AQ599" s="7" t="s">
        <v>58</v>
      </c>
      <c r="AR599" s="7" t="s">
        <v>33</v>
      </c>
      <c r="AS599" s="7" t="s">
        <v>42</v>
      </c>
      <c r="AT599" s="13">
        <v>41699</v>
      </c>
      <c r="AU599" s="13" t="s">
        <v>362</v>
      </c>
      <c r="AV599" s="235" t="str">
        <f t="shared" si="21"/>
        <v>Q1</v>
      </c>
      <c r="AW599" s="14" t="s">
        <v>35</v>
      </c>
      <c r="AX599" s="7" t="s">
        <v>40</v>
      </c>
      <c r="AY599" s="7" t="s">
        <v>39</v>
      </c>
      <c r="AZ599" s="7" t="s">
        <v>38</v>
      </c>
      <c r="BA599" s="15">
        <v>4341474.4526009997</v>
      </c>
    </row>
    <row r="600" spans="2:53">
      <c r="B600" s="238"/>
      <c r="C600" s="239"/>
      <c r="D600" s="239"/>
      <c r="E600" s="240"/>
      <c r="F600" s="240"/>
      <c r="G600" s="240"/>
      <c r="H600" s="241"/>
      <c r="I600" s="241"/>
      <c r="J600" s="239"/>
      <c r="K600" s="239"/>
      <c r="L600" s="239"/>
      <c r="M600" s="242"/>
      <c r="S600" s="7" t="s">
        <v>58</v>
      </c>
      <c r="T600" s="7" t="s">
        <v>33</v>
      </c>
      <c r="U600" s="7" t="s">
        <v>42</v>
      </c>
      <c r="V600" s="13">
        <v>41730</v>
      </c>
      <c r="W600" s="13" t="s">
        <v>315</v>
      </c>
      <c r="X600" s="13" t="str">
        <f t="shared" si="20"/>
        <v>4/2/2018</v>
      </c>
      <c r="Y600" s="13" t="s">
        <v>363</v>
      </c>
      <c r="Z600" s="13"/>
      <c r="AA600" s="14">
        <v>4</v>
      </c>
      <c r="AB600" s="14" t="s">
        <v>35</v>
      </c>
      <c r="AC600" s="7" t="s">
        <v>40</v>
      </c>
      <c r="AD600" s="7" t="s">
        <v>39</v>
      </c>
      <c r="AE600" s="7" t="s">
        <v>38</v>
      </c>
      <c r="AF600" s="15">
        <v>4348448.7778535997</v>
      </c>
      <c r="AQ600" s="7" t="s">
        <v>58</v>
      </c>
      <c r="AR600" s="7" t="s">
        <v>33</v>
      </c>
      <c r="AS600" s="7" t="s">
        <v>42</v>
      </c>
      <c r="AT600" s="13">
        <v>41730</v>
      </c>
      <c r="AU600" s="13" t="s">
        <v>363</v>
      </c>
      <c r="AV600" s="235" t="str">
        <f t="shared" si="21"/>
        <v>Q2</v>
      </c>
      <c r="AW600" s="14" t="s">
        <v>35</v>
      </c>
      <c r="AX600" s="7" t="s">
        <v>40</v>
      </c>
      <c r="AY600" s="7" t="s">
        <v>39</v>
      </c>
      <c r="AZ600" s="7" t="s">
        <v>38</v>
      </c>
      <c r="BA600" s="15">
        <v>4348448.7778535997</v>
      </c>
    </row>
    <row r="601" spans="2:53">
      <c r="B601" s="243"/>
      <c r="C601" s="244"/>
      <c r="D601" s="244"/>
      <c r="E601" s="245"/>
      <c r="F601" s="245"/>
      <c r="G601" s="245"/>
      <c r="H601" s="246"/>
      <c r="I601" s="246"/>
      <c r="J601" s="244"/>
      <c r="K601" s="244"/>
      <c r="L601" s="244"/>
      <c r="M601" s="247"/>
      <c r="S601" s="7" t="s">
        <v>58</v>
      </c>
      <c r="T601" s="7" t="s">
        <v>33</v>
      </c>
      <c r="U601" s="7" t="s">
        <v>42</v>
      </c>
      <c r="V601" s="13">
        <v>41760</v>
      </c>
      <c r="W601" s="13" t="s">
        <v>272</v>
      </c>
      <c r="X601" s="13" t="str">
        <f t="shared" si="20"/>
        <v>5/2/2018</v>
      </c>
      <c r="Y601" s="13" t="s">
        <v>364</v>
      </c>
      <c r="Z601" s="13"/>
      <c r="AA601" s="14">
        <v>5</v>
      </c>
      <c r="AB601" s="14" t="s">
        <v>35</v>
      </c>
      <c r="AC601" s="7" t="s">
        <v>40</v>
      </c>
      <c r="AD601" s="7" t="s">
        <v>39</v>
      </c>
      <c r="AE601" s="7" t="s">
        <v>38</v>
      </c>
      <c r="AF601" s="15">
        <v>3249860.6738448003</v>
      </c>
      <c r="AQ601" s="7" t="s">
        <v>58</v>
      </c>
      <c r="AR601" s="7" t="s">
        <v>33</v>
      </c>
      <c r="AS601" s="7" t="s">
        <v>42</v>
      </c>
      <c r="AT601" s="13">
        <v>41760</v>
      </c>
      <c r="AU601" s="13" t="s">
        <v>364</v>
      </c>
      <c r="AV601" s="235" t="str">
        <f t="shared" si="21"/>
        <v>Q2</v>
      </c>
      <c r="AW601" s="14" t="s">
        <v>35</v>
      </c>
      <c r="AX601" s="7" t="s">
        <v>40</v>
      </c>
      <c r="AY601" s="7" t="s">
        <v>39</v>
      </c>
      <c r="AZ601" s="7" t="s">
        <v>38</v>
      </c>
      <c r="BA601" s="15">
        <v>3249860.6738448003</v>
      </c>
    </row>
    <row r="602" spans="2:53">
      <c r="B602" s="238"/>
      <c r="C602" s="239"/>
      <c r="D602" s="239"/>
      <c r="E602" s="240"/>
      <c r="F602" s="240"/>
      <c r="G602" s="240"/>
      <c r="H602" s="241"/>
      <c r="I602" s="241"/>
      <c r="J602" s="239"/>
      <c r="K602" s="239"/>
      <c r="L602" s="239"/>
      <c r="M602" s="242"/>
      <c r="S602" s="7" t="s">
        <v>58</v>
      </c>
      <c r="T602" s="7" t="s">
        <v>33</v>
      </c>
      <c r="U602" s="7" t="s">
        <v>42</v>
      </c>
      <c r="V602" s="13">
        <v>41791</v>
      </c>
      <c r="W602" s="13" t="s">
        <v>316</v>
      </c>
      <c r="X602" s="13" t="str">
        <f t="shared" si="20"/>
        <v>6/2/2018</v>
      </c>
      <c r="Y602" s="13" t="s">
        <v>365</v>
      </c>
      <c r="Z602" s="13"/>
      <c r="AA602" s="14">
        <v>6</v>
      </c>
      <c r="AB602" s="14" t="s">
        <v>35</v>
      </c>
      <c r="AC602" s="7" t="s">
        <v>40</v>
      </c>
      <c r="AD602" s="7" t="s">
        <v>39</v>
      </c>
      <c r="AE602" s="7" t="s">
        <v>38</v>
      </c>
      <c r="AF602" s="15">
        <v>3447637.2776856003</v>
      </c>
      <c r="AQ602" s="7" t="s">
        <v>58</v>
      </c>
      <c r="AR602" s="7" t="s">
        <v>33</v>
      </c>
      <c r="AS602" s="7" t="s">
        <v>42</v>
      </c>
      <c r="AT602" s="13">
        <v>41791</v>
      </c>
      <c r="AU602" s="13" t="s">
        <v>365</v>
      </c>
      <c r="AV602" s="235" t="str">
        <f t="shared" si="21"/>
        <v>Q2</v>
      </c>
      <c r="AW602" s="14" t="s">
        <v>35</v>
      </c>
      <c r="AX602" s="7" t="s">
        <v>40</v>
      </c>
      <c r="AY602" s="7" t="s">
        <v>39</v>
      </c>
      <c r="AZ602" s="7" t="s">
        <v>38</v>
      </c>
      <c r="BA602" s="15">
        <v>3447637.2776856003</v>
      </c>
    </row>
    <row r="603" spans="2:53">
      <c r="B603" s="243"/>
      <c r="C603" s="244"/>
      <c r="D603" s="244"/>
      <c r="E603" s="245"/>
      <c r="F603" s="245"/>
      <c r="G603" s="245"/>
      <c r="H603" s="246"/>
      <c r="I603" s="246"/>
      <c r="J603" s="244"/>
      <c r="K603" s="244"/>
      <c r="L603" s="244"/>
      <c r="M603" s="247"/>
      <c r="S603" s="7" t="s">
        <v>58</v>
      </c>
      <c r="T603" s="7" t="s">
        <v>33</v>
      </c>
      <c r="U603" s="7" t="s">
        <v>42</v>
      </c>
      <c r="V603" s="13">
        <v>41456</v>
      </c>
      <c r="W603" s="13" t="s">
        <v>317</v>
      </c>
      <c r="X603" s="13" t="str">
        <f t="shared" si="20"/>
        <v>7/2/2017</v>
      </c>
      <c r="Y603" s="13" t="s">
        <v>354</v>
      </c>
      <c r="Z603" s="13"/>
      <c r="AA603" s="14">
        <v>7</v>
      </c>
      <c r="AB603" s="14" t="s">
        <v>35</v>
      </c>
      <c r="AC603" s="7" t="s">
        <v>41</v>
      </c>
      <c r="AD603" s="7" t="s">
        <v>37</v>
      </c>
      <c r="AE603" s="7" t="s">
        <v>38</v>
      </c>
      <c r="AF603" s="15">
        <v>4205710.5050467979</v>
      </c>
      <c r="AQ603" s="7" t="s">
        <v>58</v>
      </c>
      <c r="AR603" s="7" t="s">
        <v>33</v>
      </c>
      <c r="AS603" s="7" t="s">
        <v>42</v>
      </c>
      <c r="AT603" s="13">
        <v>41456</v>
      </c>
      <c r="AU603" s="13" t="s">
        <v>354</v>
      </c>
      <c r="AV603" s="235" t="str">
        <f t="shared" si="21"/>
        <v>Q3</v>
      </c>
      <c r="AW603" s="14" t="s">
        <v>35</v>
      </c>
      <c r="AX603" s="7" t="s">
        <v>41</v>
      </c>
      <c r="AY603" s="7" t="s">
        <v>37</v>
      </c>
      <c r="AZ603" s="7" t="s">
        <v>38</v>
      </c>
      <c r="BA603" s="15">
        <v>4205710.5050467979</v>
      </c>
    </row>
    <row r="604" spans="2:53">
      <c r="B604" s="238"/>
      <c r="C604" s="239"/>
      <c r="D604" s="239"/>
      <c r="E604" s="240"/>
      <c r="F604" s="240"/>
      <c r="G604" s="240"/>
      <c r="H604" s="241"/>
      <c r="I604" s="241"/>
      <c r="J604" s="239"/>
      <c r="K604" s="239"/>
      <c r="L604" s="239"/>
      <c r="M604" s="242"/>
      <c r="S604" s="7" t="s">
        <v>58</v>
      </c>
      <c r="T604" s="7" t="s">
        <v>33</v>
      </c>
      <c r="U604" s="7" t="s">
        <v>42</v>
      </c>
      <c r="V604" s="13">
        <v>41487</v>
      </c>
      <c r="W604" s="13" t="s">
        <v>318</v>
      </c>
      <c r="X604" s="13" t="str">
        <f t="shared" ref="X604:X667" si="22">MONTH(V604)&amp; "/" &amp; DAY(V604) &amp; "/" &amp; YEAR(V604)</f>
        <v>8/2/2017</v>
      </c>
      <c r="Y604" s="13" t="s">
        <v>355</v>
      </c>
      <c r="Z604" s="13"/>
      <c r="AA604" s="14">
        <v>8</v>
      </c>
      <c r="AB604" s="14" t="s">
        <v>35</v>
      </c>
      <c r="AC604" s="7" t="s">
        <v>41</v>
      </c>
      <c r="AD604" s="7" t="s">
        <v>37</v>
      </c>
      <c r="AE604" s="7" t="s">
        <v>38</v>
      </c>
      <c r="AF604" s="15">
        <v>3388330.7652803189</v>
      </c>
      <c r="AQ604" s="7" t="s">
        <v>58</v>
      </c>
      <c r="AR604" s="7" t="s">
        <v>33</v>
      </c>
      <c r="AS604" s="7" t="s">
        <v>42</v>
      </c>
      <c r="AT604" s="13">
        <v>41487</v>
      </c>
      <c r="AU604" s="13" t="s">
        <v>355</v>
      </c>
      <c r="AV604" s="235" t="str">
        <f t="shared" ref="AV604:AV667" si="23">"Q"&amp;ROUNDUP(MONTH(AU604)/3,0)</f>
        <v>Q3</v>
      </c>
      <c r="AW604" s="14" t="s">
        <v>35</v>
      </c>
      <c r="AX604" s="7" t="s">
        <v>41</v>
      </c>
      <c r="AY604" s="7" t="s">
        <v>37</v>
      </c>
      <c r="AZ604" s="7" t="s">
        <v>38</v>
      </c>
      <c r="BA604" s="15">
        <v>3388330.7652803189</v>
      </c>
    </row>
    <row r="605" spans="2:53">
      <c r="B605" s="243"/>
      <c r="C605" s="244"/>
      <c r="D605" s="244"/>
      <c r="E605" s="245"/>
      <c r="F605" s="245"/>
      <c r="G605" s="245"/>
      <c r="H605" s="246"/>
      <c r="I605" s="246"/>
      <c r="J605" s="244"/>
      <c r="K605" s="244"/>
      <c r="L605" s="244"/>
      <c r="M605" s="247"/>
      <c r="S605" s="7" t="s">
        <v>58</v>
      </c>
      <c r="T605" s="7" t="s">
        <v>33</v>
      </c>
      <c r="U605" s="7" t="s">
        <v>42</v>
      </c>
      <c r="V605" s="13">
        <v>41518</v>
      </c>
      <c r="W605" s="13" t="s">
        <v>319</v>
      </c>
      <c r="X605" s="13" t="str">
        <f t="shared" si="22"/>
        <v>9/2/2017</v>
      </c>
      <c r="Y605" s="13" t="s">
        <v>356</v>
      </c>
      <c r="Z605" s="13"/>
      <c r="AA605" s="14">
        <v>9</v>
      </c>
      <c r="AB605" s="14" t="s">
        <v>35</v>
      </c>
      <c r="AC605" s="7" t="s">
        <v>41</v>
      </c>
      <c r="AD605" s="7" t="s">
        <v>37</v>
      </c>
      <c r="AE605" s="7" t="s">
        <v>38</v>
      </c>
      <c r="AF605" s="15">
        <v>4067080.518160814</v>
      </c>
      <c r="AQ605" s="7" t="s">
        <v>58</v>
      </c>
      <c r="AR605" s="7" t="s">
        <v>33</v>
      </c>
      <c r="AS605" s="7" t="s">
        <v>42</v>
      </c>
      <c r="AT605" s="13">
        <v>41518</v>
      </c>
      <c r="AU605" s="13" t="s">
        <v>356</v>
      </c>
      <c r="AV605" s="235" t="str">
        <f t="shared" si="23"/>
        <v>Q3</v>
      </c>
      <c r="AW605" s="14" t="s">
        <v>35</v>
      </c>
      <c r="AX605" s="7" t="s">
        <v>41</v>
      </c>
      <c r="AY605" s="7" t="s">
        <v>37</v>
      </c>
      <c r="AZ605" s="7" t="s">
        <v>38</v>
      </c>
      <c r="BA605" s="15">
        <v>4067080.518160814</v>
      </c>
    </row>
    <row r="606" spans="2:53">
      <c r="B606" s="238"/>
      <c r="C606" s="239"/>
      <c r="D606" s="239"/>
      <c r="E606" s="240"/>
      <c r="F606" s="240"/>
      <c r="G606" s="240"/>
      <c r="H606" s="241"/>
      <c r="I606" s="241"/>
      <c r="J606" s="239"/>
      <c r="K606" s="239"/>
      <c r="L606" s="239"/>
      <c r="M606" s="242"/>
      <c r="S606" s="7" t="s">
        <v>58</v>
      </c>
      <c r="T606" s="7" t="s">
        <v>33</v>
      </c>
      <c r="U606" s="7" t="s">
        <v>42</v>
      </c>
      <c r="V606" s="13">
        <v>41548</v>
      </c>
      <c r="W606" s="13" t="s">
        <v>320</v>
      </c>
      <c r="X606" s="13" t="str">
        <f t="shared" si="22"/>
        <v>10/2/2017</v>
      </c>
      <c r="Y606" s="13" t="s">
        <v>357</v>
      </c>
      <c r="Z606" s="13"/>
      <c r="AA606" s="14">
        <v>10</v>
      </c>
      <c r="AB606" s="14" t="s">
        <v>35</v>
      </c>
      <c r="AC606" s="7" t="s">
        <v>41</v>
      </c>
      <c r="AD606" s="7" t="s">
        <v>37</v>
      </c>
      <c r="AE606" s="7" t="s">
        <v>38</v>
      </c>
      <c r="AF606" s="15">
        <v>3744069.5923996787</v>
      </c>
      <c r="AQ606" s="7" t="s">
        <v>58</v>
      </c>
      <c r="AR606" s="7" t="s">
        <v>33</v>
      </c>
      <c r="AS606" s="7" t="s">
        <v>42</v>
      </c>
      <c r="AT606" s="13">
        <v>41548</v>
      </c>
      <c r="AU606" s="13" t="s">
        <v>357</v>
      </c>
      <c r="AV606" s="235" t="str">
        <f t="shared" si="23"/>
        <v>Q4</v>
      </c>
      <c r="AW606" s="14" t="s">
        <v>35</v>
      </c>
      <c r="AX606" s="7" t="s">
        <v>41</v>
      </c>
      <c r="AY606" s="7" t="s">
        <v>37</v>
      </c>
      <c r="AZ606" s="7" t="s">
        <v>38</v>
      </c>
      <c r="BA606" s="15">
        <v>3744069.5923996787</v>
      </c>
    </row>
    <row r="607" spans="2:53">
      <c r="B607" s="243"/>
      <c r="C607" s="244"/>
      <c r="D607" s="244"/>
      <c r="E607" s="245"/>
      <c r="F607" s="245"/>
      <c r="G607" s="245"/>
      <c r="H607" s="246"/>
      <c r="I607" s="246"/>
      <c r="J607" s="244"/>
      <c r="K607" s="244"/>
      <c r="L607" s="244"/>
      <c r="M607" s="247"/>
      <c r="S607" s="7" t="s">
        <v>58</v>
      </c>
      <c r="T607" s="7" t="s">
        <v>33</v>
      </c>
      <c r="U607" s="7" t="s">
        <v>42</v>
      </c>
      <c r="V607" s="13">
        <v>41579</v>
      </c>
      <c r="W607" s="13" t="s">
        <v>321</v>
      </c>
      <c r="X607" s="13" t="str">
        <f t="shared" si="22"/>
        <v>11/2/2017</v>
      </c>
      <c r="Y607" s="13" t="s">
        <v>358</v>
      </c>
      <c r="Z607" s="13"/>
      <c r="AA607" s="14">
        <v>11</v>
      </c>
      <c r="AB607" s="14" t="s">
        <v>35</v>
      </c>
      <c r="AC607" s="7" t="s">
        <v>41</v>
      </c>
      <c r="AD607" s="7" t="s">
        <v>37</v>
      </c>
      <c r="AE607" s="7" t="s">
        <v>38</v>
      </c>
      <c r="AF607" s="15">
        <v>3462813.1125993291</v>
      </c>
      <c r="AQ607" s="7" t="s">
        <v>58</v>
      </c>
      <c r="AR607" s="7" t="s">
        <v>33</v>
      </c>
      <c r="AS607" s="7" t="s">
        <v>42</v>
      </c>
      <c r="AT607" s="13">
        <v>41579</v>
      </c>
      <c r="AU607" s="13" t="s">
        <v>358</v>
      </c>
      <c r="AV607" s="235" t="str">
        <f t="shared" si="23"/>
        <v>Q4</v>
      </c>
      <c r="AW607" s="14" t="s">
        <v>35</v>
      </c>
      <c r="AX607" s="7" t="s">
        <v>41</v>
      </c>
      <c r="AY607" s="7" t="s">
        <v>37</v>
      </c>
      <c r="AZ607" s="7" t="s">
        <v>38</v>
      </c>
      <c r="BA607" s="15">
        <v>3462813.1125993291</v>
      </c>
    </row>
    <row r="608" spans="2:53">
      <c r="B608" s="238"/>
      <c r="C608" s="239"/>
      <c r="D608" s="239"/>
      <c r="E608" s="240"/>
      <c r="F608" s="240"/>
      <c r="G608" s="240"/>
      <c r="H608" s="241"/>
      <c r="I608" s="241"/>
      <c r="J608" s="239"/>
      <c r="K608" s="239"/>
      <c r="L608" s="239"/>
      <c r="M608" s="242"/>
      <c r="S608" s="7" t="s">
        <v>58</v>
      </c>
      <c r="T608" s="7" t="s">
        <v>33</v>
      </c>
      <c r="U608" s="7" t="s">
        <v>42</v>
      </c>
      <c r="V608" s="13">
        <v>41609</v>
      </c>
      <c r="W608" s="13" t="s">
        <v>322</v>
      </c>
      <c r="X608" s="13" t="str">
        <f t="shared" si="22"/>
        <v>12/2/2017</v>
      </c>
      <c r="Y608" s="13" t="s">
        <v>359</v>
      </c>
      <c r="Z608" s="13"/>
      <c r="AA608" s="14">
        <v>12</v>
      </c>
      <c r="AB608" s="14" t="s">
        <v>35</v>
      </c>
      <c r="AC608" s="7" t="s">
        <v>41</v>
      </c>
      <c r="AD608" s="7" t="s">
        <v>37</v>
      </c>
      <c r="AE608" s="7" t="s">
        <v>38</v>
      </c>
      <c r="AF608" s="15">
        <v>3568361.8434775192</v>
      </c>
      <c r="AQ608" s="7" t="s">
        <v>58</v>
      </c>
      <c r="AR608" s="7" t="s">
        <v>33</v>
      </c>
      <c r="AS608" s="7" t="s">
        <v>42</v>
      </c>
      <c r="AT608" s="13">
        <v>41609</v>
      </c>
      <c r="AU608" s="13" t="s">
        <v>359</v>
      </c>
      <c r="AV608" s="235" t="str">
        <f t="shared" si="23"/>
        <v>Q4</v>
      </c>
      <c r="AW608" s="14" t="s">
        <v>35</v>
      </c>
      <c r="AX608" s="7" t="s">
        <v>41</v>
      </c>
      <c r="AY608" s="7" t="s">
        <v>37</v>
      </c>
      <c r="AZ608" s="7" t="s">
        <v>38</v>
      </c>
      <c r="BA608" s="15">
        <v>3568361.8434775192</v>
      </c>
    </row>
    <row r="609" spans="2:53">
      <c r="B609" s="243"/>
      <c r="C609" s="244"/>
      <c r="D609" s="244"/>
      <c r="E609" s="245"/>
      <c r="F609" s="245"/>
      <c r="G609" s="245"/>
      <c r="H609" s="246"/>
      <c r="I609" s="246"/>
      <c r="J609" s="244"/>
      <c r="K609" s="244"/>
      <c r="L609" s="244"/>
      <c r="M609" s="247"/>
      <c r="S609" s="7" t="s">
        <v>58</v>
      </c>
      <c r="T609" s="7" t="s">
        <v>33</v>
      </c>
      <c r="U609" s="7" t="s">
        <v>42</v>
      </c>
      <c r="V609" s="13">
        <v>41640</v>
      </c>
      <c r="W609" s="13" t="s">
        <v>312</v>
      </c>
      <c r="X609" s="13" t="str">
        <f t="shared" si="22"/>
        <v>1/2/2018</v>
      </c>
      <c r="Y609" s="13" t="s">
        <v>360</v>
      </c>
      <c r="Z609" s="13"/>
      <c r="AA609" s="14">
        <v>1</v>
      </c>
      <c r="AB609" s="14" t="s">
        <v>35</v>
      </c>
      <c r="AC609" s="7" t="s">
        <v>41</v>
      </c>
      <c r="AD609" s="7" t="s">
        <v>37</v>
      </c>
      <c r="AE609" s="7" t="s">
        <v>38</v>
      </c>
      <c r="AF609" s="15">
        <v>5471503.3322801981</v>
      </c>
      <c r="AQ609" s="7" t="s">
        <v>58</v>
      </c>
      <c r="AR609" s="7" t="s">
        <v>33</v>
      </c>
      <c r="AS609" s="7" t="s">
        <v>42</v>
      </c>
      <c r="AT609" s="13">
        <v>41640</v>
      </c>
      <c r="AU609" s="13" t="s">
        <v>360</v>
      </c>
      <c r="AV609" s="235" t="str">
        <f t="shared" si="23"/>
        <v>Q1</v>
      </c>
      <c r="AW609" s="14" t="s">
        <v>35</v>
      </c>
      <c r="AX609" s="7" t="s">
        <v>41</v>
      </c>
      <c r="AY609" s="7" t="s">
        <v>37</v>
      </c>
      <c r="AZ609" s="7" t="s">
        <v>38</v>
      </c>
      <c r="BA609" s="15">
        <v>5471503.3322801981</v>
      </c>
    </row>
    <row r="610" spans="2:53">
      <c r="B610" s="238"/>
      <c r="C610" s="239"/>
      <c r="D610" s="239"/>
      <c r="E610" s="240"/>
      <c r="F610" s="240"/>
      <c r="G610" s="240"/>
      <c r="H610" s="241"/>
      <c r="I610" s="241"/>
      <c r="J610" s="239"/>
      <c r="K610" s="239"/>
      <c r="L610" s="239"/>
      <c r="M610" s="242"/>
      <c r="S610" s="7" t="s">
        <v>58</v>
      </c>
      <c r="T610" s="7" t="s">
        <v>33</v>
      </c>
      <c r="U610" s="7" t="s">
        <v>42</v>
      </c>
      <c r="V610" s="13">
        <v>41671</v>
      </c>
      <c r="W610" s="13" t="s">
        <v>313</v>
      </c>
      <c r="X610" s="13" t="str">
        <f t="shared" si="22"/>
        <v>2/2/2018</v>
      </c>
      <c r="Y610" s="13" t="s">
        <v>361</v>
      </c>
      <c r="Z610" s="13"/>
      <c r="AA610" s="14">
        <v>2</v>
      </c>
      <c r="AB610" s="14" t="s">
        <v>35</v>
      </c>
      <c r="AC610" s="7" t="s">
        <v>41</v>
      </c>
      <c r="AD610" s="7" t="s">
        <v>37</v>
      </c>
      <c r="AE610" s="7" t="s">
        <v>38</v>
      </c>
      <c r="AF610" s="15">
        <v>5059522.5801976481</v>
      </c>
      <c r="AQ610" s="7" t="s">
        <v>58</v>
      </c>
      <c r="AR610" s="7" t="s">
        <v>33</v>
      </c>
      <c r="AS610" s="7" t="s">
        <v>42</v>
      </c>
      <c r="AT610" s="13">
        <v>41671</v>
      </c>
      <c r="AU610" s="13" t="s">
        <v>361</v>
      </c>
      <c r="AV610" s="235" t="str">
        <f t="shared" si="23"/>
        <v>Q1</v>
      </c>
      <c r="AW610" s="14" t="s">
        <v>35</v>
      </c>
      <c r="AX610" s="7" t="s">
        <v>41</v>
      </c>
      <c r="AY610" s="7" t="s">
        <v>37</v>
      </c>
      <c r="AZ610" s="7" t="s">
        <v>38</v>
      </c>
      <c r="BA610" s="15">
        <v>5059522.5801976481</v>
      </c>
    </row>
    <row r="611" spans="2:53">
      <c r="B611" s="243"/>
      <c r="C611" s="244"/>
      <c r="D611" s="244"/>
      <c r="E611" s="245"/>
      <c r="F611" s="245"/>
      <c r="G611" s="245"/>
      <c r="H611" s="246"/>
      <c r="I611" s="246"/>
      <c r="J611" s="244"/>
      <c r="K611" s="244"/>
      <c r="L611" s="244"/>
      <c r="M611" s="247"/>
      <c r="S611" s="7" t="s">
        <v>58</v>
      </c>
      <c r="T611" s="7" t="s">
        <v>33</v>
      </c>
      <c r="U611" s="7" t="s">
        <v>42</v>
      </c>
      <c r="V611" s="13">
        <v>41699</v>
      </c>
      <c r="W611" s="13" t="s">
        <v>314</v>
      </c>
      <c r="X611" s="13" t="str">
        <f t="shared" si="22"/>
        <v>3/2/2018</v>
      </c>
      <c r="Y611" s="13" t="s">
        <v>362</v>
      </c>
      <c r="Z611" s="13"/>
      <c r="AA611" s="14">
        <v>3</v>
      </c>
      <c r="AB611" s="14" t="s">
        <v>35</v>
      </c>
      <c r="AC611" s="7" t="s">
        <v>41</v>
      </c>
      <c r="AD611" s="7" t="s">
        <v>37</v>
      </c>
      <c r="AE611" s="7" t="s">
        <v>38</v>
      </c>
      <c r="AF611" s="15">
        <v>4550701.2166301943</v>
      </c>
      <c r="AQ611" s="7" t="s">
        <v>58</v>
      </c>
      <c r="AR611" s="7" t="s">
        <v>33</v>
      </c>
      <c r="AS611" s="7" t="s">
        <v>42</v>
      </c>
      <c r="AT611" s="13">
        <v>41699</v>
      </c>
      <c r="AU611" s="13" t="s">
        <v>362</v>
      </c>
      <c r="AV611" s="235" t="str">
        <f t="shared" si="23"/>
        <v>Q1</v>
      </c>
      <c r="AW611" s="14" t="s">
        <v>35</v>
      </c>
      <c r="AX611" s="7" t="s">
        <v>41</v>
      </c>
      <c r="AY611" s="7" t="s">
        <v>37</v>
      </c>
      <c r="AZ611" s="7" t="s">
        <v>38</v>
      </c>
      <c r="BA611" s="15">
        <v>4550701.2166301943</v>
      </c>
    </row>
    <row r="612" spans="2:53">
      <c r="B612" s="238"/>
      <c r="C612" s="239"/>
      <c r="D612" s="239"/>
      <c r="E612" s="240"/>
      <c r="F612" s="240"/>
      <c r="G612" s="240"/>
      <c r="H612" s="241"/>
      <c r="I612" s="241"/>
      <c r="J612" s="239"/>
      <c r="K612" s="239"/>
      <c r="L612" s="239"/>
      <c r="M612" s="242"/>
      <c r="S612" s="7" t="s">
        <v>58</v>
      </c>
      <c r="T612" s="7" t="s">
        <v>33</v>
      </c>
      <c r="U612" s="7" t="s">
        <v>42</v>
      </c>
      <c r="V612" s="13">
        <v>41730</v>
      </c>
      <c r="W612" s="13" t="s">
        <v>315</v>
      </c>
      <c r="X612" s="13" t="str">
        <f t="shared" si="22"/>
        <v>4/2/2018</v>
      </c>
      <c r="Y612" s="13" t="s">
        <v>363</v>
      </c>
      <c r="Z612" s="13"/>
      <c r="AA612" s="14">
        <v>4</v>
      </c>
      <c r="AB612" s="14" t="s">
        <v>35</v>
      </c>
      <c r="AC612" s="7" t="s">
        <v>41</v>
      </c>
      <c r="AD612" s="7" t="s">
        <v>37</v>
      </c>
      <c r="AE612" s="7" t="s">
        <v>38</v>
      </c>
      <c r="AF612" s="15">
        <v>4783246.4214486899</v>
      </c>
      <c r="AQ612" s="7" t="s">
        <v>58</v>
      </c>
      <c r="AR612" s="7" t="s">
        <v>33</v>
      </c>
      <c r="AS612" s="7" t="s">
        <v>42</v>
      </c>
      <c r="AT612" s="13">
        <v>41730</v>
      </c>
      <c r="AU612" s="13" t="s">
        <v>363</v>
      </c>
      <c r="AV612" s="235" t="str">
        <f t="shared" si="23"/>
        <v>Q2</v>
      </c>
      <c r="AW612" s="14" t="s">
        <v>35</v>
      </c>
      <c r="AX612" s="7" t="s">
        <v>41</v>
      </c>
      <c r="AY612" s="7" t="s">
        <v>37</v>
      </c>
      <c r="AZ612" s="7" t="s">
        <v>38</v>
      </c>
      <c r="BA612" s="15">
        <v>4783246.4214486899</v>
      </c>
    </row>
    <row r="613" spans="2:53">
      <c r="B613" s="243"/>
      <c r="C613" s="244"/>
      <c r="D613" s="244"/>
      <c r="E613" s="245"/>
      <c r="F613" s="245"/>
      <c r="G613" s="245"/>
      <c r="H613" s="246"/>
      <c r="I613" s="246"/>
      <c r="J613" s="244"/>
      <c r="K613" s="244"/>
      <c r="L613" s="244"/>
      <c r="M613" s="247"/>
      <c r="S613" s="7" t="s">
        <v>58</v>
      </c>
      <c r="T613" s="7" t="s">
        <v>33</v>
      </c>
      <c r="U613" s="7" t="s">
        <v>42</v>
      </c>
      <c r="V613" s="13">
        <v>41760</v>
      </c>
      <c r="W613" s="13" t="s">
        <v>272</v>
      </c>
      <c r="X613" s="13" t="str">
        <f t="shared" si="22"/>
        <v>5/2/2018</v>
      </c>
      <c r="Y613" s="13" t="s">
        <v>364</v>
      </c>
      <c r="Z613" s="13"/>
      <c r="AA613" s="14">
        <v>5</v>
      </c>
      <c r="AB613" s="14" t="s">
        <v>35</v>
      </c>
      <c r="AC613" s="7" t="s">
        <v>41</v>
      </c>
      <c r="AD613" s="7" t="s">
        <v>37</v>
      </c>
      <c r="AE613" s="7" t="s">
        <v>38</v>
      </c>
      <c r="AF613" s="15">
        <v>3615900.6923301592</v>
      </c>
      <c r="AQ613" s="7" t="s">
        <v>58</v>
      </c>
      <c r="AR613" s="7" t="s">
        <v>33</v>
      </c>
      <c r="AS613" s="7" t="s">
        <v>42</v>
      </c>
      <c r="AT613" s="13">
        <v>41760</v>
      </c>
      <c r="AU613" s="13" t="s">
        <v>364</v>
      </c>
      <c r="AV613" s="235" t="str">
        <f t="shared" si="23"/>
        <v>Q2</v>
      </c>
      <c r="AW613" s="14" t="s">
        <v>35</v>
      </c>
      <c r="AX613" s="7" t="s">
        <v>41</v>
      </c>
      <c r="AY613" s="7" t="s">
        <v>37</v>
      </c>
      <c r="AZ613" s="7" t="s">
        <v>38</v>
      </c>
      <c r="BA613" s="15">
        <v>3615900.6923301592</v>
      </c>
    </row>
    <row r="614" spans="2:53">
      <c r="B614" s="238"/>
      <c r="C614" s="239"/>
      <c r="D614" s="239"/>
      <c r="E614" s="240"/>
      <c r="F614" s="240"/>
      <c r="G614" s="240"/>
      <c r="H614" s="241"/>
      <c r="I614" s="241"/>
      <c r="J614" s="239"/>
      <c r="K614" s="239"/>
      <c r="L614" s="239"/>
      <c r="M614" s="242"/>
      <c r="S614" s="7" t="s">
        <v>58</v>
      </c>
      <c r="T614" s="7" t="s">
        <v>33</v>
      </c>
      <c r="U614" s="7" t="s">
        <v>42</v>
      </c>
      <c r="V614" s="13">
        <v>41791</v>
      </c>
      <c r="W614" s="13" t="s">
        <v>316</v>
      </c>
      <c r="X614" s="13" t="str">
        <f t="shared" si="22"/>
        <v>6/2/2018</v>
      </c>
      <c r="Y614" s="13" t="s">
        <v>365</v>
      </c>
      <c r="Z614" s="13"/>
      <c r="AA614" s="14">
        <v>6</v>
      </c>
      <c r="AB614" s="14" t="s">
        <v>35</v>
      </c>
      <c r="AC614" s="7" t="s">
        <v>41</v>
      </c>
      <c r="AD614" s="7" t="s">
        <v>37</v>
      </c>
      <c r="AE614" s="7" t="s">
        <v>38</v>
      </c>
      <c r="AF614" s="15">
        <v>3879202.5837155385</v>
      </c>
      <c r="AQ614" s="7" t="s">
        <v>58</v>
      </c>
      <c r="AR614" s="7" t="s">
        <v>33</v>
      </c>
      <c r="AS614" s="7" t="s">
        <v>42</v>
      </c>
      <c r="AT614" s="13">
        <v>41791</v>
      </c>
      <c r="AU614" s="13" t="s">
        <v>365</v>
      </c>
      <c r="AV614" s="235" t="str">
        <f t="shared" si="23"/>
        <v>Q2</v>
      </c>
      <c r="AW614" s="14" t="s">
        <v>35</v>
      </c>
      <c r="AX614" s="7" t="s">
        <v>41</v>
      </c>
      <c r="AY614" s="7" t="s">
        <v>37</v>
      </c>
      <c r="AZ614" s="7" t="s">
        <v>38</v>
      </c>
      <c r="BA614" s="15">
        <v>3879202.5837155385</v>
      </c>
    </row>
    <row r="615" spans="2:53">
      <c r="B615" s="243"/>
      <c r="C615" s="244"/>
      <c r="D615" s="244"/>
      <c r="E615" s="245"/>
      <c r="F615" s="245"/>
      <c r="G615" s="245"/>
      <c r="H615" s="246"/>
      <c r="I615" s="246"/>
      <c r="J615" s="244"/>
      <c r="K615" s="244"/>
      <c r="L615" s="244"/>
      <c r="M615" s="247"/>
      <c r="S615" s="7" t="s">
        <v>58</v>
      </c>
      <c r="T615" s="7" t="s">
        <v>33</v>
      </c>
      <c r="U615" s="7" t="s">
        <v>43</v>
      </c>
      <c r="V615" s="13">
        <v>41456</v>
      </c>
      <c r="W615" s="13" t="s">
        <v>317</v>
      </c>
      <c r="X615" s="13" t="str">
        <f t="shared" si="22"/>
        <v>7/2/2017</v>
      </c>
      <c r="Y615" s="13" t="s">
        <v>354</v>
      </c>
      <c r="Z615" s="13"/>
      <c r="AA615" s="14">
        <v>7</v>
      </c>
      <c r="AB615" s="14" t="s">
        <v>35</v>
      </c>
      <c r="AC615" s="7" t="s">
        <v>36</v>
      </c>
      <c r="AD615" s="7" t="s">
        <v>37</v>
      </c>
      <c r="AE615" s="7" t="s">
        <v>38</v>
      </c>
      <c r="AF615" s="15">
        <v>1689221.1490034999</v>
      </c>
      <c r="AQ615" s="7" t="s">
        <v>58</v>
      </c>
      <c r="AR615" s="7" t="s">
        <v>33</v>
      </c>
      <c r="AS615" s="7" t="s">
        <v>43</v>
      </c>
      <c r="AT615" s="13">
        <v>41456</v>
      </c>
      <c r="AU615" s="13" t="s">
        <v>354</v>
      </c>
      <c r="AV615" s="235" t="str">
        <f t="shared" si="23"/>
        <v>Q3</v>
      </c>
      <c r="AW615" s="14" t="s">
        <v>35</v>
      </c>
      <c r="AX615" s="7" t="s">
        <v>36</v>
      </c>
      <c r="AY615" s="7" t="s">
        <v>37</v>
      </c>
      <c r="AZ615" s="7" t="s">
        <v>38</v>
      </c>
      <c r="BA615" s="15">
        <v>1689221.1490034999</v>
      </c>
    </row>
    <row r="616" spans="2:53">
      <c r="B616" s="238"/>
      <c r="C616" s="239"/>
      <c r="D616" s="239"/>
      <c r="E616" s="240"/>
      <c r="F616" s="240"/>
      <c r="G616" s="240"/>
      <c r="H616" s="241"/>
      <c r="I616" s="241"/>
      <c r="J616" s="239"/>
      <c r="K616" s="239"/>
      <c r="L616" s="239"/>
      <c r="M616" s="242"/>
      <c r="S616" s="7" t="s">
        <v>58</v>
      </c>
      <c r="T616" s="7" t="s">
        <v>33</v>
      </c>
      <c r="U616" s="7" t="s">
        <v>43</v>
      </c>
      <c r="V616" s="13">
        <v>41487</v>
      </c>
      <c r="W616" s="13" t="s">
        <v>318</v>
      </c>
      <c r="X616" s="13" t="str">
        <f t="shared" si="22"/>
        <v>8/2/2017</v>
      </c>
      <c r="Y616" s="13" t="s">
        <v>355</v>
      </c>
      <c r="Z616" s="13"/>
      <c r="AA616" s="14">
        <v>8</v>
      </c>
      <c r="AB616" s="14" t="s">
        <v>35</v>
      </c>
      <c r="AC616" s="7" t="s">
        <v>36</v>
      </c>
      <c r="AD616" s="7" t="s">
        <v>37</v>
      </c>
      <c r="AE616" s="7" t="s">
        <v>38</v>
      </c>
      <c r="AF616" s="15">
        <v>2059921.8667754997</v>
      </c>
      <c r="AQ616" s="7" t="s">
        <v>58</v>
      </c>
      <c r="AR616" s="7" t="s">
        <v>33</v>
      </c>
      <c r="AS616" s="7" t="s">
        <v>43</v>
      </c>
      <c r="AT616" s="13">
        <v>41487</v>
      </c>
      <c r="AU616" s="13" t="s">
        <v>355</v>
      </c>
      <c r="AV616" s="235" t="str">
        <f t="shared" si="23"/>
        <v>Q3</v>
      </c>
      <c r="AW616" s="14" t="s">
        <v>35</v>
      </c>
      <c r="AX616" s="7" t="s">
        <v>36</v>
      </c>
      <c r="AY616" s="7" t="s">
        <v>37</v>
      </c>
      <c r="AZ616" s="7" t="s">
        <v>38</v>
      </c>
      <c r="BA616" s="15">
        <v>2059921.8667754997</v>
      </c>
    </row>
    <row r="617" spans="2:53">
      <c r="B617" s="243"/>
      <c r="C617" s="244"/>
      <c r="D617" s="244"/>
      <c r="E617" s="245"/>
      <c r="F617" s="245"/>
      <c r="G617" s="245"/>
      <c r="H617" s="246"/>
      <c r="I617" s="246"/>
      <c r="J617" s="244"/>
      <c r="K617" s="244"/>
      <c r="L617" s="244"/>
      <c r="M617" s="247"/>
      <c r="S617" s="7" t="s">
        <v>58</v>
      </c>
      <c r="T617" s="7" t="s">
        <v>33</v>
      </c>
      <c r="U617" s="7" t="s">
        <v>43</v>
      </c>
      <c r="V617" s="13">
        <v>41518</v>
      </c>
      <c r="W617" s="13" t="s">
        <v>319</v>
      </c>
      <c r="X617" s="13" t="str">
        <f t="shared" si="22"/>
        <v>9/2/2017</v>
      </c>
      <c r="Y617" s="13" t="s">
        <v>356</v>
      </c>
      <c r="Z617" s="13"/>
      <c r="AA617" s="14">
        <v>9</v>
      </c>
      <c r="AB617" s="14" t="s">
        <v>35</v>
      </c>
      <c r="AC617" s="7" t="s">
        <v>36</v>
      </c>
      <c r="AD617" s="7" t="s">
        <v>37</v>
      </c>
      <c r="AE617" s="7" t="s">
        <v>38</v>
      </c>
      <c r="AF617" s="15">
        <v>1793176.531129</v>
      </c>
      <c r="AQ617" s="7" t="s">
        <v>58</v>
      </c>
      <c r="AR617" s="7" t="s">
        <v>33</v>
      </c>
      <c r="AS617" s="7" t="s">
        <v>43</v>
      </c>
      <c r="AT617" s="13">
        <v>41518</v>
      </c>
      <c r="AU617" s="13" t="s">
        <v>356</v>
      </c>
      <c r="AV617" s="235" t="str">
        <f t="shared" si="23"/>
        <v>Q3</v>
      </c>
      <c r="AW617" s="14" t="s">
        <v>35</v>
      </c>
      <c r="AX617" s="7" t="s">
        <v>36</v>
      </c>
      <c r="AY617" s="7" t="s">
        <v>37</v>
      </c>
      <c r="AZ617" s="7" t="s">
        <v>38</v>
      </c>
      <c r="BA617" s="15">
        <v>1793176.531129</v>
      </c>
    </row>
    <row r="618" spans="2:53">
      <c r="B618" s="238"/>
      <c r="C618" s="239"/>
      <c r="D618" s="239"/>
      <c r="E618" s="240"/>
      <c r="F618" s="240"/>
      <c r="G618" s="240"/>
      <c r="H618" s="241"/>
      <c r="I618" s="241"/>
      <c r="J618" s="239"/>
      <c r="K618" s="239"/>
      <c r="L618" s="239"/>
      <c r="M618" s="242"/>
      <c r="S618" s="7" t="s">
        <v>58</v>
      </c>
      <c r="T618" s="7" t="s">
        <v>33</v>
      </c>
      <c r="U618" s="7" t="s">
        <v>43</v>
      </c>
      <c r="V618" s="13">
        <v>41548</v>
      </c>
      <c r="W618" s="13" t="s">
        <v>320</v>
      </c>
      <c r="X618" s="13" t="str">
        <f t="shared" si="22"/>
        <v>10/2/2017</v>
      </c>
      <c r="Y618" s="13" t="s">
        <v>357</v>
      </c>
      <c r="Z618" s="13"/>
      <c r="AA618" s="14">
        <v>10</v>
      </c>
      <c r="AB618" s="14" t="s">
        <v>35</v>
      </c>
      <c r="AC618" s="7" t="s">
        <v>36</v>
      </c>
      <c r="AD618" s="7" t="s">
        <v>37</v>
      </c>
      <c r="AE618" s="7" t="s">
        <v>38</v>
      </c>
      <c r="AF618" s="15">
        <v>1547855.7555440001</v>
      </c>
      <c r="AQ618" s="7" t="s">
        <v>58</v>
      </c>
      <c r="AR618" s="7" t="s">
        <v>33</v>
      </c>
      <c r="AS618" s="7" t="s">
        <v>43</v>
      </c>
      <c r="AT618" s="13">
        <v>41548</v>
      </c>
      <c r="AU618" s="13" t="s">
        <v>357</v>
      </c>
      <c r="AV618" s="235" t="str">
        <f t="shared" si="23"/>
        <v>Q4</v>
      </c>
      <c r="AW618" s="14" t="s">
        <v>35</v>
      </c>
      <c r="AX618" s="7" t="s">
        <v>36</v>
      </c>
      <c r="AY618" s="7" t="s">
        <v>37</v>
      </c>
      <c r="AZ618" s="7" t="s">
        <v>38</v>
      </c>
      <c r="BA618" s="15">
        <v>1547855.7555440001</v>
      </c>
    </row>
    <row r="619" spans="2:53">
      <c r="B619" s="243"/>
      <c r="C619" s="244"/>
      <c r="D619" s="244"/>
      <c r="E619" s="245"/>
      <c r="F619" s="245"/>
      <c r="G619" s="245"/>
      <c r="H619" s="246"/>
      <c r="I619" s="246"/>
      <c r="J619" s="244"/>
      <c r="K619" s="244"/>
      <c r="L619" s="244"/>
      <c r="M619" s="247"/>
      <c r="S619" s="7" t="s">
        <v>58</v>
      </c>
      <c r="T619" s="7" t="s">
        <v>33</v>
      </c>
      <c r="U619" s="7" t="s">
        <v>43</v>
      </c>
      <c r="V619" s="13">
        <v>41579</v>
      </c>
      <c r="W619" s="13" t="s">
        <v>321</v>
      </c>
      <c r="X619" s="13" t="str">
        <f t="shared" si="22"/>
        <v>11/2/2017</v>
      </c>
      <c r="Y619" s="13" t="s">
        <v>358</v>
      </c>
      <c r="Z619" s="13"/>
      <c r="AA619" s="14">
        <v>11</v>
      </c>
      <c r="AB619" s="14" t="s">
        <v>35</v>
      </c>
      <c r="AC619" s="7" t="s">
        <v>36</v>
      </c>
      <c r="AD619" s="7" t="s">
        <v>37</v>
      </c>
      <c r="AE619" s="7" t="s">
        <v>38</v>
      </c>
      <c r="AF619" s="15">
        <v>1621360.3148906252</v>
      </c>
      <c r="AQ619" s="7" t="s">
        <v>58</v>
      </c>
      <c r="AR619" s="7" t="s">
        <v>33</v>
      </c>
      <c r="AS619" s="7" t="s">
        <v>43</v>
      </c>
      <c r="AT619" s="13">
        <v>41579</v>
      </c>
      <c r="AU619" s="13" t="s">
        <v>358</v>
      </c>
      <c r="AV619" s="235" t="str">
        <f t="shared" si="23"/>
        <v>Q4</v>
      </c>
      <c r="AW619" s="14" t="s">
        <v>35</v>
      </c>
      <c r="AX619" s="7" t="s">
        <v>36</v>
      </c>
      <c r="AY619" s="7" t="s">
        <v>37</v>
      </c>
      <c r="AZ619" s="7" t="s">
        <v>38</v>
      </c>
      <c r="BA619" s="15">
        <v>1621360.3148906252</v>
      </c>
    </row>
    <row r="620" spans="2:53">
      <c r="B620" s="238"/>
      <c r="C620" s="239"/>
      <c r="D620" s="239"/>
      <c r="E620" s="240"/>
      <c r="F620" s="240"/>
      <c r="G620" s="240"/>
      <c r="H620" s="241"/>
      <c r="I620" s="241"/>
      <c r="J620" s="239"/>
      <c r="K620" s="239"/>
      <c r="L620" s="239"/>
      <c r="M620" s="242"/>
      <c r="S620" s="7" t="s">
        <v>58</v>
      </c>
      <c r="T620" s="7" t="s">
        <v>33</v>
      </c>
      <c r="U620" s="7" t="s">
        <v>43</v>
      </c>
      <c r="V620" s="13">
        <v>41609</v>
      </c>
      <c r="W620" s="13" t="s">
        <v>322</v>
      </c>
      <c r="X620" s="13" t="str">
        <f t="shared" si="22"/>
        <v>12/2/2017</v>
      </c>
      <c r="Y620" s="13" t="s">
        <v>359</v>
      </c>
      <c r="Z620" s="13"/>
      <c r="AA620" s="14">
        <v>12</v>
      </c>
      <c r="AB620" s="14" t="s">
        <v>35</v>
      </c>
      <c r="AC620" s="7" t="s">
        <v>36</v>
      </c>
      <c r="AD620" s="7" t="s">
        <v>37</v>
      </c>
      <c r="AE620" s="7" t="s">
        <v>38</v>
      </c>
      <c r="AF620" s="15">
        <v>1330451.9418015</v>
      </c>
      <c r="AQ620" s="7" t="s">
        <v>58</v>
      </c>
      <c r="AR620" s="7" t="s">
        <v>33</v>
      </c>
      <c r="AS620" s="7" t="s">
        <v>43</v>
      </c>
      <c r="AT620" s="13">
        <v>41609</v>
      </c>
      <c r="AU620" s="13" t="s">
        <v>359</v>
      </c>
      <c r="AV620" s="235" t="str">
        <f t="shared" si="23"/>
        <v>Q4</v>
      </c>
      <c r="AW620" s="14" t="s">
        <v>35</v>
      </c>
      <c r="AX620" s="7" t="s">
        <v>36</v>
      </c>
      <c r="AY620" s="7" t="s">
        <v>37</v>
      </c>
      <c r="AZ620" s="7" t="s">
        <v>38</v>
      </c>
      <c r="BA620" s="15">
        <v>1330451.9418015</v>
      </c>
    </row>
    <row r="621" spans="2:53">
      <c r="B621" s="243"/>
      <c r="C621" s="244"/>
      <c r="D621" s="244"/>
      <c r="E621" s="245"/>
      <c r="F621" s="245"/>
      <c r="G621" s="245"/>
      <c r="H621" s="246"/>
      <c r="I621" s="246"/>
      <c r="J621" s="244"/>
      <c r="K621" s="244"/>
      <c r="L621" s="244"/>
      <c r="M621" s="247"/>
      <c r="S621" s="7" t="s">
        <v>58</v>
      </c>
      <c r="T621" s="7" t="s">
        <v>33</v>
      </c>
      <c r="U621" s="7" t="s">
        <v>43</v>
      </c>
      <c r="V621" s="13">
        <v>41640</v>
      </c>
      <c r="W621" s="13" t="s">
        <v>312</v>
      </c>
      <c r="X621" s="13" t="str">
        <f t="shared" si="22"/>
        <v>1/2/2018</v>
      </c>
      <c r="Y621" s="13" t="s">
        <v>360</v>
      </c>
      <c r="Z621" s="13"/>
      <c r="AA621" s="14">
        <v>1</v>
      </c>
      <c r="AB621" s="14" t="s">
        <v>35</v>
      </c>
      <c r="AC621" s="7" t="s">
        <v>36</v>
      </c>
      <c r="AD621" s="7" t="s">
        <v>37</v>
      </c>
      <c r="AE621" s="7" t="s">
        <v>38</v>
      </c>
      <c r="AF621" s="15">
        <v>2228780.4880005</v>
      </c>
      <c r="AQ621" s="7" t="s">
        <v>58</v>
      </c>
      <c r="AR621" s="7" t="s">
        <v>33</v>
      </c>
      <c r="AS621" s="7" t="s">
        <v>43</v>
      </c>
      <c r="AT621" s="13">
        <v>41640</v>
      </c>
      <c r="AU621" s="13" t="s">
        <v>360</v>
      </c>
      <c r="AV621" s="235" t="str">
        <f t="shared" si="23"/>
        <v>Q1</v>
      </c>
      <c r="AW621" s="14" t="s">
        <v>35</v>
      </c>
      <c r="AX621" s="7" t="s">
        <v>36</v>
      </c>
      <c r="AY621" s="7" t="s">
        <v>37</v>
      </c>
      <c r="AZ621" s="7" t="s">
        <v>38</v>
      </c>
      <c r="BA621" s="15">
        <v>2228780.4880005</v>
      </c>
    </row>
    <row r="622" spans="2:53">
      <c r="B622" s="238"/>
      <c r="C622" s="239"/>
      <c r="D622" s="239"/>
      <c r="E622" s="240"/>
      <c r="F622" s="240"/>
      <c r="G622" s="240"/>
      <c r="H622" s="241"/>
      <c r="I622" s="241"/>
      <c r="J622" s="239"/>
      <c r="K622" s="239"/>
      <c r="L622" s="239"/>
      <c r="M622" s="242"/>
      <c r="S622" s="7" t="s">
        <v>58</v>
      </c>
      <c r="T622" s="7" t="s">
        <v>33</v>
      </c>
      <c r="U622" s="7" t="s">
        <v>43</v>
      </c>
      <c r="V622" s="13">
        <v>41671</v>
      </c>
      <c r="W622" s="13" t="s">
        <v>313</v>
      </c>
      <c r="X622" s="13" t="str">
        <f t="shared" si="22"/>
        <v>2/2/2018</v>
      </c>
      <c r="Y622" s="13" t="s">
        <v>361</v>
      </c>
      <c r="Z622" s="13"/>
      <c r="AA622" s="14">
        <v>2</v>
      </c>
      <c r="AB622" s="14" t="s">
        <v>35</v>
      </c>
      <c r="AC622" s="7" t="s">
        <v>36</v>
      </c>
      <c r="AD622" s="7" t="s">
        <v>37</v>
      </c>
      <c r="AE622" s="7" t="s">
        <v>38</v>
      </c>
      <c r="AF622" s="15">
        <v>2185969.2785069998</v>
      </c>
      <c r="AQ622" s="7" t="s">
        <v>58</v>
      </c>
      <c r="AR622" s="7" t="s">
        <v>33</v>
      </c>
      <c r="AS622" s="7" t="s">
        <v>43</v>
      </c>
      <c r="AT622" s="13">
        <v>41671</v>
      </c>
      <c r="AU622" s="13" t="s">
        <v>361</v>
      </c>
      <c r="AV622" s="235" t="str">
        <f t="shared" si="23"/>
        <v>Q1</v>
      </c>
      <c r="AW622" s="14" t="s">
        <v>35</v>
      </c>
      <c r="AX622" s="7" t="s">
        <v>36</v>
      </c>
      <c r="AY622" s="7" t="s">
        <v>37</v>
      </c>
      <c r="AZ622" s="7" t="s">
        <v>38</v>
      </c>
      <c r="BA622" s="15">
        <v>2185969.2785069998</v>
      </c>
    </row>
    <row r="623" spans="2:53">
      <c r="B623" s="243"/>
      <c r="C623" s="244"/>
      <c r="D623" s="244"/>
      <c r="E623" s="245"/>
      <c r="F623" s="245"/>
      <c r="G623" s="245"/>
      <c r="H623" s="246"/>
      <c r="I623" s="246"/>
      <c r="J623" s="244"/>
      <c r="K623" s="244"/>
      <c r="L623" s="244"/>
      <c r="M623" s="247"/>
      <c r="S623" s="7" t="s">
        <v>58</v>
      </c>
      <c r="T623" s="7" t="s">
        <v>33</v>
      </c>
      <c r="U623" s="7" t="s">
        <v>43</v>
      </c>
      <c r="V623" s="13">
        <v>41699</v>
      </c>
      <c r="W623" s="13" t="s">
        <v>314</v>
      </c>
      <c r="X623" s="13" t="str">
        <f t="shared" si="22"/>
        <v>3/2/2018</v>
      </c>
      <c r="Y623" s="13" t="s">
        <v>362</v>
      </c>
      <c r="Z623" s="13"/>
      <c r="AA623" s="14">
        <v>3</v>
      </c>
      <c r="AB623" s="14" t="s">
        <v>35</v>
      </c>
      <c r="AC623" s="7" t="s">
        <v>36</v>
      </c>
      <c r="AD623" s="7" t="s">
        <v>37</v>
      </c>
      <c r="AE623" s="7" t="s">
        <v>38</v>
      </c>
      <c r="AF623" s="15">
        <v>1950392.0613048752</v>
      </c>
      <c r="AQ623" s="7" t="s">
        <v>58</v>
      </c>
      <c r="AR623" s="7" t="s">
        <v>33</v>
      </c>
      <c r="AS623" s="7" t="s">
        <v>43</v>
      </c>
      <c r="AT623" s="13">
        <v>41699</v>
      </c>
      <c r="AU623" s="13" t="s">
        <v>362</v>
      </c>
      <c r="AV623" s="235" t="str">
        <f t="shared" si="23"/>
        <v>Q1</v>
      </c>
      <c r="AW623" s="14" t="s">
        <v>35</v>
      </c>
      <c r="AX623" s="7" t="s">
        <v>36</v>
      </c>
      <c r="AY623" s="7" t="s">
        <v>37</v>
      </c>
      <c r="AZ623" s="7" t="s">
        <v>38</v>
      </c>
      <c r="BA623" s="15">
        <v>1950392.0613048752</v>
      </c>
    </row>
    <row r="624" spans="2:53">
      <c r="B624" s="238"/>
      <c r="C624" s="239"/>
      <c r="D624" s="239"/>
      <c r="E624" s="240"/>
      <c r="F624" s="240"/>
      <c r="G624" s="240"/>
      <c r="H624" s="241"/>
      <c r="I624" s="241"/>
      <c r="J624" s="239"/>
      <c r="K624" s="239"/>
      <c r="L624" s="239"/>
      <c r="M624" s="242"/>
      <c r="S624" s="7" t="s">
        <v>58</v>
      </c>
      <c r="T624" s="7" t="s">
        <v>33</v>
      </c>
      <c r="U624" s="7" t="s">
        <v>43</v>
      </c>
      <c r="V624" s="13">
        <v>41730</v>
      </c>
      <c r="W624" s="13" t="s">
        <v>315</v>
      </c>
      <c r="X624" s="13" t="str">
        <f t="shared" si="22"/>
        <v>4/2/2018</v>
      </c>
      <c r="Y624" s="13" t="s">
        <v>363</v>
      </c>
      <c r="Z624" s="13"/>
      <c r="AA624" s="14">
        <v>4</v>
      </c>
      <c r="AB624" s="14" t="s">
        <v>35</v>
      </c>
      <c r="AC624" s="7" t="s">
        <v>36</v>
      </c>
      <c r="AD624" s="7" t="s">
        <v>37</v>
      </c>
      <c r="AE624" s="7" t="s">
        <v>38</v>
      </c>
      <c r="AF624" s="15">
        <v>1986295.0526719999</v>
      </c>
      <c r="AQ624" s="7" t="s">
        <v>58</v>
      </c>
      <c r="AR624" s="7" t="s">
        <v>33</v>
      </c>
      <c r="AS624" s="7" t="s">
        <v>43</v>
      </c>
      <c r="AT624" s="13">
        <v>41730</v>
      </c>
      <c r="AU624" s="13" t="s">
        <v>363</v>
      </c>
      <c r="AV624" s="235" t="str">
        <f t="shared" si="23"/>
        <v>Q2</v>
      </c>
      <c r="AW624" s="14" t="s">
        <v>35</v>
      </c>
      <c r="AX624" s="7" t="s">
        <v>36</v>
      </c>
      <c r="AY624" s="7" t="s">
        <v>37</v>
      </c>
      <c r="AZ624" s="7" t="s">
        <v>38</v>
      </c>
      <c r="BA624" s="15">
        <v>1986295.0526719999</v>
      </c>
    </row>
    <row r="625" spans="2:53">
      <c r="B625" s="243"/>
      <c r="C625" s="244"/>
      <c r="D625" s="244"/>
      <c r="E625" s="245"/>
      <c r="F625" s="245"/>
      <c r="G625" s="245"/>
      <c r="H625" s="246"/>
      <c r="I625" s="246"/>
      <c r="J625" s="244"/>
      <c r="K625" s="244"/>
      <c r="L625" s="244"/>
      <c r="M625" s="247"/>
      <c r="S625" s="7" t="s">
        <v>58</v>
      </c>
      <c r="T625" s="7" t="s">
        <v>33</v>
      </c>
      <c r="U625" s="7" t="s">
        <v>43</v>
      </c>
      <c r="V625" s="13">
        <v>41760</v>
      </c>
      <c r="W625" s="13" t="s">
        <v>272</v>
      </c>
      <c r="X625" s="13" t="str">
        <f t="shared" si="22"/>
        <v>5/2/2018</v>
      </c>
      <c r="Y625" s="13" t="s">
        <v>364</v>
      </c>
      <c r="Z625" s="13"/>
      <c r="AA625" s="14">
        <v>5</v>
      </c>
      <c r="AB625" s="14" t="s">
        <v>35</v>
      </c>
      <c r="AC625" s="7" t="s">
        <v>36</v>
      </c>
      <c r="AD625" s="7" t="s">
        <v>37</v>
      </c>
      <c r="AE625" s="7" t="s">
        <v>38</v>
      </c>
      <c r="AF625" s="15">
        <v>2071155.7982568748</v>
      </c>
      <c r="AQ625" s="7" t="s">
        <v>58</v>
      </c>
      <c r="AR625" s="7" t="s">
        <v>33</v>
      </c>
      <c r="AS625" s="7" t="s">
        <v>43</v>
      </c>
      <c r="AT625" s="13">
        <v>41760</v>
      </c>
      <c r="AU625" s="13" t="s">
        <v>364</v>
      </c>
      <c r="AV625" s="235" t="str">
        <f t="shared" si="23"/>
        <v>Q2</v>
      </c>
      <c r="AW625" s="14" t="s">
        <v>35</v>
      </c>
      <c r="AX625" s="7" t="s">
        <v>36</v>
      </c>
      <c r="AY625" s="7" t="s">
        <v>37</v>
      </c>
      <c r="AZ625" s="7" t="s">
        <v>38</v>
      </c>
      <c r="BA625" s="15">
        <v>2071155.7982568748</v>
      </c>
    </row>
    <row r="626" spans="2:53">
      <c r="B626" s="238"/>
      <c r="C626" s="239"/>
      <c r="D626" s="239"/>
      <c r="E626" s="240"/>
      <c r="F626" s="240"/>
      <c r="G626" s="240"/>
      <c r="H626" s="241"/>
      <c r="I626" s="241"/>
      <c r="J626" s="239"/>
      <c r="K626" s="239"/>
      <c r="L626" s="239"/>
      <c r="M626" s="242"/>
      <c r="S626" s="7" t="s">
        <v>58</v>
      </c>
      <c r="T626" s="7" t="s">
        <v>33</v>
      </c>
      <c r="U626" s="7" t="s">
        <v>43</v>
      </c>
      <c r="V626" s="13">
        <v>41791</v>
      </c>
      <c r="W626" s="13" t="s">
        <v>316</v>
      </c>
      <c r="X626" s="13" t="str">
        <f t="shared" si="22"/>
        <v>6/2/2018</v>
      </c>
      <c r="Y626" s="13" t="s">
        <v>365</v>
      </c>
      <c r="Z626" s="13"/>
      <c r="AA626" s="14">
        <v>6</v>
      </c>
      <c r="AB626" s="14" t="s">
        <v>35</v>
      </c>
      <c r="AC626" s="7" t="s">
        <v>36</v>
      </c>
      <c r="AD626" s="7" t="s">
        <v>37</v>
      </c>
      <c r="AE626" s="7" t="s">
        <v>38</v>
      </c>
      <c r="AF626" s="15">
        <v>2273512.0860041254</v>
      </c>
      <c r="AQ626" s="7" t="s">
        <v>58</v>
      </c>
      <c r="AR626" s="7" t="s">
        <v>33</v>
      </c>
      <c r="AS626" s="7" t="s">
        <v>43</v>
      </c>
      <c r="AT626" s="13">
        <v>41791</v>
      </c>
      <c r="AU626" s="13" t="s">
        <v>365</v>
      </c>
      <c r="AV626" s="235" t="str">
        <f t="shared" si="23"/>
        <v>Q2</v>
      </c>
      <c r="AW626" s="14" t="s">
        <v>35</v>
      </c>
      <c r="AX626" s="7" t="s">
        <v>36</v>
      </c>
      <c r="AY626" s="7" t="s">
        <v>37</v>
      </c>
      <c r="AZ626" s="7" t="s">
        <v>38</v>
      </c>
      <c r="BA626" s="15">
        <v>2273512.0860041254</v>
      </c>
    </row>
    <row r="627" spans="2:53">
      <c r="B627" s="243"/>
      <c r="C627" s="244"/>
      <c r="D627" s="244"/>
      <c r="E627" s="245"/>
      <c r="F627" s="245"/>
      <c r="G627" s="245"/>
      <c r="H627" s="246"/>
      <c r="I627" s="246"/>
      <c r="J627" s="244"/>
      <c r="K627" s="244"/>
      <c r="L627" s="244"/>
      <c r="M627" s="247"/>
      <c r="S627" s="7" t="s">
        <v>58</v>
      </c>
      <c r="T627" s="7" t="s">
        <v>33</v>
      </c>
      <c r="U627" s="7" t="s">
        <v>43</v>
      </c>
      <c r="V627" s="13">
        <v>41456</v>
      </c>
      <c r="W627" s="13" t="s">
        <v>317</v>
      </c>
      <c r="X627" s="13" t="str">
        <f t="shared" si="22"/>
        <v>7/2/2017</v>
      </c>
      <c r="Y627" s="13" t="s">
        <v>354</v>
      </c>
      <c r="Z627" s="13"/>
      <c r="AA627" s="14">
        <v>7</v>
      </c>
      <c r="AB627" s="14" t="s">
        <v>35</v>
      </c>
      <c r="AC627" s="7" t="s">
        <v>36</v>
      </c>
      <c r="AD627" s="7" t="s">
        <v>39</v>
      </c>
      <c r="AE627" s="7" t="s">
        <v>38</v>
      </c>
      <c r="AF627" s="15">
        <v>3229019.3481892501</v>
      </c>
      <c r="AQ627" s="7" t="s">
        <v>58</v>
      </c>
      <c r="AR627" s="7" t="s">
        <v>33</v>
      </c>
      <c r="AS627" s="7" t="s">
        <v>43</v>
      </c>
      <c r="AT627" s="13">
        <v>41456</v>
      </c>
      <c r="AU627" s="13" t="s">
        <v>354</v>
      </c>
      <c r="AV627" s="235" t="str">
        <f t="shared" si="23"/>
        <v>Q3</v>
      </c>
      <c r="AW627" s="14" t="s">
        <v>35</v>
      </c>
      <c r="AX627" s="7" t="s">
        <v>36</v>
      </c>
      <c r="AY627" s="7" t="s">
        <v>39</v>
      </c>
      <c r="AZ627" s="7" t="s">
        <v>38</v>
      </c>
      <c r="BA627" s="15">
        <v>3229019.3481892501</v>
      </c>
    </row>
    <row r="628" spans="2:53">
      <c r="B628" s="238"/>
      <c r="C628" s="239"/>
      <c r="D628" s="239"/>
      <c r="E628" s="240"/>
      <c r="F628" s="240"/>
      <c r="G628" s="240"/>
      <c r="H628" s="241"/>
      <c r="I628" s="241"/>
      <c r="J628" s="239"/>
      <c r="K628" s="239"/>
      <c r="L628" s="239"/>
      <c r="M628" s="242"/>
      <c r="S628" s="7" t="s">
        <v>58</v>
      </c>
      <c r="T628" s="7" t="s">
        <v>33</v>
      </c>
      <c r="U628" s="7" t="s">
        <v>43</v>
      </c>
      <c r="V628" s="13">
        <v>41487</v>
      </c>
      <c r="W628" s="13" t="s">
        <v>318</v>
      </c>
      <c r="X628" s="13" t="str">
        <f t="shared" si="22"/>
        <v>8/2/2017</v>
      </c>
      <c r="Y628" s="13" t="s">
        <v>355</v>
      </c>
      <c r="Z628" s="13"/>
      <c r="AA628" s="14">
        <v>8</v>
      </c>
      <c r="AB628" s="14" t="s">
        <v>35</v>
      </c>
      <c r="AC628" s="7" t="s">
        <v>36</v>
      </c>
      <c r="AD628" s="7" t="s">
        <v>39</v>
      </c>
      <c r="AE628" s="7" t="s">
        <v>38</v>
      </c>
      <c r="AF628" s="15">
        <v>3998074.953249</v>
      </c>
      <c r="AQ628" s="7" t="s">
        <v>58</v>
      </c>
      <c r="AR628" s="7" t="s">
        <v>33</v>
      </c>
      <c r="AS628" s="7" t="s">
        <v>43</v>
      </c>
      <c r="AT628" s="13">
        <v>41487</v>
      </c>
      <c r="AU628" s="13" t="s">
        <v>355</v>
      </c>
      <c r="AV628" s="235" t="str">
        <f t="shared" si="23"/>
        <v>Q3</v>
      </c>
      <c r="AW628" s="14" t="s">
        <v>35</v>
      </c>
      <c r="AX628" s="7" t="s">
        <v>36</v>
      </c>
      <c r="AY628" s="7" t="s">
        <v>39</v>
      </c>
      <c r="AZ628" s="7" t="s">
        <v>38</v>
      </c>
      <c r="BA628" s="15">
        <v>3998074.953249</v>
      </c>
    </row>
    <row r="629" spans="2:53">
      <c r="B629" s="243"/>
      <c r="C629" s="244"/>
      <c r="D629" s="244"/>
      <c r="E629" s="245"/>
      <c r="F629" s="245"/>
      <c r="G629" s="245"/>
      <c r="H629" s="246"/>
      <c r="I629" s="246"/>
      <c r="J629" s="244"/>
      <c r="K629" s="244"/>
      <c r="L629" s="244"/>
      <c r="M629" s="247"/>
      <c r="S629" s="7" t="s">
        <v>58</v>
      </c>
      <c r="T629" s="7" t="s">
        <v>33</v>
      </c>
      <c r="U629" s="7" t="s">
        <v>43</v>
      </c>
      <c r="V629" s="13">
        <v>41518</v>
      </c>
      <c r="W629" s="13" t="s">
        <v>319</v>
      </c>
      <c r="X629" s="13" t="str">
        <f t="shared" si="22"/>
        <v>9/2/2017</v>
      </c>
      <c r="Y629" s="13" t="s">
        <v>356</v>
      </c>
      <c r="Z629" s="13"/>
      <c r="AA629" s="14">
        <v>9</v>
      </c>
      <c r="AB629" s="14" t="s">
        <v>35</v>
      </c>
      <c r="AC629" s="7" t="s">
        <v>36</v>
      </c>
      <c r="AD629" s="7" t="s">
        <v>39</v>
      </c>
      <c r="AE629" s="7" t="s">
        <v>38</v>
      </c>
      <c r="AF629" s="15">
        <v>3458560.3451040001</v>
      </c>
      <c r="AQ629" s="7" t="s">
        <v>58</v>
      </c>
      <c r="AR629" s="7" t="s">
        <v>33</v>
      </c>
      <c r="AS629" s="7" t="s">
        <v>43</v>
      </c>
      <c r="AT629" s="13">
        <v>41518</v>
      </c>
      <c r="AU629" s="13" t="s">
        <v>356</v>
      </c>
      <c r="AV629" s="235" t="str">
        <f t="shared" si="23"/>
        <v>Q3</v>
      </c>
      <c r="AW629" s="14" t="s">
        <v>35</v>
      </c>
      <c r="AX629" s="7" t="s">
        <v>36</v>
      </c>
      <c r="AY629" s="7" t="s">
        <v>39</v>
      </c>
      <c r="AZ629" s="7" t="s">
        <v>38</v>
      </c>
      <c r="BA629" s="15">
        <v>3458560.3451040001</v>
      </c>
    </row>
    <row r="630" spans="2:53">
      <c r="B630" s="238"/>
      <c r="C630" s="239"/>
      <c r="D630" s="239"/>
      <c r="E630" s="240"/>
      <c r="F630" s="240"/>
      <c r="G630" s="240"/>
      <c r="H630" s="241"/>
      <c r="I630" s="241"/>
      <c r="J630" s="239"/>
      <c r="K630" s="239"/>
      <c r="L630" s="239"/>
      <c r="M630" s="242"/>
      <c r="S630" s="7" t="s">
        <v>58</v>
      </c>
      <c r="T630" s="7" t="s">
        <v>33</v>
      </c>
      <c r="U630" s="7" t="s">
        <v>43</v>
      </c>
      <c r="V630" s="13">
        <v>41548</v>
      </c>
      <c r="W630" s="13" t="s">
        <v>320</v>
      </c>
      <c r="X630" s="13" t="str">
        <f t="shared" si="22"/>
        <v>10/2/2017</v>
      </c>
      <c r="Y630" s="13" t="s">
        <v>357</v>
      </c>
      <c r="Z630" s="13"/>
      <c r="AA630" s="14">
        <v>10</v>
      </c>
      <c r="AB630" s="14" t="s">
        <v>35</v>
      </c>
      <c r="AC630" s="7" t="s">
        <v>36</v>
      </c>
      <c r="AD630" s="7" t="s">
        <v>39</v>
      </c>
      <c r="AE630" s="7" t="s">
        <v>38</v>
      </c>
      <c r="AF630" s="15">
        <v>2863773.4980290001</v>
      </c>
      <c r="AQ630" s="7" t="s">
        <v>58</v>
      </c>
      <c r="AR630" s="7" t="s">
        <v>33</v>
      </c>
      <c r="AS630" s="7" t="s">
        <v>43</v>
      </c>
      <c r="AT630" s="13">
        <v>41548</v>
      </c>
      <c r="AU630" s="13" t="s">
        <v>357</v>
      </c>
      <c r="AV630" s="235" t="str">
        <f t="shared" si="23"/>
        <v>Q4</v>
      </c>
      <c r="AW630" s="14" t="s">
        <v>35</v>
      </c>
      <c r="AX630" s="7" t="s">
        <v>36</v>
      </c>
      <c r="AY630" s="7" t="s">
        <v>39</v>
      </c>
      <c r="AZ630" s="7" t="s">
        <v>38</v>
      </c>
      <c r="BA630" s="15">
        <v>2863773.4980290001</v>
      </c>
    </row>
    <row r="631" spans="2:53">
      <c r="B631" s="243"/>
      <c r="C631" s="244"/>
      <c r="D631" s="244"/>
      <c r="E631" s="245"/>
      <c r="F631" s="245"/>
      <c r="G631" s="245"/>
      <c r="H631" s="246"/>
      <c r="I631" s="246"/>
      <c r="J631" s="244"/>
      <c r="K631" s="244"/>
      <c r="L631" s="244"/>
      <c r="M631" s="247"/>
      <c r="S631" s="7" t="s">
        <v>58</v>
      </c>
      <c r="T631" s="7" t="s">
        <v>33</v>
      </c>
      <c r="U631" s="7" t="s">
        <v>43</v>
      </c>
      <c r="V631" s="13">
        <v>41579</v>
      </c>
      <c r="W631" s="13" t="s">
        <v>321</v>
      </c>
      <c r="X631" s="13" t="str">
        <f t="shared" si="22"/>
        <v>11/2/2017</v>
      </c>
      <c r="Y631" s="13" t="s">
        <v>358</v>
      </c>
      <c r="Z631" s="13"/>
      <c r="AA631" s="14">
        <v>11</v>
      </c>
      <c r="AB631" s="14" t="s">
        <v>35</v>
      </c>
      <c r="AC631" s="7" t="s">
        <v>36</v>
      </c>
      <c r="AD631" s="7" t="s">
        <v>39</v>
      </c>
      <c r="AE631" s="7" t="s">
        <v>38</v>
      </c>
      <c r="AF631" s="15">
        <v>3126213.72064</v>
      </c>
      <c r="AQ631" s="7" t="s">
        <v>58</v>
      </c>
      <c r="AR631" s="7" t="s">
        <v>33</v>
      </c>
      <c r="AS631" s="7" t="s">
        <v>43</v>
      </c>
      <c r="AT631" s="13">
        <v>41579</v>
      </c>
      <c r="AU631" s="13" t="s">
        <v>358</v>
      </c>
      <c r="AV631" s="235" t="str">
        <f t="shared" si="23"/>
        <v>Q4</v>
      </c>
      <c r="AW631" s="14" t="s">
        <v>35</v>
      </c>
      <c r="AX631" s="7" t="s">
        <v>36</v>
      </c>
      <c r="AY631" s="7" t="s">
        <v>39</v>
      </c>
      <c r="AZ631" s="7" t="s">
        <v>38</v>
      </c>
      <c r="BA631" s="15">
        <v>3126213.72064</v>
      </c>
    </row>
    <row r="632" spans="2:53">
      <c r="B632" s="238"/>
      <c r="C632" s="239"/>
      <c r="D632" s="239"/>
      <c r="E632" s="240"/>
      <c r="F632" s="240"/>
      <c r="G632" s="240"/>
      <c r="H632" s="241"/>
      <c r="I632" s="241"/>
      <c r="J632" s="239"/>
      <c r="K632" s="239"/>
      <c r="L632" s="239"/>
      <c r="M632" s="242"/>
      <c r="S632" s="7" t="s">
        <v>58</v>
      </c>
      <c r="T632" s="7" t="s">
        <v>33</v>
      </c>
      <c r="U632" s="7" t="s">
        <v>43</v>
      </c>
      <c r="V632" s="13">
        <v>41609</v>
      </c>
      <c r="W632" s="13" t="s">
        <v>322</v>
      </c>
      <c r="X632" s="13" t="str">
        <f t="shared" si="22"/>
        <v>12/2/2017</v>
      </c>
      <c r="Y632" s="13" t="s">
        <v>359</v>
      </c>
      <c r="Z632" s="13"/>
      <c r="AA632" s="14">
        <v>12</v>
      </c>
      <c r="AB632" s="14" t="s">
        <v>35</v>
      </c>
      <c r="AC632" s="7" t="s">
        <v>36</v>
      </c>
      <c r="AD632" s="7" t="s">
        <v>39</v>
      </c>
      <c r="AE632" s="7" t="s">
        <v>38</v>
      </c>
      <c r="AF632" s="15">
        <v>2691566.5882560001</v>
      </c>
      <c r="AQ632" s="7" t="s">
        <v>58</v>
      </c>
      <c r="AR632" s="7" t="s">
        <v>33</v>
      </c>
      <c r="AS632" s="7" t="s">
        <v>43</v>
      </c>
      <c r="AT632" s="13">
        <v>41609</v>
      </c>
      <c r="AU632" s="13" t="s">
        <v>359</v>
      </c>
      <c r="AV632" s="235" t="str">
        <f t="shared" si="23"/>
        <v>Q4</v>
      </c>
      <c r="AW632" s="14" t="s">
        <v>35</v>
      </c>
      <c r="AX632" s="7" t="s">
        <v>36</v>
      </c>
      <c r="AY632" s="7" t="s">
        <v>39</v>
      </c>
      <c r="AZ632" s="7" t="s">
        <v>38</v>
      </c>
      <c r="BA632" s="15">
        <v>2691566.5882560001</v>
      </c>
    </row>
    <row r="633" spans="2:53">
      <c r="B633" s="243"/>
      <c r="C633" s="244"/>
      <c r="D633" s="244"/>
      <c r="E633" s="245"/>
      <c r="F633" s="245"/>
      <c r="G633" s="245"/>
      <c r="H633" s="246"/>
      <c r="I633" s="246"/>
      <c r="J633" s="244"/>
      <c r="K633" s="244"/>
      <c r="L633" s="244"/>
      <c r="M633" s="247"/>
      <c r="S633" s="7" t="s">
        <v>58</v>
      </c>
      <c r="T633" s="7" t="s">
        <v>33</v>
      </c>
      <c r="U633" s="7" t="s">
        <v>43</v>
      </c>
      <c r="V633" s="13">
        <v>41640</v>
      </c>
      <c r="W633" s="13" t="s">
        <v>312</v>
      </c>
      <c r="X633" s="13" t="str">
        <f t="shared" si="22"/>
        <v>1/2/2018</v>
      </c>
      <c r="Y633" s="13" t="s">
        <v>360</v>
      </c>
      <c r="Z633" s="13"/>
      <c r="AA633" s="14">
        <v>1</v>
      </c>
      <c r="AB633" s="14" t="s">
        <v>35</v>
      </c>
      <c r="AC633" s="7" t="s">
        <v>36</v>
      </c>
      <c r="AD633" s="7" t="s">
        <v>39</v>
      </c>
      <c r="AE633" s="7" t="s">
        <v>38</v>
      </c>
      <c r="AF633" s="15">
        <v>4009179.999363</v>
      </c>
      <c r="AQ633" s="7" t="s">
        <v>58</v>
      </c>
      <c r="AR633" s="7" t="s">
        <v>33</v>
      </c>
      <c r="AS633" s="7" t="s">
        <v>43</v>
      </c>
      <c r="AT633" s="13">
        <v>41640</v>
      </c>
      <c r="AU633" s="13" t="s">
        <v>360</v>
      </c>
      <c r="AV633" s="235" t="str">
        <f t="shared" si="23"/>
        <v>Q1</v>
      </c>
      <c r="AW633" s="14" t="s">
        <v>35</v>
      </c>
      <c r="AX633" s="7" t="s">
        <v>36</v>
      </c>
      <c r="AY633" s="7" t="s">
        <v>39</v>
      </c>
      <c r="AZ633" s="7" t="s">
        <v>38</v>
      </c>
      <c r="BA633" s="15">
        <v>4009179.999363</v>
      </c>
    </row>
    <row r="634" spans="2:53">
      <c r="B634" s="238"/>
      <c r="C634" s="239"/>
      <c r="D634" s="239"/>
      <c r="E634" s="240"/>
      <c r="F634" s="240"/>
      <c r="G634" s="240"/>
      <c r="H634" s="241"/>
      <c r="I634" s="241"/>
      <c r="J634" s="239"/>
      <c r="K634" s="239"/>
      <c r="L634" s="239"/>
      <c r="M634" s="242"/>
      <c r="S634" s="7" t="s">
        <v>58</v>
      </c>
      <c r="T634" s="7" t="s">
        <v>33</v>
      </c>
      <c r="U634" s="7" t="s">
        <v>43</v>
      </c>
      <c r="V634" s="13">
        <v>41671</v>
      </c>
      <c r="W634" s="13" t="s">
        <v>313</v>
      </c>
      <c r="X634" s="13" t="str">
        <f t="shared" si="22"/>
        <v>2/2/2018</v>
      </c>
      <c r="Y634" s="13" t="s">
        <v>361</v>
      </c>
      <c r="Z634" s="13"/>
      <c r="AA634" s="14">
        <v>2</v>
      </c>
      <c r="AB634" s="14" t="s">
        <v>35</v>
      </c>
      <c r="AC634" s="7" t="s">
        <v>36</v>
      </c>
      <c r="AD634" s="7" t="s">
        <v>39</v>
      </c>
      <c r="AE634" s="7" t="s">
        <v>38</v>
      </c>
      <c r="AF634" s="15">
        <v>4249229.7763439994</v>
      </c>
      <c r="AQ634" s="7" t="s">
        <v>58</v>
      </c>
      <c r="AR634" s="7" t="s">
        <v>33</v>
      </c>
      <c r="AS634" s="7" t="s">
        <v>43</v>
      </c>
      <c r="AT634" s="13">
        <v>41671</v>
      </c>
      <c r="AU634" s="13" t="s">
        <v>361</v>
      </c>
      <c r="AV634" s="235" t="str">
        <f t="shared" si="23"/>
        <v>Q1</v>
      </c>
      <c r="AW634" s="14" t="s">
        <v>35</v>
      </c>
      <c r="AX634" s="7" t="s">
        <v>36</v>
      </c>
      <c r="AY634" s="7" t="s">
        <v>39</v>
      </c>
      <c r="AZ634" s="7" t="s">
        <v>38</v>
      </c>
      <c r="BA634" s="15">
        <v>4249229.7763439994</v>
      </c>
    </row>
    <row r="635" spans="2:53">
      <c r="B635" s="243"/>
      <c r="C635" s="244"/>
      <c r="D635" s="244"/>
      <c r="E635" s="245"/>
      <c r="F635" s="245"/>
      <c r="G635" s="245"/>
      <c r="H635" s="246"/>
      <c r="I635" s="246"/>
      <c r="J635" s="244"/>
      <c r="K635" s="244"/>
      <c r="L635" s="244"/>
      <c r="M635" s="247"/>
      <c r="S635" s="7" t="s">
        <v>58</v>
      </c>
      <c r="T635" s="7" t="s">
        <v>33</v>
      </c>
      <c r="U635" s="7" t="s">
        <v>43</v>
      </c>
      <c r="V635" s="13">
        <v>41699</v>
      </c>
      <c r="W635" s="13" t="s">
        <v>314</v>
      </c>
      <c r="X635" s="13" t="str">
        <f t="shared" si="22"/>
        <v>3/2/2018</v>
      </c>
      <c r="Y635" s="13" t="s">
        <v>362</v>
      </c>
      <c r="Z635" s="13"/>
      <c r="AA635" s="14">
        <v>3</v>
      </c>
      <c r="AB635" s="14" t="s">
        <v>35</v>
      </c>
      <c r="AC635" s="7" t="s">
        <v>36</v>
      </c>
      <c r="AD635" s="7" t="s">
        <v>39</v>
      </c>
      <c r="AE635" s="7" t="s">
        <v>38</v>
      </c>
      <c r="AF635" s="15">
        <v>3887025.4362960001</v>
      </c>
      <c r="AQ635" s="7" t="s">
        <v>58</v>
      </c>
      <c r="AR635" s="7" t="s">
        <v>33</v>
      </c>
      <c r="AS635" s="7" t="s">
        <v>43</v>
      </c>
      <c r="AT635" s="13">
        <v>41699</v>
      </c>
      <c r="AU635" s="13" t="s">
        <v>362</v>
      </c>
      <c r="AV635" s="235" t="str">
        <f t="shared" si="23"/>
        <v>Q1</v>
      </c>
      <c r="AW635" s="14" t="s">
        <v>35</v>
      </c>
      <c r="AX635" s="7" t="s">
        <v>36</v>
      </c>
      <c r="AY635" s="7" t="s">
        <v>39</v>
      </c>
      <c r="AZ635" s="7" t="s">
        <v>38</v>
      </c>
      <c r="BA635" s="15">
        <v>3887025.4362960001</v>
      </c>
    </row>
    <row r="636" spans="2:53">
      <c r="B636" s="238"/>
      <c r="C636" s="239"/>
      <c r="D636" s="239"/>
      <c r="E636" s="240"/>
      <c r="F636" s="240"/>
      <c r="G636" s="240"/>
      <c r="H636" s="241"/>
      <c r="I636" s="241"/>
      <c r="J636" s="239"/>
      <c r="K636" s="239"/>
      <c r="L636" s="239"/>
      <c r="M636" s="242"/>
      <c r="S636" s="7" t="s">
        <v>58</v>
      </c>
      <c r="T636" s="7" t="s">
        <v>33</v>
      </c>
      <c r="U636" s="7" t="s">
        <v>43</v>
      </c>
      <c r="V636" s="13">
        <v>41730</v>
      </c>
      <c r="W636" s="13" t="s">
        <v>315</v>
      </c>
      <c r="X636" s="13" t="str">
        <f t="shared" si="22"/>
        <v>4/2/2018</v>
      </c>
      <c r="Y636" s="13" t="s">
        <v>363</v>
      </c>
      <c r="Z636" s="13"/>
      <c r="AA636" s="14">
        <v>4</v>
      </c>
      <c r="AB636" s="14" t="s">
        <v>35</v>
      </c>
      <c r="AC636" s="7" t="s">
        <v>36</v>
      </c>
      <c r="AD636" s="7" t="s">
        <v>39</v>
      </c>
      <c r="AE636" s="7" t="s">
        <v>38</v>
      </c>
      <c r="AF636" s="15">
        <v>4377062.9091839995</v>
      </c>
      <c r="AQ636" s="7" t="s">
        <v>58</v>
      </c>
      <c r="AR636" s="7" t="s">
        <v>33</v>
      </c>
      <c r="AS636" s="7" t="s">
        <v>43</v>
      </c>
      <c r="AT636" s="13">
        <v>41730</v>
      </c>
      <c r="AU636" s="13" t="s">
        <v>363</v>
      </c>
      <c r="AV636" s="235" t="str">
        <f t="shared" si="23"/>
        <v>Q2</v>
      </c>
      <c r="AW636" s="14" t="s">
        <v>35</v>
      </c>
      <c r="AX636" s="7" t="s">
        <v>36</v>
      </c>
      <c r="AY636" s="7" t="s">
        <v>39</v>
      </c>
      <c r="AZ636" s="7" t="s">
        <v>38</v>
      </c>
      <c r="BA636" s="15">
        <v>4377062.9091839995</v>
      </c>
    </row>
    <row r="637" spans="2:53">
      <c r="B637" s="243"/>
      <c r="C637" s="244"/>
      <c r="D637" s="244"/>
      <c r="E637" s="245"/>
      <c r="F637" s="245"/>
      <c r="G637" s="245"/>
      <c r="H637" s="246"/>
      <c r="I637" s="246"/>
      <c r="J637" s="244"/>
      <c r="K637" s="244"/>
      <c r="L637" s="244"/>
      <c r="M637" s="247"/>
      <c r="S637" s="7" t="s">
        <v>58</v>
      </c>
      <c r="T637" s="7" t="s">
        <v>33</v>
      </c>
      <c r="U637" s="7" t="s">
        <v>43</v>
      </c>
      <c r="V637" s="13">
        <v>41760</v>
      </c>
      <c r="W637" s="13" t="s">
        <v>272</v>
      </c>
      <c r="X637" s="13" t="str">
        <f t="shared" si="22"/>
        <v>5/2/2018</v>
      </c>
      <c r="Y637" s="13" t="s">
        <v>364</v>
      </c>
      <c r="Z637" s="13"/>
      <c r="AA637" s="14">
        <v>5</v>
      </c>
      <c r="AB637" s="14" t="s">
        <v>35</v>
      </c>
      <c r="AC637" s="7" t="s">
        <v>36</v>
      </c>
      <c r="AD637" s="7" t="s">
        <v>39</v>
      </c>
      <c r="AE637" s="7" t="s">
        <v>38</v>
      </c>
      <c r="AF637" s="15">
        <v>4388344.7790930001</v>
      </c>
      <c r="AQ637" s="7" t="s">
        <v>58</v>
      </c>
      <c r="AR637" s="7" t="s">
        <v>33</v>
      </c>
      <c r="AS637" s="7" t="s">
        <v>43</v>
      </c>
      <c r="AT637" s="13">
        <v>41760</v>
      </c>
      <c r="AU637" s="13" t="s">
        <v>364</v>
      </c>
      <c r="AV637" s="235" t="str">
        <f t="shared" si="23"/>
        <v>Q2</v>
      </c>
      <c r="AW637" s="14" t="s">
        <v>35</v>
      </c>
      <c r="AX637" s="7" t="s">
        <v>36</v>
      </c>
      <c r="AY637" s="7" t="s">
        <v>39</v>
      </c>
      <c r="AZ637" s="7" t="s">
        <v>38</v>
      </c>
      <c r="BA637" s="15">
        <v>4388344.7790930001</v>
      </c>
    </row>
    <row r="638" spans="2:53">
      <c r="B638" s="238"/>
      <c r="C638" s="239"/>
      <c r="D638" s="239"/>
      <c r="E638" s="240"/>
      <c r="F638" s="240"/>
      <c r="G638" s="240"/>
      <c r="H638" s="241"/>
      <c r="I638" s="241"/>
      <c r="J638" s="239"/>
      <c r="K638" s="239"/>
      <c r="L638" s="239"/>
      <c r="M638" s="242"/>
      <c r="S638" s="7" t="s">
        <v>58</v>
      </c>
      <c r="T638" s="7" t="s">
        <v>33</v>
      </c>
      <c r="U638" s="7" t="s">
        <v>43</v>
      </c>
      <c r="V638" s="13">
        <v>41791</v>
      </c>
      <c r="W638" s="13" t="s">
        <v>316</v>
      </c>
      <c r="X638" s="13" t="str">
        <f t="shared" si="22"/>
        <v>6/2/2018</v>
      </c>
      <c r="Y638" s="13" t="s">
        <v>365</v>
      </c>
      <c r="Z638" s="13"/>
      <c r="AA638" s="14">
        <v>6</v>
      </c>
      <c r="AB638" s="14" t="s">
        <v>35</v>
      </c>
      <c r="AC638" s="7" t="s">
        <v>36</v>
      </c>
      <c r="AD638" s="7" t="s">
        <v>39</v>
      </c>
      <c r="AE638" s="7" t="s">
        <v>38</v>
      </c>
      <c r="AF638" s="15">
        <v>4431008.4784342507</v>
      </c>
      <c r="AQ638" s="7" t="s">
        <v>58</v>
      </c>
      <c r="AR638" s="7" t="s">
        <v>33</v>
      </c>
      <c r="AS638" s="7" t="s">
        <v>43</v>
      </c>
      <c r="AT638" s="13">
        <v>41791</v>
      </c>
      <c r="AU638" s="13" t="s">
        <v>365</v>
      </c>
      <c r="AV638" s="235" t="str">
        <f t="shared" si="23"/>
        <v>Q2</v>
      </c>
      <c r="AW638" s="14" t="s">
        <v>35</v>
      </c>
      <c r="AX638" s="7" t="s">
        <v>36</v>
      </c>
      <c r="AY638" s="7" t="s">
        <v>39</v>
      </c>
      <c r="AZ638" s="7" t="s">
        <v>38</v>
      </c>
      <c r="BA638" s="15">
        <v>4431008.4784342507</v>
      </c>
    </row>
    <row r="639" spans="2:53">
      <c r="B639" s="243"/>
      <c r="C639" s="244"/>
      <c r="D639" s="244"/>
      <c r="E639" s="245"/>
      <c r="F639" s="245"/>
      <c r="G639" s="245"/>
      <c r="H639" s="246"/>
      <c r="I639" s="246"/>
      <c r="J639" s="244"/>
      <c r="K639" s="244"/>
      <c r="L639" s="244"/>
      <c r="M639" s="247"/>
      <c r="S639" s="7" t="s">
        <v>58</v>
      </c>
      <c r="T639" s="7" t="s">
        <v>33</v>
      </c>
      <c r="U639" s="7" t="s">
        <v>43</v>
      </c>
      <c r="V639" s="13">
        <v>41456</v>
      </c>
      <c r="W639" s="13" t="s">
        <v>317</v>
      </c>
      <c r="X639" s="13" t="str">
        <f t="shared" si="22"/>
        <v>7/2/2017</v>
      </c>
      <c r="Y639" s="13" t="s">
        <v>354</v>
      </c>
      <c r="Z639" s="13"/>
      <c r="AA639" s="14">
        <v>7</v>
      </c>
      <c r="AB639" s="14" t="s">
        <v>35</v>
      </c>
      <c r="AC639" s="7" t="s">
        <v>40</v>
      </c>
      <c r="AD639" s="7" t="s">
        <v>37</v>
      </c>
      <c r="AE639" s="7" t="s">
        <v>38</v>
      </c>
      <c r="AF639" s="15">
        <v>1665101.5295861098</v>
      </c>
      <c r="AQ639" s="7" t="s">
        <v>58</v>
      </c>
      <c r="AR639" s="7" t="s">
        <v>33</v>
      </c>
      <c r="AS639" s="7" t="s">
        <v>43</v>
      </c>
      <c r="AT639" s="13">
        <v>41456</v>
      </c>
      <c r="AU639" s="13" t="s">
        <v>354</v>
      </c>
      <c r="AV639" s="235" t="str">
        <f t="shared" si="23"/>
        <v>Q3</v>
      </c>
      <c r="AW639" s="14" t="s">
        <v>35</v>
      </c>
      <c r="AX639" s="7" t="s">
        <v>40</v>
      </c>
      <c r="AY639" s="7" t="s">
        <v>37</v>
      </c>
      <c r="AZ639" s="7" t="s">
        <v>38</v>
      </c>
      <c r="BA639" s="15">
        <v>1665101.5295861098</v>
      </c>
    </row>
    <row r="640" spans="2:53">
      <c r="B640" s="238"/>
      <c r="C640" s="239"/>
      <c r="D640" s="239"/>
      <c r="E640" s="240"/>
      <c r="F640" s="240"/>
      <c r="G640" s="240"/>
      <c r="H640" s="241"/>
      <c r="I640" s="241"/>
      <c r="J640" s="239"/>
      <c r="K640" s="239"/>
      <c r="L640" s="239"/>
      <c r="M640" s="242"/>
      <c r="S640" s="7" t="s">
        <v>58</v>
      </c>
      <c r="T640" s="7" t="s">
        <v>33</v>
      </c>
      <c r="U640" s="7" t="s">
        <v>43</v>
      </c>
      <c r="V640" s="13">
        <v>41487</v>
      </c>
      <c r="W640" s="13" t="s">
        <v>318</v>
      </c>
      <c r="X640" s="13" t="str">
        <f t="shared" si="22"/>
        <v>8/2/2017</v>
      </c>
      <c r="Y640" s="13" t="s">
        <v>355</v>
      </c>
      <c r="Z640" s="13"/>
      <c r="AA640" s="14">
        <v>8</v>
      </c>
      <c r="AB640" s="14" t="s">
        <v>35</v>
      </c>
      <c r="AC640" s="7" t="s">
        <v>40</v>
      </c>
      <c r="AD640" s="7" t="s">
        <v>37</v>
      </c>
      <c r="AE640" s="7" t="s">
        <v>38</v>
      </c>
      <c r="AF640" s="15">
        <v>1847076.2833604398</v>
      </c>
      <c r="AQ640" s="7" t="s">
        <v>58</v>
      </c>
      <c r="AR640" s="7" t="s">
        <v>33</v>
      </c>
      <c r="AS640" s="7" t="s">
        <v>43</v>
      </c>
      <c r="AT640" s="13">
        <v>41487</v>
      </c>
      <c r="AU640" s="13" t="s">
        <v>355</v>
      </c>
      <c r="AV640" s="235" t="str">
        <f t="shared" si="23"/>
        <v>Q3</v>
      </c>
      <c r="AW640" s="14" t="s">
        <v>35</v>
      </c>
      <c r="AX640" s="7" t="s">
        <v>40</v>
      </c>
      <c r="AY640" s="7" t="s">
        <v>37</v>
      </c>
      <c r="AZ640" s="7" t="s">
        <v>38</v>
      </c>
      <c r="BA640" s="15">
        <v>1847076.2833604398</v>
      </c>
    </row>
    <row r="641" spans="2:53">
      <c r="B641" s="243"/>
      <c r="C641" s="244"/>
      <c r="D641" s="244"/>
      <c r="E641" s="245"/>
      <c r="F641" s="245"/>
      <c r="G641" s="245"/>
      <c r="H641" s="246"/>
      <c r="I641" s="246"/>
      <c r="J641" s="244"/>
      <c r="K641" s="244"/>
      <c r="L641" s="244"/>
      <c r="M641" s="247"/>
      <c r="S641" s="7" t="s">
        <v>58</v>
      </c>
      <c r="T641" s="7" t="s">
        <v>33</v>
      </c>
      <c r="U641" s="7" t="s">
        <v>43</v>
      </c>
      <c r="V641" s="13">
        <v>41518</v>
      </c>
      <c r="W641" s="13" t="s">
        <v>319</v>
      </c>
      <c r="X641" s="13" t="str">
        <f t="shared" si="22"/>
        <v>9/2/2017</v>
      </c>
      <c r="Y641" s="13" t="s">
        <v>356</v>
      </c>
      <c r="Z641" s="13"/>
      <c r="AA641" s="14">
        <v>9</v>
      </c>
      <c r="AB641" s="14" t="s">
        <v>35</v>
      </c>
      <c r="AC641" s="7" t="s">
        <v>40</v>
      </c>
      <c r="AD641" s="7" t="s">
        <v>37</v>
      </c>
      <c r="AE641" s="7" t="s">
        <v>38</v>
      </c>
      <c r="AF641" s="15">
        <v>1443255.6006155098</v>
      </c>
      <c r="AQ641" s="7" t="s">
        <v>58</v>
      </c>
      <c r="AR641" s="7" t="s">
        <v>33</v>
      </c>
      <c r="AS641" s="7" t="s">
        <v>43</v>
      </c>
      <c r="AT641" s="13">
        <v>41518</v>
      </c>
      <c r="AU641" s="13" t="s">
        <v>356</v>
      </c>
      <c r="AV641" s="235" t="str">
        <f t="shared" si="23"/>
        <v>Q3</v>
      </c>
      <c r="AW641" s="14" t="s">
        <v>35</v>
      </c>
      <c r="AX641" s="7" t="s">
        <v>40</v>
      </c>
      <c r="AY641" s="7" t="s">
        <v>37</v>
      </c>
      <c r="AZ641" s="7" t="s">
        <v>38</v>
      </c>
      <c r="BA641" s="15">
        <v>1443255.6006155098</v>
      </c>
    </row>
    <row r="642" spans="2:53">
      <c r="B642" s="238"/>
      <c r="C642" s="239"/>
      <c r="D642" s="239"/>
      <c r="E642" s="240"/>
      <c r="F642" s="240"/>
      <c r="G642" s="240"/>
      <c r="H642" s="241"/>
      <c r="I642" s="241"/>
      <c r="J642" s="239"/>
      <c r="K642" s="239"/>
      <c r="L642" s="239"/>
      <c r="M642" s="242"/>
      <c r="S642" s="7" t="s">
        <v>58</v>
      </c>
      <c r="T642" s="7" t="s">
        <v>33</v>
      </c>
      <c r="U642" s="7" t="s">
        <v>43</v>
      </c>
      <c r="V642" s="13">
        <v>41548</v>
      </c>
      <c r="W642" s="13" t="s">
        <v>320</v>
      </c>
      <c r="X642" s="13" t="str">
        <f t="shared" si="22"/>
        <v>10/2/2017</v>
      </c>
      <c r="Y642" s="13" t="s">
        <v>357</v>
      </c>
      <c r="Z642" s="13"/>
      <c r="AA642" s="14">
        <v>10</v>
      </c>
      <c r="AB642" s="14" t="s">
        <v>35</v>
      </c>
      <c r="AC642" s="7" t="s">
        <v>40</v>
      </c>
      <c r="AD642" s="7" t="s">
        <v>37</v>
      </c>
      <c r="AE642" s="7" t="s">
        <v>38</v>
      </c>
      <c r="AF642" s="15">
        <v>1340433.4702902001</v>
      </c>
      <c r="AQ642" s="7" t="s">
        <v>58</v>
      </c>
      <c r="AR642" s="7" t="s">
        <v>33</v>
      </c>
      <c r="AS642" s="7" t="s">
        <v>43</v>
      </c>
      <c r="AT642" s="13">
        <v>41548</v>
      </c>
      <c r="AU642" s="13" t="s">
        <v>357</v>
      </c>
      <c r="AV642" s="235" t="str">
        <f t="shared" si="23"/>
        <v>Q4</v>
      </c>
      <c r="AW642" s="14" t="s">
        <v>35</v>
      </c>
      <c r="AX642" s="7" t="s">
        <v>40</v>
      </c>
      <c r="AY642" s="7" t="s">
        <v>37</v>
      </c>
      <c r="AZ642" s="7" t="s">
        <v>38</v>
      </c>
      <c r="BA642" s="15">
        <v>1340433.4702902001</v>
      </c>
    </row>
    <row r="643" spans="2:53">
      <c r="B643" s="243"/>
      <c r="C643" s="244"/>
      <c r="D643" s="244"/>
      <c r="E643" s="245"/>
      <c r="F643" s="245"/>
      <c r="G643" s="245"/>
      <c r="H643" s="246"/>
      <c r="I643" s="246"/>
      <c r="J643" s="244"/>
      <c r="K643" s="244"/>
      <c r="L643" s="244"/>
      <c r="M643" s="247"/>
      <c r="S643" s="7" t="s">
        <v>58</v>
      </c>
      <c r="T643" s="7" t="s">
        <v>33</v>
      </c>
      <c r="U643" s="7" t="s">
        <v>43</v>
      </c>
      <c r="V643" s="13">
        <v>41579</v>
      </c>
      <c r="W643" s="13" t="s">
        <v>321</v>
      </c>
      <c r="X643" s="13" t="str">
        <f t="shared" si="22"/>
        <v>11/2/2017</v>
      </c>
      <c r="Y643" s="13" t="s">
        <v>358</v>
      </c>
      <c r="Z643" s="13"/>
      <c r="AA643" s="14">
        <v>11</v>
      </c>
      <c r="AB643" s="14" t="s">
        <v>35</v>
      </c>
      <c r="AC643" s="7" t="s">
        <v>40</v>
      </c>
      <c r="AD643" s="7" t="s">
        <v>37</v>
      </c>
      <c r="AE643" s="7" t="s">
        <v>38</v>
      </c>
      <c r="AF643" s="15">
        <v>1484304.6234175498</v>
      </c>
      <c r="AQ643" s="7" t="s">
        <v>58</v>
      </c>
      <c r="AR643" s="7" t="s">
        <v>33</v>
      </c>
      <c r="AS643" s="7" t="s">
        <v>43</v>
      </c>
      <c r="AT643" s="13">
        <v>41579</v>
      </c>
      <c r="AU643" s="13" t="s">
        <v>358</v>
      </c>
      <c r="AV643" s="235" t="str">
        <f t="shared" si="23"/>
        <v>Q4</v>
      </c>
      <c r="AW643" s="14" t="s">
        <v>35</v>
      </c>
      <c r="AX643" s="7" t="s">
        <v>40</v>
      </c>
      <c r="AY643" s="7" t="s">
        <v>37</v>
      </c>
      <c r="AZ643" s="7" t="s">
        <v>38</v>
      </c>
      <c r="BA643" s="15">
        <v>1484304.6234175498</v>
      </c>
    </row>
    <row r="644" spans="2:53">
      <c r="B644" s="238"/>
      <c r="C644" s="239"/>
      <c r="D644" s="239"/>
      <c r="E644" s="240"/>
      <c r="F644" s="240"/>
      <c r="G644" s="240"/>
      <c r="H644" s="241"/>
      <c r="I644" s="241"/>
      <c r="J644" s="239"/>
      <c r="K644" s="239"/>
      <c r="L644" s="239"/>
      <c r="M644" s="242"/>
      <c r="S644" s="7" t="s">
        <v>58</v>
      </c>
      <c r="T644" s="7" t="s">
        <v>33</v>
      </c>
      <c r="U644" s="7" t="s">
        <v>43</v>
      </c>
      <c r="V644" s="13">
        <v>41609</v>
      </c>
      <c r="W644" s="13" t="s">
        <v>322</v>
      </c>
      <c r="X644" s="13" t="str">
        <f t="shared" si="22"/>
        <v>12/2/2017</v>
      </c>
      <c r="Y644" s="13" t="s">
        <v>359</v>
      </c>
      <c r="Z644" s="13"/>
      <c r="AA644" s="14">
        <v>12</v>
      </c>
      <c r="AB644" s="14" t="s">
        <v>35</v>
      </c>
      <c r="AC644" s="7" t="s">
        <v>40</v>
      </c>
      <c r="AD644" s="7" t="s">
        <v>37</v>
      </c>
      <c r="AE644" s="7" t="s">
        <v>38</v>
      </c>
      <c r="AF644" s="15">
        <v>1288013.6333248802</v>
      </c>
      <c r="AQ644" s="7" t="s">
        <v>58</v>
      </c>
      <c r="AR644" s="7" t="s">
        <v>33</v>
      </c>
      <c r="AS644" s="7" t="s">
        <v>43</v>
      </c>
      <c r="AT644" s="13">
        <v>41609</v>
      </c>
      <c r="AU644" s="13" t="s">
        <v>359</v>
      </c>
      <c r="AV644" s="235" t="str">
        <f t="shared" si="23"/>
        <v>Q4</v>
      </c>
      <c r="AW644" s="14" t="s">
        <v>35</v>
      </c>
      <c r="AX644" s="7" t="s">
        <v>40</v>
      </c>
      <c r="AY644" s="7" t="s">
        <v>37</v>
      </c>
      <c r="AZ644" s="7" t="s">
        <v>38</v>
      </c>
      <c r="BA644" s="15">
        <v>1288013.6333248802</v>
      </c>
    </row>
    <row r="645" spans="2:53">
      <c r="B645" s="243"/>
      <c r="C645" s="244"/>
      <c r="D645" s="244"/>
      <c r="E645" s="245"/>
      <c r="F645" s="245"/>
      <c r="G645" s="245"/>
      <c r="H645" s="246"/>
      <c r="I645" s="246"/>
      <c r="J645" s="244"/>
      <c r="K645" s="244"/>
      <c r="L645" s="244"/>
      <c r="M645" s="247"/>
      <c r="S645" s="7" t="s">
        <v>58</v>
      </c>
      <c r="T645" s="7" t="s">
        <v>33</v>
      </c>
      <c r="U645" s="7" t="s">
        <v>43</v>
      </c>
      <c r="V645" s="13">
        <v>41640</v>
      </c>
      <c r="W645" s="13" t="s">
        <v>312</v>
      </c>
      <c r="X645" s="13" t="str">
        <f t="shared" si="22"/>
        <v>1/2/2018</v>
      </c>
      <c r="Y645" s="13" t="s">
        <v>360</v>
      </c>
      <c r="Z645" s="13"/>
      <c r="AA645" s="14">
        <v>1</v>
      </c>
      <c r="AB645" s="14" t="s">
        <v>35</v>
      </c>
      <c r="AC645" s="7" t="s">
        <v>40</v>
      </c>
      <c r="AD645" s="7" t="s">
        <v>37</v>
      </c>
      <c r="AE645" s="7" t="s">
        <v>38</v>
      </c>
      <c r="AF645" s="15">
        <v>1934441.18316372</v>
      </c>
      <c r="AQ645" s="7" t="s">
        <v>58</v>
      </c>
      <c r="AR645" s="7" t="s">
        <v>33</v>
      </c>
      <c r="AS645" s="7" t="s">
        <v>43</v>
      </c>
      <c r="AT645" s="13">
        <v>41640</v>
      </c>
      <c r="AU645" s="13" t="s">
        <v>360</v>
      </c>
      <c r="AV645" s="235" t="str">
        <f t="shared" si="23"/>
        <v>Q1</v>
      </c>
      <c r="AW645" s="14" t="s">
        <v>35</v>
      </c>
      <c r="AX645" s="7" t="s">
        <v>40</v>
      </c>
      <c r="AY645" s="7" t="s">
        <v>37</v>
      </c>
      <c r="AZ645" s="7" t="s">
        <v>38</v>
      </c>
      <c r="BA645" s="15">
        <v>1934441.18316372</v>
      </c>
    </row>
    <row r="646" spans="2:53">
      <c r="B646" s="238"/>
      <c r="C646" s="239"/>
      <c r="D646" s="239"/>
      <c r="E646" s="240"/>
      <c r="F646" s="240"/>
      <c r="G646" s="240"/>
      <c r="H646" s="241"/>
      <c r="I646" s="241"/>
      <c r="J646" s="239"/>
      <c r="K646" s="239"/>
      <c r="L646" s="239"/>
      <c r="M646" s="242"/>
      <c r="S646" s="7" t="s">
        <v>58</v>
      </c>
      <c r="T646" s="7" t="s">
        <v>33</v>
      </c>
      <c r="U646" s="7" t="s">
        <v>43</v>
      </c>
      <c r="V646" s="13">
        <v>41671</v>
      </c>
      <c r="W646" s="13" t="s">
        <v>313</v>
      </c>
      <c r="X646" s="13" t="str">
        <f t="shared" si="22"/>
        <v>2/2/2018</v>
      </c>
      <c r="Y646" s="13" t="s">
        <v>361</v>
      </c>
      <c r="Z646" s="13"/>
      <c r="AA646" s="14">
        <v>2</v>
      </c>
      <c r="AB646" s="14" t="s">
        <v>35</v>
      </c>
      <c r="AC646" s="7" t="s">
        <v>40</v>
      </c>
      <c r="AD646" s="7" t="s">
        <v>37</v>
      </c>
      <c r="AE646" s="7" t="s">
        <v>38</v>
      </c>
      <c r="AF646" s="15">
        <v>1867732.8207522598</v>
      </c>
      <c r="AQ646" s="7" t="s">
        <v>58</v>
      </c>
      <c r="AR646" s="7" t="s">
        <v>33</v>
      </c>
      <c r="AS646" s="7" t="s">
        <v>43</v>
      </c>
      <c r="AT646" s="13">
        <v>41671</v>
      </c>
      <c r="AU646" s="13" t="s">
        <v>361</v>
      </c>
      <c r="AV646" s="235" t="str">
        <f t="shared" si="23"/>
        <v>Q1</v>
      </c>
      <c r="AW646" s="14" t="s">
        <v>35</v>
      </c>
      <c r="AX646" s="7" t="s">
        <v>40</v>
      </c>
      <c r="AY646" s="7" t="s">
        <v>37</v>
      </c>
      <c r="AZ646" s="7" t="s">
        <v>38</v>
      </c>
      <c r="BA646" s="15">
        <v>1867732.8207522598</v>
      </c>
    </row>
    <row r="647" spans="2:53">
      <c r="B647" s="243"/>
      <c r="C647" s="244"/>
      <c r="D647" s="244"/>
      <c r="E647" s="245"/>
      <c r="F647" s="245"/>
      <c r="G647" s="245"/>
      <c r="H647" s="246"/>
      <c r="I647" s="246"/>
      <c r="J647" s="244"/>
      <c r="K647" s="244"/>
      <c r="L647" s="244"/>
      <c r="M647" s="247"/>
      <c r="S647" s="7" t="s">
        <v>58</v>
      </c>
      <c r="T647" s="7" t="s">
        <v>33</v>
      </c>
      <c r="U647" s="7" t="s">
        <v>43</v>
      </c>
      <c r="V647" s="13">
        <v>41699</v>
      </c>
      <c r="W647" s="13" t="s">
        <v>314</v>
      </c>
      <c r="X647" s="13" t="str">
        <f t="shared" si="22"/>
        <v>3/2/2018</v>
      </c>
      <c r="Y647" s="13" t="s">
        <v>362</v>
      </c>
      <c r="Z647" s="13"/>
      <c r="AA647" s="14">
        <v>3</v>
      </c>
      <c r="AB647" s="14" t="s">
        <v>35</v>
      </c>
      <c r="AC647" s="7" t="s">
        <v>40</v>
      </c>
      <c r="AD647" s="7" t="s">
        <v>37</v>
      </c>
      <c r="AE647" s="7" t="s">
        <v>38</v>
      </c>
      <c r="AF647" s="15">
        <v>1632975.2369934299</v>
      </c>
      <c r="AQ647" s="7" t="s">
        <v>58</v>
      </c>
      <c r="AR647" s="7" t="s">
        <v>33</v>
      </c>
      <c r="AS647" s="7" t="s">
        <v>43</v>
      </c>
      <c r="AT647" s="13">
        <v>41699</v>
      </c>
      <c r="AU647" s="13" t="s">
        <v>362</v>
      </c>
      <c r="AV647" s="235" t="str">
        <f t="shared" si="23"/>
        <v>Q1</v>
      </c>
      <c r="AW647" s="14" t="s">
        <v>35</v>
      </c>
      <c r="AX647" s="7" t="s">
        <v>40</v>
      </c>
      <c r="AY647" s="7" t="s">
        <v>37</v>
      </c>
      <c r="AZ647" s="7" t="s">
        <v>38</v>
      </c>
      <c r="BA647" s="15">
        <v>1632975.2369934299</v>
      </c>
    </row>
    <row r="648" spans="2:53">
      <c r="B648" s="238"/>
      <c r="C648" s="239"/>
      <c r="D648" s="239"/>
      <c r="E648" s="240"/>
      <c r="F648" s="240"/>
      <c r="G648" s="240"/>
      <c r="H648" s="241"/>
      <c r="I648" s="241"/>
      <c r="J648" s="239"/>
      <c r="K648" s="239"/>
      <c r="L648" s="239"/>
      <c r="M648" s="242"/>
      <c r="S648" s="7" t="s">
        <v>58</v>
      </c>
      <c r="T648" s="7" t="s">
        <v>33</v>
      </c>
      <c r="U648" s="7" t="s">
        <v>43</v>
      </c>
      <c r="V648" s="13">
        <v>41730</v>
      </c>
      <c r="W648" s="13" t="s">
        <v>315</v>
      </c>
      <c r="X648" s="13" t="str">
        <f t="shared" si="22"/>
        <v>4/2/2018</v>
      </c>
      <c r="Y648" s="13" t="s">
        <v>363</v>
      </c>
      <c r="Z648" s="13"/>
      <c r="AA648" s="14">
        <v>4</v>
      </c>
      <c r="AB648" s="14" t="s">
        <v>35</v>
      </c>
      <c r="AC648" s="7" t="s">
        <v>40</v>
      </c>
      <c r="AD648" s="7" t="s">
        <v>37</v>
      </c>
      <c r="AE648" s="7" t="s">
        <v>38</v>
      </c>
      <c r="AF648" s="15">
        <v>1699686.4578355199</v>
      </c>
      <c r="AQ648" s="7" t="s">
        <v>58</v>
      </c>
      <c r="AR648" s="7" t="s">
        <v>33</v>
      </c>
      <c r="AS648" s="7" t="s">
        <v>43</v>
      </c>
      <c r="AT648" s="13">
        <v>41730</v>
      </c>
      <c r="AU648" s="13" t="s">
        <v>363</v>
      </c>
      <c r="AV648" s="235" t="str">
        <f t="shared" si="23"/>
        <v>Q2</v>
      </c>
      <c r="AW648" s="14" t="s">
        <v>35</v>
      </c>
      <c r="AX648" s="7" t="s">
        <v>40</v>
      </c>
      <c r="AY648" s="7" t="s">
        <v>37</v>
      </c>
      <c r="AZ648" s="7" t="s">
        <v>38</v>
      </c>
      <c r="BA648" s="15">
        <v>1699686.4578355199</v>
      </c>
    </row>
    <row r="649" spans="2:53">
      <c r="B649" s="243"/>
      <c r="C649" s="244"/>
      <c r="D649" s="244"/>
      <c r="E649" s="245"/>
      <c r="F649" s="245"/>
      <c r="G649" s="245"/>
      <c r="H649" s="246"/>
      <c r="I649" s="246"/>
      <c r="J649" s="244"/>
      <c r="K649" s="244"/>
      <c r="L649" s="244"/>
      <c r="M649" s="247"/>
      <c r="S649" s="7" t="s">
        <v>58</v>
      </c>
      <c r="T649" s="7" t="s">
        <v>33</v>
      </c>
      <c r="U649" s="7" t="s">
        <v>43</v>
      </c>
      <c r="V649" s="13">
        <v>41760</v>
      </c>
      <c r="W649" s="13" t="s">
        <v>272</v>
      </c>
      <c r="X649" s="13" t="str">
        <f t="shared" si="22"/>
        <v>5/2/2018</v>
      </c>
      <c r="Y649" s="13" t="s">
        <v>364</v>
      </c>
      <c r="Z649" s="13"/>
      <c r="AA649" s="14">
        <v>5</v>
      </c>
      <c r="AB649" s="14" t="s">
        <v>35</v>
      </c>
      <c r="AC649" s="7" t="s">
        <v>40</v>
      </c>
      <c r="AD649" s="7" t="s">
        <v>37</v>
      </c>
      <c r="AE649" s="7" t="s">
        <v>38</v>
      </c>
      <c r="AF649" s="15">
        <v>1838520.95026149</v>
      </c>
      <c r="AQ649" s="7" t="s">
        <v>58</v>
      </c>
      <c r="AR649" s="7" t="s">
        <v>33</v>
      </c>
      <c r="AS649" s="7" t="s">
        <v>43</v>
      </c>
      <c r="AT649" s="13">
        <v>41760</v>
      </c>
      <c r="AU649" s="13" t="s">
        <v>364</v>
      </c>
      <c r="AV649" s="235" t="str">
        <f t="shared" si="23"/>
        <v>Q2</v>
      </c>
      <c r="AW649" s="14" t="s">
        <v>35</v>
      </c>
      <c r="AX649" s="7" t="s">
        <v>40</v>
      </c>
      <c r="AY649" s="7" t="s">
        <v>37</v>
      </c>
      <c r="AZ649" s="7" t="s">
        <v>38</v>
      </c>
      <c r="BA649" s="15">
        <v>1838520.95026149</v>
      </c>
    </row>
    <row r="650" spans="2:53">
      <c r="B650" s="238"/>
      <c r="C650" s="239"/>
      <c r="D650" s="239"/>
      <c r="E650" s="240"/>
      <c r="F650" s="240"/>
      <c r="G650" s="240"/>
      <c r="H650" s="241"/>
      <c r="I650" s="241"/>
      <c r="J650" s="239"/>
      <c r="K650" s="239"/>
      <c r="L650" s="239"/>
      <c r="M650" s="242"/>
      <c r="S650" s="7" t="s">
        <v>58</v>
      </c>
      <c r="T650" s="7" t="s">
        <v>33</v>
      </c>
      <c r="U650" s="7" t="s">
        <v>43</v>
      </c>
      <c r="V650" s="13">
        <v>41791</v>
      </c>
      <c r="W650" s="13" t="s">
        <v>316</v>
      </c>
      <c r="X650" s="13" t="str">
        <f t="shared" si="22"/>
        <v>6/2/2018</v>
      </c>
      <c r="Y650" s="13" t="s">
        <v>365</v>
      </c>
      <c r="Z650" s="13"/>
      <c r="AA650" s="14">
        <v>6</v>
      </c>
      <c r="AB650" s="14" t="s">
        <v>35</v>
      </c>
      <c r="AC650" s="7" t="s">
        <v>40</v>
      </c>
      <c r="AD650" s="7" t="s">
        <v>37</v>
      </c>
      <c r="AE650" s="7" t="s">
        <v>38</v>
      </c>
      <c r="AF650" s="15">
        <v>1919092.9312032503</v>
      </c>
      <c r="AQ650" s="7" t="s">
        <v>58</v>
      </c>
      <c r="AR650" s="7" t="s">
        <v>33</v>
      </c>
      <c r="AS650" s="7" t="s">
        <v>43</v>
      </c>
      <c r="AT650" s="13">
        <v>41791</v>
      </c>
      <c r="AU650" s="13" t="s">
        <v>365</v>
      </c>
      <c r="AV650" s="235" t="str">
        <f t="shared" si="23"/>
        <v>Q2</v>
      </c>
      <c r="AW650" s="14" t="s">
        <v>35</v>
      </c>
      <c r="AX650" s="7" t="s">
        <v>40</v>
      </c>
      <c r="AY650" s="7" t="s">
        <v>37</v>
      </c>
      <c r="AZ650" s="7" t="s">
        <v>38</v>
      </c>
      <c r="BA650" s="15">
        <v>1919092.9312032503</v>
      </c>
    </row>
    <row r="651" spans="2:53">
      <c r="B651" s="243"/>
      <c r="C651" s="244"/>
      <c r="D651" s="244"/>
      <c r="E651" s="245"/>
      <c r="F651" s="245"/>
      <c r="G651" s="245"/>
      <c r="H651" s="246"/>
      <c r="I651" s="246"/>
      <c r="J651" s="244"/>
      <c r="K651" s="244"/>
      <c r="L651" s="244"/>
      <c r="M651" s="247"/>
      <c r="S651" s="7" t="s">
        <v>58</v>
      </c>
      <c r="T651" s="7" t="s">
        <v>33</v>
      </c>
      <c r="U651" s="7" t="s">
        <v>43</v>
      </c>
      <c r="V651" s="13">
        <v>41456</v>
      </c>
      <c r="W651" s="13" t="s">
        <v>317</v>
      </c>
      <c r="X651" s="13" t="str">
        <f t="shared" si="22"/>
        <v>7/2/2017</v>
      </c>
      <c r="Y651" s="13" t="s">
        <v>354</v>
      </c>
      <c r="Z651" s="13"/>
      <c r="AA651" s="14">
        <v>7</v>
      </c>
      <c r="AB651" s="14" t="s">
        <v>35</v>
      </c>
      <c r="AC651" s="7" t="s">
        <v>40</v>
      </c>
      <c r="AD651" s="7" t="s">
        <v>39</v>
      </c>
      <c r="AE651" s="7" t="s">
        <v>38</v>
      </c>
      <c r="AF651" s="15">
        <v>2886159.0288201999</v>
      </c>
      <c r="AQ651" s="7" t="s">
        <v>58</v>
      </c>
      <c r="AR651" s="7" t="s">
        <v>33</v>
      </c>
      <c r="AS651" s="7" t="s">
        <v>43</v>
      </c>
      <c r="AT651" s="13">
        <v>41456</v>
      </c>
      <c r="AU651" s="13" t="s">
        <v>354</v>
      </c>
      <c r="AV651" s="235" t="str">
        <f t="shared" si="23"/>
        <v>Q3</v>
      </c>
      <c r="AW651" s="14" t="s">
        <v>35</v>
      </c>
      <c r="AX651" s="7" t="s">
        <v>40</v>
      </c>
      <c r="AY651" s="7" t="s">
        <v>39</v>
      </c>
      <c r="AZ651" s="7" t="s">
        <v>38</v>
      </c>
      <c r="BA651" s="15">
        <v>2886159.0288201999</v>
      </c>
    </row>
    <row r="652" spans="2:53">
      <c r="B652" s="238"/>
      <c r="C652" s="239"/>
      <c r="D652" s="239"/>
      <c r="E652" s="240"/>
      <c r="F652" s="240"/>
      <c r="G652" s="240"/>
      <c r="H652" s="241"/>
      <c r="I652" s="241"/>
      <c r="J652" s="239"/>
      <c r="K652" s="239"/>
      <c r="L652" s="239"/>
      <c r="M652" s="242"/>
      <c r="S652" s="7" t="s">
        <v>58</v>
      </c>
      <c r="T652" s="7" t="s">
        <v>33</v>
      </c>
      <c r="U652" s="7" t="s">
        <v>43</v>
      </c>
      <c r="V652" s="13">
        <v>41487</v>
      </c>
      <c r="W652" s="13" t="s">
        <v>318</v>
      </c>
      <c r="X652" s="13" t="str">
        <f t="shared" si="22"/>
        <v>8/2/2017</v>
      </c>
      <c r="Y652" s="13" t="s">
        <v>355</v>
      </c>
      <c r="Z652" s="13"/>
      <c r="AA652" s="14">
        <v>8</v>
      </c>
      <c r="AB652" s="14" t="s">
        <v>35</v>
      </c>
      <c r="AC652" s="7" t="s">
        <v>40</v>
      </c>
      <c r="AD652" s="7" t="s">
        <v>39</v>
      </c>
      <c r="AE652" s="7" t="s">
        <v>38</v>
      </c>
      <c r="AF652" s="15">
        <v>2138617.9464186002</v>
      </c>
      <c r="AQ652" s="7" t="s">
        <v>58</v>
      </c>
      <c r="AR652" s="7" t="s">
        <v>33</v>
      </c>
      <c r="AS652" s="7" t="s">
        <v>43</v>
      </c>
      <c r="AT652" s="13">
        <v>41487</v>
      </c>
      <c r="AU652" s="13" t="s">
        <v>355</v>
      </c>
      <c r="AV652" s="235" t="str">
        <f t="shared" si="23"/>
        <v>Q3</v>
      </c>
      <c r="AW652" s="14" t="s">
        <v>35</v>
      </c>
      <c r="AX652" s="7" t="s">
        <v>40</v>
      </c>
      <c r="AY652" s="7" t="s">
        <v>39</v>
      </c>
      <c r="AZ652" s="7" t="s">
        <v>38</v>
      </c>
      <c r="BA652" s="15">
        <v>2138617.9464186002</v>
      </c>
    </row>
    <row r="653" spans="2:53">
      <c r="B653" s="243"/>
      <c r="C653" s="244"/>
      <c r="D653" s="244"/>
      <c r="E653" s="245"/>
      <c r="F653" s="245"/>
      <c r="G653" s="245"/>
      <c r="H653" s="246"/>
      <c r="I653" s="246"/>
      <c r="J653" s="244"/>
      <c r="K653" s="244"/>
      <c r="L653" s="244"/>
      <c r="M653" s="247"/>
      <c r="S653" s="7" t="s">
        <v>58</v>
      </c>
      <c r="T653" s="7" t="s">
        <v>33</v>
      </c>
      <c r="U653" s="7" t="s">
        <v>43</v>
      </c>
      <c r="V653" s="13">
        <v>41518</v>
      </c>
      <c r="W653" s="13" t="s">
        <v>319</v>
      </c>
      <c r="X653" s="13" t="str">
        <f t="shared" si="22"/>
        <v>9/2/2017</v>
      </c>
      <c r="Y653" s="13" t="s">
        <v>356</v>
      </c>
      <c r="Z653" s="13"/>
      <c r="AA653" s="14">
        <v>9</v>
      </c>
      <c r="AB653" s="14" t="s">
        <v>35</v>
      </c>
      <c r="AC653" s="7" t="s">
        <v>40</v>
      </c>
      <c r="AD653" s="7" t="s">
        <v>39</v>
      </c>
      <c r="AE653" s="7" t="s">
        <v>38</v>
      </c>
      <c r="AF653" s="15">
        <v>3947712.1118929996</v>
      </c>
      <c r="AQ653" s="7" t="s">
        <v>58</v>
      </c>
      <c r="AR653" s="7" t="s">
        <v>33</v>
      </c>
      <c r="AS653" s="7" t="s">
        <v>43</v>
      </c>
      <c r="AT653" s="13">
        <v>41518</v>
      </c>
      <c r="AU653" s="13" t="s">
        <v>356</v>
      </c>
      <c r="AV653" s="235" t="str">
        <f t="shared" si="23"/>
        <v>Q3</v>
      </c>
      <c r="AW653" s="14" t="s">
        <v>35</v>
      </c>
      <c r="AX653" s="7" t="s">
        <v>40</v>
      </c>
      <c r="AY653" s="7" t="s">
        <v>39</v>
      </c>
      <c r="AZ653" s="7" t="s">
        <v>38</v>
      </c>
      <c r="BA653" s="15">
        <v>3947712.1118929996</v>
      </c>
    </row>
    <row r="654" spans="2:53">
      <c r="B654" s="238"/>
      <c r="C654" s="239"/>
      <c r="D654" s="239"/>
      <c r="E654" s="240"/>
      <c r="F654" s="240"/>
      <c r="G654" s="240"/>
      <c r="H654" s="241"/>
      <c r="I654" s="241"/>
      <c r="J654" s="239"/>
      <c r="K654" s="239"/>
      <c r="L654" s="239"/>
      <c r="M654" s="242"/>
      <c r="S654" s="7" t="s">
        <v>58</v>
      </c>
      <c r="T654" s="7" t="s">
        <v>33</v>
      </c>
      <c r="U654" s="7" t="s">
        <v>43</v>
      </c>
      <c r="V654" s="13">
        <v>41548</v>
      </c>
      <c r="W654" s="13" t="s">
        <v>320</v>
      </c>
      <c r="X654" s="13" t="str">
        <f t="shared" si="22"/>
        <v>10/2/2017</v>
      </c>
      <c r="Y654" s="13" t="s">
        <v>357</v>
      </c>
      <c r="Z654" s="13"/>
      <c r="AA654" s="14">
        <v>10</v>
      </c>
      <c r="AB654" s="14" t="s">
        <v>35</v>
      </c>
      <c r="AC654" s="7" t="s">
        <v>40</v>
      </c>
      <c r="AD654" s="7" t="s">
        <v>39</v>
      </c>
      <c r="AE654" s="7" t="s">
        <v>38</v>
      </c>
      <c r="AF654" s="15">
        <v>3336453.7222977998</v>
      </c>
      <c r="AQ654" s="7" t="s">
        <v>58</v>
      </c>
      <c r="AR654" s="7" t="s">
        <v>33</v>
      </c>
      <c r="AS654" s="7" t="s">
        <v>43</v>
      </c>
      <c r="AT654" s="13">
        <v>41548</v>
      </c>
      <c r="AU654" s="13" t="s">
        <v>357</v>
      </c>
      <c r="AV654" s="235" t="str">
        <f t="shared" si="23"/>
        <v>Q4</v>
      </c>
      <c r="AW654" s="14" t="s">
        <v>35</v>
      </c>
      <c r="AX654" s="7" t="s">
        <v>40</v>
      </c>
      <c r="AY654" s="7" t="s">
        <v>39</v>
      </c>
      <c r="AZ654" s="7" t="s">
        <v>38</v>
      </c>
      <c r="BA654" s="15">
        <v>3336453.7222977998</v>
      </c>
    </row>
    <row r="655" spans="2:53">
      <c r="B655" s="243"/>
      <c r="C655" s="244"/>
      <c r="D655" s="244"/>
      <c r="E655" s="245"/>
      <c r="F655" s="245"/>
      <c r="G655" s="245"/>
      <c r="H655" s="246"/>
      <c r="I655" s="246"/>
      <c r="J655" s="244"/>
      <c r="K655" s="244"/>
      <c r="L655" s="244"/>
      <c r="M655" s="247"/>
      <c r="S655" s="7" t="s">
        <v>58</v>
      </c>
      <c r="T655" s="7" t="s">
        <v>33</v>
      </c>
      <c r="U655" s="7" t="s">
        <v>43</v>
      </c>
      <c r="V655" s="13">
        <v>41579</v>
      </c>
      <c r="W655" s="13" t="s">
        <v>321</v>
      </c>
      <c r="X655" s="13" t="str">
        <f t="shared" si="22"/>
        <v>11/2/2017</v>
      </c>
      <c r="Y655" s="13" t="s">
        <v>358</v>
      </c>
      <c r="Z655" s="13"/>
      <c r="AA655" s="14">
        <v>11</v>
      </c>
      <c r="AB655" s="14" t="s">
        <v>35</v>
      </c>
      <c r="AC655" s="7" t="s">
        <v>40</v>
      </c>
      <c r="AD655" s="7" t="s">
        <v>39</v>
      </c>
      <c r="AE655" s="7" t="s">
        <v>38</v>
      </c>
      <c r="AF655" s="15">
        <v>2581238.6260960004</v>
      </c>
      <c r="AQ655" s="7" t="s">
        <v>58</v>
      </c>
      <c r="AR655" s="7" t="s">
        <v>33</v>
      </c>
      <c r="AS655" s="7" t="s">
        <v>43</v>
      </c>
      <c r="AT655" s="13">
        <v>41579</v>
      </c>
      <c r="AU655" s="13" t="s">
        <v>358</v>
      </c>
      <c r="AV655" s="235" t="str">
        <f t="shared" si="23"/>
        <v>Q4</v>
      </c>
      <c r="AW655" s="14" t="s">
        <v>35</v>
      </c>
      <c r="AX655" s="7" t="s">
        <v>40</v>
      </c>
      <c r="AY655" s="7" t="s">
        <v>39</v>
      </c>
      <c r="AZ655" s="7" t="s">
        <v>38</v>
      </c>
      <c r="BA655" s="15">
        <v>2581238.6260960004</v>
      </c>
    </row>
    <row r="656" spans="2:53">
      <c r="B656" s="238"/>
      <c r="C656" s="239"/>
      <c r="D656" s="239"/>
      <c r="E656" s="240"/>
      <c r="F656" s="240"/>
      <c r="G656" s="240"/>
      <c r="H656" s="241"/>
      <c r="I656" s="241"/>
      <c r="J656" s="239"/>
      <c r="K656" s="239"/>
      <c r="L656" s="239"/>
      <c r="M656" s="242"/>
      <c r="S656" s="7" t="s">
        <v>58</v>
      </c>
      <c r="T656" s="7" t="s">
        <v>33</v>
      </c>
      <c r="U656" s="7" t="s">
        <v>43</v>
      </c>
      <c r="V656" s="13">
        <v>41609</v>
      </c>
      <c r="W656" s="13" t="s">
        <v>322</v>
      </c>
      <c r="X656" s="13" t="str">
        <f t="shared" si="22"/>
        <v>12/2/2017</v>
      </c>
      <c r="Y656" s="13" t="s">
        <v>359</v>
      </c>
      <c r="Z656" s="13"/>
      <c r="AA656" s="14">
        <v>12</v>
      </c>
      <c r="AB656" s="14" t="s">
        <v>35</v>
      </c>
      <c r="AC656" s="7" t="s">
        <v>40</v>
      </c>
      <c r="AD656" s="7" t="s">
        <v>39</v>
      </c>
      <c r="AE656" s="7" t="s">
        <v>38</v>
      </c>
      <c r="AF656" s="15">
        <v>3389594.0119008003</v>
      </c>
      <c r="AQ656" s="7" t="s">
        <v>58</v>
      </c>
      <c r="AR656" s="7" t="s">
        <v>33</v>
      </c>
      <c r="AS656" s="7" t="s">
        <v>43</v>
      </c>
      <c r="AT656" s="13">
        <v>41609</v>
      </c>
      <c r="AU656" s="13" t="s">
        <v>359</v>
      </c>
      <c r="AV656" s="235" t="str">
        <f t="shared" si="23"/>
        <v>Q4</v>
      </c>
      <c r="AW656" s="14" t="s">
        <v>35</v>
      </c>
      <c r="AX656" s="7" t="s">
        <v>40</v>
      </c>
      <c r="AY656" s="7" t="s">
        <v>39</v>
      </c>
      <c r="AZ656" s="7" t="s">
        <v>38</v>
      </c>
      <c r="BA656" s="15">
        <v>3389594.0119008003</v>
      </c>
    </row>
    <row r="657" spans="2:53">
      <c r="B657" s="243"/>
      <c r="C657" s="244"/>
      <c r="D657" s="244"/>
      <c r="E657" s="245"/>
      <c r="F657" s="245"/>
      <c r="G657" s="245"/>
      <c r="H657" s="246"/>
      <c r="I657" s="246"/>
      <c r="J657" s="244"/>
      <c r="K657" s="244"/>
      <c r="L657" s="244"/>
      <c r="M657" s="247"/>
      <c r="S657" s="7" t="s">
        <v>58</v>
      </c>
      <c r="T657" s="7" t="s">
        <v>33</v>
      </c>
      <c r="U657" s="7" t="s">
        <v>43</v>
      </c>
      <c r="V657" s="13">
        <v>41640</v>
      </c>
      <c r="W657" s="13" t="s">
        <v>312</v>
      </c>
      <c r="X657" s="13" t="str">
        <f t="shared" si="22"/>
        <v>1/2/2018</v>
      </c>
      <c r="Y657" s="13" t="s">
        <v>360</v>
      </c>
      <c r="Z657" s="13"/>
      <c r="AA657" s="14">
        <v>1</v>
      </c>
      <c r="AB657" s="14" t="s">
        <v>35</v>
      </c>
      <c r="AC657" s="7" t="s">
        <v>40</v>
      </c>
      <c r="AD657" s="7" t="s">
        <v>39</v>
      </c>
      <c r="AE657" s="7" t="s">
        <v>38</v>
      </c>
      <c r="AF657" s="15">
        <v>3641782.9956648001</v>
      </c>
      <c r="AQ657" s="7" t="s">
        <v>58</v>
      </c>
      <c r="AR657" s="7" t="s">
        <v>33</v>
      </c>
      <c r="AS657" s="7" t="s">
        <v>43</v>
      </c>
      <c r="AT657" s="13">
        <v>41640</v>
      </c>
      <c r="AU657" s="13" t="s">
        <v>360</v>
      </c>
      <c r="AV657" s="235" t="str">
        <f t="shared" si="23"/>
        <v>Q1</v>
      </c>
      <c r="AW657" s="14" t="s">
        <v>35</v>
      </c>
      <c r="AX657" s="7" t="s">
        <v>40</v>
      </c>
      <c r="AY657" s="7" t="s">
        <v>39</v>
      </c>
      <c r="AZ657" s="7" t="s">
        <v>38</v>
      </c>
      <c r="BA657" s="15">
        <v>3641782.9956648001</v>
      </c>
    </row>
    <row r="658" spans="2:53">
      <c r="B658" s="238"/>
      <c r="C658" s="239"/>
      <c r="D658" s="239"/>
      <c r="E658" s="240"/>
      <c r="F658" s="240"/>
      <c r="G658" s="240"/>
      <c r="H658" s="241"/>
      <c r="I658" s="241"/>
      <c r="J658" s="239"/>
      <c r="K658" s="239"/>
      <c r="L658" s="239"/>
      <c r="M658" s="242"/>
      <c r="S658" s="7" t="s">
        <v>58</v>
      </c>
      <c r="T658" s="7" t="s">
        <v>33</v>
      </c>
      <c r="U658" s="7" t="s">
        <v>43</v>
      </c>
      <c r="V658" s="13">
        <v>41671</v>
      </c>
      <c r="W658" s="13" t="s">
        <v>313</v>
      </c>
      <c r="X658" s="13" t="str">
        <f t="shared" si="22"/>
        <v>2/2/2018</v>
      </c>
      <c r="Y658" s="13" t="s">
        <v>361</v>
      </c>
      <c r="Z658" s="13"/>
      <c r="AA658" s="14">
        <v>2</v>
      </c>
      <c r="AB658" s="14" t="s">
        <v>35</v>
      </c>
      <c r="AC658" s="7" t="s">
        <v>40</v>
      </c>
      <c r="AD658" s="7" t="s">
        <v>39</v>
      </c>
      <c r="AE658" s="7" t="s">
        <v>38</v>
      </c>
      <c r="AF658" s="15">
        <v>3637088.2590588001</v>
      </c>
      <c r="AQ658" s="7" t="s">
        <v>58</v>
      </c>
      <c r="AR658" s="7" t="s">
        <v>33</v>
      </c>
      <c r="AS658" s="7" t="s">
        <v>43</v>
      </c>
      <c r="AT658" s="13">
        <v>41671</v>
      </c>
      <c r="AU658" s="13" t="s">
        <v>361</v>
      </c>
      <c r="AV658" s="235" t="str">
        <f t="shared" si="23"/>
        <v>Q1</v>
      </c>
      <c r="AW658" s="14" t="s">
        <v>35</v>
      </c>
      <c r="AX658" s="7" t="s">
        <v>40</v>
      </c>
      <c r="AY658" s="7" t="s">
        <v>39</v>
      </c>
      <c r="AZ658" s="7" t="s">
        <v>38</v>
      </c>
      <c r="BA658" s="15">
        <v>3637088.2590588001</v>
      </c>
    </row>
    <row r="659" spans="2:53">
      <c r="B659" s="243"/>
      <c r="C659" s="244"/>
      <c r="D659" s="244"/>
      <c r="E659" s="245"/>
      <c r="F659" s="245"/>
      <c r="G659" s="245"/>
      <c r="H659" s="246"/>
      <c r="I659" s="246"/>
      <c r="J659" s="244"/>
      <c r="K659" s="244"/>
      <c r="L659" s="244"/>
      <c r="M659" s="247"/>
      <c r="S659" s="7" t="s">
        <v>58</v>
      </c>
      <c r="T659" s="7" t="s">
        <v>33</v>
      </c>
      <c r="U659" s="7" t="s">
        <v>43</v>
      </c>
      <c r="V659" s="13">
        <v>41699</v>
      </c>
      <c r="W659" s="13" t="s">
        <v>314</v>
      </c>
      <c r="X659" s="13" t="str">
        <f t="shared" si="22"/>
        <v>3/2/2018</v>
      </c>
      <c r="Y659" s="13" t="s">
        <v>362</v>
      </c>
      <c r="Z659" s="13"/>
      <c r="AA659" s="14">
        <v>3</v>
      </c>
      <c r="AB659" s="14" t="s">
        <v>35</v>
      </c>
      <c r="AC659" s="7" t="s">
        <v>40</v>
      </c>
      <c r="AD659" s="7" t="s">
        <v>39</v>
      </c>
      <c r="AE659" s="7" t="s">
        <v>38</v>
      </c>
      <c r="AF659" s="15">
        <v>2891368.2735684002</v>
      </c>
      <c r="AQ659" s="7" t="s">
        <v>58</v>
      </c>
      <c r="AR659" s="7" t="s">
        <v>33</v>
      </c>
      <c r="AS659" s="7" t="s">
        <v>43</v>
      </c>
      <c r="AT659" s="13">
        <v>41699</v>
      </c>
      <c r="AU659" s="13" t="s">
        <v>362</v>
      </c>
      <c r="AV659" s="235" t="str">
        <f t="shared" si="23"/>
        <v>Q1</v>
      </c>
      <c r="AW659" s="14" t="s">
        <v>35</v>
      </c>
      <c r="AX659" s="7" t="s">
        <v>40</v>
      </c>
      <c r="AY659" s="7" t="s">
        <v>39</v>
      </c>
      <c r="AZ659" s="7" t="s">
        <v>38</v>
      </c>
      <c r="BA659" s="15">
        <v>2891368.2735684002</v>
      </c>
    </row>
    <row r="660" spans="2:53">
      <c r="B660" s="238"/>
      <c r="C660" s="239"/>
      <c r="D660" s="239"/>
      <c r="E660" s="240"/>
      <c r="F660" s="240"/>
      <c r="G660" s="240"/>
      <c r="H660" s="241"/>
      <c r="I660" s="241"/>
      <c r="J660" s="239"/>
      <c r="K660" s="239"/>
      <c r="L660" s="239"/>
      <c r="M660" s="242"/>
      <c r="S660" s="7" t="s">
        <v>58</v>
      </c>
      <c r="T660" s="7" t="s">
        <v>33</v>
      </c>
      <c r="U660" s="7" t="s">
        <v>43</v>
      </c>
      <c r="V660" s="13">
        <v>41730</v>
      </c>
      <c r="W660" s="13" t="s">
        <v>315</v>
      </c>
      <c r="X660" s="13" t="str">
        <f t="shared" si="22"/>
        <v>4/2/2018</v>
      </c>
      <c r="Y660" s="13" t="s">
        <v>363</v>
      </c>
      <c r="Z660" s="13"/>
      <c r="AA660" s="14">
        <v>4</v>
      </c>
      <c r="AB660" s="14" t="s">
        <v>35</v>
      </c>
      <c r="AC660" s="7" t="s">
        <v>40</v>
      </c>
      <c r="AD660" s="7" t="s">
        <v>39</v>
      </c>
      <c r="AE660" s="7" t="s">
        <v>38</v>
      </c>
      <c r="AF660" s="15">
        <v>3090339.0142464004</v>
      </c>
      <c r="AQ660" s="7" t="s">
        <v>58</v>
      </c>
      <c r="AR660" s="7" t="s">
        <v>33</v>
      </c>
      <c r="AS660" s="7" t="s">
        <v>43</v>
      </c>
      <c r="AT660" s="13">
        <v>41730</v>
      </c>
      <c r="AU660" s="13" t="s">
        <v>363</v>
      </c>
      <c r="AV660" s="235" t="str">
        <f t="shared" si="23"/>
        <v>Q2</v>
      </c>
      <c r="AW660" s="14" t="s">
        <v>35</v>
      </c>
      <c r="AX660" s="7" t="s">
        <v>40</v>
      </c>
      <c r="AY660" s="7" t="s">
        <v>39</v>
      </c>
      <c r="AZ660" s="7" t="s">
        <v>38</v>
      </c>
      <c r="BA660" s="15">
        <v>3090339.0142464004</v>
      </c>
    </row>
    <row r="661" spans="2:53">
      <c r="B661" s="243"/>
      <c r="C661" s="244"/>
      <c r="D661" s="244"/>
      <c r="E661" s="245"/>
      <c r="F661" s="245"/>
      <c r="G661" s="245"/>
      <c r="H661" s="246"/>
      <c r="I661" s="246"/>
      <c r="J661" s="244"/>
      <c r="K661" s="244"/>
      <c r="L661" s="244"/>
      <c r="M661" s="247"/>
      <c r="S661" s="7" t="s">
        <v>58</v>
      </c>
      <c r="T661" s="7" t="s">
        <v>33</v>
      </c>
      <c r="U661" s="7" t="s">
        <v>43</v>
      </c>
      <c r="V661" s="13">
        <v>41760</v>
      </c>
      <c r="W661" s="13" t="s">
        <v>272</v>
      </c>
      <c r="X661" s="13" t="str">
        <f t="shared" si="22"/>
        <v>5/2/2018</v>
      </c>
      <c r="Y661" s="13" t="s">
        <v>364</v>
      </c>
      <c r="Z661" s="13"/>
      <c r="AA661" s="14">
        <v>5</v>
      </c>
      <c r="AB661" s="14" t="s">
        <v>35</v>
      </c>
      <c r="AC661" s="7" t="s">
        <v>40</v>
      </c>
      <c r="AD661" s="7" t="s">
        <v>39</v>
      </c>
      <c r="AE661" s="7" t="s">
        <v>38</v>
      </c>
      <c r="AF661" s="15">
        <v>3395668.6594643998</v>
      </c>
      <c r="AQ661" s="7" t="s">
        <v>58</v>
      </c>
      <c r="AR661" s="7" t="s">
        <v>33</v>
      </c>
      <c r="AS661" s="7" t="s">
        <v>43</v>
      </c>
      <c r="AT661" s="13">
        <v>41760</v>
      </c>
      <c r="AU661" s="13" t="s">
        <v>364</v>
      </c>
      <c r="AV661" s="235" t="str">
        <f t="shared" si="23"/>
        <v>Q2</v>
      </c>
      <c r="AW661" s="14" t="s">
        <v>35</v>
      </c>
      <c r="AX661" s="7" t="s">
        <v>40</v>
      </c>
      <c r="AY661" s="7" t="s">
        <v>39</v>
      </c>
      <c r="AZ661" s="7" t="s">
        <v>38</v>
      </c>
      <c r="BA661" s="15">
        <v>3395668.6594643998</v>
      </c>
    </row>
    <row r="662" spans="2:53">
      <c r="B662" s="238"/>
      <c r="C662" s="239"/>
      <c r="D662" s="239"/>
      <c r="E662" s="240"/>
      <c r="F662" s="240"/>
      <c r="G662" s="240"/>
      <c r="H662" s="241"/>
      <c r="I662" s="241"/>
      <c r="J662" s="239"/>
      <c r="K662" s="239"/>
      <c r="L662" s="239"/>
      <c r="M662" s="242"/>
      <c r="S662" s="7" t="s">
        <v>58</v>
      </c>
      <c r="T662" s="7" t="s">
        <v>33</v>
      </c>
      <c r="U662" s="7" t="s">
        <v>43</v>
      </c>
      <c r="V662" s="13">
        <v>41791</v>
      </c>
      <c r="W662" s="13" t="s">
        <v>316</v>
      </c>
      <c r="X662" s="13" t="str">
        <f t="shared" si="22"/>
        <v>6/2/2018</v>
      </c>
      <c r="Y662" s="13" t="s">
        <v>365</v>
      </c>
      <c r="Z662" s="13"/>
      <c r="AA662" s="14">
        <v>6</v>
      </c>
      <c r="AB662" s="14" t="s">
        <v>35</v>
      </c>
      <c r="AC662" s="7" t="s">
        <v>40</v>
      </c>
      <c r="AD662" s="7" t="s">
        <v>39</v>
      </c>
      <c r="AE662" s="7" t="s">
        <v>38</v>
      </c>
      <c r="AF662" s="15">
        <v>3379572.3100814</v>
      </c>
      <c r="AQ662" s="7" t="s">
        <v>58</v>
      </c>
      <c r="AR662" s="7" t="s">
        <v>33</v>
      </c>
      <c r="AS662" s="7" t="s">
        <v>43</v>
      </c>
      <c r="AT662" s="13">
        <v>41791</v>
      </c>
      <c r="AU662" s="13" t="s">
        <v>365</v>
      </c>
      <c r="AV662" s="235" t="str">
        <f t="shared" si="23"/>
        <v>Q2</v>
      </c>
      <c r="AW662" s="14" t="s">
        <v>35</v>
      </c>
      <c r="AX662" s="7" t="s">
        <v>40</v>
      </c>
      <c r="AY662" s="7" t="s">
        <v>39</v>
      </c>
      <c r="AZ662" s="7" t="s">
        <v>38</v>
      </c>
      <c r="BA662" s="15">
        <v>3379572.3100814</v>
      </c>
    </row>
    <row r="663" spans="2:53">
      <c r="B663" s="243"/>
      <c r="C663" s="244"/>
      <c r="D663" s="244"/>
      <c r="E663" s="245"/>
      <c r="F663" s="245"/>
      <c r="G663" s="245"/>
      <c r="H663" s="246"/>
      <c r="I663" s="246"/>
      <c r="J663" s="244"/>
      <c r="K663" s="244"/>
      <c r="L663" s="244"/>
      <c r="M663" s="247"/>
      <c r="S663" s="7" t="s">
        <v>58</v>
      </c>
      <c r="T663" s="7" t="s">
        <v>33</v>
      </c>
      <c r="U663" s="7" t="s">
        <v>43</v>
      </c>
      <c r="V663" s="13">
        <v>41456</v>
      </c>
      <c r="W663" s="13" t="s">
        <v>317</v>
      </c>
      <c r="X663" s="13" t="str">
        <f t="shared" si="22"/>
        <v>7/2/2017</v>
      </c>
      <c r="Y663" s="13" t="s">
        <v>354</v>
      </c>
      <c r="Z663" s="13"/>
      <c r="AA663" s="14">
        <v>7</v>
      </c>
      <c r="AB663" s="14" t="s">
        <v>35</v>
      </c>
      <c r="AC663" s="7" t="s">
        <v>41</v>
      </c>
      <c r="AD663" s="7" t="s">
        <v>37</v>
      </c>
      <c r="AE663" s="7" t="s">
        <v>38</v>
      </c>
      <c r="AF663" s="15">
        <v>3083178.310218194</v>
      </c>
      <c r="AQ663" s="7" t="s">
        <v>58</v>
      </c>
      <c r="AR663" s="7" t="s">
        <v>33</v>
      </c>
      <c r="AS663" s="7" t="s">
        <v>43</v>
      </c>
      <c r="AT663" s="13">
        <v>41456</v>
      </c>
      <c r="AU663" s="13" t="s">
        <v>354</v>
      </c>
      <c r="AV663" s="235" t="str">
        <f t="shared" si="23"/>
        <v>Q3</v>
      </c>
      <c r="AW663" s="14" t="s">
        <v>35</v>
      </c>
      <c r="AX663" s="7" t="s">
        <v>41</v>
      </c>
      <c r="AY663" s="7" t="s">
        <v>37</v>
      </c>
      <c r="AZ663" s="7" t="s">
        <v>38</v>
      </c>
      <c r="BA663" s="15">
        <v>3083178.310218194</v>
      </c>
    </row>
    <row r="664" spans="2:53">
      <c r="B664" s="238"/>
      <c r="C664" s="239"/>
      <c r="D664" s="239"/>
      <c r="E664" s="240"/>
      <c r="F664" s="240"/>
      <c r="G664" s="240"/>
      <c r="H664" s="241"/>
      <c r="I664" s="241"/>
      <c r="J664" s="239"/>
      <c r="K664" s="239"/>
      <c r="L664" s="239"/>
      <c r="M664" s="242"/>
      <c r="S664" s="7" t="s">
        <v>58</v>
      </c>
      <c r="T664" s="7" t="s">
        <v>33</v>
      </c>
      <c r="U664" s="7" t="s">
        <v>43</v>
      </c>
      <c r="V664" s="13">
        <v>41487</v>
      </c>
      <c r="W664" s="13" t="s">
        <v>318</v>
      </c>
      <c r="X664" s="13" t="str">
        <f t="shared" si="22"/>
        <v>8/2/2017</v>
      </c>
      <c r="Y664" s="13" t="s">
        <v>355</v>
      </c>
      <c r="Z664" s="13"/>
      <c r="AA664" s="14">
        <v>8</v>
      </c>
      <c r="AB664" s="14" t="s">
        <v>35</v>
      </c>
      <c r="AC664" s="7" t="s">
        <v>41</v>
      </c>
      <c r="AD664" s="7" t="s">
        <v>37</v>
      </c>
      <c r="AE664" s="7" t="s">
        <v>38</v>
      </c>
      <c r="AF664" s="15">
        <v>3624627.2765830643</v>
      </c>
      <c r="AQ664" s="7" t="s">
        <v>58</v>
      </c>
      <c r="AR664" s="7" t="s">
        <v>33</v>
      </c>
      <c r="AS664" s="7" t="s">
        <v>43</v>
      </c>
      <c r="AT664" s="13">
        <v>41487</v>
      </c>
      <c r="AU664" s="13" t="s">
        <v>355</v>
      </c>
      <c r="AV664" s="235" t="str">
        <f t="shared" si="23"/>
        <v>Q3</v>
      </c>
      <c r="AW664" s="14" t="s">
        <v>35</v>
      </c>
      <c r="AX664" s="7" t="s">
        <v>41</v>
      </c>
      <c r="AY664" s="7" t="s">
        <v>37</v>
      </c>
      <c r="AZ664" s="7" t="s">
        <v>38</v>
      </c>
      <c r="BA664" s="15">
        <v>3624627.2765830643</v>
      </c>
    </row>
    <row r="665" spans="2:53">
      <c r="B665" s="243"/>
      <c r="C665" s="244"/>
      <c r="D665" s="244"/>
      <c r="E665" s="245"/>
      <c r="F665" s="245"/>
      <c r="G665" s="245"/>
      <c r="H665" s="246"/>
      <c r="I665" s="246"/>
      <c r="J665" s="244"/>
      <c r="K665" s="244"/>
      <c r="L665" s="244"/>
      <c r="M665" s="247"/>
      <c r="S665" s="7" t="s">
        <v>58</v>
      </c>
      <c r="T665" s="7" t="s">
        <v>33</v>
      </c>
      <c r="U665" s="7" t="s">
        <v>43</v>
      </c>
      <c r="V665" s="13">
        <v>41518</v>
      </c>
      <c r="W665" s="13" t="s">
        <v>319</v>
      </c>
      <c r="X665" s="13" t="str">
        <f t="shared" si="22"/>
        <v>9/2/2017</v>
      </c>
      <c r="Y665" s="13" t="s">
        <v>356</v>
      </c>
      <c r="Z665" s="13"/>
      <c r="AA665" s="14">
        <v>9</v>
      </c>
      <c r="AB665" s="14" t="s">
        <v>35</v>
      </c>
      <c r="AC665" s="7" t="s">
        <v>41</v>
      </c>
      <c r="AD665" s="7" t="s">
        <v>37</v>
      </c>
      <c r="AE665" s="7" t="s">
        <v>38</v>
      </c>
      <c r="AF665" s="15">
        <v>3090109.4706031792</v>
      </c>
      <c r="AQ665" s="7" t="s">
        <v>58</v>
      </c>
      <c r="AR665" s="7" t="s">
        <v>33</v>
      </c>
      <c r="AS665" s="7" t="s">
        <v>43</v>
      </c>
      <c r="AT665" s="13">
        <v>41518</v>
      </c>
      <c r="AU665" s="13" t="s">
        <v>356</v>
      </c>
      <c r="AV665" s="235" t="str">
        <f t="shared" si="23"/>
        <v>Q3</v>
      </c>
      <c r="AW665" s="14" t="s">
        <v>35</v>
      </c>
      <c r="AX665" s="7" t="s">
        <v>41</v>
      </c>
      <c r="AY665" s="7" t="s">
        <v>37</v>
      </c>
      <c r="AZ665" s="7" t="s">
        <v>38</v>
      </c>
      <c r="BA665" s="15">
        <v>3090109.4706031792</v>
      </c>
    </row>
    <row r="666" spans="2:53">
      <c r="B666" s="238"/>
      <c r="C666" s="239"/>
      <c r="D666" s="239"/>
      <c r="E666" s="240"/>
      <c r="F666" s="240"/>
      <c r="G666" s="240"/>
      <c r="H666" s="241"/>
      <c r="I666" s="241"/>
      <c r="J666" s="239"/>
      <c r="K666" s="239"/>
      <c r="L666" s="239"/>
      <c r="M666" s="242"/>
      <c r="S666" s="7" t="s">
        <v>58</v>
      </c>
      <c r="T666" s="7" t="s">
        <v>33</v>
      </c>
      <c r="U666" s="7" t="s">
        <v>43</v>
      </c>
      <c r="V666" s="13">
        <v>41548</v>
      </c>
      <c r="W666" s="13" t="s">
        <v>320</v>
      </c>
      <c r="X666" s="13" t="str">
        <f t="shared" si="22"/>
        <v>10/2/2017</v>
      </c>
      <c r="Y666" s="13" t="s">
        <v>357</v>
      </c>
      <c r="Z666" s="13"/>
      <c r="AA666" s="14">
        <v>10</v>
      </c>
      <c r="AB666" s="14" t="s">
        <v>35</v>
      </c>
      <c r="AC666" s="7" t="s">
        <v>41</v>
      </c>
      <c r="AD666" s="7" t="s">
        <v>37</v>
      </c>
      <c r="AE666" s="7" t="s">
        <v>38</v>
      </c>
      <c r="AF666" s="15">
        <v>2588932.9613108994</v>
      </c>
      <c r="AQ666" s="7" t="s">
        <v>58</v>
      </c>
      <c r="AR666" s="7" t="s">
        <v>33</v>
      </c>
      <c r="AS666" s="7" t="s">
        <v>43</v>
      </c>
      <c r="AT666" s="13">
        <v>41548</v>
      </c>
      <c r="AU666" s="13" t="s">
        <v>357</v>
      </c>
      <c r="AV666" s="235" t="str">
        <f t="shared" si="23"/>
        <v>Q4</v>
      </c>
      <c r="AW666" s="14" t="s">
        <v>35</v>
      </c>
      <c r="AX666" s="7" t="s">
        <v>41</v>
      </c>
      <c r="AY666" s="7" t="s">
        <v>37</v>
      </c>
      <c r="AZ666" s="7" t="s">
        <v>38</v>
      </c>
      <c r="BA666" s="15">
        <v>2588932.9613108994</v>
      </c>
    </row>
    <row r="667" spans="2:53">
      <c r="B667" s="243"/>
      <c r="C667" s="244"/>
      <c r="D667" s="244"/>
      <c r="E667" s="245"/>
      <c r="F667" s="245"/>
      <c r="G667" s="245"/>
      <c r="H667" s="246"/>
      <c r="I667" s="246"/>
      <c r="J667" s="244"/>
      <c r="K667" s="244"/>
      <c r="L667" s="244"/>
      <c r="M667" s="247"/>
      <c r="S667" s="7" t="s">
        <v>58</v>
      </c>
      <c r="T667" s="7" t="s">
        <v>33</v>
      </c>
      <c r="U667" s="7" t="s">
        <v>43</v>
      </c>
      <c r="V667" s="13">
        <v>41579</v>
      </c>
      <c r="W667" s="13" t="s">
        <v>321</v>
      </c>
      <c r="X667" s="13" t="str">
        <f t="shared" si="22"/>
        <v>11/2/2017</v>
      </c>
      <c r="Y667" s="13" t="s">
        <v>358</v>
      </c>
      <c r="Z667" s="13"/>
      <c r="AA667" s="14">
        <v>11</v>
      </c>
      <c r="AB667" s="14" t="s">
        <v>35</v>
      </c>
      <c r="AC667" s="7" t="s">
        <v>41</v>
      </c>
      <c r="AD667" s="7" t="s">
        <v>37</v>
      </c>
      <c r="AE667" s="7" t="s">
        <v>38</v>
      </c>
      <c r="AF667" s="15">
        <v>2871337.5293786996</v>
      </c>
      <c r="AQ667" s="7" t="s">
        <v>58</v>
      </c>
      <c r="AR667" s="7" t="s">
        <v>33</v>
      </c>
      <c r="AS667" s="7" t="s">
        <v>43</v>
      </c>
      <c r="AT667" s="13">
        <v>41579</v>
      </c>
      <c r="AU667" s="13" t="s">
        <v>358</v>
      </c>
      <c r="AV667" s="235" t="str">
        <f t="shared" si="23"/>
        <v>Q4</v>
      </c>
      <c r="AW667" s="14" t="s">
        <v>35</v>
      </c>
      <c r="AX667" s="7" t="s">
        <v>41</v>
      </c>
      <c r="AY667" s="7" t="s">
        <v>37</v>
      </c>
      <c r="AZ667" s="7" t="s">
        <v>38</v>
      </c>
      <c r="BA667" s="15">
        <v>2871337.5293786996</v>
      </c>
    </row>
    <row r="668" spans="2:53">
      <c r="B668" s="238"/>
      <c r="C668" s="239"/>
      <c r="D668" s="239"/>
      <c r="E668" s="240"/>
      <c r="F668" s="240"/>
      <c r="G668" s="240"/>
      <c r="H668" s="241"/>
      <c r="I668" s="241"/>
      <c r="J668" s="239"/>
      <c r="K668" s="239"/>
      <c r="L668" s="239"/>
      <c r="M668" s="242"/>
      <c r="S668" s="7" t="s">
        <v>58</v>
      </c>
      <c r="T668" s="7" t="s">
        <v>33</v>
      </c>
      <c r="U668" s="7" t="s">
        <v>43</v>
      </c>
      <c r="V668" s="13">
        <v>41609</v>
      </c>
      <c r="W668" s="13" t="s">
        <v>322</v>
      </c>
      <c r="X668" s="13" t="str">
        <f t="shared" ref="X668:X731" si="24">MONTH(V668)&amp; "/" &amp; DAY(V668) &amp; "/" &amp; YEAR(V668)</f>
        <v>12/2/2017</v>
      </c>
      <c r="Y668" s="13" t="s">
        <v>359</v>
      </c>
      <c r="Z668" s="13"/>
      <c r="AA668" s="14">
        <v>12</v>
      </c>
      <c r="AB668" s="14" t="s">
        <v>35</v>
      </c>
      <c r="AC668" s="7" t="s">
        <v>41</v>
      </c>
      <c r="AD668" s="7" t="s">
        <v>37</v>
      </c>
      <c r="AE668" s="7" t="s">
        <v>38</v>
      </c>
      <c r="AF668" s="15">
        <v>2476353.7848823196</v>
      </c>
      <c r="AQ668" s="7" t="s">
        <v>58</v>
      </c>
      <c r="AR668" s="7" t="s">
        <v>33</v>
      </c>
      <c r="AS668" s="7" t="s">
        <v>43</v>
      </c>
      <c r="AT668" s="13">
        <v>41609</v>
      </c>
      <c r="AU668" s="13" t="s">
        <v>359</v>
      </c>
      <c r="AV668" s="235" t="str">
        <f t="shared" ref="AV668:AV731" si="25">"Q"&amp;ROUNDUP(MONTH(AU668)/3,0)</f>
        <v>Q4</v>
      </c>
      <c r="AW668" s="14" t="s">
        <v>35</v>
      </c>
      <c r="AX668" s="7" t="s">
        <v>41</v>
      </c>
      <c r="AY668" s="7" t="s">
        <v>37</v>
      </c>
      <c r="AZ668" s="7" t="s">
        <v>38</v>
      </c>
      <c r="BA668" s="15">
        <v>2476353.7848823196</v>
      </c>
    </row>
    <row r="669" spans="2:53">
      <c r="B669" s="243"/>
      <c r="C669" s="244"/>
      <c r="D669" s="244"/>
      <c r="E669" s="245"/>
      <c r="F669" s="245"/>
      <c r="G669" s="245"/>
      <c r="H669" s="246"/>
      <c r="I669" s="246"/>
      <c r="J669" s="244"/>
      <c r="K669" s="244"/>
      <c r="L669" s="244"/>
      <c r="M669" s="247"/>
      <c r="S669" s="7" t="s">
        <v>58</v>
      </c>
      <c r="T669" s="7" t="s">
        <v>33</v>
      </c>
      <c r="U669" s="7" t="s">
        <v>43</v>
      </c>
      <c r="V669" s="13">
        <v>41640</v>
      </c>
      <c r="W669" s="13" t="s">
        <v>312</v>
      </c>
      <c r="X669" s="13" t="str">
        <f t="shared" si="24"/>
        <v>1/2/2018</v>
      </c>
      <c r="Y669" s="13" t="s">
        <v>360</v>
      </c>
      <c r="Z669" s="13"/>
      <c r="AA669" s="14">
        <v>1</v>
      </c>
      <c r="AB669" s="14" t="s">
        <v>35</v>
      </c>
      <c r="AC669" s="7" t="s">
        <v>41</v>
      </c>
      <c r="AD669" s="7" t="s">
        <v>37</v>
      </c>
      <c r="AE669" s="7" t="s">
        <v>38</v>
      </c>
      <c r="AF669" s="15">
        <v>3520427.5225060191</v>
      </c>
      <c r="AQ669" s="7" t="s">
        <v>58</v>
      </c>
      <c r="AR669" s="7" t="s">
        <v>33</v>
      </c>
      <c r="AS669" s="7" t="s">
        <v>43</v>
      </c>
      <c r="AT669" s="13">
        <v>41640</v>
      </c>
      <c r="AU669" s="13" t="s">
        <v>360</v>
      </c>
      <c r="AV669" s="235" t="str">
        <f t="shared" si="25"/>
        <v>Q1</v>
      </c>
      <c r="AW669" s="14" t="s">
        <v>35</v>
      </c>
      <c r="AX669" s="7" t="s">
        <v>41</v>
      </c>
      <c r="AY669" s="7" t="s">
        <v>37</v>
      </c>
      <c r="AZ669" s="7" t="s">
        <v>38</v>
      </c>
      <c r="BA669" s="15">
        <v>3520427.5225060191</v>
      </c>
    </row>
    <row r="670" spans="2:53">
      <c r="B670" s="238"/>
      <c r="C670" s="239"/>
      <c r="D670" s="239"/>
      <c r="E670" s="240"/>
      <c r="F670" s="240"/>
      <c r="G670" s="240"/>
      <c r="H670" s="241"/>
      <c r="I670" s="241"/>
      <c r="J670" s="239"/>
      <c r="K670" s="239"/>
      <c r="L670" s="239"/>
      <c r="M670" s="242"/>
      <c r="S670" s="7" t="s">
        <v>58</v>
      </c>
      <c r="T670" s="7" t="s">
        <v>33</v>
      </c>
      <c r="U670" s="7" t="s">
        <v>43</v>
      </c>
      <c r="V670" s="13">
        <v>41671</v>
      </c>
      <c r="W670" s="13" t="s">
        <v>313</v>
      </c>
      <c r="X670" s="13" t="str">
        <f t="shared" si="24"/>
        <v>2/2/2018</v>
      </c>
      <c r="Y670" s="13" t="s">
        <v>361</v>
      </c>
      <c r="Z670" s="13"/>
      <c r="AA670" s="14">
        <v>2</v>
      </c>
      <c r="AB670" s="14" t="s">
        <v>35</v>
      </c>
      <c r="AC670" s="7" t="s">
        <v>41</v>
      </c>
      <c r="AD670" s="7" t="s">
        <v>37</v>
      </c>
      <c r="AE670" s="7" t="s">
        <v>38</v>
      </c>
      <c r="AF670" s="15">
        <v>3874818.9917811132</v>
      </c>
      <c r="AQ670" s="7" t="s">
        <v>58</v>
      </c>
      <c r="AR670" s="7" t="s">
        <v>33</v>
      </c>
      <c r="AS670" s="7" t="s">
        <v>43</v>
      </c>
      <c r="AT670" s="13">
        <v>41671</v>
      </c>
      <c r="AU670" s="13" t="s">
        <v>361</v>
      </c>
      <c r="AV670" s="235" t="str">
        <f t="shared" si="25"/>
        <v>Q1</v>
      </c>
      <c r="AW670" s="14" t="s">
        <v>35</v>
      </c>
      <c r="AX670" s="7" t="s">
        <v>41</v>
      </c>
      <c r="AY670" s="7" t="s">
        <v>37</v>
      </c>
      <c r="AZ670" s="7" t="s">
        <v>38</v>
      </c>
      <c r="BA670" s="15">
        <v>3874818.9917811132</v>
      </c>
    </row>
    <row r="671" spans="2:53">
      <c r="B671" s="243"/>
      <c r="C671" s="244"/>
      <c r="D671" s="244"/>
      <c r="E671" s="245"/>
      <c r="F671" s="245"/>
      <c r="G671" s="245"/>
      <c r="H671" s="246"/>
      <c r="I671" s="246"/>
      <c r="J671" s="244"/>
      <c r="K671" s="244"/>
      <c r="L671" s="244"/>
      <c r="M671" s="247"/>
      <c r="S671" s="7" t="s">
        <v>58</v>
      </c>
      <c r="T671" s="7" t="s">
        <v>33</v>
      </c>
      <c r="U671" s="7" t="s">
        <v>43</v>
      </c>
      <c r="V671" s="13">
        <v>41699</v>
      </c>
      <c r="W671" s="13" t="s">
        <v>314</v>
      </c>
      <c r="X671" s="13" t="str">
        <f t="shared" si="24"/>
        <v>3/2/2018</v>
      </c>
      <c r="Y671" s="13" t="s">
        <v>362</v>
      </c>
      <c r="Z671" s="13"/>
      <c r="AA671" s="14">
        <v>3</v>
      </c>
      <c r="AB671" s="14" t="s">
        <v>35</v>
      </c>
      <c r="AC671" s="7" t="s">
        <v>41</v>
      </c>
      <c r="AD671" s="7" t="s">
        <v>37</v>
      </c>
      <c r="AE671" s="7" t="s">
        <v>38</v>
      </c>
      <c r="AF671" s="15">
        <v>3237363.8548801187</v>
      </c>
      <c r="AQ671" s="7" t="s">
        <v>58</v>
      </c>
      <c r="AR671" s="7" t="s">
        <v>33</v>
      </c>
      <c r="AS671" s="7" t="s">
        <v>43</v>
      </c>
      <c r="AT671" s="13">
        <v>41699</v>
      </c>
      <c r="AU671" s="13" t="s">
        <v>362</v>
      </c>
      <c r="AV671" s="235" t="str">
        <f t="shared" si="25"/>
        <v>Q1</v>
      </c>
      <c r="AW671" s="14" t="s">
        <v>35</v>
      </c>
      <c r="AX671" s="7" t="s">
        <v>41</v>
      </c>
      <c r="AY671" s="7" t="s">
        <v>37</v>
      </c>
      <c r="AZ671" s="7" t="s">
        <v>38</v>
      </c>
      <c r="BA671" s="15">
        <v>3237363.8548801187</v>
      </c>
    </row>
    <row r="672" spans="2:53">
      <c r="B672" s="238"/>
      <c r="C672" s="239"/>
      <c r="D672" s="239"/>
      <c r="E672" s="240"/>
      <c r="F672" s="240"/>
      <c r="G672" s="240"/>
      <c r="H672" s="241"/>
      <c r="I672" s="241"/>
      <c r="J672" s="239"/>
      <c r="K672" s="239"/>
      <c r="L672" s="239"/>
      <c r="M672" s="242"/>
      <c r="S672" s="7" t="s">
        <v>58</v>
      </c>
      <c r="T672" s="7" t="s">
        <v>33</v>
      </c>
      <c r="U672" s="7" t="s">
        <v>43</v>
      </c>
      <c r="V672" s="13">
        <v>41730</v>
      </c>
      <c r="W672" s="13" t="s">
        <v>315</v>
      </c>
      <c r="X672" s="13" t="str">
        <f t="shared" si="24"/>
        <v>4/2/2018</v>
      </c>
      <c r="Y672" s="13" t="s">
        <v>363</v>
      </c>
      <c r="Z672" s="13"/>
      <c r="AA672" s="14">
        <v>4</v>
      </c>
      <c r="AB672" s="14" t="s">
        <v>35</v>
      </c>
      <c r="AC672" s="7" t="s">
        <v>41</v>
      </c>
      <c r="AD672" s="7" t="s">
        <v>37</v>
      </c>
      <c r="AE672" s="7" t="s">
        <v>38</v>
      </c>
      <c r="AF672" s="15">
        <v>3615453.1290214392</v>
      </c>
      <c r="AQ672" s="7" t="s">
        <v>58</v>
      </c>
      <c r="AR672" s="7" t="s">
        <v>33</v>
      </c>
      <c r="AS672" s="7" t="s">
        <v>43</v>
      </c>
      <c r="AT672" s="13">
        <v>41730</v>
      </c>
      <c r="AU672" s="13" t="s">
        <v>363</v>
      </c>
      <c r="AV672" s="235" t="str">
        <f t="shared" si="25"/>
        <v>Q2</v>
      </c>
      <c r="AW672" s="14" t="s">
        <v>35</v>
      </c>
      <c r="AX672" s="7" t="s">
        <v>41</v>
      </c>
      <c r="AY672" s="7" t="s">
        <v>37</v>
      </c>
      <c r="AZ672" s="7" t="s">
        <v>38</v>
      </c>
      <c r="BA672" s="15">
        <v>3615453.1290214392</v>
      </c>
    </row>
    <row r="673" spans="2:53">
      <c r="B673" s="243"/>
      <c r="C673" s="244"/>
      <c r="D673" s="244"/>
      <c r="E673" s="245"/>
      <c r="F673" s="245"/>
      <c r="G673" s="245"/>
      <c r="H673" s="246"/>
      <c r="I673" s="246"/>
      <c r="J673" s="244"/>
      <c r="K673" s="244"/>
      <c r="L673" s="244"/>
      <c r="M673" s="247"/>
      <c r="S673" s="7" t="s">
        <v>58</v>
      </c>
      <c r="T673" s="7" t="s">
        <v>33</v>
      </c>
      <c r="U673" s="7" t="s">
        <v>43</v>
      </c>
      <c r="V673" s="13">
        <v>41760</v>
      </c>
      <c r="W673" s="13" t="s">
        <v>272</v>
      </c>
      <c r="X673" s="13" t="str">
        <f t="shared" si="24"/>
        <v>5/2/2018</v>
      </c>
      <c r="Y673" s="13" t="s">
        <v>364</v>
      </c>
      <c r="Z673" s="13"/>
      <c r="AA673" s="14">
        <v>5</v>
      </c>
      <c r="AB673" s="14" t="s">
        <v>35</v>
      </c>
      <c r="AC673" s="7" t="s">
        <v>41</v>
      </c>
      <c r="AD673" s="7" t="s">
        <v>37</v>
      </c>
      <c r="AE673" s="7" t="s">
        <v>38</v>
      </c>
      <c r="AF673" s="15">
        <v>2956857.0525275953</v>
      </c>
      <c r="AQ673" s="7" t="s">
        <v>58</v>
      </c>
      <c r="AR673" s="7" t="s">
        <v>33</v>
      </c>
      <c r="AS673" s="7" t="s">
        <v>43</v>
      </c>
      <c r="AT673" s="13">
        <v>41760</v>
      </c>
      <c r="AU673" s="13" t="s">
        <v>364</v>
      </c>
      <c r="AV673" s="235" t="str">
        <f t="shared" si="25"/>
        <v>Q2</v>
      </c>
      <c r="AW673" s="14" t="s">
        <v>35</v>
      </c>
      <c r="AX673" s="7" t="s">
        <v>41</v>
      </c>
      <c r="AY673" s="7" t="s">
        <v>37</v>
      </c>
      <c r="AZ673" s="7" t="s">
        <v>38</v>
      </c>
      <c r="BA673" s="15">
        <v>2956857.0525275953</v>
      </c>
    </row>
    <row r="674" spans="2:53">
      <c r="B674" s="238"/>
      <c r="C674" s="239"/>
      <c r="D674" s="239"/>
      <c r="E674" s="240"/>
      <c r="F674" s="240"/>
      <c r="G674" s="240"/>
      <c r="H674" s="241"/>
      <c r="I674" s="241"/>
      <c r="J674" s="239"/>
      <c r="K674" s="239"/>
      <c r="L674" s="239"/>
      <c r="M674" s="242"/>
      <c r="S674" s="7" t="s">
        <v>58</v>
      </c>
      <c r="T674" s="7" t="s">
        <v>33</v>
      </c>
      <c r="U674" s="7" t="s">
        <v>43</v>
      </c>
      <c r="V674" s="13">
        <v>41791</v>
      </c>
      <c r="W674" s="13" t="s">
        <v>316</v>
      </c>
      <c r="X674" s="13" t="str">
        <f t="shared" si="24"/>
        <v>6/2/2018</v>
      </c>
      <c r="Y674" s="13" t="s">
        <v>365</v>
      </c>
      <c r="Z674" s="13"/>
      <c r="AA674" s="14">
        <v>6</v>
      </c>
      <c r="AB674" s="14" t="s">
        <v>35</v>
      </c>
      <c r="AC674" s="7" t="s">
        <v>41</v>
      </c>
      <c r="AD674" s="7" t="s">
        <v>37</v>
      </c>
      <c r="AE674" s="7" t="s">
        <v>38</v>
      </c>
      <c r="AF674" s="15">
        <v>3215096.199550285</v>
      </c>
      <c r="AQ674" s="7" t="s">
        <v>58</v>
      </c>
      <c r="AR674" s="7" t="s">
        <v>33</v>
      </c>
      <c r="AS674" s="7" t="s">
        <v>43</v>
      </c>
      <c r="AT674" s="13">
        <v>41791</v>
      </c>
      <c r="AU674" s="13" t="s">
        <v>365</v>
      </c>
      <c r="AV674" s="235" t="str">
        <f t="shared" si="25"/>
        <v>Q2</v>
      </c>
      <c r="AW674" s="14" t="s">
        <v>35</v>
      </c>
      <c r="AX674" s="7" t="s">
        <v>41</v>
      </c>
      <c r="AY674" s="7" t="s">
        <v>37</v>
      </c>
      <c r="AZ674" s="7" t="s">
        <v>38</v>
      </c>
      <c r="BA674" s="15">
        <v>3215096.199550285</v>
      </c>
    </row>
    <row r="675" spans="2:53">
      <c r="B675" s="243"/>
      <c r="C675" s="244"/>
      <c r="D675" s="244"/>
      <c r="E675" s="245"/>
      <c r="F675" s="245"/>
      <c r="G675" s="245"/>
      <c r="H675" s="246"/>
      <c r="I675" s="246"/>
      <c r="J675" s="244"/>
      <c r="K675" s="244"/>
      <c r="L675" s="244"/>
      <c r="M675" s="247"/>
      <c r="S675" s="7" t="s">
        <v>58</v>
      </c>
      <c r="T675" s="7" t="s">
        <v>44</v>
      </c>
      <c r="U675" s="7" t="s">
        <v>34</v>
      </c>
      <c r="V675" s="13">
        <v>41456</v>
      </c>
      <c r="W675" s="13" t="s">
        <v>317</v>
      </c>
      <c r="X675" s="13" t="str">
        <f t="shared" si="24"/>
        <v>7/2/2017</v>
      </c>
      <c r="Y675" s="13" t="s">
        <v>354</v>
      </c>
      <c r="Z675" s="13"/>
      <c r="AA675" s="14">
        <v>7</v>
      </c>
      <c r="AB675" s="14" t="s">
        <v>45</v>
      </c>
      <c r="AC675" s="7" t="s">
        <v>46</v>
      </c>
      <c r="AD675" s="7" t="s">
        <v>47</v>
      </c>
      <c r="AE675" s="7" t="s">
        <v>38</v>
      </c>
      <c r="AF675" s="15">
        <v>859050.95871603675</v>
      </c>
      <c r="AQ675" s="7" t="s">
        <v>58</v>
      </c>
      <c r="AR675" s="7" t="s">
        <v>44</v>
      </c>
      <c r="AS675" s="7" t="s">
        <v>34</v>
      </c>
      <c r="AT675" s="13">
        <v>41456</v>
      </c>
      <c r="AU675" s="13" t="s">
        <v>354</v>
      </c>
      <c r="AV675" s="235" t="str">
        <f t="shared" si="25"/>
        <v>Q3</v>
      </c>
      <c r="AW675" s="14" t="s">
        <v>45</v>
      </c>
      <c r="AX675" s="7" t="s">
        <v>46</v>
      </c>
      <c r="AY675" s="7" t="s">
        <v>47</v>
      </c>
      <c r="AZ675" s="7" t="s">
        <v>38</v>
      </c>
      <c r="BA675" s="15">
        <v>859050.95871603675</v>
      </c>
    </row>
    <row r="676" spans="2:53">
      <c r="B676" s="238"/>
      <c r="C676" s="239"/>
      <c r="D676" s="239"/>
      <c r="E676" s="240"/>
      <c r="F676" s="240"/>
      <c r="G676" s="240"/>
      <c r="H676" s="241"/>
      <c r="I676" s="241"/>
      <c r="J676" s="239"/>
      <c r="K676" s="239"/>
      <c r="L676" s="239"/>
      <c r="M676" s="242"/>
      <c r="S676" s="7" t="s">
        <v>58</v>
      </c>
      <c r="T676" s="7" t="s">
        <v>44</v>
      </c>
      <c r="U676" s="7" t="s">
        <v>34</v>
      </c>
      <c r="V676" s="13">
        <v>41487</v>
      </c>
      <c r="W676" s="13" t="s">
        <v>318</v>
      </c>
      <c r="X676" s="13" t="str">
        <f t="shared" si="24"/>
        <v>8/2/2017</v>
      </c>
      <c r="Y676" s="13" t="s">
        <v>355</v>
      </c>
      <c r="Z676" s="13"/>
      <c r="AA676" s="14">
        <v>8</v>
      </c>
      <c r="AB676" s="14" t="s">
        <v>45</v>
      </c>
      <c r="AC676" s="7" t="s">
        <v>46</v>
      </c>
      <c r="AD676" s="7" t="s">
        <v>47</v>
      </c>
      <c r="AE676" s="7" t="s">
        <v>38</v>
      </c>
      <c r="AF676" s="15">
        <v>1256568.663764968</v>
      </c>
      <c r="AQ676" s="7" t="s">
        <v>58</v>
      </c>
      <c r="AR676" s="7" t="s">
        <v>44</v>
      </c>
      <c r="AS676" s="7" t="s">
        <v>34</v>
      </c>
      <c r="AT676" s="13">
        <v>41487</v>
      </c>
      <c r="AU676" s="13" t="s">
        <v>355</v>
      </c>
      <c r="AV676" s="235" t="str">
        <f t="shared" si="25"/>
        <v>Q3</v>
      </c>
      <c r="AW676" s="14" t="s">
        <v>45</v>
      </c>
      <c r="AX676" s="7" t="s">
        <v>46</v>
      </c>
      <c r="AY676" s="7" t="s">
        <v>47</v>
      </c>
      <c r="AZ676" s="7" t="s">
        <v>38</v>
      </c>
      <c r="BA676" s="15">
        <v>1256568.663764968</v>
      </c>
    </row>
    <row r="677" spans="2:53">
      <c r="B677" s="243"/>
      <c r="C677" s="244"/>
      <c r="D677" s="244"/>
      <c r="E677" s="245"/>
      <c r="F677" s="245"/>
      <c r="G677" s="245"/>
      <c r="H677" s="246"/>
      <c r="I677" s="246"/>
      <c r="J677" s="244"/>
      <c r="K677" s="244"/>
      <c r="L677" s="244"/>
      <c r="M677" s="247"/>
      <c r="S677" s="7" t="s">
        <v>58</v>
      </c>
      <c r="T677" s="7" t="s">
        <v>44</v>
      </c>
      <c r="U677" s="7" t="s">
        <v>34</v>
      </c>
      <c r="V677" s="13">
        <v>41518</v>
      </c>
      <c r="W677" s="13" t="s">
        <v>319</v>
      </c>
      <c r="X677" s="13" t="str">
        <f t="shared" si="24"/>
        <v>9/2/2017</v>
      </c>
      <c r="Y677" s="13" t="s">
        <v>356</v>
      </c>
      <c r="Z677" s="13"/>
      <c r="AA677" s="14">
        <v>9</v>
      </c>
      <c r="AB677" s="14" t="s">
        <v>45</v>
      </c>
      <c r="AC677" s="7" t="s">
        <v>46</v>
      </c>
      <c r="AD677" s="7" t="s">
        <v>47</v>
      </c>
      <c r="AE677" s="7" t="s">
        <v>38</v>
      </c>
      <c r="AF677" s="15">
        <v>945239.11169929046</v>
      </c>
      <c r="AQ677" s="7" t="s">
        <v>58</v>
      </c>
      <c r="AR677" s="7" t="s">
        <v>44</v>
      </c>
      <c r="AS677" s="7" t="s">
        <v>34</v>
      </c>
      <c r="AT677" s="13">
        <v>41518</v>
      </c>
      <c r="AU677" s="13" t="s">
        <v>356</v>
      </c>
      <c r="AV677" s="235" t="str">
        <f t="shared" si="25"/>
        <v>Q3</v>
      </c>
      <c r="AW677" s="14" t="s">
        <v>45</v>
      </c>
      <c r="AX677" s="7" t="s">
        <v>46</v>
      </c>
      <c r="AY677" s="7" t="s">
        <v>47</v>
      </c>
      <c r="AZ677" s="7" t="s">
        <v>38</v>
      </c>
      <c r="BA677" s="15">
        <v>945239.11169929046</v>
      </c>
    </row>
    <row r="678" spans="2:53">
      <c r="B678" s="238"/>
      <c r="C678" s="239"/>
      <c r="D678" s="239"/>
      <c r="E678" s="240"/>
      <c r="F678" s="240"/>
      <c r="G678" s="240"/>
      <c r="H678" s="241"/>
      <c r="I678" s="241"/>
      <c r="J678" s="239"/>
      <c r="K678" s="239"/>
      <c r="L678" s="239"/>
      <c r="M678" s="242"/>
      <c r="S678" s="7" t="s">
        <v>58</v>
      </c>
      <c r="T678" s="7" t="s">
        <v>44</v>
      </c>
      <c r="U678" s="7" t="s">
        <v>34</v>
      </c>
      <c r="V678" s="13">
        <v>41548</v>
      </c>
      <c r="W678" s="13" t="s">
        <v>320</v>
      </c>
      <c r="X678" s="13" t="str">
        <f t="shared" si="24"/>
        <v>10/2/2017</v>
      </c>
      <c r="Y678" s="13" t="s">
        <v>357</v>
      </c>
      <c r="Z678" s="13"/>
      <c r="AA678" s="14">
        <v>10</v>
      </c>
      <c r="AB678" s="14" t="s">
        <v>45</v>
      </c>
      <c r="AC678" s="7" t="s">
        <v>46</v>
      </c>
      <c r="AD678" s="7" t="s">
        <v>47</v>
      </c>
      <c r="AE678" s="7" t="s">
        <v>38</v>
      </c>
      <c r="AF678" s="15">
        <v>897002.08738166792</v>
      </c>
      <c r="AQ678" s="7" t="s">
        <v>58</v>
      </c>
      <c r="AR678" s="7" t="s">
        <v>44</v>
      </c>
      <c r="AS678" s="7" t="s">
        <v>34</v>
      </c>
      <c r="AT678" s="13">
        <v>41548</v>
      </c>
      <c r="AU678" s="13" t="s">
        <v>357</v>
      </c>
      <c r="AV678" s="235" t="str">
        <f t="shared" si="25"/>
        <v>Q4</v>
      </c>
      <c r="AW678" s="14" t="s">
        <v>45</v>
      </c>
      <c r="AX678" s="7" t="s">
        <v>46</v>
      </c>
      <c r="AY678" s="7" t="s">
        <v>47</v>
      </c>
      <c r="AZ678" s="7" t="s">
        <v>38</v>
      </c>
      <c r="BA678" s="15">
        <v>897002.08738166792</v>
      </c>
    </row>
    <row r="679" spans="2:53">
      <c r="B679" s="243"/>
      <c r="C679" s="244"/>
      <c r="D679" s="244"/>
      <c r="E679" s="245"/>
      <c r="F679" s="245"/>
      <c r="G679" s="245"/>
      <c r="H679" s="246"/>
      <c r="I679" s="246"/>
      <c r="J679" s="244"/>
      <c r="K679" s="244"/>
      <c r="L679" s="244"/>
      <c r="M679" s="247"/>
      <c r="S679" s="7" t="s">
        <v>58</v>
      </c>
      <c r="T679" s="7" t="s">
        <v>44</v>
      </c>
      <c r="U679" s="7" t="s">
        <v>34</v>
      </c>
      <c r="V679" s="13">
        <v>41579</v>
      </c>
      <c r="W679" s="13" t="s">
        <v>321</v>
      </c>
      <c r="X679" s="13" t="str">
        <f t="shared" si="24"/>
        <v>11/2/2017</v>
      </c>
      <c r="Y679" s="13" t="s">
        <v>358</v>
      </c>
      <c r="Z679" s="13"/>
      <c r="AA679" s="14">
        <v>11</v>
      </c>
      <c r="AB679" s="14" t="s">
        <v>45</v>
      </c>
      <c r="AC679" s="7" t="s">
        <v>46</v>
      </c>
      <c r="AD679" s="7" t="s">
        <v>47</v>
      </c>
      <c r="AE679" s="7" t="s">
        <v>38</v>
      </c>
      <c r="AF679" s="15">
        <v>983029.73485591868</v>
      </c>
      <c r="AQ679" s="7" t="s">
        <v>58</v>
      </c>
      <c r="AR679" s="7" t="s">
        <v>44</v>
      </c>
      <c r="AS679" s="7" t="s">
        <v>34</v>
      </c>
      <c r="AT679" s="13">
        <v>41579</v>
      </c>
      <c r="AU679" s="13" t="s">
        <v>358</v>
      </c>
      <c r="AV679" s="235" t="str">
        <f t="shared" si="25"/>
        <v>Q4</v>
      </c>
      <c r="AW679" s="14" t="s">
        <v>45</v>
      </c>
      <c r="AX679" s="7" t="s">
        <v>46</v>
      </c>
      <c r="AY679" s="7" t="s">
        <v>47</v>
      </c>
      <c r="AZ679" s="7" t="s">
        <v>38</v>
      </c>
      <c r="BA679" s="15">
        <v>983029.73485591868</v>
      </c>
    </row>
    <row r="680" spans="2:53">
      <c r="B680" s="238"/>
      <c r="C680" s="239"/>
      <c r="D680" s="239"/>
      <c r="E680" s="240"/>
      <c r="F680" s="240"/>
      <c r="G680" s="240"/>
      <c r="H680" s="241"/>
      <c r="I680" s="241"/>
      <c r="J680" s="239"/>
      <c r="K680" s="239"/>
      <c r="L680" s="239"/>
      <c r="M680" s="242"/>
      <c r="S680" s="7" t="s">
        <v>58</v>
      </c>
      <c r="T680" s="7" t="s">
        <v>44</v>
      </c>
      <c r="U680" s="7" t="s">
        <v>34</v>
      </c>
      <c r="V680" s="13">
        <v>41609</v>
      </c>
      <c r="W680" s="13" t="s">
        <v>322</v>
      </c>
      <c r="X680" s="13" t="str">
        <f t="shared" si="24"/>
        <v>12/2/2017</v>
      </c>
      <c r="Y680" s="13" t="s">
        <v>359</v>
      </c>
      <c r="Z680" s="13"/>
      <c r="AA680" s="14">
        <v>12</v>
      </c>
      <c r="AB680" s="14" t="s">
        <v>45</v>
      </c>
      <c r="AC680" s="7" t="s">
        <v>46</v>
      </c>
      <c r="AD680" s="7" t="s">
        <v>47</v>
      </c>
      <c r="AE680" s="7" t="s">
        <v>38</v>
      </c>
      <c r="AF680" s="15">
        <v>938538.15127751243</v>
      </c>
      <c r="AQ680" s="7" t="s">
        <v>58</v>
      </c>
      <c r="AR680" s="7" t="s">
        <v>44</v>
      </c>
      <c r="AS680" s="7" t="s">
        <v>34</v>
      </c>
      <c r="AT680" s="13">
        <v>41609</v>
      </c>
      <c r="AU680" s="13" t="s">
        <v>359</v>
      </c>
      <c r="AV680" s="235" t="str">
        <f t="shared" si="25"/>
        <v>Q4</v>
      </c>
      <c r="AW680" s="14" t="s">
        <v>45</v>
      </c>
      <c r="AX680" s="7" t="s">
        <v>46</v>
      </c>
      <c r="AY680" s="7" t="s">
        <v>47</v>
      </c>
      <c r="AZ680" s="7" t="s">
        <v>38</v>
      </c>
      <c r="BA680" s="15">
        <v>938538.15127751243</v>
      </c>
    </row>
    <row r="681" spans="2:53">
      <c r="B681" s="243"/>
      <c r="C681" s="244"/>
      <c r="D681" s="244"/>
      <c r="E681" s="245"/>
      <c r="F681" s="245"/>
      <c r="G681" s="245"/>
      <c r="H681" s="246"/>
      <c r="I681" s="246"/>
      <c r="J681" s="244"/>
      <c r="K681" s="244"/>
      <c r="L681" s="244"/>
      <c r="M681" s="247"/>
      <c r="S681" s="7" t="s">
        <v>58</v>
      </c>
      <c r="T681" s="7" t="s">
        <v>44</v>
      </c>
      <c r="U681" s="7" t="s">
        <v>34</v>
      </c>
      <c r="V681" s="13">
        <v>41640</v>
      </c>
      <c r="W681" s="13" t="s">
        <v>312</v>
      </c>
      <c r="X681" s="13" t="str">
        <f t="shared" si="24"/>
        <v>1/2/2018</v>
      </c>
      <c r="Y681" s="13" t="s">
        <v>360</v>
      </c>
      <c r="Z681" s="13"/>
      <c r="AA681" s="14">
        <v>1</v>
      </c>
      <c r="AB681" s="14" t="s">
        <v>45</v>
      </c>
      <c r="AC681" s="7" t="s">
        <v>46</v>
      </c>
      <c r="AD681" s="7" t="s">
        <v>47</v>
      </c>
      <c r="AE681" s="7" t="s">
        <v>38</v>
      </c>
      <c r="AF681" s="15">
        <v>1120011.9018488396</v>
      </c>
      <c r="AQ681" s="7" t="s">
        <v>58</v>
      </c>
      <c r="AR681" s="7" t="s">
        <v>44</v>
      </c>
      <c r="AS681" s="7" t="s">
        <v>34</v>
      </c>
      <c r="AT681" s="13">
        <v>41640</v>
      </c>
      <c r="AU681" s="13" t="s">
        <v>360</v>
      </c>
      <c r="AV681" s="235" t="str">
        <f t="shared" si="25"/>
        <v>Q1</v>
      </c>
      <c r="AW681" s="14" t="s">
        <v>45</v>
      </c>
      <c r="AX681" s="7" t="s">
        <v>46</v>
      </c>
      <c r="AY681" s="7" t="s">
        <v>47</v>
      </c>
      <c r="AZ681" s="7" t="s">
        <v>38</v>
      </c>
      <c r="BA681" s="15">
        <v>1120011.9018488396</v>
      </c>
    </row>
    <row r="682" spans="2:53">
      <c r="B682" s="238"/>
      <c r="C682" s="239"/>
      <c r="D682" s="239"/>
      <c r="E682" s="240"/>
      <c r="F682" s="240"/>
      <c r="G682" s="240"/>
      <c r="H682" s="241"/>
      <c r="I682" s="241"/>
      <c r="J682" s="239"/>
      <c r="K682" s="239"/>
      <c r="L682" s="239"/>
      <c r="M682" s="242"/>
      <c r="S682" s="7" t="s">
        <v>58</v>
      </c>
      <c r="T682" s="7" t="s">
        <v>44</v>
      </c>
      <c r="U682" s="7" t="s">
        <v>34</v>
      </c>
      <c r="V682" s="13">
        <v>41671</v>
      </c>
      <c r="W682" s="13" t="s">
        <v>313</v>
      </c>
      <c r="X682" s="13" t="str">
        <f t="shared" si="24"/>
        <v>2/2/2018</v>
      </c>
      <c r="Y682" s="13" t="s">
        <v>361</v>
      </c>
      <c r="Z682" s="13"/>
      <c r="AA682" s="14">
        <v>2</v>
      </c>
      <c r="AB682" s="14" t="s">
        <v>45</v>
      </c>
      <c r="AC682" s="7" t="s">
        <v>46</v>
      </c>
      <c r="AD682" s="7" t="s">
        <v>47</v>
      </c>
      <c r="AE682" s="7" t="s">
        <v>38</v>
      </c>
      <c r="AF682" s="15">
        <v>908869.29775302368</v>
      </c>
      <c r="AQ682" s="7" t="s">
        <v>58</v>
      </c>
      <c r="AR682" s="7" t="s">
        <v>44</v>
      </c>
      <c r="AS682" s="7" t="s">
        <v>34</v>
      </c>
      <c r="AT682" s="13">
        <v>41671</v>
      </c>
      <c r="AU682" s="13" t="s">
        <v>361</v>
      </c>
      <c r="AV682" s="235" t="str">
        <f t="shared" si="25"/>
        <v>Q1</v>
      </c>
      <c r="AW682" s="14" t="s">
        <v>45</v>
      </c>
      <c r="AX682" s="7" t="s">
        <v>46</v>
      </c>
      <c r="AY682" s="7" t="s">
        <v>47</v>
      </c>
      <c r="AZ682" s="7" t="s">
        <v>38</v>
      </c>
      <c r="BA682" s="15">
        <v>908869.29775302368</v>
      </c>
    </row>
    <row r="683" spans="2:53">
      <c r="B683" s="243"/>
      <c r="C683" s="244"/>
      <c r="D683" s="244"/>
      <c r="E683" s="245"/>
      <c r="F683" s="245"/>
      <c r="G683" s="245"/>
      <c r="H683" s="246"/>
      <c r="I683" s="246"/>
      <c r="J683" s="244"/>
      <c r="K683" s="244"/>
      <c r="L683" s="244"/>
      <c r="M683" s="247"/>
      <c r="S683" s="7" t="s">
        <v>58</v>
      </c>
      <c r="T683" s="7" t="s">
        <v>44</v>
      </c>
      <c r="U683" s="7" t="s">
        <v>34</v>
      </c>
      <c r="V683" s="13">
        <v>41699</v>
      </c>
      <c r="W683" s="13" t="s">
        <v>314</v>
      </c>
      <c r="X683" s="13" t="str">
        <f t="shared" si="24"/>
        <v>3/2/2018</v>
      </c>
      <c r="Y683" s="13" t="s">
        <v>362</v>
      </c>
      <c r="Z683" s="13"/>
      <c r="AA683" s="14">
        <v>3</v>
      </c>
      <c r="AB683" s="14" t="s">
        <v>45</v>
      </c>
      <c r="AC683" s="7" t="s">
        <v>46</v>
      </c>
      <c r="AD683" s="7" t="s">
        <v>47</v>
      </c>
      <c r="AE683" s="7" t="s">
        <v>38</v>
      </c>
      <c r="AF683" s="15">
        <v>962926.50469158008</v>
      </c>
      <c r="AQ683" s="7" t="s">
        <v>58</v>
      </c>
      <c r="AR683" s="7" t="s">
        <v>44</v>
      </c>
      <c r="AS683" s="7" t="s">
        <v>34</v>
      </c>
      <c r="AT683" s="13">
        <v>41699</v>
      </c>
      <c r="AU683" s="13" t="s">
        <v>362</v>
      </c>
      <c r="AV683" s="235" t="str">
        <f t="shared" si="25"/>
        <v>Q1</v>
      </c>
      <c r="AW683" s="14" t="s">
        <v>45</v>
      </c>
      <c r="AX683" s="7" t="s">
        <v>46</v>
      </c>
      <c r="AY683" s="7" t="s">
        <v>47</v>
      </c>
      <c r="AZ683" s="7" t="s">
        <v>38</v>
      </c>
      <c r="BA683" s="15">
        <v>962926.50469158008</v>
      </c>
    </row>
    <row r="684" spans="2:53">
      <c r="B684" s="238"/>
      <c r="C684" s="239"/>
      <c r="D684" s="239"/>
      <c r="E684" s="240"/>
      <c r="F684" s="240"/>
      <c r="G684" s="240"/>
      <c r="H684" s="241"/>
      <c r="I684" s="241"/>
      <c r="J684" s="239"/>
      <c r="K684" s="239"/>
      <c r="L684" s="239"/>
      <c r="M684" s="242"/>
      <c r="S684" s="7" t="s">
        <v>58</v>
      </c>
      <c r="T684" s="7" t="s">
        <v>44</v>
      </c>
      <c r="U684" s="7" t="s">
        <v>34</v>
      </c>
      <c r="V684" s="13">
        <v>41730</v>
      </c>
      <c r="W684" s="13" t="s">
        <v>315</v>
      </c>
      <c r="X684" s="13" t="str">
        <f t="shared" si="24"/>
        <v>4/2/2018</v>
      </c>
      <c r="Y684" s="13" t="s">
        <v>363</v>
      </c>
      <c r="Z684" s="13"/>
      <c r="AA684" s="14">
        <v>4</v>
      </c>
      <c r="AB684" s="14" t="s">
        <v>45</v>
      </c>
      <c r="AC684" s="7" t="s">
        <v>46</v>
      </c>
      <c r="AD684" s="7" t="s">
        <v>47</v>
      </c>
      <c r="AE684" s="7" t="s">
        <v>38</v>
      </c>
      <c r="AF684" s="15">
        <v>972833.26691238175</v>
      </c>
      <c r="AQ684" s="7" t="s">
        <v>58</v>
      </c>
      <c r="AR684" s="7" t="s">
        <v>44</v>
      </c>
      <c r="AS684" s="7" t="s">
        <v>34</v>
      </c>
      <c r="AT684" s="13">
        <v>41730</v>
      </c>
      <c r="AU684" s="13" t="s">
        <v>363</v>
      </c>
      <c r="AV684" s="235" t="str">
        <f t="shared" si="25"/>
        <v>Q2</v>
      </c>
      <c r="AW684" s="14" t="s">
        <v>45</v>
      </c>
      <c r="AX684" s="7" t="s">
        <v>46</v>
      </c>
      <c r="AY684" s="7" t="s">
        <v>47</v>
      </c>
      <c r="AZ684" s="7" t="s">
        <v>38</v>
      </c>
      <c r="BA684" s="15">
        <v>972833.26691238175</v>
      </c>
    </row>
    <row r="685" spans="2:53">
      <c r="B685" s="243"/>
      <c r="C685" s="244"/>
      <c r="D685" s="244"/>
      <c r="E685" s="245"/>
      <c r="F685" s="245"/>
      <c r="G685" s="245"/>
      <c r="H685" s="246"/>
      <c r="I685" s="246"/>
      <c r="J685" s="244"/>
      <c r="K685" s="244"/>
      <c r="L685" s="244"/>
      <c r="M685" s="247"/>
      <c r="S685" s="7" t="s">
        <v>58</v>
      </c>
      <c r="T685" s="7" t="s">
        <v>44</v>
      </c>
      <c r="U685" s="7" t="s">
        <v>34</v>
      </c>
      <c r="V685" s="13">
        <v>41760</v>
      </c>
      <c r="W685" s="13" t="s">
        <v>272</v>
      </c>
      <c r="X685" s="13" t="str">
        <f t="shared" si="24"/>
        <v>5/2/2018</v>
      </c>
      <c r="Y685" s="13" t="s">
        <v>364</v>
      </c>
      <c r="Z685" s="13"/>
      <c r="AA685" s="14">
        <v>5</v>
      </c>
      <c r="AB685" s="14" t="s">
        <v>45</v>
      </c>
      <c r="AC685" s="7" t="s">
        <v>46</v>
      </c>
      <c r="AD685" s="7" t="s">
        <v>47</v>
      </c>
      <c r="AE685" s="7" t="s">
        <v>38</v>
      </c>
      <c r="AF685" s="15">
        <v>1071765.8371174217</v>
      </c>
      <c r="AQ685" s="7" t="s">
        <v>58</v>
      </c>
      <c r="AR685" s="7" t="s">
        <v>44</v>
      </c>
      <c r="AS685" s="7" t="s">
        <v>34</v>
      </c>
      <c r="AT685" s="13">
        <v>41760</v>
      </c>
      <c r="AU685" s="13" t="s">
        <v>364</v>
      </c>
      <c r="AV685" s="235" t="str">
        <f t="shared" si="25"/>
        <v>Q2</v>
      </c>
      <c r="AW685" s="14" t="s">
        <v>45</v>
      </c>
      <c r="AX685" s="7" t="s">
        <v>46</v>
      </c>
      <c r="AY685" s="7" t="s">
        <v>47</v>
      </c>
      <c r="AZ685" s="7" t="s">
        <v>38</v>
      </c>
      <c r="BA685" s="15">
        <v>1071765.8371174217</v>
      </c>
    </row>
    <row r="686" spans="2:53">
      <c r="B686" s="238"/>
      <c r="C686" s="239"/>
      <c r="D686" s="239"/>
      <c r="E686" s="240"/>
      <c r="F686" s="240"/>
      <c r="G686" s="240"/>
      <c r="H686" s="241"/>
      <c r="I686" s="241"/>
      <c r="J686" s="239"/>
      <c r="K686" s="239"/>
      <c r="L686" s="239"/>
      <c r="M686" s="242"/>
      <c r="S686" s="7" t="s">
        <v>58</v>
      </c>
      <c r="T686" s="7" t="s">
        <v>44</v>
      </c>
      <c r="U686" s="7" t="s">
        <v>34</v>
      </c>
      <c r="V686" s="13">
        <v>41791</v>
      </c>
      <c r="W686" s="13" t="s">
        <v>316</v>
      </c>
      <c r="X686" s="13" t="str">
        <f t="shared" si="24"/>
        <v>6/2/2018</v>
      </c>
      <c r="Y686" s="13" t="s">
        <v>365</v>
      </c>
      <c r="Z686" s="13"/>
      <c r="AA686" s="14">
        <v>6</v>
      </c>
      <c r="AB686" s="14" t="s">
        <v>45</v>
      </c>
      <c r="AC686" s="7" t="s">
        <v>46</v>
      </c>
      <c r="AD686" s="7" t="s">
        <v>47</v>
      </c>
      <c r="AE686" s="7" t="s">
        <v>38</v>
      </c>
      <c r="AF686" s="15">
        <v>1137792.8543239292</v>
      </c>
      <c r="AQ686" s="7" t="s">
        <v>58</v>
      </c>
      <c r="AR686" s="7" t="s">
        <v>44</v>
      </c>
      <c r="AS686" s="7" t="s">
        <v>34</v>
      </c>
      <c r="AT686" s="13">
        <v>41791</v>
      </c>
      <c r="AU686" s="13" t="s">
        <v>365</v>
      </c>
      <c r="AV686" s="235" t="str">
        <f t="shared" si="25"/>
        <v>Q2</v>
      </c>
      <c r="AW686" s="14" t="s">
        <v>45</v>
      </c>
      <c r="AX686" s="7" t="s">
        <v>46</v>
      </c>
      <c r="AY686" s="7" t="s">
        <v>47</v>
      </c>
      <c r="AZ686" s="7" t="s">
        <v>38</v>
      </c>
      <c r="BA686" s="15">
        <v>1137792.8543239292</v>
      </c>
    </row>
    <row r="687" spans="2:53">
      <c r="B687" s="243"/>
      <c r="C687" s="244"/>
      <c r="D687" s="244"/>
      <c r="E687" s="245"/>
      <c r="F687" s="245"/>
      <c r="G687" s="245"/>
      <c r="H687" s="246"/>
      <c r="I687" s="246"/>
      <c r="J687" s="244"/>
      <c r="K687" s="244"/>
      <c r="L687" s="244"/>
      <c r="M687" s="247"/>
      <c r="S687" s="7" t="s">
        <v>58</v>
      </c>
      <c r="T687" s="7" t="s">
        <v>44</v>
      </c>
      <c r="U687" s="7" t="s">
        <v>34</v>
      </c>
      <c r="V687" s="13">
        <v>41456</v>
      </c>
      <c r="W687" s="13" t="s">
        <v>317</v>
      </c>
      <c r="X687" s="13" t="str">
        <f t="shared" si="24"/>
        <v>7/2/2017</v>
      </c>
      <c r="Y687" s="13" t="s">
        <v>354</v>
      </c>
      <c r="Z687" s="13"/>
      <c r="AA687" s="14">
        <v>7</v>
      </c>
      <c r="AB687" s="14" t="s">
        <v>45</v>
      </c>
      <c r="AC687" s="7" t="s">
        <v>48</v>
      </c>
      <c r="AD687" s="7" t="s">
        <v>49</v>
      </c>
      <c r="AE687" s="7" t="s">
        <v>38</v>
      </c>
      <c r="AF687" s="15">
        <v>411478.37181662378</v>
      </c>
      <c r="AQ687" s="7" t="s">
        <v>58</v>
      </c>
      <c r="AR687" s="7" t="s">
        <v>44</v>
      </c>
      <c r="AS687" s="7" t="s">
        <v>34</v>
      </c>
      <c r="AT687" s="13">
        <v>41456</v>
      </c>
      <c r="AU687" s="13" t="s">
        <v>354</v>
      </c>
      <c r="AV687" s="235" t="str">
        <f t="shared" si="25"/>
        <v>Q3</v>
      </c>
      <c r="AW687" s="14" t="s">
        <v>45</v>
      </c>
      <c r="AX687" s="7" t="s">
        <v>48</v>
      </c>
      <c r="AY687" s="7" t="s">
        <v>49</v>
      </c>
      <c r="AZ687" s="7" t="s">
        <v>38</v>
      </c>
      <c r="BA687" s="15">
        <v>411478.37181662378</v>
      </c>
    </row>
    <row r="688" spans="2:53">
      <c r="B688" s="238"/>
      <c r="C688" s="239"/>
      <c r="D688" s="239"/>
      <c r="E688" s="240"/>
      <c r="F688" s="240"/>
      <c r="G688" s="240"/>
      <c r="H688" s="241"/>
      <c r="I688" s="241"/>
      <c r="J688" s="239"/>
      <c r="K688" s="239"/>
      <c r="L688" s="239"/>
      <c r="M688" s="242"/>
      <c r="S688" s="7" t="s">
        <v>58</v>
      </c>
      <c r="T688" s="7" t="s">
        <v>44</v>
      </c>
      <c r="U688" s="7" t="s">
        <v>34</v>
      </c>
      <c r="V688" s="13">
        <v>41487</v>
      </c>
      <c r="W688" s="13" t="s">
        <v>318</v>
      </c>
      <c r="X688" s="13" t="str">
        <f t="shared" si="24"/>
        <v>8/2/2017</v>
      </c>
      <c r="Y688" s="13" t="s">
        <v>355</v>
      </c>
      <c r="Z688" s="13"/>
      <c r="AA688" s="14">
        <v>8</v>
      </c>
      <c r="AB688" s="14" t="s">
        <v>45</v>
      </c>
      <c r="AC688" s="7" t="s">
        <v>48</v>
      </c>
      <c r="AD688" s="7" t="s">
        <v>49</v>
      </c>
      <c r="AE688" s="7" t="s">
        <v>38</v>
      </c>
      <c r="AF688" s="15">
        <v>558286.81851324998</v>
      </c>
      <c r="AQ688" s="7" t="s">
        <v>58</v>
      </c>
      <c r="AR688" s="7" t="s">
        <v>44</v>
      </c>
      <c r="AS688" s="7" t="s">
        <v>34</v>
      </c>
      <c r="AT688" s="13">
        <v>41487</v>
      </c>
      <c r="AU688" s="13" t="s">
        <v>355</v>
      </c>
      <c r="AV688" s="235" t="str">
        <f t="shared" si="25"/>
        <v>Q3</v>
      </c>
      <c r="AW688" s="14" t="s">
        <v>45</v>
      </c>
      <c r="AX688" s="7" t="s">
        <v>48</v>
      </c>
      <c r="AY688" s="7" t="s">
        <v>49</v>
      </c>
      <c r="AZ688" s="7" t="s">
        <v>38</v>
      </c>
      <c r="BA688" s="15">
        <v>558286.81851324998</v>
      </c>
    </row>
    <row r="689" spans="2:53">
      <c r="B689" s="243"/>
      <c r="C689" s="244"/>
      <c r="D689" s="244"/>
      <c r="E689" s="245"/>
      <c r="F689" s="245"/>
      <c r="G689" s="245"/>
      <c r="H689" s="246"/>
      <c r="I689" s="246"/>
      <c r="J689" s="244"/>
      <c r="K689" s="244"/>
      <c r="L689" s="244"/>
      <c r="M689" s="247"/>
      <c r="S689" s="7" t="s">
        <v>58</v>
      </c>
      <c r="T689" s="7" t="s">
        <v>44</v>
      </c>
      <c r="U689" s="7" t="s">
        <v>34</v>
      </c>
      <c r="V689" s="13">
        <v>41518</v>
      </c>
      <c r="W689" s="13" t="s">
        <v>319</v>
      </c>
      <c r="X689" s="13" t="str">
        <f t="shared" si="24"/>
        <v>9/2/2017</v>
      </c>
      <c r="Y689" s="13" t="s">
        <v>356</v>
      </c>
      <c r="Z689" s="13"/>
      <c r="AA689" s="14">
        <v>9</v>
      </c>
      <c r="AB689" s="14" t="s">
        <v>45</v>
      </c>
      <c r="AC689" s="7" t="s">
        <v>48</v>
      </c>
      <c r="AD689" s="7" t="s">
        <v>49</v>
      </c>
      <c r="AE689" s="7" t="s">
        <v>38</v>
      </c>
      <c r="AF689" s="15">
        <v>449699.38278299873</v>
      </c>
      <c r="AQ689" s="7" t="s">
        <v>58</v>
      </c>
      <c r="AR689" s="7" t="s">
        <v>44</v>
      </c>
      <c r="AS689" s="7" t="s">
        <v>34</v>
      </c>
      <c r="AT689" s="13">
        <v>41518</v>
      </c>
      <c r="AU689" s="13" t="s">
        <v>356</v>
      </c>
      <c r="AV689" s="235" t="str">
        <f t="shared" si="25"/>
        <v>Q3</v>
      </c>
      <c r="AW689" s="14" t="s">
        <v>45</v>
      </c>
      <c r="AX689" s="7" t="s">
        <v>48</v>
      </c>
      <c r="AY689" s="7" t="s">
        <v>49</v>
      </c>
      <c r="AZ689" s="7" t="s">
        <v>38</v>
      </c>
      <c r="BA689" s="15">
        <v>449699.38278299873</v>
      </c>
    </row>
    <row r="690" spans="2:53">
      <c r="B690" s="238"/>
      <c r="C690" s="239"/>
      <c r="D690" s="239"/>
      <c r="E690" s="240"/>
      <c r="F690" s="240"/>
      <c r="G690" s="240"/>
      <c r="H690" s="241"/>
      <c r="I690" s="241"/>
      <c r="J690" s="239"/>
      <c r="K690" s="239"/>
      <c r="L690" s="239"/>
      <c r="M690" s="242"/>
      <c r="S690" s="7" t="s">
        <v>58</v>
      </c>
      <c r="T690" s="7" t="s">
        <v>44</v>
      </c>
      <c r="U690" s="7" t="s">
        <v>34</v>
      </c>
      <c r="V690" s="13">
        <v>41548</v>
      </c>
      <c r="W690" s="13" t="s">
        <v>320</v>
      </c>
      <c r="X690" s="13" t="str">
        <f t="shared" si="24"/>
        <v>10/2/2017</v>
      </c>
      <c r="Y690" s="13" t="s">
        <v>357</v>
      </c>
      <c r="Z690" s="13"/>
      <c r="AA690" s="14">
        <v>10</v>
      </c>
      <c r="AB690" s="14" t="s">
        <v>45</v>
      </c>
      <c r="AC690" s="7" t="s">
        <v>48</v>
      </c>
      <c r="AD690" s="7" t="s">
        <v>49</v>
      </c>
      <c r="AE690" s="7" t="s">
        <v>38</v>
      </c>
      <c r="AF690" s="15">
        <v>427182.91524</v>
      </c>
      <c r="AQ690" s="7" t="s">
        <v>58</v>
      </c>
      <c r="AR690" s="7" t="s">
        <v>44</v>
      </c>
      <c r="AS690" s="7" t="s">
        <v>34</v>
      </c>
      <c r="AT690" s="13">
        <v>41548</v>
      </c>
      <c r="AU690" s="13" t="s">
        <v>357</v>
      </c>
      <c r="AV690" s="235" t="str">
        <f t="shared" si="25"/>
        <v>Q4</v>
      </c>
      <c r="AW690" s="14" t="s">
        <v>45</v>
      </c>
      <c r="AX690" s="7" t="s">
        <v>48</v>
      </c>
      <c r="AY690" s="7" t="s">
        <v>49</v>
      </c>
      <c r="AZ690" s="7" t="s">
        <v>38</v>
      </c>
      <c r="BA690" s="15">
        <v>427182.91524</v>
      </c>
    </row>
    <row r="691" spans="2:53">
      <c r="B691" s="243"/>
      <c r="C691" s="244"/>
      <c r="D691" s="244"/>
      <c r="E691" s="245"/>
      <c r="F691" s="245"/>
      <c r="G691" s="245"/>
      <c r="H691" s="246"/>
      <c r="I691" s="246"/>
      <c r="J691" s="244"/>
      <c r="K691" s="244"/>
      <c r="L691" s="244"/>
      <c r="M691" s="247"/>
      <c r="S691" s="7" t="s">
        <v>58</v>
      </c>
      <c r="T691" s="7" t="s">
        <v>44</v>
      </c>
      <c r="U691" s="7" t="s">
        <v>34</v>
      </c>
      <c r="V691" s="13">
        <v>41579</v>
      </c>
      <c r="W691" s="13" t="s">
        <v>321</v>
      </c>
      <c r="X691" s="13" t="str">
        <f t="shared" si="24"/>
        <v>11/2/2017</v>
      </c>
      <c r="Y691" s="13" t="s">
        <v>358</v>
      </c>
      <c r="Z691" s="13"/>
      <c r="AA691" s="14">
        <v>11</v>
      </c>
      <c r="AB691" s="14" t="s">
        <v>45</v>
      </c>
      <c r="AC691" s="7" t="s">
        <v>48</v>
      </c>
      <c r="AD691" s="7" t="s">
        <v>49</v>
      </c>
      <c r="AE691" s="7" t="s">
        <v>38</v>
      </c>
      <c r="AF691" s="15">
        <v>415259.38098750002</v>
      </c>
      <c r="AQ691" s="7" t="s">
        <v>58</v>
      </c>
      <c r="AR691" s="7" t="s">
        <v>44</v>
      </c>
      <c r="AS691" s="7" t="s">
        <v>34</v>
      </c>
      <c r="AT691" s="13">
        <v>41579</v>
      </c>
      <c r="AU691" s="13" t="s">
        <v>358</v>
      </c>
      <c r="AV691" s="235" t="str">
        <f t="shared" si="25"/>
        <v>Q4</v>
      </c>
      <c r="AW691" s="14" t="s">
        <v>45</v>
      </c>
      <c r="AX691" s="7" t="s">
        <v>48</v>
      </c>
      <c r="AY691" s="7" t="s">
        <v>49</v>
      </c>
      <c r="AZ691" s="7" t="s">
        <v>38</v>
      </c>
      <c r="BA691" s="15">
        <v>415259.38098750002</v>
      </c>
    </row>
    <row r="692" spans="2:53">
      <c r="B692" s="238"/>
      <c r="C692" s="239"/>
      <c r="D692" s="239"/>
      <c r="E692" s="240"/>
      <c r="F692" s="240"/>
      <c r="G692" s="240"/>
      <c r="H692" s="241"/>
      <c r="I692" s="241"/>
      <c r="J692" s="239"/>
      <c r="K692" s="239"/>
      <c r="L692" s="239"/>
      <c r="M692" s="242"/>
      <c r="S692" s="7" t="s">
        <v>58</v>
      </c>
      <c r="T692" s="7" t="s">
        <v>44</v>
      </c>
      <c r="U692" s="7" t="s">
        <v>34</v>
      </c>
      <c r="V692" s="13">
        <v>41609</v>
      </c>
      <c r="W692" s="13" t="s">
        <v>322</v>
      </c>
      <c r="X692" s="13" t="str">
        <f t="shared" si="24"/>
        <v>12/2/2017</v>
      </c>
      <c r="Y692" s="13" t="s">
        <v>359</v>
      </c>
      <c r="Z692" s="13"/>
      <c r="AA692" s="14">
        <v>12</v>
      </c>
      <c r="AB692" s="14" t="s">
        <v>45</v>
      </c>
      <c r="AC692" s="7" t="s">
        <v>48</v>
      </c>
      <c r="AD692" s="7" t="s">
        <v>49</v>
      </c>
      <c r="AE692" s="7" t="s">
        <v>38</v>
      </c>
      <c r="AF692" s="15">
        <v>427041.03370000009</v>
      </c>
      <c r="AQ692" s="7" t="s">
        <v>58</v>
      </c>
      <c r="AR692" s="7" t="s">
        <v>44</v>
      </c>
      <c r="AS692" s="7" t="s">
        <v>34</v>
      </c>
      <c r="AT692" s="13">
        <v>41609</v>
      </c>
      <c r="AU692" s="13" t="s">
        <v>359</v>
      </c>
      <c r="AV692" s="235" t="str">
        <f t="shared" si="25"/>
        <v>Q4</v>
      </c>
      <c r="AW692" s="14" t="s">
        <v>45</v>
      </c>
      <c r="AX692" s="7" t="s">
        <v>48</v>
      </c>
      <c r="AY692" s="7" t="s">
        <v>49</v>
      </c>
      <c r="AZ692" s="7" t="s">
        <v>38</v>
      </c>
      <c r="BA692" s="15">
        <v>427041.03370000009</v>
      </c>
    </row>
    <row r="693" spans="2:53">
      <c r="B693" s="243"/>
      <c r="C693" s="244"/>
      <c r="D693" s="244"/>
      <c r="E693" s="245"/>
      <c r="F693" s="245"/>
      <c r="G693" s="245"/>
      <c r="H693" s="246"/>
      <c r="I693" s="246"/>
      <c r="J693" s="244"/>
      <c r="K693" s="244"/>
      <c r="L693" s="244"/>
      <c r="M693" s="247"/>
      <c r="S693" s="7" t="s">
        <v>58</v>
      </c>
      <c r="T693" s="7" t="s">
        <v>44</v>
      </c>
      <c r="U693" s="7" t="s">
        <v>34</v>
      </c>
      <c r="V693" s="13">
        <v>41640</v>
      </c>
      <c r="W693" s="13" t="s">
        <v>312</v>
      </c>
      <c r="X693" s="13" t="str">
        <f t="shared" si="24"/>
        <v>1/2/2018</v>
      </c>
      <c r="Y693" s="13" t="s">
        <v>360</v>
      </c>
      <c r="Z693" s="13"/>
      <c r="AA693" s="14">
        <v>1</v>
      </c>
      <c r="AB693" s="14" t="s">
        <v>45</v>
      </c>
      <c r="AC693" s="7" t="s">
        <v>48</v>
      </c>
      <c r="AD693" s="7" t="s">
        <v>49</v>
      </c>
      <c r="AE693" s="7" t="s">
        <v>38</v>
      </c>
      <c r="AF693" s="15">
        <v>536309.89158199995</v>
      </c>
      <c r="AQ693" s="7" t="s">
        <v>58</v>
      </c>
      <c r="AR693" s="7" t="s">
        <v>44</v>
      </c>
      <c r="AS693" s="7" t="s">
        <v>34</v>
      </c>
      <c r="AT693" s="13">
        <v>41640</v>
      </c>
      <c r="AU693" s="13" t="s">
        <v>360</v>
      </c>
      <c r="AV693" s="235" t="str">
        <f t="shared" si="25"/>
        <v>Q1</v>
      </c>
      <c r="AW693" s="14" t="s">
        <v>45</v>
      </c>
      <c r="AX693" s="7" t="s">
        <v>48</v>
      </c>
      <c r="AY693" s="7" t="s">
        <v>49</v>
      </c>
      <c r="AZ693" s="7" t="s">
        <v>38</v>
      </c>
      <c r="BA693" s="15">
        <v>536309.89158199995</v>
      </c>
    </row>
    <row r="694" spans="2:53">
      <c r="B694" s="238"/>
      <c r="C694" s="239"/>
      <c r="D694" s="239"/>
      <c r="E694" s="240"/>
      <c r="F694" s="240"/>
      <c r="G694" s="240"/>
      <c r="H694" s="241"/>
      <c r="I694" s="241"/>
      <c r="J694" s="239"/>
      <c r="K694" s="239"/>
      <c r="L694" s="239"/>
      <c r="M694" s="242"/>
      <c r="S694" s="7" t="s">
        <v>58</v>
      </c>
      <c r="T694" s="7" t="s">
        <v>44</v>
      </c>
      <c r="U694" s="7" t="s">
        <v>34</v>
      </c>
      <c r="V694" s="13">
        <v>41671</v>
      </c>
      <c r="W694" s="13" t="s">
        <v>313</v>
      </c>
      <c r="X694" s="13" t="str">
        <f t="shared" si="24"/>
        <v>2/2/2018</v>
      </c>
      <c r="Y694" s="13" t="s">
        <v>361</v>
      </c>
      <c r="Z694" s="13"/>
      <c r="AA694" s="14">
        <v>2</v>
      </c>
      <c r="AB694" s="14" t="s">
        <v>45</v>
      </c>
      <c r="AC694" s="7" t="s">
        <v>48</v>
      </c>
      <c r="AD694" s="7" t="s">
        <v>49</v>
      </c>
      <c r="AE694" s="7" t="s">
        <v>38</v>
      </c>
      <c r="AF694" s="15">
        <v>414358.37553974998</v>
      </c>
      <c r="AQ694" s="7" t="s">
        <v>58</v>
      </c>
      <c r="AR694" s="7" t="s">
        <v>44</v>
      </c>
      <c r="AS694" s="7" t="s">
        <v>34</v>
      </c>
      <c r="AT694" s="13">
        <v>41671</v>
      </c>
      <c r="AU694" s="13" t="s">
        <v>361</v>
      </c>
      <c r="AV694" s="235" t="str">
        <f t="shared" si="25"/>
        <v>Q1</v>
      </c>
      <c r="AW694" s="14" t="s">
        <v>45</v>
      </c>
      <c r="AX694" s="7" t="s">
        <v>48</v>
      </c>
      <c r="AY694" s="7" t="s">
        <v>49</v>
      </c>
      <c r="AZ694" s="7" t="s">
        <v>38</v>
      </c>
      <c r="BA694" s="15">
        <v>414358.37553974998</v>
      </c>
    </row>
    <row r="695" spans="2:53">
      <c r="B695" s="243"/>
      <c r="C695" s="244"/>
      <c r="D695" s="244"/>
      <c r="E695" s="245"/>
      <c r="F695" s="245"/>
      <c r="G695" s="245"/>
      <c r="H695" s="246"/>
      <c r="I695" s="246"/>
      <c r="J695" s="244"/>
      <c r="K695" s="244"/>
      <c r="L695" s="244"/>
      <c r="M695" s="247"/>
      <c r="S695" s="7" t="s">
        <v>58</v>
      </c>
      <c r="T695" s="7" t="s">
        <v>44</v>
      </c>
      <c r="U695" s="7" t="s">
        <v>34</v>
      </c>
      <c r="V695" s="13">
        <v>41699</v>
      </c>
      <c r="W695" s="13" t="s">
        <v>314</v>
      </c>
      <c r="X695" s="13" t="str">
        <f t="shared" si="24"/>
        <v>3/2/2018</v>
      </c>
      <c r="Y695" s="13" t="s">
        <v>362</v>
      </c>
      <c r="Z695" s="13"/>
      <c r="AA695" s="14">
        <v>3</v>
      </c>
      <c r="AB695" s="14" t="s">
        <v>45</v>
      </c>
      <c r="AC695" s="7" t="s">
        <v>48</v>
      </c>
      <c r="AD695" s="7" t="s">
        <v>49</v>
      </c>
      <c r="AE695" s="7" t="s">
        <v>38</v>
      </c>
      <c r="AF695" s="15">
        <v>484912.71240800002</v>
      </c>
      <c r="AQ695" s="7" t="s">
        <v>58</v>
      </c>
      <c r="AR695" s="7" t="s">
        <v>44</v>
      </c>
      <c r="AS695" s="7" t="s">
        <v>34</v>
      </c>
      <c r="AT695" s="13">
        <v>41699</v>
      </c>
      <c r="AU695" s="13" t="s">
        <v>362</v>
      </c>
      <c r="AV695" s="235" t="str">
        <f t="shared" si="25"/>
        <v>Q1</v>
      </c>
      <c r="AW695" s="14" t="s">
        <v>45</v>
      </c>
      <c r="AX695" s="7" t="s">
        <v>48</v>
      </c>
      <c r="AY695" s="7" t="s">
        <v>49</v>
      </c>
      <c r="AZ695" s="7" t="s">
        <v>38</v>
      </c>
      <c r="BA695" s="15">
        <v>484912.71240800002</v>
      </c>
    </row>
    <row r="696" spans="2:53">
      <c r="B696" s="238"/>
      <c r="C696" s="239"/>
      <c r="D696" s="239"/>
      <c r="E696" s="240"/>
      <c r="F696" s="240"/>
      <c r="G696" s="240"/>
      <c r="H696" s="241"/>
      <c r="I696" s="241"/>
      <c r="J696" s="239"/>
      <c r="K696" s="239"/>
      <c r="L696" s="239"/>
      <c r="M696" s="242"/>
      <c r="S696" s="7" t="s">
        <v>58</v>
      </c>
      <c r="T696" s="7" t="s">
        <v>44</v>
      </c>
      <c r="U696" s="7" t="s">
        <v>34</v>
      </c>
      <c r="V696" s="13">
        <v>41730</v>
      </c>
      <c r="W696" s="13" t="s">
        <v>315</v>
      </c>
      <c r="X696" s="13" t="str">
        <f t="shared" si="24"/>
        <v>4/2/2018</v>
      </c>
      <c r="Y696" s="13" t="s">
        <v>363</v>
      </c>
      <c r="Z696" s="13"/>
      <c r="AA696" s="14">
        <v>4</v>
      </c>
      <c r="AB696" s="14" t="s">
        <v>45</v>
      </c>
      <c r="AC696" s="7" t="s">
        <v>48</v>
      </c>
      <c r="AD696" s="7" t="s">
        <v>49</v>
      </c>
      <c r="AE696" s="7" t="s">
        <v>38</v>
      </c>
      <c r="AF696" s="15">
        <v>419935.11569100001</v>
      </c>
      <c r="AQ696" s="7" t="s">
        <v>58</v>
      </c>
      <c r="AR696" s="7" t="s">
        <v>44</v>
      </c>
      <c r="AS696" s="7" t="s">
        <v>34</v>
      </c>
      <c r="AT696" s="13">
        <v>41730</v>
      </c>
      <c r="AU696" s="13" t="s">
        <v>363</v>
      </c>
      <c r="AV696" s="235" t="str">
        <f t="shared" si="25"/>
        <v>Q2</v>
      </c>
      <c r="AW696" s="14" t="s">
        <v>45</v>
      </c>
      <c r="AX696" s="7" t="s">
        <v>48</v>
      </c>
      <c r="AY696" s="7" t="s">
        <v>49</v>
      </c>
      <c r="AZ696" s="7" t="s">
        <v>38</v>
      </c>
      <c r="BA696" s="15">
        <v>419935.11569100001</v>
      </c>
    </row>
    <row r="697" spans="2:53">
      <c r="B697" s="243"/>
      <c r="C697" s="244"/>
      <c r="D697" s="244"/>
      <c r="E697" s="245"/>
      <c r="F697" s="245"/>
      <c r="G697" s="245"/>
      <c r="H697" s="246"/>
      <c r="I697" s="246"/>
      <c r="J697" s="244"/>
      <c r="K697" s="244"/>
      <c r="L697" s="244"/>
      <c r="M697" s="247"/>
      <c r="S697" s="7" t="s">
        <v>58</v>
      </c>
      <c r="T697" s="7" t="s">
        <v>44</v>
      </c>
      <c r="U697" s="7" t="s">
        <v>34</v>
      </c>
      <c r="V697" s="13">
        <v>41760</v>
      </c>
      <c r="W697" s="13" t="s">
        <v>272</v>
      </c>
      <c r="X697" s="13" t="str">
        <f t="shared" si="24"/>
        <v>5/2/2018</v>
      </c>
      <c r="Y697" s="13" t="s">
        <v>364</v>
      </c>
      <c r="Z697" s="13"/>
      <c r="AA697" s="14">
        <v>5</v>
      </c>
      <c r="AB697" s="14" t="s">
        <v>45</v>
      </c>
      <c r="AC697" s="7" t="s">
        <v>48</v>
      </c>
      <c r="AD697" s="7" t="s">
        <v>49</v>
      </c>
      <c r="AE697" s="7" t="s">
        <v>38</v>
      </c>
      <c r="AF697" s="15">
        <v>448216.05637499999</v>
      </c>
      <c r="AQ697" s="7" t="s">
        <v>58</v>
      </c>
      <c r="AR697" s="7" t="s">
        <v>44</v>
      </c>
      <c r="AS697" s="7" t="s">
        <v>34</v>
      </c>
      <c r="AT697" s="13">
        <v>41760</v>
      </c>
      <c r="AU697" s="13" t="s">
        <v>364</v>
      </c>
      <c r="AV697" s="235" t="str">
        <f t="shared" si="25"/>
        <v>Q2</v>
      </c>
      <c r="AW697" s="14" t="s">
        <v>45</v>
      </c>
      <c r="AX697" s="7" t="s">
        <v>48</v>
      </c>
      <c r="AY697" s="7" t="s">
        <v>49</v>
      </c>
      <c r="AZ697" s="7" t="s">
        <v>38</v>
      </c>
      <c r="BA697" s="15">
        <v>448216.05637499999</v>
      </c>
    </row>
    <row r="698" spans="2:53">
      <c r="B698" s="238"/>
      <c r="C698" s="239"/>
      <c r="D698" s="239"/>
      <c r="E698" s="240"/>
      <c r="F698" s="240"/>
      <c r="G698" s="240"/>
      <c r="H698" s="241"/>
      <c r="I698" s="241"/>
      <c r="J698" s="239"/>
      <c r="K698" s="239"/>
      <c r="L698" s="239"/>
      <c r="M698" s="242"/>
      <c r="S698" s="7" t="s">
        <v>58</v>
      </c>
      <c r="T698" s="7" t="s">
        <v>44</v>
      </c>
      <c r="U698" s="7" t="s">
        <v>34</v>
      </c>
      <c r="V698" s="13">
        <v>41791</v>
      </c>
      <c r="W698" s="13" t="s">
        <v>316</v>
      </c>
      <c r="X698" s="13" t="str">
        <f t="shared" si="24"/>
        <v>6/2/2018</v>
      </c>
      <c r="Y698" s="13" t="s">
        <v>365</v>
      </c>
      <c r="Z698" s="13"/>
      <c r="AA698" s="14">
        <v>6</v>
      </c>
      <c r="AB698" s="14" t="s">
        <v>45</v>
      </c>
      <c r="AC698" s="7" t="s">
        <v>48</v>
      </c>
      <c r="AD698" s="7" t="s">
        <v>49</v>
      </c>
      <c r="AE698" s="7" t="s">
        <v>38</v>
      </c>
      <c r="AF698" s="15">
        <v>532127.64313450002</v>
      </c>
      <c r="AQ698" s="7" t="s">
        <v>58</v>
      </c>
      <c r="AR698" s="7" t="s">
        <v>44</v>
      </c>
      <c r="AS698" s="7" t="s">
        <v>34</v>
      </c>
      <c r="AT698" s="13">
        <v>41791</v>
      </c>
      <c r="AU698" s="13" t="s">
        <v>365</v>
      </c>
      <c r="AV698" s="235" t="str">
        <f t="shared" si="25"/>
        <v>Q2</v>
      </c>
      <c r="AW698" s="14" t="s">
        <v>45</v>
      </c>
      <c r="AX698" s="7" t="s">
        <v>48</v>
      </c>
      <c r="AY698" s="7" t="s">
        <v>49</v>
      </c>
      <c r="AZ698" s="7" t="s">
        <v>38</v>
      </c>
      <c r="BA698" s="15">
        <v>532127.64313450002</v>
      </c>
    </row>
    <row r="699" spans="2:53">
      <c r="B699" s="243"/>
      <c r="C699" s="244"/>
      <c r="D699" s="244"/>
      <c r="E699" s="245"/>
      <c r="F699" s="245"/>
      <c r="G699" s="245"/>
      <c r="H699" s="246"/>
      <c r="I699" s="246"/>
      <c r="J699" s="244"/>
      <c r="K699" s="244"/>
      <c r="L699" s="244"/>
      <c r="M699" s="247"/>
      <c r="S699" s="7" t="s">
        <v>58</v>
      </c>
      <c r="T699" s="7" t="s">
        <v>44</v>
      </c>
      <c r="U699" s="7" t="s">
        <v>34</v>
      </c>
      <c r="V699" s="13">
        <v>41456</v>
      </c>
      <c r="W699" s="13" t="s">
        <v>317</v>
      </c>
      <c r="X699" s="13" t="str">
        <f t="shared" si="24"/>
        <v>7/2/2017</v>
      </c>
      <c r="Y699" s="13" t="s">
        <v>354</v>
      </c>
      <c r="Z699" s="13"/>
      <c r="AA699" s="14">
        <v>7</v>
      </c>
      <c r="AB699" s="14" t="s">
        <v>45</v>
      </c>
      <c r="AC699" s="7" t="s">
        <v>48</v>
      </c>
      <c r="AD699" s="7" t="s">
        <v>50</v>
      </c>
      <c r="AE699" s="7" t="s">
        <v>38</v>
      </c>
      <c r="AF699" s="15">
        <v>610297.37310056051</v>
      </c>
      <c r="AQ699" s="7" t="s">
        <v>58</v>
      </c>
      <c r="AR699" s="7" t="s">
        <v>44</v>
      </c>
      <c r="AS699" s="7" t="s">
        <v>34</v>
      </c>
      <c r="AT699" s="13">
        <v>41456</v>
      </c>
      <c r="AU699" s="13" t="s">
        <v>354</v>
      </c>
      <c r="AV699" s="235" t="str">
        <f t="shared" si="25"/>
        <v>Q3</v>
      </c>
      <c r="AW699" s="14" t="s">
        <v>45</v>
      </c>
      <c r="AX699" s="7" t="s">
        <v>48</v>
      </c>
      <c r="AY699" s="7" t="s">
        <v>50</v>
      </c>
      <c r="AZ699" s="7" t="s">
        <v>38</v>
      </c>
      <c r="BA699" s="15">
        <v>610297.37310056051</v>
      </c>
    </row>
    <row r="700" spans="2:53">
      <c r="B700" s="238"/>
      <c r="C700" s="239"/>
      <c r="D700" s="239"/>
      <c r="E700" s="240"/>
      <c r="F700" s="240"/>
      <c r="G700" s="240"/>
      <c r="H700" s="241"/>
      <c r="I700" s="241"/>
      <c r="J700" s="239"/>
      <c r="K700" s="239"/>
      <c r="L700" s="239"/>
      <c r="M700" s="242"/>
      <c r="S700" s="7" t="s">
        <v>58</v>
      </c>
      <c r="T700" s="7" t="s">
        <v>44</v>
      </c>
      <c r="U700" s="7" t="s">
        <v>34</v>
      </c>
      <c r="V700" s="13">
        <v>41487</v>
      </c>
      <c r="W700" s="13" t="s">
        <v>318</v>
      </c>
      <c r="X700" s="13" t="str">
        <f t="shared" si="24"/>
        <v>8/2/2017</v>
      </c>
      <c r="Y700" s="13" t="s">
        <v>355</v>
      </c>
      <c r="Z700" s="13"/>
      <c r="AA700" s="14">
        <v>8</v>
      </c>
      <c r="AB700" s="14" t="s">
        <v>45</v>
      </c>
      <c r="AC700" s="7" t="s">
        <v>48</v>
      </c>
      <c r="AD700" s="7" t="s">
        <v>50</v>
      </c>
      <c r="AE700" s="7" t="s">
        <v>38</v>
      </c>
      <c r="AF700" s="15">
        <v>908795.20773656247</v>
      </c>
      <c r="AQ700" s="7" t="s">
        <v>58</v>
      </c>
      <c r="AR700" s="7" t="s">
        <v>44</v>
      </c>
      <c r="AS700" s="7" t="s">
        <v>34</v>
      </c>
      <c r="AT700" s="13">
        <v>41487</v>
      </c>
      <c r="AU700" s="13" t="s">
        <v>355</v>
      </c>
      <c r="AV700" s="235" t="str">
        <f t="shared" si="25"/>
        <v>Q3</v>
      </c>
      <c r="AW700" s="14" t="s">
        <v>45</v>
      </c>
      <c r="AX700" s="7" t="s">
        <v>48</v>
      </c>
      <c r="AY700" s="7" t="s">
        <v>50</v>
      </c>
      <c r="AZ700" s="7" t="s">
        <v>38</v>
      </c>
      <c r="BA700" s="15">
        <v>908795.20773656247</v>
      </c>
    </row>
    <row r="701" spans="2:53">
      <c r="B701" s="243"/>
      <c r="C701" s="244"/>
      <c r="D701" s="244"/>
      <c r="E701" s="245"/>
      <c r="F701" s="245"/>
      <c r="G701" s="245"/>
      <c r="H701" s="246"/>
      <c r="I701" s="246"/>
      <c r="J701" s="244"/>
      <c r="K701" s="244"/>
      <c r="L701" s="244"/>
      <c r="M701" s="247"/>
      <c r="S701" s="7" t="s">
        <v>58</v>
      </c>
      <c r="T701" s="7" t="s">
        <v>44</v>
      </c>
      <c r="U701" s="7" t="s">
        <v>34</v>
      </c>
      <c r="V701" s="13">
        <v>41518</v>
      </c>
      <c r="W701" s="13" t="s">
        <v>319</v>
      </c>
      <c r="X701" s="13" t="str">
        <f t="shared" si="24"/>
        <v>9/2/2017</v>
      </c>
      <c r="Y701" s="13" t="s">
        <v>356</v>
      </c>
      <c r="Z701" s="13"/>
      <c r="AA701" s="14">
        <v>9</v>
      </c>
      <c r="AB701" s="14" t="s">
        <v>45</v>
      </c>
      <c r="AC701" s="7" t="s">
        <v>48</v>
      </c>
      <c r="AD701" s="7" t="s">
        <v>50</v>
      </c>
      <c r="AE701" s="7" t="s">
        <v>38</v>
      </c>
      <c r="AF701" s="15">
        <v>711025.90062299802</v>
      </c>
      <c r="AQ701" s="7" t="s">
        <v>58</v>
      </c>
      <c r="AR701" s="7" t="s">
        <v>44</v>
      </c>
      <c r="AS701" s="7" t="s">
        <v>34</v>
      </c>
      <c r="AT701" s="13">
        <v>41518</v>
      </c>
      <c r="AU701" s="13" t="s">
        <v>356</v>
      </c>
      <c r="AV701" s="235" t="str">
        <f t="shared" si="25"/>
        <v>Q3</v>
      </c>
      <c r="AW701" s="14" t="s">
        <v>45</v>
      </c>
      <c r="AX701" s="7" t="s">
        <v>48</v>
      </c>
      <c r="AY701" s="7" t="s">
        <v>50</v>
      </c>
      <c r="AZ701" s="7" t="s">
        <v>38</v>
      </c>
      <c r="BA701" s="15">
        <v>711025.90062299802</v>
      </c>
    </row>
    <row r="702" spans="2:53">
      <c r="B702" s="238"/>
      <c r="C702" s="239"/>
      <c r="D702" s="239"/>
      <c r="E702" s="240"/>
      <c r="F702" s="240"/>
      <c r="G702" s="240"/>
      <c r="H702" s="241"/>
      <c r="I702" s="241"/>
      <c r="J702" s="239"/>
      <c r="K702" s="239"/>
      <c r="L702" s="239"/>
      <c r="M702" s="242"/>
      <c r="S702" s="7" t="s">
        <v>58</v>
      </c>
      <c r="T702" s="7" t="s">
        <v>44</v>
      </c>
      <c r="U702" s="7" t="s">
        <v>34</v>
      </c>
      <c r="V702" s="13">
        <v>41548</v>
      </c>
      <c r="W702" s="13" t="s">
        <v>320</v>
      </c>
      <c r="X702" s="13" t="str">
        <f t="shared" si="24"/>
        <v>10/2/2017</v>
      </c>
      <c r="Y702" s="13" t="s">
        <v>357</v>
      </c>
      <c r="Z702" s="13"/>
      <c r="AA702" s="14">
        <v>10</v>
      </c>
      <c r="AB702" s="14" t="s">
        <v>45</v>
      </c>
      <c r="AC702" s="7" t="s">
        <v>48</v>
      </c>
      <c r="AD702" s="7" t="s">
        <v>50</v>
      </c>
      <c r="AE702" s="7" t="s">
        <v>38</v>
      </c>
      <c r="AF702" s="15">
        <v>699813.46326262481</v>
      </c>
      <c r="AQ702" s="7" t="s">
        <v>58</v>
      </c>
      <c r="AR702" s="7" t="s">
        <v>44</v>
      </c>
      <c r="AS702" s="7" t="s">
        <v>34</v>
      </c>
      <c r="AT702" s="13">
        <v>41548</v>
      </c>
      <c r="AU702" s="13" t="s">
        <v>357</v>
      </c>
      <c r="AV702" s="235" t="str">
        <f t="shared" si="25"/>
        <v>Q4</v>
      </c>
      <c r="AW702" s="14" t="s">
        <v>45</v>
      </c>
      <c r="AX702" s="7" t="s">
        <v>48</v>
      </c>
      <c r="AY702" s="7" t="s">
        <v>50</v>
      </c>
      <c r="AZ702" s="7" t="s">
        <v>38</v>
      </c>
      <c r="BA702" s="15">
        <v>699813.46326262481</v>
      </c>
    </row>
    <row r="703" spans="2:53">
      <c r="B703" s="243"/>
      <c r="C703" s="244"/>
      <c r="D703" s="244"/>
      <c r="E703" s="245"/>
      <c r="F703" s="245"/>
      <c r="G703" s="245"/>
      <c r="H703" s="246"/>
      <c r="I703" s="246"/>
      <c r="J703" s="244"/>
      <c r="K703" s="244"/>
      <c r="L703" s="244"/>
      <c r="M703" s="247"/>
      <c r="S703" s="7" t="s">
        <v>58</v>
      </c>
      <c r="T703" s="7" t="s">
        <v>44</v>
      </c>
      <c r="U703" s="7" t="s">
        <v>34</v>
      </c>
      <c r="V703" s="13">
        <v>41579</v>
      </c>
      <c r="W703" s="13" t="s">
        <v>321</v>
      </c>
      <c r="X703" s="13" t="str">
        <f t="shared" si="24"/>
        <v>11/2/2017</v>
      </c>
      <c r="Y703" s="13" t="s">
        <v>358</v>
      </c>
      <c r="Z703" s="13"/>
      <c r="AA703" s="14">
        <v>11</v>
      </c>
      <c r="AB703" s="14" t="s">
        <v>45</v>
      </c>
      <c r="AC703" s="7" t="s">
        <v>48</v>
      </c>
      <c r="AD703" s="7" t="s">
        <v>50</v>
      </c>
      <c r="AE703" s="7" t="s">
        <v>38</v>
      </c>
      <c r="AF703" s="15">
        <v>619174.29107624991</v>
      </c>
      <c r="AQ703" s="7" t="s">
        <v>58</v>
      </c>
      <c r="AR703" s="7" t="s">
        <v>44</v>
      </c>
      <c r="AS703" s="7" t="s">
        <v>34</v>
      </c>
      <c r="AT703" s="13">
        <v>41579</v>
      </c>
      <c r="AU703" s="13" t="s">
        <v>358</v>
      </c>
      <c r="AV703" s="235" t="str">
        <f t="shared" si="25"/>
        <v>Q4</v>
      </c>
      <c r="AW703" s="14" t="s">
        <v>45</v>
      </c>
      <c r="AX703" s="7" t="s">
        <v>48</v>
      </c>
      <c r="AY703" s="7" t="s">
        <v>50</v>
      </c>
      <c r="AZ703" s="7" t="s">
        <v>38</v>
      </c>
      <c r="BA703" s="15">
        <v>619174.29107624991</v>
      </c>
    </row>
    <row r="704" spans="2:53">
      <c r="B704" s="238"/>
      <c r="C704" s="239"/>
      <c r="D704" s="239"/>
      <c r="E704" s="240"/>
      <c r="F704" s="240"/>
      <c r="G704" s="240"/>
      <c r="H704" s="241"/>
      <c r="I704" s="241"/>
      <c r="J704" s="239"/>
      <c r="K704" s="239"/>
      <c r="L704" s="239"/>
      <c r="M704" s="242"/>
      <c r="S704" s="7" t="s">
        <v>58</v>
      </c>
      <c r="T704" s="7" t="s">
        <v>44</v>
      </c>
      <c r="U704" s="7" t="s">
        <v>34</v>
      </c>
      <c r="V704" s="13">
        <v>41609</v>
      </c>
      <c r="W704" s="13" t="s">
        <v>322</v>
      </c>
      <c r="X704" s="13" t="str">
        <f t="shared" si="24"/>
        <v>12/2/2017</v>
      </c>
      <c r="Y704" s="13" t="s">
        <v>359</v>
      </c>
      <c r="Z704" s="13"/>
      <c r="AA704" s="14">
        <v>12</v>
      </c>
      <c r="AB704" s="14" t="s">
        <v>45</v>
      </c>
      <c r="AC704" s="7" t="s">
        <v>48</v>
      </c>
      <c r="AD704" s="7" t="s">
        <v>50</v>
      </c>
      <c r="AE704" s="7" t="s">
        <v>38</v>
      </c>
      <c r="AF704" s="15">
        <v>641582.36576999992</v>
      </c>
      <c r="AQ704" s="7" t="s">
        <v>58</v>
      </c>
      <c r="AR704" s="7" t="s">
        <v>44</v>
      </c>
      <c r="AS704" s="7" t="s">
        <v>34</v>
      </c>
      <c r="AT704" s="13">
        <v>41609</v>
      </c>
      <c r="AU704" s="13" t="s">
        <v>359</v>
      </c>
      <c r="AV704" s="235" t="str">
        <f t="shared" si="25"/>
        <v>Q4</v>
      </c>
      <c r="AW704" s="14" t="s">
        <v>45</v>
      </c>
      <c r="AX704" s="7" t="s">
        <v>48</v>
      </c>
      <c r="AY704" s="7" t="s">
        <v>50</v>
      </c>
      <c r="AZ704" s="7" t="s">
        <v>38</v>
      </c>
      <c r="BA704" s="15">
        <v>641582.36576999992</v>
      </c>
    </row>
    <row r="705" spans="2:53">
      <c r="B705" s="243"/>
      <c r="C705" s="244"/>
      <c r="D705" s="244"/>
      <c r="E705" s="245"/>
      <c r="F705" s="245"/>
      <c r="G705" s="245"/>
      <c r="H705" s="246"/>
      <c r="I705" s="246"/>
      <c r="J705" s="244"/>
      <c r="K705" s="244"/>
      <c r="L705" s="244"/>
      <c r="M705" s="247"/>
      <c r="S705" s="7" t="s">
        <v>58</v>
      </c>
      <c r="T705" s="7" t="s">
        <v>44</v>
      </c>
      <c r="U705" s="7" t="s">
        <v>34</v>
      </c>
      <c r="V705" s="13">
        <v>41640</v>
      </c>
      <c r="W705" s="13" t="s">
        <v>312</v>
      </c>
      <c r="X705" s="13" t="str">
        <f t="shared" si="24"/>
        <v>1/2/2018</v>
      </c>
      <c r="Y705" s="13" t="s">
        <v>360</v>
      </c>
      <c r="Z705" s="13"/>
      <c r="AA705" s="14">
        <v>1</v>
      </c>
      <c r="AB705" s="14" t="s">
        <v>45</v>
      </c>
      <c r="AC705" s="7" t="s">
        <v>48</v>
      </c>
      <c r="AD705" s="7" t="s">
        <v>50</v>
      </c>
      <c r="AE705" s="7" t="s">
        <v>38</v>
      </c>
      <c r="AF705" s="15">
        <v>740585.34395999974</v>
      </c>
      <c r="AQ705" s="7" t="s">
        <v>58</v>
      </c>
      <c r="AR705" s="7" t="s">
        <v>44</v>
      </c>
      <c r="AS705" s="7" t="s">
        <v>34</v>
      </c>
      <c r="AT705" s="13">
        <v>41640</v>
      </c>
      <c r="AU705" s="13" t="s">
        <v>360</v>
      </c>
      <c r="AV705" s="235" t="str">
        <f t="shared" si="25"/>
        <v>Q1</v>
      </c>
      <c r="AW705" s="14" t="s">
        <v>45</v>
      </c>
      <c r="AX705" s="7" t="s">
        <v>48</v>
      </c>
      <c r="AY705" s="7" t="s">
        <v>50</v>
      </c>
      <c r="AZ705" s="7" t="s">
        <v>38</v>
      </c>
      <c r="BA705" s="15">
        <v>740585.34395999974</v>
      </c>
    </row>
    <row r="706" spans="2:53">
      <c r="B706" s="238"/>
      <c r="C706" s="239"/>
      <c r="D706" s="239"/>
      <c r="E706" s="240"/>
      <c r="F706" s="240"/>
      <c r="G706" s="240"/>
      <c r="H706" s="241"/>
      <c r="I706" s="241"/>
      <c r="J706" s="239"/>
      <c r="K706" s="239"/>
      <c r="L706" s="239"/>
      <c r="M706" s="242"/>
      <c r="S706" s="7" t="s">
        <v>58</v>
      </c>
      <c r="T706" s="7" t="s">
        <v>44</v>
      </c>
      <c r="U706" s="7" t="s">
        <v>34</v>
      </c>
      <c r="V706" s="13">
        <v>41671</v>
      </c>
      <c r="W706" s="13" t="s">
        <v>313</v>
      </c>
      <c r="X706" s="13" t="str">
        <f t="shared" si="24"/>
        <v>2/2/2018</v>
      </c>
      <c r="Y706" s="13" t="s">
        <v>361</v>
      </c>
      <c r="Z706" s="13"/>
      <c r="AA706" s="14">
        <v>2</v>
      </c>
      <c r="AB706" s="14" t="s">
        <v>45</v>
      </c>
      <c r="AC706" s="7" t="s">
        <v>48</v>
      </c>
      <c r="AD706" s="7" t="s">
        <v>50</v>
      </c>
      <c r="AE706" s="7" t="s">
        <v>38</v>
      </c>
      <c r="AF706" s="15">
        <v>665533.05688012496</v>
      </c>
      <c r="AQ706" s="7" t="s">
        <v>58</v>
      </c>
      <c r="AR706" s="7" t="s">
        <v>44</v>
      </c>
      <c r="AS706" s="7" t="s">
        <v>34</v>
      </c>
      <c r="AT706" s="13">
        <v>41671</v>
      </c>
      <c r="AU706" s="13" t="s">
        <v>361</v>
      </c>
      <c r="AV706" s="235" t="str">
        <f t="shared" si="25"/>
        <v>Q1</v>
      </c>
      <c r="AW706" s="14" t="s">
        <v>45</v>
      </c>
      <c r="AX706" s="7" t="s">
        <v>48</v>
      </c>
      <c r="AY706" s="7" t="s">
        <v>50</v>
      </c>
      <c r="AZ706" s="7" t="s">
        <v>38</v>
      </c>
      <c r="BA706" s="15">
        <v>665533.05688012496</v>
      </c>
    </row>
    <row r="707" spans="2:53">
      <c r="B707" s="243"/>
      <c r="C707" s="244"/>
      <c r="D707" s="244"/>
      <c r="E707" s="245"/>
      <c r="F707" s="245"/>
      <c r="G707" s="245"/>
      <c r="H707" s="246"/>
      <c r="I707" s="246"/>
      <c r="J707" s="244"/>
      <c r="K707" s="244"/>
      <c r="L707" s="244"/>
      <c r="M707" s="247"/>
      <c r="S707" s="7" t="s">
        <v>58</v>
      </c>
      <c r="T707" s="7" t="s">
        <v>44</v>
      </c>
      <c r="U707" s="7" t="s">
        <v>34</v>
      </c>
      <c r="V707" s="13">
        <v>41699</v>
      </c>
      <c r="W707" s="13" t="s">
        <v>314</v>
      </c>
      <c r="X707" s="13" t="str">
        <f t="shared" si="24"/>
        <v>3/2/2018</v>
      </c>
      <c r="Y707" s="13" t="s">
        <v>362</v>
      </c>
      <c r="Z707" s="13"/>
      <c r="AA707" s="14">
        <v>3</v>
      </c>
      <c r="AB707" s="14" t="s">
        <v>45</v>
      </c>
      <c r="AC707" s="7" t="s">
        <v>48</v>
      </c>
      <c r="AD707" s="7" t="s">
        <v>50</v>
      </c>
      <c r="AE707" s="7" t="s">
        <v>38</v>
      </c>
      <c r="AF707" s="15">
        <v>608946.05938500003</v>
      </c>
      <c r="AQ707" s="7" t="s">
        <v>58</v>
      </c>
      <c r="AR707" s="7" t="s">
        <v>44</v>
      </c>
      <c r="AS707" s="7" t="s">
        <v>34</v>
      </c>
      <c r="AT707" s="13">
        <v>41699</v>
      </c>
      <c r="AU707" s="13" t="s">
        <v>362</v>
      </c>
      <c r="AV707" s="235" t="str">
        <f t="shared" si="25"/>
        <v>Q1</v>
      </c>
      <c r="AW707" s="14" t="s">
        <v>45</v>
      </c>
      <c r="AX707" s="7" t="s">
        <v>48</v>
      </c>
      <c r="AY707" s="7" t="s">
        <v>50</v>
      </c>
      <c r="AZ707" s="7" t="s">
        <v>38</v>
      </c>
      <c r="BA707" s="15">
        <v>608946.05938500003</v>
      </c>
    </row>
    <row r="708" spans="2:53">
      <c r="B708" s="238"/>
      <c r="C708" s="239"/>
      <c r="D708" s="239"/>
      <c r="E708" s="240"/>
      <c r="F708" s="240"/>
      <c r="G708" s="240"/>
      <c r="H708" s="241"/>
      <c r="I708" s="241"/>
      <c r="J708" s="239"/>
      <c r="K708" s="239"/>
      <c r="L708" s="239"/>
      <c r="M708" s="242"/>
      <c r="S708" s="7" t="s">
        <v>58</v>
      </c>
      <c r="T708" s="7" t="s">
        <v>44</v>
      </c>
      <c r="U708" s="7" t="s">
        <v>34</v>
      </c>
      <c r="V708" s="13">
        <v>41730</v>
      </c>
      <c r="W708" s="13" t="s">
        <v>315</v>
      </c>
      <c r="X708" s="13" t="str">
        <f t="shared" si="24"/>
        <v>4/2/2018</v>
      </c>
      <c r="Y708" s="13" t="s">
        <v>363</v>
      </c>
      <c r="Z708" s="13"/>
      <c r="AA708" s="14">
        <v>4</v>
      </c>
      <c r="AB708" s="14" t="s">
        <v>45</v>
      </c>
      <c r="AC708" s="7" t="s">
        <v>48</v>
      </c>
      <c r="AD708" s="7" t="s">
        <v>50</v>
      </c>
      <c r="AE708" s="7" t="s">
        <v>38</v>
      </c>
      <c r="AF708" s="15">
        <v>706548.92858549999</v>
      </c>
      <c r="AQ708" s="7" t="s">
        <v>58</v>
      </c>
      <c r="AR708" s="7" t="s">
        <v>44</v>
      </c>
      <c r="AS708" s="7" t="s">
        <v>34</v>
      </c>
      <c r="AT708" s="13">
        <v>41730</v>
      </c>
      <c r="AU708" s="13" t="s">
        <v>363</v>
      </c>
      <c r="AV708" s="235" t="str">
        <f t="shared" si="25"/>
        <v>Q2</v>
      </c>
      <c r="AW708" s="14" t="s">
        <v>45</v>
      </c>
      <c r="AX708" s="7" t="s">
        <v>48</v>
      </c>
      <c r="AY708" s="7" t="s">
        <v>50</v>
      </c>
      <c r="AZ708" s="7" t="s">
        <v>38</v>
      </c>
      <c r="BA708" s="15">
        <v>706548.92858549999</v>
      </c>
    </row>
    <row r="709" spans="2:53">
      <c r="B709" s="243"/>
      <c r="C709" s="244"/>
      <c r="D709" s="244"/>
      <c r="E709" s="245"/>
      <c r="F709" s="245"/>
      <c r="G709" s="245"/>
      <c r="H709" s="246"/>
      <c r="I709" s="246"/>
      <c r="J709" s="244"/>
      <c r="K709" s="244"/>
      <c r="L709" s="244"/>
      <c r="M709" s="247"/>
      <c r="S709" s="7" t="s">
        <v>58</v>
      </c>
      <c r="T709" s="7" t="s">
        <v>44</v>
      </c>
      <c r="U709" s="7" t="s">
        <v>34</v>
      </c>
      <c r="V709" s="13">
        <v>41760</v>
      </c>
      <c r="W709" s="13" t="s">
        <v>272</v>
      </c>
      <c r="X709" s="13" t="str">
        <f t="shared" si="24"/>
        <v>5/2/2018</v>
      </c>
      <c r="Y709" s="13" t="s">
        <v>364</v>
      </c>
      <c r="Z709" s="13"/>
      <c r="AA709" s="14">
        <v>5</v>
      </c>
      <c r="AB709" s="14" t="s">
        <v>45</v>
      </c>
      <c r="AC709" s="7" t="s">
        <v>48</v>
      </c>
      <c r="AD709" s="7" t="s">
        <v>50</v>
      </c>
      <c r="AE709" s="7" t="s">
        <v>38</v>
      </c>
      <c r="AF709" s="15">
        <v>684073.99396875</v>
      </c>
      <c r="AQ709" s="7" t="s">
        <v>58</v>
      </c>
      <c r="AR709" s="7" t="s">
        <v>44</v>
      </c>
      <c r="AS709" s="7" t="s">
        <v>34</v>
      </c>
      <c r="AT709" s="13">
        <v>41760</v>
      </c>
      <c r="AU709" s="13" t="s">
        <v>364</v>
      </c>
      <c r="AV709" s="235" t="str">
        <f t="shared" si="25"/>
        <v>Q2</v>
      </c>
      <c r="AW709" s="14" t="s">
        <v>45</v>
      </c>
      <c r="AX709" s="7" t="s">
        <v>48</v>
      </c>
      <c r="AY709" s="7" t="s">
        <v>50</v>
      </c>
      <c r="AZ709" s="7" t="s">
        <v>38</v>
      </c>
      <c r="BA709" s="15">
        <v>684073.99396875</v>
      </c>
    </row>
    <row r="710" spans="2:53">
      <c r="B710" s="238"/>
      <c r="C710" s="239"/>
      <c r="D710" s="239"/>
      <c r="E710" s="240"/>
      <c r="F710" s="240"/>
      <c r="G710" s="240"/>
      <c r="H710" s="241"/>
      <c r="I710" s="241"/>
      <c r="J710" s="239"/>
      <c r="K710" s="239"/>
      <c r="L710" s="239"/>
      <c r="M710" s="242"/>
      <c r="S710" s="7" t="s">
        <v>58</v>
      </c>
      <c r="T710" s="7" t="s">
        <v>44</v>
      </c>
      <c r="U710" s="7" t="s">
        <v>34</v>
      </c>
      <c r="V710" s="13">
        <v>41791</v>
      </c>
      <c r="W710" s="13" t="s">
        <v>316</v>
      </c>
      <c r="X710" s="13" t="str">
        <f t="shared" si="24"/>
        <v>6/2/2018</v>
      </c>
      <c r="Y710" s="13" t="s">
        <v>365</v>
      </c>
      <c r="Z710" s="13"/>
      <c r="AA710" s="14">
        <v>6</v>
      </c>
      <c r="AB710" s="14" t="s">
        <v>45</v>
      </c>
      <c r="AC710" s="7" t="s">
        <v>48</v>
      </c>
      <c r="AD710" s="7" t="s">
        <v>50</v>
      </c>
      <c r="AE710" s="7" t="s">
        <v>38</v>
      </c>
      <c r="AF710" s="15">
        <v>795822.70165668742</v>
      </c>
      <c r="AQ710" s="7" t="s">
        <v>58</v>
      </c>
      <c r="AR710" s="7" t="s">
        <v>44</v>
      </c>
      <c r="AS710" s="7" t="s">
        <v>34</v>
      </c>
      <c r="AT710" s="13">
        <v>41791</v>
      </c>
      <c r="AU710" s="13" t="s">
        <v>365</v>
      </c>
      <c r="AV710" s="235" t="str">
        <f t="shared" si="25"/>
        <v>Q2</v>
      </c>
      <c r="AW710" s="14" t="s">
        <v>45</v>
      </c>
      <c r="AX710" s="7" t="s">
        <v>48</v>
      </c>
      <c r="AY710" s="7" t="s">
        <v>50</v>
      </c>
      <c r="AZ710" s="7" t="s">
        <v>38</v>
      </c>
      <c r="BA710" s="15">
        <v>795822.70165668742</v>
      </c>
    </row>
    <row r="711" spans="2:53">
      <c r="B711" s="243"/>
      <c r="C711" s="244"/>
      <c r="D711" s="244"/>
      <c r="E711" s="245"/>
      <c r="F711" s="245"/>
      <c r="G711" s="245"/>
      <c r="H711" s="246"/>
      <c r="I711" s="246"/>
      <c r="J711" s="244"/>
      <c r="K711" s="244"/>
      <c r="L711" s="244"/>
      <c r="M711" s="247"/>
      <c r="S711" s="7" t="s">
        <v>58</v>
      </c>
      <c r="T711" s="7" t="s">
        <v>44</v>
      </c>
      <c r="U711" s="7" t="s">
        <v>34</v>
      </c>
      <c r="V711" s="13">
        <v>41456</v>
      </c>
      <c r="W711" s="13" t="s">
        <v>317</v>
      </c>
      <c r="X711" s="13" t="str">
        <f t="shared" si="24"/>
        <v>7/2/2017</v>
      </c>
      <c r="Y711" s="13" t="s">
        <v>354</v>
      </c>
      <c r="Z711" s="13"/>
      <c r="AA711" s="14">
        <v>7</v>
      </c>
      <c r="AB711" s="14" t="s">
        <v>45</v>
      </c>
      <c r="AC711" s="7" t="s">
        <v>51</v>
      </c>
      <c r="AD711" s="7" t="s">
        <v>52</v>
      </c>
      <c r="AE711" s="7" t="s">
        <v>38</v>
      </c>
      <c r="AF711" s="15">
        <v>334574.56978850893</v>
      </c>
      <c r="AQ711" s="7" t="s">
        <v>58</v>
      </c>
      <c r="AR711" s="7" t="s">
        <v>44</v>
      </c>
      <c r="AS711" s="7" t="s">
        <v>34</v>
      </c>
      <c r="AT711" s="13">
        <v>41456</v>
      </c>
      <c r="AU711" s="13" t="s">
        <v>354</v>
      </c>
      <c r="AV711" s="235" t="str">
        <f t="shared" si="25"/>
        <v>Q3</v>
      </c>
      <c r="AW711" s="14" t="s">
        <v>45</v>
      </c>
      <c r="AX711" s="7" t="s">
        <v>51</v>
      </c>
      <c r="AY711" s="7" t="s">
        <v>52</v>
      </c>
      <c r="AZ711" s="7" t="s">
        <v>38</v>
      </c>
      <c r="BA711" s="15">
        <v>334574.56978850893</v>
      </c>
    </row>
    <row r="712" spans="2:53">
      <c r="B712" s="238"/>
      <c r="C712" s="239"/>
      <c r="D712" s="239"/>
      <c r="E712" s="240"/>
      <c r="F712" s="240"/>
      <c r="G712" s="240"/>
      <c r="H712" s="241"/>
      <c r="I712" s="241"/>
      <c r="J712" s="239"/>
      <c r="K712" s="239"/>
      <c r="L712" s="239"/>
      <c r="M712" s="242"/>
      <c r="S712" s="7" t="s">
        <v>58</v>
      </c>
      <c r="T712" s="7" t="s">
        <v>44</v>
      </c>
      <c r="U712" s="7" t="s">
        <v>34</v>
      </c>
      <c r="V712" s="13">
        <v>41487</v>
      </c>
      <c r="W712" s="13" t="s">
        <v>318</v>
      </c>
      <c r="X712" s="13" t="str">
        <f t="shared" si="24"/>
        <v>8/2/2017</v>
      </c>
      <c r="Y712" s="13" t="s">
        <v>355</v>
      </c>
      <c r="Z712" s="13"/>
      <c r="AA712" s="14">
        <v>8</v>
      </c>
      <c r="AB712" s="14" t="s">
        <v>45</v>
      </c>
      <c r="AC712" s="7" t="s">
        <v>51</v>
      </c>
      <c r="AD712" s="7" t="s">
        <v>52</v>
      </c>
      <c r="AE712" s="7" t="s">
        <v>38</v>
      </c>
      <c r="AF712" s="15">
        <v>492735.34629342239</v>
      </c>
      <c r="AQ712" s="7" t="s">
        <v>58</v>
      </c>
      <c r="AR712" s="7" t="s">
        <v>44</v>
      </c>
      <c r="AS712" s="7" t="s">
        <v>34</v>
      </c>
      <c r="AT712" s="13">
        <v>41487</v>
      </c>
      <c r="AU712" s="13" t="s">
        <v>355</v>
      </c>
      <c r="AV712" s="235" t="str">
        <f t="shared" si="25"/>
        <v>Q3</v>
      </c>
      <c r="AW712" s="14" t="s">
        <v>45</v>
      </c>
      <c r="AX712" s="7" t="s">
        <v>51</v>
      </c>
      <c r="AY712" s="7" t="s">
        <v>52</v>
      </c>
      <c r="AZ712" s="7" t="s">
        <v>38</v>
      </c>
      <c r="BA712" s="15">
        <v>492735.34629342239</v>
      </c>
    </row>
    <row r="713" spans="2:53">
      <c r="B713" s="243"/>
      <c r="C713" s="244"/>
      <c r="D713" s="244"/>
      <c r="E713" s="245"/>
      <c r="F713" s="245"/>
      <c r="G713" s="245"/>
      <c r="H713" s="246"/>
      <c r="I713" s="246"/>
      <c r="J713" s="244"/>
      <c r="K713" s="244"/>
      <c r="L713" s="244"/>
      <c r="M713" s="247"/>
      <c r="S713" s="7" t="s">
        <v>58</v>
      </c>
      <c r="T713" s="7" t="s">
        <v>44</v>
      </c>
      <c r="U713" s="7" t="s">
        <v>34</v>
      </c>
      <c r="V713" s="13">
        <v>41518</v>
      </c>
      <c r="W713" s="13" t="s">
        <v>319</v>
      </c>
      <c r="X713" s="13" t="str">
        <f t="shared" si="24"/>
        <v>9/2/2017</v>
      </c>
      <c r="Y713" s="13" t="s">
        <v>356</v>
      </c>
      <c r="Z713" s="13"/>
      <c r="AA713" s="14">
        <v>9</v>
      </c>
      <c r="AB713" s="14" t="s">
        <v>45</v>
      </c>
      <c r="AC713" s="7" t="s">
        <v>51</v>
      </c>
      <c r="AD713" s="7" t="s">
        <v>52</v>
      </c>
      <c r="AE713" s="7" t="s">
        <v>38</v>
      </c>
      <c r="AF713" s="15">
        <v>423886.13007635879</v>
      </c>
      <c r="AQ713" s="7" t="s">
        <v>58</v>
      </c>
      <c r="AR713" s="7" t="s">
        <v>44</v>
      </c>
      <c r="AS713" s="7" t="s">
        <v>34</v>
      </c>
      <c r="AT713" s="13">
        <v>41518</v>
      </c>
      <c r="AU713" s="13" t="s">
        <v>356</v>
      </c>
      <c r="AV713" s="235" t="str">
        <f t="shared" si="25"/>
        <v>Q3</v>
      </c>
      <c r="AW713" s="14" t="s">
        <v>45</v>
      </c>
      <c r="AX713" s="7" t="s">
        <v>51</v>
      </c>
      <c r="AY713" s="7" t="s">
        <v>52</v>
      </c>
      <c r="AZ713" s="7" t="s">
        <v>38</v>
      </c>
      <c r="BA713" s="15">
        <v>423886.13007635879</v>
      </c>
    </row>
    <row r="714" spans="2:53">
      <c r="B714" s="238"/>
      <c r="C714" s="239"/>
      <c r="D714" s="239"/>
      <c r="E714" s="240"/>
      <c r="F714" s="240"/>
      <c r="G714" s="240"/>
      <c r="H714" s="241"/>
      <c r="I714" s="241"/>
      <c r="J714" s="239"/>
      <c r="K714" s="239"/>
      <c r="L714" s="239"/>
      <c r="M714" s="242"/>
      <c r="S714" s="7" t="s">
        <v>58</v>
      </c>
      <c r="T714" s="7" t="s">
        <v>44</v>
      </c>
      <c r="U714" s="7" t="s">
        <v>34</v>
      </c>
      <c r="V714" s="13">
        <v>41548</v>
      </c>
      <c r="W714" s="13" t="s">
        <v>320</v>
      </c>
      <c r="X714" s="13" t="str">
        <f t="shared" si="24"/>
        <v>10/2/2017</v>
      </c>
      <c r="Y714" s="13" t="s">
        <v>357</v>
      </c>
      <c r="Z714" s="13"/>
      <c r="AA714" s="14">
        <v>10</v>
      </c>
      <c r="AB714" s="14" t="s">
        <v>45</v>
      </c>
      <c r="AC714" s="7" t="s">
        <v>51</v>
      </c>
      <c r="AD714" s="7" t="s">
        <v>52</v>
      </c>
      <c r="AE714" s="7" t="s">
        <v>38</v>
      </c>
      <c r="AF714" s="15">
        <v>370340.02732499992</v>
      </c>
      <c r="AQ714" s="7" t="s">
        <v>58</v>
      </c>
      <c r="AR714" s="7" t="s">
        <v>44</v>
      </c>
      <c r="AS714" s="7" t="s">
        <v>34</v>
      </c>
      <c r="AT714" s="13">
        <v>41548</v>
      </c>
      <c r="AU714" s="13" t="s">
        <v>357</v>
      </c>
      <c r="AV714" s="235" t="str">
        <f t="shared" si="25"/>
        <v>Q4</v>
      </c>
      <c r="AW714" s="14" t="s">
        <v>45</v>
      </c>
      <c r="AX714" s="7" t="s">
        <v>51</v>
      </c>
      <c r="AY714" s="7" t="s">
        <v>52</v>
      </c>
      <c r="AZ714" s="7" t="s">
        <v>38</v>
      </c>
      <c r="BA714" s="15">
        <v>370340.02732499992</v>
      </c>
    </row>
    <row r="715" spans="2:53">
      <c r="B715" s="243"/>
      <c r="C715" s="244"/>
      <c r="D715" s="244"/>
      <c r="E715" s="245"/>
      <c r="F715" s="245"/>
      <c r="G715" s="245"/>
      <c r="H715" s="246"/>
      <c r="I715" s="246"/>
      <c r="J715" s="244"/>
      <c r="K715" s="244"/>
      <c r="L715" s="244"/>
      <c r="M715" s="247"/>
      <c r="S715" s="7" t="s">
        <v>58</v>
      </c>
      <c r="T715" s="7" t="s">
        <v>44</v>
      </c>
      <c r="U715" s="7" t="s">
        <v>34</v>
      </c>
      <c r="V715" s="13">
        <v>41579</v>
      </c>
      <c r="W715" s="13" t="s">
        <v>321</v>
      </c>
      <c r="X715" s="13" t="str">
        <f t="shared" si="24"/>
        <v>11/2/2017</v>
      </c>
      <c r="Y715" s="13" t="s">
        <v>358</v>
      </c>
      <c r="Z715" s="13"/>
      <c r="AA715" s="14">
        <v>11</v>
      </c>
      <c r="AB715" s="14" t="s">
        <v>45</v>
      </c>
      <c r="AC715" s="7" t="s">
        <v>51</v>
      </c>
      <c r="AD715" s="7" t="s">
        <v>52</v>
      </c>
      <c r="AE715" s="7" t="s">
        <v>38</v>
      </c>
      <c r="AF715" s="15">
        <v>388537.72727419995</v>
      </c>
      <c r="AQ715" s="7" t="s">
        <v>58</v>
      </c>
      <c r="AR715" s="7" t="s">
        <v>44</v>
      </c>
      <c r="AS715" s="7" t="s">
        <v>34</v>
      </c>
      <c r="AT715" s="13">
        <v>41579</v>
      </c>
      <c r="AU715" s="13" t="s">
        <v>358</v>
      </c>
      <c r="AV715" s="235" t="str">
        <f t="shared" si="25"/>
        <v>Q4</v>
      </c>
      <c r="AW715" s="14" t="s">
        <v>45</v>
      </c>
      <c r="AX715" s="7" t="s">
        <v>51</v>
      </c>
      <c r="AY715" s="7" t="s">
        <v>52</v>
      </c>
      <c r="AZ715" s="7" t="s">
        <v>38</v>
      </c>
      <c r="BA715" s="15">
        <v>388537.72727419995</v>
      </c>
    </row>
    <row r="716" spans="2:53">
      <c r="B716" s="238"/>
      <c r="C716" s="239"/>
      <c r="D716" s="239"/>
      <c r="E716" s="240"/>
      <c r="F716" s="240"/>
      <c r="G716" s="240"/>
      <c r="H716" s="241"/>
      <c r="I716" s="241"/>
      <c r="J716" s="239"/>
      <c r="K716" s="239"/>
      <c r="L716" s="239"/>
      <c r="M716" s="242"/>
      <c r="S716" s="7" t="s">
        <v>58</v>
      </c>
      <c r="T716" s="7" t="s">
        <v>44</v>
      </c>
      <c r="U716" s="7" t="s">
        <v>34</v>
      </c>
      <c r="V716" s="13">
        <v>41609</v>
      </c>
      <c r="W716" s="13" t="s">
        <v>322</v>
      </c>
      <c r="X716" s="13" t="str">
        <f t="shared" si="24"/>
        <v>12/2/2017</v>
      </c>
      <c r="Y716" s="13" t="s">
        <v>359</v>
      </c>
      <c r="Z716" s="13"/>
      <c r="AA716" s="14">
        <v>12</v>
      </c>
      <c r="AB716" s="14" t="s">
        <v>45</v>
      </c>
      <c r="AC716" s="7" t="s">
        <v>51</v>
      </c>
      <c r="AD716" s="7" t="s">
        <v>52</v>
      </c>
      <c r="AE716" s="7" t="s">
        <v>38</v>
      </c>
      <c r="AF716" s="15">
        <v>338577.18673479994</v>
      </c>
      <c r="AQ716" s="7" t="s">
        <v>58</v>
      </c>
      <c r="AR716" s="7" t="s">
        <v>44</v>
      </c>
      <c r="AS716" s="7" t="s">
        <v>34</v>
      </c>
      <c r="AT716" s="13">
        <v>41609</v>
      </c>
      <c r="AU716" s="13" t="s">
        <v>359</v>
      </c>
      <c r="AV716" s="235" t="str">
        <f t="shared" si="25"/>
        <v>Q4</v>
      </c>
      <c r="AW716" s="14" t="s">
        <v>45</v>
      </c>
      <c r="AX716" s="7" t="s">
        <v>51</v>
      </c>
      <c r="AY716" s="7" t="s">
        <v>52</v>
      </c>
      <c r="AZ716" s="7" t="s">
        <v>38</v>
      </c>
      <c r="BA716" s="15">
        <v>338577.18673479994</v>
      </c>
    </row>
    <row r="717" spans="2:53">
      <c r="B717" s="243"/>
      <c r="C717" s="244"/>
      <c r="D717" s="244"/>
      <c r="E717" s="245"/>
      <c r="F717" s="245"/>
      <c r="G717" s="245"/>
      <c r="H717" s="246"/>
      <c r="I717" s="246"/>
      <c r="J717" s="244"/>
      <c r="K717" s="244"/>
      <c r="L717" s="244"/>
      <c r="M717" s="247"/>
      <c r="S717" s="7" t="s">
        <v>58</v>
      </c>
      <c r="T717" s="7" t="s">
        <v>44</v>
      </c>
      <c r="U717" s="7" t="s">
        <v>34</v>
      </c>
      <c r="V717" s="13">
        <v>41640</v>
      </c>
      <c r="W717" s="13" t="s">
        <v>312</v>
      </c>
      <c r="X717" s="13" t="str">
        <f t="shared" si="24"/>
        <v>1/2/2018</v>
      </c>
      <c r="Y717" s="13" t="s">
        <v>360</v>
      </c>
      <c r="Z717" s="13"/>
      <c r="AA717" s="14">
        <v>1</v>
      </c>
      <c r="AB717" s="14" t="s">
        <v>45</v>
      </c>
      <c r="AC717" s="7" t="s">
        <v>51</v>
      </c>
      <c r="AD717" s="7" t="s">
        <v>52</v>
      </c>
      <c r="AE717" s="7" t="s">
        <v>38</v>
      </c>
      <c r="AF717" s="15">
        <v>466373.20086803986</v>
      </c>
      <c r="AQ717" s="7" t="s">
        <v>58</v>
      </c>
      <c r="AR717" s="7" t="s">
        <v>44</v>
      </c>
      <c r="AS717" s="7" t="s">
        <v>34</v>
      </c>
      <c r="AT717" s="13">
        <v>41640</v>
      </c>
      <c r="AU717" s="13" t="s">
        <v>360</v>
      </c>
      <c r="AV717" s="235" t="str">
        <f t="shared" si="25"/>
        <v>Q1</v>
      </c>
      <c r="AW717" s="14" t="s">
        <v>45</v>
      </c>
      <c r="AX717" s="7" t="s">
        <v>51</v>
      </c>
      <c r="AY717" s="7" t="s">
        <v>52</v>
      </c>
      <c r="AZ717" s="7" t="s">
        <v>38</v>
      </c>
      <c r="BA717" s="15">
        <v>466373.20086803986</v>
      </c>
    </row>
    <row r="718" spans="2:53">
      <c r="B718" s="238"/>
      <c r="C718" s="239"/>
      <c r="D718" s="239"/>
      <c r="E718" s="240"/>
      <c r="F718" s="240"/>
      <c r="G718" s="240"/>
      <c r="H718" s="241"/>
      <c r="I718" s="241"/>
      <c r="J718" s="239"/>
      <c r="K718" s="239"/>
      <c r="L718" s="239"/>
      <c r="M718" s="242"/>
      <c r="S718" s="7" t="s">
        <v>58</v>
      </c>
      <c r="T718" s="7" t="s">
        <v>44</v>
      </c>
      <c r="U718" s="7" t="s">
        <v>34</v>
      </c>
      <c r="V718" s="13">
        <v>41671</v>
      </c>
      <c r="W718" s="13" t="s">
        <v>313</v>
      </c>
      <c r="X718" s="13" t="str">
        <f t="shared" si="24"/>
        <v>2/2/2018</v>
      </c>
      <c r="Y718" s="13" t="s">
        <v>361</v>
      </c>
      <c r="Z718" s="13"/>
      <c r="AA718" s="14">
        <v>2</v>
      </c>
      <c r="AB718" s="14" t="s">
        <v>45</v>
      </c>
      <c r="AC718" s="7" t="s">
        <v>51</v>
      </c>
      <c r="AD718" s="7" t="s">
        <v>52</v>
      </c>
      <c r="AE718" s="7" t="s">
        <v>38</v>
      </c>
      <c r="AF718" s="15">
        <v>388574.67707873997</v>
      </c>
      <c r="AQ718" s="7" t="s">
        <v>58</v>
      </c>
      <c r="AR718" s="7" t="s">
        <v>44</v>
      </c>
      <c r="AS718" s="7" t="s">
        <v>34</v>
      </c>
      <c r="AT718" s="13">
        <v>41671</v>
      </c>
      <c r="AU718" s="13" t="s">
        <v>361</v>
      </c>
      <c r="AV718" s="235" t="str">
        <f t="shared" si="25"/>
        <v>Q1</v>
      </c>
      <c r="AW718" s="14" t="s">
        <v>45</v>
      </c>
      <c r="AX718" s="7" t="s">
        <v>51</v>
      </c>
      <c r="AY718" s="7" t="s">
        <v>52</v>
      </c>
      <c r="AZ718" s="7" t="s">
        <v>38</v>
      </c>
      <c r="BA718" s="15">
        <v>388574.67707873997</v>
      </c>
    </row>
    <row r="719" spans="2:53">
      <c r="B719" s="243"/>
      <c r="C719" s="244"/>
      <c r="D719" s="244"/>
      <c r="E719" s="245"/>
      <c r="F719" s="245"/>
      <c r="G719" s="245"/>
      <c r="H719" s="246"/>
      <c r="I719" s="246"/>
      <c r="J719" s="244"/>
      <c r="K719" s="244"/>
      <c r="L719" s="244"/>
      <c r="M719" s="247"/>
      <c r="S719" s="7" t="s">
        <v>58</v>
      </c>
      <c r="T719" s="7" t="s">
        <v>44</v>
      </c>
      <c r="U719" s="7" t="s">
        <v>34</v>
      </c>
      <c r="V719" s="13">
        <v>41699</v>
      </c>
      <c r="W719" s="13" t="s">
        <v>314</v>
      </c>
      <c r="X719" s="13" t="str">
        <f t="shared" si="24"/>
        <v>3/2/2018</v>
      </c>
      <c r="Y719" s="13" t="s">
        <v>362</v>
      </c>
      <c r="Z719" s="13"/>
      <c r="AA719" s="14">
        <v>3</v>
      </c>
      <c r="AB719" s="14" t="s">
        <v>45</v>
      </c>
      <c r="AC719" s="7" t="s">
        <v>51</v>
      </c>
      <c r="AD719" s="7" t="s">
        <v>52</v>
      </c>
      <c r="AE719" s="7" t="s">
        <v>38</v>
      </c>
      <c r="AF719" s="15">
        <v>356192.71368815994</v>
      </c>
      <c r="AQ719" s="7" t="s">
        <v>58</v>
      </c>
      <c r="AR719" s="7" t="s">
        <v>44</v>
      </c>
      <c r="AS719" s="7" t="s">
        <v>34</v>
      </c>
      <c r="AT719" s="13">
        <v>41699</v>
      </c>
      <c r="AU719" s="13" t="s">
        <v>362</v>
      </c>
      <c r="AV719" s="235" t="str">
        <f t="shared" si="25"/>
        <v>Q1</v>
      </c>
      <c r="AW719" s="14" t="s">
        <v>45</v>
      </c>
      <c r="AX719" s="7" t="s">
        <v>51</v>
      </c>
      <c r="AY719" s="7" t="s">
        <v>52</v>
      </c>
      <c r="AZ719" s="7" t="s">
        <v>38</v>
      </c>
      <c r="BA719" s="15">
        <v>356192.71368815994</v>
      </c>
    </row>
    <row r="720" spans="2:53">
      <c r="B720" s="238"/>
      <c r="C720" s="239"/>
      <c r="D720" s="239"/>
      <c r="E720" s="240"/>
      <c r="F720" s="240"/>
      <c r="G720" s="240"/>
      <c r="H720" s="241"/>
      <c r="I720" s="241"/>
      <c r="J720" s="239"/>
      <c r="K720" s="239"/>
      <c r="L720" s="239"/>
      <c r="M720" s="242"/>
      <c r="S720" s="7" t="s">
        <v>58</v>
      </c>
      <c r="T720" s="7" t="s">
        <v>44</v>
      </c>
      <c r="U720" s="7" t="s">
        <v>34</v>
      </c>
      <c r="V720" s="13">
        <v>41730</v>
      </c>
      <c r="W720" s="13" t="s">
        <v>315</v>
      </c>
      <c r="X720" s="13" t="str">
        <f t="shared" si="24"/>
        <v>4/2/2018</v>
      </c>
      <c r="Y720" s="13" t="s">
        <v>363</v>
      </c>
      <c r="Z720" s="13"/>
      <c r="AA720" s="14">
        <v>4</v>
      </c>
      <c r="AB720" s="14" t="s">
        <v>45</v>
      </c>
      <c r="AC720" s="7" t="s">
        <v>51</v>
      </c>
      <c r="AD720" s="7" t="s">
        <v>52</v>
      </c>
      <c r="AE720" s="7" t="s">
        <v>38</v>
      </c>
      <c r="AF720" s="15">
        <v>381723.53905412991</v>
      </c>
      <c r="AQ720" s="7" t="s">
        <v>58</v>
      </c>
      <c r="AR720" s="7" t="s">
        <v>44</v>
      </c>
      <c r="AS720" s="7" t="s">
        <v>34</v>
      </c>
      <c r="AT720" s="13">
        <v>41730</v>
      </c>
      <c r="AU720" s="13" t="s">
        <v>363</v>
      </c>
      <c r="AV720" s="235" t="str">
        <f t="shared" si="25"/>
        <v>Q2</v>
      </c>
      <c r="AW720" s="14" t="s">
        <v>45</v>
      </c>
      <c r="AX720" s="7" t="s">
        <v>51</v>
      </c>
      <c r="AY720" s="7" t="s">
        <v>52</v>
      </c>
      <c r="AZ720" s="7" t="s">
        <v>38</v>
      </c>
      <c r="BA720" s="15">
        <v>381723.53905412991</v>
      </c>
    </row>
    <row r="721" spans="2:53">
      <c r="B721" s="243"/>
      <c r="C721" s="244"/>
      <c r="D721" s="244"/>
      <c r="E721" s="245"/>
      <c r="F721" s="245"/>
      <c r="G721" s="245"/>
      <c r="H721" s="246"/>
      <c r="I721" s="246"/>
      <c r="J721" s="244"/>
      <c r="K721" s="244"/>
      <c r="L721" s="244"/>
      <c r="M721" s="247"/>
      <c r="S721" s="7" t="s">
        <v>58</v>
      </c>
      <c r="T721" s="7" t="s">
        <v>44</v>
      </c>
      <c r="U721" s="7" t="s">
        <v>34</v>
      </c>
      <c r="V721" s="13">
        <v>41760</v>
      </c>
      <c r="W721" s="13" t="s">
        <v>272</v>
      </c>
      <c r="X721" s="13" t="str">
        <f t="shared" si="24"/>
        <v>5/2/2018</v>
      </c>
      <c r="Y721" s="13" t="s">
        <v>364</v>
      </c>
      <c r="Z721" s="13"/>
      <c r="AA721" s="14">
        <v>5</v>
      </c>
      <c r="AB721" s="14" t="s">
        <v>45</v>
      </c>
      <c r="AC721" s="7" t="s">
        <v>51</v>
      </c>
      <c r="AD721" s="7" t="s">
        <v>52</v>
      </c>
      <c r="AE721" s="7" t="s">
        <v>38</v>
      </c>
      <c r="AF721" s="15">
        <v>429911.03490812494</v>
      </c>
      <c r="AQ721" s="7" t="s">
        <v>58</v>
      </c>
      <c r="AR721" s="7" t="s">
        <v>44</v>
      </c>
      <c r="AS721" s="7" t="s">
        <v>34</v>
      </c>
      <c r="AT721" s="13">
        <v>41760</v>
      </c>
      <c r="AU721" s="13" t="s">
        <v>364</v>
      </c>
      <c r="AV721" s="235" t="str">
        <f t="shared" si="25"/>
        <v>Q2</v>
      </c>
      <c r="AW721" s="14" t="s">
        <v>45</v>
      </c>
      <c r="AX721" s="7" t="s">
        <v>51</v>
      </c>
      <c r="AY721" s="7" t="s">
        <v>52</v>
      </c>
      <c r="AZ721" s="7" t="s">
        <v>38</v>
      </c>
      <c r="BA721" s="15">
        <v>429911.03490812494</v>
      </c>
    </row>
    <row r="722" spans="2:53">
      <c r="B722" s="238"/>
      <c r="C722" s="239"/>
      <c r="D722" s="239"/>
      <c r="E722" s="240"/>
      <c r="F722" s="240"/>
      <c r="G722" s="240"/>
      <c r="H722" s="241"/>
      <c r="I722" s="241"/>
      <c r="J722" s="239"/>
      <c r="K722" s="239"/>
      <c r="L722" s="239"/>
      <c r="M722" s="242"/>
      <c r="S722" s="7" t="s">
        <v>58</v>
      </c>
      <c r="T722" s="7" t="s">
        <v>44</v>
      </c>
      <c r="U722" s="7" t="s">
        <v>34</v>
      </c>
      <c r="V722" s="13">
        <v>41791</v>
      </c>
      <c r="W722" s="13" t="s">
        <v>316</v>
      </c>
      <c r="X722" s="13" t="str">
        <f t="shared" si="24"/>
        <v>6/2/2018</v>
      </c>
      <c r="Y722" s="13" t="s">
        <v>365</v>
      </c>
      <c r="Z722" s="13"/>
      <c r="AA722" s="14">
        <v>6</v>
      </c>
      <c r="AB722" s="14" t="s">
        <v>45</v>
      </c>
      <c r="AC722" s="7" t="s">
        <v>51</v>
      </c>
      <c r="AD722" s="7" t="s">
        <v>52</v>
      </c>
      <c r="AE722" s="7" t="s">
        <v>38</v>
      </c>
      <c r="AF722" s="15">
        <v>476034.24514096242</v>
      </c>
      <c r="AQ722" s="7" t="s">
        <v>58</v>
      </c>
      <c r="AR722" s="7" t="s">
        <v>44</v>
      </c>
      <c r="AS722" s="7" t="s">
        <v>34</v>
      </c>
      <c r="AT722" s="13">
        <v>41791</v>
      </c>
      <c r="AU722" s="13" t="s">
        <v>365</v>
      </c>
      <c r="AV722" s="235" t="str">
        <f t="shared" si="25"/>
        <v>Q2</v>
      </c>
      <c r="AW722" s="14" t="s">
        <v>45</v>
      </c>
      <c r="AX722" s="7" t="s">
        <v>51</v>
      </c>
      <c r="AY722" s="7" t="s">
        <v>52</v>
      </c>
      <c r="AZ722" s="7" t="s">
        <v>38</v>
      </c>
      <c r="BA722" s="15">
        <v>476034.24514096242</v>
      </c>
    </row>
    <row r="723" spans="2:53">
      <c r="B723" s="243"/>
      <c r="C723" s="244"/>
      <c r="D723" s="244"/>
      <c r="E723" s="245"/>
      <c r="F723" s="245"/>
      <c r="G723" s="245"/>
      <c r="H723" s="246"/>
      <c r="I723" s="246"/>
      <c r="J723" s="244"/>
      <c r="K723" s="244"/>
      <c r="L723" s="244"/>
      <c r="M723" s="247"/>
      <c r="S723" s="7" t="s">
        <v>58</v>
      </c>
      <c r="T723" s="7" t="s">
        <v>44</v>
      </c>
      <c r="U723" s="7" t="s">
        <v>34</v>
      </c>
      <c r="V723" s="13">
        <v>41456</v>
      </c>
      <c r="W723" s="13" t="s">
        <v>317</v>
      </c>
      <c r="X723" s="13" t="str">
        <f t="shared" si="24"/>
        <v>7/2/2017</v>
      </c>
      <c r="Y723" s="13" t="s">
        <v>354</v>
      </c>
      <c r="Z723" s="13"/>
      <c r="AA723" s="14">
        <v>7</v>
      </c>
      <c r="AB723" s="14" t="s">
        <v>45</v>
      </c>
      <c r="AC723" s="7" t="s">
        <v>51</v>
      </c>
      <c r="AD723" s="7" t="s">
        <v>53</v>
      </c>
      <c r="AE723" s="7" t="s">
        <v>38</v>
      </c>
      <c r="AF723" s="15">
        <v>221632.12385716435</v>
      </c>
      <c r="AQ723" s="7" t="s">
        <v>58</v>
      </c>
      <c r="AR723" s="7" t="s">
        <v>44</v>
      </c>
      <c r="AS723" s="7" t="s">
        <v>34</v>
      </c>
      <c r="AT723" s="13">
        <v>41456</v>
      </c>
      <c r="AU723" s="13" t="s">
        <v>354</v>
      </c>
      <c r="AV723" s="235" t="str">
        <f t="shared" si="25"/>
        <v>Q3</v>
      </c>
      <c r="AW723" s="14" t="s">
        <v>45</v>
      </c>
      <c r="AX723" s="7" t="s">
        <v>51</v>
      </c>
      <c r="AY723" s="7" t="s">
        <v>53</v>
      </c>
      <c r="AZ723" s="7" t="s">
        <v>38</v>
      </c>
      <c r="BA723" s="15">
        <v>221632.12385716435</v>
      </c>
    </row>
    <row r="724" spans="2:53">
      <c r="B724" s="238"/>
      <c r="C724" s="239"/>
      <c r="D724" s="239"/>
      <c r="E724" s="240"/>
      <c r="F724" s="240"/>
      <c r="G724" s="240"/>
      <c r="H724" s="241"/>
      <c r="I724" s="241"/>
      <c r="J724" s="239"/>
      <c r="K724" s="239"/>
      <c r="L724" s="239"/>
      <c r="M724" s="242"/>
      <c r="S724" s="7" t="s">
        <v>58</v>
      </c>
      <c r="T724" s="7" t="s">
        <v>44</v>
      </c>
      <c r="U724" s="7" t="s">
        <v>34</v>
      </c>
      <c r="V724" s="13">
        <v>41487</v>
      </c>
      <c r="W724" s="13" t="s">
        <v>318</v>
      </c>
      <c r="X724" s="13" t="str">
        <f t="shared" si="24"/>
        <v>8/2/2017</v>
      </c>
      <c r="Y724" s="13" t="s">
        <v>355</v>
      </c>
      <c r="Z724" s="13"/>
      <c r="AA724" s="14">
        <v>8</v>
      </c>
      <c r="AB724" s="14" t="s">
        <v>45</v>
      </c>
      <c r="AC724" s="7" t="s">
        <v>51</v>
      </c>
      <c r="AD724" s="7" t="s">
        <v>53</v>
      </c>
      <c r="AE724" s="7" t="s">
        <v>38</v>
      </c>
      <c r="AF724" s="15">
        <v>298721.115169695</v>
      </c>
      <c r="AQ724" s="7" t="s">
        <v>58</v>
      </c>
      <c r="AR724" s="7" t="s">
        <v>44</v>
      </c>
      <c r="AS724" s="7" t="s">
        <v>34</v>
      </c>
      <c r="AT724" s="13">
        <v>41487</v>
      </c>
      <c r="AU724" s="13" t="s">
        <v>355</v>
      </c>
      <c r="AV724" s="235" t="str">
        <f t="shared" si="25"/>
        <v>Q3</v>
      </c>
      <c r="AW724" s="14" t="s">
        <v>45</v>
      </c>
      <c r="AX724" s="7" t="s">
        <v>51</v>
      </c>
      <c r="AY724" s="7" t="s">
        <v>53</v>
      </c>
      <c r="AZ724" s="7" t="s">
        <v>38</v>
      </c>
      <c r="BA724" s="15">
        <v>298721.115169695</v>
      </c>
    </row>
    <row r="725" spans="2:53">
      <c r="B725" s="243"/>
      <c r="C725" s="244"/>
      <c r="D725" s="244"/>
      <c r="E725" s="245"/>
      <c r="F725" s="245"/>
      <c r="G725" s="245"/>
      <c r="H725" s="246"/>
      <c r="I725" s="246"/>
      <c r="J725" s="244"/>
      <c r="K725" s="244"/>
      <c r="L725" s="244"/>
      <c r="M725" s="247"/>
      <c r="S725" s="7" t="s">
        <v>58</v>
      </c>
      <c r="T725" s="7" t="s">
        <v>44</v>
      </c>
      <c r="U725" s="7" t="s">
        <v>34</v>
      </c>
      <c r="V725" s="13">
        <v>41518</v>
      </c>
      <c r="W725" s="13" t="s">
        <v>319</v>
      </c>
      <c r="X725" s="13" t="str">
        <f t="shared" si="24"/>
        <v>9/2/2017</v>
      </c>
      <c r="Y725" s="13" t="s">
        <v>356</v>
      </c>
      <c r="Z725" s="13"/>
      <c r="AA725" s="14">
        <v>9</v>
      </c>
      <c r="AB725" s="14" t="s">
        <v>45</v>
      </c>
      <c r="AC725" s="7" t="s">
        <v>51</v>
      </c>
      <c r="AD725" s="7" t="s">
        <v>53</v>
      </c>
      <c r="AE725" s="7" t="s">
        <v>38</v>
      </c>
      <c r="AF725" s="15">
        <v>263980.61528681178</v>
      </c>
      <c r="AQ725" s="7" t="s">
        <v>58</v>
      </c>
      <c r="AR725" s="7" t="s">
        <v>44</v>
      </c>
      <c r="AS725" s="7" t="s">
        <v>34</v>
      </c>
      <c r="AT725" s="13">
        <v>41518</v>
      </c>
      <c r="AU725" s="13" t="s">
        <v>356</v>
      </c>
      <c r="AV725" s="235" t="str">
        <f t="shared" si="25"/>
        <v>Q3</v>
      </c>
      <c r="AW725" s="14" t="s">
        <v>45</v>
      </c>
      <c r="AX725" s="7" t="s">
        <v>51</v>
      </c>
      <c r="AY725" s="7" t="s">
        <v>53</v>
      </c>
      <c r="AZ725" s="7" t="s">
        <v>38</v>
      </c>
      <c r="BA725" s="15">
        <v>263980.61528681178</v>
      </c>
    </row>
    <row r="726" spans="2:53">
      <c r="B726" s="238"/>
      <c r="C726" s="239"/>
      <c r="D726" s="239"/>
      <c r="E726" s="240"/>
      <c r="F726" s="240"/>
      <c r="G726" s="240"/>
      <c r="H726" s="241"/>
      <c r="I726" s="241"/>
      <c r="J726" s="239"/>
      <c r="K726" s="239"/>
      <c r="L726" s="239"/>
      <c r="M726" s="242"/>
      <c r="S726" s="7" t="s">
        <v>58</v>
      </c>
      <c r="T726" s="7" t="s">
        <v>44</v>
      </c>
      <c r="U726" s="7" t="s">
        <v>34</v>
      </c>
      <c r="V726" s="13">
        <v>41548</v>
      </c>
      <c r="W726" s="13" t="s">
        <v>320</v>
      </c>
      <c r="X726" s="13" t="str">
        <f t="shared" si="24"/>
        <v>10/2/2017</v>
      </c>
      <c r="Y726" s="13" t="s">
        <v>357</v>
      </c>
      <c r="Z726" s="13"/>
      <c r="AA726" s="14">
        <v>10</v>
      </c>
      <c r="AB726" s="14" t="s">
        <v>45</v>
      </c>
      <c r="AC726" s="7" t="s">
        <v>51</v>
      </c>
      <c r="AD726" s="7" t="s">
        <v>53</v>
      </c>
      <c r="AE726" s="7" t="s">
        <v>38</v>
      </c>
      <c r="AF726" s="15">
        <v>219795.94496150999</v>
      </c>
      <c r="AQ726" s="7" t="s">
        <v>58</v>
      </c>
      <c r="AR726" s="7" t="s">
        <v>44</v>
      </c>
      <c r="AS726" s="7" t="s">
        <v>34</v>
      </c>
      <c r="AT726" s="13">
        <v>41548</v>
      </c>
      <c r="AU726" s="13" t="s">
        <v>357</v>
      </c>
      <c r="AV726" s="235" t="str">
        <f t="shared" si="25"/>
        <v>Q4</v>
      </c>
      <c r="AW726" s="14" t="s">
        <v>45</v>
      </c>
      <c r="AX726" s="7" t="s">
        <v>51</v>
      </c>
      <c r="AY726" s="7" t="s">
        <v>53</v>
      </c>
      <c r="AZ726" s="7" t="s">
        <v>38</v>
      </c>
      <c r="BA726" s="15">
        <v>219795.94496150999</v>
      </c>
    </row>
    <row r="727" spans="2:53">
      <c r="B727" s="243"/>
      <c r="C727" s="244"/>
      <c r="D727" s="244"/>
      <c r="E727" s="245"/>
      <c r="F727" s="245"/>
      <c r="G727" s="245"/>
      <c r="H727" s="246"/>
      <c r="I727" s="246"/>
      <c r="J727" s="244"/>
      <c r="K727" s="244"/>
      <c r="L727" s="244"/>
      <c r="M727" s="247"/>
      <c r="S727" s="7" t="s">
        <v>58</v>
      </c>
      <c r="T727" s="7" t="s">
        <v>44</v>
      </c>
      <c r="U727" s="7" t="s">
        <v>34</v>
      </c>
      <c r="V727" s="13">
        <v>41579</v>
      </c>
      <c r="W727" s="13" t="s">
        <v>321</v>
      </c>
      <c r="X727" s="13" t="str">
        <f t="shared" si="24"/>
        <v>11/2/2017</v>
      </c>
      <c r="Y727" s="13" t="s">
        <v>358</v>
      </c>
      <c r="Z727" s="13"/>
      <c r="AA727" s="14">
        <v>11</v>
      </c>
      <c r="AB727" s="14" t="s">
        <v>45</v>
      </c>
      <c r="AC727" s="7" t="s">
        <v>51</v>
      </c>
      <c r="AD727" s="7" t="s">
        <v>53</v>
      </c>
      <c r="AE727" s="7" t="s">
        <v>38</v>
      </c>
      <c r="AF727" s="15">
        <v>258222.34619527502</v>
      </c>
      <c r="AQ727" s="7" t="s">
        <v>58</v>
      </c>
      <c r="AR727" s="7" t="s">
        <v>44</v>
      </c>
      <c r="AS727" s="7" t="s">
        <v>34</v>
      </c>
      <c r="AT727" s="13">
        <v>41579</v>
      </c>
      <c r="AU727" s="13" t="s">
        <v>358</v>
      </c>
      <c r="AV727" s="235" t="str">
        <f t="shared" si="25"/>
        <v>Q4</v>
      </c>
      <c r="AW727" s="14" t="s">
        <v>45</v>
      </c>
      <c r="AX727" s="7" t="s">
        <v>51</v>
      </c>
      <c r="AY727" s="7" t="s">
        <v>53</v>
      </c>
      <c r="AZ727" s="7" t="s">
        <v>38</v>
      </c>
      <c r="BA727" s="15">
        <v>258222.34619527502</v>
      </c>
    </row>
    <row r="728" spans="2:53">
      <c r="B728" s="238"/>
      <c r="C728" s="239"/>
      <c r="D728" s="239"/>
      <c r="E728" s="240"/>
      <c r="F728" s="240"/>
      <c r="G728" s="240"/>
      <c r="H728" s="241"/>
      <c r="I728" s="241"/>
      <c r="J728" s="239"/>
      <c r="K728" s="239"/>
      <c r="L728" s="239"/>
      <c r="M728" s="242"/>
      <c r="S728" s="7" t="s">
        <v>58</v>
      </c>
      <c r="T728" s="7" t="s">
        <v>44</v>
      </c>
      <c r="U728" s="7" t="s">
        <v>34</v>
      </c>
      <c r="V728" s="13">
        <v>41609</v>
      </c>
      <c r="W728" s="13" t="s">
        <v>322</v>
      </c>
      <c r="X728" s="13" t="str">
        <f t="shared" si="24"/>
        <v>12/2/2017</v>
      </c>
      <c r="Y728" s="13" t="s">
        <v>359</v>
      </c>
      <c r="Z728" s="13"/>
      <c r="AA728" s="14">
        <v>12</v>
      </c>
      <c r="AB728" s="14" t="s">
        <v>45</v>
      </c>
      <c r="AC728" s="7" t="s">
        <v>51</v>
      </c>
      <c r="AD728" s="7" t="s">
        <v>53</v>
      </c>
      <c r="AE728" s="7" t="s">
        <v>38</v>
      </c>
      <c r="AF728" s="15">
        <v>230372.47477350003</v>
      </c>
      <c r="AQ728" s="7" t="s">
        <v>58</v>
      </c>
      <c r="AR728" s="7" t="s">
        <v>44</v>
      </c>
      <c r="AS728" s="7" t="s">
        <v>34</v>
      </c>
      <c r="AT728" s="13">
        <v>41609</v>
      </c>
      <c r="AU728" s="13" t="s">
        <v>359</v>
      </c>
      <c r="AV728" s="235" t="str">
        <f t="shared" si="25"/>
        <v>Q4</v>
      </c>
      <c r="AW728" s="14" t="s">
        <v>45</v>
      </c>
      <c r="AX728" s="7" t="s">
        <v>51</v>
      </c>
      <c r="AY728" s="7" t="s">
        <v>53</v>
      </c>
      <c r="AZ728" s="7" t="s">
        <v>38</v>
      </c>
      <c r="BA728" s="15">
        <v>230372.47477350003</v>
      </c>
    </row>
    <row r="729" spans="2:53">
      <c r="B729" s="243"/>
      <c r="C729" s="244"/>
      <c r="D729" s="244"/>
      <c r="E729" s="245"/>
      <c r="F729" s="245"/>
      <c r="G729" s="245"/>
      <c r="H729" s="246"/>
      <c r="I729" s="246"/>
      <c r="J729" s="244"/>
      <c r="K729" s="244"/>
      <c r="L729" s="244"/>
      <c r="M729" s="247"/>
      <c r="S729" s="7" t="s">
        <v>58</v>
      </c>
      <c r="T729" s="7" t="s">
        <v>44</v>
      </c>
      <c r="U729" s="7" t="s">
        <v>34</v>
      </c>
      <c r="V729" s="13">
        <v>41640</v>
      </c>
      <c r="W729" s="13" t="s">
        <v>312</v>
      </c>
      <c r="X729" s="13" t="str">
        <f t="shared" si="24"/>
        <v>1/2/2018</v>
      </c>
      <c r="Y729" s="13" t="s">
        <v>360</v>
      </c>
      <c r="Z729" s="13"/>
      <c r="AA729" s="14">
        <v>1</v>
      </c>
      <c r="AB729" s="14" t="s">
        <v>45</v>
      </c>
      <c r="AC729" s="7" t="s">
        <v>51</v>
      </c>
      <c r="AD729" s="7" t="s">
        <v>53</v>
      </c>
      <c r="AE729" s="7" t="s">
        <v>38</v>
      </c>
      <c r="AF729" s="15">
        <v>269842.36896287993</v>
      </c>
      <c r="AQ729" s="7" t="s">
        <v>58</v>
      </c>
      <c r="AR729" s="7" t="s">
        <v>44</v>
      </c>
      <c r="AS729" s="7" t="s">
        <v>34</v>
      </c>
      <c r="AT729" s="13">
        <v>41640</v>
      </c>
      <c r="AU729" s="13" t="s">
        <v>360</v>
      </c>
      <c r="AV729" s="235" t="str">
        <f t="shared" si="25"/>
        <v>Q1</v>
      </c>
      <c r="AW729" s="14" t="s">
        <v>45</v>
      </c>
      <c r="AX729" s="7" t="s">
        <v>51</v>
      </c>
      <c r="AY729" s="7" t="s">
        <v>53</v>
      </c>
      <c r="AZ729" s="7" t="s">
        <v>38</v>
      </c>
      <c r="BA729" s="15">
        <v>269842.36896287993</v>
      </c>
    </row>
    <row r="730" spans="2:53">
      <c r="B730" s="238"/>
      <c r="C730" s="239"/>
      <c r="D730" s="239"/>
      <c r="E730" s="240"/>
      <c r="F730" s="240"/>
      <c r="G730" s="240"/>
      <c r="H730" s="241"/>
      <c r="I730" s="241"/>
      <c r="J730" s="239"/>
      <c r="K730" s="239"/>
      <c r="L730" s="239"/>
      <c r="M730" s="242"/>
      <c r="S730" s="7" t="s">
        <v>58</v>
      </c>
      <c r="T730" s="7" t="s">
        <v>44</v>
      </c>
      <c r="U730" s="7" t="s">
        <v>34</v>
      </c>
      <c r="V730" s="13">
        <v>41671</v>
      </c>
      <c r="W730" s="13" t="s">
        <v>313</v>
      </c>
      <c r="X730" s="13" t="str">
        <f t="shared" si="24"/>
        <v>2/2/2018</v>
      </c>
      <c r="Y730" s="13" t="s">
        <v>361</v>
      </c>
      <c r="Z730" s="13"/>
      <c r="AA730" s="14">
        <v>2</v>
      </c>
      <c r="AB730" s="14" t="s">
        <v>45</v>
      </c>
      <c r="AC730" s="7" t="s">
        <v>51</v>
      </c>
      <c r="AD730" s="7" t="s">
        <v>53</v>
      </c>
      <c r="AE730" s="7" t="s">
        <v>38</v>
      </c>
      <c r="AF730" s="15">
        <v>229486.43250580502</v>
      </c>
      <c r="AQ730" s="7" t="s">
        <v>58</v>
      </c>
      <c r="AR730" s="7" t="s">
        <v>44</v>
      </c>
      <c r="AS730" s="7" t="s">
        <v>34</v>
      </c>
      <c r="AT730" s="13">
        <v>41671</v>
      </c>
      <c r="AU730" s="13" t="s">
        <v>361</v>
      </c>
      <c r="AV730" s="235" t="str">
        <f t="shared" si="25"/>
        <v>Q1</v>
      </c>
      <c r="AW730" s="14" t="s">
        <v>45</v>
      </c>
      <c r="AX730" s="7" t="s">
        <v>51</v>
      </c>
      <c r="AY730" s="7" t="s">
        <v>53</v>
      </c>
      <c r="AZ730" s="7" t="s">
        <v>38</v>
      </c>
      <c r="BA730" s="15">
        <v>229486.43250580502</v>
      </c>
    </row>
    <row r="731" spans="2:53">
      <c r="B731" s="243"/>
      <c r="C731" s="244"/>
      <c r="D731" s="244"/>
      <c r="E731" s="245"/>
      <c r="F731" s="245"/>
      <c r="G731" s="245"/>
      <c r="H731" s="246"/>
      <c r="I731" s="246"/>
      <c r="J731" s="244"/>
      <c r="K731" s="244"/>
      <c r="L731" s="244"/>
      <c r="M731" s="247"/>
      <c r="S731" s="7" t="s">
        <v>58</v>
      </c>
      <c r="T731" s="7" t="s">
        <v>44</v>
      </c>
      <c r="U731" s="7" t="s">
        <v>34</v>
      </c>
      <c r="V731" s="13">
        <v>41699</v>
      </c>
      <c r="W731" s="13" t="s">
        <v>314</v>
      </c>
      <c r="X731" s="13" t="str">
        <f t="shared" si="24"/>
        <v>3/2/2018</v>
      </c>
      <c r="Y731" s="13" t="s">
        <v>362</v>
      </c>
      <c r="Z731" s="13"/>
      <c r="AA731" s="14">
        <v>3</v>
      </c>
      <c r="AB731" s="14" t="s">
        <v>45</v>
      </c>
      <c r="AC731" s="7" t="s">
        <v>51</v>
      </c>
      <c r="AD731" s="7" t="s">
        <v>53</v>
      </c>
      <c r="AE731" s="7" t="s">
        <v>38</v>
      </c>
      <c r="AF731" s="15">
        <v>247771.36577484003</v>
      </c>
      <c r="AQ731" s="7" t="s">
        <v>58</v>
      </c>
      <c r="AR731" s="7" t="s">
        <v>44</v>
      </c>
      <c r="AS731" s="7" t="s">
        <v>34</v>
      </c>
      <c r="AT731" s="13">
        <v>41699</v>
      </c>
      <c r="AU731" s="13" t="s">
        <v>362</v>
      </c>
      <c r="AV731" s="235" t="str">
        <f t="shared" si="25"/>
        <v>Q1</v>
      </c>
      <c r="AW731" s="14" t="s">
        <v>45</v>
      </c>
      <c r="AX731" s="7" t="s">
        <v>51</v>
      </c>
      <c r="AY731" s="7" t="s">
        <v>53</v>
      </c>
      <c r="AZ731" s="7" t="s">
        <v>38</v>
      </c>
      <c r="BA731" s="15">
        <v>247771.36577484003</v>
      </c>
    </row>
    <row r="732" spans="2:53">
      <c r="B732" s="238"/>
      <c r="C732" s="239"/>
      <c r="D732" s="239"/>
      <c r="E732" s="240"/>
      <c r="F732" s="240"/>
      <c r="G732" s="240"/>
      <c r="H732" s="241"/>
      <c r="I732" s="241"/>
      <c r="J732" s="239"/>
      <c r="K732" s="239"/>
      <c r="L732" s="239"/>
      <c r="M732" s="242"/>
      <c r="S732" s="7" t="s">
        <v>58</v>
      </c>
      <c r="T732" s="7" t="s">
        <v>44</v>
      </c>
      <c r="U732" s="7" t="s">
        <v>34</v>
      </c>
      <c r="V732" s="13">
        <v>41730</v>
      </c>
      <c r="W732" s="13" t="s">
        <v>315</v>
      </c>
      <c r="X732" s="13" t="str">
        <f t="shared" ref="X732:X795" si="26">MONTH(V732)&amp; "/" &amp; DAY(V732) &amp; "/" &amp; YEAR(V732)</f>
        <v>4/2/2018</v>
      </c>
      <c r="Y732" s="13" t="s">
        <v>363</v>
      </c>
      <c r="Z732" s="13"/>
      <c r="AA732" s="14">
        <v>4</v>
      </c>
      <c r="AB732" s="14" t="s">
        <v>45</v>
      </c>
      <c r="AC732" s="7" t="s">
        <v>51</v>
      </c>
      <c r="AD732" s="7" t="s">
        <v>53</v>
      </c>
      <c r="AE732" s="7" t="s">
        <v>38</v>
      </c>
      <c r="AF732" s="15">
        <v>247653.76578579002</v>
      </c>
      <c r="AQ732" s="7" t="s">
        <v>58</v>
      </c>
      <c r="AR732" s="7" t="s">
        <v>44</v>
      </c>
      <c r="AS732" s="7" t="s">
        <v>34</v>
      </c>
      <c r="AT732" s="13">
        <v>41730</v>
      </c>
      <c r="AU732" s="13" t="s">
        <v>363</v>
      </c>
      <c r="AV732" s="235" t="str">
        <f t="shared" ref="AV732:AV795" si="27">"Q"&amp;ROUNDUP(MONTH(AU732)/3,0)</f>
        <v>Q2</v>
      </c>
      <c r="AW732" s="14" t="s">
        <v>45</v>
      </c>
      <c r="AX732" s="7" t="s">
        <v>51</v>
      </c>
      <c r="AY732" s="7" t="s">
        <v>53</v>
      </c>
      <c r="AZ732" s="7" t="s">
        <v>38</v>
      </c>
      <c r="BA732" s="15">
        <v>247653.76578579002</v>
      </c>
    </row>
    <row r="733" spans="2:53">
      <c r="B733" s="243"/>
      <c r="C733" s="244"/>
      <c r="D733" s="244"/>
      <c r="E733" s="245"/>
      <c r="F733" s="245"/>
      <c r="G733" s="245"/>
      <c r="H733" s="246"/>
      <c r="I733" s="246"/>
      <c r="J733" s="244"/>
      <c r="K733" s="244"/>
      <c r="L733" s="244"/>
      <c r="M733" s="247"/>
      <c r="S733" s="7" t="s">
        <v>58</v>
      </c>
      <c r="T733" s="7" t="s">
        <v>44</v>
      </c>
      <c r="U733" s="7" t="s">
        <v>34</v>
      </c>
      <c r="V733" s="13">
        <v>41760</v>
      </c>
      <c r="W733" s="13" t="s">
        <v>272</v>
      </c>
      <c r="X733" s="13" t="str">
        <f t="shared" si="26"/>
        <v>5/2/2018</v>
      </c>
      <c r="Y733" s="13" t="s">
        <v>364</v>
      </c>
      <c r="Z733" s="13"/>
      <c r="AA733" s="14">
        <v>5</v>
      </c>
      <c r="AB733" s="14" t="s">
        <v>45</v>
      </c>
      <c r="AC733" s="7" t="s">
        <v>51</v>
      </c>
      <c r="AD733" s="7" t="s">
        <v>53</v>
      </c>
      <c r="AE733" s="7" t="s">
        <v>38</v>
      </c>
      <c r="AF733" s="15">
        <v>257537.95336406256</v>
      </c>
      <c r="AQ733" s="7" t="s">
        <v>58</v>
      </c>
      <c r="AR733" s="7" t="s">
        <v>44</v>
      </c>
      <c r="AS733" s="7" t="s">
        <v>34</v>
      </c>
      <c r="AT733" s="13">
        <v>41760</v>
      </c>
      <c r="AU733" s="13" t="s">
        <v>364</v>
      </c>
      <c r="AV733" s="235" t="str">
        <f t="shared" si="27"/>
        <v>Q2</v>
      </c>
      <c r="AW733" s="14" t="s">
        <v>45</v>
      </c>
      <c r="AX733" s="7" t="s">
        <v>51</v>
      </c>
      <c r="AY733" s="7" t="s">
        <v>53</v>
      </c>
      <c r="AZ733" s="7" t="s">
        <v>38</v>
      </c>
      <c r="BA733" s="15">
        <v>257537.95336406256</v>
      </c>
    </row>
    <row r="734" spans="2:53">
      <c r="B734" s="238"/>
      <c r="C734" s="239"/>
      <c r="D734" s="239"/>
      <c r="E734" s="240"/>
      <c r="F734" s="240"/>
      <c r="G734" s="240"/>
      <c r="H734" s="241"/>
      <c r="I734" s="241"/>
      <c r="J734" s="239"/>
      <c r="K734" s="239"/>
      <c r="L734" s="239"/>
      <c r="M734" s="242"/>
      <c r="S734" s="7" t="s">
        <v>58</v>
      </c>
      <c r="T734" s="7" t="s">
        <v>44</v>
      </c>
      <c r="U734" s="7" t="s">
        <v>34</v>
      </c>
      <c r="V734" s="13">
        <v>41791</v>
      </c>
      <c r="W734" s="13" t="s">
        <v>316</v>
      </c>
      <c r="X734" s="13" t="str">
        <f t="shared" si="26"/>
        <v>6/2/2018</v>
      </c>
      <c r="Y734" s="13" t="s">
        <v>365</v>
      </c>
      <c r="Z734" s="13"/>
      <c r="AA734" s="14">
        <v>6</v>
      </c>
      <c r="AB734" s="14" t="s">
        <v>45</v>
      </c>
      <c r="AC734" s="7" t="s">
        <v>51</v>
      </c>
      <c r="AD734" s="7" t="s">
        <v>53</v>
      </c>
      <c r="AE734" s="7" t="s">
        <v>38</v>
      </c>
      <c r="AF734" s="15">
        <v>273028.52946296253</v>
      </c>
      <c r="AQ734" s="7" t="s">
        <v>58</v>
      </c>
      <c r="AR734" s="7" t="s">
        <v>44</v>
      </c>
      <c r="AS734" s="7" t="s">
        <v>34</v>
      </c>
      <c r="AT734" s="13">
        <v>41791</v>
      </c>
      <c r="AU734" s="13" t="s">
        <v>365</v>
      </c>
      <c r="AV734" s="235" t="str">
        <f t="shared" si="27"/>
        <v>Q2</v>
      </c>
      <c r="AW734" s="14" t="s">
        <v>45</v>
      </c>
      <c r="AX734" s="7" t="s">
        <v>51</v>
      </c>
      <c r="AY734" s="7" t="s">
        <v>53</v>
      </c>
      <c r="AZ734" s="7" t="s">
        <v>38</v>
      </c>
      <c r="BA734" s="15">
        <v>273028.52946296253</v>
      </c>
    </row>
    <row r="735" spans="2:53">
      <c r="B735" s="243"/>
      <c r="C735" s="244"/>
      <c r="D735" s="244"/>
      <c r="E735" s="245"/>
      <c r="F735" s="245"/>
      <c r="G735" s="245"/>
      <c r="H735" s="246"/>
      <c r="I735" s="246"/>
      <c r="J735" s="244"/>
      <c r="K735" s="244"/>
      <c r="L735" s="244"/>
      <c r="M735" s="247"/>
      <c r="S735" s="7" t="s">
        <v>58</v>
      </c>
      <c r="T735" s="7" t="s">
        <v>44</v>
      </c>
      <c r="U735" s="7" t="s">
        <v>34</v>
      </c>
      <c r="V735" s="13">
        <v>41456</v>
      </c>
      <c r="W735" s="13" t="s">
        <v>317</v>
      </c>
      <c r="X735" s="13" t="str">
        <f t="shared" si="26"/>
        <v>7/2/2017</v>
      </c>
      <c r="Y735" s="13" t="s">
        <v>354</v>
      </c>
      <c r="Z735" s="13"/>
      <c r="AA735" s="14">
        <v>7</v>
      </c>
      <c r="AB735" s="14" t="s">
        <v>45</v>
      </c>
      <c r="AC735" s="7" t="s">
        <v>51</v>
      </c>
      <c r="AD735" s="7" t="s">
        <v>54</v>
      </c>
      <c r="AE735" s="7" t="s">
        <v>38</v>
      </c>
      <c r="AF735" s="15">
        <v>270317.51001272164</v>
      </c>
      <c r="AQ735" s="7" t="s">
        <v>58</v>
      </c>
      <c r="AR735" s="7" t="s">
        <v>44</v>
      </c>
      <c r="AS735" s="7" t="s">
        <v>34</v>
      </c>
      <c r="AT735" s="13">
        <v>41456</v>
      </c>
      <c r="AU735" s="13" t="s">
        <v>354</v>
      </c>
      <c r="AV735" s="235" t="str">
        <f t="shared" si="27"/>
        <v>Q3</v>
      </c>
      <c r="AW735" s="14" t="s">
        <v>45</v>
      </c>
      <c r="AX735" s="7" t="s">
        <v>51</v>
      </c>
      <c r="AY735" s="7" t="s">
        <v>54</v>
      </c>
      <c r="AZ735" s="7" t="s">
        <v>38</v>
      </c>
      <c r="BA735" s="15">
        <v>270317.51001272164</v>
      </c>
    </row>
    <row r="736" spans="2:53">
      <c r="B736" s="238"/>
      <c r="C736" s="239"/>
      <c r="D736" s="239"/>
      <c r="E736" s="240"/>
      <c r="F736" s="240"/>
      <c r="G736" s="240"/>
      <c r="H736" s="241"/>
      <c r="I736" s="241"/>
      <c r="J736" s="239"/>
      <c r="K736" s="239"/>
      <c r="L736" s="239"/>
      <c r="M736" s="242"/>
      <c r="S736" s="7" t="s">
        <v>58</v>
      </c>
      <c r="T736" s="7" t="s">
        <v>44</v>
      </c>
      <c r="U736" s="7" t="s">
        <v>34</v>
      </c>
      <c r="V736" s="13">
        <v>41487</v>
      </c>
      <c r="W736" s="13" t="s">
        <v>318</v>
      </c>
      <c r="X736" s="13" t="str">
        <f t="shared" si="26"/>
        <v>8/2/2017</v>
      </c>
      <c r="Y736" s="13" t="s">
        <v>355</v>
      </c>
      <c r="Z736" s="13"/>
      <c r="AA736" s="14">
        <v>8</v>
      </c>
      <c r="AB736" s="14" t="s">
        <v>45</v>
      </c>
      <c r="AC736" s="7" t="s">
        <v>51</v>
      </c>
      <c r="AD736" s="7" t="s">
        <v>54</v>
      </c>
      <c r="AE736" s="7" t="s">
        <v>38</v>
      </c>
      <c r="AF736" s="15">
        <v>345609.90627034125</v>
      </c>
      <c r="AQ736" s="7" t="s">
        <v>58</v>
      </c>
      <c r="AR736" s="7" t="s">
        <v>44</v>
      </c>
      <c r="AS736" s="7" t="s">
        <v>34</v>
      </c>
      <c r="AT736" s="13">
        <v>41487</v>
      </c>
      <c r="AU736" s="13" t="s">
        <v>355</v>
      </c>
      <c r="AV736" s="235" t="str">
        <f t="shared" si="27"/>
        <v>Q3</v>
      </c>
      <c r="AW736" s="14" t="s">
        <v>45</v>
      </c>
      <c r="AX736" s="7" t="s">
        <v>51</v>
      </c>
      <c r="AY736" s="7" t="s">
        <v>54</v>
      </c>
      <c r="AZ736" s="7" t="s">
        <v>38</v>
      </c>
      <c r="BA736" s="15">
        <v>345609.90627034125</v>
      </c>
    </row>
    <row r="737" spans="2:53">
      <c r="B737" s="243"/>
      <c r="C737" s="244"/>
      <c r="D737" s="244"/>
      <c r="E737" s="245"/>
      <c r="F737" s="245"/>
      <c r="G737" s="245"/>
      <c r="H737" s="246"/>
      <c r="I737" s="246"/>
      <c r="J737" s="244"/>
      <c r="K737" s="244"/>
      <c r="L737" s="244"/>
      <c r="M737" s="247"/>
      <c r="S737" s="7" t="s">
        <v>58</v>
      </c>
      <c r="T737" s="7" t="s">
        <v>44</v>
      </c>
      <c r="U737" s="7" t="s">
        <v>34</v>
      </c>
      <c r="V737" s="13">
        <v>41518</v>
      </c>
      <c r="W737" s="13" t="s">
        <v>319</v>
      </c>
      <c r="X737" s="13" t="str">
        <f t="shared" si="26"/>
        <v>9/2/2017</v>
      </c>
      <c r="Y737" s="13" t="s">
        <v>356</v>
      </c>
      <c r="Z737" s="13"/>
      <c r="AA737" s="14">
        <v>9</v>
      </c>
      <c r="AB737" s="14" t="s">
        <v>45</v>
      </c>
      <c r="AC737" s="7" t="s">
        <v>51</v>
      </c>
      <c r="AD737" s="7" t="s">
        <v>54</v>
      </c>
      <c r="AE737" s="7" t="s">
        <v>38</v>
      </c>
      <c r="AF737" s="15">
        <v>281982.65504614048</v>
      </c>
      <c r="AQ737" s="7" t="s">
        <v>58</v>
      </c>
      <c r="AR737" s="7" t="s">
        <v>44</v>
      </c>
      <c r="AS737" s="7" t="s">
        <v>34</v>
      </c>
      <c r="AT737" s="13">
        <v>41518</v>
      </c>
      <c r="AU737" s="13" t="s">
        <v>356</v>
      </c>
      <c r="AV737" s="235" t="str">
        <f t="shared" si="27"/>
        <v>Q3</v>
      </c>
      <c r="AW737" s="14" t="s">
        <v>45</v>
      </c>
      <c r="AX737" s="7" t="s">
        <v>51</v>
      </c>
      <c r="AY737" s="7" t="s">
        <v>54</v>
      </c>
      <c r="AZ737" s="7" t="s">
        <v>38</v>
      </c>
      <c r="BA737" s="15">
        <v>281982.65504614048</v>
      </c>
    </row>
    <row r="738" spans="2:53">
      <c r="B738" s="238"/>
      <c r="C738" s="239"/>
      <c r="D738" s="239"/>
      <c r="E738" s="240"/>
      <c r="F738" s="240"/>
      <c r="G738" s="240"/>
      <c r="H738" s="241"/>
      <c r="I738" s="241"/>
      <c r="J738" s="239"/>
      <c r="K738" s="239"/>
      <c r="L738" s="239"/>
      <c r="M738" s="242"/>
      <c r="S738" s="7" t="s">
        <v>58</v>
      </c>
      <c r="T738" s="7" t="s">
        <v>44</v>
      </c>
      <c r="U738" s="7" t="s">
        <v>34</v>
      </c>
      <c r="V738" s="13">
        <v>41548</v>
      </c>
      <c r="W738" s="13" t="s">
        <v>320</v>
      </c>
      <c r="X738" s="13" t="str">
        <f t="shared" si="26"/>
        <v>10/2/2017</v>
      </c>
      <c r="Y738" s="13" t="s">
        <v>357</v>
      </c>
      <c r="Z738" s="13"/>
      <c r="AA738" s="14">
        <v>10</v>
      </c>
      <c r="AB738" s="14" t="s">
        <v>45</v>
      </c>
      <c r="AC738" s="7" t="s">
        <v>51</v>
      </c>
      <c r="AD738" s="7" t="s">
        <v>54</v>
      </c>
      <c r="AE738" s="7" t="s">
        <v>38</v>
      </c>
      <c r="AF738" s="15">
        <v>262525.43281191739</v>
      </c>
      <c r="AQ738" s="7" t="s">
        <v>58</v>
      </c>
      <c r="AR738" s="7" t="s">
        <v>44</v>
      </c>
      <c r="AS738" s="7" t="s">
        <v>34</v>
      </c>
      <c r="AT738" s="13">
        <v>41548</v>
      </c>
      <c r="AU738" s="13" t="s">
        <v>357</v>
      </c>
      <c r="AV738" s="235" t="str">
        <f t="shared" si="27"/>
        <v>Q4</v>
      </c>
      <c r="AW738" s="14" t="s">
        <v>45</v>
      </c>
      <c r="AX738" s="7" t="s">
        <v>51</v>
      </c>
      <c r="AY738" s="7" t="s">
        <v>54</v>
      </c>
      <c r="AZ738" s="7" t="s">
        <v>38</v>
      </c>
      <c r="BA738" s="15">
        <v>262525.43281191739</v>
      </c>
    </row>
    <row r="739" spans="2:53">
      <c r="B739" s="243"/>
      <c r="C739" s="244"/>
      <c r="D739" s="244"/>
      <c r="E739" s="245"/>
      <c r="F739" s="245"/>
      <c r="G739" s="245"/>
      <c r="H739" s="246"/>
      <c r="I739" s="246"/>
      <c r="J739" s="244"/>
      <c r="K739" s="244"/>
      <c r="L739" s="244"/>
      <c r="M739" s="247"/>
      <c r="S739" s="7" t="s">
        <v>58</v>
      </c>
      <c r="T739" s="7" t="s">
        <v>44</v>
      </c>
      <c r="U739" s="7" t="s">
        <v>34</v>
      </c>
      <c r="V739" s="13">
        <v>41579</v>
      </c>
      <c r="W739" s="13" t="s">
        <v>321</v>
      </c>
      <c r="X739" s="13" t="str">
        <f t="shared" si="26"/>
        <v>11/2/2017</v>
      </c>
      <c r="Y739" s="13" t="s">
        <v>358</v>
      </c>
      <c r="Z739" s="13"/>
      <c r="AA739" s="14">
        <v>11</v>
      </c>
      <c r="AB739" s="14" t="s">
        <v>45</v>
      </c>
      <c r="AC739" s="7" t="s">
        <v>51</v>
      </c>
      <c r="AD739" s="7" t="s">
        <v>54</v>
      </c>
      <c r="AE739" s="7" t="s">
        <v>38</v>
      </c>
      <c r="AF739" s="15">
        <v>264530.39711157506</v>
      </c>
      <c r="AQ739" s="7" t="s">
        <v>58</v>
      </c>
      <c r="AR739" s="7" t="s">
        <v>44</v>
      </c>
      <c r="AS739" s="7" t="s">
        <v>34</v>
      </c>
      <c r="AT739" s="13">
        <v>41579</v>
      </c>
      <c r="AU739" s="13" t="s">
        <v>358</v>
      </c>
      <c r="AV739" s="235" t="str">
        <f t="shared" si="27"/>
        <v>Q4</v>
      </c>
      <c r="AW739" s="14" t="s">
        <v>45</v>
      </c>
      <c r="AX739" s="7" t="s">
        <v>51</v>
      </c>
      <c r="AY739" s="7" t="s">
        <v>54</v>
      </c>
      <c r="AZ739" s="7" t="s">
        <v>38</v>
      </c>
      <c r="BA739" s="15">
        <v>264530.39711157506</v>
      </c>
    </row>
    <row r="740" spans="2:53">
      <c r="B740" s="238"/>
      <c r="C740" s="239"/>
      <c r="D740" s="239"/>
      <c r="E740" s="240"/>
      <c r="F740" s="240"/>
      <c r="G740" s="240"/>
      <c r="H740" s="241"/>
      <c r="I740" s="241"/>
      <c r="J740" s="239"/>
      <c r="K740" s="239"/>
      <c r="L740" s="239"/>
      <c r="M740" s="242"/>
      <c r="S740" s="7" t="s">
        <v>58</v>
      </c>
      <c r="T740" s="7" t="s">
        <v>44</v>
      </c>
      <c r="U740" s="7" t="s">
        <v>34</v>
      </c>
      <c r="V740" s="13">
        <v>41609</v>
      </c>
      <c r="W740" s="13" t="s">
        <v>322</v>
      </c>
      <c r="X740" s="13" t="str">
        <f t="shared" si="26"/>
        <v>12/2/2017</v>
      </c>
      <c r="Y740" s="13" t="s">
        <v>359</v>
      </c>
      <c r="Z740" s="13"/>
      <c r="AA740" s="14">
        <v>12</v>
      </c>
      <c r="AB740" s="14" t="s">
        <v>45</v>
      </c>
      <c r="AC740" s="7" t="s">
        <v>51</v>
      </c>
      <c r="AD740" s="7" t="s">
        <v>54</v>
      </c>
      <c r="AE740" s="7" t="s">
        <v>38</v>
      </c>
      <c r="AF740" s="15">
        <v>252866.98882554998</v>
      </c>
      <c r="AQ740" s="7" t="s">
        <v>58</v>
      </c>
      <c r="AR740" s="7" t="s">
        <v>44</v>
      </c>
      <c r="AS740" s="7" t="s">
        <v>34</v>
      </c>
      <c r="AT740" s="13">
        <v>41609</v>
      </c>
      <c r="AU740" s="13" t="s">
        <v>359</v>
      </c>
      <c r="AV740" s="235" t="str">
        <f t="shared" si="27"/>
        <v>Q4</v>
      </c>
      <c r="AW740" s="14" t="s">
        <v>45</v>
      </c>
      <c r="AX740" s="7" t="s">
        <v>51</v>
      </c>
      <c r="AY740" s="7" t="s">
        <v>54</v>
      </c>
      <c r="AZ740" s="7" t="s">
        <v>38</v>
      </c>
      <c r="BA740" s="15">
        <v>252866.98882554998</v>
      </c>
    </row>
    <row r="741" spans="2:53">
      <c r="B741" s="243"/>
      <c r="C741" s="244"/>
      <c r="D741" s="244"/>
      <c r="E741" s="245"/>
      <c r="F741" s="245"/>
      <c r="G741" s="245"/>
      <c r="H741" s="246"/>
      <c r="I741" s="246"/>
      <c r="J741" s="244"/>
      <c r="K741" s="244"/>
      <c r="L741" s="244"/>
      <c r="M741" s="247"/>
      <c r="S741" s="7" t="s">
        <v>58</v>
      </c>
      <c r="T741" s="7" t="s">
        <v>44</v>
      </c>
      <c r="U741" s="7" t="s">
        <v>34</v>
      </c>
      <c r="V741" s="13">
        <v>41640</v>
      </c>
      <c r="W741" s="13" t="s">
        <v>312</v>
      </c>
      <c r="X741" s="13" t="str">
        <f t="shared" si="26"/>
        <v>1/2/2018</v>
      </c>
      <c r="Y741" s="13" t="s">
        <v>360</v>
      </c>
      <c r="Z741" s="13"/>
      <c r="AA741" s="14">
        <v>1</v>
      </c>
      <c r="AB741" s="14" t="s">
        <v>45</v>
      </c>
      <c r="AC741" s="7" t="s">
        <v>51</v>
      </c>
      <c r="AD741" s="7" t="s">
        <v>54</v>
      </c>
      <c r="AE741" s="7" t="s">
        <v>38</v>
      </c>
      <c r="AF741" s="15">
        <v>306190.89609723992</v>
      </c>
      <c r="AQ741" s="7" t="s">
        <v>58</v>
      </c>
      <c r="AR741" s="7" t="s">
        <v>44</v>
      </c>
      <c r="AS741" s="7" t="s">
        <v>34</v>
      </c>
      <c r="AT741" s="13">
        <v>41640</v>
      </c>
      <c r="AU741" s="13" t="s">
        <v>360</v>
      </c>
      <c r="AV741" s="235" t="str">
        <f t="shared" si="27"/>
        <v>Q1</v>
      </c>
      <c r="AW741" s="14" t="s">
        <v>45</v>
      </c>
      <c r="AX741" s="7" t="s">
        <v>51</v>
      </c>
      <c r="AY741" s="7" t="s">
        <v>54</v>
      </c>
      <c r="AZ741" s="7" t="s">
        <v>38</v>
      </c>
      <c r="BA741" s="15">
        <v>306190.89609723992</v>
      </c>
    </row>
    <row r="742" spans="2:53">
      <c r="B742" s="238"/>
      <c r="C742" s="239"/>
      <c r="D742" s="239"/>
      <c r="E742" s="240"/>
      <c r="F742" s="240"/>
      <c r="G742" s="240"/>
      <c r="H742" s="241"/>
      <c r="I742" s="241"/>
      <c r="J742" s="239"/>
      <c r="K742" s="239"/>
      <c r="L742" s="239"/>
      <c r="M742" s="242"/>
      <c r="S742" s="7" t="s">
        <v>58</v>
      </c>
      <c r="T742" s="7" t="s">
        <v>44</v>
      </c>
      <c r="U742" s="7" t="s">
        <v>34</v>
      </c>
      <c r="V742" s="13">
        <v>41671</v>
      </c>
      <c r="W742" s="13" t="s">
        <v>313</v>
      </c>
      <c r="X742" s="13" t="str">
        <f t="shared" si="26"/>
        <v>2/2/2018</v>
      </c>
      <c r="Y742" s="13" t="s">
        <v>361</v>
      </c>
      <c r="Z742" s="13"/>
      <c r="AA742" s="14">
        <v>2</v>
      </c>
      <c r="AB742" s="14" t="s">
        <v>45</v>
      </c>
      <c r="AC742" s="7" t="s">
        <v>51</v>
      </c>
      <c r="AD742" s="7" t="s">
        <v>54</v>
      </c>
      <c r="AE742" s="7" t="s">
        <v>38</v>
      </c>
      <c r="AF742" s="15">
        <v>271830.070734885</v>
      </c>
      <c r="AQ742" s="7" t="s">
        <v>58</v>
      </c>
      <c r="AR742" s="7" t="s">
        <v>44</v>
      </c>
      <c r="AS742" s="7" t="s">
        <v>34</v>
      </c>
      <c r="AT742" s="13">
        <v>41671</v>
      </c>
      <c r="AU742" s="13" t="s">
        <v>361</v>
      </c>
      <c r="AV742" s="235" t="str">
        <f t="shared" si="27"/>
        <v>Q1</v>
      </c>
      <c r="AW742" s="14" t="s">
        <v>45</v>
      </c>
      <c r="AX742" s="7" t="s">
        <v>51</v>
      </c>
      <c r="AY742" s="7" t="s">
        <v>54</v>
      </c>
      <c r="AZ742" s="7" t="s">
        <v>38</v>
      </c>
      <c r="BA742" s="15">
        <v>271830.070734885</v>
      </c>
    </row>
    <row r="743" spans="2:53">
      <c r="B743" s="243"/>
      <c r="C743" s="244"/>
      <c r="D743" s="244"/>
      <c r="E743" s="245"/>
      <c r="F743" s="245"/>
      <c r="G743" s="245"/>
      <c r="H743" s="246"/>
      <c r="I743" s="246"/>
      <c r="J743" s="244"/>
      <c r="K743" s="244"/>
      <c r="L743" s="244"/>
      <c r="M743" s="247"/>
      <c r="S743" s="7" t="s">
        <v>58</v>
      </c>
      <c r="T743" s="7" t="s">
        <v>44</v>
      </c>
      <c r="U743" s="7" t="s">
        <v>34</v>
      </c>
      <c r="V743" s="13">
        <v>41699</v>
      </c>
      <c r="W743" s="13" t="s">
        <v>314</v>
      </c>
      <c r="X743" s="13" t="str">
        <f t="shared" si="26"/>
        <v>3/2/2018</v>
      </c>
      <c r="Y743" s="13" t="s">
        <v>362</v>
      </c>
      <c r="Z743" s="13"/>
      <c r="AA743" s="14">
        <v>3</v>
      </c>
      <c r="AB743" s="14" t="s">
        <v>45</v>
      </c>
      <c r="AC743" s="7" t="s">
        <v>51</v>
      </c>
      <c r="AD743" s="7" t="s">
        <v>54</v>
      </c>
      <c r="AE743" s="7" t="s">
        <v>38</v>
      </c>
      <c r="AF743" s="15">
        <v>271101.39427444007</v>
      </c>
      <c r="AQ743" s="7" t="s">
        <v>58</v>
      </c>
      <c r="AR743" s="7" t="s">
        <v>44</v>
      </c>
      <c r="AS743" s="7" t="s">
        <v>34</v>
      </c>
      <c r="AT743" s="13">
        <v>41699</v>
      </c>
      <c r="AU743" s="13" t="s">
        <v>362</v>
      </c>
      <c r="AV743" s="235" t="str">
        <f t="shared" si="27"/>
        <v>Q1</v>
      </c>
      <c r="AW743" s="14" t="s">
        <v>45</v>
      </c>
      <c r="AX743" s="7" t="s">
        <v>51</v>
      </c>
      <c r="AY743" s="7" t="s">
        <v>54</v>
      </c>
      <c r="AZ743" s="7" t="s">
        <v>38</v>
      </c>
      <c r="BA743" s="15">
        <v>271101.39427444007</v>
      </c>
    </row>
    <row r="744" spans="2:53">
      <c r="B744" s="238"/>
      <c r="C744" s="239"/>
      <c r="D744" s="239"/>
      <c r="E744" s="240"/>
      <c r="F744" s="240"/>
      <c r="G744" s="240"/>
      <c r="H744" s="241"/>
      <c r="I744" s="241"/>
      <c r="J744" s="239"/>
      <c r="K744" s="239"/>
      <c r="L744" s="239"/>
      <c r="M744" s="242"/>
      <c r="S744" s="7" t="s">
        <v>58</v>
      </c>
      <c r="T744" s="7" t="s">
        <v>44</v>
      </c>
      <c r="U744" s="7" t="s">
        <v>34</v>
      </c>
      <c r="V744" s="13">
        <v>41730</v>
      </c>
      <c r="W744" s="13" t="s">
        <v>315</v>
      </c>
      <c r="X744" s="13" t="str">
        <f t="shared" si="26"/>
        <v>4/2/2018</v>
      </c>
      <c r="Y744" s="13" t="s">
        <v>363</v>
      </c>
      <c r="Z744" s="13"/>
      <c r="AA744" s="14">
        <v>4</v>
      </c>
      <c r="AB744" s="14" t="s">
        <v>45</v>
      </c>
      <c r="AC744" s="7" t="s">
        <v>51</v>
      </c>
      <c r="AD744" s="7" t="s">
        <v>54</v>
      </c>
      <c r="AE744" s="7" t="s">
        <v>38</v>
      </c>
      <c r="AF744" s="15">
        <v>274351.7614925587</v>
      </c>
      <c r="AQ744" s="7" t="s">
        <v>58</v>
      </c>
      <c r="AR744" s="7" t="s">
        <v>44</v>
      </c>
      <c r="AS744" s="7" t="s">
        <v>34</v>
      </c>
      <c r="AT744" s="13">
        <v>41730</v>
      </c>
      <c r="AU744" s="13" t="s">
        <v>363</v>
      </c>
      <c r="AV744" s="235" t="str">
        <f t="shared" si="27"/>
        <v>Q2</v>
      </c>
      <c r="AW744" s="14" t="s">
        <v>45</v>
      </c>
      <c r="AX744" s="7" t="s">
        <v>51</v>
      </c>
      <c r="AY744" s="7" t="s">
        <v>54</v>
      </c>
      <c r="AZ744" s="7" t="s">
        <v>38</v>
      </c>
      <c r="BA744" s="15">
        <v>274351.7614925587</v>
      </c>
    </row>
    <row r="745" spans="2:53">
      <c r="B745" s="243"/>
      <c r="C745" s="244"/>
      <c r="D745" s="244"/>
      <c r="E745" s="245"/>
      <c r="F745" s="245"/>
      <c r="G745" s="245"/>
      <c r="H745" s="246"/>
      <c r="I745" s="246"/>
      <c r="J745" s="244"/>
      <c r="K745" s="244"/>
      <c r="L745" s="244"/>
      <c r="M745" s="247"/>
      <c r="S745" s="7" t="s">
        <v>58</v>
      </c>
      <c r="T745" s="7" t="s">
        <v>44</v>
      </c>
      <c r="U745" s="7" t="s">
        <v>34</v>
      </c>
      <c r="V745" s="13">
        <v>41760</v>
      </c>
      <c r="W745" s="13" t="s">
        <v>272</v>
      </c>
      <c r="X745" s="13" t="str">
        <f t="shared" si="26"/>
        <v>5/2/2018</v>
      </c>
      <c r="Y745" s="13" t="s">
        <v>364</v>
      </c>
      <c r="Z745" s="13"/>
      <c r="AA745" s="14">
        <v>5</v>
      </c>
      <c r="AB745" s="14" t="s">
        <v>45</v>
      </c>
      <c r="AC745" s="7" t="s">
        <v>51</v>
      </c>
      <c r="AD745" s="7" t="s">
        <v>54</v>
      </c>
      <c r="AE745" s="7" t="s">
        <v>38</v>
      </c>
      <c r="AF745" s="15">
        <v>294826.72073953127</v>
      </c>
      <c r="AQ745" s="7" t="s">
        <v>58</v>
      </c>
      <c r="AR745" s="7" t="s">
        <v>44</v>
      </c>
      <c r="AS745" s="7" t="s">
        <v>34</v>
      </c>
      <c r="AT745" s="13">
        <v>41760</v>
      </c>
      <c r="AU745" s="13" t="s">
        <v>364</v>
      </c>
      <c r="AV745" s="235" t="str">
        <f t="shared" si="27"/>
        <v>Q2</v>
      </c>
      <c r="AW745" s="14" t="s">
        <v>45</v>
      </c>
      <c r="AX745" s="7" t="s">
        <v>51</v>
      </c>
      <c r="AY745" s="7" t="s">
        <v>54</v>
      </c>
      <c r="AZ745" s="7" t="s">
        <v>38</v>
      </c>
      <c r="BA745" s="15">
        <v>294826.72073953127</v>
      </c>
    </row>
    <row r="746" spans="2:53">
      <c r="B746" s="238"/>
      <c r="C746" s="239"/>
      <c r="D746" s="239"/>
      <c r="E746" s="240"/>
      <c r="F746" s="240"/>
      <c r="G746" s="240"/>
      <c r="H746" s="241"/>
      <c r="I746" s="241"/>
      <c r="J746" s="239"/>
      <c r="K746" s="239"/>
      <c r="L746" s="239"/>
      <c r="M746" s="242"/>
      <c r="S746" s="7" t="s">
        <v>58</v>
      </c>
      <c r="T746" s="7" t="s">
        <v>44</v>
      </c>
      <c r="U746" s="7" t="s">
        <v>34</v>
      </c>
      <c r="V746" s="13">
        <v>41791</v>
      </c>
      <c r="W746" s="13" t="s">
        <v>316</v>
      </c>
      <c r="X746" s="13" t="str">
        <f t="shared" si="26"/>
        <v>6/2/2018</v>
      </c>
      <c r="Y746" s="13" t="s">
        <v>365</v>
      </c>
      <c r="Z746" s="13"/>
      <c r="AA746" s="14">
        <v>6</v>
      </c>
      <c r="AB746" s="14" t="s">
        <v>45</v>
      </c>
      <c r="AC746" s="7" t="s">
        <v>51</v>
      </c>
      <c r="AD746" s="7" t="s">
        <v>54</v>
      </c>
      <c r="AE746" s="7" t="s">
        <v>38</v>
      </c>
      <c r="AF746" s="15">
        <v>340841.04228242871</v>
      </c>
      <c r="AQ746" s="7" t="s">
        <v>58</v>
      </c>
      <c r="AR746" s="7" t="s">
        <v>44</v>
      </c>
      <c r="AS746" s="7" t="s">
        <v>34</v>
      </c>
      <c r="AT746" s="13">
        <v>41791</v>
      </c>
      <c r="AU746" s="13" t="s">
        <v>365</v>
      </c>
      <c r="AV746" s="235" t="str">
        <f t="shared" si="27"/>
        <v>Q2</v>
      </c>
      <c r="AW746" s="14" t="s">
        <v>45</v>
      </c>
      <c r="AX746" s="7" t="s">
        <v>51</v>
      </c>
      <c r="AY746" s="7" t="s">
        <v>54</v>
      </c>
      <c r="AZ746" s="7" t="s">
        <v>38</v>
      </c>
      <c r="BA746" s="15">
        <v>340841.04228242871</v>
      </c>
    </row>
    <row r="747" spans="2:53">
      <c r="B747" s="243"/>
      <c r="C747" s="244"/>
      <c r="D747" s="244"/>
      <c r="E747" s="245"/>
      <c r="F747" s="245"/>
      <c r="G747" s="245"/>
      <c r="H747" s="246"/>
      <c r="I747" s="246"/>
      <c r="J747" s="244"/>
      <c r="K747" s="244"/>
      <c r="L747" s="244"/>
      <c r="M747" s="247"/>
      <c r="S747" s="7" t="s">
        <v>58</v>
      </c>
      <c r="T747" s="7" t="s">
        <v>44</v>
      </c>
      <c r="U747" s="7" t="s">
        <v>34</v>
      </c>
      <c r="V747" s="13">
        <v>41456</v>
      </c>
      <c r="W747" s="13" t="s">
        <v>317</v>
      </c>
      <c r="X747" s="13" t="str">
        <f t="shared" si="26"/>
        <v>7/2/2017</v>
      </c>
      <c r="Y747" s="13" t="s">
        <v>354</v>
      </c>
      <c r="Z747" s="13"/>
      <c r="AA747" s="14">
        <v>7</v>
      </c>
      <c r="AB747" s="14" t="s">
        <v>45</v>
      </c>
      <c r="AC747" s="7" t="s">
        <v>51</v>
      </c>
      <c r="AD747" s="7" t="s">
        <v>55</v>
      </c>
      <c r="AE747" s="7" t="s">
        <v>38</v>
      </c>
      <c r="AF747" s="15">
        <v>186895.31347357444</v>
      </c>
      <c r="AQ747" s="7" t="s">
        <v>58</v>
      </c>
      <c r="AR747" s="7" t="s">
        <v>44</v>
      </c>
      <c r="AS747" s="7" t="s">
        <v>34</v>
      </c>
      <c r="AT747" s="13">
        <v>41456</v>
      </c>
      <c r="AU747" s="13" t="s">
        <v>354</v>
      </c>
      <c r="AV747" s="235" t="str">
        <f t="shared" si="27"/>
        <v>Q3</v>
      </c>
      <c r="AW747" s="14" t="s">
        <v>45</v>
      </c>
      <c r="AX747" s="7" t="s">
        <v>51</v>
      </c>
      <c r="AY747" s="7" t="s">
        <v>55</v>
      </c>
      <c r="AZ747" s="7" t="s">
        <v>38</v>
      </c>
      <c r="BA747" s="15">
        <v>186895.31347357444</v>
      </c>
    </row>
    <row r="748" spans="2:53">
      <c r="B748" s="238"/>
      <c r="C748" s="239"/>
      <c r="D748" s="239"/>
      <c r="E748" s="240"/>
      <c r="F748" s="240"/>
      <c r="G748" s="240"/>
      <c r="H748" s="241"/>
      <c r="I748" s="241"/>
      <c r="J748" s="239"/>
      <c r="K748" s="239"/>
      <c r="L748" s="239"/>
      <c r="M748" s="242"/>
      <c r="S748" s="7" t="s">
        <v>58</v>
      </c>
      <c r="T748" s="7" t="s">
        <v>44</v>
      </c>
      <c r="U748" s="7" t="s">
        <v>34</v>
      </c>
      <c r="V748" s="13">
        <v>41487</v>
      </c>
      <c r="W748" s="13" t="s">
        <v>318</v>
      </c>
      <c r="X748" s="13" t="str">
        <f t="shared" si="26"/>
        <v>8/2/2017</v>
      </c>
      <c r="Y748" s="13" t="s">
        <v>355</v>
      </c>
      <c r="Z748" s="13"/>
      <c r="AA748" s="14">
        <v>8</v>
      </c>
      <c r="AB748" s="14" t="s">
        <v>45</v>
      </c>
      <c r="AC748" s="7" t="s">
        <v>51</v>
      </c>
      <c r="AD748" s="7" t="s">
        <v>55</v>
      </c>
      <c r="AE748" s="7" t="s">
        <v>38</v>
      </c>
      <c r="AF748" s="15">
        <v>232460.33937309752</v>
      </c>
      <c r="AQ748" s="7" t="s">
        <v>58</v>
      </c>
      <c r="AR748" s="7" t="s">
        <v>44</v>
      </c>
      <c r="AS748" s="7" t="s">
        <v>34</v>
      </c>
      <c r="AT748" s="13">
        <v>41487</v>
      </c>
      <c r="AU748" s="13" t="s">
        <v>355</v>
      </c>
      <c r="AV748" s="235" t="str">
        <f t="shared" si="27"/>
        <v>Q3</v>
      </c>
      <c r="AW748" s="14" t="s">
        <v>45</v>
      </c>
      <c r="AX748" s="7" t="s">
        <v>51</v>
      </c>
      <c r="AY748" s="7" t="s">
        <v>55</v>
      </c>
      <c r="AZ748" s="7" t="s">
        <v>38</v>
      </c>
      <c r="BA748" s="15">
        <v>232460.33937309752</v>
      </c>
    </row>
    <row r="749" spans="2:53">
      <c r="B749" s="243"/>
      <c r="C749" s="244"/>
      <c r="D749" s="244"/>
      <c r="E749" s="245"/>
      <c r="F749" s="245"/>
      <c r="G749" s="245"/>
      <c r="H749" s="246"/>
      <c r="I749" s="246"/>
      <c r="J749" s="244"/>
      <c r="K749" s="244"/>
      <c r="L749" s="244"/>
      <c r="M749" s="247"/>
      <c r="S749" s="7" t="s">
        <v>58</v>
      </c>
      <c r="T749" s="7" t="s">
        <v>44</v>
      </c>
      <c r="U749" s="7" t="s">
        <v>34</v>
      </c>
      <c r="V749" s="13">
        <v>41518</v>
      </c>
      <c r="W749" s="13" t="s">
        <v>319</v>
      </c>
      <c r="X749" s="13" t="str">
        <f t="shared" si="26"/>
        <v>9/2/2017</v>
      </c>
      <c r="Y749" s="13" t="s">
        <v>356</v>
      </c>
      <c r="Z749" s="13"/>
      <c r="AA749" s="14">
        <v>9</v>
      </c>
      <c r="AB749" s="14" t="s">
        <v>45</v>
      </c>
      <c r="AC749" s="7" t="s">
        <v>51</v>
      </c>
      <c r="AD749" s="7" t="s">
        <v>55</v>
      </c>
      <c r="AE749" s="7" t="s">
        <v>38</v>
      </c>
      <c r="AF749" s="15">
        <v>196800.64514333947</v>
      </c>
      <c r="AQ749" s="7" t="s">
        <v>58</v>
      </c>
      <c r="AR749" s="7" t="s">
        <v>44</v>
      </c>
      <c r="AS749" s="7" t="s">
        <v>34</v>
      </c>
      <c r="AT749" s="13">
        <v>41518</v>
      </c>
      <c r="AU749" s="13" t="s">
        <v>356</v>
      </c>
      <c r="AV749" s="235" t="str">
        <f t="shared" si="27"/>
        <v>Q3</v>
      </c>
      <c r="AW749" s="14" t="s">
        <v>45</v>
      </c>
      <c r="AX749" s="7" t="s">
        <v>51</v>
      </c>
      <c r="AY749" s="7" t="s">
        <v>55</v>
      </c>
      <c r="AZ749" s="7" t="s">
        <v>38</v>
      </c>
      <c r="BA749" s="15">
        <v>196800.64514333947</v>
      </c>
    </row>
    <row r="750" spans="2:53">
      <c r="B750" s="238"/>
      <c r="C750" s="239"/>
      <c r="D750" s="239"/>
      <c r="E750" s="240"/>
      <c r="F750" s="240"/>
      <c r="G750" s="240"/>
      <c r="H750" s="241"/>
      <c r="I750" s="241"/>
      <c r="J750" s="239"/>
      <c r="K750" s="239"/>
      <c r="L750" s="239"/>
      <c r="M750" s="242"/>
      <c r="S750" s="7" t="s">
        <v>58</v>
      </c>
      <c r="T750" s="7" t="s">
        <v>44</v>
      </c>
      <c r="U750" s="7" t="s">
        <v>34</v>
      </c>
      <c r="V750" s="13">
        <v>41548</v>
      </c>
      <c r="W750" s="13" t="s">
        <v>320</v>
      </c>
      <c r="X750" s="13" t="str">
        <f t="shared" si="26"/>
        <v>10/2/2017</v>
      </c>
      <c r="Y750" s="13" t="s">
        <v>357</v>
      </c>
      <c r="Z750" s="13"/>
      <c r="AA750" s="14">
        <v>10</v>
      </c>
      <c r="AB750" s="14" t="s">
        <v>45</v>
      </c>
      <c r="AC750" s="7" t="s">
        <v>51</v>
      </c>
      <c r="AD750" s="7" t="s">
        <v>55</v>
      </c>
      <c r="AE750" s="7" t="s">
        <v>38</v>
      </c>
      <c r="AF750" s="15">
        <v>175238.87213904748</v>
      </c>
      <c r="AQ750" s="7" t="s">
        <v>58</v>
      </c>
      <c r="AR750" s="7" t="s">
        <v>44</v>
      </c>
      <c r="AS750" s="7" t="s">
        <v>34</v>
      </c>
      <c r="AT750" s="13">
        <v>41548</v>
      </c>
      <c r="AU750" s="13" t="s">
        <v>357</v>
      </c>
      <c r="AV750" s="235" t="str">
        <f t="shared" si="27"/>
        <v>Q4</v>
      </c>
      <c r="AW750" s="14" t="s">
        <v>45</v>
      </c>
      <c r="AX750" s="7" t="s">
        <v>51</v>
      </c>
      <c r="AY750" s="7" t="s">
        <v>55</v>
      </c>
      <c r="AZ750" s="7" t="s">
        <v>38</v>
      </c>
      <c r="BA750" s="15">
        <v>175238.87213904748</v>
      </c>
    </row>
    <row r="751" spans="2:53">
      <c r="B751" s="243"/>
      <c r="C751" s="244"/>
      <c r="D751" s="244"/>
      <c r="E751" s="245"/>
      <c r="F751" s="245"/>
      <c r="G751" s="245"/>
      <c r="H751" s="246"/>
      <c r="I751" s="246"/>
      <c r="J751" s="244"/>
      <c r="K751" s="244"/>
      <c r="L751" s="244"/>
      <c r="M751" s="247"/>
      <c r="S751" s="7" t="s">
        <v>58</v>
      </c>
      <c r="T751" s="7" t="s">
        <v>44</v>
      </c>
      <c r="U751" s="7" t="s">
        <v>34</v>
      </c>
      <c r="V751" s="13">
        <v>41579</v>
      </c>
      <c r="W751" s="13" t="s">
        <v>321</v>
      </c>
      <c r="X751" s="13" t="str">
        <f t="shared" si="26"/>
        <v>11/2/2017</v>
      </c>
      <c r="Y751" s="13" t="s">
        <v>358</v>
      </c>
      <c r="Z751" s="13"/>
      <c r="AA751" s="14">
        <v>11</v>
      </c>
      <c r="AB751" s="14" t="s">
        <v>45</v>
      </c>
      <c r="AC751" s="7" t="s">
        <v>51</v>
      </c>
      <c r="AD751" s="7" t="s">
        <v>55</v>
      </c>
      <c r="AE751" s="7" t="s">
        <v>38</v>
      </c>
      <c r="AF751" s="15">
        <v>184271.68199002498</v>
      </c>
      <c r="AQ751" s="7" t="s">
        <v>58</v>
      </c>
      <c r="AR751" s="7" t="s">
        <v>44</v>
      </c>
      <c r="AS751" s="7" t="s">
        <v>34</v>
      </c>
      <c r="AT751" s="13">
        <v>41579</v>
      </c>
      <c r="AU751" s="13" t="s">
        <v>358</v>
      </c>
      <c r="AV751" s="235" t="str">
        <f t="shared" si="27"/>
        <v>Q4</v>
      </c>
      <c r="AW751" s="14" t="s">
        <v>45</v>
      </c>
      <c r="AX751" s="7" t="s">
        <v>51</v>
      </c>
      <c r="AY751" s="7" t="s">
        <v>55</v>
      </c>
      <c r="AZ751" s="7" t="s">
        <v>38</v>
      </c>
      <c r="BA751" s="15">
        <v>184271.68199002498</v>
      </c>
    </row>
    <row r="752" spans="2:53">
      <c r="B752" s="238"/>
      <c r="C752" s="239"/>
      <c r="D752" s="239"/>
      <c r="E752" s="240"/>
      <c r="F752" s="240"/>
      <c r="G752" s="240"/>
      <c r="H752" s="241"/>
      <c r="I752" s="241"/>
      <c r="J752" s="239"/>
      <c r="K752" s="239"/>
      <c r="L752" s="239"/>
      <c r="M752" s="242"/>
      <c r="S752" s="7" t="s">
        <v>58</v>
      </c>
      <c r="T752" s="7" t="s">
        <v>44</v>
      </c>
      <c r="U752" s="7" t="s">
        <v>34</v>
      </c>
      <c r="V752" s="13">
        <v>41609</v>
      </c>
      <c r="W752" s="13" t="s">
        <v>322</v>
      </c>
      <c r="X752" s="13" t="str">
        <f t="shared" si="26"/>
        <v>12/2/2017</v>
      </c>
      <c r="Y752" s="13" t="s">
        <v>359</v>
      </c>
      <c r="Z752" s="13"/>
      <c r="AA752" s="14">
        <v>12</v>
      </c>
      <c r="AB752" s="14" t="s">
        <v>45</v>
      </c>
      <c r="AC752" s="7" t="s">
        <v>51</v>
      </c>
      <c r="AD752" s="7" t="s">
        <v>55</v>
      </c>
      <c r="AE752" s="7" t="s">
        <v>38</v>
      </c>
      <c r="AF752" s="15">
        <v>182465.61649890002</v>
      </c>
      <c r="AQ752" s="7" t="s">
        <v>58</v>
      </c>
      <c r="AR752" s="7" t="s">
        <v>44</v>
      </c>
      <c r="AS752" s="7" t="s">
        <v>34</v>
      </c>
      <c r="AT752" s="13">
        <v>41609</v>
      </c>
      <c r="AU752" s="13" t="s">
        <v>359</v>
      </c>
      <c r="AV752" s="235" t="str">
        <f t="shared" si="27"/>
        <v>Q4</v>
      </c>
      <c r="AW752" s="14" t="s">
        <v>45</v>
      </c>
      <c r="AX752" s="7" t="s">
        <v>51</v>
      </c>
      <c r="AY752" s="7" t="s">
        <v>55</v>
      </c>
      <c r="AZ752" s="7" t="s">
        <v>38</v>
      </c>
      <c r="BA752" s="15">
        <v>182465.61649890002</v>
      </c>
    </row>
    <row r="753" spans="2:53">
      <c r="B753" s="243"/>
      <c r="C753" s="244"/>
      <c r="D753" s="244"/>
      <c r="E753" s="245"/>
      <c r="F753" s="245"/>
      <c r="G753" s="245"/>
      <c r="H753" s="246"/>
      <c r="I753" s="246"/>
      <c r="J753" s="244"/>
      <c r="K753" s="244"/>
      <c r="L753" s="244"/>
      <c r="M753" s="247"/>
      <c r="S753" s="7" t="s">
        <v>58</v>
      </c>
      <c r="T753" s="7" t="s">
        <v>44</v>
      </c>
      <c r="U753" s="7" t="s">
        <v>34</v>
      </c>
      <c r="V753" s="13">
        <v>41640</v>
      </c>
      <c r="W753" s="13" t="s">
        <v>312</v>
      </c>
      <c r="X753" s="13" t="str">
        <f t="shared" si="26"/>
        <v>1/2/2018</v>
      </c>
      <c r="Y753" s="13" t="s">
        <v>360</v>
      </c>
      <c r="Z753" s="13"/>
      <c r="AA753" s="14">
        <v>1</v>
      </c>
      <c r="AB753" s="14" t="s">
        <v>45</v>
      </c>
      <c r="AC753" s="7" t="s">
        <v>51</v>
      </c>
      <c r="AD753" s="7" t="s">
        <v>55</v>
      </c>
      <c r="AE753" s="7" t="s">
        <v>38</v>
      </c>
      <c r="AF753" s="15">
        <v>235865.21106119995</v>
      </c>
      <c r="AQ753" s="7" t="s">
        <v>58</v>
      </c>
      <c r="AR753" s="7" t="s">
        <v>44</v>
      </c>
      <c r="AS753" s="7" t="s">
        <v>34</v>
      </c>
      <c r="AT753" s="13">
        <v>41640</v>
      </c>
      <c r="AU753" s="13" t="s">
        <v>360</v>
      </c>
      <c r="AV753" s="235" t="str">
        <f t="shared" si="27"/>
        <v>Q1</v>
      </c>
      <c r="AW753" s="14" t="s">
        <v>45</v>
      </c>
      <c r="AX753" s="7" t="s">
        <v>51</v>
      </c>
      <c r="AY753" s="7" t="s">
        <v>55</v>
      </c>
      <c r="AZ753" s="7" t="s">
        <v>38</v>
      </c>
      <c r="BA753" s="15">
        <v>235865.21106119995</v>
      </c>
    </row>
    <row r="754" spans="2:53">
      <c r="B754" s="238"/>
      <c r="C754" s="239"/>
      <c r="D754" s="239"/>
      <c r="E754" s="240"/>
      <c r="F754" s="240"/>
      <c r="G754" s="240"/>
      <c r="H754" s="241"/>
      <c r="I754" s="241"/>
      <c r="J754" s="239"/>
      <c r="K754" s="239"/>
      <c r="L754" s="239"/>
      <c r="M754" s="242"/>
      <c r="S754" s="7" t="s">
        <v>58</v>
      </c>
      <c r="T754" s="7" t="s">
        <v>44</v>
      </c>
      <c r="U754" s="7" t="s">
        <v>34</v>
      </c>
      <c r="V754" s="13">
        <v>41671</v>
      </c>
      <c r="W754" s="13" t="s">
        <v>313</v>
      </c>
      <c r="X754" s="13" t="str">
        <f t="shared" si="26"/>
        <v>2/2/2018</v>
      </c>
      <c r="Y754" s="13" t="s">
        <v>361</v>
      </c>
      <c r="Z754" s="13"/>
      <c r="AA754" s="14">
        <v>2</v>
      </c>
      <c r="AB754" s="14" t="s">
        <v>45</v>
      </c>
      <c r="AC754" s="7" t="s">
        <v>51</v>
      </c>
      <c r="AD754" s="7" t="s">
        <v>55</v>
      </c>
      <c r="AE754" s="7" t="s">
        <v>38</v>
      </c>
      <c r="AF754" s="15">
        <v>184781.07299609997</v>
      </c>
      <c r="AQ754" s="7" t="s">
        <v>58</v>
      </c>
      <c r="AR754" s="7" t="s">
        <v>44</v>
      </c>
      <c r="AS754" s="7" t="s">
        <v>34</v>
      </c>
      <c r="AT754" s="13">
        <v>41671</v>
      </c>
      <c r="AU754" s="13" t="s">
        <v>361</v>
      </c>
      <c r="AV754" s="235" t="str">
        <f t="shared" si="27"/>
        <v>Q1</v>
      </c>
      <c r="AW754" s="14" t="s">
        <v>45</v>
      </c>
      <c r="AX754" s="7" t="s">
        <v>51</v>
      </c>
      <c r="AY754" s="7" t="s">
        <v>55</v>
      </c>
      <c r="AZ754" s="7" t="s">
        <v>38</v>
      </c>
      <c r="BA754" s="15">
        <v>184781.07299609997</v>
      </c>
    </row>
    <row r="755" spans="2:53">
      <c r="B755" s="243"/>
      <c r="C755" s="244"/>
      <c r="D755" s="244"/>
      <c r="E755" s="245"/>
      <c r="F755" s="245"/>
      <c r="G755" s="245"/>
      <c r="H755" s="246"/>
      <c r="I755" s="246"/>
      <c r="J755" s="244"/>
      <c r="K755" s="244"/>
      <c r="L755" s="244"/>
      <c r="M755" s="247"/>
      <c r="S755" s="7" t="s">
        <v>58</v>
      </c>
      <c r="T755" s="7" t="s">
        <v>44</v>
      </c>
      <c r="U755" s="7" t="s">
        <v>34</v>
      </c>
      <c r="V755" s="13">
        <v>41699</v>
      </c>
      <c r="W755" s="13" t="s">
        <v>314</v>
      </c>
      <c r="X755" s="13" t="str">
        <f t="shared" si="26"/>
        <v>3/2/2018</v>
      </c>
      <c r="Y755" s="13" t="s">
        <v>362</v>
      </c>
      <c r="Z755" s="13"/>
      <c r="AA755" s="14">
        <v>3</v>
      </c>
      <c r="AB755" s="14" t="s">
        <v>45</v>
      </c>
      <c r="AC755" s="7" t="s">
        <v>51</v>
      </c>
      <c r="AD755" s="7" t="s">
        <v>55</v>
      </c>
      <c r="AE755" s="7" t="s">
        <v>38</v>
      </c>
      <c r="AF755" s="15">
        <v>187904.12488512002</v>
      </c>
      <c r="AQ755" s="7" t="s">
        <v>58</v>
      </c>
      <c r="AR755" s="7" t="s">
        <v>44</v>
      </c>
      <c r="AS755" s="7" t="s">
        <v>34</v>
      </c>
      <c r="AT755" s="13">
        <v>41699</v>
      </c>
      <c r="AU755" s="13" t="s">
        <v>362</v>
      </c>
      <c r="AV755" s="235" t="str">
        <f t="shared" si="27"/>
        <v>Q1</v>
      </c>
      <c r="AW755" s="14" t="s">
        <v>45</v>
      </c>
      <c r="AX755" s="7" t="s">
        <v>51</v>
      </c>
      <c r="AY755" s="7" t="s">
        <v>55</v>
      </c>
      <c r="AZ755" s="7" t="s">
        <v>38</v>
      </c>
      <c r="BA755" s="15">
        <v>187904.12488512002</v>
      </c>
    </row>
    <row r="756" spans="2:53">
      <c r="B756" s="238"/>
      <c r="C756" s="239"/>
      <c r="D756" s="239"/>
      <c r="E756" s="240"/>
      <c r="F756" s="240"/>
      <c r="G756" s="240"/>
      <c r="H756" s="241"/>
      <c r="I756" s="241"/>
      <c r="J756" s="239"/>
      <c r="K756" s="239"/>
      <c r="L756" s="239"/>
      <c r="M756" s="242"/>
      <c r="S756" s="7" t="s">
        <v>58</v>
      </c>
      <c r="T756" s="7" t="s">
        <v>44</v>
      </c>
      <c r="U756" s="7" t="s">
        <v>34</v>
      </c>
      <c r="V756" s="13">
        <v>41730</v>
      </c>
      <c r="W756" s="13" t="s">
        <v>315</v>
      </c>
      <c r="X756" s="13" t="str">
        <f t="shared" si="26"/>
        <v>4/2/2018</v>
      </c>
      <c r="Y756" s="13" t="s">
        <v>363</v>
      </c>
      <c r="Z756" s="13"/>
      <c r="AA756" s="14">
        <v>4</v>
      </c>
      <c r="AB756" s="14" t="s">
        <v>45</v>
      </c>
      <c r="AC756" s="7" t="s">
        <v>51</v>
      </c>
      <c r="AD756" s="7" t="s">
        <v>55</v>
      </c>
      <c r="AE756" s="7" t="s">
        <v>38</v>
      </c>
      <c r="AF756" s="15">
        <v>191788.36157754</v>
      </c>
      <c r="AQ756" s="7" t="s">
        <v>58</v>
      </c>
      <c r="AR756" s="7" t="s">
        <v>44</v>
      </c>
      <c r="AS756" s="7" t="s">
        <v>34</v>
      </c>
      <c r="AT756" s="13">
        <v>41730</v>
      </c>
      <c r="AU756" s="13" t="s">
        <v>363</v>
      </c>
      <c r="AV756" s="235" t="str">
        <f t="shared" si="27"/>
        <v>Q2</v>
      </c>
      <c r="AW756" s="14" t="s">
        <v>45</v>
      </c>
      <c r="AX756" s="7" t="s">
        <v>51</v>
      </c>
      <c r="AY756" s="7" t="s">
        <v>55</v>
      </c>
      <c r="AZ756" s="7" t="s">
        <v>38</v>
      </c>
      <c r="BA756" s="15">
        <v>191788.36157754</v>
      </c>
    </row>
    <row r="757" spans="2:53">
      <c r="B757" s="243"/>
      <c r="C757" s="244"/>
      <c r="D757" s="244"/>
      <c r="E757" s="245"/>
      <c r="F757" s="245"/>
      <c r="G757" s="245"/>
      <c r="H757" s="246"/>
      <c r="I757" s="246"/>
      <c r="J757" s="244"/>
      <c r="K757" s="244"/>
      <c r="L757" s="244"/>
      <c r="M757" s="247"/>
      <c r="S757" s="7" t="s">
        <v>58</v>
      </c>
      <c r="T757" s="7" t="s">
        <v>44</v>
      </c>
      <c r="U757" s="7" t="s">
        <v>34</v>
      </c>
      <c r="V757" s="13">
        <v>41760</v>
      </c>
      <c r="W757" s="13" t="s">
        <v>272</v>
      </c>
      <c r="X757" s="13" t="str">
        <f t="shared" si="26"/>
        <v>5/2/2018</v>
      </c>
      <c r="Y757" s="13" t="s">
        <v>364</v>
      </c>
      <c r="Z757" s="13"/>
      <c r="AA757" s="14">
        <v>5</v>
      </c>
      <c r="AB757" s="14" t="s">
        <v>45</v>
      </c>
      <c r="AC757" s="7" t="s">
        <v>51</v>
      </c>
      <c r="AD757" s="7" t="s">
        <v>55</v>
      </c>
      <c r="AE757" s="7" t="s">
        <v>38</v>
      </c>
      <c r="AF757" s="15">
        <v>189293.90636625001</v>
      </c>
      <c r="AQ757" s="7" t="s">
        <v>58</v>
      </c>
      <c r="AR757" s="7" t="s">
        <v>44</v>
      </c>
      <c r="AS757" s="7" t="s">
        <v>34</v>
      </c>
      <c r="AT757" s="13">
        <v>41760</v>
      </c>
      <c r="AU757" s="13" t="s">
        <v>364</v>
      </c>
      <c r="AV757" s="235" t="str">
        <f t="shared" si="27"/>
        <v>Q2</v>
      </c>
      <c r="AW757" s="14" t="s">
        <v>45</v>
      </c>
      <c r="AX757" s="7" t="s">
        <v>51</v>
      </c>
      <c r="AY757" s="7" t="s">
        <v>55</v>
      </c>
      <c r="AZ757" s="7" t="s">
        <v>38</v>
      </c>
      <c r="BA757" s="15">
        <v>189293.90636625001</v>
      </c>
    </row>
    <row r="758" spans="2:53">
      <c r="B758" s="238"/>
      <c r="C758" s="239"/>
      <c r="D758" s="239"/>
      <c r="E758" s="240"/>
      <c r="F758" s="240"/>
      <c r="G758" s="240"/>
      <c r="H758" s="241"/>
      <c r="I758" s="241"/>
      <c r="J758" s="239"/>
      <c r="K758" s="239"/>
      <c r="L758" s="239"/>
      <c r="M758" s="242"/>
      <c r="S758" s="7" t="s">
        <v>58</v>
      </c>
      <c r="T758" s="7" t="s">
        <v>44</v>
      </c>
      <c r="U758" s="7" t="s">
        <v>34</v>
      </c>
      <c r="V758" s="13">
        <v>41791</v>
      </c>
      <c r="W758" s="13" t="s">
        <v>316</v>
      </c>
      <c r="X758" s="13" t="str">
        <f t="shared" si="26"/>
        <v>6/2/2018</v>
      </c>
      <c r="Y758" s="13" t="s">
        <v>365</v>
      </c>
      <c r="Z758" s="13"/>
      <c r="AA758" s="14">
        <v>6</v>
      </c>
      <c r="AB758" s="14" t="s">
        <v>45</v>
      </c>
      <c r="AC758" s="7" t="s">
        <v>51</v>
      </c>
      <c r="AD758" s="7" t="s">
        <v>55</v>
      </c>
      <c r="AE758" s="7" t="s">
        <v>38</v>
      </c>
      <c r="AF758" s="15">
        <v>230880.88355771248</v>
      </c>
      <c r="AQ758" s="7" t="s">
        <v>58</v>
      </c>
      <c r="AR758" s="7" t="s">
        <v>44</v>
      </c>
      <c r="AS758" s="7" t="s">
        <v>34</v>
      </c>
      <c r="AT758" s="13">
        <v>41791</v>
      </c>
      <c r="AU758" s="13" t="s">
        <v>365</v>
      </c>
      <c r="AV758" s="235" t="str">
        <f t="shared" si="27"/>
        <v>Q2</v>
      </c>
      <c r="AW758" s="14" t="s">
        <v>45</v>
      </c>
      <c r="AX758" s="7" t="s">
        <v>51</v>
      </c>
      <c r="AY758" s="7" t="s">
        <v>55</v>
      </c>
      <c r="AZ758" s="7" t="s">
        <v>38</v>
      </c>
      <c r="BA758" s="15">
        <v>230880.88355771248</v>
      </c>
    </row>
    <row r="759" spans="2:53">
      <c r="B759" s="243"/>
      <c r="C759" s="244"/>
      <c r="D759" s="244"/>
      <c r="E759" s="245"/>
      <c r="F759" s="245"/>
      <c r="G759" s="245"/>
      <c r="H759" s="246"/>
      <c r="I759" s="246"/>
      <c r="J759" s="244"/>
      <c r="K759" s="244"/>
      <c r="L759" s="244"/>
      <c r="M759" s="247"/>
      <c r="S759" s="7" t="s">
        <v>58</v>
      </c>
      <c r="T759" s="7" t="s">
        <v>44</v>
      </c>
      <c r="U759" s="7" t="s">
        <v>34</v>
      </c>
      <c r="V759" s="13">
        <v>41456</v>
      </c>
      <c r="W759" s="13" t="s">
        <v>317</v>
      </c>
      <c r="X759" s="13" t="str">
        <f t="shared" si="26"/>
        <v>7/2/2017</v>
      </c>
      <c r="Y759" s="13" t="s">
        <v>354</v>
      </c>
      <c r="Z759" s="13"/>
      <c r="AA759" s="14">
        <v>7</v>
      </c>
      <c r="AB759" s="14" t="s">
        <v>45</v>
      </c>
      <c r="AC759" s="7" t="s">
        <v>56</v>
      </c>
      <c r="AD759" s="7" t="s">
        <v>57</v>
      </c>
      <c r="AE759" s="7" t="s">
        <v>38</v>
      </c>
      <c r="AF759" s="15">
        <v>1207341.5441326213</v>
      </c>
      <c r="AQ759" s="7" t="s">
        <v>58</v>
      </c>
      <c r="AR759" s="7" t="s">
        <v>44</v>
      </c>
      <c r="AS759" s="7" t="s">
        <v>34</v>
      </c>
      <c r="AT759" s="13">
        <v>41456</v>
      </c>
      <c r="AU759" s="13" t="s">
        <v>354</v>
      </c>
      <c r="AV759" s="235" t="str">
        <f t="shared" si="27"/>
        <v>Q3</v>
      </c>
      <c r="AW759" s="14" t="s">
        <v>45</v>
      </c>
      <c r="AX759" s="7" t="s">
        <v>56</v>
      </c>
      <c r="AY759" s="7" t="s">
        <v>57</v>
      </c>
      <c r="AZ759" s="7" t="s">
        <v>38</v>
      </c>
      <c r="BA759" s="15">
        <v>1207341.5441326213</v>
      </c>
    </row>
    <row r="760" spans="2:53">
      <c r="B760" s="238"/>
      <c r="C760" s="239"/>
      <c r="D760" s="239"/>
      <c r="E760" s="240"/>
      <c r="F760" s="240"/>
      <c r="G760" s="240"/>
      <c r="H760" s="241"/>
      <c r="I760" s="241"/>
      <c r="J760" s="239"/>
      <c r="K760" s="239"/>
      <c r="L760" s="239"/>
      <c r="M760" s="242"/>
      <c r="S760" s="7" t="s">
        <v>58</v>
      </c>
      <c r="T760" s="7" t="s">
        <v>44</v>
      </c>
      <c r="U760" s="7" t="s">
        <v>34</v>
      </c>
      <c r="V760" s="13">
        <v>41487</v>
      </c>
      <c r="W760" s="13" t="s">
        <v>318</v>
      </c>
      <c r="X760" s="13" t="str">
        <f t="shared" si="26"/>
        <v>8/2/2017</v>
      </c>
      <c r="Y760" s="13" t="s">
        <v>355</v>
      </c>
      <c r="Z760" s="13"/>
      <c r="AA760" s="14">
        <v>8</v>
      </c>
      <c r="AB760" s="14" t="s">
        <v>45</v>
      </c>
      <c r="AC760" s="7" t="s">
        <v>56</v>
      </c>
      <c r="AD760" s="7" t="s">
        <v>57</v>
      </c>
      <c r="AE760" s="7" t="s">
        <v>38</v>
      </c>
      <c r="AF760" s="15">
        <v>1627559.0630120938</v>
      </c>
      <c r="AQ760" s="7" t="s">
        <v>58</v>
      </c>
      <c r="AR760" s="7" t="s">
        <v>44</v>
      </c>
      <c r="AS760" s="7" t="s">
        <v>34</v>
      </c>
      <c r="AT760" s="13">
        <v>41487</v>
      </c>
      <c r="AU760" s="13" t="s">
        <v>355</v>
      </c>
      <c r="AV760" s="235" t="str">
        <f t="shared" si="27"/>
        <v>Q3</v>
      </c>
      <c r="AW760" s="14" t="s">
        <v>45</v>
      </c>
      <c r="AX760" s="7" t="s">
        <v>56</v>
      </c>
      <c r="AY760" s="7" t="s">
        <v>57</v>
      </c>
      <c r="AZ760" s="7" t="s">
        <v>38</v>
      </c>
      <c r="BA760" s="15">
        <v>1627559.0630120938</v>
      </c>
    </row>
    <row r="761" spans="2:53">
      <c r="B761" s="243"/>
      <c r="C761" s="244"/>
      <c r="D761" s="244"/>
      <c r="E761" s="245"/>
      <c r="F761" s="245"/>
      <c r="G761" s="245"/>
      <c r="H761" s="246"/>
      <c r="I761" s="246"/>
      <c r="J761" s="244"/>
      <c r="K761" s="244"/>
      <c r="L761" s="244"/>
      <c r="M761" s="247"/>
      <c r="S761" s="7" t="s">
        <v>58</v>
      </c>
      <c r="T761" s="7" t="s">
        <v>44</v>
      </c>
      <c r="U761" s="7" t="s">
        <v>34</v>
      </c>
      <c r="V761" s="13">
        <v>41518</v>
      </c>
      <c r="W761" s="13" t="s">
        <v>319</v>
      </c>
      <c r="X761" s="13" t="str">
        <f t="shared" si="26"/>
        <v>9/2/2017</v>
      </c>
      <c r="Y761" s="13" t="s">
        <v>356</v>
      </c>
      <c r="Z761" s="13"/>
      <c r="AA761" s="14">
        <v>9</v>
      </c>
      <c r="AB761" s="14" t="s">
        <v>45</v>
      </c>
      <c r="AC761" s="7" t="s">
        <v>56</v>
      </c>
      <c r="AD761" s="7" t="s">
        <v>57</v>
      </c>
      <c r="AE761" s="7" t="s">
        <v>38</v>
      </c>
      <c r="AF761" s="15">
        <v>1247278.3501437153</v>
      </c>
      <c r="AQ761" s="7" t="s">
        <v>58</v>
      </c>
      <c r="AR761" s="7" t="s">
        <v>44</v>
      </c>
      <c r="AS761" s="7" t="s">
        <v>34</v>
      </c>
      <c r="AT761" s="13">
        <v>41518</v>
      </c>
      <c r="AU761" s="13" t="s">
        <v>356</v>
      </c>
      <c r="AV761" s="235" t="str">
        <f t="shared" si="27"/>
        <v>Q3</v>
      </c>
      <c r="AW761" s="14" t="s">
        <v>45</v>
      </c>
      <c r="AX761" s="7" t="s">
        <v>56</v>
      </c>
      <c r="AY761" s="7" t="s">
        <v>57</v>
      </c>
      <c r="AZ761" s="7" t="s">
        <v>38</v>
      </c>
      <c r="BA761" s="15">
        <v>1247278.3501437153</v>
      </c>
    </row>
    <row r="762" spans="2:53">
      <c r="B762" s="238"/>
      <c r="C762" s="239"/>
      <c r="D762" s="239"/>
      <c r="E762" s="240"/>
      <c r="F762" s="240"/>
      <c r="G762" s="240"/>
      <c r="H762" s="241"/>
      <c r="I762" s="241"/>
      <c r="J762" s="239"/>
      <c r="K762" s="239"/>
      <c r="L762" s="239"/>
      <c r="M762" s="242"/>
      <c r="S762" s="7" t="s">
        <v>58</v>
      </c>
      <c r="T762" s="7" t="s">
        <v>44</v>
      </c>
      <c r="U762" s="7" t="s">
        <v>34</v>
      </c>
      <c r="V762" s="13">
        <v>41548</v>
      </c>
      <c r="W762" s="13" t="s">
        <v>320</v>
      </c>
      <c r="X762" s="13" t="str">
        <f t="shared" si="26"/>
        <v>10/2/2017</v>
      </c>
      <c r="Y762" s="13" t="s">
        <v>357</v>
      </c>
      <c r="Z762" s="13"/>
      <c r="AA762" s="14">
        <v>10</v>
      </c>
      <c r="AB762" s="14" t="s">
        <v>45</v>
      </c>
      <c r="AC762" s="7" t="s">
        <v>56</v>
      </c>
      <c r="AD762" s="7" t="s">
        <v>57</v>
      </c>
      <c r="AE762" s="7" t="s">
        <v>38</v>
      </c>
      <c r="AF762" s="15">
        <v>1189437.4296213749</v>
      </c>
      <c r="AQ762" s="7" t="s">
        <v>58</v>
      </c>
      <c r="AR762" s="7" t="s">
        <v>44</v>
      </c>
      <c r="AS762" s="7" t="s">
        <v>34</v>
      </c>
      <c r="AT762" s="13">
        <v>41548</v>
      </c>
      <c r="AU762" s="13" t="s">
        <v>357</v>
      </c>
      <c r="AV762" s="235" t="str">
        <f t="shared" si="27"/>
        <v>Q4</v>
      </c>
      <c r="AW762" s="14" t="s">
        <v>45</v>
      </c>
      <c r="AX762" s="7" t="s">
        <v>56</v>
      </c>
      <c r="AY762" s="7" t="s">
        <v>57</v>
      </c>
      <c r="AZ762" s="7" t="s">
        <v>38</v>
      </c>
      <c r="BA762" s="15">
        <v>1189437.4296213749</v>
      </c>
    </row>
    <row r="763" spans="2:53">
      <c r="B763" s="243"/>
      <c r="C763" s="244"/>
      <c r="D763" s="244"/>
      <c r="E763" s="245"/>
      <c r="F763" s="245"/>
      <c r="G763" s="245"/>
      <c r="H763" s="246"/>
      <c r="I763" s="246"/>
      <c r="J763" s="244"/>
      <c r="K763" s="244"/>
      <c r="L763" s="244"/>
      <c r="M763" s="247"/>
      <c r="S763" s="7" t="s">
        <v>58</v>
      </c>
      <c r="T763" s="7" t="s">
        <v>44</v>
      </c>
      <c r="U763" s="7" t="s">
        <v>34</v>
      </c>
      <c r="V763" s="13">
        <v>41579</v>
      </c>
      <c r="W763" s="13" t="s">
        <v>321</v>
      </c>
      <c r="X763" s="13" t="str">
        <f t="shared" si="26"/>
        <v>11/2/2017</v>
      </c>
      <c r="Y763" s="13" t="s">
        <v>358</v>
      </c>
      <c r="Z763" s="13"/>
      <c r="AA763" s="14">
        <v>11</v>
      </c>
      <c r="AB763" s="14" t="s">
        <v>45</v>
      </c>
      <c r="AC763" s="7" t="s">
        <v>56</v>
      </c>
      <c r="AD763" s="7" t="s">
        <v>57</v>
      </c>
      <c r="AE763" s="7" t="s">
        <v>38</v>
      </c>
      <c r="AF763" s="15">
        <v>1196568.3584903125</v>
      </c>
      <c r="AQ763" s="7" t="s">
        <v>58</v>
      </c>
      <c r="AR763" s="7" t="s">
        <v>44</v>
      </c>
      <c r="AS763" s="7" t="s">
        <v>34</v>
      </c>
      <c r="AT763" s="13">
        <v>41579</v>
      </c>
      <c r="AU763" s="13" t="s">
        <v>358</v>
      </c>
      <c r="AV763" s="235" t="str">
        <f t="shared" si="27"/>
        <v>Q4</v>
      </c>
      <c r="AW763" s="14" t="s">
        <v>45</v>
      </c>
      <c r="AX763" s="7" t="s">
        <v>56</v>
      </c>
      <c r="AY763" s="7" t="s">
        <v>57</v>
      </c>
      <c r="AZ763" s="7" t="s">
        <v>38</v>
      </c>
      <c r="BA763" s="15">
        <v>1196568.3584903125</v>
      </c>
    </row>
    <row r="764" spans="2:53">
      <c r="B764" s="238"/>
      <c r="C764" s="239"/>
      <c r="D764" s="239"/>
      <c r="E764" s="240"/>
      <c r="F764" s="240"/>
      <c r="G764" s="240"/>
      <c r="H764" s="241"/>
      <c r="I764" s="241"/>
      <c r="J764" s="239"/>
      <c r="K764" s="239"/>
      <c r="L764" s="239"/>
      <c r="M764" s="242"/>
      <c r="S764" s="7" t="s">
        <v>58</v>
      </c>
      <c r="T764" s="7" t="s">
        <v>44</v>
      </c>
      <c r="U764" s="7" t="s">
        <v>34</v>
      </c>
      <c r="V764" s="13">
        <v>41609</v>
      </c>
      <c r="W764" s="13" t="s">
        <v>322</v>
      </c>
      <c r="X764" s="13" t="str">
        <f t="shared" si="26"/>
        <v>12/2/2017</v>
      </c>
      <c r="Y764" s="13" t="s">
        <v>359</v>
      </c>
      <c r="Z764" s="13"/>
      <c r="AA764" s="14">
        <v>12</v>
      </c>
      <c r="AB764" s="14" t="s">
        <v>45</v>
      </c>
      <c r="AC764" s="7" t="s">
        <v>56</v>
      </c>
      <c r="AD764" s="7" t="s">
        <v>57</v>
      </c>
      <c r="AE764" s="7" t="s">
        <v>38</v>
      </c>
      <c r="AF764" s="15">
        <v>1176117.3688343752</v>
      </c>
      <c r="AQ764" s="7" t="s">
        <v>58</v>
      </c>
      <c r="AR764" s="7" t="s">
        <v>44</v>
      </c>
      <c r="AS764" s="7" t="s">
        <v>34</v>
      </c>
      <c r="AT764" s="13">
        <v>41609</v>
      </c>
      <c r="AU764" s="13" t="s">
        <v>359</v>
      </c>
      <c r="AV764" s="235" t="str">
        <f t="shared" si="27"/>
        <v>Q4</v>
      </c>
      <c r="AW764" s="14" t="s">
        <v>45</v>
      </c>
      <c r="AX764" s="7" t="s">
        <v>56</v>
      </c>
      <c r="AY764" s="7" t="s">
        <v>57</v>
      </c>
      <c r="AZ764" s="7" t="s">
        <v>38</v>
      </c>
      <c r="BA764" s="15">
        <v>1176117.3688343752</v>
      </c>
    </row>
    <row r="765" spans="2:53">
      <c r="B765" s="243"/>
      <c r="C765" s="244"/>
      <c r="D765" s="244"/>
      <c r="E765" s="245"/>
      <c r="F765" s="245"/>
      <c r="G765" s="245"/>
      <c r="H765" s="246"/>
      <c r="I765" s="246"/>
      <c r="J765" s="244"/>
      <c r="K765" s="244"/>
      <c r="L765" s="244"/>
      <c r="M765" s="247"/>
      <c r="S765" s="7" t="s">
        <v>58</v>
      </c>
      <c r="T765" s="7" t="s">
        <v>44</v>
      </c>
      <c r="U765" s="7" t="s">
        <v>34</v>
      </c>
      <c r="V765" s="13">
        <v>41640</v>
      </c>
      <c r="W765" s="13" t="s">
        <v>312</v>
      </c>
      <c r="X765" s="13" t="str">
        <f t="shared" si="26"/>
        <v>1/2/2018</v>
      </c>
      <c r="Y765" s="13" t="s">
        <v>360</v>
      </c>
      <c r="Z765" s="13"/>
      <c r="AA765" s="14">
        <v>1</v>
      </c>
      <c r="AB765" s="14" t="s">
        <v>45</v>
      </c>
      <c r="AC765" s="7" t="s">
        <v>56</v>
      </c>
      <c r="AD765" s="7" t="s">
        <v>57</v>
      </c>
      <c r="AE765" s="7" t="s">
        <v>38</v>
      </c>
      <c r="AF765" s="15">
        <v>1565368.1883344997</v>
      </c>
      <c r="AQ765" s="7" t="s">
        <v>58</v>
      </c>
      <c r="AR765" s="7" t="s">
        <v>44</v>
      </c>
      <c r="AS765" s="7" t="s">
        <v>34</v>
      </c>
      <c r="AT765" s="13">
        <v>41640</v>
      </c>
      <c r="AU765" s="13" t="s">
        <v>360</v>
      </c>
      <c r="AV765" s="235" t="str">
        <f t="shared" si="27"/>
        <v>Q1</v>
      </c>
      <c r="AW765" s="14" t="s">
        <v>45</v>
      </c>
      <c r="AX765" s="7" t="s">
        <v>56</v>
      </c>
      <c r="AY765" s="7" t="s">
        <v>57</v>
      </c>
      <c r="AZ765" s="7" t="s">
        <v>38</v>
      </c>
      <c r="BA765" s="15">
        <v>1565368.1883344997</v>
      </c>
    </row>
    <row r="766" spans="2:53">
      <c r="B766" s="238"/>
      <c r="C766" s="239"/>
      <c r="D766" s="239"/>
      <c r="E766" s="240"/>
      <c r="F766" s="240"/>
      <c r="G766" s="240"/>
      <c r="H766" s="241"/>
      <c r="I766" s="241"/>
      <c r="J766" s="239"/>
      <c r="K766" s="239"/>
      <c r="L766" s="239"/>
      <c r="M766" s="242"/>
      <c r="S766" s="7" t="s">
        <v>58</v>
      </c>
      <c r="T766" s="7" t="s">
        <v>44</v>
      </c>
      <c r="U766" s="7" t="s">
        <v>34</v>
      </c>
      <c r="V766" s="13">
        <v>41671</v>
      </c>
      <c r="W766" s="13" t="s">
        <v>313</v>
      </c>
      <c r="X766" s="13" t="str">
        <f t="shared" si="26"/>
        <v>2/2/2018</v>
      </c>
      <c r="Y766" s="13" t="s">
        <v>361</v>
      </c>
      <c r="Z766" s="13"/>
      <c r="AA766" s="14">
        <v>2</v>
      </c>
      <c r="AB766" s="14" t="s">
        <v>45</v>
      </c>
      <c r="AC766" s="7" t="s">
        <v>56</v>
      </c>
      <c r="AD766" s="7" t="s">
        <v>57</v>
      </c>
      <c r="AE766" s="7" t="s">
        <v>38</v>
      </c>
      <c r="AF766" s="15">
        <v>1227442.7809998749</v>
      </c>
      <c r="AQ766" s="7" t="s">
        <v>58</v>
      </c>
      <c r="AR766" s="7" t="s">
        <v>44</v>
      </c>
      <c r="AS766" s="7" t="s">
        <v>34</v>
      </c>
      <c r="AT766" s="13">
        <v>41671</v>
      </c>
      <c r="AU766" s="13" t="s">
        <v>361</v>
      </c>
      <c r="AV766" s="235" t="str">
        <f t="shared" si="27"/>
        <v>Q1</v>
      </c>
      <c r="AW766" s="14" t="s">
        <v>45</v>
      </c>
      <c r="AX766" s="7" t="s">
        <v>56</v>
      </c>
      <c r="AY766" s="7" t="s">
        <v>57</v>
      </c>
      <c r="AZ766" s="7" t="s">
        <v>38</v>
      </c>
      <c r="BA766" s="15">
        <v>1227442.7809998749</v>
      </c>
    </row>
    <row r="767" spans="2:53">
      <c r="B767" s="243"/>
      <c r="C767" s="244"/>
      <c r="D767" s="244"/>
      <c r="E767" s="245"/>
      <c r="F767" s="245"/>
      <c r="G767" s="245"/>
      <c r="H767" s="246"/>
      <c r="I767" s="246"/>
      <c r="J767" s="244"/>
      <c r="K767" s="244"/>
      <c r="L767" s="244"/>
      <c r="M767" s="247"/>
      <c r="S767" s="7" t="s">
        <v>58</v>
      </c>
      <c r="T767" s="7" t="s">
        <v>44</v>
      </c>
      <c r="U767" s="7" t="s">
        <v>34</v>
      </c>
      <c r="V767" s="13">
        <v>41699</v>
      </c>
      <c r="W767" s="13" t="s">
        <v>314</v>
      </c>
      <c r="X767" s="13" t="str">
        <f t="shared" si="26"/>
        <v>3/2/2018</v>
      </c>
      <c r="Y767" s="13" t="s">
        <v>362</v>
      </c>
      <c r="Z767" s="13"/>
      <c r="AA767" s="14">
        <v>3</v>
      </c>
      <c r="AB767" s="14" t="s">
        <v>45</v>
      </c>
      <c r="AC767" s="7" t="s">
        <v>56</v>
      </c>
      <c r="AD767" s="7" t="s">
        <v>57</v>
      </c>
      <c r="AE767" s="7" t="s">
        <v>38</v>
      </c>
      <c r="AF767" s="15">
        <v>1290433.7858775002</v>
      </c>
      <c r="AQ767" s="7" t="s">
        <v>58</v>
      </c>
      <c r="AR767" s="7" t="s">
        <v>44</v>
      </c>
      <c r="AS767" s="7" t="s">
        <v>34</v>
      </c>
      <c r="AT767" s="13">
        <v>41699</v>
      </c>
      <c r="AU767" s="13" t="s">
        <v>362</v>
      </c>
      <c r="AV767" s="235" t="str">
        <f t="shared" si="27"/>
        <v>Q1</v>
      </c>
      <c r="AW767" s="14" t="s">
        <v>45</v>
      </c>
      <c r="AX767" s="7" t="s">
        <v>56</v>
      </c>
      <c r="AY767" s="7" t="s">
        <v>57</v>
      </c>
      <c r="AZ767" s="7" t="s">
        <v>38</v>
      </c>
      <c r="BA767" s="15">
        <v>1290433.7858775002</v>
      </c>
    </row>
    <row r="768" spans="2:53">
      <c r="B768" s="238"/>
      <c r="C768" s="239"/>
      <c r="D768" s="239"/>
      <c r="E768" s="240"/>
      <c r="F768" s="240"/>
      <c r="G768" s="240"/>
      <c r="H768" s="241"/>
      <c r="I768" s="241"/>
      <c r="J768" s="239"/>
      <c r="K768" s="239"/>
      <c r="L768" s="239"/>
      <c r="M768" s="242"/>
      <c r="S768" s="7" t="s">
        <v>58</v>
      </c>
      <c r="T768" s="7" t="s">
        <v>44</v>
      </c>
      <c r="U768" s="7" t="s">
        <v>34</v>
      </c>
      <c r="V768" s="13">
        <v>41730</v>
      </c>
      <c r="W768" s="13" t="s">
        <v>315</v>
      </c>
      <c r="X768" s="13" t="str">
        <f t="shared" si="26"/>
        <v>4/2/2018</v>
      </c>
      <c r="Y768" s="13" t="s">
        <v>363</v>
      </c>
      <c r="Z768" s="13"/>
      <c r="AA768" s="14">
        <v>4</v>
      </c>
      <c r="AB768" s="14" t="s">
        <v>45</v>
      </c>
      <c r="AC768" s="7" t="s">
        <v>56</v>
      </c>
      <c r="AD768" s="7" t="s">
        <v>57</v>
      </c>
      <c r="AE768" s="7" t="s">
        <v>38</v>
      </c>
      <c r="AF768" s="15">
        <v>1298308.3953839999</v>
      </c>
      <c r="AQ768" s="7" t="s">
        <v>58</v>
      </c>
      <c r="AR768" s="7" t="s">
        <v>44</v>
      </c>
      <c r="AS768" s="7" t="s">
        <v>34</v>
      </c>
      <c r="AT768" s="13">
        <v>41730</v>
      </c>
      <c r="AU768" s="13" t="s">
        <v>363</v>
      </c>
      <c r="AV768" s="235" t="str">
        <f t="shared" si="27"/>
        <v>Q2</v>
      </c>
      <c r="AW768" s="14" t="s">
        <v>45</v>
      </c>
      <c r="AX768" s="7" t="s">
        <v>56</v>
      </c>
      <c r="AY768" s="7" t="s">
        <v>57</v>
      </c>
      <c r="AZ768" s="7" t="s">
        <v>38</v>
      </c>
      <c r="BA768" s="15">
        <v>1298308.3953839999</v>
      </c>
    </row>
    <row r="769" spans="2:53">
      <c r="B769" s="243"/>
      <c r="C769" s="244"/>
      <c r="D769" s="244"/>
      <c r="E769" s="245"/>
      <c r="F769" s="245"/>
      <c r="G769" s="245"/>
      <c r="H769" s="246"/>
      <c r="I769" s="246"/>
      <c r="J769" s="244"/>
      <c r="K769" s="244"/>
      <c r="L769" s="244"/>
      <c r="M769" s="247"/>
      <c r="S769" s="7" t="s">
        <v>58</v>
      </c>
      <c r="T769" s="7" t="s">
        <v>44</v>
      </c>
      <c r="U769" s="7" t="s">
        <v>34</v>
      </c>
      <c r="V769" s="13">
        <v>41760</v>
      </c>
      <c r="W769" s="13" t="s">
        <v>272</v>
      </c>
      <c r="X769" s="13" t="str">
        <f t="shared" si="26"/>
        <v>5/2/2018</v>
      </c>
      <c r="Y769" s="13" t="s">
        <v>364</v>
      </c>
      <c r="Z769" s="13"/>
      <c r="AA769" s="14">
        <v>5</v>
      </c>
      <c r="AB769" s="14" t="s">
        <v>45</v>
      </c>
      <c r="AC769" s="7" t="s">
        <v>56</v>
      </c>
      <c r="AD769" s="7" t="s">
        <v>57</v>
      </c>
      <c r="AE769" s="7" t="s">
        <v>38</v>
      </c>
      <c r="AF769" s="15">
        <v>1344373.5269335939</v>
      </c>
      <c r="AQ769" s="7" t="s">
        <v>58</v>
      </c>
      <c r="AR769" s="7" t="s">
        <v>44</v>
      </c>
      <c r="AS769" s="7" t="s">
        <v>34</v>
      </c>
      <c r="AT769" s="13">
        <v>41760</v>
      </c>
      <c r="AU769" s="13" t="s">
        <v>364</v>
      </c>
      <c r="AV769" s="235" t="str">
        <f t="shared" si="27"/>
        <v>Q2</v>
      </c>
      <c r="AW769" s="14" t="s">
        <v>45</v>
      </c>
      <c r="AX769" s="7" t="s">
        <v>56</v>
      </c>
      <c r="AY769" s="7" t="s">
        <v>57</v>
      </c>
      <c r="AZ769" s="7" t="s">
        <v>38</v>
      </c>
      <c r="BA769" s="15">
        <v>1344373.5269335939</v>
      </c>
    </row>
    <row r="770" spans="2:53">
      <c r="B770" s="238"/>
      <c r="C770" s="239"/>
      <c r="D770" s="239"/>
      <c r="E770" s="240"/>
      <c r="F770" s="240"/>
      <c r="G770" s="240"/>
      <c r="H770" s="241"/>
      <c r="I770" s="241"/>
      <c r="J770" s="239"/>
      <c r="K770" s="239"/>
      <c r="L770" s="239"/>
      <c r="M770" s="242"/>
      <c r="S770" s="7" t="s">
        <v>58</v>
      </c>
      <c r="T770" s="7" t="s">
        <v>44</v>
      </c>
      <c r="U770" s="7" t="s">
        <v>34</v>
      </c>
      <c r="V770" s="13">
        <v>41791</v>
      </c>
      <c r="W770" s="13" t="s">
        <v>316</v>
      </c>
      <c r="X770" s="13" t="str">
        <f t="shared" si="26"/>
        <v>6/2/2018</v>
      </c>
      <c r="Y770" s="13" t="s">
        <v>365</v>
      </c>
      <c r="Z770" s="13"/>
      <c r="AA770" s="14">
        <v>6</v>
      </c>
      <c r="AB770" s="14" t="s">
        <v>45</v>
      </c>
      <c r="AC770" s="7" t="s">
        <v>56</v>
      </c>
      <c r="AD770" s="7" t="s">
        <v>57</v>
      </c>
      <c r="AE770" s="7" t="s">
        <v>38</v>
      </c>
      <c r="AF770" s="15">
        <v>1507227.5892764062</v>
      </c>
      <c r="AQ770" s="7" t="s">
        <v>58</v>
      </c>
      <c r="AR770" s="7" t="s">
        <v>44</v>
      </c>
      <c r="AS770" s="7" t="s">
        <v>34</v>
      </c>
      <c r="AT770" s="13">
        <v>41791</v>
      </c>
      <c r="AU770" s="13" t="s">
        <v>365</v>
      </c>
      <c r="AV770" s="235" t="str">
        <f t="shared" si="27"/>
        <v>Q2</v>
      </c>
      <c r="AW770" s="14" t="s">
        <v>45</v>
      </c>
      <c r="AX770" s="7" t="s">
        <v>56</v>
      </c>
      <c r="AY770" s="7" t="s">
        <v>57</v>
      </c>
      <c r="AZ770" s="7" t="s">
        <v>38</v>
      </c>
      <c r="BA770" s="15">
        <v>1507227.5892764062</v>
      </c>
    </row>
    <row r="771" spans="2:53">
      <c r="B771" s="243"/>
      <c r="C771" s="244"/>
      <c r="D771" s="244"/>
      <c r="E771" s="245"/>
      <c r="F771" s="245"/>
      <c r="G771" s="245"/>
      <c r="H771" s="246"/>
      <c r="I771" s="246"/>
      <c r="J771" s="244"/>
      <c r="K771" s="244"/>
      <c r="L771" s="244"/>
      <c r="M771" s="247"/>
      <c r="S771" s="7" t="s">
        <v>58</v>
      </c>
      <c r="T771" s="7" t="s">
        <v>44</v>
      </c>
      <c r="U771" s="7" t="s">
        <v>42</v>
      </c>
      <c r="V771" s="13">
        <v>41456</v>
      </c>
      <c r="W771" s="13" t="s">
        <v>317</v>
      </c>
      <c r="X771" s="13" t="str">
        <f t="shared" si="26"/>
        <v>7/2/2017</v>
      </c>
      <c r="Y771" s="13" t="s">
        <v>354</v>
      </c>
      <c r="Z771" s="13"/>
      <c r="AA771" s="14">
        <v>7</v>
      </c>
      <c r="AB771" s="14" t="s">
        <v>45</v>
      </c>
      <c r="AC771" s="7" t="s">
        <v>46</v>
      </c>
      <c r="AD771" s="7" t="s">
        <v>47</v>
      </c>
      <c r="AE771" s="7" t="s">
        <v>38</v>
      </c>
      <c r="AF771" s="15">
        <v>4118100.0493550403</v>
      </c>
      <c r="AQ771" s="7" t="s">
        <v>58</v>
      </c>
      <c r="AR771" s="7" t="s">
        <v>44</v>
      </c>
      <c r="AS771" s="7" t="s">
        <v>42</v>
      </c>
      <c r="AT771" s="13">
        <v>41456</v>
      </c>
      <c r="AU771" s="13" t="s">
        <v>354</v>
      </c>
      <c r="AV771" s="235" t="str">
        <f t="shared" si="27"/>
        <v>Q3</v>
      </c>
      <c r="AW771" s="14" t="s">
        <v>45</v>
      </c>
      <c r="AX771" s="7" t="s">
        <v>46</v>
      </c>
      <c r="AY771" s="7" t="s">
        <v>47</v>
      </c>
      <c r="AZ771" s="7" t="s">
        <v>38</v>
      </c>
      <c r="BA771" s="15">
        <v>4118100.0493550403</v>
      </c>
    </row>
    <row r="772" spans="2:53">
      <c r="B772" s="238"/>
      <c r="C772" s="239"/>
      <c r="D772" s="239"/>
      <c r="E772" s="240"/>
      <c r="F772" s="240"/>
      <c r="G772" s="240"/>
      <c r="H772" s="241"/>
      <c r="I772" s="241"/>
      <c r="J772" s="239"/>
      <c r="K772" s="239"/>
      <c r="L772" s="239"/>
      <c r="M772" s="242"/>
      <c r="S772" s="7" t="s">
        <v>58</v>
      </c>
      <c r="T772" s="7" t="s">
        <v>44</v>
      </c>
      <c r="U772" s="7" t="s">
        <v>42</v>
      </c>
      <c r="V772" s="13">
        <v>41487</v>
      </c>
      <c r="W772" s="13" t="s">
        <v>318</v>
      </c>
      <c r="X772" s="13" t="str">
        <f t="shared" si="26"/>
        <v>8/2/2017</v>
      </c>
      <c r="Y772" s="13" t="s">
        <v>355</v>
      </c>
      <c r="Z772" s="13"/>
      <c r="AA772" s="14">
        <v>8</v>
      </c>
      <c r="AB772" s="14" t="s">
        <v>45</v>
      </c>
      <c r="AC772" s="7" t="s">
        <v>46</v>
      </c>
      <c r="AD772" s="7" t="s">
        <v>47</v>
      </c>
      <c r="AE772" s="7" t="s">
        <v>38</v>
      </c>
      <c r="AF772" s="15">
        <v>4507082.5661568008</v>
      </c>
      <c r="AQ772" s="7" t="s">
        <v>58</v>
      </c>
      <c r="AR772" s="7" t="s">
        <v>44</v>
      </c>
      <c r="AS772" s="7" t="s">
        <v>42</v>
      </c>
      <c r="AT772" s="13">
        <v>41487</v>
      </c>
      <c r="AU772" s="13" t="s">
        <v>355</v>
      </c>
      <c r="AV772" s="235" t="str">
        <f t="shared" si="27"/>
        <v>Q3</v>
      </c>
      <c r="AW772" s="14" t="s">
        <v>45</v>
      </c>
      <c r="AX772" s="7" t="s">
        <v>46</v>
      </c>
      <c r="AY772" s="7" t="s">
        <v>47</v>
      </c>
      <c r="AZ772" s="7" t="s">
        <v>38</v>
      </c>
      <c r="BA772" s="15">
        <v>4507082.5661568008</v>
      </c>
    </row>
    <row r="773" spans="2:53">
      <c r="B773" s="243"/>
      <c r="C773" s="244"/>
      <c r="D773" s="244"/>
      <c r="E773" s="245"/>
      <c r="F773" s="245"/>
      <c r="G773" s="245"/>
      <c r="H773" s="246"/>
      <c r="I773" s="246"/>
      <c r="J773" s="244"/>
      <c r="K773" s="244"/>
      <c r="L773" s="244"/>
      <c r="M773" s="247"/>
      <c r="S773" s="7" t="s">
        <v>58</v>
      </c>
      <c r="T773" s="7" t="s">
        <v>44</v>
      </c>
      <c r="U773" s="7" t="s">
        <v>42</v>
      </c>
      <c r="V773" s="13">
        <v>41518</v>
      </c>
      <c r="W773" s="13" t="s">
        <v>319</v>
      </c>
      <c r="X773" s="13" t="str">
        <f t="shared" si="26"/>
        <v>9/2/2017</v>
      </c>
      <c r="Y773" s="13" t="s">
        <v>356</v>
      </c>
      <c r="Z773" s="13"/>
      <c r="AA773" s="14">
        <v>9</v>
      </c>
      <c r="AB773" s="14" t="s">
        <v>45</v>
      </c>
      <c r="AC773" s="7" t="s">
        <v>46</v>
      </c>
      <c r="AD773" s="7" t="s">
        <v>47</v>
      </c>
      <c r="AE773" s="7" t="s">
        <v>38</v>
      </c>
      <c r="AF773" s="15">
        <v>4703409.2060524803</v>
      </c>
      <c r="AQ773" s="7" t="s">
        <v>58</v>
      </c>
      <c r="AR773" s="7" t="s">
        <v>44</v>
      </c>
      <c r="AS773" s="7" t="s">
        <v>42</v>
      </c>
      <c r="AT773" s="13">
        <v>41518</v>
      </c>
      <c r="AU773" s="13" t="s">
        <v>356</v>
      </c>
      <c r="AV773" s="235" t="str">
        <f t="shared" si="27"/>
        <v>Q3</v>
      </c>
      <c r="AW773" s="14" t="s">
        <v>45</v>
      </c>
      <c r="AX773" s="7" t="s">
        <v>46</v>
      </c>
      <c r="AY773" s="7" t="s">
        <v>47</v>
      </c>
      <c r="AZ773" s="7" t="s">
        <v>38</v>
      </c>
      <c r="BA773" s="15">
        <v>4703409.2060524803</v>
      </c>
    </row>
    <row r="774" spans="2:53">
      <c r="B774" s="238"/>
      <c r="C774" s="239"/>
      <c r="D774" s="239"/>
      <c r="E774" s="240"/>
      <c r="F774" s="240"/>
      <c r="G774" s="240"/>
      <c r="H774" s="241"/>
      <c r="I774" s="241"/>
      <c r="J774" s="239"/>
      <c r="K774" s="239"/>
      <c r="L774" s="239"/>
      <c r="M774" s="242"/>
      <c r="S774" s="7" t="s">
        <v>58</v>
      </c>
      <c r="T774" s="7" t="s">
        <v>44</v>
      </c>
      <c r="U774" s="7" t="s">
        <v>42</v>
      </c>
      <c r="V774" s="13">
        <v>41548</v>
      </c>
      <c r="W774" s="13" t="s">
        <v>320</v>
      </c>
      <c r="X774" s="13" t="str">
        <f t="shared" si="26"/>
        <v>10/2/2017</v>
      </c>
      <c r="Y774" s="13" t="s">
        <v>357</v>
      </c>
      <c r="Z774" s="13"/>
      <c r="AA774" s="14">
        <v>10</v>
      </c>
      <c r="AB774" s="14" t="s">
        <v>45</v>
      </c>
      <c r="AC774" s="7" t="s">
        <v>46</v>
      </c>
      <c r="AD774" s="7" t="s">
        <v>47</v>
      </c>
      <c r="AE774" s="7" t="s">
        <v>38</v>
      </c>
      <c r="AF774" s="15">
        <v>6020479.2997298883</v>
      </c>
      <c r="AQ774" s="7" t="s">
        <v>58</v>
      </c>
      <c r="AR774" s="7" t="s">
        <v>44</v>
      </c>
      <c r="AS774" s="7" t="s">
        <v>42</v>
      </c>
      <c r="AT774" s="13">
        <v>41548</v>
      </c>
      <c r="AU774" s="13" t="s">
        <v>357</v>
      </c>
      <c r="AV774" s="235" t="str">
        <f t="shared" si="27"/>
        <v>Q4</v>
      </c>
      <c r="AW774" s="14" t="s">
        <v>45</v>
      </c>
      <c r="AX774" s="7" t="s">
        <v>46</v>
      </c>
      <c r="AY774" s="7" t="s">
        <v>47</v>
      </c>
      <c r="AZ774" s="7" t="s">
        <v>38</v>
      </c>
      <c r="BA774" s="15">
        <v>6020479.2997298883</v>
      </c>
    </row>
    <row r="775" spans="2:53">
      <c r="B775" s="243"/>
      <c r="C775" s="244"/>
      <c r="D775" s="244"/>
      <c r="E775" s="245"/>
      <c r="F775" s="245"/>
      <c r="G775" s="245"/>
      <c r="H775" s="246"/>
      <c r="I775" s="246"/>
      <c r="J775" s="244"/>
      <c r="K775" s="244"/>
      <c r="L775" s="244"/>
      <c r="M775" s="247"/>
      <c r="S775" s="7" t="s">
        <v>58</v>
      </c>
      <c r="T775" s="7" t="s">
        <v>44</v>
      </c>
      <c r="U775" s="7" t="s">
        <v>42</v>
      </c>
      <c r="V775" s="13">
        <v>41579</v>
      </c>
      <c r="W775" s="13" t="s">
        <v>321</v>
      </c>
      <c r="X775" s="13" t="str">
        <f t="shared" si="26"/>
        <v>11/2/2017</v>
      </c>
      <c r="Y775" s="13" t="s">
        <v>358</v>
      </c>
      <c r="Z775" s="13"/>
      <c r="AA775" s="14">
        <v>11</v>
      </c>
      <c r="AB775" s="14" t="s">
        <v>45</v>
      </c>
      <c r="AC775" s="7" t="s">
        <v>46</v>
      </c>
      <c r="AD775" s="7" t="s">
        <v>47</v>
      </c>
      <c r="AE775" s="7" t="s">
        <v>38</v>
      </c>
      <c r="AF775" s="15">
        <v>6461172.5917462073</v>
      </c>
      <c r="AQ775" s="7" t="s">
        <v>58</v>
      </c>
      <c r="AR775" s="7" t="s">
        <v>44</v>
      </c>
      <c r="AS775" s="7" t="s">
        <v>42</v>
      </c>
      <c r="AT775" s="13">
        <v>41579</v>
      </c>
      <c r="AU775" s="13" t="s">
        <v>358</v>
      </c>
      <c r="AV775" s="235" t="str">
        <f t="shared" si="27"/>
        <v>Q4</v>
      </c>
      <c r="AW775" s="14" t="s">
        <v>45</v>
      </c>
      <c r="AX775" s="7" t="s">
        <v>46</v>
      </c>
      <c r="AY775" s="7" t="s">
        <v>47</v>
      </c>
      <c r="AZ775" s="7" t="s">
        <v>38</v>
      </c>
      <c r="BA775" s="15">
        <v>6461172.5917462073</v>
      </c>
    </row>
    <row r="776" spans="2:53">
      <c r="B776" s="238"/>
      <c r="C776" s="239"/>
      <c r="D776" s="239"/>
      <c r="E776" s="240"/>
      <c r="F776" s="240"/>
      <c r="G776" s="240"/>
      <c r="H776" s="241"/>
      <c r="I776" s="241"/>
      <c r="J776" s="239"/>
      <c r="K776" s="239"/>
      <c r="L776" s="239"/>
      <c r="M776" s="242"/>
      <c r="S776" s="7" t="s">
        <v>58</v>
      </c>
      <c r="T776" s="7" t="s">
        <v>44</v>
      </c>
      <c r="U776" s="7" t="s">
        <v>42</v>
      </c>
      <c r="V776" s="13">
        <v>41609</v>
      </c>
      <c r="W776" s="13" t="s">
        <v>322</v>
      </c>
      <c r="X776" s="13" t="str">
        <f t="shared" si="26"/>
        <v>12/2/2017</v>
      </c>
      <c r="Y776" s="13" t="s">
        <v>359</v>
      </c>
      <c r="Z776" s="13"/>
      <c r="AA776" s="14">
        <v>12</v>
      </c>
      <c r="AB776" s="14" t="s">
        <v>45</v>
      </c>
      <c r="AC776" s="7" t="s">
        <v>46</v>
      </c>
      <c r="AD776" s="7" t="s">
        <v>47</v>
      </c>
      <c r="AE776" s="7" t="s">
        <v>38</v>
      </c>
      <c r="AF776" s="15">
        <v>3399470.2212770889</v>
      </c>
      <c r="AQ776" s="7" t="s">
        <v>58</v>
      </c>
      <c r="AR776" s="7" t="s">
        <v>44</v>
      </c>
      <c r="AS776" s="7" t="s">
        <v>42</v>
      </c>
      <c r="AT776" s="13">
        <v>41609</v>
      </c>
      <c r="AU776" s="13" t="s">
        <v>359</v>
      </c>
      <c r="AV776" s="235" t="str">
        <f t="shared" si="27"/>
        <v>Q4</v>
      </c>
      <c r="AW776" s="14" t="s">
        <v>45</v>
      </c>
      <c r="AX776" s="7" t="s">
        <v>46</v>
      </c>
      <c r="AY776" s="7" t="s">
        <v>47</v>
      </c>
      <c r="AZ776" s="7" t="s">
        <v>38</v>
      </c>
      <c r="BA776" s="15">
        <v>3399470.2212770889</v>
      </c>
    </row>
    <row r="777" spans="2:53">
      <c r="B777" s="243"/>
      <c r="C777" s="244"/>
      <c r="D777" s="244"/>
      <c r="E777" s="245"/>
      <c r="F777" s="245"/>
      <c r="G777" s="245"/>
      <c r="H777" s="246"/>
      <c r="I777" s="246"/>
      <c r="J777" s="244"/>
      <c r="K777" s="244"/>
      <c r="L777" s="244"/>
      <c r="M777" s="247"/>
      <c r="S777" s="7" t="s">
        <v>58</v>
      </c>
      <c r="T777" s="7" t="s">
        <v>44</v>
      </c>
      <c r="U777" s="7" t="s">
        <v>42</v>
      </c>
      <c r="V777" s="13">
        <v>41640</v>
      </c>
      <c r="W777" s="13" t="s">
        <v>312</v>
      </c>
      <c r="X777" s="13" t="str">
        <f t="shared" si="26"/>
        <v>1/2/2018</v>
      </c>
      <c r="Y777" s="13" t="s">
        <v>360</v>
      </c>
      <c r="Z777" s="13"/>
      <c r="AA777" s="14">
        <v>1</v>
      </c>
      <c r="AB777" s="14" t="s">
        <v>45</v>
      </c>
      <c r="AC777" s="7" t="s">
        <v>46</v>
      </c>
      <c r="AD777" s="7" t="s">
        <v>47</v>
      </c>
      <c r="AE777" s="7" t="s">
        <v>38</v>
      </c>
      <c r="AF777" s="15">
        <v>3168116.576105712</v>
      </c>
      <c r="AQ777" s="7" t="s">
        <v>58</v>
      </c>
      <c r="AR777" s="7" t="s">
        <v>44</v>
      </c>
      <c r="AS777" s="7" t="s">
        <v>42</v>
      </c>
      <c r="AT777" s="13">
        <v>41640</v>
      </c>
      <c r="AU777" s="13" t="s">
        <v>360</v>
      </c>
      <c r="AV777" s="235" t="str">
        <f t="shared" si="27"/>
        <v>Q1</v>
      </c>
      <c r="AW777" s="14" t="s">
        <v>45</v>
      </c>
      <c r="AX777" s="7" t="s">
        <v>46</v>
      </c>
      <c r="AY777" s="7" t="s">
        <v>47</v>
      </c>
      <c r="AZ777" s="7" t="s">
        <v>38</v>
      </c>
      <c r="BA777" s="15">
        <v>3168116.576105712</v>
      </c>
    </row>
    <row r="778" spans="2:53">
      <c r="B778" s="238"/>
      <c r="C778" s="239"/>
      <c r="D778" s="239"/>
      <c r="E778" s="240"/>
      <c r="F778" s="240"/>
      <c r="G778" s="240"/>
      <c r="H778" s="241"/>
      <c r="I778" s="241"/>
      <c r="J778" s="239"/>
      <c r="K778" s="239"/>
      <c r="L778" s="239"/>
      <c r="M778" s="242"/>
      <c r="S778" s="7" t="s">
        <v>58</v>
      </c>
      <c r="T778" s="7" t="s">
        <v>44</v>
      </c>
      <c r="U778" s="7" t="s">
        <v>42</v>
      </c>
      <c r="V778" s="13">
        <v>41671</v>
      </c>
      <c r="W778" s="13" t="s">
        <v>313</v>
      </c>
      <c r="X778" s="13" t="str">
        <f t="shared" si="26"/>
        <v>2/2/2018</v>
      </c>
      <c r="Y778" s="13" t="s">
        <v>361</v>
      </c>
      <c r="Z778" s="13"/>
      <c r="AA778" s="14">
        <v>2</v>
      </c>
      <c r="AB778" s="14" t="s">
        <v>45</v>
      </c>
      <c r="AC778" s="7" t="s">
        <v>46</v>
      </c>
      <c r="AD778" s="7" t="s">
        <v>47</v>
      </c>
      <c r="AE778" s="7" t="s">
        <v>38</v>
      </c>
      <c r="AF778" s="15">
        <v>3601517.3685167041</v>
      </c>
      <c r="AQ778" s="7" t="s">
        <v>58</v>
      </c>
      <c r="AR778" s="7" t="s">
        <v>44</v>
      </c>
      <c r="AS778" s="7" t="s">
        <v>42</v>
      </c>
      <c r="AT778" s="13">
        <v>41671</v>
      </c>
      <c r="AU778" s="13" t="s">
        <v>361</v>
      </c>
      <c r="AV778" s="235" t="str">
        <f t="shared" si="27"/>
        <v>Q1</v>
      </c>
      <c r="AW778" s="14" t="s">
        <v>45</v>
      </c>
      <c r="AX778" s="7" t="s">
        <v>46</v>
      </c>
      <c r="AY778" s="7" t="s">
        <v>47</v>
      </c>
      <c r="AZ778" s="7" t="s">
        <v>38</v>
      </c>
      <c r="BA778" s="15">
        <v>3601517.3685167041</v>
      </c>
    </row>
    <row r="779" spans="2:53">
      <c r="B779" s="243"/>
      <c r="C779" s="244"/>
      <c r="D779" s="244"/>
      <c r="E779" s="245"/>
      <c r="F779" s="245"/>
      <c r="G779" s="245"/>
      <c r="H779" s="246"/>
      <c r="I779" s="246"/>
      <c r="J779" s="244"/>
      <c r="K779" s="244"/>
      <c r="L779" s="244"/>
      <c r="M779" s="247"/>
      <c r="S779" s="7" t="s">
        <v>58</v>
      </c>
      <c r="T779" s="7" t="s">
        <v>44</v>
      </c>
      <c r="U779" s="7" t="s">
        <v>42</v>
      </c>
      <c r="V779" s="13">
        <v>41699</v>
      </c>
      <c r="W779" s="13" t="s">
        <v>314</v>
      </c>
      <c r="X779" s="13" t="str">
        <f t="shared" si="26"/>
        <v>3/2/2018</v>
      </c>
      <c r="Y779" s="13" t="s">
        <v>362</v>
      </c>
      <c r="Z779" s="13"/>
      <c r="AA779" s="14">
        <v>3</v>
      </c>
      <c r="AB779" s="14" t="s">
        <v>45</v>
      </c>
      <c r="AC779" s="7" t="s">
        <v>46</v>
      </c>
      <c r="AD779" s="7" t="s">
        <v>47</v>
      </c>
      <c r="AE779" s="7" t="s">
        <v>38</v>
      </c>
      <c r="AF779" s="15">
        <v>3449559.2207462396</v>
      </c>
      <c r="AQ779" s="7" t="s">
        <v>58</v>
      </c>
      <c r="AR779" s="7" t="s">
        <v>44</v>
      </c>
      <c r="AS779" s="7" t="s">
        <v>42</v>
      </c>
      <c r="AT779" s="13">
        <v>41699</v>
      </c>
      <c r="AU779" s="13" t="s">
        <v>362</v>
      </c>
      <c r="AV779" s="235" t="str">
        <f t="shared" si="27"/>
        <v>Q1</v>
      </c>
      <c r="AW779" s="14" t="s">
        <v>45</v>
      </c>
      <c r="AX779" s="7" t="s">
        <v>46</v>
      </c>
      <c r="AY779" s="7" t="s">
        <v>47</v>
      </c>
      <c r="AZ779" s="7" t="s">
        <v>38</v>
      </c>
      <c r="BA779" s="15">
        <v>3449559.2207462396</v>
      </c>
    </row>
    <row r="780" spans="2:53">
      <c r="B780" s="238"/>
      <c r="C780" s="239"/>
      <c r="D780" s="239"/>
      <c r="E780" s="240"/>
      <c r="F780" s="240"/>
      <c r="G780" s="240"/>
      <c r="H780" s="241"/>
      <c r="I780" s="241"/>
      <c r="J780" s="239"/>
      <c r="K780" s="239"/>
      <c r="L780" s="239"/>
      <c r="M780" s="242"/>
      <c r="S780" s="7" t="s">
        <v>58</v>
      </c>
      <c r="T780" s="7" t="s">
        <v>44</v>
      </c>
      <c r="U780" s="7" t="s">
        <v>42</v>
      </c>
      <c r="V780" s="13">
        <v>41730</v>
      </c>
      <c r="W780" s="13" t="s">
        <v>315</v>
      </c>
      <c r="X780" s="13" t="str">
        <f t="shared" si="26"/>
        <v>4/2/2018</v>
      </c>
      <c r="Y780" s="13" t="s">
        <v>363</v>
      </c>
      <c r="Z780" s="13"/>
      <c r="AA780" s="14">
        <v>4</v>
      </c>
      <c r="AB780" s="14" t="s">
        <v>45</v>
      </c>
      <c r="AC780" s="7" t="s">
        <v>46</v>
      </c>
      <c r="AD780" s="7" t="s">
        <v>47</v>
      </c>
      <c r="AE780" s="7" t="s">
        <v>38</v>
      </c>
      <c r="AF780" s="15">
        <v>3875884.2425812325</v>
      </c>
      <c r="AQ780" s="7" t="s">
        <v>58</v>
      </c>
      <c r="AR780" s="7" t="s">
        <v>44</v>
      </c>
      <c r="AS780" s="7" t="s">
        <v>42</v>
      </c>
      <c r="AT780" s="13">
        <v>41730</v>
      </c>
      <c r="AU780" s="13" t="s">
        <v>363</v>
      </c>
      <c r="AV780" s="235" t="str">
        <f t="shared" si="27"/>
        <v>Q2</v>
      </c>
      <c r="AW780" s="14" t="s">
        <v>45</v>
      </c>
      <c r="AX780" s="7" t="s">
        <v>46</v>
      </c>
      <c r="AY780" s="7" t="s">
        <v>47</v>
      </c>
      <c r="AZ780" s="7" t="s">
        <v>38</v>
      </c>
      <c r="BA780" s="15">
        <v>3875884.2425812325</v>
      </c>
    </row>
    <row r="781" spans="2:53">
      <c r="B781" s="243"/>
      <c r="C781" s="244"/>
      <c r="D781" s="244"/>
      <c r="E781" s="245"/>
      <c r="F781" s="245"/>
      <c r="G781" s="245"/>
      <c r="H781" s="246"/>
      <c r="I781" s="246"/>
      <c r="J781" s="244"/>
      <c r="K781" s="244"/>
      <c r="L781" s="244"/>
      <c r="M781" s="247"/>
      <c r="S781" s="7" t="s">
        <v>58</v>
      </c>
      <c r="T781" s="7" t="s">
        <v>44</v>
      </c>
      <c r="U781" s="7" t="s">
        <v>42</v>
      </c>
      <c r="V781" s="13">
        <v>41760</v>
      </c>
      <c r="W781" s="13" t="s">
        <v>272</v>
      </c>
      <c r="X781" s="13" t="str">
        <f t="shared" si="26"/>
        <v>5/2/2018</v>
      </c>
      <c r="Y781" s="13" t="s">
        <v>364</v>
      </c>
      <c r="Z781" s="13"/>
      <c r="AA781" s="14">
        <v>5</v>
      </c>
      <c r="AB781" s="14" t="s">
        <v>45</v>
      </c>
      <c r="AC781" s="7" t="s">
        <v>46</v>
      </c>
      <c r="AD781" s="7" t="s">
        <v>47</v>
      </c>
      <c r="AE781" s="7" t="s">
        <v>38</v>
      </c>
      <c r="AF781" s="15">
        <v>4224276.0222364804</v>
      </c>
      <c r="AQ781" s="7" t="s">
        <v>58</v>
      </c>
      <c r="AR781" s="7" t="s">
        <v>44</v>
      </c>
      <c r="AS781" s="7" t="s">
        <v>42</v>
      </c>
      <c r="AT781" s="13">
        <v>41760</v>
      </c>
      <c r="AU781" s="13" t="s">
        <v>364</v>
      </c>
      <c r="AV781" s="235" t="str">
        <f t="shared" si="27"/>
        <v>Q2</v>
      </c>
      <c r="AW781" s="14" t="s">
        <v>45</v>
      </c>
      <c r="AX781" s="7" t="s">
        <v>46</v>
      </c>
      <c r="AY781" s="7" t="s">
        <v>47</v>
      </c>
      <c r="AZ781" s="7" t="s">
        <v>38</v>
      </c>
      <c r="BA781" s="15">
        <v>4224276.0222364804</v>
      </c>
    </row>
    <row r="782" spans="2:53">
      <c r="B782" s="238"/>
      <c r="C782" s="239"/>
      <c r="D782" s="239"/>
      <c r="E782" s="240"/>
      <c r="F782" s="240"/>
      <c r="G782" s="240"/>
      <c r="H782" s="241"/>
      <c r="I782" s="241"/>
      <c r="J782" s="239"/>
      <c r="K782" s="239"/>
      <c r="L782" s="239"/>
      <c r="M782" s="242"/>
      <c r="S782" s="7" t="s">
        <v>58</v>
      </c>
      <c r="T782" s="7" t="s">
        <v>44</v>
      </c>
      <c r="U782" s="7" t="s">
        <v>42</v>
      </c>
      <c r="V782" s="13">
        <v>41791</v>
      </c>
      <c r="W782" s="13" t="s">
        <v>316</v>
      </c>
      <c r="X782" s="13" t="str">
        <f t="shared" si="26"/>
        <v>6/2/2018</v>
      </c>
      <c r="Y782" s="13" t="s">
        <v>365</v>
      </c>
      <c r="Z782" s="13"/>
      <c r="AA782" s="14">
        <v>6</v>
      </c>
      <c r="AB782" s="14" t="s">
        <v>45</v>
      </c>
      <c r="AC782" s="7" t="s">
        <v>46</v>
      </c>
      <c r="AD782" s="7" t="s">
        <v>47</v>
      </c>
      <c r="AE782" s="7" t="s">
        <v>38</v>
      </c>
      <c r="AF782" s="15">
        <v>2229175.6542357123</v>
      </c>
      <c r="AQ782" s="7" t="s">
        <v>58</v>
      </c>
      <c r="AR782" s="7" t="s">
        <v>44</v>
      </c>
      <c r="AS782" s="7" t="s">
        <v>42</v>
      </c>
      <c r="AT782" s="13">
        <v>41791</v>
      </c>
      <c r="AU782" s="13" t="s">
        <v>365</v>
      </c>
      <c r="AV782" s="235" t="str">
        <f t="shared" si="27"/>
        <v>Q2</v>
      </c>
      <c r="AW782" s="14" t="s">
        <v>45</v>
      </c>
      <c r="AX782" s="7" t="s">
        <v>46</v>
      </c>
      <c r="AY782" s="7" t="s">
        <v>47</v>
      </c>
      <c r="AZ782" s="7" t="s">
        <v>38</v>
      </c>
      <c r="BA782" s="15">
        <v>2229175.6542357123</v>
      </c>
    </row>
    <row r="783" spans="2:53">
      <c r="B783" s="243"/>
      <c r="C783" s="244"/>
      <c r="D783" s="244"/>
      <c r="E783" s="245"/>
      <c r="F783" s="245"/>
      <c r="G783" s="245"/>
      <c r="H783" s="246"/>
      <c r="I783" s="246"/>
      <c r="J783" s="244"/>
      <c r="K783" s="244"/>
      <c r="L783" s="244"/>
      <c r="M783" s="247"/>
      <c r="S783" s="7" t="s">
        <v>58</v>
      </c>
      <c r="T783" s="7" t="s">
        <v>44</v>
      </c>
      <c r="U783" s="7" t="s">
        <v>42</v>
      </c>
      <c r="V783" s="13">
        <v>41456</v>
      </c>
      <c r="W783" s="13" t="s">
        <v>317</v>
      </c>
      <c r="X783" s="13" t="str">
        <f t="shared" si="26"/>
        <v>7/2/2017</v>
      </c>
      <c r="Y783" s="13" t="s">
        <v>354</v>
      </c>
      <c r="Z783" s="13"/>
      <c r="AA783" s="14">
        <v>7</v>
      </c>
      <c r="AB783" s="14" t="s">
        <v>45</v>
      </c>
      <c r="AC783" s="7" t="s">
        <v>48</v>
      </c>
      <c r="AD783" s="7" t="s">
        <v>49</v>
      </c>
      <c r="AE783" s="7" t="s">
        <v>38</v>
      </c>
      <c r="AF783" s="15">
        <v>1958496.2303689439</v>
      </c>
      <c r="AQ783" s="7" t="s">
        <v>58</v>
      </c>
      <c r="AR783" s="7" t="s">
        <v>44</v>
      </c>
      <c r="AS783" s="7" t="s">
        <v>42</v>
      </c>
      <c r="AT783" s="13">
        <v>41456</v>
      </c>
      <c r="AU783" s="13" t="s">
        <v>354</v>
      </c>
      <c r="AV783" s="235" t="str">
        <f t="shared" si="27"/>
        <v>Q3</v>
      </c>
      <c r="AW783" s="14" t="s">
        <v>45</v>
      </c>
      <c r="AX783" s="7" t="s">
        <v>48</v>
      </c>
      <c r="AY783" s="7" t="s">
        <v>49</v>
      </c>
      <c r="AZ783" s="7" t="s">
        <v>38</v>
      </c>
      <c r="BA783" s="15">
        <v>1958496.2303689439</v>
      </c>
    </row>
    <row r="784" spans="2:53">
      <c r="B784" s="238"/>
      <c r="C784" s="239"/>
      <c r="D784" s="239"/>
      <c r="E784" s="240"/>
      <c r="F784" s="240"/>
      <c r="G784" s="240"/>
      <c r="H784" s="241"/>
      <c r="I784" s="241"/>
      <c r="J784" s="239"/>
      <c r="K784" s="239"/>
      <c r="L784" s="239"/>
      <c r="M784" s="242"/>
      <c r="S784" s="7" t="s">
        <v>58</v>
      </c>
      <c r="T784" s="7" t="s">
        <v>44</v>
      </c>
      <c r="U784" s="7" t="s">
        <v>42</v>
      </c>
      <c r="V784" s="13">
        <v>41487</v>
      </c>
      <c r="W784" s="13" t="s">
        <v>318</v>
      </c>
      <c r="X784" s="13" t="str">
        <f t="shared" si="26"/>
        <v>8/2/2017</v>
      </c>
      <c r="Y784" s="13" t="s">
        <v>355</v>
      </c>
      <c r="Z784" s="13"/>
      <c r="AA784" s="14">
        <v>8</v>
      </c>
      <c r="AB784" s="14" t="s">
        <v>45</v>
      </c>
      <c r="AC784" s="7" t="s">
        <v>48</v>
      </c>
      <c r="AD784" s="7" t="s">
        <v>49</v>
      </c>
      <c r="AE784" s="7" t="s">
        <v>38</v>
      </c>
      <c r="AF784" s="15">
        <v>2195052.7782959999</v>
      </c>
      <c r="AQ784" s="7" t="s">
        <v>58</v>
      </c>
      <c r="AR784" s="7" t="s">
        <v>44</v>
      </c>
      <c r="AS784" s="7" t="s">
        <v>42</v>
      </c>
      <c r="AT784" s="13">
        <v>41487</v>
      </c>
      <c r="AU784" s="13" t="s">
        <v>355</v>
      </c>
      <c r="AV784" s="235" t="str">
        <f t="shared" si="27"/>
        <v>Q3</v>
      </c>
      <c r="AW784" s="14" t="s">
        <v>45</v>
      </c>
      <c r="AX784" s="7" t="s">
        <v>48</v>
      </c>
      <c r="AY784" s="7" t="s">
        <v>49</v>
      </c>
      <c r="AZ784" s="7" t="s">
        <v>38</v>
      </c>
      <c r="BA784" s="15">
        <v>2195052.7782959999</v>
      </c>
    </row>
    <row r="785" spans="2:53">
      <c r="B785" s="243"/>
      <c r="C785" s="244"/>
      <c r="D785" s="244"/>
      <c r="E785" s="245"/>
      <c r="F785" s="245"/>
      <c r="G785" s="245"/>
      <c r="H785" s="246"/>
      <c r="I785" s="246"/>
      <c r="J785" s="244"/>
      <c r="K785" s="244"/>
      <c r="L785" s="244"/>
      <c r="M785" s="247"/>
      <c r="S785" s="7" t="s">
        <v>58</v>
      </c>
      <c r="T785" s="7" t="s">
        <v>44</v>
      </c>
      <c r="U785" s="7" t="s">
        <v>42</v>
      </c>
      <c r="V785" s="13">
        <v>41518</v>
      </c>
      <c r="W785" s="13" t="s">
        <v>319</v>
      </c>
      <c r="X785" s="13" t="str">
        <f t="shared" si="26"/>
        <v>9/2/2017</v>
      </c>
      <c r="Y785" s="13" t="s">
        <v>356</v>
      </c>
      <c r="Z785" s="13"/>
      <c r="AA785" s="14">
        <v>9</v>
      </c>
      <c r="AB785" s="14" t="s">
        <v>45</v>
      </c>
      <c r="AC785" s="7" t="s">
        <v>48</v>
      </c>
      <c r="AD785" s="7" t="s">
        <v>49</v>
      </c>
      <c r="AE785" s="7" t="s">
        <v>38</v>
      </c>
      <c r="AF785" s="15">
        <v>2264552.5099384319</v>
      </c>
      <c r="AQ785" s="7" t="s">
        <v>58</v>
      </c>
      <c r="AR785" s="7" t="s">
        <v>44</v>
      </c>
      <c r="AS785" s="7" t="s">
        <v>42</v>
      </c>
      <c r="AT785" s="13">
        <v>41518</v>
      </c>
      <c r="AU785" s="13" t="s">
        <v>356</v>
      </c>
      <c r="AV785" s="235" t="str">
        <f t="shared" si="27"/>
        <v>Q3</v>
      </c>
      <c r="AW785" s="14" t="s">
        <v>45</v>
      </c>
      <c r="AX785" s="7" t="s">
        <v>48</v>
      </c>
      <c r="AY785" s="7" t="s">
        <v>49</v>
      </c>
      <c r="AZ785" s="7" t="s">
        <v>38</v>
      </c>
      <c r="BA785" s="15">
        <v>2264552.5099384319</v>
      </c>
    </row>
    <row r="786" spans="2:53">
      <c r="B786" s="238"/>
      <c r="C786" s="239"/>
      <c r="D786" s="239"/>
      <c r="E786" s="240"/>
      <c r="F786" s="240"/>
      <c r="G786" s="240"/>
      <c r="H786" s="241"/>
      <c r="I786" s="241"/>
      <c r="J786" s="239"/>
      <c r="K786" s="239"/>
      <c r="L786" s="239"/>
      <c r="M786" s="242"/>
      <c r="S786" s="7" t="s">
        <v>58</v>
      </c>
      <c r="T786" s="7" t="s">
        <v>44</v>
      </c>
      <c r="U786" s="7" t="s">
        <v>42</v>
      </c>
      <c r="V786" s="13">
        <v>41548</v>
      </c>
      <c r="W786" s="13" t="s">
        <v>320</v>
      </c>
      <c r="X786" s="13" t="str">
        <f t="shared" si="26"/>
        <v>10/2/2017</v>
      </c>
      <c r="Y786" s="13" t="s">
        <v>357</v>
      </c>
      <c r="Z786" s="13"/>
      <c r="AA786" s="14">
        <v>10</v>
      </c>
      <c r="AB786" s="14" t="s">
        <v>45</v>
      </c>
      <c r="AC786" s="7" t="s">
        <v>48</v>
      </c>
      <c r="AD786" s="7" t="s">
        <v>49</v>
      </c>
      <c r="AE786" s="7" t="s">
        <v>38</v>
      </c>
      <c r="AF786" s="15">
        <v>2839505.8993002246</v>
      </c>
      <c r="AQ786" s="7" t="s">
        <v>58</v>
      </c>
      <c r="AR786" s="7" t="s">
        <v>44</v>
      </c>
      <c r="AS786" s="7" t="s">
        <v>42</v>
      </c>
      <c r="AT786" s="13">
        <v>41548</v>
      </c>
      <c r="AU786" s="13" t="s">
        <v>357</v>
      </c>
      <c r="AV786" s="235" t="str">
        <f t="shared" si="27"/>
        <v>Q4</v>
      </c>
      <c r="AW786" s="14" t="s">
        <v>45</v>
      </c>
      <c r="AX786" s="7" t="s">
        <v>48</v>
      </c>
      <c r="AY786" s="7" t="s">
        <v>49</v>
      </c>
      <c r="AZ786" s="7" t="s">
        <v>38</v>
      </c>
      <c r="BA786" s="15">
        <v>2839505.8993002246</v>
      </c>
    </row>
    <row r="787" spans="2:53">
      <c r="B787" s="243"/>
      <c r="C787" s="244"/>
      <c r="D787" s="244"/>
      <c r="E787" s="245"/>
      <c r="F787" s="245"/>
      <c r="G787" s="245"/>
      <c r="H787" s="246"/>
      <c r="I787" s="246"/>
      <c r="J787" s="244"/>
      <c r="K787" s="244"/>
      <c r="L787" s="244"/>
      <c r="M787" s="247"/>
      <c r="S787" s="7" t="s">
        <v>58</v>
      </c>
      <c r="T787" s="7" t="s">
        <v>44</v>
      </c>
      <c r="U787" s="7" t="s">
        <v>42</v>
      </c>
      <c r="V787" s="13">
        <v>41579</v>
      </c>
      <c r="W787" s="13" t="s">
        <v>321</v>
      </c>
      <c r="X787" s="13" t="str">
        <f t="shared" si="26"/>
        <v>11/2/2017</v>
      </c>
      <c r="Y787" s="13" t="s">
        <v>358</v>
      </c>
      <c r="Z787" s="13"/>
      <c r="AA787" s="14">
        <v>11</v>
      </c>
      <c r="AB787" s="14" t="s">
        <v>45</v>
      </c>
      <c r="AC787" s="7" t="s">
        <v>48</v>
      </c>
      <c r="AD787" s="7" t="s">
        <v>49</v>
      </c>
      <c r="AE787" s="7" t="s">
        <v>38</v>
      </c>
      <c r="AF787" s="15">
        <v>3159420.5430006236</v>
      </c>
      <c r="AQ787" s="7" t="s">
        <v>58</v>
      </c>
      <c r="AR787" s="7" t="s">
        <v>44</v>
      </c>
      <c r="AS787" s="7" t="s">
        <v>42</v>
      </c>
      <c r="AT787" s="13">
        <v>41579</v>
      </c>
      <c r="AU787" s="13" t="s">
        <v>358</v>
      </c>
      <c r="AV787" s="235" t="str">
        <f t="shared" si="27"/>
        <v>Q4</v>
      </c>
      <c r="AW787" s="14" t="s">
        <v>45</v>
      </c>
      <c r="AX787" s="7" t="s">
        <v>48</v>
      </c>
      <c r="AY787" s="7" t="s">
        <v>49</v>
      </c>
      <c r="AZ787" s="7" t="s">
        <v>38</v>
      </c>
      <c r="BA787" s="15">
        <v>3159420.5430006236</v>
      </c>
    </row>
    <row r="788" spans="2:53">
      <c r="B788" s="238"/>
      <c r="C788" s="239"/>
      <c r="D788" s="239"/>
      <c r="E788" s="240"/>
      <c r="F788" s="240"/>
      <c r="G788" s="240"/>
      <c r="H788" s="241"/>
      <c r="I788" s="241"/>
      <c r="J788" s="239"/>
      <c r="K788" s="239"/>
      <c r="L788" s="239"/>
      <c r="M788" s="242"/>
      <c r="S788" s="7" t="s">
        <v>58</v>
      </c>
      <c r="T788" s="7" t="s">
        <v>44</v>
      </c>
      <c r="U788" s="7" t="s">
        <v>42</v>
      </c>
      <c r="V788" s="13">
        <v>41609</v>
      </c>
      <c r="W788" s="13" t="s">
        <v>322</v>
      </c>
      <c r="X788" s="13" t="str">
        <f t="shared" si="26"/>
        <v>12/2/2017</v>
      </c>
      <c r="Y788" s="13" t="s">
        <v>359</v>
      </c>
      <c r="Z788" s="13"/>
      <c r="AA788" s="14">
        <v>12</v>
      </c>
      <c r="AB788" s="14" t="s">
        <v>45</v>
      </c>
      <c r="AC788" s="7" t="s">
        <v>48</v>
      </c>
      <c r="AD788" s="7" t="s">
        <v>49</v>
      </c>
      <c r="AE788" s="7" t="s">
        <v>38</v>
      </c>
      <c r="AF788" s="15">
        <v>1724509.5598100165</v>
      </c>
      <c r="AQ788" s="7" t="s">
        <v>58</v>
      </c>
      <c r="AR788" s="7" t="s">
        <v>44</v>
      </c>
      <c r="AS788" s="7" t="s">
        <v>42</v>
      </c>
      <c r="AT788" s="13">
        <v>41609</v>
      </c>
      <c r="AU788" s="13" t="s">
        <v>359</v>
      </c>
      <c r="AV788" s="235" t="str">
        <f t="shared" si="27"/>
        <v>Q4</v>
      </c>
      <c r="AW788" s="14" t="s">
        <v>45</v>
      </c>
      <c r="AX788" s="7" t="s">
        <v>48</v>
      </c>
      <c r="AY788" s="7" t="s">
        <v>49</v>
      </c>
      <c r="AZ788" s="7" t="s">
        <v>38</v>
      </c>
      <c r="BA788" s="15">
        <v>1724509.5598100165</v>
      </c>
    </row>
    <row r="789" spans="2:53">
      <c r="B789" s="243"/>
      <c r="C789" s="244"/>
      <c r="D789" s="244"/>
      <c r="E789" s="245"/>
      <c r="F789" s="245"/>
      <c r="G789" s="245"/>
      <c r="H789" s="246"/>
      <c r="I789" s="246"/>
      <c r="J789" s="244"/>
      <c r="K789" s="244"/>
      <c r="L789" s="244"/>
      <c r="M789" s="247"/>
      <c r="S789" s="7" t="s">
        <v>58</v>
      </c>
      <c r="T789" s="7" t="s">
        <v>44</v>
      </c>
      <c r="U789" s="7" t="s">
        <v>42</v>
      </c>
      <c r="V789" s="13">
        <v>41640</v>
      </c>
      <c r="W789" s="13" t="s">
        <v>312</v>
      </c>
      <c r="X789" s="13" t="str">
        <f t="shared" si="26"/>
        <v>1/2/2018</v>
      </c>
      <c r="Y789" s="13" t="s">
        <v>360</v>
      </c>
      <c r="Z789" s="13"/>
      <c r="AA789" s="14">
        <v>1</v>
      </c>
      <c r="AB789" s="14" t="s">
        <v>45</v>
      </c>
      <c r="AC789" s="7" t="s">
        <v>48</v>
      </c>
      <c r="AD789" s="7" t="s">
        <v>49</v>
      </c>
      <c r="AE789" s="7" t="s">
        <v>38</v>
      </c>
      <c r="AF789" s="15">
        <v>1542913.9169346001</v>
      </c>
      <c r="AQ789" s="7" t="s">
        <v>58</v>
      </c>
      <c r="AR789" s="7" t="s">
        <v>44</v>
      </c>
      <c r="AS789" s="7" t="s">
        <v>42</v>
      </c>
      <c r="AT789" s="13">
        <v>41640</v>
      </c>
      <c r="AU789" s="13" t="s">
        <v>360</v>
      </c>
      <c r="AV789" s="235" t="str">
        <f t="shared" si="27"/>
        <v>Q1</v>
      </c>
      <c r="AW789" s="14" t="s">
        <v>45</v>
      </c>
      <c r="AX789" s="7" t="s">
        <v>48</v>
      </c>
      <c r="AY789" s="7" t="s">
        <v>49</v>
      </c>
      <c r="AZ789" s="7" t="s">
        <v>38</v>
      </c>
      <c r="BA789" s="15">
        <v>1542913.9169346001</v>
      </c>
    </row>
    <row r="790" spans="2:53">
      <c r="B790" s="238"/>
      <c r="C790" s="239"/>
      <c r="D790" s="239"/>
      <c r="E790" s="240"/>
      <c r="F790" s="240"/>
      <c r="G790" s="240"/>
      <c r="H790" s="241"/>
      <c r="I790" s="241"/>
      <c r="J790" s="239"/>
      <c r="K790" s="239"/>
      <c r="L790" s="239"/>
      <c r="M790" s="242"/>
      <c r="S790" s="7" t="s">
        <v>58</v>
      </c>
      <c r="T790" s="7" t="s">
        <v>44</v>
      </c>
      <c r="U790" s="7" t="s">
        <v>42</v>
      </c>
      <c r="V790" s="13">
        <v>41671</v>
      </c>
      <c r="W790" s="13" t="s">
        <v>313</v>
      </c>
      <c r="X790" s="13" t="str">
        <f t="shared" si="26"/>
        <v>2/2/2018</v>
      </c>
      <c r="Y790" s="13" t="s">
        <v>361</v>
      </c>
      <c r="Z790" s="13"/>
      <c r="AA790" s="14">
        <v>2</v>
      </c>
      <c r="AB790" s="14" t="s">
        <v>45</v>
      </c>
      <c r="AC790" s="7" t="s">
        <v>48</v>
      </c>
      <c r="AD790" s="7" t="s">
        <v>49</v>
      </c>
      <c r="AE790" s="7" t="s">
        <v>38</v>
      </c>
      <c r="AF790" s="15">
        <v>1820402.6309305201</v>
      </c>
      <c r="AQ790" s="7" t="s">
        <v>58</v>
      </c>
      <c r="AR790" s="7" t="s">
        <v>44</v>
      </c>
      <c r="AS790" s="7" t="s">
        <v>42</v>
      </c>
      <c r="AT790" s="13">
        <v>41671</v>
      </c>
      <c r="AU790" s="13" t="s">
        <v>361</v>
      </c>
      <c r="AV790" s="235" t="str">
        <f t="shared" si="27"/>
        <v>Q1</v>
      </c>
      <c r="AW790" s="14" t="s">
        <v>45</v>
      </c>
      <c r="AX790" s="7" t="s">
        <v>48</v>
      </c>
      <c r="AY790" s="7" t="s">
        <v>49</v>
      </c>
      <c r="AZ790" s="7" t="s">
        <v>38</v>
      </c>
      <c r="BA790" s="15">
        <v>1820402.6309305201</v>
      </c>
    </row>
    <row r="791" spans="2:53">
      <c r="B791" s="243"/>
      <c r="C791" s="244"/>
      <c r="D791" s="244"/>
      <c r="E791" s="245"/>
      <c r="F791" s="245"/>
      <c r="G791" s="245"/>
      <c r="H791" s="246"/>
      <c r="I791" s="246"/>
      <c r="J791" s="244"/>
      <c r="K791" s="244"/>
      <c r="L791" s="244"/>
      <c r="M791" s="247"/>
      <c r="S791" s="7" t="s">
        <v>58</v>
      </c>
      <c r="T791" s="7" t="s">
        <v>44</v>
      </c>
      <c r="U791" s="7" t="s">
        <v>42</v>
      </c>
      <c r="V791" s="13">
        <v>41699</v>
      </c>
      <c r="W791" s="13" t="s">
        <v>314</v>
      </c>
      <c r="X791" s="13" t="str">
        <f t="shared" si="26"/>
        <v>3/2/2018</v>
      </c>
      <c r="Y791" s="13" t="s">
        <v>362</v>
      </c>
      <c r="Z791" s="13"/>
      <c r="AA791" s="14">
        <v>3</v>
      </c>
      <c r="AB791" s="14" t="s">
        <v>45</v>
      </c>
      <c r="AC791" s="7" t="s">
        <v>48</v>
      </c>
      <c r="AD791" s="7" t="s">
        <v>49</v>
      </c>
      <c r="AE791" s="7" t="s">
        <v>38</v>
      </c>
      <c r="AF791" s="15">
        <v>1771550.3477915039</v>
      </c>
      <c r="AQ791" s="7" t="s">
        <v>58</v>
      </c>
      <c r="AR791" s="7" t="s">
        <v>44</v>
      </c>
      <c r="AS791" s="7" t="s">
        <v>42</v>
      </c>
      <c r="AT791" s="13">
        <v>41699</v>
      </c>
      <c r="AU791" s="13" t="s">
        <v>362</v>
      </c>
      <c r="AV791" s="235" t="str">
        <f t="shared" si="27"/>
        <v>Q1</v>
      </c>
      <c r="AW791" s="14" t="s">
        <v>45</v>
      </c>
      <c r="AX791" s="7" t="s">
        <v>48</v>
      </c>
      <c r="AY791" s="7" t="s">
        <v>49</v>
      </c>
      <c r="AZ791" s="7" t="s">
        <v>38</v>
      </c>
      <c r="BA791" s="15">
        <v>1771550.3477915039</v>
      </c>
    </row>
    <row r="792" spans="2:53">
      <c r="B792" s="238"/>
      <c r="C792" s="239"/>
      <c r="D792" s="239"/>
      <c r="E792" s="240"/>
      <c r="F792" s="240"/>
      <c r="G792" s="240"/>
      <c r="H792" s="241"/>
      <c r="I792" s="241"/>
      <c r="J792" s="239"/>
      <c r="K792" s="239"/>
      <c r="L792" s="239"/>
      <c r="M792" s="242"/>
      <c r="S792" s="7" t="s">
        <v>58</v>
      </c>
      <c r="T792" s="7" t="s">
        <v>44</v>
      </c>
      <c r="U792" s="7" t="s">
        <v>42</v>
      </c>
      <c r="V792" s="13">
        <v>41730</v>
      </c>
      <c r="W792" s="13" t="s">
        <v>315</v>
      </c>
      <c r="X792" s="13" t="str">
        <f t="shared" si="26"/>
        <v>4/2/2018</v>
      </c>
      <c r="Y792" s="13" t="s">
        <v>363</v>
      </c>
      <c r="Z792" s="13"/>
      <c r="AA792" s="14">
        <v>4</v>
      </c>
      <c r="AB792" s="14" t="s">
        <v>45</v>
      </c>
      <c r="AC792" s="7" t="s">
        <v>48</v>
      </c>
      <c r="AD792" s="7" t="s">
        <v>49</v>
      </c>
      <c r="AE792" s="7" t="s">
        <v>38</v>
      </c>
      <c r="AF792" s="15">
        <v>1908978.5663007363</v>
      </c>
      <c r="AQ792" s="7" t="s">
        <v>58</v>
      </c>
      <c r="AR792" s="7" t="s">
        <v>44</v>
      </c>
      <c r="AS792" s="7" t="s">
        <v>42</v>
      </c>
      <c r="AT792" s="13">
        <v>41730</v>
      </c>
      <c r="AU792" s="13" t="s">
        <v>363</v>
      </c>
      <c r="AV792" s="235" t="str">
        <f t="shared" si="27"/>
        <v>Q2</v>
      </c>
      <c r="AW792" s="14" t="s">
        <v>45</v>
      </c>
      <c r="AX792" s="7" t="s">
        <v>48</v>
      </c>
      <c r="AY792" s="7" t="s">
        <v>49</v>
      </c>
      <c r="AZ792" s="7" t="s">
        <v>38</v>
      </c>
      <c r="BA792" s="15">
        <v>1908978.5663007363</v>
      </c>
    </row>
    <row r="793" spans="2:53">
      <c r="B793" s="243"/>
      <c r="C793" s="244"/>
      <c r="D793" s="244"/>
      <c r="E793" s="245"/>
      <c r="F793" s="245"/>
      <c r="G793" s="245"/>
      <c r="H793" s="246"/>
      <c r="I793" s="246"/>
      <c r="J793" s="244"/>
      <c r="K793" s="244"/>
      <c r="L793" s="244"/>
      <c r="M793" s="247"/>
      <c r="S793" s="7" t="s">
        <v>58</v>
      </c>
      <c r="T793" s="7" t="s">
        <v>44</v>
      </c>
      <c r="U793" s="7" t="s">
        <v>42</v>
      </c>
      <c r="V793" s="13">
        <v>41760</v>
      </c>
      <c r="W793" s="13" t="s">
        <v>272</v>
      </c>
      <c r="X793" s="13" t="str">
        <f t="shared" si="26"/>
        <v>5/2/2018</v>
      </c>
      <c r="Y793" s="13" t="s">
        <v>364</v>
      </c>
      <c r="Z793" s="13"/>
      <c r="AA793" s="14">
        <v>5</v>
      </c>
      <c r="AB793" s="14" t="s">
        <v>45</v>
      </c>
      <c r="AC793" s="7" t="s">
        <v>48</v>
      </c>
      <c r="AD793" s="7" t="s">
        <v>49</v>
      </c>
      <c r="AE793" s="7" t="s">
        <v>38</v>
      </c>
      <c r="AF793" s="15">
        <v>2224548.7175923204</v>
      </c>
      <c r="AQ793" s="7" t="s">
        <v>58</v>
      </c>
      <c r="AR793" s="7" t="s">
        <v>44</v>
      </c>
      <c r="AS793" s="7" t="s">
        <v>42</v>
      </c>
      <c r="AT793" s="13">
        <v>41760</v>
      </c>
      <c r="AU793" s="13" t="s">
        <v>364</v>
      </c>
      <c r="AV793" s="235" t="str">
        <f t="shared" si="27"/>
        <v>Q2</v>
      </c>
      <c r="AW793" s="14" t="s">
        <v>45</v>
      </c>
      <c r="AX793" s="7" t="s">
        <v>48</v>
      </c>
      <c r="AY793" s="7" t="s">
        <v>49</v>
      </c>
      <c r="AZ793" s="7" t="s">
        <v>38</v>
      </c>
      <c r="BA793" s="15">
        <v>2224548.7175923204</v>
      </c>
    </row>
    <row r="794" spans="2:53">
      <c r="B794" s="238"/>
      <c r="C794" s="239"/>
      <c r="D794" s="239"/>
      <c r="E794" s="240"/>
      <c r="F794" s="240"/>
      <c r="G794" s="240"/>
      <c r="H794" s="241"/>
      <c r="I794" s="241"/>
      <c r="J794" s="239"/>
      <c r="K794" s="239"/>
      <c r="L794" s="239"/>
      <c r="M794" s="242"/>
      <c r="S794" s="7" t="s">
        <v>58</v>
      </c>
      <c r="T794" s="7" t="s">
        <v>44</v>
      </c>
      <c r="U794" s="7" t="s">
        <v>42</v>
      </c>
      <c r="V794" s="13">
        <v>41791</v>
      </c>
      <c r="W794" s="13" t="s">
        <v>316</v>
      </c>
      <c r="X794" s="13" t="str">
        <f t="shared" si="26"/>
        <v>6/2/2018</v>
      </c>
      <c r="Y794" s="13" t="s">
        <v>365</v>
      </c>
      <c r="Z794" s="13"/>
      <c r="AA794" s="14">
        <v>6</v>
      </c>
      <c r="AB794" s="14" t="s">
        <v>45</v>
      </c>
      <c r="AC794" s="7" t="s">
        <v>48</v>
      </c>
      <c r="AD794" s="7" t="s">
        <v>49</v>
      </c>
      <c r="AE794" s="7" t="s">
        <v>38</v>
      </c>
      <c r="AF794" s="15">
        <v>1199138.0695781759</v>
      </c>
      <c r="AQ794" s="7" t="s">
        <v>58</v>
      </c>
      <c r="AR794" s="7" t="s">
        <v>44</v>
      </c>
      <c r="AS794" s="7" t="s">
        <v>42</v>
      </c>
      <c r="AT794" s="13">
        <v>41791</v>
      </c>
      <c r="AU794" s="13" t="s">
        <v>365</v>
      </c>
      <c r="AV794" s="235" t="str">
        <f t="shared" si="27"/>
        <v>Q2</v>
      </c>
      <c r="AW794" s="14" t="s">
        <v>45</v>
      </c>
      <c r="AX794" s="7" t="s">
        <v>48</v>
      </c>
      <c r="AY794" s="7" t="s">
        <v>49</v>
      </c>
      <c r="AZ794" s="7" t="s">
        <v>38</v>
      </c>
      <c r="BA794" s="15">
        <v>1199138.0695781759</v>
      </c>
    </row>
    <row r="795" spans="2:53">
      <c r="B795" s="243"/>
      <c r="C795" s="244"/>
      <c r="D795" s="244"/>
      <c r="E795" s="245"/>
      <c r="F795" s="245"/>
      <c r="G795" s="245"/>
      <c r="H795" s="246"/>
      <c r="I795" s="246"/>
      <c r="J795" s="244"/>
      <c r="K795" s="244"/>
      <c r="L795" s="244"/>
      <c r="M795" s="247"/>
      <c r="S795" s="7" t="s">
        <v>58</v>
      </c>
      <c r="T795" s="7" t="s">
        <v>44</v>
      </c>
      <c r="U795" s="7" t="s">
        <v>42</v>
      </c>
      <c r="V795" s="13">
        <v>41456</v>
      </c>
      <c r="W795" s="13" t="s">
        <v>317</v>
      </c>
      <c r="X795" s="13" t="str">
        <f t="shared" si="26"/>
        <v>7/2/2017</v>
      </c>
      <c r="Y795" s="13" t="s">
        <v>354</v>
      </c>
      <c r="Z795" s="13"/>
      <c r="AA795" s="14">
        <v>7</v>
      </c>
      <c r="AB795" s="14" t="s">
        <v>45</v>
      </c>
      <c r="AC795" s="7" t="s">
        <v>48</v>
      </c>
      <c r="AD795" s="7" t="s">
        <v>50</v>
      </c>
      <c r="AE795" s="7" t="s">
        <v>38</v>
      </c>
      <c r="AF795" s="15">
        <v>1652868.9853267202</v>
      </c>
      <c r="AQ795" s="7" t="s">
        <v>58</v>
      </c>
      <c r="AR795" s="7" t="s">
        <v>44</v>
      </c>
      <c r="AS795" s="7" t="s">
        <v>42</v>
      </c>
      <c r="AT795" s="13">
        <v>41456</v>
      </c>
      <c r="AU795" s="13" t="s">
        <v>354</v>
      </c>
      <c r="AV795" s="235" t="str">
        <f t="shared" si="27"/>
        <v>Q3</v>
      </c>
      <c r="AW795" s="14" t="s">
        <v>45</v>
      </c>
      <c r="AX795" s="7" t="s">
        <v>48</v>
      </c>
      <c r="AY795" s="7" t="s">
        <v>50</v>
      </c>
      <c r="AZ795" s="7" t="s">
        <v>38</v>
      </c>
      <c r="BA795" s="15">
        <v>1652868.9853267202</v>
      </c>
    </row>
    <row r="796" spans="2:53">
      <c r="B796" s="238"/>
      <c r="C796" s="239"/>
      <c r="D796" s="239"/>
      <c r="E796" s="240"/>
      <c r="F796" s="240"/>
      <c r="G796" s="240"/>
      <c r="H796" s="241"/>
      <c r="I796" s="241"/>
      <c r="J796" s="239"/>
      <c r="K796" s="239"/>
      <c r="L796" s="239"/>
      <c r="M796" s="242"/>
      <c r="S796" s="7" t="s">
        <v>58</v>
      </c>
      <c r="T796" s="7" t="s">
        <v>44</v>
      </c>
      <c r="U796" s="7" t="s">
        <v>42</v>
      </c>
      <c r="V796" s="13">
        <v>41487</v>
      </c>
      <c r="W796" s="13" t="s">
        <v>318</v>
      </c>
      <c r="X796" s="13" t="str">
        <f t="shared" ref="X796:X859" si="28">MONTH(V796)&amp; "/" &amp; DAY(V796) &amp; "/" &amp; YEAR(V796)</f>
        <v>8/2/2017</v>
      </c>
      <c r="Y796" s="13" t="s">
        <v>355</v>
      </c>
      <c r="Z796" s="13"/>
      <c r="AA796" s="14">
        <v>8</v>
      </c>
      <c r="AB796" s="14" t="s">
        <v>45</v>
      </c>
      <c r="AC796" s="7" t="s">
        <v>48</v>
      </c>
      <c r="AD796" s="7" t="s">
        <v>50</v>
      </c>
      <c r="AE796" s="7" t="s">
        <v>38</v>
      </c>
      <c r="AF796" s="15">
        <v>1940369.6316480001</v>
      </c>
      <c r="AQ796" s="7" t="s">
        <v>58</v>
      </c>
      <c r="AR796" s="7" t="s">
        <v>44</v>
      </c>
      <c r="AS796" s="7" t="s">
        <v>42</v>
      </c>
      <c r="AT796" s="13">
        <v>41487</v>
      </c>
      <c r="AU796" s="13" t="s">
        <v>355</v>
      </c>
      <c r="AV796" s="235" t="str">
        <f t="shared" ref="AV796:AV859" si="29">"Q"&amp;ROUNDUP(MONTH(AU796)/3,0)</f>
        <v>Q3</v>
      </c>
      <c r="AW796" s="14" t="s">
        <v>45</v>
      </c>
      <c r="AX796" s="7" t="s">
        <v>48</v>
      </c>
      <c r="AY796" s="7" t="s">
        <v>50</v>
      </c>
      <c r="AZ796" s="7" t="s">
        <v>38</v>
      </c>
      <c r="BA796" s="15">
        <v>1940369.6316480001</v>
      </c>
    </row>
    <row r="797" spans="2:53">
      <c r="B797" s="243"/>
      <c r="C797" s="244"/>
      <c r="D797" s="244"/>
      <c r="E797" s="245"/>
      <c r="F797" s="245"/>
      <c r="G797" s="245"/>
      <c r="H797" s="246"/>
      <c r="I797" s="246"/>
      <c r="J797" s="244"/>
      <c r="K797" s="244"/>
      <c r="L797" s="244"/>
      <c r="M797" s="247"/>
      <c r="S797" s="7" t="s">
        <v>58</v>
      </c>
      <c r="T797" s="7" t="s">
        <v>44</v>
      </c>
      <c r="U797" s="7" t="s">
        <v>42</v>
      </c>
      <c r="V797" s="13">
        <v>41518</v>
      </c>
      <c r="W797" s="13" t="s">
        <v>319</v>
      </c>
      <c r="X797" s="13" t="str">
        <f t="shared" si="28"/>
        <v>9/2/2017</v>
      </c>
      <c r="Y797" s="13" t="s">
        <v>356</v>
      </c>
      <c r="Z797" s="13"/>
      <c r="AA797" s="14">
        <v>9</v>
      </c>
      <c r="AB797" s="14" t="s">
        <v>45</v>
      </c>
      <c r="AC797" s="7" t="s">
        <v>48</v>
      </c>
      <c r="AD797" s="7" t="s">
        <v>50</v>
      </c>
      <c r="AE797" s="7" t="s">
        <v>38</v>
      </c>
      <c r="AF797" s="15">
        <v>2031601.7410147204</v>
      </c>
      <c r="AQ797" s="7" t="s">
        <v>58</v>
      </c>
      <c r="AR797" s="7" t="s">
        <v>44</v>
      </c>
      <c r="AS797" s="7" t="s">
        <v>42</v>
      </c>
      <c r="AT797" s="13">
        <v>41518</v>
      </c>
      <c r="AU797" s="13" t="s">
        <v>356</v>
      </c>
      <c r="AV797" s="235" t="str">
        <f t="shared" si="29"/>
        <v>Q3</v>
      </c>
      <c r="AW797" s="14" t="s">
        <v>45</v>
      </c>
      <c r="AX797" s="7" t="s">
        <v>48</v>
      </c>
      <c r="AY797" s="7" t="s">
        <v>50</v>
      </c>
      <c r="AZ797" s="7" t="s">
        <v>38</v>
      </c>
      <c r="BA797" s="15">
        <v>2031601.7410147204</v>
      </c>
    </row>
    <row r="798" spans="2:53">
      <c r="B798" s="238"/>
      <c r="C798" s="239"/>
      <c r="D798" s="239"/>
      <c r="E798" s="240"/>
      <c r="F798" s="240"/>
      <c r="G798" s="240"/>
      <c r="H798" s="241"/>
      <c r="I798" s="241"/>
      <c r="J798" s="239"/>
      <c r="K798" s="239"/>
      <c r="L798" s="239"/>
      <c r="M798" s="242"/>
      <c r="S798" s="7" t="s">
        <v>58</v>
      </c>
      <c r="T798" s="7" t="s">
        <v>44</v>
      </c>
      <c r="U798" s="7" t="s">
        <v>42</v>
      </c>
      <c r="V798" s="13">
        <v>41548</v>
      </c>
      <c r="W798" s="13" t="s">
        <v>320</v>
      </c>
      <c r="X798" s="13" t="str">
        <f t="shared" si="28"/>
        <v>10/2/2017</v>
      </c>
      <c r="Y798" s="13" t="s">
        <v>357</v>
      </c>
      <c r="Z798" s="13"/>
      <c r="AA798" s="14">
        <v>10</v>
      </c>
      <c r="AB798" s="14" t="s">
        <v>45</v>
      </c>
      <c r="AC798" s="7" t="s">
        <v>48</v>
      </c>
      <c r="AD798" s="7" t="s">
        <v>50</v>
      </c>
      <c r="AE798" s="7" t="s">
        <v>38</v>
      </c>
      <c r="AF798" s="15">
        <v>2784735.3475135607</v>
      </c>
      <c r="AQ798" s="7" t="s">
        <v>58</v>
      </c>
      <c r="AR798" s="7" t="s">
        <v>44</v>
      </c>
      <c r="AS798" s="7" t="s">
        <v>42</v>
      </c>
      <c r="AT798" s="13">
        <v>41548</v>
      </c>
      <c r="AU798" s="13" t="s">
        <v>357</v>
      </c>
      <c r="AV798" s="235" t="str">
        <f t="shared" si="29"/>
        <v>Q4</v>
      </c>
      <c r="AW798" s="14" t="s">
        <v>45</v>
      </c>
      <c r="AX798" s="7" t="s">
        <v>48</v>
      </c>
      <c r="AY798" s="7" t="s">
        <v>50</v>
      </c>
      <c r="AZ798" s="7" t="s">
        <v>38</v>
      </c>
      <c r="BA798" s="15">
        <v>2784735.3475135607</v>
      </c>
    </row>
    <row r="799" spans="2:53">
      <c r="B799" s="243"/>
      <c r="C799" s="244"/>
      <c r="D799" s="244"/>
      <c r="E799" s="245"/>
      <c r="F799" s="245"/>
      <c r="G799" s="245"/>
      <c r="H799" s="246"/>
      <c r="I799" s="246"/>
      <c r="J799" s="244"/>
      <c r="K799" s="244"/>
      <c r="L799" s="244"/>
      <c r="M799" s="247"/>
      <c r="S799" s="7" t="s">
        <v>58</v>
      </c>
      <c r="T799" s="7" t="s">
        <v>44</v>
      </c>
      <c r="U799" s="7" t="s">
        <v>42</v>
      </c>
      <c r="V799" s="13">
        <v>41579</v>
      </c>
      <c r="W799" s="13" t="s">
        <v>321</v>
      </c>
      <c r="X799" s="13" t="str">
        <f t="shared" si="28"/>
        <v>11/2/2017</v>
      </c>
      <c r="Y799" s="13" t="s">
        <v>358</v>
      </c>
      <c r="Z799" s="13"/>
      <c r="AA799" s="14">
        <v>11</v>
      </c>
      <c r="AB799" s="14" t="s">
        <v>45</v>
      </c>
      <c r="AC799" s="7" t="s">
        <v>48</v>
      </c>
      <c r="AD799" s="7" t="s">
        <v>50</v>
      </c>
      <c r="AE799" s="7" t="s">
        <v>38</v>
      </c>
      <c r="AF799" s="15">
        <v>2777158.7847141596</v>
      </c>
      <c r="AQ799" s="7" t="s">
        <v>58</v>
      </c>
      <c r="AR799" s="7" t="s">
        <v>44</v>
      </c>
      <c r="AS799" s="7" t="s">
        <v>42</v>
      </c>
      <c r="AT799" s="13">
        <v>41579</v>
      </c>
      <c r="AU799" s="13" t="s">
        <v>358</v>
      </c>
      <c r="AV799" s="235" t="str">
        <f t="shared" si="29"/>
        <v>Q4</v>
      </c>
      <c r="AW799" s="14" t="s">
        <v>45</v>
      </c>
      <c r="AX799" s="7" t="s">
        <v>48</v>
      </c>
      <c r="AY799" s="7" t="s">
        <v>50</v>
      </c>
      <c r="AZ799" s="7" t="s">
        <v>38</v>
      </c>
      <c r="BA799" s="15">
        <v>2777158.7847141596</v>
      </c>
    </row>
    <row r="800" spans="2:53">
      <c r="B800" s="238"/>
      <c r="C800" s="239"/>
      <c r="D800" s="239"/>
      <c r="E800" s="240"/>
      <c r="F800" s="240"/>
      <c r="G800" s="240"/>
      <c r="H800" s="241"/>
      <c r="I800" s="241"/>
      <c r="J800" s="239"/>
      <c r="K800" s="239"/>
      <c r="L800" s="239"/>
      <c r="M800" s="242"/>
      <c r="S800" s="7" t="s">
        <v>58</v>
      </c>
      <c r="T800" s="7" t="s">
        <v>44</v>
      </c>
      <c r="U800" s="7" t="s">
        <v>42</v>
      </c>
      <c r="V800" s="13">
        <v>41609</v>
      </c>
      <c r="W800" s="13" t="s">
        <v>322</v>
      </c>
      <c r="X800" s="13" t="str">
        <f t="shared" si="28"/>
        <v>12/2/2017</v>
      </c>
      <c r="Y800" s="13" t="s">
        <v>359</v>
      </c>
      <c r="Z800" s="13"/>
      <c r="AA800" s="14">
        <v>12</v>
      </c>
      <c r="AB800" s="14" t="s">
        <v>45</v>
      </c>
      <c r="AC800" s="7" t="s">
        <v>48</v>
      </c>
      <c r="AD800" s="7" t="s">
        <v>50</v>
      </c>
      <c r="AE800" s="7" t="s">
        <v>38</v>
      </c>
      <c r="AF800" s="15">
        <v>1505235.4723879206</v>
      </c>
      <c r="AQ800" s="7" t="s">
        <v>58</v>
      </c>
      <c r="AR800" s="7" t="s">
        <v>44</v>
      </c>
      <c r="AS800" s="7" t="s">
        <v>42</v>
      </c>
      <c r="AT800" s="13">
        <v>41609</v>
      </c>
      <c r="AU800" s="13" t="s">
        <v>359</v>
      </c>
      <c r="AV800" s="235" t="str">
        <f t="shared" si="29"/>
        <v>Q4</v>
      </c>
      <c r="AW800" s="14" t="s">
        <v>45</v>
      </c>
      <c r="AX800" s="7" t="s">
        <v>48</v>
      </c>
      <c r="AY800" s="7" t="s">
        <v>50</v>
      </c>
      <c r="AZ800" s="7" t="s">
        <v>38</v>
      </c>
      <c r="BA800" s="15">
        <v>1505235.4723879206</v>
      </c>
    </row>
    <row r="801" spans="2:53">
      <c r="B801" s="243"/>
      <c r="C801" s="244"/>
      <c r="D801" s="244"/>
      <c r="E801" s="245"/>
      <c r="F801" s="245"/>
      <c r="G801" s="245"/>
      <c r="H801" s="246"/>
      <c r="I801" s="246"/>
      <c r="J801" s="244"/>
      <c r="K801" s="244"/>
      <c r="L801" s="244"/>
      <c r="M801" s="247"/>
      <c r="S801" s="7" t="s">
        <v>58</v>
      </c>
      <c r="T801" s="7" t="s">
        <v>44</v>
      </c>
      <c r="U801" s="7" t="s">
        <v>42</v>
      </c>
      <c r="V801" s="13">
        <v>41640</v>
      </c>
      <c r="W801" s="13" t="s">
        <v>312</v>
      </c>
      <c r="X801" s="13" t="str">
        <f t="shared" si="28"/>
        <v>1/2/2018</v>
      </c>
      <c r="Y801" s="13" t="s">
        <v>360</v>
      </c>
      <c r="Z801" s="13"/>
      <c r="AA801" s="14">
        <v>1</v>
      </c>
      <c r="AB801" s="14" t="s">
        <v>45</v>
      </c>
      <c r="AC801" s="7" t="s">
        <v>48</v>
      </c>
      <c r="AD801" s="7" t="s">
        <v>50</v>
      </c>
      <c r="AE801" s="7" t="s">
        <v>38</v>
      </c>
      <c r="AF801" s="15">
        <v>1375663.6681960202</v>
      </c>
      <c r="AQ801" s="7" t="s">
        <v>58</v>
      </c>
      <c r="AR801" s="7" t="s">
        <v>44</v>
      </c>
      <c r="AS801" s="7" t="s">
        <v>42</v>
      </c>
      <c r="AT801" s="13">
        <v>41640</v>
      </c>
      <c r="AU801" s="13" t="s">
        <v>360</v>
      </c>
      <c r="AV801" s="235" t="str">
        <f t="shared" si="29"/>
        <v>Q1</v>
      </c>
      <c r="AW801" s="14" t="s">
        <v>45</v>
      </c>
      <c r="AX801" s="7" t="s">
        <v>48</v>
      </c>
      <c r="AY801" s="7" t="s">
        <v>50</v>
      </c>
      <c r="AZ801" s="7" t="s">
        <v>38</v>
      </c>
      <c r="BA801" s="15">
        <v>1375663.6681960202</v>
      </c>
    </row>
    <row r="802" spans="2:53">
      <c r="B802" s="238"/>
      <c r="C802" s="239"/>
      <c r="D802" s="239"/>
      <c r="E802" s="240"/>
      <c r="F802" s="240"/>
      <c r="G802" s="240"/>
      <c r="H802" s="241"/>
      <c r="I802" s="241"/>
      <c r="J802" s="239"/>
      <c r="K802" s="239"/>
      <c r="L802" s="239"/>
      <c r="M802" s="242"/>
      <c r="S802" s="7" t="s">
        <v>58</v>
      </c>
      <c r="T802" s="7" t="s">
        <v>44</v>
      </c>
      <c r="U802" s="7" t="s">
        <v>42</v>
      </c>
      <c r="V802" s="13">
        <v>41671</v>
      </c>
      <c r="W802" s="13" t="s">
        <v>313</v>
      </c>
      <c r="X802" s="13" t="str">
        <f t="shared" si="28"/>
        <v>2/2/2018</v>
      </c>
      <c r="Y802" s="13" t="s">
        <v>361</v>
      </c>
      <c r="Z802" s="13"/>
      <c r="AA802" s="14">
        <v>2</v>
      </c>
      <c r="AB802" s="14" t="s">
        <v>45</v>
      </c>
      <c r="AC802" s="7" t="s">
        <v>48</v>
      </c>
      <c r="AD802" s="7" t="s">
        <v>50</v>
      </c>
      <c r="AE802" s="7" t="s">
        <v>38</v>
      </c>
      <c r="AF802" s="15">
        <v>1475521.04291592</v>
      </c>
      <c r="AQ802" s="7" t="s">
        <v>58</v>
      </c>
      <c r="AR802" s="7" t="s">
        <v>44</v>
      </c>
      <c r="AS802" s="7" t="s">
        <v>42</v>
      </c>
      <c r="AT802" s="13">
        <v>41671</v>
      </c>
      <c r="AU802" s="13" t="s">
        <v>361</v>
      </c>
      <c r="AV802" s="235" t="str">
        <f t="shared" si="29"/>
        <v>Q1</v>
      </c>
      <c r="AW802" s="14" t="s">
        <v>45</v>
      </c>
      <c r="AX802" s="7" t="s">
        <v>48</v>
      </c>
      <c r="AY802" s="7" t="s">
        <v>50</v>
      </c>
      <c r="AZ802" s="7" t="s">
        <v>38</v>
      </c>
      <c r="BA802" s="15">
        <v>1475521.04291592</v>
      </c>
    </row>
    <row r="803" spans="2:53">
      <c r="B803" s="243"/>
      <c r="C803" s="244"/>
      <c r="D803" s="244"/>
      <c r="E803" s="245"/>
      <c r="F803" s="245"/>
      <c r="G803" s="245"/>
      <c r="H803" s="246"/>
      <c r="I803" s="246"/>
      <c r="J803" s="244"/>
      <c r="K803" s="244"/>
      <c r="L803" s="244"/>
      <c r="M803" s="247"/>
      <c r="S803" s="7" t="s">
        <v>58</v>
      </c>
      <c r="T803" s="7" t="s">
        <v>44</v>
      </c>
      <c r="U803" s="7" t="s">
        <v>42</v>
      </c>
      <c r="V803" s="13">
        <v>41699</v>
      </c>
      <c r="W803" s="13" t="s">
        <v>314</v>
      </c>
      <c r="X803" s="13" t="str">
        <f t="shared" si="28"/>
        <v>3/2/2018</v>
      </c>
      <c r="Y803" s="13" t="s">
        <v>362</v>
      </c>
      <c r="Z803" s="13"/>
      <c r="AA803" s="14">
        <v>3</v>
      </c>
      <c r="AB803" s="14" t="s">
        <v>45</v>
      </c>
      <c r="AC803" s="7" t="s">
        <v>48</v>
      </c>
      <c r="AD803" s="7" t="s">
        <v>50</v>
      </c>
      <c r="AE803" s="7" t="s">
        <v>38</v>
      </c>
      <c r="AF803" s="15">
        <v>1513094.2096040398</v>
      </c>
      <c r="AQ803" s="7" t="s">
        <v>58</v>
      </c>
      <c r="AR803" s="7" t="s">
        <v>44</v>
      </c>
      <c r="AS803" s="7" t="s">
        <v>42</v>
      </c>
      <c r="AT803" s="13">
        <v>41699</v>
      </c>
      <c r="AU803" s="13" t="s">
        <v>362</v>
      </c>
      <c r="AV803" s="235" t="str">
        <f t="shared" si="29"/>
        <v>Q1</v>
      </c>
      <c r="AW803" s="14" t="s">
        <v>45</v>
      </c>
      <c r="AX803" s="7" t="s">
        <v>48</v>
      </c>
      <c r="AY803" s="7" t="s">
        <v>50</v>
      </c>
      <c r="AZ803" s="7" t="s">
        <v>38</v>
      </c>
      <c r="BA803" s="15">
        <v>1513094.2096040398</v>
      </c>
    </row>
    <row r="804" spans="2:53">
      <c r="B804" s="238"/>
      <c r="C804" s="239"/>
      <c r="D804" s="239"/>
      <c r="E804" s="240"/>
      <c r="F804" s="240"/>
      <c r="G804" s="240"/>
      <c r="H804" s="241"/>
      <c r="I804" s="241"/>
      <c r="J804" s="239"/>
      <c r="K804" s="239"/>
      <c r="L804" s="239"/>
      <c r="M804" s="242"/>
      <c r="S804" s="7" t="s">
        <v>58</v>
      </c>
      <c r="T804" s="7" t="s">
        <v>44</v>
      </c>
      <c r="U804" s="7" t="s">
        <v>42</v>
      </c>
      <c r="V804" s="13">
        <v>41730</v>
      </c>
      <c r="W804" s="13" t="s">
        <v>315</v>
      </c>
      <c r="X804" s="13" t="str">
        <f t="shared" si="28"/>
        <v>4/2/2018</v>
      </c>
      <c r="Y804" s="13" t="s">
        <v>363</v>
      </c>
      <c r="Z804" s="13"/>
      <c r="AA804" s="14">
        <v>4</v>
      </c>
      <c r="AB804" s="14" t="s">
        <v>45</v>
      </c>
      <c r="AC804" s="7" t="s">
        <v>48</v>
      </c>
      <c r="AD804" s="7" t="s">
        <v>50</v>
      </c>
      <c r="AE804" s="7" t="s">
        <v>38</v>
      </c>
      <c r="AF804" s="15">
        <v>1628187.8009364803</v>
      </c>
      <c r="AQ804" s="7" t="s">
        <v>58</v>
      </c>
      <c r="AR804" s="7" t="s">
        <v>44</v>
      </c>
      <c r="AS804" s="7" t="s">
        <v>42</v>
      </c>
      <c r="AT804" s="13">
        <v>41730</v>
      </c>
      <c r="AU804" s="13" t="s">
        <v>363</v>
      </c>
      <c r="AV804" s="235" t="str">
        <f t="shared" si="29"/>
        <v>Q2</v>
      </c>
      <c r="AW804" s="14" t="s">
        <v>45</v>
      </c>
      <c r="AX804" s="7" t="s">
        <v>48</v>
      </c>
      <c r="AY804" s="7" t="s">
        <v>50</v>
      </c>
      <c r="AZ804" s="7" t="s">
        <v>38</v>
      </c>
      <c r="BA804" s="15">
        <v>1628187.8009364803</v>
      </c>
    </row>
    <row r="805" spans="2:53">
      <c r="B805" s="243"/>
      <c r="C805" s="244"/>
      <c r="D805" s="244"/>
      <c r="E805" s="245"/>
      <c r="F805" s="245"/>
      <c r="G805" s="245"/>
      <c r="H805" s="246"/>
      <c r="I805" s="246"/>
      <c r="J805" s="244"/>
      <c r="K805" s="244"/>
      <c r="L805" s="244"/>
      <c r="M805" s="247"/>
      <c r="S805" s="7" t="s">
        <v>58</v>
      </c>
      <c r="T805" s="7" t="s">
        <v>44</v>
      </c>
      <c r="U805" s="7" t="s">
        <v>42</v>
      </c>
      <c r="V805" s="13">
        <v>41760</v>
      </c>
      <c r="W805" s="13" t="s">
        <v>272</v>
      </c>
      <c r="X805" s="13" t="str">
        <f t="shared" si="28"/>
        <v>5/2/2018</v>
      </c>
      <c r="Y805" s="13" t="s">
        <v>364</v>
      </c>
      <c r="Z805" s="13"/>
      <c r="AA805" s="14">
        <v>5</v>
      </c>
      <c r="AB805" s="14" t="s">
        <v>45</v>
      </c>
      <c r="AC805" s="7" t="s">
        <v>48</v>
      </c>
      <c r="AD805" s="7" t="s">
        <v>50</v>
      </c>
      <c r="AE805" s="7" t="s">
        <v>38</v>
      </c>
      <c r="AF805" s="15">
        <v>1857077.4607560001</v>
      </c>
      <c r="AQ805" s="7" t="s">
        <v>58</v>
      </c>
      <c r="AR805" s="7" t="s">
        <v>44</v>
      </c>
      <c r="AS805" s="7" t="s">
        <v>42</v>
      </c>
      <c r="AT805" s="13">
        <v>41760</v>
      </c>
      <c r="AU805" s="13" t="s">
        <v>364</v>
      </c>
      <c r="AV805" s="235" t="str">
        <f t="shared" si="29"/>
        <v>Q2</v>
      </c>
      <c r="AW805" s="14" t="s">
        <v>45</v>
      </c>
      <c r="AX805" s="7" t="s">
        <v>48</v>
      </c>
      <c r="AY805" s="7" t="s">
        <v>50</v>
      </c>
      <c r="AZ805" s="7" t="s">
        <v>38</v>
      </c>
      <c r="BA805" s="15">
        <v>1857077.4607560001</v>
      </c>
    </row>
    <row r="806" spans="2:53">
      <c r="B806" s="238"/>
      <c r="C806" s="239"/>
      <c r="D806" s="239"/>
      <c r="E806" s="240"/>
      <c r="F806" s="240"/>
      <c r="G806" s="240"/>
      <c r="H806" s="241"/>
      <c r="I806" s="241"/>
      <c r="J806" s="239"/>
      <c r="K806" s="239"/>
      <c r="L806" s="239"/>
      <c r="M806" s="242"/>
      <c r="S806" s="7" t="s">
        <v>58</v>
      </c>
      <c r="T806" s="7" t="s">
        <v>44</v>
      </c>
      <c r="U806" s="7" t="s">
        <v>42</v>
      </c>
      <c r="V806" s="13">
        <v>41791</v>
      </c>
      <c r="W806" s="13" t="s">
        <v>316</v>
      </c>
      <c r="X806" s="13" t="str">
        <f t="shared" si="28"/>
        <v>6/2/2018</v>
      </c>
      <c r="Y806" s="13" t="s">
        <v>365</v>
      </c>
      <c r="Z806" s="13"/>
      <c r="AA806" s="14">
        <v>6</v>
      </c>
      <c r="AB806" s="14" t="s">
        <v>45</v>
      </c>
      <c r="AC806" s="7" t="s">
        <v>48</v>
      </c>
      <c r="AD806" s="7" t="s">
        <v>50</v>
      </c>
      <c r="AE806" s="7" t="s">
        <v>38</v>
      </c>
      <c r="AF806" s="15">
        <v>981974.46025223995</v>
      </c>
      <c r="AQ806" s="7" t="s">
        <v>58</v>
      </c>
      <c r="AR806" s="7" t="s">
        <v>44</v>
      </c>
      <c r="AS806" s="7" t="s">
        <v>42</v>
      </c>
      <c r="AT806" s="13">
        <v>41791</v>
      </c>
      <c r="AU806" s="13" t="s">
        <v>365</v>
      </c>
      <c r="AV806" s="235" t="str">
        <f t="shared" si="29"/>
        <v>Q2</v>
      </c>
      <c r="AW806" s="14" t="s">
        <v>45</v>
      </c>
      <c r="AX806" s="7" t="s">
        <v>48</v>
      </c>
      <c r="AY806" s="7" t="s">
        <v>50</v>
      </c>
      <c r="AZ806" s="7" t="s">
        <v>38</v>
      </c>
      <c r="BA806" s="15">
        <v>981974.46025223995</v>
      </c>
    </row>
    <row r="807" spans="2:53">
      <c r="B807" s="243"/>
      <c r="C807" s="244"/>
      <c r="D807" s="244"/>
      <c r="E807" s="245"/>
      <c r="F807" s="245"/>
      <c r="G807" s="245"/>
      <c r="H807" s="246"/>
      <c r="I807" s="246"/>
      <c r="J807" s="244"/>
      <c r="K807" s="244"/>
      <c r="L807" s="244"/>
      <c r="M807" s="247"/>
      <c r="S807" s="7" t="s">
        <v>58</v>
      </c>
      <c r="T807" s="7" t="s">
        <v>44</v>
      </c>
      <c r="U807" s="7" t="s">
        <v>42</v>
      </c>
      <c r="V807" s="13">
        <v>41456</v>
      </c>
      <c r="W807" s="13" t="s">
        <v>317</v>
      </c>
      <c r="X807" s="13" t="str">
        <f t="shared" si="28"/>
        <v>7/2/2017</v>
      </c>
      <c r="Y807" s="13" t="s">
        <v>354</v>
      </c>
      <c r="Z807" s="13"/>
      <c r="AA807" s="14">
        <v>7</v>
      </c>
      <c r="AB807" s="14" t="s">
        <v>45</v>
      </c>
      <c r="AC807" s="7" t="s">
        <v>51</v>
      </c>
      <c r="AD807" s="7" t="s">
        <v>52</v>
      </c>
      <c r="AE807" s="7" t="s">
        <v>38</v>
      </c>
      <c r="AF807" s="15">
        <v>1583857.8672582491</v>
      </c>
      <c r="AQ807" s="7" t="s">
        <v>58</v>
      </c>
      <c r="AR807" s="7" t="s">
        <v>44</v>
      </c>
      <c r="AS807" s="7" t="s">
        <v>42</v>
      </c>
      <c r="AT807" s="13">
        <v>41456</v>
      </c>
      <c r="AU807" s="13" t="s">
        <v>354</v>
      </c>
      <c r="AV807" s="235" t="str">
        <f t="shared" si="29"/>
        <v>Q3</v>
      </c>
      <c r="AW807" s="14" t="s">
        <v>45</v>
      </c>
      <c r="AX807" s="7" t="s">
        <v>51</v>
      </c>
      <c r="AY807" s="7" t="s">
        <v>52</v>
      </c>
      <c r="AZ807" s="7" t="s">
        <v>38</v>
      </c>
      <c r="BA807" s="15">
        <v>1583857.8672582491</v>
      </c>
    </row>
    <row r="808" spans="2:53">
      <c r="B808" s="238"/>
      <c r="C808" s="239"/>
      <c r="D808" s="239"/>
      <c r="E808" s="240"/>
      <c r="F808" s="240"/>
      <c r="G808" s="240"/>
      <c r="H808" s="241"/>
      <c r="I808" s="241"/>
      <c r="J808" s="239"/>
      <c r="K808" s="239"/>
      <c r="L808" s="239"/>
      <c r="M808" s="242"/>
      <c r="S808" s="7" t="s">
        <v>58</v>
      </c>
      <c r="T808" s="7" t="s">
        <v>44</v>
      </c>
      <c r="U808" s="7" t="s">
        <v>42</v>
      </c>
      <c r="V808" s="13">
        <v>41487</v>
      </c>
      <c r="W808" s="13" t="s">
        <v>318</v>
      </c>
      <c r="X808" s="13" t="str">
        <f t="shared" si="28"/>
        <v>8/2/2017</v>
      </c>
      <c r="Y808" s="13" t="s">
        <v>355</v>
      </c>
      <c r="Z808" s="13"/>
      <c r="AA808" s="14">
        <v>8</v>
      </c>
      <c r="AB808" s="14" t="s">
        <v>45</v>
      </c>
      <c r="AC808" s="7" t="s">
        <v>51</v>
      </c>
      <c r="AD808" s="7" t="s">
        <v>52</v>
      </c>
      <c r="AE808" s="7" t="s">
        <v>38</v>
      </c>
      <c r="AF808" s="15">
        <v>1861716.078207552</v>
      </c>
      <c r="AQ808" s="7" t="s">
        <v>58</v>
      </c>
      <c r="AR808" s="7" t="s">
        <v>44</v>
      </c>
      <c r="AS808" s="7" t="s">
        <v>42</v>
      </c>
      <c r="AT808" s="13">
        <v>41487</v>
      </c>
      <c r="AU808" s="13" t="s">
        <v>355</v>
      </c>
      <c r="AV808" s="235" t="str">
        <f t="shared" si="29"/>
        <v>Q3</v>
      </c>
      <c r="AW808" s="14" t="s">
        <v>45</v>
      </c>
      <c r="AX808" s="7" t="s">
        <v>51</v>
      </c>
      <c r="AY808" s="7" t="s">
        <v>52</v>
      </c>
      <c r="AZ808" s="7" t="s">
        <v>38</v>
      </c>
      <c r="BA808" s="15">
        <v>1861716.078207552</v>
      </c>
    </row>
    <row r="809" spans="2:53">
      <c r="B809" s="243"/>
      <c r="C809" s="244"/>
      <c r="D809" s="244"/>
      <c r="E809" s="245"/>
      <c r="F809" s="245"/>
      <c r="G809" s="245"/>
      <c r="H809" s="246"/>
      <c r="I809" s="246"/>
      <c r="J809" s="244"/>
      <c r="K809" s="244"/>
      <c r="L809" s="244"/>
      <c r="M809" s="247"/>
      <c r="S809" s="7" t="s">
        <v>58</v>
      </c>
      <c r="T809" s="7" t="s">
        <v>44</v>
      </c>
      <c r="U809" s="7" t="s">
        <v>42</v>
      </c>
      <c r="V809" s="13">
        <v>41518</v>
      </c>
      <c r="W809" s="13" t="s">
        <v>319</v>
      </c>
      <c r="X809" s="13" t="str">
        <f t="shared" si="28"/>
        <v>9/2/2017</v>
      </c>
      <c r="Y809" s="13" t="s">
        <v>356</v>
      </c>
      <c r="Z809" s="13"/>
      <c r="AA809" s="14">
        <v>9</v>
      </c>
      <c r="AB809" s="14" t="s">
        <v>45</v>
      </c>
      <c r="AC809" s="7" t="s">
        <v>51</v>
      </c>
      <c r="AD809" s="7" t="s">
        <v>52</v>
      </c>
      <c r="AE809" s="7" t="s">
        <v>38</v>
      </c>
      <c r="AF809" s="15">
        <v>1818760.5971448703</v>
      </c>
      <c r="AQ809" s="7" t="s">
        <v>58</v>
      </c>
      <c r="AR809" s="7" t="s">
        <v>44</v>
      </c>
      <c r="AS809" s="7" t="s">
        <v>42</v>
      </c>
      <c r="AT809" s="13">
        <v>41518</v>
      </c>
      <c r="AU809" s="13" t="s">
        <v>356</v>
      </c>
      <c r="AV809" s="235" t="str">
        <f t="shared" si="29"/>
        <v>Q3</v>
      </c>
      <c r="AW809" s="14" t="s">
        <v>45</v>
      </c>
      <c r="AX809" s="7" t="s">
        <v>51</v>
      </c>
      <c r="AY809" s="7" t="s">
        <v>52</v>
      </c>
      <c r="AZ809" s="7" t="s">
        <v>38</v>
      </c>
      <c r="BA809" s="15">
        <v>1818760.5971448703</v>
      </c>
    </row>
    <row r="810" spans="2:53">
      <c r="B810" s="238"/>
      <c r="C810" s="239"/>
      <c r="D810" s="239"/>
      <c r="E810" s="240"/>
      <c r="F810" s="240"/>
      <c r="G810" s="240"/>
      <c r="H810" s="241"/>
      <c r="I810" s="241"/>
      <c r="J810" s="239"/>
      <c r="K810" s="239"/>
      <c r="L810" s="239"/>
      <c r="M810" s="242"/>
      <c r="S810" s="7" t="s">
        <v>58</v>
      </c>
      <c r="T810" s="7" t="s">
        <v>44</v>
      </c>
      <c r="U810" s="7" t="s">
        <v>42</v>
      </c>
      <c r="V810" s="13">
        <v>41548</v>
      </c>
      <c r="W810" s="13" t="s">
        <v>320</v>
      </c>
      <c r="X810" s="13" t="str">
        <f t="shared" si="28"/>
        <v>10/2/2017</v>
      </c>
      <c r="Y810" s="13" t="s">
        <v>357</v>
      </c>
      <c r="Z810" s="13"/>
      <c r="AA810" s="14">
        <v>10</v>
      </c>
      <c r="AB810" s="14" t="s">
        <v>45</v>
      </c>
      <c r="AC810" s="7" t="s">
        <v>51</v>
      </c>
      <c r="AD810" s="7" t="s">
        <v>52</v>
      </c>
      <c r="AE810" s="7" t="s">
        <v>38</v>
      </c>
      <c r="AF810" s="15">
        <v>2304966.198724838</v>
      </c>
      <c r="AQ810" s="7" t="s">
        <v>58</v>
      </c>
      <c r="AR810" s="7" t="s">
        <v>44</v>
      </c>
      <c r="AS810" s="7" t="s">
        <v>42</v>
      </c>
      <c r="AT810" s="13">
        <v>41548</v>
      </c>
      <c r="AU810" s="13" t="s">
        <v>357</v>
      </c>
      <c r="AV810" s="235" t="str">
        <f t="shared" si="29"/>
        <v>Q4</v>
      </c>
      <c r="AW810" s="14" t="s">
        <v>45</v>
      </c>
      <c r="AX810" s="7" t="s">
        <v>51</v>
      </c>
      <c r="AY810" s="7" t="s">
        <v>52</v>
      </c>
      <c r="AZ810" s="7" t="s">
        <v>38</v>
      </c>
      <c r="BA810" s="15">
        <v>2304966.198724838</v>
      </c>
    </row>
    <row r="811" spans="2:53">
      <c r="B811" s="243"/>
      <c r="C811" s="244"/>
      <c r="D811" s="244"/>
      <c r="E811" s="245"/>
      <c r="F811" s="245"/>
      <c r="G811" s="245"/>
      <c r="H811" s="246"/>
      <c r="I811" s="246"/>
      <c r="J811" s="244"/>
      <c r="K811" s="244"/>
      <c r="L811" s="244"/>
      <c r="M811" s="247"/>
      <c r="S811" s="7" t="s">
        <v>58</v>
      </c>
      <c r="T811" s="7" t="s">
        <v>44</v>
      </c>
      <c r="U811" s="7" t="s">
        <v>42</v>
      </c>
      <c r="V811" s="13">
        <v>41579</v>
      </c>
      <c r="W811" s="13" t="s">
        <v>321</v>
      </c>
      <c r="X811" s="13" t="str">
        <f t="shared" si="28"/>
        <v>11/2/2017</v>
      </c>
      <c r="Y811" s="13" t="s">
        <v>358</v>
      </c>
      <c r="Z811" s="13"/>
      <c r="AA811" s="14">
        <v>11</v>
      </c>
      <c r="AB811" s="14" t="s">
        <v>45</v>
      </c>
      <c r="AC811" s="7" t="s">
        <v>51</v>
      </c>
      <c r="AD811" s="7" t="s">
        <v>52</v>
      </c>
      <c r="AE811" s="7" t="s">
        <v>38</v>
      </c>
      <c r="AF811" s="15">
        <v>2440357.2575165858</v>
      </c>
      <c r="AQ811" s="7" t="s">
        <v>58</v>
      </c>
      <c r="AR811" s="7" t="s">
        <v>44</v>
      </c>
      <c r="AS811" s="7" t="s">
        <v>42</v>
      </c>
      <c r="AT811" s="13">
        <v>41579</v>
      </c>
      <c r="AU811" s="13" t="s">
        <v>358</v>
      </c>
      <c r="AV811" s="235" t="str">
        <f t="shared" si="29"/>
        <v>Q4</v>
      </c>
      <c r="AW811" s="14" t="s">
        <v>45</v>
      </c>
      <c r="AX811" s="7" t="s">
        <v>51</v>
      </c>
      <c r="AY811" s="7" t="s">
        <v>52</v>
      </c>
      <c r="AZ811" s="7" t="s">
        <v>38</v>
      </c>
      <c r="BA811" s="15">
        <v>2440357.2575165858</v>
      </c>
    </row>
    <row r="812" spans="2:53">
      <c r="B812" s="238"/>
      <c r="C812" s="239"/>
      <c r="D812" s="239"/>
      <c r="E812" s="240"/>
      <c r="F812" s="240"/>
      <c r="G812" s="240"/>
      <c r="H812" s="241"/>
      <c r="I812" s="241"/>
      <c r="J812" s="239"/>
      <c r="K812" s="239"/>
      <c r="L812" s="239"/>
      <c r="M812" s="242"/>
      <c r="S812" s="7" t="s">
        <v>58</v>
      </c>
      <c r="T812" s="7" t="s">
        <v>44</v>
      </c>
      <c r="U812" s="7" t="s">
        <v>42</v>
      </c>
      <c r="V812" s="13">
        <v>41609</v>
      </c>
      <c r="W812" s="13" t="s">
        <v>322</v>
      </c>
      <c r="X812" s="13" t="str">
        <f t="shared" si="28"/>
        <v>12/2/2017</v>
      </c>
      <c r="Y812" s="13" t="s">
        <v>359</v>
      </c>
      <c r="Z812" s="13"/>
      <c r="AA812" s="14">
        <v>12</v>
      </c>
      <c r="AB812" s="14" t="s">
        <v>45</v>
      </c>
      <c r="AC812" s="7" t="s">
        <v>51</v>
      </c>
      <c r="AD812" s="7" t="s">
        <v>52</v>
      </c>
      <c r="AE812" s="7" t="s">
        <v>38</v>
      </c>
      <c r="AF812" s="15">
        <v>1365336.6411364649</v>
      </c>
      <c r="AQ812" s="7" t="s">
        <v>58</v>
      </c>
      <c r="AR812" s="7" t="s">
        <v>44</v>
      </c>
      <c r="AS812" s="7" t="s">
        <v>42</v>
      </c>
      <c r="AT812" s="13">
        <v>41609</v>
      </c>
      <c r="AU812" s="13" t="s">
        <v>359</v>
      </c>
      <c r="AV812" s="235" t="str">
        <f t="shared" si="29"/>
        <v>Q4</v>
      </c>
      <c r="AW812" s="14" t="s">
        <v>45</v>
      </c>
      <c r="AX812" s="7" t="s">
        <v>51</v>
      </c>
      <c r="AY812" s="7" t="s">
        <v>52</v>
      </c>
      <c r="AZ812" s="7" t="s">
        <v>38</v>
      </c>
      <c r="BA812" s="15">
        <v>1365336.6411364649</v>
      </c>
    </row>
    <row r="813" spans="2:53">
      <c r="B813" s="243"/>
      <c r="C813" s="244"/>
      <c r="D813" s="244"/>
      <c r="E813" s="245"/>
      <c r="F813" s="245"/>
      <c r="G813" s="245"/>
      <c r="H813" s="246"/>
      <c r="I813" s="246"/>
      <c r="J813" s="244"/>
      <c r="K813" s="244"/>
      <c r="L813" s="244"/>
      <c r="M813" s="247"/>
      <c r="S813" s="7" t="s">
        <v>58</v>
      </c>
      <c r="T813" s="7" t="s">
        <v>44</v>
      </c>
      <c r="U813" s="7" t="s">
        <v>42</v>
      </c>
      <c r="V813" s="13">
        <v>41640</v>
      </c>
      <c r="W813" s="13" t="s">
        <v>312</v>
      </c>
      <c r="X813" s="13" t="str">
        <f t="shared" si="28"/>
        <v>1/2/2018</v>
      </c>
      <c r="Y813" s="13" t="s">
        <v>360</v>
      </c>
      <c r="Z813" s="13"/>
      <c r="AA813" s="14">
        <v>1</v>
      </c>
      <c r="AB813" s="14" t="s">
        <v>45</v>
      </c>
      <c r="AC813" s="7" t="s">
        <v>51</v>
      </c>
      <c r="AD813" s="7" t="s">
        <v>52</v>
      </c>
      <c r="AE813" s="7" t="s">
        <v>38</v>
      </c>
      <c r="AF813" s="15">
        <v>1211465.2302915659</v>
      </c>
      <c r="AQ813" s="7" t="s">
        <v>58</v>
      </c>
      <c r="AR813" s="7" t="s">
        <v>44</v>
      </c>
      <c r="AS813" s="7" t="s">
        <v>42</v>
      </c>
      <c r="AT813" s="13">
        <v>41640</v>
      </c>
      <c r="AU813" s="13" t="s">
        <v>360</v>
      </c>
      <c r="AV813" s="235" t="str">
        <f t="shared" si="29"/>
        <v>Q1</v>
      </c>
      <c r="AW813" s="14" t="s">
        <v>45</v>
      </c>
      <c r="AX813" s="7" t="s">
        <v>51</v>
      </c>
      <c r="AY813" s="7" t="s">
        <v>52</v>
      </c>
      <c r="AZ813" s="7" t="s">
        <v>38</v>
      </c>
      <c r="BA813" s="15">
        <v>1211465.2302915659</v>
      </c>
    </row>
    <row r="814" spans="2:53">
      <c r="B814" s="238"/>
      <c r="C814" s="239"/>
      <c r="D814" s="239"/>
      <c r="E814" s="240"/>
      <c r="F814" s="240"/>
      <c r="G814" s="240"/>
      <c r="H814" s="241"/>
      <c r="I814" s="241"/>
      <c r="J814" s="239"/>
      <c r="K814" s="239"/>
      <c r="L814" s="239"/>
      <c r="M814" s="242"/>
      <c r="S814" s="7" t="s">
        <v>58</v>
      </c>
      <c r="T814" s="7" t="s">
        <v>44</v>
      </c>
      <c r="U814" s="7" t="s">
        <v>42</v>
      </c>
      <c r="V814" s="13">
        <v>41671</v>
      </c>
      <c r="W814" s="13" t="s">
        <v>313</v>
      </c>
      <c r="X814" s="13" t="str">
        <f t="shared" si="28"/>
        <v>2/2/2018</v>
      </c>
      <c r="Y814" s="13" t="s">
        <v>361</v>
      </c>
      <c r="Z814" s="13"/>
      <c r="AA814" s="14">
        <v>2</v>
      </c>
      <c r="AB814" s="14" t="s">
        <v>45</v>
      </c>
      <c r="AC814" s="7" t="s">
        <v>51</v>
      </c>
      <c r="AD814" s="7" t="s">
        <v>52</v>
      </c>
      <c r="AE814" s="7" t="s">
        <v>38</v>
      </c>
      <c r="AF814" s="15">
        <v>1521468.8063359074</v>
      </c>
      <c r="AQ814" s="7" t="s">
        <v>58</v>
      </c>
      <c r="AR814" s="7" t="s">
        <v>44</v>
      </c>
      <c r="AS814" s="7" t="s">
        <v>42</v>
      </c>
      <c r="AT814" s="13">
        <v>41671</v>
      </c>
      <c r="AU814" s="13" t="s">
        <v>361</v>
      </c>
      <c r="AV814" s="235" t="str">
        <f t="shared" si="29"/>
        <v>Q1</v>
      </c>
      <c r="AW814" s="14" t="s">
        <v>45</v>
      </c>
      <c r="AX814" s="7" t="s">
        <v>51</v>
      </c>
      <c r="AY814" s="7" t="s">
        <v>52</v>
      </c>
      <c r="AZ814" s="7" t="s">
        <v>38</v>
      </c>
      <c r="BA814" s="15">
        <v>1521468.8063359074</v>
      </c>
    </row>
    <row r="815" spans="2:53">
      <c r="B815" s="243"/>
      <c r="C815" s="244"/>
      <c r="D815" s="244"/>
      <c r="E815" s="245"/>
      <c r="F815" s="245"/>
      <c r="G815" s="245"/>
      <c r="H815" s="246"/>
      <c r="I815" s="246"/>
      <c r="J815" s="244"/>
      <c r="K815" s="244"/>
      <c r="L815" s="244"/>
      <c r="M815" s="247"/>
      <c r="S815" s="7" t="s">
        <v>58</v>
      </c>
      <c r="T815" s="7" t="s">
        <v>44</v>
      </c>
      <c r="U815" s="7" t="s">
        <v>42</v>
      </c>
      <c r="V815" s="13">
        <v>41699</v>
      </c>
      <c r="W815" s="13" t="s">
        <v>314</v>
      </c>
      <c r="X815" s="13" t="str">
        <f t="shared" si="28"/>
        <v>3/2/2018</v>
      </c>
      <c r="Y815" s="13" t="s">
        <v>362</v>
      </c>
      <c r="Z815" s="13"/>
      <c r="AA815" s="14">
        <v>3</v>
      </c>
      <c r="AB815" s="14" t="s">
        <v>45</v>
      </c>
      <c r="AC815" s="7" t="s">
        <v>51</v>
      </c>
      <c r="AD815" s="7" t="s">
        <v>52</v>
      </c>
      <c r="AE815" s="7" t="s">
        <v>38</v>
      </c>
      <c r="AF815" s="15">
        <v>1400184.8970591237</v>
      </c>
      <c r="AQ815" s="7" t="s">
        <v>58</v>
      </c>
      <c r="AR815" s="7" t="s">
        <v>44</v>
      </c>
      <c r="AS815" s="7" t="s">
        <v>42</v>
      </c>
      <c r="AT815" s="13">
        <v>41699</v>
      </c>
      <c r="AU815" s="13" t="s">
        <v>362</v>
      </c>
      <c r="AV815" s="235" t="str">
        <f t="shared" si="29"/>
        <v>Q1</v>
      </c>
      <c r="AW815" s="14" t="s">
        <v>45</v>
      </c>
      <c r="AX815" s="7" t="s">
        <v>51</v>
      </c>
      <c r="AY815" s="7" t="s">
        <v>52</v>
      </c>
      <c r="AZ815" s="7" t="s">
        <v>38</v>
      </c>
      <c r="BA815" s="15">
        <v>1400184.8970591237</v>
      </c>
    </row>
    <row r="816" spans="2:53">
      <c r="B816" s="238"/>
      <c r="C816" s="239"/>
      <c r="D816" s="239"/>
      <c r="E816" s="240"/>
      <c r="F816" s="240"/>
      <c r="G816" s="240"/>
      <c r="H816" s="241"/>
      <c r="I816" s="241"/>
      <c r="J816" s="239"/>
      <c r="K816" s="239"/>
      <c r="L816" s="239"/>
      <c r="M816" s="242"/>
      <c r="S816" s="7" t="s">
        <v>58</v>
      </c>
      <c r="T816" s="7" t="s">
        <v>44</v>
      </c>
      <c r="U816" s="7" t="s">
        <v>42</v>
      </c>
      <c r="V816" s="13">
        <v>41730</v>
      </c>
      <c r="W816" s="13" t="s">
        <v>315</v>
      </c>
      <c r="X816" s="13" t="str">
        <f t="shared" si="28"/>
        <v>4/2/2018</v>
      </c>
      <c r="Y816" s="13" t="s">
        <v>363</v>
      </c>
      <c r="Z816" s="13"/>
      <c r="AA816" s="14">
        <v>4</v>
      </c>
      <c r="AB816" s="14" t="s">
        <v>45</v>
      </c>
      <c r="AC816" s="7" t="s">
        <v>51</v>
      </c>
      <c r="AD816" s="7" t="s">
        <v>52</v>
      </c>
      <c r="AE816" s="7" t="s">
        <v>38</v>
      </c>
      <c r="AF816" s="15">
        <v>1483355.0770554726</v>
      </c>
      <c r="AQ816" s="7" t="s">
        <v>58</v>
      </c>
      <c r="AR816" s="7" t="s">
        <v>44</v>
      </c>
      <c r="AS816" s="7" t="s">
        <v>42</v>
      </c>
      <c r="AT816" s="13">
        <v>41730</v>
      </c>
      <c r="AU816" s="13" t="s">
        <v>363</v>
      </c>
      <c r="AV816" s="235" t="str">
        <f t="shared" si="29"/>
        <v>Q2</v>
      </c>
      <c r="AW816" s="14" t="s">
        <v>45</v>
      </c>
      <c r="AX816" s="7" t="s">
        <v>51</v>
      </c>
      <c r="AY816" s="7" t="s">
        <v>52</v>
      </c>
      <c r="AZ816" s="7" t="s">
        <v>38</v>
      </c>
      <c r="BA816" s="15">
        <v>1483355.0770554726</v>
      </c>
    </row>
    <row r="817" spans="2:53">
      <c r="B817" s="243"/>
      <c r="C817" s="244"/>
      <c r="D817" s="244"/>
      <c r="E817" s="245"/>
      <c r="F817" s="245"/>
      <c r="G817" s="245"/>
      <c r="H817" s="246"/>
      <c r="I817" s="246"/>
      <c r="J817" s="244"/>
      <c r="K817" s="244"/>
      <c r="L817" s="244"/>
      <c r="M817" s="247"/>
      <c r="S817" s="7" t="s">
        <v>58</v>
      </c>
      <c r="T817" s="7" t="s">
        <v>44</v>
      </c>
      <c r="U817" s="7" t="s">
        <v>42</v>
      </c>
      <c r="V817" s="13">
        <v>41760</v>
      </c>
      <c r="W817" s="13" t="s">
        <v>272</v>
      </c>
      <c r="X817" s="13" t="str">
        <f t="shared" si="28"/>
        <v>5/2/2018</v>
      </c>
      <c r="Y817" s="13" t="s">
        <v>364</v>
      </c>
      <c r="Z817" s="13"/>
      <c r="AA817" s="14">
        <v>5</v>
      </c>
      <c r="AB817" s="14" t="s">
        <v>45</v>
      </c>
      <c r="AC817" s="7" t="s">
        <v>51</v>
      </c>
      <c r="AD817" s="7" t="s">
        <v>52</v>
      </c>
      <c r="AE817" s="7" t="s">
        <v>38</v>
      </c>
      <c r="AF817" s="15">
        <v>1790831.8374007489</v>
      </c>
      <c r="AQ817" s="7" t="s">
        <v>58</v>
      </c>
      <c r="AR817" s="7" t="s">
        <v>44</v>
      </c>
      <c r="AS817" s="7" t="s">
        <v>42</v>
      </c>
      <c r="AT817" s="13">
        <v>41760</v>
      </c>
      <c r="AU817" s="13" t="s">
        <v>364</v>
      </c>
      <c r="AV817" s="235" t="str">
        <f t="shared" si="29"/>
        <v>Q2</v>
      </c>
      <c r="AW817" s="14" t="s">
        <v>45</v>
      </c>
      <c r="AX817" s="7" t="s">
        <v>51</v>
      </c>
      <c r="AY817" s="7" t="s">
        <v>52</v>
      </c>
      <c r="AZ817" s="7" t="s">
        <v>38</v>
      </c>
      <c r="BA817" s="15">
        <v>1790831.8374007489</v>
      </c>
    </row>
    <row r="818" spans="2:53">
      <c r="B818" s="238"/>
      <c r="C818" s="239"/>
      <c r="D818" s="239"/>
      <c r="E818" s="240"/>
      <c r="F818" s="240"/>
      <c r="G818" s="240"/>
      <c r="H818" s="241"/>
      <c r="I818" s="241"/>
      <c r="J818" s="239"/>
      <c r="K818" s="239"/>
      <c r="L818" s="239"/>
      <c r="M818" s="242"/>
      <c r="S818" s="7" t="s">
        <v>58</v>
      </c>
      <c r="T818" s="7" t="s">
        <v>44</v>
      </c>
      <c r="U818" s="7" t="s">
        <v>42</v>
      </c>
      <c r="V818" s="13">
        <v>41791</v>
      </c>
      <c r="W818" s="13" t="s">
        <v>316</v>
      </c>
      <c r="X818" s="13" t="str">
        <f t="shared" si="28"/>
        <v>6/2/2018</v>
      </c>
      <c r="Y818" s="13" t="s">
        <v>365</v>
      </c>
      <c r="Z818" s="13"/>
      <c r="AA818" s="14">
        <v>6</v>
      </c>
      <c r="AB818" s="14" t="s">
        <v>45</v>
      </c>
      <c r="AC818" s="7" t="s">
        <v>51</v>
      </c>
      <c r="AD818" s="7" t="s">
        <v>52</v>
      </c>
      <c r="AE818" s="7" t="s">
        <v>38</v>
      </c>
      <c r="AF818" s="15">
        <v>911806.4599299801</v>
      </c>
      <c r="AQ818" s="7" t="s">
        <v>58</v>
      </c>
      <c r="AR818" s="7" t="s">
        <v>44</v>
      </c>
      <c r="AS818" s="7" t="s">
        <v>42</v>
      </c>
      <c r="AT818" s="13">
        <v>41791</v>
      </c>
      <c r="AU818" s="13" t="s">
        <v>365</v>
      </c>
      <c r="AV818" s="235" t="str">
        <f t="shared" si="29"/>
        <v>Q2</v>
      </c>
      <c r="AW818" s="14" t="s">
        <v>45</v>
      </c>
      <c r="AX818" s="7" t="s">
        <v>51</v>
      </c>
      <c r="AY818" s="7" t="s">
        <v>52</v>
      </c>
      <c r="AZ818" s="7" t="s">
        <v>38</v>
      </c>
      <c r="BA818" s="15">
        <v>911806.4599299801</v>
      </c>
    </row>
    <row r="819" spans="2:53">
      <c r="B819" s="243"/>
      <c r="C819" s="244"/>
      <c r="D819" s="244"/>
      <c r="E819" s="245"/>
      <c r="F819" s="245"/>
      <c r="G819" s="245"/>
      <c r="H819" s="246"/>
      <c r="I819" s="246"/>
      <c r="J819" s="244"/>
      <c r="K819" s="244"/>
      <c r="L819" s="244"/>
      <c r="M819" s="247"/>
      <c r="S819" s="7" t="s">
        <v>58</v>
      </c>
      <c r="T819" s="7" t="s">
        <v>44</v>
      </c>
      <c r="U819" s="7" t="s">
        <v>42</v>
      </c>
      <c r="V819" s="13">
        <v>41456</v>
      </c>
      <c r="W819" s="13" t="s">
        <v>317</v>
      </c>
      <c r="X819" s="13" t="str">
        <f t="shared" si="28"/>
        <v>7/2/2017</v>
      </c>
      <c r="Y819" s="13" t="s">
        <v>354</v>
      </c>
      <c r="Z819" s="13"/>
      <c r="AA819" s="14">
        <v>7</v>
      </c>
      <c r="AB819" s="14" t="s">
        <v>45</v>
      </c>
      <c r="AC819" s="7" t="s">
        <v>51</v>
      </c>
      <c r="AD819" s="7" t="s">
        <v>53</v>
      </c>
      <c r="AE819" s="7" t="s">
        <v>38</v>
      </c>
      <c r="AF819" s="15">
        <v>884023.92783632269</v>
      </c>
      <c r="AQ819" s="7" t="s">
        <v>58</v>
      </c>
      <c r="AR819" s="7" t="s">
        <v>44</v>
      </c>
      <c r="AS819" s="7" t="s">
        <v>42</v>
      </c>
      <c r="AT819" s="13">
        <v>41456</v>
      </c>
      <c r="AU819" s="13" t="s">
        <v>354</v>
      </c>
      <c r="AV819" s="235" t="str">
        <f t="shared" si="29"/>
        <v>Q3</v>
      </c>
      <c r="AW819" s="14" t="s">
        <v>45</v>
      </c>
      <c r="AX819" s="7" t="s">
        <v>51</v>
      </c>
      <c r="AY819" s="7" t="s">
        <v>53</v>
      </c>
      <c r="AZ819" s="7" t="s">
        <v>38</v>
      </c>
      <c r="BA819" s="15">
        <v>884023.92783632269</v>
      </c>
    </row>
    <row r="820" spans="2:53">
      <c r="B820" s="238"/>
      <c r="C820" s="239"/>
      <c r="D820" s="239"/>
      <c r="E820" s="240"/>
      <c r="F820" s="240"/>
      <c r="G820" s="240"/>
      <c r="H820" s="241"/>
      <c r="I820" s="241"/>
      <c r="J820" s="239"/>
      <c r="K820" s="239"/>
      <c r="L820" s="239"/>
      <c r="M820" s="242"/>
      <c r="S820" s="7" t="s">
        <v>58</v>
      </c>
      <c r="T820" s="7" t="s">
        <v>44</v>
      </c>
      <c r="U820" s="7" t="s">
        <v>42</v>
      </c>
      <c r="V820" s="13">
        <v>41487</v>
      </c>
      <c r="W820" s="13" t="s">
        <v>318</v>
      </c>
      <c r="X820" s="13" t="str">
        <f t="shared" si="28"/>
        <v>8/2/2017</v>
      </c>
      <c r="Y820" s="13" t="s">
        <v>355</v>
      </c>
      <c r="Z820" s="13"/>
      <c r="AA820" s="14">
        <v>8</v>
      </c>
      <c r="AB820" s="14" t="s">
        <v>45</v>
      </c>
      <c r="AC820" s="7" t="s">
        <v>51</v>
      </c>
      <c r="AD820" s="7" t="s">
        <v>53</v>
      </c>
      <c r="AE820" s="7" t="s">
        <v>38</v>
      </c>
      <c r="AF820" s="15">
        <v>1052207.4304358403</v>
      </c>
      <c r="AQ820" s="7" t="s">
        <v>58</v>
      </c>
      <c r="AR820" s="7" t="s">
        <v>44</v>
      </c>
      <c r="AS820" s="7" t="s">
        <v>42</v>
      </c>
      <c r="AT820" s="13">
        <v>41487</v>
      </c>
      <c r="AU820" s="13" t="s">
        <v>355</v>
      </c>
      <c r="AV820" s="235" t="str">
        <f t="shared" si="29"/>
        <v>Q3</v>
      </c>
      <c r="AW820" s="14" t="s">
        <v>45</v>
      </c>
      <c r="AX820" s="7" t="s">
        <v>51</v>
      </c>
      <c r="AY820" s="7" t="s">
        <v>53</v>
      </c>
      <c r="AZ820" s="7" t="s">
        <v>38</v>
      </c>
      <c r="BA820" s="15">
        <v>1052207.4304358403</v>
      </c>
    </row>
    <row r="821" spans="2:53">
      <c r="B821" s="243"/>
      <c r="C821" s="244"/>
      <c r="D821" s="244"/>
      <c r="E821" s="245"/>
      <c r="F821" s="245"/>
      <c r="G821" s="245"/>
      <c r="H821" s="246"/>
      <c r="I821" s="246"/>
      <c r="J821" s="244"/>
      <c r="K821" s="244"/>
      <c r="L821" s="244"/>
      <c r="M821" s="247"/>
      <c r="S821" s="7" t="s">
        <v>58</v>
      </c>
      <c r="T821" s="7" t="s">
        <v>44</v>
      </c>
      <c r="U821" s="7" t="s">
        <v>42</v>
      </c>
      <c r="V821" s="13">
        <v>41518</v>
      </c>
      <c r="W821" s="13" t="s">
        <v>319</v>
      </c>
      <c r="X821" s="13" t="str">
        <f t="shared" si="28"/>
        <v>9/2/2017</v>
      </c>
      <c r="Y821" s="13" t="s">
        <v>356</v>
      </c>
      <c r="Z821" s="13"/>
      <c r="AA821" s="14">
        <v>9</v>
      </c>
      <c r="AB821" s="14" t="s">
        <v>45</v>
      </c>
      <c r="AC821" s="7" t="s">
        <v>51</v>
      </c>
      <c r="AD821" s="7" t="s">
        <v>53</v>
      </c>
      <c r="AE821" s="7" t="s">
        <v>38</v>
      </c>
      <c r="AF821" s="15">
        <v>1016958.2253807157</v>
      </c>
      <c r="AQ821" s="7" t="s">
        <v>58</v>
      </c>
      <c r="AR821" s="7" t="s">
        <v>44</v>
      </c>
      <c r="AS821" s="7" t="s">
        <v>42</v>
      </c>
      <c r="AT821" s="13">
        <v>41518</v>
      </c>
      <c r="AU821" s="13" t="s">
        <v>356</v>
      </c>
      <c r="AV821" s="235" t="str">
        <f t="shared" si="29"/>
        <v>Q3</v>
      </c>
      <c r="AW821" s="14" t="s">
        <v>45</v>
      </c>
      <c r="AX821" s="7" t="s">
        <v>51</v>
      </c>
      <c r="AY821" s="7" t="s">
        <v>53</v>
      </c>
      <c r="AZ821" s="7" t="s">
        <v>38</v>
      </c>
      <c r="BA821" s="15">
        <v>1016958.2253807157</v>
      </c>
    </row>
    <row r="822" spans="2:53">
      <c r="B822" s="238"/>
      <c r="C822" s="239"/>
      <c r="D822" s="239"/>
      <c r="E822" s="240"/>
      <c r="F822" s="240"/>
      <c r="G822" s="240"/>
      <c r="H822" s="241"/>
      <c r="I822" s="241"/>
      <c r="J822" s="239"/>
      <c r="K822" s="239"/>
      <c r="L822" s="239"/>
      <c r="M822" s="242"/>
      <c r="S822" s="7" t="s">
        <v>58</v>
      </c>
      <c r="T822" s="7" t="s">
        <v>44</v>
      </c>
      <c r="U822" s="7" t="s">
        <v>42</v>
      </c>
      <c r="V822" s="13">
        <v>41548</v>
      </c>
      <c r="W822" s="13" t="s">
        <v>320</v>
      </c>
      <c r="X822" s="13" t="str">
        <f t="shared" si="28"/>
        <v>10/2/2017</v>
      </c>
      <c r="Y822" s="13" t="s">
        <v>357</v>
      </c>
      <c r="Z822" s="13"/>
      <c r="AA822" s="14">
        <v>10</v>
      </c>
      <c r="AB822" s="14" t="s">
        <v>45</v>
      </c>
      <c r="AC822" s="7" t="s">
        <v>51</v>
      </c>
      <c r="AD822" s="7" t="s">
        <v>53</v>
      </c>
      <c r="AE822" s="7" t="s">
        <v>38</v>
      </c>
      <c r="AF822" s="15">
        <v>1488480.8550150518</v>
      </c>
      <c r="AQ822" s="7" t="s">
        <v>58</v>
      </c>
      <c r="AR822" s="7" t="s">
        <v>44</v>
      </c>
      <c r="AS822" s="7" t="s">
        <v>42</v>
      </c>
      <c r="AT822" s="13">
        <v>41548</v>
      </c>
      <c r="AU822" s="13" t="s">
        <v>357</v>
      </c>
      <c r="AV822" s="235" t="str">
        <f t="shared" si="29"/>
        <v>Q4</v>
      </c>
      <c r="AW822" s="14" t="s">
        <v>45</v>
      </c>
      <c r="AX822" s="7" t="s">
        <v>51</v>
      </c>
      <c r="AY822" s="7" t="s">
        <v>53</v>
      </c>
      <c r="AZ822" s="7" t="s">
        <v>38</v>
      </c>
      <c r="BA822" s="15">
        <v>1488480.8550150518</v>
      </c>
    </row>
    <row r="823" spans="2:53">
      <c r="B823" s="243"/>
      <c r="C823" s="244"/>
      <c r="D823" s="244"/>
      <c r="E823" s="245"/>
      <c r="F823" s="245"/>
      <c r="G823" s="245"/>
      <c r="H823" s="246"/>
      <c r="I823" s="246"/>
      <c r="J823" s="244"/>
      <c r="K823" s="244"/>
      <c r="L823" s="244"/>
      <c r="M823" s="247"/>
      <c r="S823" s="7" t="s">
        <v>58</v>
      </c>
      <c r="T823" s="7" t="s">
        <v>44</v>
      </c>
      <c r="U823" s="7" t="s">
        <v>42</v>
      </c>
      <c r="V823" s="13">
        <v>41579</v>
      </c>
      <c r="W823" s="13" t="s">
        <v>321</v>
      </c>
      <c r="X823" s="13" t="str">
        <f t="shared" si="28"/>
        <v>11/2/2017</v>
      </c>
      <c r="Y823" s="13" t="s">
        <v>358</v>
      </c>
      <c r="Z823" s="13"/>
      <c r="AA823" s="14">
        <v>11</v>
      </c>
      <c r="AB823" s="14" t="s">
        <v>45</v>
      </c>
      <c r="AC823" s="7" t="s">
        <v>51</v>
      </c>
      <c r="AD823" s="7" t="s">
        <v>53</v>
      </c>
      <c r="AE823" s="7" t="s">
        <v>38</v>
      </c>
      <c r="AF823" s="15">
        <v>1639667.9831029386</v>
      </c>
      <c r="AQ823" s="7" t="s">
        <v>58</v>
      </c>
      <c r="AR823" s="7" t="s">
        <v>44</v>
      </c>
      <c r="AS823" s="7" t="s">
        <v>42</v>
      </c>
      <c r="AT823" s="13">
        <v>41579</v>
      </c>
      <c r="AU823" s="13" t="s">
        <v>358</v>
      </c>
      <c r="AV823" s="235" t="str">
        <f t="shared" si="29"/>
        <v>Q4</v>
      </c>
      <c r="AW823" s="14" t="s">
        <v>45</v>
      </c>
      <c r="AX823" s="7" t="s">
        <v>51</v>
      </c>
      <c r="AY823" s="7" t="s">
        <v>53</v>
      </c>
      <c r="AZ823" s="7" t="s">
        <v>38</v>
      </c>
      <c r="BA823" s="15">
        <v>1639667.9831029386</v>
      </c>
    </row>
    <row r="824" spans="2:53">
      <c r="B824" s="238"/>
      <c r="C824" s="239"/>
      <c r="D824" s="239"/>
      <c r="E824" s="240"/>
      <c r="F824" s="240"/>
      <c r="G824" s="240"/>
      <c r="H824" s="241"/>
      <c r="I824" s="241"/>
      <c r="J824" s="239"/>
      <c r="K824" s="239"/>
      <c r="L824" s="239"/>
      <c r="M824" s="242"/>
      <c r="S824" s="7" t="s">
        <v>58</v>
      </c>
      <c r="T824" s="7" t="s">
        <v>44</v>
      </c>
      <c r="U824" s="7" t="s">
        <v>42</v>
      </c>
      <c r="V824" s="13">
        <v>41609</v>
      </c>
      <c r="W824" s="13" t="s">
        <v>322</v>
      </c>
      <c r="X824" s="13" t="str">
        <f t="shared" si="28"/>
        <v>12/2/2017</v>
      </c>
      <c r="Y824" s="13" t="s">
        <v>359</v>
      </c>
      <c r="Z824" s="13"/>
      <c r="AA824" s="14">
        <v>12</v>
      </c>
      <c r="AB824" s="14" t="s">
        <v>45</v>
      </c>
      <c r="AC824" s="7" t="s">
        <v>51</v>
      </c>
      <c r="AD824" s="7" t="s">
        <v>53</v>
      </c>
      <c r="AE824" s="7" t="s">
        <v>38</v>
      </c>
      <c r="AF824" s="15">
        <v>765598.62357103126</v>
      </c>
      <c r="AQ824" s="7" t="s">
        <v>58</v>
      </c>
      <c r="AR824" s="7" t="s">
        <v>44</v>
      </c>
      <c r="AS824" s="7" t="s">
        <v>42</v>
      </c>
      <c r="AT824" s="13">
        <v>41609</v>
      </c>
      <c r="AU824" s="13" t="s">
        <v>359</v>
      </c>
      <c r="AV824" s="235" t="str">
        <f t="shared" si="29"/>
        <v>Q4</v>
      </c>
      <c r="AW824" s="14" t="s">
        <v>45</v>
      </c>
      <c r="AX824" s="7" t="s">
        <v>51</v>
      </c>
      <c r="AY824" s="7" t="s">
        <v>53</v>
      </c>
      <c r="AZ824" s="7" t="s">
        <v>38</v>
      </c>
      <c r="BA824" s="15">
        <v>765598.62357103126</v>
      </c>
    </row>
    <row r="825" spans="2:53">
      <c r="B825" s="243"/>
      <c r="C825" s="244"/>
      <c r="D825" s="244"/>
      <c r="E825" s="245"/>
      <c r="F825" s="245"/>
      <c r="G825" s="245"/>
      <c r="H825" s="246"/>
      <c r="I825" s="246"/>
      <c r="J825" s="244"/>
      <c r="K825" s="244"/>
      <c r="L825" s="244"/>
      <c r="M825" s="247"/>
      <c r="S825" s="7" t="s">
        <v>58</v>
      </c>
      <c r="T825" s="7" t="s">
        <v>44</v>
      </c>
      <c r="U825" s="7" t="s">
        <v>42</v>
      </c>
      <c r="V825" s="13">
        <v>41640</v>
      </c>
      <c r="W825" s="13" t="s">
        <v>312</v>
      </c>
      <c r="X825" s="13" t="str">
        <f t="shared" si="28"/>
        <v>1/2/2018</v>
      </c>
      <c r="Y825" s="13" t="s">
        <v>360</v>
      </c>
      <c r="Z825" s="13"/>
      <c r="AA825" s="14">
        <v>1</v>
      </c>
      <c r="AB825" s="14" t="s">
        <v>45</v>
      </c>
      <c r="AC825" s="7" t="s">
        <v>51</v>
      </c>
      <c r="AD825" s="7" t="s">
        <v>53</v>
      </c>
      <c r="AE825" s="7" t="s">
        <v>38</v>
      </c>
      <c r="AF825" s="15">
        <v>742706.65420794766</v>
      </c>
      <c r="AQ825" s="7" t="s">
        <v>58</v>
      </c>
      <c r="AR825" s="7" t="s">
        <v>44</v>
      </c>
      <c r="AS825" s="7" t="s">
        <v>42</v>
      </c>
      <c r="AT825" s="13">
        <v>41640</v>
      </c>
      <c r="AU825" s="13" t="s">
        <v>360</v>
      </c>
      <c r="AV825" s="235" t="str">
        <f t="shared" si="29"/>
        <v>Q1</v>
      </c>
      <c r="AW825" s="14" t="s">
        <v>45</v>
      </c>
      <c r="AX825" s="7" t="s">
        <v>51</v>
      </c>
      <c r="AY825" s="7" t="s">
        <v>53</v>
      </c>
      <c r="AZ825" s="7" t="s">
        <v>38</v>
      </c>
      <c r="BA825" s="15">
        <v>742706.65420794766</v>
      </c>
    </row>
    <row r="826" spans="2:53">
      <c r="B826" s="238"/>
      <c r="C826" s="239"/>
      <c r="D826" s="239"/>
      <c r="E826" s="240"/>
      <c r="F826" s="240"/>
      <c r="G826" s="240"/>
      <c r="H826" s="241"/>
      <c r="I826" s="241"/>
      <c r="J826" s="239"/>
      <c r="K826" s="239"/>
      <c r="L826" s="239"/>
      <c r="M826" s="242"/>
      <c r="S826" s="7" t="s">
        <v>58</v>
      </c>
      <c r="T826" s="7" t="s">
        <v>44</v>
      </c>
      <c r="U826" s="7" t="s">
        <v>42</v>
      </c>
      <c r="V826" s="13">
        <v>41671</v>
      </c>
      <c r="W826" s="13" t="s">
        <v>313</v>
      </c>
      <c r="X826" s="13" t="str">
        <f t="shared" si="28"/>
        <v>2/2/2018</v>
      </c>
      <c r="Y826" s="13" t="s">
        <v>361</v>
      </c>
      <c r="Z826" s="13"/>
      <c r="AA826" s="14">
        <v>2</v>
      </c>
      <c r="AB826" s="14" t="s">
        <v>45</v>
      </c>
      <c r="AC826" s="7" t="s">
        <v>51</v>
      </c>
      <c r="AD826" s="7" t="s">
        <v>53</v>
      </c>
      <c r="AE826" s="7" t="s">
        <v>38</v>
      </c>
      <c r="AF826" s="15">
        <v>822050.21729515784</v>
      </c>
      <c r="AQ826" s="7" t="s">
        <v>58</v>
      </c>
      <c r="AR826" s="7" t="s">
        <v>44</v>
      </c>
      <c r="AS826" s="7" t="s">
        <v>42</v>
      </c>
      <c r="AT826" s="13">
        <v>41671</v>
      </c>
      <c r="AU826" s="13" t="s">
        <v>361</v>
      </c>
      <c r="AV826" s="235" t="str">
        <f t="shared" si="29"/>
        <v>Q1</v>
      </c>
      <c r="AW826" s="14" t="s">
        <v>45</v>
      </c>
      <c r="AX826" s="7" t="s">
        <v>51</v>
      </c>
      <c r="AY826" s="7" t="s">
        <v>53</v>
      </c>
      <c r="AZ826" s="7" t="s">
        <v>38</v>
      </c>
      <c r="BA826" s="15">
        <v>822050.21729515784</v>
      </c>
    </row>
    <row r="827" spans="2:53">
      <c r="B827" s="243"/>
      <c r="C827" s="244"/>
      <c r="D827" s="244"/>
      <c r="E827" s="245"/>
      <c r="F827" s="245"/>
      <c r="G827" s="245"/>
      <c r="H827" s="246"/>
      <c r="I827" s="246"/>
      <c r="J827" s="244"/>
      <c r="K827" s="244"/>
      <c r="L827" s="244"/>
      <c r="M827" s="247"/>
      <c r="S827" s="7" t="s">
        <v>58</v>
      </c>
      <c r="T827" s="7" t="s">
        <v>44</v>
      </c>
      <c r="U827" s="7" t="s">
        <v>42</v>
      </c>
      <c r="V827" s="13">
        <v>41699</v>
      </c>
      <c r="W827" s="13" t="s">
        <v>314</v>
      </c>
      <c r="X827" s="13" t="str">
        <f t="shared" si="28"/>
        <v>3/2/2018</v>
      </c>
      <c r="Y827" s="13" t="s">
        <v>362</v>
      </c>
      <c r="Z827" s="13"/>
      <c r="AA827" s="14">
        <v>3</v>
      </c>
      <c r="AB827" s="14" t="s">
        <v>45</v>
      </c>
      <c r="AC827" s="7" t="s">
        <v>51</v>
      </c>
      <c r="AD827" s="7" t="s">
        <v>53</v>
      </c>
      <c r="AE827" s="7" t="s">
        <v>38</v>
      </c>
      <c r="AF827" s="15">
        <v>806728.57071739517</v>
      </c>
      <c r="AQ827" s="7" t="s">
        <v>58</v>
      </c>
      <c r="AR827" s="7" t="s">
        <v>44</v>
      </c>
      <c r="AS827" s="7" t="s">
        <v>42</v>
      </c>
      <c r="AT827" s="13">
        <v>41699</v>
      </c>
      <c r="AU827" s="13" t="s">
        <v>362</v>
      </c>
      <c r="AV827" s="235" t="str">
        <f t="shared" si="29"/>
        <v>Q1</v>
      </c>
      <c r="AW827" s="14" t="s">
        <v>45</v>
      </c>
      <c r="AX827" s="7" t="s">
        <v>51</v>
      </c>
      <c r="AY827" s="7" t="s">
        <v>53</v>
      </c>
      <c r="AZ827" s="7" t="s">
        <v>38</v>
      </c>
      <c r="BA827" s="15">
        <v>806728.57071739517</v>
      </c>
    </row>
    <row r="828" spans="2:53">
      <c r="B828" s="238"/>
      <c r="C828" s="239"/>
      <c r="D828" s="239"/>
      <c r="E828" s="240"/>
      <c r="F828" s="240"/>
      <c r="G828" s="240"/>
      <c r="H828" s="241"/>
      <c r="I828" s="241"/>
      <c r="J828" s="239"/>
      <c r="K828" s="239"/>
      <c r="L828" s="239"/>
      <c r="M828" s="242"/>
      <c r="S828" s="7" t="s">
        <v>58</v>
      </c>
      <c r="T828" s="7" t="s">
        <v>44</v>
      </c>
      <c r="U828" s="7" t="s">
        <v>42</v>
      </c>
      <c r="V828" s="13">
        <v>41730</v>
      </c>
      <c r="W828" s="13" t="s">
        <v>315</v>
      </c>
      <c r="X828" s="13" t="str">
        <f t="shared" si="28"/>
        <v>4/2/2018</v>
      </c>
      <c r="Y828" s="13" t="s">
        <v>363</v>
      </c>
      <c r="Z828" s="13"/>
      <c r="AA828" s="14">
        <v>4</v>
      </c>
      <c r="AB828" s="14" t="s">
        <v>45</v>
      </c>
      <c r="AC828" s="7" t="s">
        <v>51</v>
      </c>
      <c r="AD828" s="7" t="s">
        <v>53</v>
      </c>
      <c r="AE828" s="7" t="s">
        <v>38</v>
      </c>
      <c r="AF828" s="15">
        <v>866589.56529720977</v>
      </c>
      <c r="AQ828" s="7" t="s">
        <v>58</v>
      </c>
      <c r="AR828" s="7" t="s">
        <v>44</v>
      </c>
      <c r="AS828" s="7" t="s">
        <v>42</v>
      </c>
      <c r="AT828" s="13">
        <v>41730</v>
      </c>
      <c r="AU828" s="13" t="s">
        <v>363</v>
      </c>
      <c r="AV828" s="235" t="str">
        <f t="shared" si="29"/>
        <v>Q2</v>
      </c>
      <c r="AW828" s="14" t="s">
        <v>45</v>
      </c>
      <c r="AX828" s="7" t="s">
        <v>51</v>
      </c>
      <c r="AY828" s="7" t="s">
        <v>53</v>
      </c>
      <c r="AZ828" s="7" t="s">
        <v>38</v>
      </c>
      <c r="BA828" s="15">
        <v>866589.56529720977</v>
      </c>
    </row>
    <row r="829" spans="2:53">
      <c r="B829" s="243"/>
      <c r="C829" s="244"/>
      <c r="D829" s="244"/>
      <c r="E829" s="245"/>
      <c r="F829" s="245"/>
      <c r="G829" s="245"/>
      <c r="H829" s="246"/>
      <c r="I829" s="246"/>
      <c r="J829" s="244"/>
      <c r="K829" s="244"/>
      <c r="L829" s="244"/>
      <c r="M829" s="247"/>
      <c r="S829" s="7" t="s">
        <v>58</v>
      </c>
      <c r="T829" s="7" t="s">
        <v>44</v>
      </c>
      <c r="U829" s="7" t="s">
        <v>42</v>
      </c>
      <c r="V829" s="13">
        <v>41760</v>
      </c>
      <c r="W829" s="13" t="s">
        <v>272</v>
      </c>
      <c r="X829" s="13" t="str">
        <f t="shared" si="28"/>
        <v>5/2/2018</v>
      </c>
      <c r="Y829" s="13" t="s">
        <v>364</v>
      </c>
      <c r="Z829" s="13"/>
      <c r="AA829" s="14">
        <v>5</v>
      </c>
      <c r="AB829" s="14" t="s">
        <v>45</v>
      </c>
      <c r="AC829" s="7" t="s">
        <v>51</v>
      </c>
      <c r="AD829" s="7" t="s">
        <v>53</v>
      </c>
      <c r="AE829" s="7" t="s">
        <v>38</v>
      </c>
      <c r="AF829" s="15">
        <v>987204.11778920982</v>
      </c>
      <c r="AQ829" s="7" t="s">
        <v>58</v>
      </c>
      <c r="AR829" s="7" t="s">
        <v>44</v>
      </c>
      <c r="AS829" s="7" t="s">
        <v>42</v>
      </c>
      <c r="AT829" s="13">
        <v>41760</v>
      </c>
      <c r="AU829" s="13" t="s">
        <v>364</v>
      </c>
      <c r="AV829" s="235" t="str">
        <f t="shared" si="29"/>
        <v>Q2</v>
      </c>
      <c r="AW829" s="14" t="s">
        <v>45</v>
      </c>
      <c r="AX829" s="7" t="s">
        <v>51</v>
      </c>
      <c r="AY829" s="7" t="s">
        <v>53</v>
      </c>
      <c r="AZ829" s="7" t="s">
        <v>38</v>
      </c>
      <c r="BA829" s="15">
        <v>987204.11778920982</v>
      </c>
    </row>
    <row r="830" spans="2:53">
      <c r="B830" s="238"/>
      <c r="C830" s="239"/>
      <c r="D830" s="239"/>
      <c r="E830" s="240"/>
      <c r="F830" s="240"/>
      <c r="G830" s="240"/>
      <c r="H830" s="241"/>
      <c r="I830" s="241"/>
      <c r="J830" s="239"/>
      <c r="K830" s="239"/>
      <c r="L830" s="239"/>
      <c r="M830" s="242"/>
      <c r="S830" s="7" t="s">
        <v>58</v>
      </c>
      <c r="T830" s="7" t="s">
        <v>44</v>
      </c>
      <c r="U830" s="7" t="s">
        <v>42</v>
      </c>
      <c r="V830" s="13">
        <v>41791</v>
      </c>
      <c r="W830" s="13" t="s">
        <v>316</v>
      </c>
      <c r="X830" s="13" t="str">
        <f t="shared" si="28"/>
        <v>6/2/2018</v>
      </c>
      <c r="Y830" s="13" t="s">
        <v>365</v>
      </c>
      <c r="Z830" s="13"/>
      <c r="AA830" s="14">
        <v>6</v>
      </c>
      <c r="AB830" s="14" t="s">
        <v>45</v>
      </c>
      <c r="AC830" s="7" t="s">
        <v>51</v>
      </c>
      <c r="AD830" s="7" t="s">
        <v>53</v>
      </c>
      <c r="AE830" s="7" t="s">
        <v>38</v>
      </c>
      <c r="AF830" s="15">
        <v>506308.79330234113</v>
      </c>
      <c r="AQ830" s="7" t="s">
        <v>58</v>
      </c>
      <c r="AR830" s="7" t="s">
        <v>44</v>
      </c>
      <c r="AS830" s="7" t="s">
        <v>42</v>
      </c>
      <c r="AT830" s="13">
        <v>41791</v>
      </c>
      <c r="AU830" s="13" t="s">
        <v>365</v>
      </c>
      <c r="AV830" s="235" t="str">
        <f t="shared" si="29"/>
        <v>Q2</v>
      </c>
      <c r="AW830" s="14" t="s">
        <v>45</v>
      </c>
      <c r="AX830" s="7" t="s">
        <v>51</v>
      </c>
      <c r="AY830" s="7" t="s">
        <v>53</v>
      </c>
      <c r="AZ830" s="7" t="s">
        <v>38</v>
      </c>
      <c r="BA830" s="15">
        <v>506308.79330234113</v>
      </c>
    </row>
    <row r="831" spans="2:53">
      <c r="B831" s="243"/>
      <c r="C831" s="244"/>
      <c r="D831" s="244"/>
      <c r="E831" s="245"/>
      <c r="F831" s="245"/>
      <c r="G831" s="245"/>
      <c r="H831" s="246"/>
      <c r="I831" s="246"/>
      <c r="J831" s="244"/>
      <c r="K831" s="244"/>
      <c r="L831" s="244"/>
      <c r="M831" s="247"/>
      <c r="S831" s="7" t="s">
        <v>58</v>
      </c>
      <c r="T831" s="7" t="s">
        <v>44</v>
      </c>
      <c r="U831" s="7" t="s">
        <v>42</v>
      </c>
      <c r="V831" s="13">
        <v>41456</v>
      </c>
      <c r="W831" s="13" t="s">
        <v>317</v>
      </c>
      <c r="X831" s="13" t="str">
        <f t="shared" si="28"/>
        <v>7/2/2017</v>
      </c>
      <c r="Y831" s="13" t="s">
        <v>354</v>
      </c>
      <c r="Z831" s="13"/>
      <c r="AA831" s="14">
        <v>7</v>
      </c>
      <c r="AB831" s="14" t="s">
        <v>45</v>
      </c>
      <c r="AC831" s="7" t="s">
        <v>51</v>
      </c>
      <c r="AD831" s="7" t="s">
        <v>54</v>
      </c>
      <c r="AE831" s="7" t="s">
        <v>38</v>
      </c>
      <c r="AF831" s="15">
        <v>904892.03843125247</v>
      </c>
      <c r="AQ831" s="7" t="s">
        <v>58</v>
      </c>
      <c r="AR831" s="7" t="s">
        <v>44</v>
      </c>
      <c r="AS831" s="7" t="s">
        <v>42</v>
      </c>
      <c r="AT831" s="13">
        <v>41456</v>
      </c>
      <c r="AU831" s="13" t="s">
        <v>354</v>
      </c>
      <c r="AV831" s="235" t="str">
        <f t="shared" si="29"/>
        <v>Q3</v>
      </c>
      <c r="AW831" s="14" t="s">
        <v>45</v>
      </c>
      <c r="AX831" s="7" t="s">
        <v>51</v>
      </c>
      <c r="AY831" s="7" t="s">
        <v>54</v>
      </c>
      <c r="AZ831" s="7" t="s">
        <v>38</v>
      </c>
      <c r="BA831" s="15">
        <v>904892.03843125247</v>
      </c>
    </row>
    <row r="832" spans="2:53">
      <c r="B832" s="238"/>
      <c r="C832" s="239"/>
      <c r="D832" s="239"/>
      <c r="E832" s="240"/>
      <c r="F832" s="240"/>
      <c r="G832" s="240"/>
      <c r="H832" s="241"/>
      <c r="I832" s="241"/>
      <c r="J832" s="239"/>
      <c r="K832" s="239"/>
      <c r="L832" s="239"/>
      <c r="M832" s="242"/>
      <c r="S832" s="7" t="s">
        <v>58</v>
      </c>
      <c r="T832" s="7" t="s">
        <v>44</v>
      </c>
      <c r="U832" s="7" t="s">
        <v>42</v>
      </c>
      <c r="V832" s="13">
        <v>41487</v>
      </c>
      <c r="W832" s="13" t="s">
        <v>318</v>
      </c>
      <c r="X832" s="13" t="str">
        <f t="shared" si="28"/>
        <v>8/2/2017</v>
      </c>
      <c r="Y832" s="13" t="s">
        <v>355</v>
      </c>
      <c r="Z832" s="13"/>
      <c r="AA832" s="14">
        <v>8</v>
      </c>
      <c r="AB832" s="14" t="s">
        <v>45</v>
      </c>
      <c r="AC832" s="7" t="s">
        <v>51</v>
      </c>
      <c r="AD832" s="7" t="s">
        <v>54</v>
      </c>
      <c r="AE832" s="7" t="s">
        <v>38</v>
      </c>
      <c r="AF832" s="15">
        <v>1067052.2598973438</v>
      </c>
      <c r="AQ832" s="7" t="s">
        <v>58</v>
      </c>
      <c r="AR832" s="7" t="s">
        <v>44</v>
      </c>
      <c r="AS832" s="7" t="s">
        <v>42</v>
      </c>
      <c r="AT832" s="13">
        <v>41487</v>
      </c>
      <c r="AU832" s="13" t="s">
        <v>355</v>
      </c>
      <c r="AV832" s="235" t="str">
        <f t="shared" si="29"/>
        <v>Q3</v>
      </c>
      <c r="AW832" s="14" t="s">
        <v>45</v>
      </c>
      <c r="AX832" s="7" t="s">
        <v>51</v>
      </c>
      <c r="AY832" s="7" t="s">
        <v>54</v>
      </c>
      <c r="AZ832" s="7" t="s">
        <v>38</v>
      </c>
      <c r="BA832" s="15">
        <v>1067052.2598973438</v>
      </c>
    </row>
    <row r="833" spans="2:53">
      <c r="B833" s="243"/>
      <c r="C833" s="244"/>
      <c r="D833" s="244"/>
      <c r="E833" s="245"/>
      <c r="F833" s="245"/>
      <c r="G833" s="245"/>
      <c r="H833" s="246"/>
      <c r="I833" s="246"/>
      <c r="J833" s="244"/>
      <c r="K833" s="244"/>
      <c r="L833" s="244"/>
      <c r="M833" s="247"/>
      <c r="S833" s="7" t="s">
        <v>58</v>
      </c>
      <c r="T833" s="7" t="s">
        <v>44</v>
      </c>
      <c r="U833" s="7" t="s">
        <v>42</v>
      </c>
      <c r="V833" s="13">
        <v>41518</v>
      </c>
      <c r="W833" s="13" t="s">
        <v>319</v>
      </c>
      <c r="X833" s="13" t="str">
        <f t="shared" si="28"/>
        <v>9/2/2017</v>
      </c>
      <c r="Y833" s="13" t="s">
        <v>356</v>
      </c>
      <c r="Z833" s="13"/>
      <c r="AA833" s="14">
        <v>9</v>
      </c>
      <c r="AB833" s="14" t="s">
        <v>45</v>
      </c>
      <c r="AC833" s="7" t="s">
        <v>51</v>
      </c>
      <c r="AD833" s="7" t="s">
        <v>54</v>
      </c>
      <c r="AE833" s="7" t="s">
        <v>38</v>
      </c>
      <c r="AF833" s="15">
        <v>1026646.9835398964</v>
      </c>
      <c r="AQ833" s="7" t="s">
        <v>58</v>
      </c>
      <c r="AR833" s="7" t="s">
        <v>44</v>
      </c>
      <c r="AS833" s="7" t="s">
        <v>42</v>
      </c>
      <c r="AT833" s="13">
        <v>41518</v>
      </c>
      <c r="AU833" s="13" t="s">
        <v>356</v>
      </c>
      <c r="AV833" s="235" t="str">
        <f t="shared" si="29"/>
        <v>Q3</v>
      </c>
      <c r="AW833" s="14" t="s">
        <v>45</v>
      </c>
      <c r="AX833" s="7" t="s">
        <v>51</v>
      </c>
      <c r="AY833" s="7" t="s">
        <v>54</v>
      </c>
      <c r="AZ833" s="7" t="s">
        <v>38</v>
      </c>
      <c r="BA833" s="15">
        <v>1026646.9835398964</v>
      </c>
    </row>
    <row r="834" spans="2:53">
      <c r="B834" s="238"/>
      <c r="C834" s="239"/>
      <c r="D834" s="239"/>
      <c r="E834" s="240"/>
      <c r="F834" s="240"/>
      <c r="G834" s="240"/>
      <c r="H834" s="241"/>
      <c r="I834" s="241"/>
      <c r="J834" s="239"/>
      <c r="K834" s="239"/>
      <c r="L834" s="239"/>
      <c r="M834" s="242"/>
      <c r="S834" s="7" t="s">
        <v>58</v>
      </c>
      <c r="T834" s="7" t="s">
        <v>44</v>
      </c>
      <c r="U834" s="7" t="s">
        <v>42</v>
      </c>
      <c r="V834" s="13">
        <v>41548</v>
      </c>
      <c r="W834" s="13" t="s">
        <v>320</v>
      </c>
      <c r="X834" s="13" t="str">
        <f t="shared" si="28"/>
        <v>10/2/2017</v>
      </c>
      <c r="Y834" s="13" t="s">
        <v>357</v>
      </c>
      <c r="Z834" s="13"/>
      <c r="AA834" s="14">
        <v>10</v>
      </c>
      <c r="AB834" s="14" t="s">
        <v>45</v>
      </c>
      <c r="AC834" s="7" t="s">
        <v>51</v>
      </c>
      <c r="AD834" s="7" t="s">
        <v>54</v>
      </c>
      <c r="AE834" s="7" t="s">
        <v>38</v>
      </c>
      <c r="AF834" s="15">
        <v>1557091.8051502465</v>
      </c>
      <c r="AQ834" s="7" t="s">
        <v>58</v>
      </c>
      <c r="AR834" s="7" t="s">
        <v>44</v>
      </c>
      <c r="AS834" s="7" t="s">
        <v>42</v>
      </c>
      <c r="AT834" s="13">
        <v>41548</v>
      </c>
      <c r="AU834" s="13" t="s">
        <v>357</v>
      </c>
      <c r="AV834" s="235" t="str">
        <f t="shared" si="29"/>
        <v>Q4</v>
      </c>
      <c r="AW834" s="14" t="s">
        <v>45</v>
      </c>
      <c r="AX834" s="7" t="s">
        <v>51</v>
      </c>
      <c r="AY834" s="7" t="s">
        <v>54</v>
      </c>
      <c r="AZ834" s="7" t="s">
        <v>38</v>
      </c>
      <c r="BA834" s="15">
        <v>1557091.8051502465</v>
      </c>
    </row>
    <row r="835" spans="2:53">
      <c r="B835" s="243"/>
      <c r="C835" s="244"/>
      <c r="D835" s="244"/>
      <c r="E835" s="245"/>
      <c r="F835" s="245"/>
      <c r="G835" s="245"/>
      <c r="H835" s="246"/>
      <c r="I835" s="246"/>
      <c r="J835" s="244"/>
      <c r="K835" s="244"/>
      <c r="L835" s="244"/>
      <c r="M835" s="247"/>
      <c r="S835" s="7" t="s">
        <v>58</v>
      </c>
      <c r="T835" s="7" t="s">
        <v>44</v>
      </c>
      <c r="U835" s="7" t="s">
        <v>42</v>
      </c>
      <c r="V835" s="13">
        <v>41579</v>
      </c>
      <c r="W835" s="13" t="s">
        <v>321</v>
      </c>
      <c r="X835" s="13" t="str">
        <f t="shared" si="28"/>
        <v>11/2/2017</v>
      </c>
      <c r="Y835" s="13" t="s">
        <v>358</v>
      </c>
      <c r="Z835" s="13"/>
      <c r="AA835" s="14">
        <v>11</v>
      </c>
      <c r="AB835" s="14" t="s">
        <v>45</v>
      </c>
      <c r="AC835" s="7" t="s">
        <v>51</v>
      </c>
      <c r="AD835" s="7" t="s">
        <v>54</v>
      </c>
      <c r="AE835" s="7" t="s">
        <v>38</v>
      </c>
      <c r="AF835" s="15">
        <v>1710092.7084534448</v>
      </c>
      <c r="AQ835" s="7" t="s">
        <v>58</v>
      </c>
      <c r="AR835" s="7" t="s">
        <v>44</v>
      </c>
      <c r="AS835" s="7" t="s">
        <v>42</v>
      </c>
      <c r="AT835" s="13">
        <v>41579</v>
      </c>
      <c r="AU835" s="13" t="s">
        <v>358</v>
      </c>
      <c r="AV835" s="235" t="str">
        <f t="shared" si="29"/>
        <v>Q4</v>
      </c>
      <c r="AW835" s="14" t="s">
        <v>45</v>
      </c>
      <c r="AX835" s="7" t="s">
        <v>51</v>
      </c>
      <c r="AY835" s="7" t="s">
        <v>54</v>
      </c>
      <c r="AZ835" s="7" t="s">
        <v>38</v>
      </c>
      <c r="BA835" s="15">
        <v>1710092.7084534448</v>
      </c>
    </row>
    <row r="836" spans="2:53">
      <c r="B836" s="238"/>
      <c r="C836" s="239"/>
      <c r="D836" s="239"/>
      <c r="E836" s="240"/>
      <c r="F836" s="240"/>
      <c r="G836" s="240"/>
      <c r="H836" s="241"/>
      <c r="I836" s="241"/>
      <c r="J836" s="239"/>
      <c r="K836" s="239"/>
      <c r="L836" s="239"/>
      <c r="M836" s="242"/>
      <c r="S836" s="7" t="s">
        <v>58</v>
      </c>
      <c r="T836" s="7" t="s">
        <v>44</v>
      </c>
      <c r="U836" s="7" t="s">
        <v>42</v>
      </c>
      <c r="V836" s="13">
        <v>41609</v>
      </c>
      <c r="W836" s="13" t="s">
        <v>322</v>
      </c>
      <c r="X836" s="13" t="str">
        <f t="shared" si="28"/>
        <v>12/2/2017</v>
      </c>
      <c r="Y836" s="13" t="s">
        <v>359</v>
      </c>
      <c r="Z836" s="13"/>
      <c r="AA836" s="14">
        <v>12</v>
      </c>
      <c r="AB836" s="14" t="s">
        <v>45</v>
      </c>
      <c r="AC836" s="7" t="s">
        <v>51</v>
      </c>
      <c r="AD836" s="7" t="s">
        <v>54</v>
      </c>
      <c r="AE836" s="7" t="s">
        <v>38</v>
      </c>
      <c r="AF836" s="15">
        <v>799573.69102222088</v>
      </c>
      <c r="AQ836" s="7" t="s">
        <v>58</v>
      </c>
      <c r="AR836" s="7" t="s">
        <v>44</v>
      </c>
      <c r="AS836" s="7" t="s">
        <v>42</v>
      </c>
      <c r="AT836" s="13">
        <v>41609</v>
      </c>
      <c r="AU836" s="13" t="s">
        <v>359</v>
      </c>
      <c r="AV836" s="235" t="str">
        <f t="shared" si="29"/>
        <v>Q4</v>
      </c>
      <c r="AW836" s="14" t="s">
        <v>45</v>
      </c>
      <c r="AX836" s="7" t="s">
        <v>51</v>
      </c>
      <c r="AY836" s="7" t="s">
        <v>54</v>
      </c>
      <c r="AZ836" s="7" t="s">
        <v>38</v>
      </c>
      <c r="BA836" s="15">
        <v>799573.69102222088</v>
      </c>
    </row>
    <row r="837" spans="2:53">
      <c r="B837" s="243"/>
      <c r="C837" s="244"/>
      <c r="D837" s="244"/>
      <c r="E837" s="245"/>
      <c r="F837" s="245"/>
      <c r="G837" s="245"/>
      <c r="H837" s="246"/>
      <c r="I837" s="246"/>
      <c r="J837" s="244"/>
      <c r="K837" s="244"/>
      <c r="L837" s="244"/>
      <c r="M837" s="247"/>
      <c r="S837" s="7" t="s">
        <v>58</v>
      </c>
      <c r="T837" s="7" t="s">
        <v>44</v>
      </c>
      <c r="U837" s="7" t="s">
        <v>42</v>
      </c>
      <c r="V837" s="13">
        <v>41640</v>
      </c>
      <c r="W837" s="13" t="s">
        <v>312</v>
      </c>
      <c r="X837" s="13" t="str">
        <f t="shared" si="28"/>
        <v>1/2/2018</v>
      </c>
      <c r="Y837" s="13" t="s">
        <v>360</v>
      </c>
      <c r="Z837" s="13"/>
      <c r="AA837" s="14">
        <v>1</v>
      </c>
      <c r="AB837" s="14" t="s">
        <v>45</v>
      </c>
      <c r="AC837" s="7" t="s">
        <v>51</v>
      </c>
      <c r="AD837" s="7" t="s">
        <v>54</v>
      </c>
      <c r="AE837" s="7" t="s">
        <v>38</v>
      </c>
      <c r="AF837" s="15">
        <v>793393.06373042695</v>
      </c>
      <c r="AQ837" s="7" t="s">
        <v>58</v>
      </c>
      <c r="AR837" s="7" t="s">
        <v>44</v>
      </c>
      <c r="AS837" s="7" t="s">
        <v>42</v>
      </c>
      <c r="AT837" s="13">
        <v>41640</v>
      </c>
      <c r="AU837" s="13" t="s">
        <v>360</v>
      </c>
      <c r="AV837" s="235" t="str">
        <f t="shared" si="29"/>
        <v>Q1</v>
      </c>
      <c r="AW837" s="14" t="s">
        <v>45</v>
      </c>
      <c r="AX837" s="7" t="s">
        <v>51</v>
      </c>
      <c r="AY837" s="7" t="s">
        <v>54</v>
      </c>
      <c r="AZ837" s="7" t="s">
        <v>38</v>
      </c>
      <c r="BA837" s="15">
        <v>793393.06373042695</v>
      </c>
    </row>
    <row r="838" spans="2:53">
      <c r="B838" s="238"/>
      <c r="C838" s="239"/>
      <c r="D838" s="239"/>
      <c r="E838" s="240"/>
      <c r="F838" s="240"/>
      <c r="G838" s="240"/>
      <c r="H838" s="241"/>
      <c r="I838" s="241"/>
      <c r="J838" s="239"/>
      <c r="K838" s="239"/>
      <c r="L838" s="239"/>
      <c r="M838" s="242"/>
      <c r="S838" s="7" t="s">
        <v>58</v>
      </c>
      <c r="T838" s="7" t="s">
        <v>44</v>
      </c>
      <c r="U838" s="7" t="s">
        <v>42</v>
      </c>
      <c r="V838" s="13">
        <v>41671</v>
      </c>
      <c r="W838" s="13" t="s">
        <v>313</v>
      </c>
      <c r="X838" s="13" t="str">
        <f t="shared" si="28"/>
        <v>2/2/2018</v>
      </c>
      <c r="Y838" s="13" t="s">
        <v>361</v>
      </c>
      <c r="Z838" s="13"/>
      <c r="AA838" s="14">
        <v>2</v>
      </c>
      <c r="AB838" s="14" t="s">
        <v>45</v>
      </c>
      <c r="AC838" s="7" t="s">
        <v>51</v>
      </c>
      <c r="AD838" s="7" t="s">
        <v>54</v>
      </c>
      <c r="AE838" s="7" t="s">
        <v>38</v>
      </c>
      <c r="AF838" s="15">
        <v>931740.99835025659</v>
      </c>
      <c r="AQ838" s="7" t="s">
        <v>58</v>
      </c>
      <c r="AR838" s="7" t="s">
        <v>44</v>
      </c>
      <c r="AS838" s="7" t="s">
        <v>42</v>
      </c>
      <c r="AT838" s="13">
        <v>41671</v>
      </c>
      <c r="AU838" s="13" t="s">
        <v>361</v>
      </c>
      <c r="AV838" s="235" t="str">
        <f t="shared" si="29"/>
        <v>Q1</v>
      </c>
      <c r="AW838" s="14" t="s">
        <v>45</v>
      </c>
      <c r="AX838" s="7" t="s">
        <v>51</v>
      </c>
      <c r="AY838" s="7" t="s">
        <v>54</v>
      </c>
      <c r="AZ838" s="7" t="s">
        <v>38</v>
      </c>
      <c r="BA838" s="15">
        <v>931740.99835025659</v>
      </c>
    </row>
    <row r="839" spans="2:53">
      <c r="B839" s="243"/>
      <c r="C839" s="244"/>
      <c r="D839" s="244"/>
      <c r="E839" s="245"/>
      <c r="F839" s="245"/>
      <c r="G839" s="245"/>
      <c r="H839" s="246"/>
      <c r="I839" s="246"/>
      <c r="J839" s="244"/>
      <c r="K839" s="244"/>
      <c r="L839" s="244"/>
      <c r="M839" s="247"/>
      <c r="S839" s="7" t="s">
        <v>58</v>
      </c>
      <c r="T839" s="7" t="s">
        <v>44</v>
      </c>
      <c r="U839" s="7" t="s">
        <v>42</v>
      </c>
      <c r="V839" s="13">
        <v>41699</v>
      </c>
      <c r="W839" s="13" t="s">
        <v>314</v>
      </c>
      <c r="X839" s="13" t="str">
        <f t="shared" si="28"/>
        <v>3/2/2018</v>
      </c>
      <c r="Y839" s="13" t="s">
        <v>362</v>
      </c>
      <c r="Z839" s="13"/>
      <c r="AA839" s="14">
        <v>3</v>
      </c>
      <c r="AB839" s="14" t="s">
        <v>45</v>
      </c>
      <c r="AC839" s="7" t="s">
        <v>51</v>
      </c>
      <c r="AD839" s="7" t="s">
        <v>54</v>
      </c>
      <c r="AE839" s="7" t="s">
        <v>38</v>
      </c>
      <c r="AF839" s="15">
        <v>827560.38466741249</v>
      </c>
      <c r="AQ839" s="7" t="s">
        <v>58</v>
      </c>
      <c r="AR839" s="7" t="s">
        <v>44</v>
      </c>
      <c r="AS839" s="7" t="s">
        <v>42</v>
      </c>
      <c r="AT839" s="13">
        <v>41699</v>
      </c>
      <c r="AU839" s="13" t="s">
        <v>362</v>
      </c>
      <c r="AV839" s="235" t="str">
        <f t="shared" si="29"/>
        <v>Q1</v>
      </c>
      <c r="AW839" s="14" t="s">
        <v>45</v>
      </c>
      <c r="AX839" s="7" t="s">
        <v>51</v>
      </c>
      <c r="AY839" s="7" t="s">
        <v>54</v>
      </c>
      <c r="AZ839" s="7" t="s">
        <v>38</v>
      </c>
      <c r="BA839" s="15">
        <v>827560.38466741249</v>
      </c>
    </row>
    <row r="840" spans="2:53">
      <c r="B840" s="238"/>
      <c r="C840" s="239"/>
      <c r="D840" s="239"/>
      <c r="E840" s="240"/>
      <c r="F840" s="240"/>
      <c r="G840" s="240"/>
      <c r="H840" s="241"/>
      <c r="I840" s="241"/>
      <c r="J840" s="239"/>
      <c r="K840" s="239"/>
      <c r="L840" s="239"/>
      <c r="M840" s="242"/>
      <c r="S840" s="7" t="s">
        <v>58</v>
      </c>
      <c r="T840" s="7" t="s">
        <v>44</v>
      </c>
      <c r="U840" s="7" t="s">
        <v>42</v>
      </c>
      <c r="V840" s="13">
        <v>41730</v>
      </c>
      <c r="W840" s="13" t="s">
        <v>315</v>
      </c>
      <c r="X840" s="13" t="str">
        <f t="shared" si="28"/>
        <v>4/2/2018</v>
      </c>
      <c r="Y840" s="13" t="s">
        <v>363</v>
      </c>
      <c r="Z840" s="13"/>
      <c r="AA840" s="14">
        <v>4</v>
      </c>
      <c r="AB840" s="14" t="s">
        <v>45</v>
      </c>
      <c r="AC840" s="7" t="s">
        <v>51</v>
      </c>
      <c r="AD840" s="7" t="s">
        <v>54</v>
      </c>
      <c r="AE840" s="7" t="s">
        <v>38</v>
      </c>
      <c r="AF840" s="15">
        <v>909762.07978018955</v>
      </c>
      <c r="AQ840" s="7" t="s">
        <v>58</v>
      </c>
      <c r="AR840" s="7" t="s">
        <v>44</v>
      </c>
      <c r="AS840" s="7" t="s">
        <v>42</v>
      </c>
      <c r="AT840" s="13">
        <v>41730</v>
      </c>
      <c r="AU840" s="13" t="s">
        <v>363</v>
      </c>
      <c r="AV840" s="235" t="str">
        <f t="shared" si="29"/>
        <v>Q2</v>
      </c>
      <c r="AW840" s="14" t="s">
        <v>45</v>
      </c>
      <c r="AX840" s="7" t="s">
        <v>51</v>
      </c>
      <c r="AY840" s="7" t="s">
        <v>54</v>
      </c>
      <c r="AZ840" s="7" t="s">
        <v>38</v>
      </c>
      <c r="BA840" s="15">
        <v>909762.07978018955</v>
      </c>
    </row>
    <row r="841" spans="2:53">
      <c r="B841" s="243"/>
      <c r="C841" s="244"/>
      <c r="D841" s="244"/>
      <c r="E841" s="245"/>
      <c r="F841" s="245"/>
      <c r="G841" s="245"/>
      <c r="H841" s="246"/>
      <c r="I841" s="246"/>
      <c r="J841" s="244"/>
      <c r="K841" s="244"/>
      <c r="L841" s="244"/>
      <c r="M841" s="247"/>
      <c r="S841" s="7" t="s">
        <v>58</v>
      </c>
      <c r="T841" s="7" t="s">
        <v>44</v>
      </c>
      <c r="U841" s="7" t="s">
        <v>42</v>
      </c>
      <c r="V841" s="13">
        <v>41760</v>
      </c>
      <c r="W841" s="13" t="s">
        <v>272</v>
      </c>
      <c r="X841" s="13" t="str">
        <f t="shared" si="28"/>
        <v>5/2/2018</v>
      </c>
      <c r="Y841" s="13" t="s">
        <v>364</v>
      </c>
      <c r="Z841" s="13"/>
      <c r="AA841" s="14">
        <v>5</v>
      </c>
      <c r="AB841" s="14" t="s">
        <v>45</v>
      </c>
      <c r="AC841" s="7" t="s">
        <v>51</v>
      </c>
      <c r="AD841" s="7" t="s">
        <v>54</v>
      </c>
      <c r="AE841" s="7" t="s">
        <v>38</v>
      </c>
      <c r="AF841" s="15">
        <v>1108803.4317190656</v>
      </c>
      <c r="AQ841" s="7" t="s">
        <v>58</v>
      </c>
      <c r="AR841" s="7" t="s">
        <v>44</v>
      </c>
      <c r="AS841" s="7" t="s">
        <v>42</v>
      </c>
      <c r="AT841" s="13">
        <v>41760</v>
      </c>
      <c r="AU841" s="13" t="s">
        <v>364</v>
      </c>
      <c r="AV841" s="235" t="str">
        <f t="shared" si="29"/>
        <v>Q2</v>
      </c>
      <c r="AW841" s="14" t="s">
        <v>45</v>
      </c>
      <c r="AX841" s="7" t="s">
        <v>51</v>
      </c>
      <c r="AY841" s="7" t="s">
        <v>54</v>
      </c>
      <c r="AZ841" s="7" t="s">
        <v>38</v>
      </c>
      <c r="BA841" s="15">
        <v>1108803.4317190656</v>
      </c>
    </row>
    <row r="842" spans="2:53">
      <c r="B842" s="238"/>
      <c r="C842" s="239"/>
      <c r="D842" s="239"/>
      <c r="E842" s="240"/>
      <c r="F842" s="240"/>
      <c r="G842" s="240"/>
      <c r="H842" s="241"/>
      <c r="I842" s="241"/>
      <c r="J842" s="239"/>
      <c r="K842" s="239"/>
      <c r="L842" s="239"/>
      <c r="M842" s="242"/>
      <c r="S842" s="7" t="s">
        <v>58</v>
      </c>
      <c r="T842" s="7" t="s">
        <v>44</v>
      </c>
      <c r="U842" s="7" t="s">
        <v>42</v>
      </c>
      <c r="V842" s="13">
        <v>41791</v>
      </c>
      <c r="W842" s="13" t="s">
        <v>316</v>
      </c>
      <c r="X842" s="13" t="str">
        <f t="shared" si="28"/>
        <v>6/2/2018</v>
      </c>
      <c r="Y842" s="13" t="s">
        <v>365</v>
      </c>
      <c r="Z842" s="13"/>
      <c r="AA842" s="14">
        <v>6</v>
      </c>
      <c r="AB842" s="14" t="s">
        <v>45</v>
      </c>
      <c r="AC842" s="7" t="s">
        <v>51</v>
      </c>
      <c r="AD842" s="7" t="s">
        <v>54</v>
      </c>
      <c r="AE842" s="7" t="s">
        <v>38</v>
      </c>
      <c r="AF842" s="15">
        <v>560496.60864916991</v>
      </c>
      <c r="AQ842" s="7" t="s">
        <v>58</v>
      </c>
      <c r="AR842" s="7" t="s">
        <v>44</v>
      </c>
      <c r="AS842" s="7" t="s">
        <v>42</v>
      </c>
      <c r="AT842" s="13">
        <v>41791</v>
      </c>
      <c r="AU842" s="13" t="s">
        <v>365</v>
      </c>
      <c r="AV842" s="235" t="str">
        <f t="shared" si="29"/>
        <v>Q2</v>
      </c>
      <c r="AW842" s="14" t="s">
        <v>45</v>
      </c>
      <c r="AX842" s="7" t="s">
        <v>51</v>
      </c>
      <c r="AY842" s="7" t="s">
        <v>54</v>
      </c>
      <c r="AZ842" s="7" t="s">
        <v>38</v>
      </c>
      <c r="BA842" s="15">
        <v>560496.60864916991</v>
      </c>
    </row>
    <row r="843" spans="2:53">
      <c r="B843" s="243"/>
      <c r="C843" s="244"/>
      <c r="D843" s="244"/>
      <c r="E843" s="245"/>
      <c r="F843" s="245"/>
      <c r="G843" s="245"/>
      <c r="H843" s="246"/>
      <c r="I843" s="246"/>
      <c r="J843" s="244"/>
      <c r="K843" s="244"/>
      <c r="L843" s="244"/>
      <c r="M843" s="247"/>
      <c r="S843" s="7" t="s">
        <v>58</v>
      </c>
      <c r="T843" s="7" t="s">
        <v>44</v>
      </c>
      <c r="U843" s="7" t="s">
        <v>42</v>
      </c>
      <c r="V843" s="13">
        <v>41456</v>
      </c>
      <c r="W843" s="13" t="s">
        <v>317</v>
      </c>
      <c r="X843" s="13" t="str">
        <f t="shared" si="28"/>
        <v>7/2/2017</v>
      </c>
      <c r="Y843" s="13" t="s">
        <v>354</v>
      </c>
      <c r="Z843" s="13"/>
      <c r="AA843" s="14">
        <v>7</v>
      </c>
      <c r="AB843" s="14" t="s">
        <v>45</v>
      </c>
      <c r="AC843" s="7" t="s">
        <v>51</v>
      </c>
      <c r="AD843" s="7" t="s">
        <v>55</v>
      </c>
      <c r="AE843" s="7" t="s">
        <v>38</v>
      </c>
      <c r="AF843" s="15">
        <v>498631.6818381226</v>
      </c>
      <c r="AQ843" s="7" t="s">
        <v>58</v>
      </c>
      <c r="AR843" s="7" t="s">
        <v>44</v>
      </c>
      <c r="AS843" s="7" t="s">
        <v>42</v>
      </c>
      <c r="AT843" s="13">
        <v>41456</v>
      </c>
      <c r="AU843" s="13" t="s">
        <v>354</v>
      </c>
      <c r="AV843" s="235" t="str">
        <f t="shared" si="29"/>
        <v>Q3</v>
      </c>
      <c r="AW843" s="14" t="s">
        <v>45</v>
      </c>
      <c r="AX843" s="7" t="s">
        <v>51</v>
      </c>
      <c r="AY843" s="7" t="s">
        <v>55</v>
      </c>
      <c r="AZ843" s="7" t="s">
        <v>38</v>
      </c>
      <c r="BA843" s="15">
        <v>498631.6818381226</v>
      </c>
    </row>
    <row r="844" spans="2:53">
      <c r="B844" s="238"/>
      <c r="C844" s="239"/>
      <c r="D844" s="239"/>
      <c r="E844" s="240"/>
      <c r="F844" s="240"/>
      <c r="G844" s="240"/>
      <c r="H844" s="241"/>
      <c r="I844" s="241"/>
      <c r="J844" s="239"/>
      <c r="K844" s="239"/>
      <c r="L844" s="239"/>
      <c r="M844" s="242"/>
      <c r="S844" s="7" t="s">
        <v>58</v>
      </c>
      <c r="T844" s="7" t="s">
        <v>44</v>
      </c>
      <c r="U844" s="7" t="s">
        <v>42</v>
      </c>
      <c r="V844" s="13">
        <v>41487</v>
      </c>
      <c r="W844" s="13" t="s">
        <v>318</v>
      </c>
      <c r="X844" s="13" t="str">
        <f t="shared" si="28"/>
        <v>8/2/2017</v>
      </c>
      <c r="Y844" s="13" t="s">
        <v>355</v>
      </c>
      <c r="Z844" s="13"/>
      <c r="AA844" s="14">
        <v>8</v>
      </c>
      <c r="AB844" s="14" t="s">
        <v>45</v>
      </c>
      <c r="AC844" s="7" t="s">
        <v>51</v>
      </c>
      <c r="AD844" s="7" t="s">
        <v>55</v>
      </c>
      <c r="AE844" s="7" t="s">
        <v>38</v>
      </c>
      <c r="AF844" s="15">
        <v>616274.64932342409</v>
      </c>
      <c r="AQ844" s="7" t="s">
        <v>58</v>
      </c>
      <c r="AR844" s="7" t="s">
        <v>44</v>
      </c>
      <c r="AS844" s="7" t="s">
        <v>42</v>
      </c>
      <c r="AT844" s="13">
        <v>41487</v>
      </c>
      <c r="AU844" s="13" t="s">
        <v>355</v>
      </c>
      <c r="AV844" s="235" t="str">
        <f t="shared" si="29"/>
        <v>Q3</v>
      </c>
      <c r="AW844" s="14" t="s">
        <v>45</v>
      </c>
      <c r="AX844" s="7" t="s">
        <v>51</v>
      </c>
      <c r="AY844" s="7" t="s">
        <v>55</v>
      </c>
      <c r="AZ844" s="7" t="s">
        <v>38</v>
      </c>
      <c r="BA844" s="15">
        <v>616274.64932342409</v>
      </c>
    </row>
    <row r="845" spans="2:53">
      <c r="B845" s="243"/>
      <c r="C845" s="244"/>
      <c r="D845" s="244"/>
      <c r="E845" s="245"/>
      <c r="F845" s="245"/>
      <c r="G845" s="245"/>
      <c r="H845" s="246"/>
      <c r="I845" s="246"/>
      <c r="J845" s="244"/>
      <c r="K845" s="244"/>
      <c r="L845" s="244"/>
      <c r="M845" s="247"/>
      <c r="S845" s="7" t="s">
        <v>58</v>
      </c>
      <c r="T845" s="7" t="s">
        <v>44</v>
      </c>
      <c r="U845" s="7" t="s">
        <v>42</v>
      </c>
      <c r="V845" s="13">
        <v>41518</v>
      </c>
      <c r="W845" s="13" t="s">
        <v>319</v>
      </c>
      <c r="X845" s="13" t="str">
        <f t="shared" si="28"/>
        <v>9/2/2017</v>
      </c>
      <c r="Y845" s="13" t="s">
        <v>356</v>
      </c>
      <c r="Z845" s="13"/>
      <c r="AA845" s="14">
        <v>9</v>
      </c>
      <c r="AB845" s="14" t="s">
        <v>45</v>
      </c>
      <c r="AC845" s="7" t="s">
        <v>51</v>
      </c>
      <c r="AD845" s="7" t="s">
        <v>55</v>
      </c>
      <c r="AE845" s="7" t="s">
        <v>38</v>
      </c>
      <c r="AF845" s="15">
        <v>641878.67036756733</v>
      </c>
      <c r="AQ845" s="7" t="s">
        <v>58</v>
      </c>
      <c r="AR845" s="7" t="s">
        <v>44</v>
      </c>
      <c r="AS845" s="7" t="s">
        <v>42</v>
      </c>
      <c r="AT845" s="13">
        <v>41518</v>
      </c>
      <c r="AU845" s="13" t="s">
        <v>356</v>
      </c>
      <c r="AV845" s="235" t="str">
        <f t="shared" si="29"/>
        <v>Q3</v>
      </c>
      <c r="AW845" s="14" t="s">
        <v>45</v>
      </c>
      <c r="AX845" s="7" t="s">
        <v>51</v>
      </c>
      <c r="AY845" s="7" t="s">
        <v>55</v>
      </c>
      <c r="AZ845" s="7" t="s">
        <v>38</v>
      </c>
      <c r="BA845" s="15">
        <v>641878.67036756733</v>
      </c>
    </row>
    <row r="846" spans="2:53">
      <c r="B846" s="238"/>
      <c r="C846" s="239"/>
      <c r="D846" s="239"/>
      <c r="E846" s="240"/>
      <c r="F846" s="240"/>
      <c r="G846" s="240"/>
      <c r="H846" s="241"/>
      <c r="I846" s="241"/>
      <c r="J846" s="239"/>
      <c r="K846" s="239"/>
      <c r="L846" s="239"/>
      <c r="M846" s="242"/>
      <c r="S846" s="7" t="s">
        <v>58</v>
      </c>
      <c r="T846" s="7" t="s">
        <v>44</v>
      </c>
      <c r="U846" s="7" t="s">
        <v>42</v>
      </c>
      <c r="V846" s="13">
        <v>41548</v>
      </c>
      <c r="W846" s="13" t="s">
        <v>320</v>
      </c>
      <c r="X846" s="13" t="str">
        <f t="shared" si="28"/>
        <v>10/2/2017</v>
      </c>
      <c r="Y846" s="13" t="s">
        <v>357</v>
      </c>
      <c r="Z846" s="13"/>
      <c r="AA846" s="14">
        <v>10</v>
      </c>
      <c r="AB846" s="14" t="s">
        <v>45</v>
      </c>
      <c r="AC846" s="7" t="s">
        <v>51</v>
      </c>
      <c r="AD846" s="7" t="s">
        <v>55</v>
      </c>
      <c r="AE846" s="7" t="s">
        <v>38</v>
      </c>
      <c r="AF846" s="15">
        <v>749185.9629367278</v>
      </c>
      <c r="AQ846" s="7" t="s">
        <v>58</v>
      </c>
      <c r="AR846" s="7" t="s">
        <v>44</v>
      </c>
      <c r="AS846" s="7" t="s">
        <v>42</v>
      </c>
      <c r="AT846" s="13">
        <v>41548</v>
      </c>
      <c r="AU846" s="13" t="s">
        <v>357</v>
      </c>
      <c r="AV846" s="235" t="str">
        <f t="shared" si="29"/>
        <v>Q4</v>
      </c>
      <c r="AW846" s="14" t="s">
        <v>45</v>
      </c>
      <c r="AX846" s="7" t="s">
        <v>51</v>
      </c>
      <c r="AY846" s="7" t="s">
        <v>55</v>
      </c>
      <c r="AZ846" s="7" t="s">
        <v>38</v>
      </c>
      <c r="BA846" s="15">
        <v>749185.9629367278</v>
      </c>
    </row>
    <row r="847" spans="2:53">
      <c r="B847" s="243"/>
      <c r="C847" s="244"/>
      <c r="D847" s="244"/>
      <c r="E847" s="245"/>
      <c r="F847" s="245"/>
      <c r="G847" s="245"/>
      <c r="H847" s="246"/>
      <c r="I847" s="246"/>
      <c r="J847" s="244"/>
      <c r="K847" s="244"/>
      <c r="L847" s="244"/>
      <c r="M847" s="247"/>
      <c r="S847" s="7" t="s">
        <v>58</v>
      </c>
      <c r="T847" s="7" t="s">
        <v>44</v>
      </c>
      <c r="U847" s="7" t="s">
        <v>42</v>
      </c>
      <c r="V847" s="13">
        <v>41579</v>
      </c>
      <c r="W847" s="13" t="s">
        <v>321</v>
      </c>
      <c r="X847" s="13" t="str">
        <f t="shared" si="28"/>
        <v>11/2/2017</v>
      </c>
      <c r="Y847" s="13" t="s">
        <v>358</v>
      </c>
      <c r="Z847" s="13"/>
      <c r="AA847" s="14">
        <v>11</v>
      </c>
      <c r="AB847" s="14" t="s">
        <v>45</v>
      </c>
      <c r="AC847" s="7" t="s">
        <v>51</v>
      </c>
      <c r="AD847" s="7" t="s">
        <v>55</v>
      </c>
      <c r="AE847" s="7" t="s">
        <v>38</v>
      </c>
      <c r="AF847" s="15">
        <v>892113.54493715987</v>
      </c>
      <c r="AQ847" s="7" t="s">
        <v>58</v>
      </c>
      <c r="AR847" s="7" t="s">
        <v>44</v>
      </c>
      <c r="AS847" s="7" t="s">
        <v>42</v>
      </c>
      <c r="AT847" s="13">
        <v>41579</v>
      </c>
      <c r="AU847" s="13" t="s">
        <v>358</v>
      </c>
      <c r="AV847" s="235" t="str">
        <f t="shared" si="29"/>
        <v>Q4</v>
      </c>
      <c r="AW847" s="14" t="s">
        <v>45</v>
      </c>
      <c r="AX847" s="7" t="s">
        <v>51</v>
      </c>
      <c r="AY847" s="7" t="s">
        <v>55</v>
      </c>
      <c r="AZ847" s="7" t="s">
        <v>38</v>
      </c>
      <c r="BA847" s="15">
        <v>892113.54493715987</v>
      </c>
    </row>
    <row r="848" spans="2:53">
      <c r="B848" s="238"/>
      <c r="C848" s="239"/>
      <c r="D848" s="239"/>
      <c r="E848" s="240"/>
      <c r="F848" s="240"/>
      <c r="G848" s="240"/>
      <c r="H848" s="241"/>
      <c r="I848" s="241"/>
      <c r="J848" s="239"/>
      <c r="K848" s="239"/>
      <c r="L848" s="239"/>
      <c r="M848" s="242"/>
      <c r="S848" s="7" t="s">
        <v>58</v>
      </c>
      <c r="T848" s="7" t="s">
        <v>44</v>
      </c>
      <c r="U848" s="7" t="s">
        <v>42</v>
      </c>
      <c r="V848" s="13">
        <v>41609</v>
      </c>
      <c r="W848" s="13" t="s">
        <v>322</v>
      </c>
      <c r="X848" s="13" t="str">
        <f t="shared" si="28"/>
        <v>12/2/2017</v>
      </c>
      <c r="Y848" s="13" t="s">
        <v>359</v>
      </c>
      <c r="Z848" s="13"/>
      <c r="AA848" s="14">
        <v>12</v>
      </c>
      <c r="AB848" s="14" t="s">
        <v>45</v>
      </c>
      <c r="AC848" s="7" t="s">
        <v>51</v>
      </c>
      <c r="AD848" s="7" t="s">
        <v>55</v>
      </c>
      <c r="AE848" s="7" t="s">
        <v>38</v>
      </c>
      <c r="AF848" s="15">
        <v>432516.83808086219</v>
      </c>
      <c r="AQ848" s="7" t="s">
        <v>58</v>
      </c>
      <c r="AR848" s="7" t="s">
        <v>44</v>
      </c>
      <c r="AS848" s="7" t="s">
        <v>42</v>
      </c>
      <c r="AT848" s="13">
        <v>41609</v>
      </c>
      <c r="AU848" s="13" t="s">
        <v>359</v>
      </c>
      <c r="AV848" s="235" t="str">
        <f t="shared" si="29"/>
        <v>Q4</v>
      </c>
      <c r="AW848" s="14" t="s">
        <v>45</v>
      </c>
      <c r="AX848" s="7" t="s">
        <v>51</v>
      </c>
      <c r="AY848" s="7" t="s">
        <v>55</v>
      </c>
      <c r="AZ848" s="7" t="s">
        <v>38</v>
      </c>
      <c r="BA848" s="15">
        <v>432516.83808086219</v>
      </c>
    </row>
    <row r="849" spans="2:53">
      <c r="B849" s="243"/>
      <c r="C849" s="244"/>
      <c r="D849" s="244"/>
      <c r="E849" s="245"/>
      <c r="F849" s="245"/>
      <c r="G849" s="245"/>
      <c r="H849" s="246"/>
      <c r="I849" s="246"/>
      <c r="J849" s="244"/>
      <c r="K849" s="244"/>
      <c r="L849" s="244"/>
      <c r="M849" s="247"/>
      <c r="S849" s="7" t="s">
        <v>58</v>
      </c>
      <c r="T849" s="7" t="s">
        <v>44</v>
      </c>
      <c r="U849" s="7" t="s">
        <v>42</v>
      </c>
      <c r="V849" s="13">
        <v>41640</v>
      </c>
      <c r="W849" s="13" t="s">
        <v>312</v>
      </c>
      <c r="X849" s="13" t="str">
        <f t="shared" si="28"/>
        <v>1/2/2018</v>
      </c>
      <c r="Y849" s="13" t="s">
        <v>360</v>
      </c>
      <c r="Z849" s="13"/>
      <c r="AA849" s="14">
        <v>1</v>
      </c>
      <c r="AB849" s="14" t="s">
        <v>45</v>
      </c>
      <c r="AC849" s="7" t="s">
        <v>51</v>
      </c>
      <c r="AD849" s="7" t="s">
        <v>55</v>
      </c>
      <c r="AE849" s="7" t="s">
        <v>38</v>
      </c>
      <c r="AF849" s="15">
        <v>409538.75919692736</v>
      </c>
      <c r="AQ849" s="7" t="s">
        <v>58</v>
      </c>
      <c r="AR849" s="7" t="s">
        <v>44</v>
      </c>
      <c r="AS849" s="7" t="s">
        <v>42</v>
      </c>
      <c r="AT849" s="13">
        <v>41640</v>
      </c>
      <c r="AU849" s="13" t="s">
        <v>360</v>
      </c>
      <c r="AV849" s="235" t="str">
        <f t="shared" si="29"/>
        <v>Q1</v>
      </c>
      <c r="AW849" s="14" t="s">
        <v>45</v>
      </c>
      <c r="AX849" s="7" t="s">
        <v>51</v>
      </c>
      <c r="AY849" s="7" t="s">
        <v>55</v>
      </c>
      <c r="AZ849" s="7" t="s">
        <v>38</v>
      </c>
      <c r="BA849" s="15">
        <v>409538.75919692736</v>
      </c>
    </row>
    <row r="850" spans="2:53">
      <c r="B850" s="238"/>
      <c r="C850" s="239"/>
      <c r="D850" s="239"/>
      <c r="E850" s="240"/>
      <c r="F850" s="240"/>
      <c r="G850" s="240"/>
      <c r="H850" s="241"/>
      <c r="I850" s="241"/>
      <c r="J850" s="239"/>
      <c r="K850" s="239"/>
      <c r="L850" s="239"/>
      <c r="M850" s="242"/>
      <c r="S850" s="7" t="s">
        <v>58</v>
      </c>
      <c r="T850" s="7" t="s">
        <v>44</v>
      </c>
      <c r="U850" s="7" t="s">
        <v>42</v>
      </c>
      <c r="V850" s="13">
        <v>41671</v>
      </c>
      <c r="W850" s="13" t="s">
        <v>313</v>
      </c>
      <c r="X850" s="13" t="str">
        <f t="shared" si="28"/>
        <v>2/2/2018</v>
      </c>
      <c r="Y850" s="13" t="s">
        <v>361</v>
      </c>
      <c r="Z850" s="13"/>
      <c r="AA850" s="14">
        <v>2</v>
      </c>
      <c r="AB850" s="14" t="s">
        <v>45</v>
      </c>
      <c r="AC850" s="7" t="s">
        <v>51</v>
      </c>
      <c r="AD850" s="7" t="s">
        <v>55</v>
      </c>
      <c r="AE850" s="7" t="s">
        <v>38</v>
      </c>
      <c r="AF850" s="15">
        <v>489965.80230679538</v>
      </c>
      <c r="AQ850" s="7" t="s">
        <v>58</v>
      </c>
      <c r="AR850" s="7" t="s">
        <v>44</v>
      </c>
      <c r="AS850" s="7" t="s">
        <v>42</v>
      </c>
      <c r="AT850" s="13">
        <v>41671</v>
      </c>
      <c r="AU850" s="13" t="s">
        <v>361</v>
      </c>
      <c r="AV850" s="235" t="str">
        <f t="shared" si="29"/>
        <v>Q1</v>
      </c>
      <c r="AW850" s="14" t="s">
        <v>45</v>
      </c>
      <c r="AX850" s="7" t="s">
        <v>51</v>
      </c>
      <c r="AY850" s="7" t="s">
        <v>55</v>
      </c>
      <c r="AZ850" s="7" t="s">
        <v>38</v>
      </c>
      <c r="BA850" s="15">
        <v>489965.80230679538</v>
      </c>
    </row>
    <row r="851" spans="2:53">
      <c r="B851" s="243"/>
      <c r="C851" s="244"/>
      <c r="D851" s="244"/>
      <c r="E851" s="245"/>
      <c r="F851" s="245"/>
      <c r="G851" s="245"/>
      <c r="H851" s="246"/>
      <c r="I851" s="246"/>
      <c r="J851" s="244"/>
      <c r="K851" s="244"/>
      <c r="L851" s="244"/>
      <c r="M851" s="247"/>
      <c r="S851" s="7" t="s">
        <v>58</v>
      </c>
      <c r="T851" s="7" t="s">
        <v>44</v>
      </c>
      <c r="U851" s="7" t="s">
        <v>42</v>
      </c>
      <c r="V851" s="13">
        <v>41699</v>
      </c>
      <c r="W851" s="13" t="s">
        <v>314</v>
      </c>
      <c r="X851" s="13" t="str">
        <f t="shared" si="28"/>
        <v>3/2/2018</v>
      </c>
      <c r="Y851" s="13" t="s">
        <v>362</v>
      </c>
      <c r="Z851" s="13"/>
      <c r="AA851" s="14">
        <v>3</v>
      </c>
      <c r="AB851" s="14" t="s">
        <v>45</v>
      </c>
      <c r="AC851" s="7" t="s">
        <v>51</v>
      </c>
      <c r="AD851" s="7" t="s">
        <v>55</v>
      </c>
      <c r="AE851" s="7" t="s">
        <v>38</v>
      </c>
      <c r="AF851" s="15">
        <v>444871.43123762979</v>
      </c>
      <c r="AQ851" s="7" t="s">
        <v>58</v>
      </c>
      <c r="AR851" s="7" t="s">
        <v>44</v>
      </c>
      <c r="AS851" s="7" t="s">
        <v>42</v>
      </c>
      <c r="AT851" s="13">
        <v>41699</v>
      </c>
      <c r="AU851" s="13" t="s">
        <v>362</v>
      </c>
      <c r="AV851" s="235" t="str">
        <f t="shared" si="29"/>
        <v>Q1</v>
      </c>
      <c r="AW851" s="14" t="s">
        <v>45</v>
      </c>
      <c r="AX851" s="7" t="s">
        <v>51</v>
      </c>
      <c r="AY851" s="7" t="s">
        <v>55</v>
      </c>
      <c r="AZ851" s="7" t="s">
        <v>38</v>
      </c>
      <c r="BA851" s="15">
        <v>444871.43123762979</v>
      </c>
    </row>
    <row r="852" spans="2:53">
      <c r="B852" s="238"/>
      <c r="C852" s="239"/>
      <c r="D852" s="239"/>
      <c r="E852" s="240"/>
      <c r="F852" s="240"/>
      <c r="G852" s="240"/>
      <c r="H852" s="241"/>
      <c r="I852" s="241"/>
      <c r="J852" s="239"/>
      <c r="K852" s="239"/>
      <c r="L852" s="239"/>
      <c r="M852" s="242"/>
      <c r="S852" s="7" t="s">
        <v>58</v>
      </c>
      <c r="T852" s="7" t="s">
        <v>44</v>
      </c>
      <c r="U852" s="7" t="s">
        <v>42</v>
      </c>
      <c r="V852" s="13">
        <v>41730</v>
      </c>
      <c r="W852" s="13" t="s">
        <v>315</v>
      </c>
      <c r="X852" s="13" t="str">
        <f t="shared" si="28"/>
        <v>4/2/2018</v>
      </c>
      <c r="Y852" s="13" t="s">
        <v>363</v>
      </c>
      <c r="Z852" s="13"/>
      <c r="AA852" s="14">
        <v>4</v>
      </c>
      <c r="AB852" s="14" t="s">
        <v>45</v>
      </c>
      <c r="AC852" s="7" t="s">
        <v>51</v>
      </c>
      <c r="AD852" s="7" t="s">
        <v>55</v>
      </c>
      <c r="AE852" s="7" t="s">
        <v>38</v>
      </c>
      <c r="AF852" s="15">
        <v>472382.50156978617</v>
      </c>
      <c r="AQ852" s="7" t="s">
        <v>58</v>
      </c>
      <c r="AR852" s="7" t="s">
        <v>44</v>
      </c>
      <c r="AS852" s="7" t="s">
        <v>42</v>
      </c>
      <c r="AT852" s="13">
        <v>41730</v>
      </c>
      <c r="AU852" s="13" t="s">
        <v>363</v>
      </c>
      <c r="AV852" s="235" t="str">
        <f t="shared" si="29"/>
        <v>Q2</v>
      </c>
      <c r="AW852" s="14" t="s">
        <v>45</v>
      </c>
      <c r="AX852" s="7" t="s">
        <v>51</v>
      </c>
      <c r="AY852" s="7" t="s">
        <v>55</v>
      </c>
      <c r="AZ852" s="7" t="s">
        <v>38</v>
      </c>
      <c r="BA852" s="15">
        <v>472382.50156978617</v>
      </c>
    </row>
    <row r="853" spans="2:53">
      <c r="B853" s="243"/>
      <c r="C853" s="244"/>
      <c r="D853" s="244"/>
      <c r="E853" s="245"/>
      <c r="F853" s="245"/>
      <c r="G853" s="245"/>
      <c r="H853" s="246"/>
      <c r="I853" s="246"/>
      <c r="J853" s="244"/>
      <c r="K853" s="244"/>
      <c r="L853" s="244"/>
      <c r="M853" s="247"/>
      <c r="S853" s="7" t="s">
        <v>58</v>
      </c>
      <c r="T853" s="7" t="s">
        <v>44</v>
      </c>
      <c r="U853" s="7" t="s">
        <v>42</v>
      </c>
      <c r="V853" s="13">
        <v>41760</v>
      </c>
      <c r="W853" s="13" t="s">
        <v>272</v>
      </c>
      <c r="X853" s="13" t="str">
        <f t="shared" si="28"/>
        <v>5/2/2018</v>
      </c>
      <c r="Y853" s="13" t="s">
        <v>364</v>
      </c>
      <c r="Z853" s="13"/>
      <c r="AA853" s="14">
        <v>5</v>
      </c>
      <c r="AB853" s="14" t="s">
        <v>45</v>
      </c>
      <c r="AC853" s="7" t="s">
        <v>51</v>
      </c>
      <c r="AD853" s="7" t="s">
        <v>55</v>
      </c>
      <c r="AE853" s="7" t="s">
        <v>38</v>
      </c>
      <c r="AF853" s="15">
        <v>608634.95143913291</v>
      </c>
      <c r="AQ853" s="7" t="s">
        <v>58</v>
      </c>
      <c r="AR853" s="7" t="s">
        <v>44</v>
      </c>
      <c r="AS853" s="7" t="s">
        <v>42</v>
      </c>
      <c r="AT853" s="13">
        <v>41760</v>
      </c>
      <c r="AU853" s="13" t="s">
        <v>364</v>
      </c>
      <c r="AV853" s="235" t="str">
        <f t="shared" si="29"/>
        <v>Q2</v>
      </c>
      <c r="AW853" s="14" t="s">
        <v>45</v>
      </c>
      <c r="AX853" s="7" t="s">
        <v>51</v>
      </c>
      <c r="AY853" s="7" t="s">
        <v>55</v>
      </c>
      <c r="AZ853" s="7" t="s">
        <v>38</v>
      </c>
      <c r="BA853" s="15">
        <v>608634.95143913291</v>
      </c>
    </row>
    <row r="854" spans="2:53">
      <c r="B854" s="238"/>
      <c r="C854" s="239"/>
      <c r="D854" s="239"/>
      <c r="E854" s="240"/>
      <c r="F854" s="240"/>
      <c r="G854" s="240"/>
      <c r="H854" s="241"/>
      <c r="I854" s="241"/>
      <c r="J854" s="239"/>
      <c r="K854" s="239"/>
      <c r="L854" s="239"/>
      <c r="M854" s="242"/>
      <c r="S854" s="7" t="s">
        <v>58</v>
      </c>
      <c r="T854" s="7" t="s">
        <v>44</v>
      </c>
      <c r="U854" s="7" t="s">
        <v>42</v>
      </c>
      <c r="V854" s="13">
        <v>41791</v>
      </c>
      <c r="W854" s="13" t="s">
        <v>316</v>
      </c>
      <c r="X854" s="13" t="str">
        <f t="shared" si="28"/>
        <v>6/2/2018</v>
      </c>
      <c r="Y854" s="13" t="s">
        <v>365</v>
      </c>
      <c r="Z854" s="13"/>
      <c r="AA854" s="14">
        <v>6</v>
      </c>
      <c r="AB854" s="14" t="s">
        <v>45</v>
      </c>
      <c r="AC854" s="7" t="s">
        <v>51</v>
      </c>
      <c r="AD854" s="7" t="s">
        <v>55</v>
      </c>
      <c r="AE854" s="7" t="s">
        <v>38</v>
      </c>
      <c r="AF854" s="15">
        <v>272324.41448756552</v>
      </c>
      <c r="AQ854" s="7" t="s">
        <v>58</v>
      </c>
      <c r="AR854" s="7" t="s">
        <v>44</v>
      </c>
      <c r="AS854" s="7" t="s">
        <v>42</v>
      </c>
      <c r="AT854" s="13">
        <v>41791</v>
      </c>
      <c r="AU854" s="13" t="s">
        <v>365</v>
      </c>
      <c r="AV854" s="235" t="str">
        <f t="shared" si="29"/>
        <v>Q2</v>
      </c>
      <c r="AW854" s="14" t="s">
        <v>45</v>
      </c>
      <c r="AX854" s="7" t="s">
        <v>51</v>
      </c>
      <c r="AY854" s="7" t="s">
        <v>55</v>
      </c>
      <c r="AZ854" s="7" t="s">
        <v>38</v>
      </c>
      <c r="BA854" s="15">
        <v>272324.41448756552</v>
      </c>
    </row>
    <row r="855" spans="2:53">
      <c r="B855" s="243"/>
      <c r="C855" s="244"/>
      <c r="D855" s="244"/>
      <c r="E855" s="245"/>
      <c r="F855" s="245"/>
      <c r="G855" s="245"/>
      <c r="H855" s="246"/>
      <c r="I855" s="246"/>
      <c r="J855" s="244"/>
      <c r="K855" s="244"/>
      <c r="L855" s="244"/>
      <c r="M855" s="247"/>
      <c r="S855" s="7" t="s">
        <v>58</v>
      </c>
      <c r="T855" s="7" t="s">
        <v>44</v>
      </c>
      <c r="U855" s="7" t="s">
        <v>42</v>
      </c>
      <c r="V855" s="13">
        <v>41456</v>
      </c>
      <c r="W855" s="13" t="s">
        <v>317</v>
      </c>
      <c r="X855" s="13" t="str">
        <f t="shared" si="28"/>
        <v>7/2/2017</v>
      </c>
      <c r="Y855" s="13" t="s">
        <v>354</v>
      </c>
      <c r="Z855" s="13"/>
      <c r="AA855" s="14">
        <v>7</v>
      </c>
      <c r="AB855" s="14" t="s">
        <v>45</v>
      </c>
      <c r="AC855" s="7" t="s">
        <v>56</v>
      </c>
      <c r="AD855" s="7" t="s">
        <v>57</v>
      </c>
      <c r="AE855" s="7" t="s">
        <v>38</v>
      </c>
      <c r="AF855" s="15">
        <v>3105845.72687844</v>
      </c>
      <c r="AQ855" s="7" t="s">
        <v>58</v>
      </c>
      <c r="AR855" s="7" t="s">
        <v>44</v>
      </c>
      <c r="AS855" s="7" t="s">
        <v>42</v>
      </c>
      <c r="AT855" s="13">
        <v>41456</v>
      </c>
      <c r="AU855" s="13" t="s">
        <v>354</v>
      </c>
      <c r="AV855" s="235" t="str">
        <f t="shared" si="29"/>
        <v>Q3</v>
      </c>
      <c r="AW855" s="14" t="s">
        <v>45</v>
      </c>
      <c r="AX855" s="7" t="s">
        <v>56</v>
      </c>
      <c r="AY855" s="7" t="s">
        <v>57</v>
      </c>
      <c r="AZ855" s="7" t="s">
        <v>38</v>
      </c>
      <c r="BA855" s="15">
        <v>3105845.72687844</v>
      </c>
    </row>
    <row r="856" spans="2:53">
      <c r="B856" s="238"/>
      <c r="C856" s="239"/>
      <c r="D856" s="239"/>
      <c r="E856" s="240"/>
      <c r="F856" s="240"/>
      <c r="G856" s="240"/>
      <c r="H856" s="241"/>
      <c r="I856" s="241"/>
      <c r="J856" s="239"/>
      <c r="K856" s="239"/>
      <c r="L856" s="239"/>
      <c r="M856" s="242"/>
      <c r="S856" s="7" t="s">
        <v>58</v>
      </c>
      <c r="T856" s="7" t="s">
        <v>44</v>
      </c>
      <c r="U856" s="7" t="s">
        <v>42</v>
      </c>
      <c r="V856" s="13">
        <v>41487</v>
      </c>
      <c r="W856" s="13" t="s">
        <v>318</v>
      </c>
      <c r="X856" s="13" t="str">
        <f t="shared" si="28"/>
        <v>8/2/2017</v>
      </c>
      <c r="Y856" s="13" t="s">
        <v>355</v>
      </c>
      <c r="Z856" s="13"/>
      <c r="AA856" s="14">
        <v>8</v>
      </c>
      <c r="AB856" s="14" t="s">
        <v>45</v>
      </c>
      <c r="AC856" s="7" t="s">
        <v>56</v>
      </c>
      <c r="AD856" s="7" t="s">
        <v>57</v>
      </c>
      <c r="AE856" s="7" t="s">
        <v>38</v>
      </c>
      <c r="AF856" s="15">
        <v>4010585.2851120001</v>
      </c>
      <c r="AQ856" s="7" t="s">
        <v>58</v>
      </c>
      <c r="AR856" s="7" t="s">
        <v>44</v>
      </c>
      <c r="AS856" s="7" t="s">
        <v>42</v>
      </c>
      <c r="AT856" s="13">
        <v>41487</v>
      </c>
      <c r="AU856" s="13" t="s">
        <v>355</v>
      </c>
      <c r="AV856" s="235" t="str">
        <f t="shared" si="29"/>
        <v>Q3</v>
      </c>
      <c r="AW856" s="14" t="s">
        <v>45</v>
      </c>
      <c r="AX856" s="7" t="s">
        <v>56</v>
      </c>
      <c r="AY856" s="7" t="s">
        <v>57</v>
      </c>
      <c r="AZ856" s="7" t="s">
        <v>38</v>
      </c>
      <c r="BA856" s="15">
        <v>4010585.2851120001</v>
      </c>
    </row>
    <row r="857" spans="2:53">
      <c r="B857" s="243"/>
      <c r="C857" s="244"/>
      <c r="D857" s="244"/>
      <c r="E857" s="245"/>
      <c r="F857" s="245"/>
      <c r="G857" s="245"/>
      <c r="H857" s="246"/>
      <c r="I857" s="246"/>
      <c r="J857" s="244"/>
      <c r="K857" s="244"/>
      <c r="L857" s="244"/>
      <c r="M857" s="247"/>
      <c r="S857" s="7" t="s">
        <v>58</v>
      </c>
      <c r="T857" s="7" t="s">
        <v>44</v>
      </c>
      <c r="U857" s="7" t="s">
        <v>42</v>
      </c>
      <c r="V857" s="13">
        <v>41518</v>
      </c>
      <c r="W857" s="13" t="s">
        <v>319</v>
      </c>
      <c r="X857" s="13" t="str">
        <f t="shared" si="28"/>
        <v>9/2/2017</v>
      </c>
      <c r="Y857" s="13" t="s">
        <v>356</v>
      </c>
      <c r="Z857" s="13"/>
      <c r="AA857" s="14">
        <v>9</v>
      </c>
      <c r="AB857" s="14" t="s">
        <v>45</v>
      </c>
      <c r="AC857" s="7" t="s">
        <v>56</v>
      </c>
      <c r="AD857" s="7" t="s">
        <v>57</v>
      </c>
      <c r="AE857" s="7" t="s">
        <v>38</v>
      </c>
      <c r="AF857" s="15">
        <v>3923012.4475718406</v>
      </c>
      <c r="AQ857" s="7" t="s">
        <v>58</v>
      </c>
      <c r="AR857" s="7" t="s">
        <v>44</v>
      </c>
      <c r="AS857" s="7" t="s">
        <v>42</v>
      </c>
      <c r="AT857" s="13">
        <v>41518</v>
      </c>
      <c r="AU857" s="13" t="s">
        <v>356</v>
      </c>
      <c r="AV857" s="235" t="str">
        <f t="shared" si="29"/>
        <v>Q3</v>
      </c>
      <c r="AW857" s="14" t="s">
        <v>45</v>
      </c>
      <c r="AX857" s="7" t="s">
        <v>56</v>
      </c>
      <c r="AY857" s="7" t="s">
        <v>57</v>
      </c>
      <c r="AZ857" s="7" t="s">
        <v>38</v>
      </c>
      <c r="BA857" s="15">
        <v>3923012.4475718406</v>
      </c>
    </row>
    <row r="858" spans="2:53">
      <c r="B858" s="238"/>
      <c r="C858" s="239"/>
      <c r="D858" s="239"/>
      <c r="E858" s="240"/>
      <c r="F858" s="240"/>
      <c r="G858" s="240"/>
      <c r="H858" s="241"/>
      <c r="I858" s="241"/>
      <c r="J858" s="239"/>
      <c r="K858" s="239"/>
      <c r="L858" s="239"/>
      <c r="M858" s="242"/>
      <c r="S858" s="7" t="s">
        <v>58</v>
      </c>
      <c r="T858" s="7" t="s">
        <v>44</v>
      </c>
      <c r="U858" s="7" t="s">
        <v>42</v>
      </c>
      <c r="V858" s="13">
        <v>41548</v>
      </c>
      <c r="W858" s="13" t="s">
        <v>320</v>
      </c>
      <c r="X858" s="13" t="str">
        <f t="shared" si="28"/>
        <v>10/2/2017</v>
      </c>
      <c r="Y858" s="13" t="s">
        <v>357</v>
      </c>
      <c r="Z858" s="13"/>
      <c r="AA858" s="14">
        <v>10</v>
      </c>
      <c r="AB858" s="14" t="s">
        <v>45</v>
      </c>
      <c r="AC858" s="7" t="s">
        <v>56</v>
      </c>
      <c r="AD858" s="7" t="s">
        <v>57</v>
      </c>
      <c r="AE858" s="7" t="s">
        <v>38</v>
      </c>
      <c r="AF858" s="15">
        <v>5304755.0634176014</v>
      </c>
      <c r="AQ858" s="7" t="s">
        <v>58</v>
      </c>
      <c r="AR858" s="7" t="s">
        <v>44</v>
      </c>
      <c r="AS858" s="7" t="s">
        <v>42</v>
      </c>
      <c r="AT858" s="13">
        <v>41548</v>
      </c>
      <c r="AU858" s="13" t="s">
        <v>357</v>
      </c>
      <c r="AV858" s="235" t="str">
        <f t="shared" si="29"/>
        <v>Q4</v>
      </c>
      <c r="AW858" s="14" t="s">
        <v>45</v>
      </c>
      <c r="AX858" s="7" t="s">
        <v>56</v>
      </c>
      <c r="AY858" s="7" t="s">
        <v>57</v>
      </c>
      <c r="AZ858" s="7" t="s">
        <v>38</v>
      </c>
      <c r="BA858" s="15">
        <v>5304755.0634176014</v>
      </c>
    </row>
    <row r="859" spans="2:53">
      <c r="B859" s="243"/>
      <c r="C859" s="244"/>
      <c r="D859" s="244"/>
      <c r="E859" s="245"/>
      <c r="F859" s="245"/>
      <c r="G859" s="245"/>
      <c r="H859" s="246"/>
      <c r="I859" s="246"/>
      <c r="J859" s="244"/>
      <c r="K859" s="244"/>
      <c r="L859" s="244"/>
      <c r="M859" s="247"/>
      <c r="S859" s="7" t="s">
        <v>58</v>
      </c>
      <c r="T859" s="7" t="s">
        <v>44</v>
      </c>
      <c r="U859" s="7" t="s">
        <v>42</v>
      </c>
      <c r="V859" s="13">
        <v>41579</v>
      </c>
      <c r="W859" s="13" t="s">
        <v>321</v>
      </c>
      <c r="X859" s="13" t="str">
        <f t="shared" si="28"/>
        <v>11/2/2017</v>
      </c>
      <c r="Y859" s="13" t="s">
        <v>358</v>
      </c>
      <c r="Z859" s="13"/>
      <c r="AA859" s="14">
        <v>11</v>
      </c>
      <c r="AB859" s="14" t="s">
        <v>45</v>
      </c>
      <c r="AC859" s="7" t="s">
        <v>56</v>
      </c>
      <c r="AD859" s="7" t="s">
        <v>57</v>
      </c>
      <c r="AE859" s="7" t="s">
        <v>38</v>
      </c>
      <c r="AF859" s="15">
        <v>5796055.2061697599</v>
      </c>
      <c r="AQ859" s="7" t="s">
        <v>58</v>
      </c>
      <c r="AR859" s="7" t="s">
        <v>44</v>
      </c>
      <c r="AS859" s="7" t="s">
        <v>42</v>
      </c>
      <c r="AT859" s="13">
        <v>41579</v>
      </c>
      <c r="AU859" s="13" t="s">
        <v>358</v>
      </c>
      <c r="AV859" s="235" t="str">
        <f t="shared" si="29"/>
        <v>Q4</v>
      </c>
      <c r="AW859" s="14" t="s">
        <v>45</v>
      </c>
      <c r="AX859" s="7" t="s">
        <v>56</v>
      </c>
      <c r="AY859" s="7" t="s">
        <v>57</v>
      </c>
      <c r="AZ859" s="7" t="s">
        <v>38</v>
      </c>
      <c r="BA859" s="15">
        <v>5796055.2061697599</v>
      </c>
    </row>
    <row r="860" spans="2:53">
      <c r="B860" s="238"/>
      <c r="C860" s="239"/>
      <c r="D860" s="239"/>
      <c r="E860" s="240"/>
      <c r="F860" s="240"/>
      <c r="G860" s="240"/>
      <c r="H860" s="241"/>
      <c r="I860" s="241"/>
      <c r="J860" s="239"/>
      <c r="K860" s="239"/>
      <c r="L860" s="239"/>
      <c r="M860" s="242"/>
      <c r="S860" s="7" t="s">
        <v>58</v>
      </c>
      <c r="T860" s="7" t="s">
        <v>44</v>
      </c>
      <c r="U860" s="7" t="s">
        <v>42</v>
      </c>
      <c r="V860" s="13">
        <v>41609</v>
      </c>
      <c r="W860" s="13" t="s">
        <v>322</v>
      </c>
      <c r="X860" s="13" t="str">
        <f t="shared" ref="X860:X923" si="30">MONTH(V860)&amp; "/" &amp; DAY(V860) &amp; "/" &amp; YEAR(V860)</f>
        <v>12/2/2017</v>
      </c>
      <c r="Y860" s="13" t="s">
        <v>359</v>
      </c>
      <c r="Z860" s="13"/>
      <c r="AA860" s="14">
        <v>12</v>
      </c>
      <c r="AB860" s="14" t="s">
        <v>45</v>
      </c>
      <c r="AC860" s="7" t="s">
        <v>56</v>
      </c>
      <c r="AD860" s="7" t="s">
        <v>57</v>
      </c>
      <c r="AE860" s="7" t="s">
        <v>38</v>
      </c>
      <c r="AF860" s="15">
        <v>2778318.7637284808</v>
      </c>
      <c r="AQ860" s="7" t="s">
        <v>58</v>
      </c>
      <c r="AR860" s="7" t="s">
        <v>44</v>
      </c>
      <c r="AS860" s="7" t="s">
        <v>42</v>
      </c>
      <c r="AT860" s="13">
        <v>41609</v>
      </c>
      <c r="AU860" s="13" t="s">
        <v>359</v>
      </c>
      <c r="AV860" s="235" t="str">
        <f t="shared" ref="AV860:AV923" si="31">"Q"&amp;ROUNDUP(MONTH(AU860)/3,0)</f>
        <v>Q4</v>
      </c>
      <c r="AW860" s="14" t="s">
        <v>45</v>
      </c>
      <c r="AX860" s="7" t="s">
        <v>56</v>
      </c>
      <c r="AY860" s="7" t="s">
        <v>57</v>
      </c>
      <c r="AZ860" s="7" t="s">
        <v>38</v>
      </c>
      <c r="BA860" s="15">
        <v>2778318.7637284808</v>
      </c>
    </row>
    <row r="861" spans="2:53">
      <c r="B861" s="243"/>
      <c r="C861" s="244"/>
      <c r="D861" s="244"/>
      <c r="E861" s="245"/>
      <c r="F861" s="245"/>
      <c r="G861" s="245"/>
      <c r="H861" s="246"/>
      <c r="I861" s="246"/>
      <c r="J861" s="244"/>
      <c r="K861" s="244"/>
      <c r="L861" s="244"/>
      <c r="M861" s="247"/>
      <c r="S861" s="7" t="s">
        <v>58</v>
      </c>
      <c r="T861" s="7" t="s">
        <v>44</v>
      </c>
      <c r="U861" s="7" t="s">
        <v>42</v>
      </c>
      <c r="V861" s="13">
        <v>41640</v>
      </c>
      <c r="W861" s="13" t="s">
        <v>312</v>
      </c>
      <c r="X861" s="13" t="str">
        <f t="shared" si="30"/>
        <v>1/2/2018</v>
      </c>
      <c r="Y861" s="13" t="s">
        <v>360</v>
      </c>
      <c r="Z861" s="13"/>
      <c r="AA861" s="14">
        <v>1</v>
      </c>
      <c r="AB861" s="14" t="s">
        <v>45</v>
      </c>
      <c r="AC861" s="7" t="s">
        <v>56</v>
      </c>
      <c r="AD861" s="7" t="s">
        <v>57</v>
      </c>
      <c r="AE861" s="7" t="s">
        <v>38</v>
      </c>
      <c r="AF861" s="15">
        <v>2890095.0972502003</v>
      </c>
      <c r="AQ861" s="7" t="s">
        <v>58</v>
      </c>
      <c r="AR861" s="7" t="s">
        <v>44</v>
      </c>
      <c r="AS861" s="7" t="s">
        <v>42</v>
      </c>
      <c r="AT861" s="13">
        <v>41640</v>
      </c>
      <c r="AU861" s="13" t="s">
        <v>360</v>
      </c>
      <c r="AV861" s="235" t="str">
        <f t="shared" si="31"/>
        <v>Q1</v>
      </c>
      <c r="AW861" s="14" t="s">
        <v>45</v>
      </c>
      <c r="AX861" s="7" t="s">
        <v>56</v>
      </c>
      <c r="AY861" s="7" t="s">
        <v>57</v>
      </c>
      <c r="AZ861" s="7" t="s">
        <v>38</v>
      </c>
      <c r="BA861" s="15">
        <v>2890095.0972502003</v>
      </c>
    </row>
    <row r="862" spans="2:53">
      <c r="B862" s="238"/>
      <c r="C862" s="239"/>
      <c r="D862" s="239"/>
      <c r="E862" s="240"/>
      <c r="F862" s="240"/>
      <c r="G862" s="240"/>
      <c r="H862" s="239"/>
      <c r="I862" s="239"/>
      <c r="J862" s="239"/>
      <c r="K862" s="239"/>
      <c r="L862" s="239"/>
      <c r="M862" s="242"/>
      <c r="S862" s="7" t="s">
        <v>58</v>
      </c>
      <c r="T862" s="7" t="s">
        <v>44</v>
      </c>
      <c r="U862" s="7" t="s">
        <v>42</v>
      </c>
      <c r="V862" s="13">
        <v>41671</v>
      </c>
      <c r="W862" s="13" t="s">
        <v>313</v>
      </c>
      <c r="X862" s="13" t="str">
        <f t="shared" si="30"/>
        <v>2/2/2018</v>
      </c>
      <c r="Y862" s="13" t="s">
        <v>361</v>
      </c>
      <c r="Z862" s="13"/>
      <c r="AA862" s="14">
        <v>2</v>
      </c>
      <c r="AB862" s="14" t="s">
        <v>45</v>
      </c>
      <c r="AC862" s="7" t="s">
        <v>56</v>
      </c>
      <c r="AD862" s="7" t="s">
        <v>57</v>
      </c>
      <c r="AE862" s="7" t="s">
        <v>38</v>
      </c>
      <c r="AF862" s="15">
        <v>3360449.90644272</v>
      </c>
      <c r="AQ862" s="7" t="s">
        <v>58</v>
      </c>
      <c r="AR862" s="7" t="s">
        <v>44</v>
      </c>
      <c r="AS862" s="7" t="s">
        <v>42</v>
      </c>
      <c r="AT862" s="13">
        <v>41671</v>
      </c>
      <c r="AU862" s="13" t="s">
        <v>361</v>
      </c>
      <c r="AV862" s="235" t="str">
        <f t="shared" si="31"/>
        <v>Q1</v>
      </c>
      <c r="AW862" s="14" t="s">
        <v>45</v>
      </c>
      <c r="AX862" s="7" t="s">
        <v>56</v>
      </c>
      <c r="AY862" s="7" t="s">
        <v>57</v>
      </c>
      <c r="AZ862" s="7" t="s">
        <v>38</v>
      </c>
      <c r="BA862" s="15">
        <v>3360449.90644272</v>
      </c>
    </row>
    <row r="863" spans="2:53">
      <c r="B863" s="243"/>
      <c r="C863" s="244"/>
      <c r="D863" s="244"/>
      <c r="E863" s="245"/>
      <c r="F863" s="245"/>
      <c r="G863" s="245"/>
      <c r="H863" s="244"/>
      <c r="I863" s="244"/>
      <c r="J863" s="244"/>
      <c r="K863" s="244"/>
      <c r="L863" s="244"/>
      <c r="M863" s="247"/>
      <c r="S863" s="7" t="s">
        <v>58</v>
      </c>
      <c r="T863" s="7" t="s">
        <v>44</v>
      </c>
      <c r="U863" s="7" t="s">
        <v>42</v>
      </c>
      <c r="V863" s="13">
        <v>41699</v>
      </c>
      <c r="W863" s="13" t="s">
        <v>314</v>
      </c>
      <c r="X863" s="13" t="str">
        <f t="shared" si="30"/>
        <v>3/2/2018</v>
      </c>
      <c r="Y863" s="13" t="s">
        <v>362</v>
      </c>
      <c r="Z863" s="13"/>
      <c r="AA863" s="14">
        <v>3</v>
      </c>
      <c r="AB863" s="14" t="s">
        <v>45</v>
      </c>
      <c r="AC863" s="7" t="s">
        <v>56</v>
      </c>
      <c r="AD863" s="7" t="s">
        <v>57</v>
      </c>
      <c r="AE863" s="7" t="s">
        <v>38</v>
      </c>
      <c r="AF863" s="15">
        <v>2808562.4972675201</v>
      </c>
      <c r="AQ863" s="7" t="s">
        <v>58</v>
      </c>
      <c r="AR863" s="7" t="s">
        <v>44</v>
      </c>
      <c r="AS863" s="7" t="s">
        <v>42</v>
      </c>
      <c r="AT863" s="13">
        <v>41699</v>
      </c>
      <c r="AU863" s="13" t="s">
        <v>362</v>
      </c>
      <c r="AV863" s="235" t="str">
        <f t="shared" si="31"/>
        <v>Q1</v>
      </c>
      <c r="AW863" s="14" t="s">
        <v>45</v>
      </c>
      <c r="AX863" s="7" t="s">
        <v>56</v>
      </c>
      <c r="AY863" s="7" t="s">
        <v>57</v>
      </c>
      <c r="AZ863" s="7" t="s">
        <v>38</v>
      </c>
      <c r="BA863" s="15">
        <v>2808562.4972675201</v>
      </c>
    </row>
    <row r="864" spans="2:53">
      <c r="B864" s="238"/>
      <c r="C864" s="239"/>
      <c r="D864" s="239"/>
      <c r="E864" s="240"/>
      <c r="F864" s="240"/>
      <c r="G864" s="240"/>
      <c r="H864" s="239"/>
      <c r="I864" s="239"/>
      <c r="J864" s="239"/>
      <c r="K864" s="239"/>
      <c r="L864" s="239"/>
      <c r="M864" s="242"/>
      <c r="S864" s="7" t="s">
        <v>58</v>
      </c>
      <c r="T864" s="7" t="s">
        <v>44</v>
      </c>
      <c r="U864" s="7" t="s">
        <v>42</v>
      </c>
      <c r="V864" s="13">
        <v>41730</v>
      </c>
      <c r="W864" s="13" t="s">
        <v>315</v>
      </c>
      <c r="X864" s="13" t="str">
        <f t="shared" si="30"/>
        <v>4/2/2018</v>
      </c>
      <c r="Y864" s="13" t="s">
        <v>363</v>
      </c>
      <c r="Z864" s="13"/>
      <c r="AA864" s="14">
        <v>4</v>
      </c>
      <c r="AB864" s="14" t="s">
        <v>45</v>
      </c>
      <c r="AC864" s="7" t="s">
        <v>56</v>
      </c>
      <c r="AD864" s="7" t="s">
        <v>57</v>
      </c>
      <c r="AE864" s="7" t="s">
        <v>38</v>
      </c>
      <c r="AF864" s="15">
        <v>3278176.1271341606</v>
      </c>
      <c r="AQ864" s="7" t="s">
        <v>58</v>
      </c>
      <c r="AR864" s="7" t="s">
        <v>44</v>
      </c>
      <c r="AS864" s="7" t="s">
        <v>42</v>
      </c>
      <c r="AT864" s="13">
        <v>41730</v>
      </c>
      <c r="AU864" s="13" t="s">
        <v>363</v>
      </c>
      <c r="AV864" s="235" t="str">
        <f t="shared" si="31"/>
        <v>Q2</v>
      </c>
      <c r="AW864" s="14" t="s">
        <v>45</v>
      </c>
      <c r="AX864" s="7" t="s">
        <v>56</v>
      </c>
      <c r="AY864" s="7" t="s">
        <v>57</v>
      </c>
      <c r="AZ864" s="7" t="s">
        <v>38</v>
      </c>
      <c r="BA864" s="15">
        <v>3278176.1271341606</v>
      </c>
    </row>
    <row r="865" spans="2:53">
      <c r="B865" s="243"/>
      <c r="C865" s="244"/>
      <c r="D865" s="244"/>
      <c r="E865" s="245"/>
      <c r="F865" s="245"/>
      <c r="G865" s="245"/>
      <c r="H865" s="244"/>
      <c r="I865" s="244"/>
      <c r="J865" s="244"/>
      <c r="K865" s="244"/>
      <c r="L865" s="244"/>
      <c r="M865" s="247"/>
      <c r="S865" s="7" t="s">
        <v>58</v>
      </c>
      <c r="T865" s="7" t="s">
        <v>44</v>
      </c>
      <c r="U865" s="7" t="s">
        <v>42</v>
      </c>
      <c r="V865" s="13">
        <v>41760</v>
      </c>
      <c r="W865" s="13" t="s">
        <v>272</v>
      </c>
      <c r="X865" s="13" t="str">
        <f t="shared" si="30"/>
        <v>5/2/2018</v>
      </c>
      <c r="Y865" s="13" t="s">
        <v>364</v>
      </c>
      <c r="Z865" s="13"/>
      <c r="AA865" s="14">
        <v>5</v>
      </c>
      <c r="AB865" s="14" t="s">
        <v>45</v>
      </c>
      <c r="AC865" s="7" t="s">
        <v>56</v>
      </c>
      <c r="AD865" s="7" t="s">
        <v>57</v>
      </c>
      <c r="AE865" s="7" t="s">
        <v>38</v>
      </c>
      <c r="AF865" s="15">
        <v>3653895.7708680006</v>
      </c>
      <c r="AQ865" s="7" t="s">
        <v>58</v>
      </c>
      <c r="AR865" s="7" t="s">
        <v>44</v>
      </c>
      <c r="AS865" s="7" t="s">
        <v>42</v>
      </c>
      <c r="AT865" s="13">
        <v>41760</v>
      </c>
      <c r="AU865" s="13" t="s">
        <v>364</v>
      </c>
      <c r="AV865" s="235" t="str">
        <f t="shared" si="31"/>
        <v>Q2</v>
      </c>
      <c r="AW865" s="14" t="s">
        <v>45</v>
      </c>
      <c r="AX865" s="7" t="s">
        <v>56</v>
      </c>
      <c r="AY865" s="7" t="s">
        <v>57</v>
      </c>
      <c r="AZ865" s="7" t="s">
        <v>38</v>
      </c>
      <c r="BA865" s="15">
        <v>3653895.7708680006</v>
      </c>
    </row>
    <row r="866" spans="2:53">
      <c r="B866" s="238"/>
      <c r="C866" s="239"/>
      <c r="D866" s="239"/>
      <c r="E866" s="240"/>
      <c r="F866" s="240"/>
      <c r="G866" s="240"/>
      <c r="H866" s="239"/>
      <c r="I866" s="239"/>
      <c r="J866" s="239"/>
      <c r="K866" s="239"/>
      <c r="L866" s="239"/>
      <c r="M866" s="242"/>
      <c r="S866" s="7" t="s">
        <v>58</v>
      </c>
      <c r="T866" s="7" t="s">
        <v>44</v>
      </c>
      <c r="U866" s="7" t="s">
        <v>42</v>
      </c>
      <c r="V866" s="13">
        <v>41791</v>
      </c>
      <c r="W866" s="13" t="s">
        <v>316</v>
      </c>
      <c r="X866" s="13" t="str">
        <f t="shared" si="30"/>
        <v>6/2/2018</v>
      </c>
      <c r="Y866" s="13" t="s">
        <v>365</v>
      </c>
      <c r="Z866" s="13"/>
      <c r="AA866" s="14">
        <v>6</v>
      </c>
      <c r="AB866" s="14" t="s">
        <v>45</v>
      </c>
      <c r="AC866" s="7" t="s">
        <v>56</v>
      </c>
      <c r="AD866" s="7" t="s">
        <v>57</v>
      </c>
      <c r="AE866" s="7" t="s">
        <v>38</v>
      </c>
      <c r="AF866" s="15">
        <v>1788228.1705142399</v>
      </c>
      <c r="AQ866" s="7" t="s">
        <v>58</v>
      </c>
      <c r="AR866" s="7" t="s">
        <v>44</v>
      </c>
      <c r="AS866" s="7" t="s">
        <v>42</v>
      </c>
      <c r="AT866" s="13">
        <v>41791</v>
      </c>
      <c r="AU866" s="13" t="s">
        <v>365</v>
      </c>
      <c r="AV866" s="235" t="str">
        <f t="shared" si="31"/>
        <v>Q2</v>
      </c>
      <c r="AW866" s="14" t="s">
        <v>45</v>
      </c>
      <c r="AX866" s="7" t="s">
        <v>56</v>
      </c>
      <c r="AY866" s="7" t="s">
        <v>57</v>
      </c>
      <c r="AZ866" s="7" t="s">
        <v>38</v>
      </c>
      <c r="BA866" s="15">
        <v>1788228.1705142399</v>
      </c>
    </row>
    <row r="867" spans="2:53">
      <c r="B867" s="243"/>
      <c r="C867" s="244"/>
      <c r="D867" s="244"/>
      <c r="E867" s="245"/>
      <c r="F867" s="245"/>
      <c r="G867" s="245"/>
      <c r="H867" s="244"/>
      <c r="I867" s="244"/>
      <c r="J867" s="244"/>
      <c r="K867" s="244"/>
      <c r="L867" s="244"/>
      <c r="M867" s="247"/>
      <c r="S867" s="7" t="s">
        <v>58</v>
      </c>
      <c r="T867" s="7" t="s">
        <v>44</v>
      </c>
      <c r="U867" s="7" t="s">
        <v>43</v>
      </c>
      <c r="V867" s="13">
        <v>41456</v>
      </c>
      <c r="W867" s="13" t="s">
        <v>317</v>
      </c>
      <c r="X867" s="13" t="str">
        <f t="shared" si="30"/>
        <v>7/2/2017</v>
      </c>
      <c r="Y867" s="13" t="s">
        <v>354</v>
      </c>
      <c r="Z867" s="13"/>
      <c r="AA867" s="7">
        <v>7</v>
      </c>
      <c r="AB867" s="7" t="s">
        <v>45</v>
      </c>
      <c r="AC867" s="7" t="s">
        <v>46</v>
      </c>
      <c r="AD867" s="7" t="s">
        <v>47</v>
      </c>
      <c r="AE867" s="7" t="s">
        <v>38</v>
      </c>
      <c r="AF867" s="15">
        <v>2433222.1515178396</v>
      </c>
      <c r="AQ867" s="7" t="s">
        <v>58</v>
      </c>
      <c r="AR867" s="7" t="s">
        <v>44</v>
      </c>
      <c r="AS867" s="7" t="s">
        <v>43</v>
      </c>
      <c r="AT867" s="13">
        <v>41456</v>
      </c>
      <c r="AU867" s="13" t="s">
        <v>354</v>
      </c>
      <c r="AV867" s="235" t="str">
        <f t="shared" si="31"/>
        <v>Q3</v>
      </c>
      <c r="AW867" s="7" t="s">
        <v>45</v>
      </c>
      <c r="AX867" s="7" t="s">
        <v>46</v>
      </c>
      <c r="AY867" s="7" t="s">
        <v>47</v>
      </c>
      <c r="AZ867" s="7" t="s">
        <v>38</v>
      </c>
      <c r="BA867" s="15">
        <v>2433222.1515178396</v>
      </c>
    </row>
    <row r="868" spans="2:53">
      <c r="B868" s="238"/>
      <c r="C868" s="239"/>
      <c r="D868" s="239"/>
      <c r="E868" s="240"/>
      <c r="F868" s="240"/>
      <c r="G868" s="240"/>
      <c r="H868" s="239"/>
      <c r="I868" s="239"/>
      <c r="J868" s="239"/>
      <c r="K868" s="239"/>
      <c r="L868" s="239"/>
      <c r="M868" s="242"/>
      <c r="S868" s="7" t="s">
        <v>58</v>
      </c>
      <c r="T868" s="7" t="s">
        <v>44</v>
      </c>
      <c r="U868" s="7" t="s">
        <v>43</v>
      </c>
      <c r="V868" s="13">
        <v>41487</v>
      </c>
      <c r="W868" s="13" t="s">
        <v>318</v>
      </c>
      <c r="X868" s="13" t="str">
        <f t="shared" si="30"/>
        <v>8/2/2017</v>
      </c>
      <c r="Y868" s="13" t="s">
        <v>355</v>
      </c>
      <c r="Z868" s="13"/>
      <c r="AA868" s="7">
        <v>8</v>
      </c>
      <c r="AB868" s="7" t="s">
        <v>45</v>
      </c>
      <c r="AC868" s="7" t="s">
        <v>46</v>
      </c>
      <c r="AD868" s="7" t="s">
        <v>47</v>
      </c>
      <c r="AE868" s="7" t="s">
        <v>38</v>
      </c>
      <c r="AF868" s="15">
        <v>2086825.2357197695</v>
      </c>
      <c r="AQ868" s="7" t="s">
        <v>58</v>
      </c>
      <c r="AR868" s="7" t="s">
        <v>44</v>
      </c>
      <c r="AS868" s="7" t="s">
        <v>43</v>
      </c>
      <c r="AT868" s="13">
        <v>41487</v>
      </c>
      <c r="AU868" s="13" t="s">
        <v>355</v>
      </c>
      <c r="AV868" s="235" t="str">
        <f t="shared" si="31"/>
        <v>Q3</v>
      </c>
      <c r="AW868" s="7" t="s">
        <v>45</v>
      </c>
      <c r="AX868" s="7" t="s">
        <v>46</v>
      </c>
      <c r="AY868" s="7" t="s">
        <v>47</v>
      </c>
      <c r="AZ868" s="7" t="s">
        <v>38</v>
      </c>
      <c r="BA868" s="15">
        <v>2086825.2357197695</v>
      </c>
    </row>
    <row r="869" spans="2:53">
      <c r="B869" s="243"/>
      <c r="C869" s="244"/>
      <c r="D869" s="244"/>
      <c r="E869" s="245"/>
      <c r="F869" s="245"/>
      <c r="G869" s="245"/>
      <c r="H869" s="244"/>
      <c r="I869" s="244"/>
      <c r="J869" s="244"/>
      <c r="K869" s="244"/>
      <c r="L869" s="244"/>
      <c r="M869" s="247"/>
      <c r="S869" s="7" t="s">
        <v>58</v>
      </c>
      <c r="T869" s="7" t="s">
        <v>44</v>
      </c>
      <c r="U869" s="7" t="s">
        <v>43</v>
      </c>
      <c r="V869" s="13">
        <v>41518</v>
      </c>
      <c r="W869" s="13" t="s">
        <v>319</v>
      </c>
      <c r="X869" s="13" t="str">
        <f t="shared" si="30"/>
        <v>9/2/2017</v>
      </c>
      <c r="Y869" s="13" t="s">
        <v>356</v>
      </c>
      <c r="Z869" s="13"/>
      <c r="AA869" s="7">
        <v>9</v>
      </c>
      <c r="AB869" s="7" t="s">
        <v>45</v>
      </c>
      <c r="AC869" s="7" t="s">
        <v>46</v>
      </c>
      <c r="AD869" s="7" t="s">
        <v>47</v>
      </c>
      <c r="AE869" s="7" t="s">
        <v>38</v>
      </c>
      <c r="AF869" s="15">
        <v>2578988.7463329984</v>
      </c>
      <c r="AQ869" s="7" t="s">
        <v>58</v>
      </c>
      <c r="AR869" s="7" t="s">
        <v>44</v>
      </c>
      <c r="AS869" s="7" t="s">
        <v>43</v>
      </c>
      <c r="AT869" s="13">
        <v>41518</v>
      </c>
      <c r="AU869" s="13" t="s">
        <v>356</v>
      </c>
      <c r="AV869" s="235" t="str">
        <f t="shared" si="31"/>
        <v>Q3</v>
      </c>
      <c r="AW869" s="7" t="s">
        <v>45</v>
      </c>
      <c r="AX869" s="7" t="s">
        <v>46</v>
      </c>
      <c r="AY869" s="7" t="s">
        <v>47</v>
      </c>
      <c r="AZ869" s="7" t="s">
        <v>38</v>
      </c>
      <c r="BA869" s="15">
        <v>2578988.7463329984</v>
      </c>
    </row>
    <row r="870" spans="2:53">
      <c r="B870" s="238"/>
      <c r="C870" s="239"/>
      <c r="D870" s="239"/>
      <c r="E870" s="240"/>
      <c r="F870" s="240"/>
      <c r="G870" s="240"/>
      <c r="H870" s="239"/>
      <c r="I870" s="239"/>
      <c r="J870" s="239"/>
      <c r="K870" s="239"/>
      <c r="L870" s="239"/>
      <c r="M870" s="242"/>
      <c r="S870" s="7" t="s">
        <v>58</v>
      </c>
      <c r="T870" s="7" t="s">
        <v>44</v>
      </c>
      <c r="U870" s="7" t="s">
        <v>43</v>
      </c>
      <c r="V870" s="13">
        <v>41548</v>
      </c>
      <c r="W870" s="13" t="s">
        <v>320</v>
      </c>
      <c r="X870" s="13" t="str">
        <f t="shared" si="30"/>
        <v>10/2/2017</v>
      </c>
      <c r="Y870" s="13" t="s">
        <v>357</v>
      </c>
      <c r="Z870" s="13"/>
      <c r="AA870" s="7">
        <v>10</v>
      </c>
      <c r="AB870" s="7" t="s">
        <v>45</v>
      </c>
      <c r="AC870" s="7" t="s">
        <v>46</v>
      </c>
      <c r="AD870" s="7" t="s">
        <v>47</v>
      </c>
      <c r="AE870" s="7" t="s">
        <v>38</v>
      </c>
      <c r="AF870" s="15">
        <v>2227535.3634992633</v>
      </c>
      <c r="AQ870" s="7" t="s">
        <v>58</v>
      </c>
      <c r="AR870" s="7" t="s">
        <v>44</v>
      </c>
      <c r="AS870" s="7" t="s">
        <v>43</v>
      </c>
      <c r="AT870" s="13">
        <v>41548</v>
      </c>
      <c r="AU870" s="13" t="s">
        <v>357</v>
      </c>
      <c r="AV870" s="235" t="str">
        <f t="shared" si="31"/>
        <v>Q4</v>
      </c>
      <c r="AW870" s="7" t="s">
        <v>45</v>
      </c>
      <c r="AX870" s="7" t="s">
        <v>46</v>
      </c>
      <c r="AY870" s="7" t="s">
        <v>47</v>
      </c>
      <c r="AZ870" s="7" t="s">
        <v>38</v>
      </c>
      <c r="BA870" s="15">
        <v>2227535.3634992633</v>
      </c>
    </row>
    <row r="871" spans="2:53">
      <c r="B871" s="243"/>
      <c r="C871" s="244"/>
      <c r="D871" s="244"/>
      <c r="E871" s="245"/>
      <c r="F871" s="245"/>
      <c r="G871" s="245"/>
      <c r="H871" s="244"/>
      <c r="I871" s="244"/>
      <c r="J871" s="244"/>
      <c r="K871" s="244"/>
      <c r="L871" s="244"/>
      <c r="M871" s="247"/>
      <c r="S871" s="7" t="s">
        <v>58</v>
      </c>
      <c r="T871" s="7" t="s">
        <v>44</v>
      </c>
      <c r="U871" s="7" t="s">
        <v>43</v>
      </c>
      <c r="V871" s="13">
        <v>41579</v>
      </c>
      <c r="W871" s="13" t="s">
        <v>321</v>
      </c>
      <c r="X871" s="13" t="str">
        <f t="shared" si="30"/>
        <v>11/2/2017</v>
      </c>
      <c r="Y871" s="13" t="s">
        <v>358</v>
      </c>
      <c r="Z871" s="13"/>
      <c r="AA871" s="7">
        <v>11</v>
      </c>
      <c r="AB871" s="7" t="s">
        <v>45</v>
      </c>
      <c r="AC871" s="7" t="s">
        <v>46</v>
      </c>
      <c r="AD871" s="7" t="s">
        <v>47</v>
      </c>
      <c r="AE871" s="7" t="s">
        <v>38</v>
      </c>
      <c r="AF871" s="15">
        <v>1957986.2244688198</v>
      </c>
      <c r="AQ871" s="7" t="s">
        <v>58</v>
      </c>
      <c r="AR871" s="7" t="s">
        <v>44</v>
      </c>
      <c r="AS871" s="7" t="s">
        <v>43</v>
      </c>
      <c r="AT871" s="13">
        <v>41579</v>
      </c>
      <c r="AU871" s="13" t="s">
        <v>358</v>
      </c>
      <c r="AV871" s="235" t="str">
        <f t="shared" si="31"/>
        <v>Q4</v>
      </c>
      <c r="AW871" s="7" t="s">
        <v>45</v>
      </c>
      <c r="AX871" s="7" t="s">
        <v>46</v>
      </c>
      <c r="AY871" s="7" t="s">
        <v>47</v>
      </c>
      <c r="AZ871" s="7" t="s">
        <v>38</v>
      </c>
      <c r="BA871" s="15">
        <v>1957986.2244688198</v>
      </c>
    </row>
    <row r="872" spans="2:53">
      <c r="B872" s="238"/>
      <c r="C872" s="239"/>
      <c r="D872" s="239"/>
      <c r="E872" s="240"/>
      <c r="F872" s="240"/>
      <c r="G872" s="240"/>
      <c r="H872" s="239"/>
      <c r="I872" s="239"/>
      <c r="J872" s="239"/>
      <c r="K872" s="239"/>
      <c r="L872" s="239"/>
      <c r="M872" s="242"/>
      <c r="S872" s="7" t="s">
        <v>58</v>
      </c>
      <c r="T872" s="7" t="s">
        <v>44</v>
      </c>
      <c r="U872" s="7" t="s">
        <v>43</v>
      </c>
      <c r="V872" s="13">
        <v>41609</v>
      </c>
      <c r="W872" s="13" t="s">
        <v>322</v>
      </c>
      <c r="X872" s="13" t="str">
        <f t="shared" si="30"/>
        <v>12/2/2017</v>
      </c>
      <c r="Y872" s="13" t="s">
        <v>359</v>
      </c>
      <c r="Z872" s="13"/>
      <c r="AA872" s="7">
        <v>12</v>
      </c>
      <c r="AB872" s="7" t="s">
        <v>45</v>
      </c>
      <c r="AC872" s="7" t="s">
        <v>46</v>
      </c>
      <c r="AD872" s="7" t="s">
        <v>47</v>
      </c>
      <c r="AE872" s="7" t="s">
        <v>38</v>
      </c>
      <c r="AF872" s="15">
        <v>1319140.1133043088</v>
      </c>
      <c r="AQ872" s="7" t="s">
        <v>58</v>
      </c>
      <c r="AR872" s="7" t="s">
        <v>44</v>
      </c>
      <c r="AS872" s="7" t="s">
        <v>43</v>
      </c>
      <c r="AT872" s="13">
        <v>41609</v>
      </c>
      <c r="AU872" s="13" t="s">
        <v>359</v>
      </c>
      <c r="AV872" s="235" t="str">
        <f t="shared" si="31"/>
        <v>Q4</v>
      </c>
      <c r="AW872" s="7" t="s">
        <v>45</v>
      </c>
      <c r="AX872" s="7" t="s">
        <v>46</v>
      </c>
      <c r="AY872" s="7" t="s">
        <v>47</v>
      </c>
      <c r="AZ872" s="7" t="s">
        <v>38</v>
      </c>
      <c r="BA872" s="15">
        <v>1319140.1133043088</v>
      </c>
    </row>
    <row r="873" spans="2:53">
      <c r="B873" s="243"/>
      <c r="C873" s="244"/>
      <c r="D873" s="244"/>
      <c r="E873" s="245"/>
      <c r="F873" s="245"/>
      <c r="G873" s="245"/>
      <c r="H873" s="244"/>
      <c r="I873" s="244"/>
      <c r="J873" s="244"/>
      <c r="K873" s="244"/>
      <c r="L873" s="244"/>
      <c r="M873" s="247"/>
      <c r="S873" s="7" t="s">
        <v>58</v>
      </c>
      <c r="T873" s="7" t="s">
        <v>44</v>
      </c>
      <c r="U873" s="7" t="s">
        <v>43</v>
      </c>
      <c r="V873" s="13">
        <v>41640</v>
      </c>
      <c r="W873" s="13" t="s">
        <v>312</v>
      </c>
      <c r="X873" s="13" t="str">
        <f t="shared" si="30"/>
        <v>1/2/2018</v>
      </c>
      <c r="Y873" s="13" t="s">
        <v>360</v>
      </c>
      <c r="Z873" s="13"/>
      <c r="AA873" s="7">
        <v>1</v>
      </c>
      <c r="AB873" s="7" t="s">
        <v>45</v>
      </c>
      <c r="AC873" s="7" t="s">
        <v>46</v>
      </c>
      <c r="AD873" s="7" t="s">
        <v>47</v>
      </c>
      <c r="AE873" s="7" t="s">
        <v>38</v>
      </c>
      <c r="AF873" s="15">
        <v>1419201.629526681</v>
      </c>
      <c r="AQ873" s="7" t="s">
        <v>58</v>
      </c>
      <c r="AR873" s="7" t="s">
        <v>44</v>
      </c>
      <c r="AS873" s="7" t="s">
        <v>43</v>
      </c>
      <c r="AT873" s="13">
        <v>41640</v>
      </c>
      <c r="AU873" s="13" t="s">
        <v>360</v>
      </c>
      <c r="AV873" s="235" t="str">
        <f t="shared" si="31"/>
        <v>Q1</v>
      </c>
      <c r="AW873" s="7" t="s">
        <v>45</v>
      </c>
      <c r="AX873" s="7" t="s">
        <v>46</v>
      </c>
      <c r="AY873" s="7" t="s">
        <v>47</v>
      </c>
      <c r="AZ873" s="7" t="s">
        <v>38</v>
      </c>
      <c r="BA873" s="15">
        <v>1419201.629526681</v>
      </c>
    </row>
    <row r="874" spans="2:53">
      <c r="B874" s="238"/>
      <c r="C874" s="239"/>
      <c r="D874" s="239"/>
      <c r="E874" s="240"/>
      <c r="F874" s="240"/>
      <c r="G874" s="240"/>
      <c r="H874" s="239"/>
      <c r="I874" s="239"/>
      <c r="J874" s="239"/>
      <c r="K874" s="239"/>
      <c r="L874" s="239"/>
      <c r="M874" s="242"/>
      <c r="S874" s="7" t="s">
        <v>58</v>
      </c>
      <c r="T874" s="7" t="s">
        <v>44</v>
      </c>
      <c r="U874" s="7" t="s">
        <v>43</v>
      </c>
      <c r="V874" s="13">
        <v>41671</v>
      </c>
      <c r="W874" s="13" t="s">
        <v>313</v>
      </c>
      <c r="X874" s="13" t="str">
        <f t="shared" si="30"/>
        <v>2/2/2018</v>
      </c>
      <c r="Y874" s="13" t="s">
        <v>361</v>
      </c>
      <c r="Z874" s="13"/>
      <c r="AA874" s="7">
        <v>2</v>
      </c>
      <c r="AB874" s="7" t="s">
        <v>45</v>
      </c>
      <c r="AC874" s="7" t="s">
        <v>46</v>
      </c>
      <c r="AD874" s="7" t="s">
        <v>47</v>
      </c>
      <c r="AE874" s="7" t="s">
        <v>38</v>
      </c>
      <c r="AF874" s="15">
        <v>1260368.462282202</v>
      </c>
      <c r="AQ874" s="7" t="s">
        <v>58</v>
      </c>
      <c r="AR874" s="7" t="s">
        <v>44</v>
      </c>
      <c r="AS874" s="7" t="s">
        <v>43</v>
      </c>
      <c r="AT874" s="13">
        <v>41671</v>
      </c>
      <c r="AU874" s="13" t="s">
        <v>361</v>
      </c>
      <c r="AV874" s="235" t="str">
        <f t="shared" si="31"/>
        <v>Q1</v>
      </c>
      <c r="AW874" s="7" t="s">
        <v>45</v>
      </c>
      <c r="AX874" s="7" t="s">
        <v>46</v>
      </c>
      <c r="AY874" s="7" t="s">
        <v>47</v>
      </c>
      <c r="AZ874" s="7" t="s">
        <v>38</v>
      </c>
      <c r="BA874" s="15">
        <v>1260368.462282202</v>
      </c>
    </row>
    <row r="875" spans="2:53">
      <c r="B875" s="243"/>
      <c r="C875" s="244"/>
      <c r="D875" s="244"/>
      <c r="E875" s="245"/>
      <c r="F875" s="245"/>
      <c r="G875" s="245"/>
      <c r="H875" s="244"/>
      <c r="I875" s="244"/>
      <c r="J875" s="244"/>
      <c r="K875" s="244"/>
      <c r="L875" s="244"/>
      <c r="M875" s="247"/>
      <c r="S875" s="7" t="s">
        <v>58</v>
      </c>
      <c r="T875" s="7" t="s">
        <v>44</v>
      </c>
      <c r="U875" s="7" t="s">
        <v>43</v>
      </c>
      <c r="V875" s="13">
        <v>41699</v>
      </c>
      <c r="W875" s="13" t="s">
        <v>314</v>
      </c>
      <c r="X875" s="13" t="str">
        <f t="shared" si="30"/>
        <v>3/2/2018</v>
      </c>
      <c r="Y875" s="13" t="s">
        <v>362</v>
      </c>
      <c r="Z875" s="13"/>
      <c r="AA875" s="7">
        <v>3</v>
      </c>
      <c r="AB875" s="7" t="s">
        <v>45</v>
      </c>
      <c r="AC875" s="7" t="s">
        <v>46</v>
      </c>
      <c r="AD875" s="7" t="s">
        <v>47</v>
      </c>
      <c r="AE875" s="7" t="s">
        <v>38</v>
      </c>
      <c r="AF875" s="15">
        <v>1788457.9462718377</v>
      </c>
      <c r="AQ875" s="7" t="s">
        <v>58</v>
      </c>
      <c r="AR875" s="7" t="s">
        <v>44</v>
      </c>
      <c r="AS875" s="7" t="s">
        <v>43</v>
      </c>
      <c r="AT875" s="13">
        <v>41699</v>
      </c>
      <c r="AU875" s="13" t="s">
        <v>362</v>
      </c>
      <c r="AV875" s="235" t="str">
        <f t="shared" si="31"/>
        <v>Q1</v>
      </c>
      <c r="AW875" s="7" t="s">
        <v>45</v>
      </c>
      <c r="AX875" s="7" t="s">
        <v>46</v>
      </c>
      <c r="AY875" s="7" t="s">
        <v>47</v>
      </c>
      <c r="AZ875" s="7" t="s">
        <v>38</v>
      </c>
      <c r="BA875" s="15">
        <v>1788457.9462718377</v>
      </c>
    </row>
    <row r="876" spans="2:53">
      <c r="B876" s="238"/>
      <c r="C876" s="239"/>
      <c r="D876" s="239"/>
      <c r="E876" s="240"/>
      <c r="F876" s="240"/>
      <c r="G876" s="240"/>
      <c r="H876" s="239"/>
      <c r="I876" s="239"/>
      <c r="J876" s="239"/>
      <c r="K876" s="239"/>
      <c r="L876" s="239"/>
      <c r="M876" s="242"/>
      <c r="S876" s="7" t="s">
        <v>58</v>
      </c>
      <c r="T876" s="7" t="s">
        <v>44</v>
      </c>
      <c r="U876" s="7" t="s">
        <v>43</v>
      </c>
      <c r="V876" s="13">
        <v>41730</v>
      </c>
      <c r="W876" s="13" t="s">
        <v>315</v>
      </c>
      <c r="X876" s="13" t="str">
        <f t="shared" si="30"/>
        <v>4/2/2018</v>
      </c>
      <c r="Y876" s="13" t="s">
        <v>363</v>
      </c>
      <c r="Z876" s="13"/>
      <c r="AA876" s="7">
        <v>4</v>
      </c>
      <c r="AB876" s="7" t="s">
        <v>45</v>
      </c>
      <c r="AC876" s="7" t="s">
        <v>46</v>
      </c>
      <c r="AD876" s="7" t="s">
        <v>47</v>
      </c>
      <c r="AE876" s="7" t="s">
        <v>38</v>
      </c>
      <c r="AF876" s="15">
        <v>1016783.8012342919</v>
      </c>
      <c r="AQ876" s="7" t="s">
        <v>58</v>
      </c>
      <c r="AR876" s="7" t="s">
        <v>44</v>
      </c>
      <c r="AS876" s="7" t="s">
        <v>43</v>
      </c>
      <c r="AT876" s="13">
        <v>41730</v>
      </c>
      <c r="AU876" s="13" t="s">
        <v>363</v>
      </c>
      <c r="AV876" s="235" t="str">
        <f t="shared" si="31"/>
        <v>Q2</v>
      </c>
      <c r="AW876" s="7" t="s">
        <v>45</v>
      </c>
      <c r="AX876" s="7" t="s">
        <v>46</v>
      </c>
      <c r="AY876" s="7" t="s">
        <v>47</v>
      </c>
      <c r="AZ876" s="7" t="s">
        <v>38</v>
      </c>
      <c r="BA876" s="15">
        <v>1016783.8012342919</v>
      </c>
    </row>
    <row r="877" spans="2:53">
      <c r="B877" s="243"/>
      <c r="C877" s="244"/>
      <c r="D877" s="244"/>
      <c r="E877" s="245"/>
      <c r="F877" s="245"/>
      <c r="G877" s="245"/>
      <c r="H877" s="244"/>
      <c r="I877" s="244"/>
      <c r="J877" s="244"/>
      <c r="K877" s="244"/>
      <c r="L877" s="244"/>
      <c r="M877" s="247"/>
      <c r="S877" s="7" t="s">
        <v>58</v>
      </c>
      <c r="T877" s="7" t="s">
        <v>44</v>
      </c>
      <c r="U877" s="7" t="s">
        <v>43</v>
      </c>
      <c r="V877" s="13">
        <v>41760</v>
      </c>
      <c r="W877" s="13" t="s">
        <v>272</v>
      </c>
      <c r="X877" s="13" t="str">
        <f t="shared" si="30"/>
        <v>5/2/2018</v>
      </c>
      <c r="Y877" s="13" t="s">
        <v>364</v>
      </c>
      <c r="Z877" s="13"/>
      <c r="AA877" s="7">
        <v>5</v>
      </c>
      <c r="AB877" s="7" t="s">
        <v>45</v>
      </c>
      <c r="AC877" s="7" t="s">
        <v>46</v>
      </c>
      <c r="AD877" s="7" t="s">
        <v>47</v>
      </c>
      <c r="AE877" s="7" t="s">
        <v>38</v>
      </c>
      <c r="AF877" s="15">
        <v>1240420.7591332828</v>
      </c>
      <c r="AQ877" s="7" t="s">
        <v>58</v>
      </c>
      <c r="AR877" s="7" t="s">
        <v>44</v>
      </c>
      <c r="AS877" s="7" t="s">
        <v>43</v>
      </c>
      <c r="AT877" s="13">
        <v>41760</v>
      </c>
      <c r="AU877" s="13" t="s">
        <v>364</v>
      </c>
      <c r="AV877" s="235" t="str">
        <f t="shared" si="31"/>
        <v>Q2</v>
      </c>
      <c r="AW877" s="7" t="s">
        <v>45</v>
      </c>
      <c r="AX877" s="7" t="s">
        <v>46</v>
      </c>
      <c r="AY877" s="7" t="s">
        <v>47</v>
      </c>
      <c r="AZ877" s="7" t="s">
        <v>38</v>
      </c>
      <c r="BA877" s="15">
        <v>1240420.7591332828</v>
      </c>
    </row>
    <row r="878" spans="2:53">
      <c r="B878" s="238"/>
      <c r="C878" s="239"/>
      <c r="D878" s="239"/>
      <c r="E878" s="240"/>
      <c r="F878" s="240"/>
      <c r="G878" s="240"/>
      <c r="H878" s="239"/>
      <c r="I878" s="239"/>
      <c r="J878" s="239"/>
      <c r="K878" s="239"/>
      <c r="L878" s="239"/>
      <c r="M878" s="242"/>
      <c r="S878" s="7" t="s">
        <v>58</v>
      </c>
      <c r="T878" s="7" t="s">
        <v>44</v>
      </c>
      <c r="U878" s="7" t="s">
        <v>43</v>
      </c>
      <c r="V878" s="13">
        <v>41791</v>
      </c>
      <c r="W878" s="13" t="s">
        <v>316</v>
      </c>
      <c r="X878" s="13" t="str">
        <f t="shared" si="30"/>
        <v>6/2/2018</v>
      </c>
      <c r="Y878" s="13" t="s">
        <v>365</v>
      </c>
      <c r="Z878" s="13"/>
      <c r="AA878" s="7">
        <v>6</v>
      </c>
      <c r="AB878" s="7" t="s">
        <v>45</v>
      </c>
      <c r="AC878" s="7" t="s">
        <v>46</v>
      </c>
      <c r="AD878" s="7" t="s">
        <v>47</v>
      </c>
      <c r="AE878" s="7" t="s">
        <v>38</v>
      </c>
      <c r="AF878" s="15">
        <v>2103059.7980945962</v>
      </c>
      <c r="AQ878" s="7" t="s">
        <v>58</v>
      </c>
      <c r="AR878" s="7" t="s">
        <v>44</v>
      </c>
      <c r="AS878" s="7" t="s">
        <v>43</v>
      </c>
      <c r="AT878" s="13">
        <v>41791</v>
      </c>
      <c r="AU878" s="13" t="s">
        <v>365</v>
      </c>
      <c r="AV878" s="235" t="str">
        <f t="shared" si="31"/>
        <v>Q2</v>
      </c>
      <c r="AW878" s="7" t="s">
        <v>45</v>
      </c>
      <c r="AX878" s="7" t="s">
        <v>46</v>
      </c>
      <c r="AY878" s="7" t="s">
        <v>47</v>
      </c>
      <c r="AZ878" s="7" t="s">
        <v>38</v>
      </c>
      <c r="BA878" s="15">
        <v>2103059.7980945962</v>
      </c>
    </row>
    <row r="879" spans="2:53">
      <c r="B879" s="243"/>
      <c r="C879" s="244"/>
      <c r="D879" s="244"/>
      <c r="E879" s="245"/>
      <c r="F879" s="245"/>
      <c r="G879" s="245"/>
      <c r="H879" s="244"/>
      <c r="I879" s="244"/>
      <c r="J879" s="244"/>
      <c r="K879" s="244"/>
      <c r="L879" s="244"/>
      <c r="M879" s="247"/>
      <c r="S879" s="7" t="s">
        <v>58</v>
      </c>
      <c r="T879" s="7" t="s">
        <v>44</v>
      </c>
      <c r="U879" s="7" t="s">
        <v>43</v>
      </c>
      <c r="V879" s="13">
        <v>41456</v>
      </c>
      <c r="W879" s="13" t="s">
        <v>317</v>
      </c>
      <c r="X879" s="13" t="str">
        <f t="shared" si="30"/>
        <v>7/2/2017</v>
      </c>
      <c r="Y879" s="13" t="s">
        <v>354</v>
      </c>
      <c r="Z879" s="13"/>
      <c r="AA879" s="7">
        <v>7</v>
      </c>
      <c r="AB879" s="7" t="s">
        <v>45</v>
      </c>
      <c r="AC879" s="7" t="s">
        <v>48</v>
      </c>
      <c r="AD879" s="7" t="s">
        <v>49</v>
      </c>
      <c r="AE879" s="7" t="s">
        <v>38</v>
      </c>
      <c r="AF879" s="15">
        <v>1332883.4370402915</v>
      </c>
      <c r="AQ879" s="7" t="s">
        <v>58</v>
      </c>
      <c r="AR879" s="7" t="s">
        <v>44</v>
      </c>
      <c r="AS879" s="7" t="s">
        <v>43</v>
      </c>
      <c r="AT879" s="13">
        <v>41456</v>
      </c>
      <c r="AU879" s="13" t="s">
        <v>354</v>
      </c>
      <c r="AV879" s="235" t="str">
        <f t="shared" si="31"/>
        <v>Q3</v>
      </c>
      <c r="AW879" s="7" t="s">
        <v>45</v>
      </c>
      <c r="AX879" s="7" t="s">
        <v>48</v>
      </c>
      <c r="AY879" s="7" t="s">
        <v>49</v>
      </c>
      <c r="AZ879" s="7" t="s">
        <v>38</v>
      </c>
      <c r="BA879" s="15">
        <v>1332883.4370402915</v>
      </c>
    </row>
    <row r="880" spans="2:53">
      <c r="B880" s="238"/>
      <c r="C880" s="239"/>
      <c r="D880" s="239"/>
      <c r="E880" s="240"/>
      <c r="F880" s="240"/>
      <c r="G880" s="240"/>
      <c r="H880" s="239"/>
      <c r="I880" s="239"/>
      <c r="J880" s="239"/>
      <c r="K880" s="239"/>
      <c r="L880" s="239"/>
      <c r="M880" s="242"/>
      <c r="S880" s="7" t="s">
        <v>58</v>
      </c>
      <c r="T880" s="7" t="s">
        <v>44</v>
      </c>
      <c r="U880" s="7" t="s">
        <v>43</v>
      </c>
      <c r="V880" s="13">
        <v>41487</v>
      </c>
      <c r="W880" s="13" t="s">
        <v>318</v>
      </c>
      <c r="X880" s="13" t="str">
        <f t="shared" si="30"/>
        <v>8/2/2017</v>
      </c>
      <c r="Y880" s="13" t="s">
        <v>355</v>
      </c>
      <c r="Z880" s="13"/>
      <c r="AA880" s="7">
        <v>8</v>
      </c>
      <c r="AB880" s="7" t="s">
        <v>45</v>
      </c>
      <c r="AC880" s="7" t="s">
        <v>48</v>
      </c>
      <c r="AD880" s="7" t="s">
        <v>49</v>
      </c>
      <c r="AE880" s="7" t="s">
        <v>38</v>
      </c>
      <c r="AF880" s="15">
        <v>1151288.886269808</v>
      </c>
      <c r="AQ880" s="7" t="s">
        <v>58</v>
      </c>
      <c r="AR880" s="7" t="s">
        <v>44</v>
      </c>
      <c r="AS880" s="7" t="s">
        <v>43</v>
      </c>
      <c r="AT880" s="13">
        <v>41487</v>
      </c>
      <c r="AU880" s="13" t="s">
        <v>355</v>
      </c>
      <c r="AV880" s="235" t="str">
        <f t="shared" si="31"/>
        <v>Q3</v>
      </c>
      <c r="AW880" s="7" t="s">
        <v>45</v>
      </c>
      <c r="AX880" s="7" t="s">
        <v>48</v>
      </c>
      <c r="AY880" s="7" t="s">
        <v>49</v>
      </c>
      <c r="AZ880" s="7" t="s">
        <v>38</v>
      </c>
      <c r="BA880" s="15">
        <v>1151288.886269808</v>
      </c>
    </row>
    <row r="881" spans="2:53">
      <c r="B881" s="243"/>
      <c r="C881" s="244"/>
      <c r="D881" s="244"/>
      <c r="E881" s="245"/>
      <c r="F881" s="245"/>
      <c r="G881" s="245"/>
      <c r="H881" s="244"/>
      <c r="I881" s="244"/>
      <c r="J881" s="244"/>
      <c r="K881" s="244"/>
      <c r="L881" s="244"/>
      <c r="M881" s="247"/>
      <c r="S881" s="7" t="s">
        <v>58</v>
      </c>
      <c r="T881" s="7" t="s">
        <v>44</v>
      </c>
      <c r="U881" s="7" t="s">
        <v>43</v>
      </c>
      <c r="V881" s="13">
        <v>41518</v>
      </c>
      <c r="W881" s="13" t="s">
        <v>319</v>
      </c>
      <c r="X881" s="13" t="str">
        <f t="shared" si="30"/>
        <v>9/2/2017</v>
      </c>
      <c r="Y881" s="13" t="s">
        <v>356</v>
      </c>
      <c r="Z881" s="13"/>
      <c r="AA881" s="7">
        <v>9</v>
      </c>
      <c r="AB881" s="7" t="s">
        <v>45</v>
      </c>
      <c r="AC881" s="7" t="s">
        <v>48</v>
      </c>
      <c r="AD881" s="7" t="s">
        <v>49</v>
      </c>
      <c r="AE881" s="7" t="s">
        <v>38</v>
      </c>
      <c r="AF881" s="15">
        <v>1434960.2579417818</v>
      </c>
      <c r="AQ881" s="7" t="s">
        <v>58</v>
      </c>
      <c r="AR881" s="7" t="s">
        <v>44</v>
      </c>
      <c r="AS881" s="7" t="s">
        <v>43</v>
      </c>
      <c r="AT881" s="13">
        <v>41518</v>
      </c>
      <c r="AU881" s="13" t="s">
        <v>356</v>
      </c>
      <c r="AV881" s="235" t="str">
        <f t="shared" si="31"/>
        <v>Q3</v>
      </c>
      <c r="AW881" s="7" t="s">
        <v>45</v>
      </c>
      <c r="AX881" s="7" t="s">
        <v>48</v>
      </c>
      <c r="AY881" s="7" t="s">
        <v>49</v>
      </c>
      <c r="AZ881" s="7" t="s">
        <v>38</v>
      </c>
      <c r="BA881" s="15">
        <v>1434960.2579417818</v>
      </c>
    </row>
    <row r="882" spans="2:53">
      <c r="B882" s="238"/>
      <c r="C882" s="239"/>
      <c r="D882" s="239"/>
      <c r="E882" s="240"/>
      <c r="F882" s="240"/>
      <c r="G882" s="240"/>
      <c r="H882" s="239"/>
      <c r="I882" s="239"/>
      <c r="J882" s="239"/>
      <c r="K882" s="239"/>
      <c r="L882" s="239"/>
      <c r="M882" s="242"/>
      <c r="S882" s="7" t="s">
        <v>58</v>
      </c>
      <c r="T882" s="7" t="s">
        <v>44</v>
      </c>
      <c r="U882" s="7" t="s">
        <v>43</v>
      </c>
      <c r="V882" s="13">
        <v>41548</v>
      </c>
      <c r="W882" s="13" t="s">
        <v>320</v>
      </c>
      <c r="X882" s="13" t="str">
        <f t="shared" si="30"/>
        <v>10/2/2017</v>
      </c>
      <c r="Y882" s="13" t="s">
        <v>357</v>
      </c>
      <c r="Z882" s="13"/>
      <c r="AA882" s="7">
        <v>10</v>
      </c>
      <c r="AB882" s="7" t="s">
        <v>45</v>
      </c>
      <c r="AC882" s="7" t="s">
        <v>48</v>
      </c>
      <c r="AD882" s="7" t="s">
        <v>49</v>
      </c>
      <c r="AE882" s="7" t="s">
        <v>38</v>
      </c>
      <c r="AF882" s="15">
        <v>1261225.5178525469</v>
      </c>
      <c r="AQ882" s="7" t="s">
        <v>58</v>
      </c>
      <c r="AR882" s="7" t="s">
        <v>44</v>
      </c>
      <c r="AS882" s="7" t="s">
        <v>43</v>
      </c>
      <c r="AT882" s="13">
        <v>41548</v>
      </c>
      <c r="AU882" s="13" t="s">
        <v>357</v>
      </c>
      <c r="AV882" s="235" t="str">
        <f t="shared" si="31"/>
        <v>Q4</v>
      </c>
      <c r="AW882" s="7" t="s">
        <v>45</v>
      </c>
      <c r="AX882" s="7" t="s">
        <v>48</v>
      </c>
      <c r="AY882" s="7" t="s">
        <v>49</v>
      </c>
      <c r="AZ882" s="7" t="s">
        <v>38</v>
      </c>
      <c r="BA882" s="15">
        <v>1261225.5178525469</v>
      </c>
    </row>
    <row r="883" spans="2:53">
      <c r="B883" s="243"/>
      <c r="C883" s="244"/>
      <c r="D883" s="244"/>
      <c r="E883" s="245"/>
      <c r="F883" s="245"/>
      <c r="G883" s="245"/>
      <c r="H883" s="244"/>
      <c r="I883" s="244"/>
      <c r="J883" s="244"/>
      <c r="K883" s="244"/>
      <c r="L883" s="244"/>
      <c r="M883" s="247"/>
      <c r="S883" s="7" t="s">
        <v>58</v>
      </c>
      <c r="T883" s="7" t="s">
        <v>44</v>
      </c>
      <c r="U883" s="7" t="s">
        <v>43</v>
      </c>
      <c r="V883" s="13">
        <v>41579</v>
      </c>
      <c r="W883" s="13" t="s">
        <v>321</v>
      </c>
      <c r="X883" s="13" t="str">
        <f t="shared" si="30"/>
        <v>11/2/2017</v>
      </c>
      <c r="Y883" s="13" t="s">
        <v>358</v>
      </c>
      <c r="Z883" s="13"/>
      <c r="AA883" s="7">
        <v>11</v>
      </c>
      <c r="AB883" s="7" t="s">
        <v>45</v>
      </c>
      <c r="AC883" s="7" t="s">
        <v>48</v>
      </c>
      <c r="AD883" s="7" t="s">
        <v>49</v>
      </c>
      <c r="AE883" s="7" t="s">
        <v>38</v>
      </c>
      <c r="AF883" s="15">
        <v>1020345.9299794802</v>
      </c>
      <c r="AQ883" s="7" t="s">
        <v>58</v>
      </c>
      <c r="AR883" s="7" t="s">
        <v>44</v>
      </c>
      <c r="AS883" s="7" t="s">
        <v>43</v>
      </c>
      <c r="AT883" s="13">
        <v>41579</v>
      </c>
      <c r="AU883" s="13" t="s">
        <v>358</v>
      </c>
      <c r="AV883" s="235" t="str">
        <f t="shared" si="31"/>
        <v>Q4</v>
      </c>
      <c r="AW883" s="7" t="s">
        <v>45</v>
      </c>
      <c r="AX883" s="7" t="s">
        <v>48</v>
      </c>
      <c r="AY883" s="7" t="s">
        <v>49</v>
      </c>
      <c r="AZ883" s="7" t="s">
        <v>38</v>
      </c>
      <c r="BA883" s="15">
        <v>1020345.9299794802</v>
      </c>
    </row>
    <row r="884" spans="2:53">
      <c r="B884" s="238"/>
      <c r="C884" s="239"/>
      <c r="D884" s="239"/>
      <c r="E884" s="240"/>
      <c r="F884" s="240"/>
      <c r="G884" s="240"/>
      <c r="H884" s="239"/>
      <c r="I884" s="239"/>
      <c r="J884" s="239"/>
      <c r="K884" s="239"/>
      <c r="L884" s="239"/>
      <c r="M884" s="242"/>
      <c r="S884" s="7" t="s">
        <v>58</v>
      </c>
      <c r="T884" s="7" t="s">
        <v>44</v>
      </c>
      <c r="U884" s="7" t="s">
        <v>43</v>
      </c>
      <c r="V884" s="13">
        <v>41609</v>
      </c>
      <c r="W884" s="13" t="s">
        <v>322</v>
      </c>
      <c r="X884" s="13" t="str">
        <f t="shared" si="30"/>
        <v>12/2/2017</v>
      </c>
      <c r="Y884" s="13" t="s">
        <v>359</v>
      </c>
      <c r="Z884" s="13"/>
      <c r="AA884" s="7">
        <v>12</v>
      </c>
      <c r="AB884" s="7" t="s">
        <v>45</v>
      </c>
      <c r="AC884" s="7" t="s">
        <v>48</v>
      </c>
      <c r="AD884" s="7" t="s">
        <v>49</v>
      </c>
      <c r="AE884" s="7" t="s">
        <v>38</v>
      </c>
      <c r="AF884" s="15">
        <v>756329.43025765126</v>
      </c>
      <c r="AQ884" s="7" t="s">
        <v>58</v>
      </c>
      <c r="AR884" s="7" t="s">
        <v>44</v>
      </c>
      <c r="AS884" s="7" t="s">
        <v>43</v>
      </c>
      <c r="AT884" s="13">
        <v>41609</v>
      </c>
      <c r="AU884" s="13" t="s">
        <v>359</v>
      </c>
      <c r="AV884" s="235" t="str">
        <f t="shared" si="31"/>
        <v>Q4</v>
      </c>
      <c r="AW884" s="7" t="s">
        <v>45</v>
      </c>
      <c r="AX884" s="7" t="s">
        <v>48</v>
      </c>
      <c r="AY884" s="7" t="s">
        <v>49</v>
      </c>
      <c r="AZ884" s="7" t="s">
        <v>38</v>
      </c>
      <c r="BA884" s="15">
        <v>756329.43025765126</v>
      </c>
    </row>
    <row r="885" spans="2:53">
      <c r="B885" s="243"/>
      <c r="C885" s="244"/>
      <c r="D885" s="244"/>
      <c r="E885" s="245"/>
      <c r="F885" s="245"/>
      <c r="G885" s="245"/>
      <c r="H885" s="244"/>
      <c r="I885" s="244"/>
      <c r="J885" s="244"/>
      <c r="K885" s="244"/>
      <c r="L885" s="244"/>
      <c r="M885" s="247"/>
      <c r="S885" s="7" t="s">
        <v>58</v>
      </c>
      <c r="T885" s="7" t="s">
        <v>44</v>
      </c>
      <c r="U885" s="7" t="s">
        <v>43</v>
      </c>
      <c r="V885" s="13">
        <v>41640</v>
      </c>
      <c r="W885" s="13" t="s">
        <v>312</v>
      </c>
      <c r="X885" s="13" t="str">
        <f t="shared" si="30"/>
        <v>1/2/2018</v>
      </c>
      <c r="Y885" s="13" t="s">
        <v>360</v>
      </c>
      <c r="Z885" s="13"/>
      <c r="AA885" s="7">
        <v>1</v>
      </c>
      <c r="AB885" s="7" t="s">
        <v>45</v>
      </c>
      <c r="AC885" s="7" t="s">
        <v>48</v>
      </c>
      <c r="AD885" s="7" t="s">
        <v>49</v>
      </c>
      <c r="AE885" s="7" t="s">
        <v>38</v>
      </c>
      <c r="AF885" s="15">
        <v>835307.17053299106</v>
      </c>
      <c r="AQ885" s="7" t="s">
        <v>58</v>
      </c>
      <c r="AR885" s="7" t="s">
        <v>44</v>
      </c>
      <c r="AS885" s="7" t="s">
        <v>43</v>
      </c>
      <c r="AT885" s="13">
        <v>41640</v>
      </c>
      <c r="AU885" s="13" t="s">
        <v>360</v>
      </c>
      <c r="AV885" s="235" t="str">
        <f t="shared" si="31"/>
        <v>Q1</v>
      </c>
      <c r="AW885" s="7" t="s">
        <v>45</v>
      </c>
      <c r="AX885" s="7" t="s">
        <v>48</v>
      </c>
      <c r="AY885" s="7" t="s">
        <v>49</v>
      </c>
      <c r="AZ885" s="7" t="s">
        <v>38</v>
      </c>
      <c r="BA885" s="15">
        <v>835307.17053299106</v>
      </c>
    </row>
    <row r="886" spans="2:53">
      <c r="B886" s="238"/>
      <c r="C886" s="239"/>
      <c r="D886" s="239"/>
      <c r="E886" s="240"/>
      <c r="F886" s="240"/>
      <c r="G886" s="240"/>
      <c r="H886" s="239"/>
      <c r="I886" s="239"/>
      <c r="J886" s="239"/>
      <c r="K886" s="239"/>
      <c r="L886" s="239"/>
      <c r="M886" s="242"/>
      <c r="S886" s="7" t="s">
        <v>58</v>
      </c>
      <c r="T886" s="7" t="s">
        <v>44</v>
      </c>
      <c r="U886" s="7" t="s">
        <v>43</v>
      </c>
      <c r="V886" s="13">
        <v>41671</v>
      </c>
      <c r="W886" s="13" t="s">
        <v>313</v>
      </c>
      <c r="X886" s="13" t="str">
        <f t="shared" si="30"/>
        <v>2/2/2018</v>
      </c>
      <c r="Y886" s="13" t="s">
        <v>361</v>
      </c>
      <c r="Z886" s="13"/>
      <c r="AA886" s="7">
        <v>2</v>
      </c>
      <c r="AB886" s="7" t="s">
        <v>45</v>
      </c>
      <c r="AC886" s="7" t="s">
        <v>48</v>
      </c>
      <c r="AD886" s="7" t="s">
        <v>49</v>
      </c>
      <c r="AE886" s="7" t="s">
        <v>38</v>
      </c>
      <c r="AF886" s="15">
        <v>708560.45670208498</v>
      </c>
      <c r="AQ886" s="7" t="s">
        <v>58</v>
      </c>
      <c r="AR886" s="7" t="s">
        <v>44</v>
      </c>
      <c r="AS886" s="7" t="s">
        <v>43</v>
      </c>
      <c r="AT886" s="13">
        <v>41671</v>
      </c>
      <c r="AU886" s="13" t="s">
        <v>361</v>
      </c>
      <c r="AV886" s="235" t="str">
        <f t="shared" si="31"/>
        <v>Q1</v>
      </c>
      <c r="AW886" s="7" t="s">
        <v>45</v>
      </c>
      <c r="AX886" s="7" t="s">
        <v>48</v>
      </c>
      <c r="AY886" s="7" t="s">
        <v>49</v>
      </c>
      <c r="AZ886" s="7" t="s">
        <v>38</v>
      </c>
      <c r="BA886" s="15">
        <v>708560.45670208498</v>
      </c>
    </row>
    <row r="887" spans="2:53">
      <c r="B887" s="243"/>
      <c r="C887" s="244"/>
      <c r="D887" s="244"/>
      <c r="E887" s="245"/>
      <c r="F887" s="245"/>
      <c r="G887" s="245"/>
      <c r="H887" s="244"/>
      <c r="I887" s="244"/>
      <c r="J887" s="244"/>
      <c r="K887" s="244"/>
      <c r="L887" s="244"/>
      <c r="M887" s="247"/>
      <c r="S887" s="7" t="s">
        <v>58</v>
      </c>
      <c r="T887" s="7" t="s">
        <v>44</v>
      </c>
      <c r="U887" s="7" t="s">
        <v>43</v>
      </c>
      <c r="V887" s="13">
        <v>41699</v>
      </c>
      <c r="W887" s="13" t="s">
        <v>314</v>
      </c>
      <c r="X887" s="13" t="str">
        <f t="shared" si="30"/>
        <v>3/2/2018</v>
      </c>
      <c r="Y887" s="13" t="s">
        <v>362</v>
      </c>
      <c r="Z887" s="13"/>
      <c r="AA887" s="7">
        <v>3</v>
      </c>
      <c r="AB887" s="7" t="s">
        <v>45</v>
      </c>
      <c r="AC887" s="7" t="s">
        <v>48</v>
      </c>
      <c r="AD887" s="7" t="s">
        <v>49</v>
      </c>
      <c r="AE887" s="7" t="s">
        <v>38</v>
      </c>
      <c r="AF887" s="15">
        <v>961197.10847725498</v>
      </c>
      <c r="AQ887" s="7" t="s">
        <v>58</v>
      </c>
      <c r="AR887" s="7" t="s">
        <v>44</v>
      </c>
      <c r="AS887" s="7" t="s">
        <v>43</v>
      </c>
      <c r="AT887" s="13">
        <v>41699</v>
      </c>
      <c r="AU887" s="13" t="s">
        <v>362</v>
      </c>
      <c r="AV887" s="235" t="str">
        <f t="shared" si="31"/>
        <v>Q1</v>
      </c>
      <c r="AW887" s="7" t="s">
        <v>45</v>
      </c>
      <c r="AX887" s="7" t="s">
        <v>48</v>
      </c>
      <c r="AY887" s="7" t="s">
        <v>49</v>
      </c>
      <c r="AZ887" s="7" t="s">
        <v>38</v>
      </c>
      <c r="BA887" s="15">
        <v>961197.10847725498</v>
      </c>
    </row>
    <row r="888" spans="2:53">
      <c r="B888" s="238"/>
      <c r="C888" s="239"/>
      <c r="D888" s="239"/>
      <c r="E888" s="240"/>
      <c r="F888" s="240"/>
      <c r="G888" s="240"/>
      <c r="H888" s="239"/>
      <c r="I888" s="239"/>
      <c r="J888" s="239"/>
      <c r="K888" s="239"/>
      <c r="L888" s="239"/>
      <c r="M888" s="242"/>
      <c r="S888" s="7" t="s">
        <v>58</v>
      </c>
      <c r="T888" s="7" t="s">
        <v>44</v>
      </c>
      <c r="U888" s="7" t="s">
        <v>43</v>
      </c>
      <c r="V888" s="13">
        <v>41730</v>
      </c>
      <c r="W888" s="13" t="s">
        <v>315</v>
      </c>
      <c r="X888" s="13" t="str">
        <f t="shared" si="30"/>
        <v>4/2/2018</v>
      </c>
      <c r="Y888" s="13" t="s">
        <v>363</v>
      </c>
      <c r="Z888" s="13"/>
      <c r="AA888" s="7">
        <v>4</v>
      </c>
      <c r="AB888" s="7" t="s">
        <v>45</v>
      </c>
      <c r="AC888" s="7" t="s">
        <v>48</v>
      </c>
      <c r="AD888" s="7" t="s">
        <v>49</v>
      </c>
      <c r="AE888" s="7" t="s">
        <v>38</v>
      </c>
      <c r="AF888" s="15">
        <v>570279.25121684396</v>
      </c>
      <c r="AQ888" s="7" t="s">
        <v>58</v>
      </c>
      <c r="AR888" s="7" t="s">
        <v>44</v>
      </c>
      <c r="AS888" s="7" t="s">
        <v>43</v>
      </c>
      <c r="AT888" s="13">
        <v>41730</v>
      </c>
      <c r="AU888" s="13" t="s">
        <v>363</v>
      </c>
      <c r="AV888" s="235" t="str">
        <f t="shared" si="31"/>
        <v>Q2</v>
      </c>
      <c r="AW888" s="7" t="s">
        <v>45</v>
      </c>
      <c r="AX888" s="7" t="s">
        <v>48</v>
      </c>
      <c r="AY888" s="7" t="s">
        <v>49</v>
      </c>
      <c r="AZ888" s="7" t="s">
        <v>38</v>
      </c>
      <c r="BA888" s="15">
        <v>570279.25121684396</v>
      </c>
    </row>
    <row r="889" spans="2:53">
      <c r="B889" s="243"/>
      <c r="C889" s="244"/>
      <c r="D889" s="244"/>
      <c r="E889" s="245"/>
      <c r="F889" s="245"/>
      <c r="G889" s="245"/>
      <c r="H889" s="244"/>
      <c r="I889" s="244"/>
      <c r="J889" s="244"/>
      <c r="K889" s="244"/>
      <c r="L889" s="244"/>
      <c r="M889" s="247"/>
      <c r="S889" s="7" t="s">
        <v>58</v>
      </c>
      <c r="T889" s="7" t="s">
        <v>44</v>
      </c>
      <c r="U889" s="7" t="s">
        <v>43</v>
      </c>
      <c r="V889" s="13">
        <v>41760</v>
      </c>
      <c r="W889" s="13" t="s">
        <v>272</v>
      </c>
      <c r="X889" s="13" t="str">
        <f t="shared" si="30"/>
        <v>5/2/2018</v>
      </c>
      <c r="Y889" s="13" t="s">
        <v>364</v>
      </c>
      <c r="Z889" s="13"/>
      <c r="AA889" s="7">
        <v>5</v>
      </c>
      <c r="AB889" s="7" t="s">
        <v>45</v>
      </c>
      <c r="AC889" s="7" t="s">
        <v>48</v>
      </c>
      <c r="AD889" s="7" t="s">
        <v>49</v>
      </c>
      <c r="AE889" s="7" t="s">
        <v>38</v>
      </c>
      <c r="AF889" s="15">
        <v>712090.36311285582</v>
      </c>
      <c r="AQ889" s="7" t="s">
        <v>58</v>
      </c>
      <c r="AR889" s="7" t="s">
        <v>44</v>
      </c>
      <c r="AS889" s="7" t="s">
        <v>43</v>
      </c>
      <c r="AT889" s="13">
        <v>41760</v>
      </c>
      <c r="AU889" s="13" t="s">
        <v>364</v>
      </c>
      <c r="AV889" s="235" t="str">
        <f t="shared" si="31"/>
        <v>Q2</v>
      </c>
      <c r="AW889" s="7" t="s">
        <v>45</v>
      </c>
      <c r="AX889" s="7" t="s">
        <v>48</v>
      </c>
      <c r="AY889" s="7" t="s">
        <v>49</v>
      </c>
      <c r="AZ889" s="7" t="s">
        <v>38</v>
      </c>
      <c r="BA889" s="15">
        <v>712090.36311285582</v>
      </c>
    </row>
    <row r="890" spans="2:53">
      <c r="B890" s="238"/>
      <c r="C890" s="239"/>
      <c r="D890" s="239"/>
      <c r="E890" s="240"/>
      <c r="F890" s="240"/>
      <c r="G890" s="240"/>
      <c r="H890" s="239"/>
      <c r="I890" s="239"/>
      <c r="J890" s="239"/>
      <c r="K890" s="239"/>
      <c r="L890" s="239"/>
      <c r="M890" s="242"/>
      <c r="S890" s="7" t="s">
        <v>58</v>
      </c>
      <c r="T890" s="7" t="s">
        <v>44</v>
      </c>
      <c r="U890" s="7" t="s">
        <v>43</v>
      </c>
      <c r="V890" s="13">
        <v>41791</v>
      </c>
      <c r="W890" s="13" t="s">
        <v>316</v>
      </c>
      <c r="X890" s="13" t="str">
        <f t="shared" si="30"/>
        <v>6/2/2018</v>
      </c>
      <c r="Y890" s="13" t="s">
        <v>365</v>
      </c>
      <c r="Z890" s="13"/>
      <c r="AA890" s="7">
        <v>6</v>
      </c>
      <c r="AB890" s="7" t="s">
        <v>45</v>
      </c>
      <c r="AC890" s="7" t="s">
        <v>48</v>
      </c>
      <c r="AD890" s="7" t="s">
        <v>49</v>
      </c>
      <c r="AE890" s="7" t="s">
        <v>38</v>
      </c>
      <c r="AF890" s="15">
        <v>1333561.9610866704</v>
      </c>
      <c r="AQ890" s="7" t="s">
        <v>58</v>
      </c>
      <c r="AR890" s="7" t="s">
        <v>44</v>
      </c>
      <c r="AS890" s="7" t="s">
        <v>43</v>
      </c>
      <c r="AT890" s="13">
        <v>41791</v>
      </c>
      <c r="AU890" s="13" t="s">
        <v>365</v>
      </c>
      <c r="AV890" s="235" t="str">
        <f t="shared" si="31"/>
        <v>Q2</v>
      </c>
      <c r="AW890" s="7" t="s">
        <v>45</v>
      </c>
      <c r="AX890" s="7" t="s">
        <v>48</v>
      </c>
      <c r="AY890" s="7" t="s">
        <v>49</v>
      </c>
      <c r="AZ890" s="7" t="s">
        <v>38</v>
      </c>
      <c r="BA890" s="15">
        <v>1333561.9610866704</v>
      </c>
    </row>
    <row r="891" spans="2:53">
      <c r="B891" s="243"/>
      <c r="C891" s="244"/>
      <c r="D891" s="244"/>
      <c r="E891" s="245"/>
      <c r="F891" s="245"/>
      <c r="G891" s="245"/>
      <c r="H891" s="244"/>
      <c r="I891" s="244"/>
      <c r="J891" s="244"/>
      <c r="K891" s="244"/>
      <c r="L891" s="244"/>
      <c r="M891" s="247"/>
      <c r="S891" s="7" t="s">
        <v>58</v>
      </c>
      <c r="T891" s="7" t="s">
        <v>44</v>
      </c>
      <c r="U891" s="7" t="s">
        <v>43</v>
      </c>
      <c r="V891" s="13">
        <v>41456</v>
      </c>
      <c r="W891" s="13" t="s">
        <v>317</v>
      </c>
      <c r="X891" s="13" t="str">
        <f t="shared" si="30"/>
        <v>7/2/2017</v>
      </c>
      <c r="Y891" s="13" t="s">
        <v>354</v>
      </c>
      <c r="Z891" s="13"/>
      <c r="AA891" s="7">
        <v>7</v>
      </c>
      <c r="AB891" s="7" t="s">
        <v>45</v>
      </c>
      <c r="AC891" s="7" t="s">
        <v>48</v>
      </c>
      <c r="AD891" s="7" t="s">
        <v>50</v>
      </c>
      <c r="AE891" s="7" t="s">
        <v>38</v>
      </c>
      <c r="AF891" s="15">
        <v>1205625.4827113249</v>
      </c>
      <c r="AQ891" s="7" t="s">
        <v>58</v>
      </c>
      <c r="AR891" s="7" t="s">
        <v>44</v>
      </c>
      <c r="AS891" s="7" t="s">
        <v>43</v>
      </c>
      <c r="AT891" s="13">
        <v>41456</v>
      </c>
      <c r="AU891" s="13" t="s">
        <v>354</v>
      </c>
      <c r="AV891" s="235" t="str">
        <f t="shared" si="31"/>
        <v>Q3</v>
      </c>
      <c r="AW891" s="7" t="s">
        <v>45</v>
      </c>
      <c r="AX891" s="7" t="s">
        <v>48</v>
      </c>
      <c r="AY891" s="7" t="s">
        <v>50</v>
      </c>
      <c r="AZ891" s="7" t="s">
        <v>38</v>
      </c>
      <c r="BA891" s="15">
        <v>1205625.4827113249</v>
      </c>
    </row>
    <row r="892" spans="2:53">
      <c r="B892" s="238"/>
      <c r="C892" s="239"/>
      <c r="D892" s="239"/>
      <c r="E892" s="240"/>
      <c r="F892" s="240"/>
      <c r="G892" s="240"/>
      <c r="H892" s="239"/>
      <c r="I892" s="239"/>
      <c r="J892" s="239"/>
      <c r="K892" s="239"/>
      <c r="L892" s="239"/>
      <c r="M892" s="242"/>
      <c r="S892" s="7" t="s">
        <v>58</v>
      </c>
      <c r="T892" s="7" t="s">
        <v>44</v>
      </c>
      <c r="U892" s="7" t="s">
        <v>43</v>
      </c>
      <c r="V892" s="13">
        <v>41487</v>
      </c>
      <c r="W892" s="13" t="s">
        <v>318</v>
      </c>
      <c r="X892" s="13" t="str">
        <f t="shared" si="30"/>
        <v>8/2/2017</v>
      </c>
      <c r="Y892" s="13" t="s">
        <v>355</v>
      </c>
      <c r="Z892" s="13"/>
      <c r="AA892" s="7">
        <v>8</v>
      </c>
      <c r="AB892" s="7" t="s">
        <v>45</v>
      </c>
      <c r="AC892" s="7" t="s">
        <v>48</v>
      </c>
      <c r="AD892" s="7" t="s">
        <v>50</v>
      </c>
      <c r="AE892" s="7" t="s">
        <v>38</v>
      </c>
      <c r="AF892" s="15">
        <v>1061002.5545301</v>
      </c>
      <c r="AQ892" s="7" t="s">
        <v>58</v>
      </c>
      <c r="AR892" s="7" t="s">
        <v>44</v>
      </c>
      <c r="AS892" s="7" t="s">
        <v>43</v>
      </c>
      <c r="AT892" s="13">
        <v>41487</v>
      </c>
      <c r="AU892" s="13" t="s">
        <v>355</v>
      </c>
      <c r="AV892" s="235" t="str">
        <f t="shared" si="31"/>
        <v>Q3</v>
      </c>
      <c r="AW892" s="7" t="s">
        <v>45</v>
      </c>
      <c r="AX892" s="7" t="s">
        <v>48</v>
      </c>
      <c r="AY892" s="7" t="s">
        <v>50</v>
      </c>
      <c r="AZ892" s="7" t="s">
        <v>38</v>
      </c>
      <c r="BA892" s="15">
        <v>1061002.5545301</v>
      </c>
    </row>
    <row r="893" spans="2:53">
      <c r="B893" s="243"/>
      <c r="C893" s="244"/>
      <c r="D893" s="244"/>
      <c r="E893" s="245"/>
      <c r="F893" s="245"/>
      <c r="G893" s="245"/>
      <c r="H893" s="244"/>
      <c r="I893" s="244"/>
      <c r="J893" s="244"/>
      <c r="K893" s="244"/>
      <c r="L893" s="244"/>
      <c r="M893" s="247"/>
      <c r="S893" s="7" t="s">
        <v>58</v>
      </c>
      <c r="T893" s="7" t="s">
        <v>44</v>
      </c>
      <c r="U893" s="7" t="s">
        <v>43</v>
      </c>
      <c r="V893" s="13">
        <v>41518</v>
      </c>
      <c r="W893" s="13" t="s">
        <v>319</v>
      </c>
      <c r="X893" s="13" t="str">
        <f t="shared" si="30"/>
        <v>9/2/2017</v>
      </c>
      <c r="Y893" s="13" t="s">
        <v>356</v>
      </c>
      <c r="Z893" s="13"/>
      <c r="AA893" s="7">
        <v>9</v>
      </c>
      <c r="AB893" s="7" t="s">
        <v>45</v>
      </c>
      <c r="AC893" s="7" t="s">
        <v>48</v>
      </c>
      <c r="AD893" s="7" t="s">
        <v>50</v>
      </c>
      <c r="AE893" s="7" t="s">
        <v>38</v>
      </c>
      <c r="AF893" s="15">
        <v>1277106.2932592249</v>
      </c>
      <c r="AQ893" s="7" t="s">
        <v>58</v>
      </c>
      <c r="AR893" s="7" t="s">
        <v>44</v>
      </c>
      <c r="AS893" s="7" t="s">
        <v>43</v>
      </c>
      <c r="AT893" s="13">
        <v>41518</v>
      </c>
      <c r="AU893" s="13" t="s">
        <v>356</v>
      </c>
      <c r="AV893" s="235" t="str">
        <f t="shared" si="31"/>
        <v>Q3</v>
      </c>
      <c r="AW893" s="7" t="s">
        <v>45</v>
      </c>
      <c r="AX893" s="7" t="s">
        <v>48</v>
      </c>
      <c r="AY893" s="7" t="s">
        <v>50</v>
      </c>
      <c r="AZ893" s="7" t="s">
        <v>38</v>
      </c>
      <c r="BA893" s="15">
        <v>1277106.2932592249</v>
      </c>
    </row>
    <row r="894" spans="2:53">
      <c r="B894" s="238"/>
      <c r="C894" s="239"/>
      <c r="D894" s="239"/>
      <c r="E894" s="240"/>
      <c r="F894" s="240"/>
      <c r="G894" s="240"/>
      <c r="H894" s="239"/>
      <c r="I894" s="239"/>
      <c r="J894" s="239"/>
      <c r="K894" s="239"/>
      <c r="L894" s="239"/>
      <c r="M894" s="242"/>
      <c r="S894" s="7" t="s">
        <v>58</v>
      </c>
      <c r="T894" s="7" t="s">
        <v>44</v>
      </c>
      <c r="U894" s="7" t="s">
        <v>43</v>
      </c>
      <c r="V894" s="13">
        <v>41548</v>
      </c>
      <c r="W894" s="13" t="s">
        <v>320</v>
      </c>
      <c r="X894" s="13" t="str">
        <f t="shared" si="30"/>
        <v>10/2/2017</v>
      </c>
      <c r="Y894" s="13" t="s">
        <v>357</v>
      </c>
      <c r="Z894" s="13"/>
      <c r="AA894" s="7">
        <v>10</v>
      </c>
      <c r="AB894" s="7" t="s">
        <v>45</v>
      </c>
      <c r="AC894" s="7" t="s">
        <v>48</v>
      </c>
      <c r="AD894" s="7" t="s">
        <v>50</v>
      </c>
      <c r="AE894" s="7" t="s">
        <v>38</v>
      </c>
      <c r="AF894" s="15">
        <v>1116349.389116325</v>
      </c>
      <c r="AQ894" s="7" t="s">
        <v>58</v>
      </c>
      <c r="AR894" s="7" t="s">
        <v>44</v>
      </c>
      <c r="AS894" s="7" t="s">
        <v>43</v>
      </c>
      <c r="AT894" s="13">
        <v>41548</v>
      </c>
      <c r="AU894" s="13" t="s">
        <v>357</v>
      </c>
      <c r="AV894" s="235" t="str">
        <f t="shared" si="31"/>
        <v>Q4</v>
      </c>
      <c r="AW894" s="7" t="s">
        <v>45</v>
      </c>
      <c r="AX894" s="7" t="s">
        <v>48</v>
      </c>
      <c r="AY894" s="7" t="s">
        <v>50</v>
      </c>
      <c r="AZ894" s="7" t="s">
        <v>38</v>
      </c>
      <c r="BA894" s="15">
        <v>1116349.389116325</v>
      </c>
    </row>
    <row r="895" spans="2:53">
      <c r="B895" s="243"/>
      <c r="C895" s="244"/>
      <c r="D895" s="244"/>
      <c r="E895" s="245"/>
      <c r="F895" s="245"/>
      <c r="G895" s="245"/>
      <c r="H895" s="244"/>
      <c r="I895" s="244"/>
      <c r="J895" s="244"/>
      <c r="K895" s="244"/>
      <c r="L895" s="244"/>
      <c r="M895" s="247"/>
      <c r="S895" s="7" t="s">
        <v>58</v>
      </c>
      <c r="T895" s="7" t="s">
        <v>44</v>
      </c>
      <c r="U895" s="7" t="s">
        <v>43</v>
      </c>
      <c r="V895" s="13">
        <v>41579</v>
      </c>
      <c r="W895" s="13" t="s">
        <v>321</v>
      </c>
      <c r="X895" s="13" t="str">
        <f t="shared" si="30"/>
        <v>11/2/2017</v>
      </c>
      <c r="Y895" s="13" t="s">
        <v>358</v>
      </c>
      <c r="Z895" s="13"/>
      <c r="AA895" s="7">
        <v>11</v>
      </c>
      <c r="AB895" s="7" t="s">
        <v>45</v>
      </c>
      <c r="AC895" s="7" t="s">
        <v>48</v>
      </c>
      <c r="AD895" s="7" t="s">
        <v>50</v>
      </c>
      <c r="AE895" s="7" t="s">
        <v>38</v>
      </c>
      <c r="AF895" s="15">
        <v>932858.39093923138</v>
      </c>
      <c r="AQ895" s="7" t="s">
        <v>58</v>
      </c>
      <c r="AR895" s="7" t="s">
        <v>44</v>
      </c>
      <c r="AS895" s="7" t="s">
        <v>43</v>
      </c>
      <c r="AT895" s="13">
        <v>41579</v>
      </c>
      <c r="AU895" s="13" t="s">
        <v>358</v>
      </c>
      <c r="AV895" s="235" t="str">
        <f t="shared" si="31"/>
        <v>Q4</v>
      </c>
      <c r="AW895" s="7" t="s">
        <v>45</v>
      </c>
      <c r="AX895" s="7" t="s">
        <v>48</v>
      </c>
      <c r="AY895" s="7" t="s">
        <v>50</v>
      </c>
      <c r="AZ895" s="7" t="s">
        <v>38</v>
      </c>
      <c r="BA895" s="15">
        <v>932858.39093923138</v>
      </c>
    </row>
    <row r="896" spans="2:53">
      <c r="B896" s="238"/>
      <c r="C896" s="239"/>
      <c r="D896" s="239"/>
      <c r="E896" s="240"/>
      <c r="F896" s="240"/>
      <c r="G896" s="240"/>
      <c r="H896" s="239"/>
      <c r="I896" s="239"/>
      <c r="J896" s="239"/>
      <c r="K896" s="239"/>
      <c r="L896" s="239"/>
      <c r="M896" s="242"/>
      <c r="S896" s="7" t="s">
        <v>58</v>
      </c>
      <c r="T896" s="7" t="s">
        <v>44</v>
      </c>
      <c r="U896" s="7" t="s">
        <v>43</v>
      </c>
      <c r="V896" s="13">
        <v>41609</v>
      </c>
      <c r="W896" s="13" t="s">
        <v>322</v>
      </c>
      <c r="X896" s="13" t="str">
        <f t="shared" si="30"/>
        <v>12/2/2017</v>
      </c>
      <c r="Y896" s="13" t="s">
        <v>359</v>
      </c>
      <c r="Z896" s="13"/>
      <c r="AA896" s="7">
        <v>12</v>
      </c>
      <c r="AB896" s="7" t="s">
        <v>45</v>
      </c>
      <c r="AC896" s="7" t="s">
        <v>48</v>
      </c>
      <c r="AD896" s="7" t="s">
        <v>50</v>
      </c>
      <c r="AE896" s="7" t="s">
        <v>38</v>
      </c>
      <c r="AF896" s="15">
        <v>739422.19930556254</v>
      </c>
      <c r="AQ896" s="7" t="s">
        <v>58</v>
      </c>
      <c r="AR896" s="7" t="s">
        <v>44</v>
      </c>
      <c r="AS896" s="7" t="s">
        <v>43</v>
      </c>
      <c r="AT896" s="13">
        <v>41609</v>
      </c>
      <c r="AU896" s="13" t="s">
        <v>359</v>
      </c>
      <c r="AV896" s="235" t="str">
        <f t="shared" si="31"/>
        <v>Q4</v>
      </c>
      <c r="AW896" s="7" t="s">
        <v>45</v>
      </c>
      <c r="AX896" s="7" t="s">
        <v>48</v>
      </c>
      <c r="AY896" s="7" t="s">
        <v>50</v>
      </c>
      <c r="AZ896" s="7" t="s">
        <v>38</v>
      </c>
      <c r="BA896" s="15">
        <v>739422.19930556254</v>
      </c>
    </row>
    <row r="897" spans="2:53">
      <c r="B897" s="243"/>
      <c r="C897" s="244"/>
      <c r="D897" s="244"/>
      <c r="E897" s="245"/>
      <c r="F897" s="245"/>
      <c r="G897" s="245"/>
      <c r="H897" s="244"/>
      <c r="I897" s="244"/>
      <c r="J897" s="244"/>
      <c r="K897" s="244"/>
      <c r="L897" s="244"/>
      <c r="M897" s="247"/>
      <c r="S897" s="7" t="s">
        <v>58</v>
      </c>
      <c r="T897" s="7" t="s">
        <v>44</v>
      </c>
      <c r="U897" s="7" t="s">
        <v>43</v>
      </c>
      <c r="V897" s="13">
        <v>41640</v>
      </c>
      <c r="W897" s="13" t="s">
        <v>312</v>
      </c>
      <c r="X897" s="13" t="str">
        <f t="shared" si="30"/>
        <v>1/2/2018</v>
      </c>
      <c r="Y897" s="13" t="s">
        <v>360</v>
      </c>
      <c r="Z897" s="13"/>
      <c r="AA897" s="7">
        <v>1</v>
      </c>
      <c r="AB897" s="7" t="s">
        <v>45</v>
      </c>
      <c r="AC897" s="7" t="s">
        <v>48</v>
      </c>
      <c r="AD897" s="7" t="s">
        <v>50</v>
      </c>
      <c r="AE897" s="7" t="s">
        <v>38</v>
      </c>
      <c r="AF897" s="15">
        <v>739944.9965933999</v>
      </c>
      <c r="AQ897" s="7" t="s">
        <v>58</v>
      </c>
      <c r="AR897" s="7" t="s">
        <v>44</v>
      </c>
      <c r="AS897" s="7" t="s">
        <v>43</v>
      </c>
      <c r="AT897" s="13">
        <v>41640</v>
      </c>
      <c r="AU897" s="13" t="s">
        <v>360</v>
      </c>
      <c r="AV897" s="235" t="str">
        <f t="shared" si="31"/>
        <v>Q1</v>
      </c>
      <c r="AW897" s="7" t="s">
        <v>45</v>
      </c>
      <c r="AX897" s="7" t="s">
        <v>48</v>
      </c>
      <c r="AY897" s="7" t="s">
        <v>50</v>
      </c>
      <c r="AZ897" s="7" t="s">
        <v>38</v>
      </c>
      <c r="BA897" s="15">
        <v>739944.9965933999</v>
      </c>
    </row>
    <row r="898" spans="2:53">
      <c r="B898" s="238"/>
      <c r="C898" s="239"/>
      <c r="D898" s="239"/>
      <c r="E898" s="240"/>
      <c r="F898" s="240"/>
      <c r="G898" s="240"/>
      <c r="H898" s="239"/>
      <c r="I898" s="239"/>
      <c r="J898" s="239"/>
      <c r="K898" s="239"/>
      <c r="L898" s="239"/>
      <c r="M898" s="242"/>
      <c r="S898" s="7" t="s">
        <v>58</v>
      </c>
      <c r="T898" s="7" t="s">
        <v>44</v>
      </c>
      <c r="U898" s="7" t="s">
        <v>43</v>
      </c>
      <c r="V898" s="13">
        <v>41671</v>
      </c>
      <c r="W898" s="13" t="s">
        <v>313</v>
      </c>
      <c r="X898" s="13" t="str">
        <f t="shared" si="30"/>
        <v>2/2/2018</v>
      </c>
      <c r="Y898" s="13" t="s">
        <v>361</v>
      </c>
      <c r="Z898" s="13"/>
      <c r="AA898" s="7">
        <v>2</v>
      </c>
      <c r="AB898" s="7" t="s">
        <v>45</v>
      </c>
      <c r="AC898" s="7" t="s">
        <v>48</v>
      </c>
      <c r="AD898" s="7" t="s">
        <v>50</v>
      </c>
      <c r="AE898" s="7" t="s">
        <v>38</v>
      </c>
      <c r="AF898" s="15">
        <v>666405.86063951231</v>
      </c>
      <c r="AQ898" s="7" t="s">
        <v>58</v>
      </c>
      <c r="AR898" s="7" t="s">
        <v>44</v>
      </c>
      <c r="AS898" s="7" t="s">
        <v>43</v>
      </c>
      <c r="AT898" s="13">
        <v>41671</v>
      </c>
      <c r="AU898" s="13" t="s">
        <v>361</v>
      </c>
      <c r="AV898" s="235" t="str">
        <f t="shared" si="31"/>
        <v>Q1</v>
      </c>
      <c r="AW898" s="7" t="s">
        <v>45</v>
      </c>
      <c r="AX898" s="7" t="s">
        <v>48</v>
      </c>
      <c r="AY898" s="7" t="s">
        <v>50</v>
      </c>
      <c r="AZ898" s="7" t="s">
        <v>38</v>
      </c>
      <c r="BA898" s="15">
        <v>666405.86063951231</v>
      </c>
    </row>
    <row r="899" spans="2:53">
      <c r="B899" s="243"/>
      <c r="C899" s="244"/>
      <c r="D899" s="244"/>
      <c r="E899" s="245"/>
      <c r="F899" s="245"/>
      <c r="G899" s="245"/>
      <c r="H899" s="244"/>
      <c r="I899" s="244"/>
      <c r="J899" s="244"/>
      <c r="K899" s="244"/>
      <c r="L899" s="244"/>
      <c r="M899" s="247"/>
      <c r="S899" s="7" t="s">
        <v>58</v>
      </c>
      <c r="T899" s="7" t="s">
        <v>44</v>
      </c>
      <c r="U899" s="7" t="s">
        <v>43</v>
      </c>
      <c r="V899" s="13">
        <v>41699</v>
      </c>
      <c r="W899" s="13" t="s">
        <v>314</v>
      </c>
      <c r="X899" s="13" t="str">
        <f t="shared" si="30"/>
        <v>3/2/2018</v>
      </c>
      <c r="Y899" s="13" t="s">
        <v>362</v>
      </c>
      <c r="Z899" s="13"/>
      <c r="AA899" s="7">
        <v>3</v>
      </c>
      <c r="AB899" s="7" t="s">
        <v>45</v>
      </c>
      <c r="AC899" s="7" t="s">
        <v>48</v>
      </c>
      <c r="AD899" s="7" t="s">
        <v>50</v>
      </c>
      <c r="AE899" s="7" t="s">
        <v>38</v>
      </c>
      <c r="AF899" s="15">
        <v>964934.72717118752</v>
      </c>
      <c r="AQ899" s="7" t="s">
        <v>58</v>
      </c>
      <c r="AR899" s="7" t="s">
        <v>44</v>
      </c>
      <c r="AS899" s="7" t="s">
        <v>43</v>
      </c>
      <c r="AT899" s="13">
        <v>41699</v>
      </c>
      <c r="AU899" s="13" t="s">
        <v>362</v>
      </c>
      <c r="AV899" s="235" t="str">
        <f t="shared" si="31"/>
        <v>Q1</v>
      </c>
      <c r="AW899" s="7" t="s">
        <v>45</v>
      </c>
      <c r="AX899" s="7" t="s">
        <v>48</v>
      </c>
      <c r="AY899" s="7" t="s">
        <v>50</v>
      </c>
      <c r="AZ899" s="7" t="s">
        <v>38</v>
      </c>
      <c r="BA899" s="15">
        <v>964934.72717118752</v>
      </c>
    </row>
    <row r="900" spans="2:53">
      <c r="B900" s="238"/>
      <c r="C900" s="239"/>
      <c r="D900" s="239"/>
      <c r="E900" s="240"/>
      <c r="F900" s="240"/>
      <c r="G900" s="240"/>
      <c r="H900" s="239"/>
      <c r="I900" s="239"/>
      <c r="J900" s="239"/>
      <c r="K900" s="239"/>
      <c r="L900" s="239"/>
      <c r="M900" s="242"/>
      <c r="S900" s="7" t="s">
        <v>58</v>
      </c>
      <c r="T900" s="7" t="s">
        <v>44</v>
      </c>
      <c r="U900" s="7" t="s">
        <v>43</v>
      </c>
      <c r="V900" s="13">
        <v>41730</v>
      </c>
      <c r="W900" s="13" t="s">
        <v>315</v>
      </c>
      <c r="X900" s="13" t="str">
        <f t="shared" si="30"/>
        <v>4/2/2018</v>
      </c>
      <c r="Y900" s="13" t="s">
        <v>363</v>
      </c>
      <c r="Z900" s="13"/>
      <c r="AA900" s="7">
        <v>4</v>
      </c>
      <c r="AB900" s="7" t="s">
        <v>45</v>
      </c>
      <c r="AC900" s="7" t="s">
        <v>48</v>
      </c>
      <c r="AD900" s="7" t="s">
        <v>50</v>
      </c>
      <c r="AE900" s="7" t="s">
        <v>38</v>
      </c>
      <c r="AF900" s="15">
        <v>541033.23140099994</v>
      </c>
      <c r="AQ900" s="7" t="s">
        <v>58</v>
      </c>
      <c r="AR900" s="7" t="s">
        <v>44</v>
      </c>
      <c r="AS900" s="7" t="s">
        <v>43</v>
      </c>
      <c r="AT900" s="13">
        <v>41730</v>
      </c>
      <c r="AU900" s="13" t="s">
        <v>363</v>
      </c>
      <c r="AV900" s="235" t="str">
        <f t="shared" si="31"/>
        <v>Q2</v>
      </c>
      <c r="AW900" s="7" t="s">
        <v>45</v>
      </c>
      <c r="AX900" s="7" t="s">
        <v>48</v>
      </c>
      <c r="AY900" s="7" t="s">
        <v>50</v>
      </c>
      <c r="AZ900" s="7" t="s">
        <v>38</v>
      </c>
      <c r="BA900" s="15">
        <v>541033.23140099994</v>
      </c>
    </row>
    <row r="901" spans="2:53">
      <c r="B901" s="243"/>
      <c r="C901" s="244"/>
      <c r="D901" s="244"/>
      <c r="E901" s="245"/>
      <c r="F901" s="245"/>
      <c r="G901" s="245"/>
      <c r="H901" s="244"/>
      <c r="I901" s="244"/>
      <c r="J901" s="244"/>
      <c r="K901" s="244"/>
      <c r="L901" s="244"/>
      <c r="M901" s="247"/>
      <c r="S901" s="7" t="s">
        <v>58</v>
      </c>
      <c r="T901" s="7" t="s">
        <v>44</v>
      </c>
      <c r="U901" s="7" t="s">
        <v>43</v>
      </c>
      <c r="V901" s="13">
        <v>41760</v>
      </c>
      <c r="W901" s="13" t="s">
        <v>272</v>
      </c>
      <c r="X901" s="13" t="str">
        <f t="shared" si="30"/>
        <v>5/2/2018</v>
      </c>
      <c r="Y901" s="13" t="s">
        <v>364</v>
      </c>
      <c r="Z901" s="13"/>
      <c r="AA901" s="7">
        <v>5</v>
      </c>
      <c r="AB901" s="7" t="s">
        <v>45</v>
      </c>
      <c r="AC901" s="7" t="s">
        <v>48</v>
      </c>
      <c r="AD901" s="7" t="s">
        <v>50</v>
      </c>
      <c r="AE901" s="7" t="s">
        <v>38</v>
      </c>
      <c r="AF901" s="15">
        <v>654984.60439717479</v>
      </c>
      <c r="AQ901" s="7" t="s">
        <v>58</v>
      </c>
      <c r="AR901" s="7" t="s">
        <v>44</v>
      </c>
      <c r="AS901" s="7" t="s">
        <v>43</v>
      </c>
      <c r="AT901" s="13">
        <v>41760</v>
      </c>
      <c r="AU901" s="13" t="s">
        <v>364</v>
      </c>
      <c r="AV901" s="235" t="str">
        <f t="shared" si="31"/>
        <v>Q2</v>
      </c>
      <c r="AW901" s="7" t="s">
        <v>45</v>
      </c>
      <c r="AX901" s="7" t="s">
        <v>48</v>
      </c>
      <c r="AY901" s="7" t="s">
        <v>50</v>
      </c>
      <c r="AZ901" s="7" t="s">
        <v>38</v>
      </c>
      <c r="BA901" s="15">
        <v>654984.60439717479</v>
      </c>
    </row>
    <row r="902" spans="2:53">
      <c r="B902" s="238"/>
      <c r="C902" s="239"/>
      <c r="D902" s="239"/>
      <c r="E902" s="240"/>
      <c r="F902" s="240"/>
      <c r="G902" s="240"/>
      <c r="H902" s="239"/>
      <c r="I902" s="239"/>
      <c r="J902" s="239"/>
      <c r="K902" s="239"/>
      <c r="L902" s="239"/>
      <c r="M902" s="242"/>
      <c r="S902" s="7" t="s">
        <v>58</v>
      </c>
      <c r="T902" s="7" t="s">
        <v>44</v>
      </c>
      <c r="U902" s="7" t="s">
        <v>43</v>
      </c>
      <c r="V902" s="13">
        <v>41791</v>
      </c>
      <c r="W902" s="13" t="s">
        <v>316</v>
      </c>
      <c r="X902" s="13" t="str">
        <f t="shared" si="30"/>
        <v>6/2/2018</v>
      </c>
      <c r="Y902" s="13" t="s">
        <v>365</v>
      </c>
      <c r="Z902" s="13"/>
      <c r="AA902" s="7">
        <v>6</v>
      </c>
      <c r="AB902" s="7" t="s">
        <v>45</v>
      </c>
      <c r="AC902" s="7" t="s">
        <v>48</v>
      </c>
      <c r="AD902" s="7" t="s">
        <v>50</v>
      </c>
      <c r="AE902" s="7" t="s">
        <v>38</v>
      </c>
      <c r="AF902" s="15">
        <v>1109316.9805072877</v>
      </c>
      <c r="AQ902" s="7" t="s">
        <v>58</v>
      </c>
      <c r="AR902" s="7" t="s">
        <v>44</v>
      </c>
      <c r="AS902" s="7" t="s">
        <v>43</v>
      </c>
      <c r="AT902" s="13">
        <v>41791</v>
      </c>
      <c r="AU902" s="13" t="s">
        <v>365</v>
      </c>
      <c r="AV902" s="235" t="str">
        <f t="shared" si="31"/>
        <v>Q2</v>
      </c>
      <c r="AW902" s="7" t="s">
        <v>45</v>
      </c>
      <c r="AX902" s="7" t="s">
        <v>48</v>
      </c>
      <c r="AY902" s="7" t="s">
        <v>50</v>
      </c>
      <c r="AZ902" s="7" t="s">
        <v>38</v>
      </c>
      <c r="BA902" s="15">
        <v>1109316.9805072877</v>
      </c>
    </row>
    <row r="903" spans="2:53">
      <c r="B903" s="243"/>
      <c r="C903" s="244"/>
      <c r="D903" s="244"/>
      <c r="E903" s="245"/>
      <c r="F903" s="245"/>
      <c r="G903" s="245"/>
      <c r="H903" s="244"/>
      <c r="I903" s="244"/>
      <c r="J903" s="244"/>
      <c r="K903" s="244"/>
      <c r="L903" s="244"/>
      <c r="M903" s="247"/>
      <c r="S903" s="7" t="s">
        <v>58</v>
      </c>
      <c r="T903" s="7" t="s">
        <v>44</v>
      </c>
      <c r="U903" s="7" t="s">
        <v>43</v>
      </c>
      <c r="V903" s="13">
        <v>41456</v>
      </c>
      <c r="W903" s="13" t="s">
        <v>317</v>
      </c>
      <c r="X903" s="13" t="str">
        <f t="shared" si="30"/>
        <v>7/2/2017</v>
      </c>
      <c r="Y903" s="13" t="s">
        <v>354</v>
      </c>
      <c r="Z903" s="13"/>
      <c r="AA903" s="7">
        <v>7</v>
      </c>
      <c r="AB903" s="7" t="s">
        <v>45</v>
      </c>
      <c r="AC903" s="7" t="s">
        <v>51</v>
      </c>
      <c r="AD903" s="7" t="s">
        <v>52</v>
      </c>
      <c r="AE903" s="7" t="s">
        <v>38</v>
      </c>
      <c r="AF903" s="15">
        <v>1134491.3172698508</v>
      </c>
      <c r="AQ903" s="7" t="s">
        <v>58</v>
      </c>
      <c r="AR903" s="7" t="s">
        <v>44</v>
      </c>
      <c r="AS903" s="7" t="s">
        <v>43</v>
      </c>
      <c r="AT903" s="13">
        <v>41456</v>
      </c>
      <c r="AU903" s="13" t="s">
        <v>354</v>
      </c>
      <c r="AV903" s="235" t="str">
        <f t="shared" si="31"/>
        <v>Q3</v>
      </c>
      <c r="AW903" s="7" t="s">
        <v>45</v>
      </c>
      <c r="AX903" s="7" t="s">
        <v>51</v>
      </c>
      <c r="AY903" s="7" t="s">
        <v>52</v>
      </c>
      <c r="AZ903" s="7" t="s">
        <v>38</v>
      </c>
      <c r="BA903" s="15">
        <v>1134491.3172698508</v>
      </c>
    </row>
    <row r="904" spans="2:53">
      <c r="B904" s="238"/>
      <c r="C904" s="239"/>
      <c r="D904" s="239"/>
      <c r="E904" s="240"/>
      <c r="F904" s="240"/>
      <c r="G904" s="240"/>
      <c r="H904" s="239"/>
      <c r="I904" s="239"/>
      <c r="J904" s="239"/>
      <c r="K904" s="239"/>
      <c r="L904" s="239"/>
      <c r="M904" s="242"/>
      <c r="S904" s="7" t="s">
        <v>58</v>
      </c>
      <c r="T904" s="7" t="s">
        <v>44</v>
      </c>
      <c r="U904" s="7" t="s">
        <v>43</v>
      </c>
      <c r="V904" s="13">
        <v>41487</v>
      </c>
      <c r="W904" s="13" t="s">
        <v>318</v>
      </c>
      <c r="X904" s="13" t="str">
        <f t="shared" si="30"/>
        <v>8/2/2017</v>
      </c>
      <c r="Y904" s="13" t="s">
        <v>355</v>
      </c>
      <c r="Z904" s="13"/>
      <c r="AA904" s="7">
        <v>8</v>
      </c>
      <c r="AB904" s="7" t="s">
        <v>45</v>
      </c>
      <c r="AC904" s="7" t="s">
        <v>51</v>
      </c>
      <c r="AD904" s="7" t="s">
        <v>52</v>
      </c>
      <c r="AE904" s="7" t="s">
        <v>38</v>
      </c>
      <c r="AF904" s="15">
        <v>806940.19684530701</v>
      </c>
      <c r="AQ904" s="7" t="s">
        <v>58</v>
      </c>
      <c r="AR904" s="7" t="s">
        <v>44</v>
      </c>
      <c r="AS904" s="7" t="s">
        <v>43</v>
      </c>
      <c r="AT904" s="13">
        <v>41487</v>
      </c>
      <c r="AU904" s="13" t="s">
        <v>355</v>
      </c>
      <c r="AV904" s="235" t="str">
        <f t="shared" si="31"/>
        <v>Q3</v>
      </c>
      <c r="AW904" s="7" t="s">
        <v>45</v>
      </c>
      <c r="AX904" s="7" t="s">
        <v>51</v>
      </c>
      <c r="AY904" s="7" t="s">
        <v>52</v>
      </c>
      <c r="AZ904" s="7" t="s">
        <v>38</v>
      </c>
      <c r="BA904" s="15">
        <v>806940.19684530701</v>
      </c>
    </row>
    <row r="905" spans="2:53">
      <c r="B905" s="243"/>
      <c r="C905" s="244"/>
      <c r="D905" s="244"/>
      <c r="E905" s="245"/>
      <c r="F905" s="245"/>
      <c r="G905" s="245"/>
      <c r="H905" s="244"/>
      <c r="I905" s="244"/>
      <c r="J905" s="244"/>
      <c r="K905" s="244"/>
      <c r="L905" s="244"/>
      <c r="M905" s="247"/>
      <c r="S905" s="7" t="s">
        <v>58</v>
      </c>
      <c r="T905" s="7" t="s">
        <v>44</v>
      </c>
      <c r="U905" s="7" t="s">
        <v>43</v>
      </c>
      <c r="V905" s="13">
        <v>41518</v>
      </c>
      <c r="W905" s="13" t="s">
        <v>319</v>
      </c>
      <c r="X905" s="13" t="str">
        <f t="shared" si="30"/>
        <v>9/2/2017</v>
      </c>
      <c r="Y905" s="13" t="s">
        <v>356</v>
      </c>
      <c r="Z905" s="13"/>
      <c r="AA905" s="7">
        <v>9</v>
      </c>
      <c r="AB905" s="7" t="s">
        <v>45</v>
      </c>
      <c r="AC905" s="7" t="s">
        <v>51</v>
      </c>
      <c r="AD905" s="7" t="s">
        <v>52</v>
      </c>
      <c r="AE905" s="7" t="s">
        <v>38</v>
      </c>
      <c r="AF905" s="15">
        <v>1151592.8767951606</v>
      </c>
      <c r="AQ905" s="7" t="s">
        <v>58</v>
      </c>
      <c r="AR905" s="7" t="s">
        <v>44</v>
      </c>
      <c r="AS905" s="7" t="s">
        <v>43</v>
      </c>
      <c r="AT905" s="13">
        <v>41518</v>
      </c>
      <c r="AU905" s="13" t="s">
        <v>356</v>
      </c>
      <c r="AV905" s="235" t="str">
        <f t="shared" si="31"/>
        <v>Q3</v>
      </c>
      <c r="AW905" s="7" t="s">
        <v>45</v>
      </c>
      <c r="AX905" s="7" t="s">
        <v>51</v>
      </c>
      <c r="AY905" s="7" t="s">
        <v>52</v>
      </c>
      <c r="AZ905" s="7" t="s">
        <v>38</v>
      </c>
      <c r="BA905" s="15">
        <v>1151592.8767951606</v>
      </c>
    </row>
    <row r="906" spans="2:53">
      <c r="B906" s="238"/>
      <c r="C906" s="239"/>
      <c r="D906" s="239"/>
      <c r="E906" s="240"/>
      <c r="F906" s="240"/>
      <c r="G906" s="240"/>
      <c r="H906" s="239"/>
      <c r="I906" s="239"/>
      <c r="J906" s="239"/>
      <c r="K906" s="239"/>
      <c r="L906" s="239"/>
      <c r="M906" s="242"/>
      <c r="S906" s="7" t="s">
        <v>58</v>
      </c>
      <c r="T906" s="7" t="s">
        <v>44</v>
      </c>
      <c r="U906" s="7" t="s">
        <v>43</v>
      </c>
      <c r="V906" s="13">
        <v>41548</v>
      </c>
      <c r="W906" s="13" t="s">
        <v>320</v>
      </c>
      <c r="X906" s="13" t="str">
        <f t="shared" si="30"/>
        <v>10/2/2017</v>
      </c>
      <c r="Y906" s="13" t="s">
        <v>357</v>
      </c>
      <c r="Z906" s="13"/>
      <c r="AA906" s="7">
        <v>10</v>
      </c>
      <c r="AB906" s="7" t="s">
        <v>45</v>
      </c>
      <c r="AC906" s="7" t="s">
        <v>51</v>
      </c>
      <c r="AD906" s="7" t="s">
        <v>52</v>
      </c>
      <c r="AE906" s="7" t="s">
        <v>38</v>
      </c>
      <c r="AF906" s="15">
        <v>953018.83364781574</v>
      </c>
      <c r="AQ906" s="7" t="s">
        <v>58</v>
      </c>
      <c r="AR906" s="7" t="s">
        <v>44</v>
      </c>
      <c r="AS906" s="7" t="s">
        <v>43</v>
      </c>
      <c r="AT906" s="13">
        <v>41548</v>
      </c>
      <c r="AU906" s="13" t="s">
        <v>357</v>
      </c>
      <c r="AV906" s="235" t="str">
        <f t="shared" si="31"/>
        <v>Q4</v>
      </c>
      <c r="AW906" s="7" t="s">
        <v>45</v>
      </c>
      <c r="AX906" s="7" t="s">
        <v>51</v>
      </c>
      <c r="AY906" s="7" t="s">
        <v>52</v>
      </c>
      <c r="AZ906" s="7" t="s">
        <v>38</v>
      </c>
      <c r="BA906" s="15">
        <v>953018.83364781574</v>
      </c>
    </row>
    <row r="907" spans="2:53">
      <c r="B907" s="243"/>
      <c r="C907" s="244"/>
      <c r="D907" s="244"/>
      <c r="E907" s="245"/>
      <c r="F907" s="245"/>
      <c r="G907" s="245"/>
      <c r="H907" s="244"/>
      <c r="I907" s="244"/>
      <c r="J907" s="244"/>
      <c r="K907" s="244"/>
      <c r="L907" s="244"/>
      <c r="M907" s="247"/>
      <c r="S907" s="7" t="s">
        <v>58</v>
      </c>
      <c r="T907" s="7" t="s">
        <v>44</v>
      </c>
      <c r="U907" s="7" t="s">
        <v>43</v>
      </c>
      <c r="V907" s="13">
        <v>41579</v>
      </c>
      <c r="W907" s="13" t="s">
        <v>321</v>
      </c>
      <c r="X907" s="13" t="str">
        <f t="shared" si="30"/>
        <v>11/2/2017</v>
      </c>
      <c r="Y907" s="13" t="s">
        <v>358</v>
      </c>
      <c r="Z907" s="13"/>
      <c r="AA907" s="7">
        <v>11</v>
      </c>
      <c r="AB907" s="7" t="s">
        <v>45</v>
      </c>
      <c r="AC907" s="7" t="s">
        <v>51</v>
      </c>
      <c r="AD907" s="7" t="s">
        <v>52</v>
      </c>
      <c r="AE907" s="7" t="s">
        <v>38</v>
      </c>
      <c r="AF907" s="15">
        <v>850734.32784846472</v>
      </c>
      <c r="AQ907" s="7" t="s">
        <v>58</v>
      </c>
      <c r="AR907" s="7" t="s">
        <v>44</v>
      </c>
      <c r="AS907" s="7" t="s">
        <v>43</v>
      </c>
      <c r="AT907" s="13">
        <v>41579</v>
      </c>
      <c r="AU907" s="13" t="s">
        <v>358</v>
      </c>
      <c r="AV907" s="235" t="str">
        <f t="shared" si="31"/>
        <v>Q4</v>
      </c>
      <c r="AW907" s="7" t="s">
        <v>45</v>
      </c>
      <c r="AX907" s="7" t="s">
        <v>51</v>
      </c>
      <c r="AY907" s="7" t="s">
        <v>52</v>
      </c>
      <c r="AZ907" s="7" t="s">
        <v>38</v>
      </c>
      <c r="BA907" s="15">
        <v>850734.32784846472</v>
      </c>
    </row>
    <row r="908" spans="2:53">
      <c r="B908" s="238"/>
      <c r="C908" s="239"/>
      <c r="D908" s="239"/>
      <c r="E908" s="240"/>
      <c r="F908" s="240"/>
      <c r="G908" s="240"/>
      <c r="H908" s="239"/>
      <c r="I908" s="239"/>
      <c r="J908" s="239"/>
      <c r="K908" s="239"/>
      <c r="L908" s="239"/>
      <c r="M908" s="242"/>
      <c r="S908" s="7" t="s">
        <v>58</v>
      </c>
      <c r="T908" s="7" t="s">
        <v>44</v>
      </c>
      <c r="U908" s="7" t="s">
        <v>43</v>
      </c>
      <c r="V908" s="13">
        <v>41609</v>
      </c>
      <c r="W908" s="13" t="s">
        <v>322</v>
      </c>
      <c r="X908" s="13" t="str">
        <f t="shared" si="30"/>
        <v>12/2/2017</v>
      </c>
      <c r="Y908" s="13" t="s">
        <v>359</v>
      </c>
      <c r="Z908" s="13"/>
      <c r="AA908" s="7">
        <v>12</v>
      </c>
      <c r="AB908" s="7" t="s">
        <v>45</v>
      </c>
      <c r="AC908" s="7" t="s">
        <v>51</v>
      </c>
      <c r="AD908" s="7" t="s">
        <v>52</v>
      </c>
      <c r="AE908" s="7" t="s">
        <v>38</v>
      </c>
      <c r="AF908" s="15">
        <v>590304.384267507</v>
      </c>
      <c r="AQ908" s="7" t="s">
        <v>58</v>
      </c>
      <c r="AR908" s="7" t="s">
        <v>44</v>
      </c>
      <c r="AS908" s="7" t="s">
        <v>43</v>
      </c>
      <c r="AT908" s="13">
        <v>41609</v>
      </c>
      <c r="AU908" s="13" t="s">
        <v>359</v>
      </c>
      <c r="AV908" s="235" t="str">
        <f t="shared" si="31"/>
        <v>Q4</v>
      </c>
      <c r="AW908" s="7" t="s">
        <v>45</v>
      </c>
      <c r="AX908" s="7" t="s">
        <v>51</v>
      </c>
      <c r="AY908" s="7" t="s">
        <v>52</v>
      </c>
      <c r="AZ908" s="7" t="s">
        <v>38</v>
      </c>
      <c r="BA908" s="15">
        <v>590304.384267507</v>
      </c>
    </row>
    <row r="909" spans="2:53">
      <c r="B909" s="243"/>
      <c r="C909" s="244"/>
      <c r="D909" s="244"/>
      <c r="E909" s="245"/>
      <c r="F909" s="245"/>
      <c r="G909" s="245"/>
      <c r="H909" s="244"/>
      <c r="I909" s="244"/>
      <c r="J909" s="244"/>
      <c r="K909" s="244"/>
      <c r="L909" s="244"/>
      <c r="M909" s="247"/>
      <c r="S909" s="7" t="s">
        <v>58</v>
      </c>
      <c r="T909" s="7" t="s">
        <v>44</v>
      </c>
      <c r="U909" s="7" t="s">
        <v>43</v>
      </c>
      <c r="V909" s="13">
        <v>41640</v>
      </c>
      <c r="W909" s="13" t="s">
        <v>312</v>
      </c>
      <c r="X909" s="13" t="str">
        <f t="shared" si="30"/>
        <v>1/2/2018</v>
      </c>
      <c r="Y909" s="13" t="s">
        <v>360</v>
      </c>
      <c r="Z909" s="13"/>
      <c r="AA909" s="7">
        <v>1</v>
      </c>
      <c r="AB909" s="7" t="s">
        <v>45</v>
      </c>
      <c r="AC909" s="7" t="s">
        <v>51</v>
      </c>
      <c r="AD909" s="7" t="s">
        <v>52</v>
      </c>
      <c r="AE909" s="7" t="s">
        <v>38</v>
      </c>
      <c r="AF909" s="15">
        <v>639047.64173065918</v>
      </c>
      <c r="AQ909" s="7" t="s">
        <v>58</v>
      </c>
      <c r="AR909" s="7" t="s">
        <v>44</v>
      </c>
      <c r="AS909" s="7" t="s">
        <v>43</v>
      </c>
      <c r="AT909" s="13">
        <v>41640</v>
      </c>
      <c r="AU909" s="13" t="s">
        <v>360</v>
      </c>
      <c r="AV909" s="235" t="str">
        <f t="shared" si="31"/>
        <v>Q1</v>
      </c>
      <c r="AW909" s="7" t="s">
        <v>45</v>
      </c>
      <c r="AX909" s="7" t="s">
        <v>51</v>
      </c>
      <c r="AY909" s="7" t="s">
        <v>52</v>
      </c>
      <c r="AZ909" s="7" t="s">
        <v>38</v>
      </c>
      <c r="BA909" s="15">
        <v>639047.64173065918</v>
      </c>
    </row>
    <row r="910" spans="2:53">
      <c r="B910" s="238"/>
      <c r="C910" s="239"/>
      <c r="D910" s="239"/>
      <c r="E910" s="240"/>
      <c r="F910" s="240"/>
      <c r="G910" s="240"/>
      <c r="H910" s="239"/>
      <c r="I910" s="239"/>
      <c r="J910" s="239"/>
      <c r="K910" s="239"/>
      <c r="L910" s="239"/>
      <c r="M910" s="242"/>
      <c r="S910" s="7" t="s">
        <v>58</v>
      </c>
      <c r="T910" s="7" t="s">
        <v>44</v>
      </c>
      <c r="U910" s="7" t="s">
        <v>43</v>
      </c>
      <c r="V910" s="13">
        <v>41671</v>
      </c>
      <c r="W910" s="13" t="s">
        <v>313</v>
      </c>
      <c r="X910" s="13" t="str">
        <f t="shared" si="30"/>
        <v>2/2/2018</v>
      </c>
      <c r="Y910" s="13" t="s">
        <v>361</v>
      </c>
      <c r="Z910" s="13"/>
      <c r="AA910" s="7">
        <v>2</v>
      </c>
      <c r="AB910" s="7" t="s">
        <v>45</v>
      </c>
      <c r="AC910" s="7" t="s">
        <v>51</v>
      </c>
      <c r="AD910" s="7" t="s">
        <v>52</v>
      </c>
      <c r="AE910" s="7" t="s">
        <v>38</v>
      </c>
      <c r="AF910" s="15">
        <v>600791.0408000747</v>
      </c>
      <c r="AQ910" s="7" t="s">
        <v>58</v>
      </c>
      <c r="AR910" s="7" t="s">
        <v>44</v>
      </c>
      <c r="AS910" s="7" t="s">
        <v>43</v>
      </c>
      <c r="AT910" s="13">
        <v>41671</v>
      </c>
      <c r="AU910" s="13" t="s">
        <v>361</v>
      </c>
      <c r="AV910" s="235" t="str">
        <f t="shared" si="31"/>
        <v>Q1</v>
      </c>
      <c r="AW910" s="7" t="s">
        <v>45</v>
      </c>
      <c r="AX910" s="7" t="s">
        <v>51</v>
      </c>
      <c r="AY910" s="7" t="s">
        <v>52</v>
      </c>
      <c r="AZ910" s="7" t="s">
        <v>38</v>
      </c>
      <c r="BA910" s="15">
        <v>600791.0408000747</v>
      </c>
    </row>
    <row r="911" spans="2:53">
      <c r="B911" s="243"/>
      <c r="C911" s="244"/>
      <c r="D911" s="244"/>
      <c r="E911" s="245"/>
      <c r="F911" s="245"/>
      <c r="G911" s="245"/>
      <c r="H911" s="244"/>
      <c r="I911" s="244"/>
      <c r="J911" s="244"/>
      <c r="K911" s="244"/>
      <c r="L911" s="244"/>
      <c r="M911" s="247"/>
      <c r="S911" s="7" t="s">
        <v>58</v>
      </c>
      <c r="T911" s="7" t="s">
        <v>44</v>
      </c>
      <c r="U911" s="7" t="s">
        <v>43</v>
      </c>
      <c r="V911" s="13">
        <v>41699</v>
      </c>
      <c r="W911" s="13" t="s">
        <v>314</v>
      </c>
      <c r="X911" s="13" t="str">
        <f t="shared" si="30"/>
        <v>3/2/2018</v>
      </c>
      <c r="Y911" s="13" t="s">
        <v>362</v>
      </c>
      <c r="Z911" s="13"/>
      <c r="AA911" s="7">
        <v>3</v>
      </c>
      <c r="AB911" s="7" t="s">
        <v>45</v>
      </c>
      <c r="AC911" s="7" t="s">
        <v>51</v>
      </c>
      <c r="AD911" s="7" t="s">
        <v>52</v>
      </c>
      <c r="AE911" s="7" t="s">
        <v>38</v>
      </c>
      <c r="AF911" s="15">
        <v>765760.35752283596</v>
      </c>
      <c r="AQ911" s="7" t="s">
        <v>58</v>
      </c>
      <c r="AR911" s="7" t="s">
        <v>44</v>
      </c>
      <c r="AS911" s="7" t="s">
        <v>43</v>
      </c>
      <c r="AT911" s="13">
        <v>41699</v>
      </c>
      <c r="AU911" s="13" t="s">
        <v>362</v>
      </c>
      <c r="AV911" s="235" t="str">
        <f t="shared" si="31"/>
        <v>Q1</v>
      </c>
      <c r="AW911" s="7" t="s">
        <v>45</v>
      </c>
      <c r="AX911" s="7" t="s">
        <v>51</v>
      </c>
      <c r="AY911" s="7" t="s">
        <v>52</v>
      </c>
      <c r="AZ911" s="7" t="s">
        <v>38</v>
      </c>
      <c r="BA911" s="15">
        <v>765760.35752283596</v>
      </c>
    </row>
    <row r="912" spans="2:53">
      <c r="B912" s="238"/>
      <c r="C912" s="239"/>
      <c r="D912" s="239"/>
      <c r="E912" s="240"/>
      <c r="F912" s="240"/>
      <c r="G912" s="240"/>
      <c r="H912" s="239"/>
      <c r="I912" s="239"/>
      <c r="J912" s="239"/>
      <c r="K912" s="239"/>
      <c r="L912" s="239"/>
      <c r="M912" s="242"/>
      <c r="S912" s="7" t="s">
        <v>58</v>
      </c>
      <c r="T912" s="7" t="s">
        <v>44</v>
      </c>
      <c r="U912" s="7" t="s">
        <v>43</v>
      </c>
      <c r="V912" s="13">
        <v>41730</v>
      </c>
      <c r="W912" s="13" t="s">
        <v>315</v>
      </c>
      <c r="X912" s="13" t="str">
        <f t="shared" si="30"/>
        <v>4/2/2018</v>
      </c>
      <c r="Y912" s="13" t="s">
        <v>363</v>
      </c>
      <c r="Z912" s="13"/>
      <c r="AA912" s="7">
        <v>4</v>
      </c>
      <c r="AB912" s="7" t="s">
        <v>45</v>
      </c>
      <c r="AC912" s="7" t="s">
        <v>51</v>
      </c>
      <c r="AD912" s="7" t="s">
        <v>52</v>
      </c>
      <c r="AE912" s="7" t="s">
        <v>38</v>
      </c>
      <c r="AF912" s="15">
        <v>429847.5775628736</v>
      </c>
      <c r="AQ912" s="7" t="s">
        <v>58</v>
      </c>
      <c r="AR912" s="7" t="s">
        <v>44</v>
      </c>
      <c r="AS912" s="7" t="s">
        <v>43</v>
      </c>
      <c r="AT912" s="13">
        <v>41730</v>
      </c>
      <c r="AU912" s="13" t="s">
        <v>363</v>
      </c>
      <c r="AV912" s="235" t="str">
        <f t="shared" si="31"/>
        <v>Q2</v>
      </c>
      <c r="AW912" s="7" t="s">
        <v>45</v>
      </c>
      <c r="AX912" s="7" t="s">
        <v>51</v>
      </c>
      <c r="AY912" s="7" t="s">
        <v>52</v>
      </c>
      <c r="AZ912" s="7" t="s">
        <v>38</v>
      </c>
      <c r="BA912" s="15">
        <v>429847.5775628736</v>
      </c>
    </row>
    <row r="913" spans="2:53">
      <c r="B913" s="243"/>
      <c r="C913" s="244"/>
      <c r="D913" s="244"/>
      <c r="E913" s="245"/>
      <c r="F913" s="245"/>
      <c r="G913" s="245"/>
      <c r="H913" s="244"/>
      <c r="I913" s="244"/>
      <c r="J913" s="244"/>
      <c r="K913" s="244"/>
      <c r="L913" s="244"/>
      <c r="M913" s="247"/>
      <c r="S913" s="7" t="s">
        <v>58</v>
      </c>
      <c r="T913" s="7" t="s">
        <v>44</v>
      </c>
      <c r="U913" s="7" t="s">
        <v>43</v>
      </c>
      <c r="V913" s="13">
        <v>41760</v>
      </c>
      <c r="W913" s="13" t="s">
        <v>272</v>
      </c>
      <c r="X913" s="13" t="str">
        <f t="shared" si="30"/>
        <v>5/2/2018</v>
      </c>
      <c r="Y913" s="13" t="s">
        <v>364</v>
      </c>
      <c r="Z913" s="13"/>
      <c r="AA913" s="7">
        <v>5</v>
      </c>
      <c r="AB913" s="7" t="s">
        <v>45</v>
      </c>
      <c r="AC913" s="7" t="s">
        <v>51</v>
      </c>
      <c r="AD913" s="7" t="s">
        <v>52</v>
      </c>
      <c r="AE913" s="7" t="s">
        <v>38</v>
      </c>
      <c r="AF913" s="15">
        <v>575910.80906214949</v>
      </c>
      <c r="AQ913" s="7" t="s">
        <v>58</v>
      </c>
      <c r="AR913" s="7" t="s">
        <v>44</v>
      </c>
      <c r="AS913" s="7" t="s">
        <v>43</v>
      </c>
      <c r="AT913" s="13">
        <v>41760</v>
      </c>
      <c r="AU913" s="13" t="s">
        <v>364</v>
      </c>
      <c r="AV913" s="235" t="str">
        <f t="shared" si="31"/>
        <v>Q2</v>
      </c>
      <c r="AW913" s="7" t="s">
        <v>45</v>
      </c>
      <c r="AX913" s="7" t="s">
        <v>51</v>
      </c>
      <c r="AY913" s="7" t="s">
        <v>52</v>
      </c>
      <c r="AZ913" s="7" t="s">
        <v>38</v>
      </c>
      <c r="BA913" s="15">
        <v>575910.80906214949</v>
      </c>
    </row>
    <row r="914" spans="2:53">
      <c r="B914" s="238"/>
      <c r="C914" s="239"/>
      <c r="D914" s="239"/>
      <c r="E914" s="240"/>
      <c r="F914" s="240"/>
      <c r="G914" s="240"/>
      <c r="H914" s="239"/>
      <c r="I914" s="239"/>
      <c r="J914" s="239"/>
      <c r="K914" s="239"/>
      <c r="L914" s="239"/>
      <c r="M914" s="242"/>
      <c r="S914" s="7" t="s">
        <v>58</v>
      </c>
      <c r="T914" s="7" t="s">
        <v>44</v>
      </c>
      <c r="U914" s="7" t="s">
        <v>43</v>
      </c>
      <c r="V914" s="13">
        <v>41791</v>
      </c>
      <c r="W914" s="13" t="s">
        <v>316</v>
      </c>
      <c r="X914" s="13" t="str">
        <f t="shared" si="30"/>
        <v>6/2/2018</v>
      </c>
      <c r="Y914" s="13" t="s">
        <v>365</v>
      </c>
      <c r="Z914" s="13"/>
      <c r="AA914" s="7">
        <v>6</v>
      </c>
      <c r="AB914" s="7" t="s">
        <v>45</v>
      </c>
      <c r="AC914" s="7" t="s">
        <v>51</v>
      </c>
      <c r="AD914" s="7" t="s">
        <v>52</v>
      </c>
      <c r="AE914" s="7" t="s">
        <v>38</v>
      </c>
      <c r="AF914" s="15">
        <v>978906.42835815961</v>
      </c>
      <c r="AQ914" s="7" t="s">
        <v>58</v>
      </c>
      <c r="AR914" s="7" t="s">
        <v>44</v>
      </c>
      <c r="AS914" s="7" t="s">
        <v>43</v>
      </c>
      <c r="AT914" s="13">
        <v>41791</v>
      </c>
      <c r="AU914" s="13" t="s">
        <v>365</v>
      </c>
      <c r="AV914" s="235" t="str">
        <f t="shared" si="31"/>
        <v>Q2</v>
      </c>
      <c r="AW914" s="7" t="s">
        <v>45</v>
      </c>
      <c r="AX914" s="7" t="s">
        <v>51</v>
      </c>
      <c r="AY914" s="7" t="s">
        <v>52</v>
      </c>
      <c r="AZ914" s="7" t="s">
        <v>38</v>
      </c>
      <c r="BA914" s="15">
        <v>978906.42835815961</v>
      </c>
    </row>
    <row r="915" spans="2:53">
      <c r="B915" s="243"/>
      <c r="C915" s="244"/>
      <c r="D915" s="244"/>
      <c r="E915" s="245"/>
      <c r="F915" s="245"/>
      <c r="G915" s="245"/>
      <c r="H915" s="244"/>
      <c r="I915" s="244"/>
      <c r="J915" s="244"/>
      <c r="K915" s="244"/>
      <c r="L915" s="244"/>
      <c r="M915" s="247"/>
      <c r="S915" s="7" t="s">
        <v>58</v>
      </c>
      <c r="T915" s="7" t="s">
        <v>44</v>
      </c>
      <c r="U915" s="7" t="s">
        <v>43</v>
      </c>
      <c r="V915" s="13">
        <v>41456</v>
      </c>
      <c r="W915" s="13" t="s">
        <v>317</v>
      </c>
      <c r="X915" s="13" t="str">
        <f t="shared" si="30"/>
        <v>7/2/2017</v>
      </c>
      <c r="Y915" s="13" t="s">
        <v>354</v>
      </c>
      <c r="Z915" s="13"/>
      <c r="AA915" s="7">
        <v>7</v>
      </c>
      <c r="AB915" s="7" t="s">
        <v>45</v>
      </c>
      <c r="AC915" s="7" t="s">
        <v>51</v>
      </c>
      <c r="AD915" s="7" t="s">
        <v>53</v>
      </c>
      <c r="AE915" s="7" t="s">
        <v>38</v>
      </c>
      <c r="AF915" s="15">
        <v>255350.32112459998</v>
      </c>
      <c r="AQ915" s="7" t="s">
        <v>58</v>
      </c>
      <c r="AR915" s="7" t="s">
        <v>44</v>
      </c>
      <c r="AS915" s="7" t="s">
        <v>43</v>
      </c>
      <c r="AT915" s="13">
        <v>41456</v>
      </c>
      <c r="AU915" s="13" t="s">
        <v>354</v>
      </c>
      <c r="AV915" s="235" t="str">
        <f t="shared" si="31"/>
        <v>Q3</v>
      </c>
      <c r="AW915" s="7" t="s">
        <v>45</v>
      </c>
      <c r="AX915" s="7" t="s">
        <v>51</v>
      </c>
      <c r="AY915" s="7" t="s">
        <v>53</v>
      </c>
      <c r="AZ915" s="7" t="s">
        <v>38</v>
      </c>
      <c r="BA915" s="15">
        <v>255350.32112459998</v>
      </c>
    </row>
    <row r="916" spans="2:53">
      <c r="B916" s="238"/>
      <c r="C916" s="239"/>
      <c r="D916" s="239"/>
      <c r="E916" s="240"/>
      <c r="F916" s="240"/>
      <c r="G916" s="240"/>
      <c r="H916" s="239"/>
      <c r="I916" s="239"/>
      <c r="J916" s="239"/>
      <c r="K916" s="239"/>
      <c r="L916" s="239"/>
      <c r="M916" s="242"/>
      <c r="S916" s="7" t="s">
        <v>58</v>
      </c>
      <c r="T916" s="7" t="s">
        <v>44</v>
      </c>
      <c r="U916" s="7" t="s">
        <v>43</v>
      </c>
      <c r="V916" s="13">
        <v>41487</v>
      </c>
      <c r="W916" s="13" t="s">
        <v>318</v>
      </c>
      <c r="X916" s="13" t="str">
        <f t="shared" si="30"/>
        <v>8/2/2017</v>
      </c>
      <c r="Y916" s="13" t="s">
        <v>355</v>
      </c>
      <c r="Z916" s="13"/>
      <c r="AA916" s="7">
        <v>8</v>
      </c>
      <c r="AB916" s="7" t="s">
        <v>45</v>
      </c>
      <c r="AC916" s="7" t="s">
        <v>51</v>
      </c>
      <c r="AD916" s="7" t="s">
        <v>53</v>
      </c>
      <c r="AE916" s="7" t="s">
        <v>38</v>
      </c>
      <c r="AF916" s="15">
        <v>189875.20710716999</v>
      </c>
      <c r="AQ916" s="7" t="s">
        <v>58</v>
      </c>
      <c r="AR916" s="7" t="s">
        <v>44</v>
      </c>
      <c r="AS916" s="7" t="s">
        <v>43</v>
      </c>
      <c r="AT916" s="13">
        <v>41487</v>
      </c>
      <c r="AU916" s="13" t="s">
        <v>355</v>
      </c>
      <c r="AV916" s="235" t="str">
        <f t="shared" si="31"/>
        <v>Q3</v>
      </c>
      <c r="AW916" s="7" t="s">
        <v>45</v>
      </c>
      <c r="AX916" s="7" t="s">
        <v>51</v>
      </c>
      <c r="AY916" s="7" t="s">
        <v>53</v>
      </c>
      <c r="AZ916" s="7" t="s">
        <v>38</v>
      </c>
      <c r="BA916" s="15">
        <v>189875.20710716999</v>
      </c>
    </row>
    <row r="917" spans="2:53">
      <c r="B917" s="243"/>
      <c r="C917" s="244"/>
      <c r="D917" s="244"/>
      <c r="E917" s="245"/>
      <c r="F917" s="245"/>
      <c r="G917" s="245"/>
      <c r="H917" s="244"/>
      <c r="I917" s="244"/>
      <c r="J917" s="244"/>
      <c r="K917" s="244"/>
      <c r="L917" s="244"/>
      <c r="M917" s="247"/>
      <c r="S917" s="7" t="s">
        <v>58</v>
      </c>
      <c r="T917" s="7" t="s">
        <v>44</v>
      </c>
      <c r="U917" s="7" t="s">
        <v>43</v>
      </c>
      <c r="V917" s="13">
        <v>41518</v>
      </c>
      <c r="W917" s="13" t="s">
        <v>319</v>
      </c>
      <c r="X917" s="13" t="str">
        <f t="shared" si="30"/>
        <v>9/2/2017</v>
      </c>
      <c r="Y917" s="13" t="s">
        <v>356</v>
      </c>
      <c r="Z917" s="13"/>
      <c r="AA917" s="7">
        <v>9</v>
      </c>
      <c r="AB917" s="7" t="s">
        <v>45</v>
      </c>
      <c r="AC917" s="7" t="s">
        <v>51</v>
      </c>
      <c r="AD917" s="7" t="s">
        <v>53</v>
      </c>
      <c r="AE917" s="7" t="s">
        <v>38</v>
      </c>
      <c r="AF917" s="15">
        <v>252931.19233882497</v>
      </c>
      <c r="AQ917" s="7" t="s">
        <v>58</v>
      </c>
      <c r="AR917" s="7" t="s">
        <v>44</v>
      </c>
      <c r="AS917" s="7" t="s">
        <v>43</v>
      </c>
      <c r="AT917" s="13">
        <v>41518</v>
      </c>
      <c r="AU917" s="13" t="s">
        <v>356</v>
      </c>
      <c r="AV917" s="235" t="str">
        <f t="shared" si="31"/>
        <v>Q3</v>
      </c>
      <c r="AW917" s="7" t="s">
        <v>45</v>
      </c>
      <c r="AX917" s="7" t="s">
        <v>51</v>
      </c>
      <c r="AY917" s="7" t="s">
        <v>53</v>
      </c>
      <c r="AZ917" s="7" t="s">
        <v>38</v>
      </c>
      <c r="BA917" s="15">
        <v>252931.19233882497</v>
      </c>
    </row>
    <row r="918" spans="2:53">
      <c r="B918" s="238"/>
      <c r="C918" s="239"/>
      <c r="D918" s="239"/>
      <c r="E918" s="240"/>
      <c r="F918" s="240"/>
      <c r="G918" s="240"/>
      <c r="H918" s="239"/>
      <c r="I918" s="239"/>
      <c r="J918" s="239"/>
      <c r="K918" s="239"/>
      <c r="L918" s="239"/>
      <c r="M918" s="242"/>
      <c r="S918" s="7" t="s">
        <v>58</v>
      </c>
      <c r="T918" s="7" t="s">
        <v>44</v>
      </c>
      <c r="U918" s="7" t="s">
        <v>43</v>
      </c>
      <c r="V918" s="13">
        <v>41548</v>
      </c>
      <c r="W918" s="13" t="s">
        <v>320</v>
      </c>
      <c r="X918" s="13" t="str">
        <f t="shared" si="30"/>
        <v>10/2/2017</v>
      </c>
      <c r="Y918" s="13" t="s">
        <v>357</v>
      </c>
      <c r="Z918" s="13"/>
      <c r="AA918" s="7">
        <v>10</v>
      </c>
      <c r="AB918" s="7" t="s">
        <v>45</v>
      </c>
      <c r="AC918" s="7" t="s">
        <v>51</v>
      </c>
      <c r="AD918" s="7" t="s">
        <v>53</v>
      </c>
      <c r="AE918" s="7" t="s">
        <v>38</v>
      </c>
      <c r="AF918" s="15">
        <v>214527.58832758496</v>
      </c>
      <c r="AQ918" s="7" t="s">
        <v>58</v>
      </c>
      <c r="AR918" s="7" t="s">
        <v>44</v>
      </c>
      <c r="AS918" s="7" t="s">
        <v>43</v>
      </c>
      <c r="AT918" s="13">
        <v>41548</v>
      </c>
      <c r="AU918" s="13" t="s">
        <v>357</v>
      </c>
      <c r="AV918" s="235" t="str">
        <f t="shared" si="31"/>
        <v>Q4</v>
      </c>
      <c r="AW918" s="7" t="s">
        <v>45</v>
      </c>
      <c r="AX918" s="7" t="s">
        <v>51</v>
      </c>
      <c r="AY918" s="7" t="s">
        <v>53</v>
      </c>
      <c r="AZ918" s="7" t="s">
        <v>38</v>
      </c>
      <c r="BA918" s="15">
        <v>214527.58832758496</v>
      </c>
    </row>
    <row r="919" spans="2:53">
      <c r="B919" s="243"/>
      <c r="C919" s="244"/>
      <c r="D919" s="244"/>
      <c r="E919" s="245"/>
      <c r="F919" s="245"/>
      <c r="G919" s="245"/>
      <c r="H919" s="244"/>
      <c r="I919" s="244"/>
      <c r="J919" s="244"/>
      <c r="K919" s="244"/>
      <c r="L919" s="244"/>
      <c r="M919" s="247"/>
      <c r="S919" s="7" t="s">
        <v>58</v>
      </c>
      <c r="T919" s="7" t="s">
        <v>44</v>
      </c>
      <c r="U919" s="7" t="s">
        <v>43</v>
      </c>
      <c r="V919" s="13">
        <v>41579</v>
      </c>
      <c r="W919" s="13" t="s">
        <v>321</v>
      </c>
      <c r="X919" s="13" t="str">
        <f t="shared" si="30"/>
        <v>11/2/2017</v>
      </c>
      <c r="Y919" s="13" t="s">
        <v>358</v>
      </c>
      <c r="Z919" s="13"/>
      <c r="AA919" s="7">
        <v>11</v>
      </c>
      <c r="AB919" s="7" t="s">
        <v>45</v>
      </c>
      <c r="AC919" s="7" t="s">
        <v>51</v>
      </c>
      <c r="AD919" s="7" t="s">
        <v>53</v>
      </c>
      <c r="AE919" s="7" t="s">
        <v>38</v>
      </c>
      <c r="AF919" s="15">
        <v>192844.29660985127</v>
      </c>
      <c r="AQ919" s="7" t="s">
        <v>58</v>
      </c>
      <c r="AR919" s="7" t="s">
        <v>44</v>
      </c>
      <c r="AS919" s="7" t="s">
        <v>43</v>
      </c>
      <c r="AT919" s="13">
        <v>41579</v>
      </c>
      <c r="AU919" s="13" t="s">
        <v>358</v>
      </c>
      <c r="AV919" s="235" t="str">
        <f t="shared" si="31"/>
        <v>Q4</v>
      </c>
      <c r="AW919" s="7" t="s">
        <v>45</v>
      </c>
      <c r="AX919" s="7" t="s">
        <v>51</v>
      </c>
      <c r="AY919" s="7" t="s">
        <v>53</v>
      </c>
      <c r="AZ919" s="7" t="s">
        <v>38</v>
      </c>
      <c r="BA919" s="15">
        <v>192844.29660985127</v>
      </c>
    </row>
    <row r="920" spans="2:53">
      <c r="B920" s="238"/>
      <c r="C920" s="239"/>
      <c r="D920" s="239"/>
      <c r="E920" s="240"/>
      <c r="F920" s="240"/>
      <c r="G920" s="240"/>
      <c r="H920" s="239"/>
      <c r="I920" s="239"/>
      <c r="J920" s="239"/>
      <c r="K920" s="239"/>
      <c r="L920" s="239"/>
      <c r="M920" s="242"/>
      <c r="S920" s="7" t="s">
        <v>58</v>
      </c>
      <c r="T920" s="7" t="s">
        <v>44</v>
      </c>
      <c r="U920" s="7" t="s">
        <v>43</v>
      </c>
      <c r="V920" s="13">
        <v>41609</v>
      </c>
      <c r="W920" s="13" t="s">
        <v>322</v>
      </c>
      <c r="X920" s="13" t="str">
        <f t="shared" si="30"/>
        <v>12/2/2017</v>
      </c>
      <c r="Y920" s="13" t="s">
        <v>359</v>
      </c>
      <c r="Z920" s="13"/>
      <c r="AA920" s="7">
        <v>12</v>
      </c>
      <c r="AB920" s="7" t="s">
        <v>45</v>
      </c>
      <c r="AC920" s="7" t="s">
        <v>51</v>
      </c>
      <c r="AD920" s="7" t="s">
        <v>53</v>
      </c>
      <c r="AE920" s="7" t="s">
        <v>38</v>
      </c>
      <c r="AF920" s="15">
        <v>142400.85841800002</v>
      </c>
      <c r="AQ920" s="7" t="s">
        <v>58</v>
      </c>
      <c r="AR920" s="7" t="s">
        <v>44</v>
      </c>
      <c r="AS920" s="7" t="s">
        <v>43</v>
      </c>
      <c r="AT920" s="13">
        <v>41609</v>
      </c>
      <c r="AU920" s="13" t="s">
        <v>359</v>
      </c>
      <c r="AV920" s="235" t="str">
        <f t="shared" si="31"/>
        <v>Q4</v>
      </c>
      <c r="AW920" s="7" t="s">
        <v>45</v>
      </c>
      <c r="AX920" s="7" t="s">
        <v>51</v>
      </c>
      <c r="AY920" s="7" t="s">
        <v>53</v>
      </c>
      <c r="AZ920" s="7" t="s">
        <v>38</v>
      </c>
      <c r="BA920" s="15">
        <v>142400.85841800002</v>
      </c>
    </row>
    <row r="921" spans="2:53">
      <c r="B921" s="243"/>
      <c r="C921" s="244"/>
      <c r="D921" s="244"/>
      <c r="E921" s="245"/>
      <c r="F921" s="245"/>
      <c r="G921" s="245"/>
      <c r="H921" s="244"/>
      <c r="I921" s="244"/>
      <c r="J921" s="244"/>
      <c r="K921" s="244"/>
      <c r="L921" s="244"/>
      <c r="M921" s="247"/>
      <c r="S921" s="7" t="s">
        <v>58</v>
      </c>
      <c r="T921" s="7" t="s">
        <v>44</v>
      </c>
      <c r="U921" s="7" t="s">
        <v>43</v>
      </c>
      <c r="V921" s="13">
        <v>41640</v>
      </c>
      <c r="W921" s="13" t="s">
        <v>312</v>
      </c>
      <c r="X921" s="13" t="str">
        <f t="shared" si="30"/>
        <v>1/2/2018</v>
      </c>
      <c r="Y921" s="13" t="s">
        <v>360</v>
      </c>
      <c r="Z921" s="13"/>
      <c r="AA921" s="7">
        <v>1</v>
      </c>
      <c r="AB921" s="7" t="s">
        <v>45</v>
      </c>
      <c r="AC921" s="7" t="s">
        <v>51</v>
      </c>
      <c r="AD921" s="7" t="s">
        <v>53</v>
      </c>
      <c r="AE921" s="7" t="s">
        <v>38</v>
      </c>
      <c r="AF921" s="15">
        <v>142333.66162723501</v>
      </c>
      <c r="AQ921" s="7" t="s">
        <v>58</v>
      </c>
      <c r="AR921" s="7" t="s">
        <v>44</v>
      </c>
      <c r="AS921" s="7" t="s">
        <v>43</v>
      </c>
      <c r="AT921" s="13">
        <v>41640</v>
      </c>
      <c r="AU921" s="13" t="s">
        <v>360</v>
      </c>
      <c r="AV921" s="235" t="str">
        <f t="shared" si="31"/>
        <v>Q1</v>
      </c>
      <c r="AW921" s="7" t="s">
        <v>45</v>
      </c>
      <c r="AX921" s="7" t="s">
        <v>51</v>
      </c>
      <c r="AY921" s="7" t="s">
        <v>53</v>
      </c>
      <c r="AZ921" s="7" t="s">
        <v>38</v>
      </c>
      <c r="BA921" s="15">
        <v>142333.66162723501</v>
      </c>
    </row>
    <row r="922" spans="2:53">
      <c r="B922" s="238"/>
      <c r="C922" s="239"/>
      <c r="D922" s="239"/>
      <c r="E922" s="240"/>
      <c r="F922" s="240"/>
      <c r="G922" s="240"/>
      <c r="H922" s="239"/>
      <c r="I922" s="239"/>
      <c r="J922" s="239"/>
      <c r="K922" s="239"/>
      <c r="L922" s="239"/>
      <c r="M922" s="242"/>
      <c r="S922" s="7" t="s">
        <v>58</v>
      </c>
      <c r="T922" s="7" t="s">
        <v>44</v>
      </c>
      <c r="U922" s="7" t="s">
        <v>43</v>
      </c>
      <c r="V922" s="13">
        <v>41671</v>
      </c>
      <c r="W922" s="13" t="s">
        <v>313</v>
      </c>
      <c r="X922" s="13" t="str">
        <f t="shared" si="30"/>
        <v>2/2/2018</v>
      </c>
      <c r="Y922" s="13" t="s">
        <v>361</v>
      </c>
      <c r="Z922" s="13"/>
      <c r="AA922" s="7">
        <v>2</v>
      </c>
      <c r="AB922" s="7" t="s">
        <v>45</v>
      </c>
      <c r="AC922" s="7" t="s">
        <v>51</v>
      </c>
      <c r="AD922" s="7" t="s">
        <v>53</v>
      </c>
      <c r="AE922" s="7" t="s">
        <v>38</v>
      </c>
      <c r="AF922" s="15">
        <v>133057.43558932497</v>
      </c>
      <c r="AQ922" s="7" t="s">
        <v>58</v>
      </c>
      <c r="AR922" s="7" t="s">
        <v>44</v>
      </c>
      <c r="AS922" s="7" t="s">
        <v>43</v>
      </c>
      <c r="AT922" s="13">
        <v>41671</v>
      </c>
      <c r="AU922" s="13" t="s">
        <v>361</v>
      </c>
      <c r="AV922" s="235" t="str">
        <f t="shared" si="31"/>
        <v>Q1</v>
      </c>
      <c r="AW922" s="7" t="s">
        <v>45</v>
      </c>
      <c r="AX922" s="7" t="s">
        <v>51</v>
      </c>
      <c r="AY922" s="7" t="s">
        <v>53</v>
      </c>
      <c r="AZ922" s="7" t="s">
        <v>38</v>
      </c>
      <c r="BA922" s="15">
        <v>133057.43558932497</v>
      </c>
    </row>
    <row r="923" spans="2:53">
      <c r="B923" s="243"/>
      <c r="C923" s="244"/>
      <c r="D923" s="244"/>
      <c r="E923" s="245"/>
      <c r="F923" s="245"/>
      <c r="G923" s="245"/>
      <c r="H923" s="244"/>
      <c r="I923" s="244"/>
      <c r="J923" s="244"/>
      <c r="K923" s="244"/>
      <c r="L923" s="244"/>
      <c r="M923" s="247"/>
      <c r="S923" s="7" t="s">
        <v>58</v>
      </c>
      <c r="T923" s="7" t="s">
        <v>44</v>
      </c>
      <c r="U923" s="7" t="s">
        <v>43</v>
      </c>
      <c r="V923" s="13">
        <v>41699</v>
      </c>
      <c r="W923" s="13" t="s">
        <v>314</v>
      </c>
      <c r="X923" s="13" t="str">
        <f t="shared" si="30"/>
        <v>3/2/2018</v>
      </c>
      <c r="Y923" s="13" t="s">
        <v>362</v>
      </c>
      <c r="Z923" s="13"/>
      <c r="AA923" s="7">
        <v>3</v>
      </c>
      <c r="AB923" s="7" t="s">
        <v>45</v>
      </c>
      <c r="AC923" s="7" t="s">
        <v>51</v>
      </c>
      <c r="AD923" s="7" t="s">
        <v>53</v>
      </c>
      <c r="AE923" s="7" t="s">
        <v>38</v>
      </c>
      <c r="AF923" s="15">
        <v>182458.70267756627</v>
      </c>
      <c r="AQ923" s="7" t="s">
        <v>58</v>
      </c>
      <c r="AR923" s="7" t="s">
        <v>44</v>
      </c>
      <c r="AS923" s="7" t="s">
        <v>43</v>
      </c>
      <c r="AT923" s="13">
        <v>41699</v>
      </c>
      <c r="AU923" s="13" t="s">
        <v>362</v>
      </c>
      <c r="AV923" s="235" t="str">
        <f t="shared" si="31"/>
        <v>Q1</v>
      </c>
      <c r="AW923" s="7" t="s">
        <v>45</v>
      </c>
      <c r="AX923" s="7" t="s">
        <v>51</v>
      </c>
      <c r="AY923" s="7" t="s">
        <v>53</v>
      </c>
      <c r="AZ923" s="7" t="s">
        <v>38</v>
      </c>
      <c r="BA923" s="15">
        <v>182458.70267756627</v>
      </c>
    </row>
    <row r="924" spans="2:53">
      <c r="B924" s="238"/>
      <c r="C924" s="239"/>
      <c r="D924" s="239"/>
      <c r="E924" s="240"/>
      <c r="F924" s="240"/>
      <c r="G924" s="240"/>
      <c r="H924" s="239"/>
      <c r="I924" s="239"/>
      <c r="J924" s="239"/>
      <c r="K924" s="239"/>
      <c r="L924" s="239"/>
      <c r="M924" s="242"/>
      <c r="S924" s="7" t="s">
        <v>58</v>
      </c>
      <c r="T924" s="7" t="s">
        <v>44</v>
      </c>
      <c r="U924" s="7" t="s">
        <v>43</v>
      </c>
      <c r="V924" s="13">
        <v>41730</v>
      </c>
      <c r="W924" s="13" t="s">
        <v>315</v>
      </c>
      <c r="X924" s="13" t="str">
        <f t="shared" ref="X924:X987" si="32">MONTH(V924)&amp; "/" &amp; DAY(V924) &amp; "/" &amp; YEAR(V924)</f>
        <v>4/2/2018</v>
      </c>
      <c r="Y924" s="13" t="s">
        <v>363</v>
      </c>
      <c r="Z924" s="13"/>
      <c r="AA924" s="7">
        <v>4</v>
      </c>
      <c r="AB924" s="7" t="s">
        <v>45</v>
      </c>
      <c r="AC924" s="7" t="s">
        <v>51</v>
      </c>
      <c r="AD924" s="7" t="s">
        <v>53</v>
      </c>
      <c r="AE924" s="7" t="s">
        <v>38</v>
      </c>
      <c r="AF924" s="15">
        <v>104660.20871123999</v>
      </c>
      <c r="AQ924" s="7" t="s">
        <v>58</v>
      </c>
      <c r="AR924" s="7" t="s">
        <v>44</v>
      </c>
      <c r="AS924" s="7" t="s">
        <v>43</v>
      </c>
      <c r="AT924" s="13">
        <v>41730</v>
      </c>
      <c r="AU924" s="13" t="s">
        <v>363</v>
      </c>
      <c r="AV924" s="235" t="str">
        <f t="shared" ref="AV924:AV987" si="33">"Q"&amp;ROUNDUP(MONTH(AU924)/3,0)</f>
        <v>Q2</v>
      </c>
      <c r="AW924" s="7" t="s">
        <v>45</v>
      </c>
      <c r="AX924" s="7" t="s">
        <v>51</v>
      </c>
      <c r="AY924" s="7" t="s">
        <v>53</v>
      </c>
      <c r="AZ924" s="7" t="s">
        <v>38</v>
      </c>
      <c r="BA924" s="15">
        <v>104660.20871123999</v>
      </c>
    </row>
    <row r="925" spans="2:53">
      <c r="B925" s="243"/>
      <c r="C925" s="244"/>
      <c r="D925" s="244"/>
      <c r="E925" s="245"/>
      <c r="F925" s="245"/>
      <c r="G925" s="245"/>
      <c r="H925" s="244"/>
      <c r="I925" s="244"/>
      <c r="J925" s="244"/>
      <c r="K925" s="244"/>
      <c r="L925" s="244"/>
      <c r="M925" s="247"/>
      <c r="S925" s="7" t="s">
        <v>58</v>
      </c>
      <c r="T925" s="7" t="s">
        <v>44</v>
      </c>
      <c r="U925" s="7" t="s">
        <v>43</v>
      </c>
      <c r="V925" s="13">
        <v>41760</v>
      </c>
      <c r="W925" s="13" t="s">
        <v>272</v>
      </c>
      <c r="X925" s="13" t="str">
        <f t="shared" si="32"/>
        <v>5/2/2018</v>
      </c>
      <c r="Y925" s="13" t="s">
        <v>364</v>
      </c>
      <c r="Z925" s="13"/>
      <c r="AA925" s="7">
        <v>5</v>
      </c>
      <c r="AB925" s="7" t="s">
        <v>45</v>
      </c>
      <c r="AC925" s="7" t="s">
        <v>51</v>
      </c>
      <c r="AD925" s="7" t="s">
        <v>53</v>
      </c>
      <c r="AE925" s="7" t="s">
        <v>38</v>
      </c>
      <c r="AF925" s="15">
        <v>126430.43769056996</v>
      </c>
      <c r="AQ925" s="7" t="s">
        <v>58</v>
      </c>
      <c r="AR925" s="7" t="s">
        <v>44</v>
      </c>
      <c r="AS925" s="7" t="s">
        <v>43</v>
      </c>
      <c r="AT925" s="13">
        <v>41760</v>
      </c>
      <c r="AU925" s="13" t="s">
        <v>364</v>
      </c>
      <c r="AV925" s="235" t="str">
        <f t="shared" si="33"/>
        <v>Q2</v>
      </c>
      <c r="AW925" s="7" t="s">
        <v>45</v>
      </c>
      <c r="AX925" s="7" t="s">
        <v>51</v>
      </c>
      <c r="AY925" s="7" t="s">
        <v>53</v>
      </c>
      <c r="AZ925" s="7" t="s">
        <v>38</v>
      </c>
      <c r="BA925" s="15">
        <v>126430.43769056996</v>
      </c>
    </row>
    <row r="926" spans="2:53">
      <c r="B926" s="238"/>
      <c r="C926" s="239"/>
      <c r="D926" s="239"/>
      <c r="E926" s="240"/>
      <c r="F926" s="240"/>
      <c r="G926" s="240"/>
      <c r="H926" s="239"/>
      <c r="I926" s="239"/>
      <c r="J926" s="239"/>
      <c r="K926" s="239"/>
      <c r="L926" s="239"/>
      <c r="M926" s="242"/>
      <c r="S926" s="7" t="s">
        <v>58</v>
      </c>
      <c r="T926" s="7" t="s">
        <v>44</v>
      </c>
      <c r="U926" s="7" t="s">
        <v>43</v>
      </c>
      <c r="V926" s="13">
        <v>41791</v>
      </c>
      <c r="W926" s="13" t="s">
        <v>316</v>
      </c>
      <c r="X926" s="13" t="str">
        <f t="shared" si="32"/>
        <v>6/2/2018</v>
      </c>
      <c r="Y926" s="13" t="s">
        <v>365</v>
      </c>
      <c r="Z926" s="13"/>
      <c r="AA926" s="7">
        <v>6</v>
      </c>
      <c r="AB926" s="7" t="s">
        <v>45</v>
      </c>
      <c r="AC926" s="7" t="s">
        <v>51</v>
      </c>
      <c r="AD926" s="7" t="s">
        <v>53</v>
      </c>
      <c r="AE926" s="7" t="s">
        <v>38</v>
      </c>
      <c r="AF926" s="15">
        <v>230359.10681218505</v>
      </c>
      <c r="AQ926" s="7" t="s">
        <v>58</v>
      </c>
      <c r="AR926" s="7" t="s">
        <v>44</v>
      </c>
      <c r="AS926" s="7" t="s">
        <v>43</v>
      </c>
      <c r="AT926" s="13">
        <v>41791</v>
      </c>
      <c r="AU926" s="13" t="s">
        <v>365</v>
      </c>
      <c r="AV926" s="235" t="str">
        <f t="shared" si="33"/>
        <v>Q2</v>
      </c>
      <c r="AW926" s="7" t="s">
        <v>45</v>
      </c>
      <c r="AX926" s="7" t="s">
        <v>51</v>
      </c>
      <c r="AY926" s="7" t="s">
        <v>53</v>
      </c>
      <c r="AZ926" s="7" t="s">
        <v>38</v>
      </c>
      <c r="BA926" s="15">
        <v>230359.10681218505</v>
      </c>
    </row>
    <row r="927" spans="2:53">
      <c r="B927" s="243"/>
      <c r="C927" s="244"/>
      <c r="D927" s="244"/>
      <c r="E927" s="245"/>
      <c r="F927" s="245"/>
      <c r="G927" s="245"/>
      <c r="H927" s="244"/>
      <c r="I927" s="244"/>
      <c r="J927" s="244"/>
      <c r="K927" s="244"/>
      <c r="L927" s="244"/>
      <c r="M927" s="247"/>
      <c r="S927" s="7" t="s">
        <v>58</v>
      </c>
      <c r="T927" s="7" t="s">
        <v>44</v>
      </c>
      <c r="U927" s="7" t="s">
        <v>43</v>
      </c>
      <c r="V927" s="13">
        <v>41456</v>
      </c>
      <c r="W927" s="13" t="s">
        <v>317</v>
      </c>
      <c r="X927" s="13" t="str">
        <f t="shared" si="32"/>
        <v>7/2/2017</v>
      </c>
      <c r="Y927" s="13" t="s">
        <v>354</v>
      </c>
      <c r="Z927" s="13"/>
      <c r="AA927" s="7">
        <v>7</v>
      </c>
      <c r="AB927" s="7" t="s">
        <v>45</v>
      </c>
      <c r="AC927" s="7" t="s">
        <v>51</v>
      </c>
      <c r="AD927" s="7" t="s">
        <v>54</v>
      </c>
      <c r="AE927" s="7" t="s">
        <v>38</v>
      </c>
      <c r="AF927" s="15">
        <v>660756.15261022374</v>
      </c>
      <c r="AQ927" s="7" t="s">
        <v>58</v>
      </c>
      <c r="AR927" s="7" t="s">
        <v>44</v>
      </c>
      <c r="AS927" s="7" t="s">
        <v>43</v>
      </c>
      <c r="AT927" s="13">
        <v>41456</v>
      </c>
      <c r="AU927" s="13" t="s">
        <v>354</v>
      </c>
      <c r="AV927" s="235" t="str">
        <f t="shared" si="33"/>
        <v>Q3</v>
      </c>
      <c r="AW927" s="7" t="s">
        <v>45</v>
      </c>
      <c r="AX927" s="7" t="s">
        <v>51</v>
      </c>
      <c r="AY927" s="7" t="s">
        <v>54</v>
      </c>
      <c r="AZ927" s="7" t="s">
        <v>38</v>
      </c>
      <c r="BA927" s="15">
        <v>660756.15261022374</v>
      </c>
    </row>
    <row r="928" spans="2:53">
      <c r="B928" s="238"/>
      <c r="C928" s="239"/>
      <c r="D928" s="239"/>
      <c r="E928" s="240"/>
      <c r="F928" s="240"/>
      <c r="G928" s="240"/>
      <c r="H928" s="239"/>
      <c r="I928" s="239"/>
      <c r="J928" s="239"/>
      <c r="K928" s="239"/>
      <c r="L928" s="239"/>
      <c r="M928" s="242"/>
      <c r="S928" s="7" t="s">
        <v>58</v>
      </c>
      <c r="T928" s="7" t="s">
        <v>44</v>
      </c>
      <c r="U928" s="7" t="s">
        <v>43</v>
      </c>
      <c r="V928" s="13">
        <v>41487</v>
      </c>
      <c r="W928" s="13" t="s">
        <v>318</v>
      </c>
      <c r="X928" s="13" t="str">
        <f t="shared" si="32"/>
        <v>8/2/2017</v>
      </c>
      <c r="Y928" s="13" t="s">
        <v>355</v>
      </c>
      <c r="Z928" s="13"/>
      <c r="AA928" s="7">
        <v>8</v>
      </c>
      <c r="AB928" s="7" t="s">
        <v>45</v>
      </c>
      <c r="AC928" s="7" t="s">
        <v>51</v>
      </c>
      <c r="AD928" s="7" t="s">
        <v>54</v>
      </c>
      <c r="AE928" s="7" t="s">
        <v>38</v>
      </c>
      <c r="AF928" s="15">
        <v>529683.55044249841</v>
      </c>
      <c r="AQ928" s="7" t="s">
        <v>58</v>
      </c>
      <c r="AR928" s="7" t="s">
        <v>44</v>
      </c>
      <c r="AS928" s="7" t="s">
        <v>43</v>
      </c>
      <c r="AT928" s="13">
        <v>41487</v>
      </c>
      <c r="AU928" s="13" t="s">
        <v>355</v>
      </c>
      <c r="AV928" s="235" t="str">
        <f t="shared" si="33"/>
        <v>Q3</v>
      </c>
      <c r="AW928" s="7" t="s">
        <v>45</v>
      </c>
      <c r="AX928" s="7" t="s">
        <v>51</v>
      </c>
      <c r="AY928" s="7" t="s">
        <v>54</v>
      </c>
      <c r="AZ928" s="7" t="s">
        <v>38</v>
      </c>
      <c r="BA928" s="15">
        <v>529683.55044249841</v>
      </c>
    </row>
    <row r="929" spans="2:53">
      <c r="B929" s="243"/>
      <c r="C929" s="244"/>
      <c r="D929" s="244"/>
      <c r="E929" s="245"/>
      <c r="F929" s="245"/>
      <c r="G929" s="245"/>
      <c r="H929" s="244"/>
      <c r="I929" s="244"/>
      <c r="J929" s="244"/>
      <c r="K929" s="244"/>
      <c r="L929" s="244"/>
      <c r="M929" s="247"/>
      <c r="S929" s="7" t="s">
        <v>58</v>
      </c>
      <c r="T929" s="7" t="s">
        <v>44</v>
      </c>
      <c r="U929" s="7" t="s">
        <v>43</v>
      </c>
      <c r="V929" s="13">
        <v>41518</v>
      </c>
      <c r="W929" s="13" t="s">
        <v>319</v>
      </c>
      <c r="X929" s="13" t="str">
        <f t="shared" si="32"/>
        <v>9/2/2017</v>
      </c>
      <c r="Y929" s="13" t="s">
        <v>356</v>
      </c>
      <c r="Z929" s="13"/>
      <c r="AA929" s="7">
        <v>9</v>
      </c>
      <c r="AB929" s="7" t="s">
        <v>45</v>
      </c>
      <c r="AC929" s="7" t="s">
        <v>51</v>
      </c>
      <c r="AD929" s="7" t="s">
        <v>54</v>
      </c>
      <c r="AE929" s="7" t="s">
        <v>38</v>
      </c>
      <c r="AF929" s="15">
        <v>672443.49046857841</v>
      </c>
      <c r="AQ929" s="7" t="s">
        <v>58</v>
      </c>
      <c r="AR929" s="7" t="s">
        <v>44</v>
      </c>
      <c r="AS929" s="7" t="s">
        <v>43</v>
      </c>
      <c r="AT929" s="13">
        <v>41518</v>
      </c>
      <c r="AU929" s="13" t="s">
        <v>356</v>
      </c>
      <c r="AV929" s="235" t="str">
        <f t="shared" si="33"/>
        <v>Q3</v>
      </c>
      <c r="AW929" s="7" t="s">
        <v>45</v>
      </c>
      <c r="AX929" s="7" t="s">
        <v>51</v>
      </c>
      <c r="AY929" s="7" t="s">
        <v>54</v>
      </c>
      <c r="AZ929" s="7" t="s">
        <v>38</v>
      </c>
      <c r="BA929" s="15">
        <v>672443.49046857841</v>
      </c>
    </row>
    <row r="930" spans="2:53">
      <c r="B930" s="238"/>
      <c r="C930" s="239"/>
      <c r="D930" s="239"/>
      <c r="E930" s="240"/>
      <c r="F930" s="240"/>
      <c r="G930" s="240"/>
      <c r="H930" s="239"/>
      <c r="I930" s="239"/>
      <c r="J930" s="239"/>
      <c r="K930" s="239"/>
      <c r="L930" s="239"/>
      <c r="M930" s="242"/>
      <c r="S930" s="7" t="s">
        <v>58</v>
      </c>
      <c r="T930" s="7" t="s">
        <v>44</v>
      </c>
      <c r="U930" s="7" t="s">
        <v>43</v>
      </c>
      <c r="V930" s="13">
        <v>41548</v>
      </c>
      <c r="W930" s="13" t="s">
        <v>320</v>
      </c>
      <c r="X930" s="13" t="str">
        <f t="shared" si="32"/>
        <v>10/2/2017</v>
      </c>
      <c r="Y930" s="13" t="s">
        <v>357</v>
      </c>
      <c r="Z930" s="13"/>
      <c r="AA930" s="7">
        <v>10</v>
      </c>
      <c r="AB930" s="7" t="s">
        <v>45</v>
      </c>
      <c r="AC930" s="7" t="s">
        <v>51</v>
      </c>
      <c r="AD930" s="7" t="s">
        <v>54</v>
      </c>
      <c r="AE930" s="7" t="s">
        <v>38</v>
      </c>
      <c r="AF930" s="15">
        <v>585948.31082732871</v>
      </c>
      <c r="AQ930" s="7" t="s">
        <v>58</v>
      </c>
      <c r="AR930" s="7" t="s">
        <v>44</v>
      </c>
      <c r="AS930" s="7" t="s">
        <v>43</v>
      </c>
      <c r="AT930" s="13">
        <v>41548</v>
      </c>
      <c r="AU930" s="13" t="s">
        <v>357</v>
      </c>
      <c r="AV930" s="235" t="str">
        <f t="shared" si="33"/>
        <v>Q4</v>
      </c>
      <c r="AW930" s="7" t="s">
        <v>45</v>
      </c>
      <c r="AX930" s="7" t="s">
        <v>51</v>
      </c>
      <c r="AY930" s="7" t="s">
        <v>54</v>
      </c>
      <c r="AZ930" s="7" t="s">
        <v>38</v>
      </c>
      <c r="BA930" s="15">
        <v>585948.31082732871</v>
      </c>
    </row>
    <row r="931" spans="2:53">
      <c r="B931" s="243"/>
      <c r="C931" s="244"/>
      <c r="D931" s="244"/>
      <c r="E931" s="245"/>
      <c r="F931" s="245"/>
      <c r="G931" s="245"/>
      <c r="H931" s="244"/>
      <c r="I931" s="244"/>
      <c r="J931" s="244"/>
      <c r="K931" s="244"/>
      <c r="L931" s="244"/>
      <c r="M931" s="247"/>
      <c r="S931" s="7" t="s">
        <v>58</v>
      </c>
      <c r="T931" s="7" t="s">
        <v>44</v>
      </c>
      <c r="U931" s="7" t="s">
        <v>43</v>
      </c>
      <c r="V931" s="13">
        <v>41579</v>
      </c>
      <c r="W931" s="13" t="s">
        <v>321</v>
      </c>
      <c r="X931" s="13" t="str">
        <f t="shared" si="32"/>
        <v>11/2/2017</v>
      </c>
      <c r="Y931" s="13" t="s">
        <v>358</v>
      </c>
      <c r="Z931" s="13"/>
      <c r="AA931" s="7">
        <v>11</v>
      </c>
      <c r="AB931" s="7" t="s">
        <v>45</v>
      </c>
      <c r="AC931" s="7" t="s">
        <v>51</v>
      </c>
      <c r="AD931" s="7" t="s">
        <v>54</v>
      </c>
      <c r="AE931" s="7" t="s">
        <v>38</v>
      </c>
      <c r="AF931" s="15">
        <v>504468.75421239575</v>
      </c>
      <c r="AQ931" s="7" t="s">
        <v>58</v>
      </c>
      <c r="AR931" s="7" t="s">
        <v>44</v>
      </c>
      <c r="AS931" s="7" t="s">
        <v>43</v>
      </c>
      <c r="AT931" s="13">
        <v>41579</v>
      </c>
      <c r="AU931" s="13" t="s">
        <v>358</v>
      </c>
      <c r="AV931" s="235" t="str">
        <f t="shared" si="33"/>
        <v>Q4</v>
      </c>
      <c r="AW931" s="7" t="s">
        <v>45</v>
      </c>
      <c r="AX931" s="7" t="s">
        <v>51</v>
      </c>
      <c r="AY931" s="7" t="s">
        <v>54</v>
      </c>
      <c r="AZ931" s="7" t="s">
        <v>38</v>
      </c>
      <c r="BA931" s="15">
        <v>504468.75421239575</v>
      </c>
    </row>
    <row r="932" spans="2:53">
      <c r="B932" s="238"/>
      <c r="C932" s="239"/>
      <c r="D932" s="239"/>
      <c r="E932" s="240"/>
      <c r="F932" s="240"/>
      <c r="G932" s="240"/>
      <c r="H932" s="239"/>
      <c r="I932" s="239"/>
      <c r="J932" s="239"/>
      <c r="K932" s="239"/>
      <c r="L932" s="239"/>
      <c r="M932" s="242"/>
      <c r="S932" s="7" t="s">
        <v>58</v>
      </c>
      <c r="T932" s="7" t="s">
        <v>44</v>
      </c>
      <c r="U932" s="7" t="s">
        <v>43</v>
      </c>
      <c r="V932" s="13">
        <v>41609</v>
      </c>
      <c r="W932" s="13" t="s">
        <v>322</v>
      </c>
      <c r="X932" s="13" t="str">
        <f t="shared" si="32"/>
        <v>12/2/2017</v>
      </c>
      <c r="Y932" s="13" t="s">
        <v>359</v>
      </c>
      <c r="Z932" s="13"/>
      <c r="AA932" s="7">
        <v>12</v>
      </c>
      <c r="AB932" s="7" t="s">
        <v>45</v>
      </c>
      <c r="AC932" s="7" t="s">
        <v>51</v>
      </c>
      <c r="AD932" s="7" t="s">
        <v>54</v>
      </c>
      <c r="AE932" s="7" t="s">
        <v>38</v>
      </c>
      <c r="AF932" s="15">
        <v>378359.08081662602</v>
      </c>
      <c r="AQ932" s="7" t="s">
        <v>58</v>
      </c>
      <c r="AR932" s="7" t="s">
        <v>44</v>
      </c>
      <c r="AS932" s="7" t="s">
        <v>43</v>
      </c>
      <c r="AT932" s="13">
        <v>41609</v>
      </c>
      <c r="AU932" s="13" t="s">
        <v>359</v>
      </c>
      <c r="AV932" s="235" t="str">
        <f t="shared" si="33"/>
        <v>Q4</v>
      </c>
      <c r="AW932" s="7" t="s">
        <v>45</v>
      </c>
      <c r="AX932" s="7" t="s">
        <v>51</v>
      </c>
      <c r="AY932" s="7" t="s">
        <v>54</v>
      </c>
      <c r="AZ932" s="7" t="s">
        <v>38</v>
      </c>
      <c r="BA932" s="15">
        <v>378359.08081662602</v>
      </c>
    </row>
    <row r="933" spans="2:53">
      <c r="B933" s="243"/>
      <c r="C933" s="244"/>
      <c r="D933" s="244"/>
      <c r="E933" s="245"/>
      <c r="F933" s="245"/>
      <c r="G933" s="245"/>
      <c r="H933" s="244"/>
      <c r="I933" s="244"/>
      <c r="J933" s="244"/>
      <c r="K933" s="244"/>
      <c r="L933" s="244"/>
      <c r="M933" s="247"/>
      <c r="S933" s="7" t="s">
        <v>58</v>
      </c>
      <c r="T933" s="7" t="s">
        <v>44</v>
      </c>
      <c r="U933" s="7" t="s">
        <v>43</v>
      </c>
      <c r="V933" s="13">
        <v>41640</v>
      </c>
      <c r="W933" s="13" t="s">
        <v>312</v>
      </c>
      <c r="X933" s="13" t="str">
        <f t="shared" si="32"/>
        <v>1/2/2018</v>
      </c>
      <c r="Y933" s="13" t="s">
        <v>360</v>
      </c>
      <c r="Z933" s="13"/>
      <c r="AA933" s="7">
        <v>1</v>
      </c>
      <c r="AB933" s="7" t="s">
        <v>45</v>
      </c>
      <c r="AC933" s="7" t="s">
        <v>51</v>
      </c>
      <c r="AD933" s="7" t="s">
        <v>54</v>
      </c>
      <c r="AE933" s="7" t="s">
        <v>38</v>
      </c>
      <c r="AF933" s="15">
        <v>395823.36873278162</v>
      </c>
      <c r="AQ933" s="7" t="s">
        <v>58</v>
      </c>
      <c r="AR933" s="7" t="s">
        <v>44</v>
      </c>
      <c r="AS933" s="7" t="s">
        <v>43</v>
      </c>
      <c r="AT933" s="13">
        <v>41640</v>
      </c>
      <c r="AU933" s="13" t="s">
        <v>360</v>
      </c>
      <c r="AV933" s="235" t="str">
        <f t="shared" si="33"/>
        <v>Q1</v>
      </c>
      <c r="AW933" s="7" t="s">
        <v>45</v>
      </c>
      <c r="AX933" s="7" t="s">
        <v>51</v>
      </c>
      <c r="AY933" s="7" t="s">
        <v>54</v>
      </c>
      <c r="AZ933" s="7" t="s">
        <v>38</v>
      </c>
      <c r="BA933" s="15">
        <v>395823.36873278162</v>
      </c>
    </row>
    <row r="934" spans="2:53">
      <c r="B934" s="238"/>
      <c r="C934" s="239"/>
      <c r="D934" s="239"/>
      <c r="E934" s="240"/>
      <c r="F934" s="240"/>
      <c r="G934" s="240"/>
      <c r="H934" s="239"/>
      <c r="I934" s="239"/>
      <c r="J934" s="239"/>
      <c r="K934" s="239"/>
      <c r="L934" s="239"/>
      <c r="M934" s="242"/>
      <c r="S934" s="7" t="s">
        <v>58</v>
      </c>
      <c r="T934" s="7" t="s">
        <v>44</v>
      </c>
      <c r="U934" s="7" t="s">
        <v>43</v>
      </c>
      <c r="V934" s="13">
        <v>41671</v>
      </c>
      <c r="W934" s="13" t="s">
        <v>313</v>
      </c>
      <c r="X934" s="13" t="str">
        <f t="shared" si="32"/>
        <v>2/2/2018</v>
      </c>
      <c r="Y934" s="13" t="s">
        <v>361</v>
      </c>
      <c r="Z934" s="13"/>
      <c r="AA934" s="7">
        <v>2</v>
      </c>
      <c r="AB934" s="7" t="s">
        <v>45</v>
      </c>
      <c r="AC934" s="7" t="s">
        <v>51</v>
      </c>
      <c r="AD934" s="7" t="s">
        <v>54</v>
      </c>
      <c r="AE934" s="7" t="s">
        <v>38</v>
      </c>
      <c r="AF934" s="15">
        <v>329884.52262346615</v>
      </c>
      <c r="AQ934" s="7" t="s">
        <v>58</v>
      </c>
      <c r="AR934" s="7" t="s">
        <v>44</v>
      </c>
      <c r="AS934" s="7" t="s">
        <v>43</v>
      </c>
      <c r="AT934" s="13">
        <v>41671</v>
      </c>
      <c r="AU934" s="13" t="s">
        <v>361</v>
      </c>
      <c r="AV934" s="235" t="str">
        <f t="shared" si="33"/>
        <v>Q1</v>
      </c>
      <c r="AW934" s="7" t="s">
        <v>45</v>
      </c>
      <c r="AX934" s="7" t="s">
        <v>51</v>
      </c>
      <c r="AY934" s="7" t="s">
        <v>54</v>
      </c>
      <c r="AZ934" s="7" t="s">
        <v>38</v>
      </c>
      <c r="BA934" s="15">
        <v>329884.52262346615</v>
      </c>
    </row>
    <row r="935" spans="2:53">
      <c r="B935" s="243"/>
      <c r="C935" s="244"/>
      <c r="D935" s="244"/>
      <c r="E935" s="245"/>
      <c r="F935" s="245"/>
      <c r="G935" s="245"/>
      <c r="H935" s="244"/>
      <c r="I935" s="244"/>
      <c r="J935" s="244"/>
      <c r="K935" s="244"/>
      <c r="L935" s="244"/>
      <c r="M935" s="247"/>
      <c r="S935" s="7" t="s">
        <v>58</v>
      </c>
      <c r="T935" s="7" t="s">
        <v>44</v>
      </c>
      <c r="U935" s="7" t="s">
        <v>43</v>
      </c>
      <c r="V935" s="13">
        <v>41699</v>
      </c>
      <c r="W935" s="13" t="s">
        <v>314</v>
      </c>
      <c r="X935" s="13" t="str">
        <f t="shared" si="32"/>
        <v>3/2/2018</v>
      </c>
      <c r="Y935" s="13" t="s">
        <v>362</v>
      </c>
      <c r="Z935" s="13"/>
      <c r="AA935" s="7">
        <v>3</v>
      </c>
      <c r="AB935" s="7" t="s">
        <v>45</v>
      </c>
      <c r="AC935" s="7" t="s">
        <v>51</v>
      </c>
      <c r="AD935" s="7" t="s">
        <v>54</v>
      </c>
      <c r="AE935" s="7" t="s">
        <v>38</v>
      </c>
      <c r="AF935" s="15">
        <v>446578.08277619159</v>
      </c>
      <c r="AQ935" s="7" t="s">
        <v>58</v>
      </c>
      <c r="AR935" s="7" t="s">
        <v>44</v>
      </c>
      <c r="AS935" s="7" t="s">
        <v>43</v>
      </c>
      <c r="AT935" s="13">
        <v>41699</v>
      </c>
      <c r="AU935" s="13" t="s">
        <v>362</v>
      </c>
      <c r="AV935" s="235" t="str">
        <f t="shared" si="33"/>
        <v>Q1</v>
      </c>
      <c r="AW935" s="7" t="s">
        <v>45</v>
      </c>
      <c r="AX935" s="7" t="s">
        <v>51</v>
      </c>
      <c r="AY935" s="7" t="s">
        <v>54</v>
      </c>
      <c r="AZ935" s="7" t="s">
        <v>38</v>
      </c>
      <c r="BA935" s="15">
        <v>446578.08277619159</v>
      </c>
    </row>
    <row r="936" spans="2:53">
      <c r="B936" s="238"/>
      <c r="C936" s="239"/>
      <c r="D936" s="239"/>
      <c r="E936" s="240"/>
      <c r="F936" s="240"/>
      <c r="G936" s="240"/>
      <c r="H936" s="239"/>
      <c r="I936" s="239"/>
      <c r="J936" s="239"/>
      <c r="K936" s="239"/>
      <c r="L936" s="239"/>
      <c r="M936" s="242"/>
      <c r="S936" s="7" t="s">
        <v>58</v>
      </c>
      <c r="T936" s="7" t="s">
        <v>44</v>
      </c>
      <c r="U936" s="7" t="s">
        <v>43</v>
      </c>
      <c r="V936" s="13">
        <v>41730</v>
      </c>
      <c r="W936" s="13" t="s">
        <v>315</v>
      </c>
      <c r="X936" s="13" t="str">
        <f t="shared" si="32"/>
        <v>4/2/2018</v>
      </c>
      <c r="Y936" s="13" t="s">
        <v>363</v>
      </c>
      <c r="Z936" s="13"/>
      <c r="AA936" s="7">
        <v>4</v>
      </c>
      <c r="AB936" s="7" t="s">
        <v>45</v>
      </c>
      <c r="AC936" s="7" t="s">
        <v>51</v>
      </c>
      <c r="AD936" s="7" t="s">
        <v>54</v>
      </c>
      <c r="AE936" s="7" t="s">
        <v>38</v>
      </c>
      <c r="AF936" s="15">
        <v>255084.77622429357</v>
      </c>
      <c r="AQ936" s="7" t="s">
        <v>58</v>
      </c>
      <c r="AR936" s="7" t="s">
        <v>44</v>
      </c>
      <c r="AS936" s="7" t="s">
        <v>43</v>
      </c>
      <c r="AT936" s="13">
        <v>41730</v>
      </c>
      <c r="AU936" s="13" t="s">
        <v>363</v>
      </c>
      <c r="AV936" s="235" t="str">
        <f t="shared" si="33"/>
        <v>Q2</v>
      </c>
      <c r="AW936" s="7" t="s">
        <v>45</v>
      </c>
      <c r="AX936" s="7" t="s">
        <v>51</v>
      </c>
      <c r="AY936" s="7" t="s">
        <v>54</v>
      </c>
      <c r="AZ936" s="7" t="s">
        <v>38</v>
      </c>
      <c r="BA936" s="15">
        <v>255084.77622429357</v>
      </c>
    </row>
    <row r="937" spans="2:53">
      <c r="B937" s="243"/>
      <c r="C937" s="244"/>
      <c r="D937" s="244"/>
      <c r="E937" s="245"/>
      <c r="F937" s="245"/>
      <c r="G937" s="245"/>
      <c r="H937" s="244"/>
      <c r="I937" s="244"/>
      <c r="J937" s="244"/>
      <c r="K937" s="244"/>
      <c r="L937" s="244"/>
      <c r="M937" s="247"/>
      <c r="S937" s="7" t="s">
        <v>58</v>
      </c>
      <c r="T937" s="7" t="s">
        <v>44</v>
      </c>
      <c r="U937" s="7" t="s">
        <v>43</v>
      </c>
      <c r="V937" s="13">
        <v>41760</v>
      </c>
      <c r="W937" s="13" t="s">
        <v>272</v>
      </c>
      <c r="X937" s="13" t="str">
        <f t="shared" si="32"/>
        <v>5/2/2018</v>
      </c>
      <c r="Y937" s="13" t="s">
        <v>364</v>
      </c>
      <c r="Z937" s="13"/>
      <c r="AA937" s="7">
        <v>5</v>
      </c>
      <c r="AB937" s="7" t="s">
        <v>45</v>
      </c>
      <c r="AC937" s="7" t="s">
        <v>51</v>
      </c>
      <c r="AD937" s="7" t="s">
        <v>54</v>
      </c>
      <c r="AE937" s="7" t="s">
        <v>38</v>
      </c>
      <c r="AF937" s="15">
        <v>307417.20946522552</v>
      </c>
      <c r="AQ937" s="7" t="s">
        <v>58</v>
      </c>
      <c r="AR937" s="7" t="s">
        <v>44</v>
      </c>
      <c r="AS937" s="7" t="s">
        <v>43</v>
      </c>
      <c r="AT937" s="13">
        <v>41760</v>
      </c>
      <c r="AU937" s="13" t="s">
        <v>364</v>
      </c>
      <c r="AV937" s="235" t="str">
        <f t="shared" si="33"/>
        <v>Q2</v>
      </c>
      <c r="AW937" s="7" t="s">
        <v>45</v>
      </c>
      <c r="AX937" s="7" t="s">
        <v>51</v>
      </c>
      <c r="AY937" s="7" t="s">
        <v>54</v>
      </c>
      <c r="AZ937" s="7" t="s">
        <v>38</v>
      </c>
      <c r="BA937" s="15">
        <v>307417.20946522552</v>
      </c>
    </row>
    <row r="938" spans="2:53">
      <c r="B938" s="238"/>
      <c r="C938" s="239"/>
      <c r="D938" s="239"/>
      <c r="E938" s="240"/>
      <c r="F938" s="240"/>
      <c r="G938" s="240"/>
      <c r="H938" s="239"/>
      <c r="I938" s="239"/>
      <c r="J938" s="239"/>
      <c r="K938" s="239"/>
      <c r="L938" s="239"/>
      <c r="M938" s="242"/>
      <c r="S938" s="7" t="s">
        <v>58</v>
      </c>
      <c r="T938" s="7" t="s">
        <v>44</v>
      </c>
      <c r="U938" s="7" t="s">
        <v>43</v>
      </c>
      <c r="V938" s="13">
        <v>41791</v>
      </c>
      <c r="W938" s="13" t="s">
        <v>316</v>
      </c>
      <c r="X938" s="13" t="str">
        <f t="shared" si="32"/>
        <v>6/2/2018</v>
      </c>
      <c r="Y938" s="13" t="s">
        <v>365</v>
      </c>
      <c r="Z938" s="13"/>
      <c r="AA938" s="7">
        <v>6</v>
      </c>
      <c r="AB938" s="7" t="s">
        <v>45</v>
      </c>
      <c r="AC938" s="7" t="s">
        <v>51</v>
      </c>
      <c r="AD938" s="7" t="s">
        <v>54</v>
      </c>
      <c r="AE938" s="7" t="s">
        <v>38</v>
      </c>
      <c r="AF938" s="15">
        <v>612277.97873185331</v>
      </c>
      <c r="AQ938" s="7" t="s">
        <v>58</v>
      </c>
      <c r="AR938" s="7" t="s">
        <v>44</v>
      </c>
      <c r="AS938" s="7" t="s">
        <v>43</v>
      </c>
      <c r="AT938" s="13">
        <v>41791</v>
      </c>
      <c r="AU938" s="13" t="s">
        <v>365</v>
      </c>
      <c r="AV938" s="235" t="str">
        <f t="shared" si="33"/>
        <v>Q2</v>
      </c>
      <c r="AW938" s="7" t="s">
        <v>45</v>
      </c>
      <c r="AX938" s="7" t="s">
        <v>51</v>
      </c>
      <c r="AY938" s="7" t="s">
        <v>54</v>
      </c>
      <c r="AZ938" s="7" t="s">
        <v>38</v>
      </c>
      <c r="BA938" s="15">
        <v>612277.97873185331</v>
      </c>
    </row>
    <row r="939" spans="2:53">
      <c r="B939" s="243"/>
      <c r="C939" s="244"/>
      <c r="D939" s="244"/>
      <c r="E939" s="245"/>
      <c r="F939" s="245"/>
      <c r="G939" s="245"/>
      <c r="H939" s="244"/>
      <c r="I939" s="244"/>
      <c r="J939" s="244"/>
      <c r="K939" s="244"/>
      <c r="L939" s="244"/>
      <c r="M939" s="247"/>
      <c r="S939" s="7" t="s">
        <v>58</v>
      </c>
      <c r="T939" s="7" t="s">
        <v>44</v>
      </c>
      <c r="U939" s="7" t="s">
        <v>43</v>
      </c>
      <c r="V939" s="13">
        <v>41456</v>
      </c>
      <c r="W939" s="13" t="s">
        <v>317</v>
      </c>
      <c r="X939" s="13" t="str">
        <f t="shared" si="32"/>
        <v>7/2/2017</v>
      </c>
      <c r="Y939" s="13" t="s">
        <v>354</v>
      </c>
      <c r="Z939" s="13"/>
      <c r="AA939" s="7">
        <v>7</v>
      </c>
      <c r="AB939" s="7" t="s">
        <v>45</v>
      </c>
      <c r="AC939" s="7" t="s">
        <v>51</v>
      </c>
      <c r="AD939" s="7" t="s">
        <v>55</v>
      </c>
      <c r="AE939" s="7" t="s">
        <v>38</v>
      </c>
      <c r="AF939" s="15">
        <v>204001.78430538269</v>
      </c>
      <c r="AQ939" s="7" t="s">
        <v>58</v>
      </c>
      <c r="AR939" s="7" t="s">
        <v>44</v>
      </c>
      <c r="AS939" s="7" t="s">
        <v>43</v>
      </c>
      <c r="AT939" s="13">
        <v>41456</v>
      </c>
      <c r="AU939" s="13" t="s">
        <v>354</v>
      </c>
      <c r="AV939" s="235" t="str">
        <f t="shared" si="33"/>
        <v>Q3</v>
      </c>
      <c r="AW939" s="7" t="s">
        <v>45</v>
      </c>
      <c r="AX939" s="7" t="s">
        <v>51</v>
      </c>
      <c r="AY939" s="7" t="s">
        <v>55</v>
      </c>
      <c r="AZ939" s="7" t="s">
        <v>38</v>
      </c>
      <c r="BA939" s="15">
        <v>204001.78430538269</v>
      </c>
    </row>
    <row r="940" spans="2:53">
      <c r="B940" s="238"/>
      <c r="C940" s="239"/>
      <c r="D940" s="239"/>
      <c r="E940" s="240"/>
      <c r="F940" s="240"/>
      <c r="G940" s="240"/>
      <c r="H940" s="239"/>
      <c r="I940" s="239"/>
      <c r="J940" s="239"/>
      <c r="K940" s="239"/>
      <c r="L940" s="239"/>
      <c r="M940" s="242"/>
      <c r="S940" s="7" t="s">
        <v>58</v>
      </c>
      <c r="T940" s="7" t="s">
        <v>44</v>
      </c>
      <c r="U940" s="7" t="s">
        <v>43</v>
      </c>
      <c r="V940" s="13">
        <v>41487</v>
      </c>
      <c r="W940" s="13" t="s">
        <v>318</v>
      </c>
      <c r="X940" s="13" t="str">
        <f t="shared" si="32"/>
        <v>8/2/2017</v>
      </c>
      <c r="Y940" s="13" t="s">
        <v>355</v>
      </c>
      <c r="Z940" s="13"/>
      <c r="AA940" s="7">
        <v>8</v>
      </c>
      <c r="AB940" s="7" t="s">
        <v>45</v>
      </c>
      <c r="AC940" s="7" t="s">
        <v>51</v>
      </c>
      <c r="AD940" s="7" t="s">
        <v>55</v>
      </c>
      <c r="AE940" s="7" t="s">
        <v>38</v>
      </c>
      <c r="AF940" s="15">
        <v>156736.8476459604</v>
      </c>
      <c r="AQ940" s="7" t="s">
        <v>58</v>
      </c>
      <c r="AR940" s="7" t="s">
        <v>44</v>
      </c>
      <c r="AS940" s="7" t="s">
        <v>43</v>
      </c>
      <c r="AT940" s="13">
        <v>41487</v>
      </c>
      <c r="AU940" s="13" t="s">
        <v>355</v>
      </c>
      <c r="AV940" s="235" t="str">
        <f t="shared" si="33"/>
        <v>Q3</v>
      </c>
      <c r="AW940" s="7" t="s">
        <v>45</v>
      </c>
      <c r="AX940" s="7" t="s">
        <v>51</v>
      </c>
      <c r="AY940" s="7" t="s">
        <v>55</v>
      </c>
      <c r="AZ940" s="7" t="s">
        <v>38</v>
      </c>
      <c r="BA940" s="15">
        <v>156736.8476459604</v>
      </c>
    </row>
    <row r="941" spans="2:53">
      <c r="B941" s="243"/>
      <c r="C941" s="244"/>
      <c r="D941" s="244"/>
      <c r="E941" s="245"/>
      <c r="F941" s="245"/>
      <c r="G941" s="245"/>
      <c r="H941" s="244"/>
      <c r="I941" s="244"/>
      <c r="J941" s="244"/>
      <c r="K941" s="244"/>
      <c r="L941" s="244"/>
      <c r="M941" s="247"/>
      <c r="S941" s="7" t="s">
        <v>58</v>
      </c>
      <c r="T941" s="7" t="s">
        <v>44</v>
      </c>
      <c r="U941" s="7" t="s">
        <v>43</v>
      </c>
      <c r="V941" s="13">
        <v>41518</v>
      </c>
      <c r="W941" s="13" t="s">
        <v>319</v>
      </c>
      <c r="X941" s="13" t="str">
        <f t="shared" si="32"/>
        <v>9/2/2017</v>
      </c>
      <c r="Y941" s="13" t="s">
        <v>356</v>
      </c>
      <c r="Z941" s="13"/>
      <c r="AA941" s="7">
        <v>9</v>
      </c>
      <c r="AB941" s="7" t="s">
        <v>45</v>
      </c>
      <c r="AC941" s="7" t="s">
        <v>51</v>
      </c>
      <c r="AD941" s="7" t="s">
        <v>55</v>
      </c>
      <c r="AE941" s="7" t="s">
        <v>38</v>
      </c>
      <c r="AF941" s="15">
        <v>244769.18801975637</v>
      </c>
      <c r="AQ941" s="7" t="s">
        <v>58</v>
      </c>
      <c r="AR941" s="7" t="s">
        <v>44</v>
      </c>
      <c r="AS941" s="7" t="s">
        <v>43</v>
      </c>
      <c r="AT941" s="13">
        <v>41518</v>
      </c>
      <c r="AU941" s="13" t="s">
        <v>356</v>
      </c>
      <c r="AV941" s="235" t="str">
        <f t="shared" si="33"/>
        <v>Q3</v>
      </c>
      <c r="AW941" s="7" t="s">
        <v>45</v>
      </c>
      <c r="AX941" s="7" t="s">
        <v>51</v>
      </c>
      <c r="AY941" s="7" t="s">
        <v>55</v>
      </c>
      <c r="AZ941" s="7" t="s">
        <v>38</v>
      </c>
      <c r="BA941" s="15">
        <v>244769.18801975637</v>
      </c>
    </row>
    <row r="942" spans="2:53">
      <c r="B942" s="238"/>
      <c r="C942" s="239"/>
      <c r="D942" s="239"/>
      <c r="E942" s="240"/>
      <c r="F942" s="240"/>
      <c r="G942" s="240"/>
      <c r="H942" s="239"/>
      <c r="I942" s="239"/>
      <c r="J942" s="239"/>
      <c r="K942" s="239"/>
      <c r="L942" s="239"/>
      <c r="M942" s="242"/>
      <c r="S942" s="7" t="s">
        <v>58</v>
      </c>
      <c r="T942" s="7" t="s">
        <v>44</v>
      </c>
      <c r="U942" s="7" t="s">
        <v>43</v>
      </c>
      <c r="V942" s="13">
        <v>41548</v>
      </c>
      <c r="W942" s="13" t="s">
        <v>320</v>
      </c>
      <c r="X942" s="13" t="str">
        <f t="shared" si="32"/>
        <v>10/2/2017</v>
      </c>
      <c r="Y942" s="13" t="s">
        <v>357</v>
      </c>
      <c r="Z942" s="13"/>
      <c r="AA942" s="7">
        <v>10</v>
      </c>
      <c r="AB942" s="7" t="s">
        <v>45</v>
      </c>
      <c r="AC942" s="7" t="s">
        <v>51</v>
      </c>
      <c r="AD942" s="7" t="s">
        <v>55</v>
      </c>
      <c r="AE942" s="7" t="s">
        <v>38</v>
      </c>
      <c r="AF942" s="15">
        <v>198504.61086128399</v>
      </c>
      <c r="AQ942" s="7" t="s">
        <v>58</v>
      </c>
      <c r="AR942" s="7" t="s">
        <v>44</v>
      </c>
      <c r="AS942" s="7" t="s">
        <v>43</v>
      </c>
      <c r="AT942" s="13">
        <v>41548</v>
      </c>
      <c r="AU942" s="13" t="s">
        <v>357</v>
      </c>
      <c r="AV942" s="235" t="str">
        <f t="shared" si="33"/>
        <v>Q4</v>
      </c>
      <c r="AW942" s="7" t="s">
        <v>45</v>
      </c>
      <c r="AX942" s="7" t="s">
        <v>51</v>
      </c>
      <c r="AY942" s="7" t="s">
        <v>55</v>
      </c>
      <c r="AZ942" s="7" t="s">
        <v>38</v>
      </c>
      <c r="BA942" s="15">
        <v>198504.61086128399</v>
      </c>
    </row>
    <row r="943" spans="2:53">
      <c r="B943" s="243"/>
      <c r="C943" s="244"/>
      <c r="D943" s="244"/>
      <c r="E943" s="245"/>
      <c r="F943" s="245"/>
      <c r="G943" s="245"/>
      <c r="H943" s="244"/>
      <c r="I943" s="244"/>
      <c r="J943" s="244"/>
      <c r="K943" s="244"/>
      <c r="L943" s="244"/>
      <c r="M943" s="247"/>
      <c r="S943" s="7" t="s">
        <v>58</v>
      </c>
      <c r="T943" s="7" t="s">
        <v>44</v>
      </c>
      <c r="U943" s="7" t="s">
        <v>43</v>
      </c>
      <c r="V943" s="13">
        <v>41579</v>
      </c>
      <c r="W943" s="13" t="s">
        <v>321</v>
      </c>
      <c r="X943" s="13" t="str">
        <f t="shared" si="32"/>
        <v>11/2/2017</v>
      </c>
      <c r="Y943" s="13" t="s">
        <v>358</v>
      </c>
      <c r="Z943" s="13"/>
      <c r="AA943" s="7">
        <v>11</v>
      </c>
      <c r="AB943" s="7" t="s">
        <v>45</v>
      </c>
      <c r="AC943" s="7" t="s">
        <v>51</v>
      </c>
      <c r="AD943" s="7" t="s">
        <v>55</v>
      </c>
      <c r="AE943" s="7" t="s">
        <v>38</v>
      </c>
      <c r="AF943" s="15">
        <v>174673.83751677407</v>
      </c>
      <c r="AQ943" s="7" t="s">
        <v>58</v>
      </c>
      <c r="AR943" s="7" t="s">
        <v>44</v>
      </c>
      <c r="AS943" s="7" t="s">
        <v>43</v>
      </c>
      <c r="AT943" s="13">
        <v>41579</v>
      </c>
      <c r="AU943" s="13" t="s">
        <v>358</v>
      </c>
      <c r="AV943" s="235" t="str">
        <f t="shared" si="33"/>
        <v>Q4</v>
      </c>
      <c r="AW943" s="7" t="s">
        <v>45</v>
      </c>
      <c r="AX943" s="7" t="s">
        <v>51</v>
      </c>
      <c r="AY943" s="7" t="s">
        <v>55</v>
      </c>
      <c r="AZ943" s="7" t="s">
        <v>38</v>
      </c>
      <c r="BA943" s="15">
        <v>174673.83751677407</v>
      </c>
    </row>
    <row r="944" spans="2:53">
      <c r="B944" s="238"/>
      <c r="C944" s="239"/>
      <c r="D944" s="239"/>
      <c r="E944" s="240"/>
      <c r="F944" s="240"/>
      <c r="G944" s="240"/>
      <c r="H944" s="239"/>
      <c r="I944" s="239"/>
      <c r="J944" s="239"/>
      <c r="K944" s="239"/>
      <c r="L944" s="239"/>
      <c r="M944" s="242"/>
      <c r="S944" s="7" t="s">
        <v>58</v>
      </c>
      <c r="T944" s="7" t="s">
        <v>44</v>
      </c>
      <c r="U944" s="7" t="s">
        <v>43</v>
      </c>
      <c r="V944" s="13">
        <v>41609</v>
      </c>
      <c r="W944" s="13" t="s">
        <v>322</v>
      </c>
      <c r="X944" s="13" t="str">
        <f t="shared" si="32"/>
        <v>12/2/2017</v>
      </c>
      <c r="Y944" s="13" t="s">
        <v>359</v>
      </c>
      <c r="Z944" s="13"/>
      <c r="AA944" s="7">
        <v>12</v>
      </c>
      <c r="AB944" s="7" t="s">
        <v>45</v>
      </c>
      <c r="AC944" s="7" t="s">
        <v>51</v>
      </c>
      <c r="AD944" s="7" t="s">
        <v>55</v>
      </c>
      <c r="AE944" s="7" t="s">
        <v>38</v>
      </c>
      <c r="AF944" s="15">
        <v>117398.02382544601</v>
      </c>
      <c r="AQ944" s="7" t="s">
        <v>58</v>
      </c>
      <c r="AR944" s="7" t="s">
        <v>44</v>
      </c>
      <c r="AS944" s="7" t="s">
        <v>43</v>
      </c>
      <c r="AT944" s="13">
        <v>41609</v>
      </c>
      <c r="AU944" s="13" t="s">
        <v>359</v>
      </c>
      <c r="AV944" s="235" t="str">
        <f t="shared" si="33"/>
        <v>Q4</v>
      </c>
      <c r="AW944" s="7" t="s">
        <v>45</v>
      </c>
      <c r="AX944" s="7" t="s">
        <v>51</v>
      </c>
      <c r="AY944" s="7" t="s">
        <v>55</v>
      </c>
      <c r="AZ944" s="7" t="s">
        <v>38</v>
      </c>
      <c r="BA944" s="15">
        <v>117398.02382544601</v>
      </c>
    </row>
    <row r="945" spans="2:53">
      <c r="B945" s="243"/>
      <c r="C945" s="244"/>
      <c r="D945" s="244"/>
      <c r="E945" s="245"/>
      <c r="F945" s="245"/>
      <c r="G945" s="245"/>
      <c r="H945" s="244"/>
      <c r="I945" s="244"/>
      <c r="J945" s="244"/>
      <c r="K945" s="244"/>
      <c r="L945" s="244"/>
      <c r="M945" s="247"/>
      <c r="S945" s="7" t="s">
        <v>58</v>
      </c>
      <c r="T945" s="7" t="s">
        <v>44</v>
      </c>
      <c r="U945" s="7" t="s">
        <v>43</v>
      </c>
      <c r="V945" s="13">
        <v>41640</v>
      </c>
      <c r="W945" s="13" t="s">
        <v>312</v>
      </c>
      <c r="X945" s="13" t="str">
        <f t="shared" si="32"/>
        <v>1/2/2018</v>
      </c>
      <c r="Y945" s="13" t="s">
        <v>360</v>
      </c>
      <c r="Z945" s="13"/>
      <c r="AA945" s="7">
        <v>1</v>
      </c>
      <c r="AB945" s="7" t="s">
        <v>45</v>
      </c>
      <c r="AC945" s="7" t="s">
        <v>51</v>
      </c>
      <c r="AD945" s="7" t="s">
        <v>55</v>
      </c>
      <c r="AE945" s="7" t="s">
        <v>38</v>
      </c>
      <c r="AF945" s="15">
        <v>122856.00426868859</v>
      </c>
      <c r="AQ945" s="7" t="s">
        <v>58</v>
      </c>
      <c r="AR945" s="7" t="s">
        <v>44</v>
      </c>
      <c r="AS945" s="7" t="s">
        <v>43</v>
      </c>
      <c r="AT945" s="13">
        <v>41640</v>
      </c>
      <c r="AU945" s="13" t="s">
        <v>360</v>
      </c>
      <c r="AV945" s="235" t="str">
        <f t="shared" si="33"/>
        <v>Q1</v>
      </c>
      <c r="AW945" s="7" t="s">
        <v>45</v>
      </c>
      <c r="AX945" s="7" t="s">
        <v>51</v>
      </c>
      <c r="AY945" s="7" t="s">
        <v>55</v>
      </c>
      <c r="AZ945" s="7" t="s">
        <v>38</v>
      </c>
      <c r="BA945" s="15">
        <v>122856.00426868859</v>
      </c>
    </row>
    <row r="946" spans="2:53">
      <c r="B946" s="238"/>
      <c r="C946" s="239"/>
      <c r="D946" s="239"/>
      <c r="E946" s="240"/>
      <c r="F946" s="240"/>
      <c r="G946" s="240"/>
      <c r="H946" s="239"/>
      <c r="I946" s="239"/>
      <c r="J946" s="239"/>
      <c r="K946" s="239"/>
      <c r="L946" s="239"/>
      <c r="M946" s="242"/>
      <c r="S946" s="7" t="s">
        <v>58</v>
      </c>
      <c r="T946" s="7" t="s">
        <v>44</v>
      </c>
      <c r="U946" s="7" t="s">
        <v>43</v>
      </c>
      <c r="V946" s="13">
        <v>41671</v>
      </c>
      <c r="W946" s="13" t="s">
        <v>313</v>
      </c>
      <c r="X946" s="13" t="str">
        <f t="shared" si="32"/>
        <v>2/2/2018</v>
      </c>
      <c r="Y946" s="13" t="s">
        <v>361</v>
      </c>
      <c r="Z946" s="13"/>
      <c r="AA946" s="7">
        <v>2</v>
      </c>
      <c r="AB946" s="7" t="s">
        <v>45</v>
      </c>
      <c r="AC946" s="7" t="s">
        <v>51</v>
      </c>
      <c r="AD946" s="7" t="s">
        <v>55</v>
      </c>
      <c r="AE946" s="7" t="s">
        <v>38</v>
      </c>
      <c r="AF946" s="15">
        <v>115969.228431147</v>
      </c>
      <c r="AQ946" s="7" t="s">
        <v>58</v>
      </c>
      <c r="AR946" s="7" t="s">
        <v>44</v>
      </c>
      <c r="AS946" s="7" t="s">
        <v>43</v>
      </c>
      <c r="AT946" s="13">
        <v>41671</v>
      </c>
      <c r="AU946" s="13" t="s">
        <v>361</v>
      </c>
      <c r="AV946" s="235" t="str">
        <f t="shared" si="33"/>
        <v>Q1</v>
      </c>
      <c r="AW946" s="7" t="s">
        <v>45</v>
      </c>
      <c r="AX946" s="7" t="s">
        <v>51</v>
      </c>
      <c r="AY946" s="7" t="s">
        <v>55</v>
      </c>
      <c r="AZ946" s="7" t="s">
        <v>38</v>
      </c>
      <c r="BA946" s="15">
        <v>115969.228431147</v>
      </c>
    </row>
    <row r="947" spans="2:53">
      <c r="B947" s="243"/>
      <c r="C947" s="244"/>
      <c r="D947" s="244"/>
      <c r="E947" s="245"/>
      <c r="F947" s="245"/>
      <c r="G947" s="245"/>
      <c r="H947" s="244"/>
      <c r="I947" s="244"/>
      <c r="J947" s="244"/>
      <c r="K947" s="244"/>
      <c r="L947" s="244"/>
      <c r="M947" s="247"/>
      <c r="S947" s="7" t="s">
        <v>58</v>
      </c>
      <c r="T947" s="7" t="s">
        <v>44</v>
      </c>
      <c r="U947" s="7" t="s">
        <v>43</v>
      </c>
      <c r="V947" s="13">
        <v>41699</v>
      </c>
      <c r="W947" s="13" t="s">
        <v>314</v>
      </c>
      <c r="X947" s="13" t="str">
        <f t="shared" si="32"/>
        <v>3/2/2018</v>
      </c>
      <c r="Y947" s="13" t="s">
        <v>362</v>
      </c>
      <c r="Z947" s="13"/>
      <c r="AA947" s="7">
        <v>3</v>
      </c>
      <c r="AB947" s="7" t="s">
        <v>45</v>
      </c>
      <c r="AC947" s="7" t="s">
        <v>51</v>
      </c>
      <c r="AD947" s="7" t="s">
        <v>55</v>
      </c>
      <c r="AE947" s="7" t="s">
        <v>38</v>
      </c>
      <c r="AF947" s="15">
        <v>156435.99509763226</v>
      </c>
      <c r="AQ947" s="7" t="s">
        <v>58</v>
      </c>
      <c r="AR947" s="7" t="s">
        <v>44</v>
      </c>
      <c r="AS947" s="7" t="s">
        <v>43</v>
      </c>
      <c r="AT947" s="13">
        <v>41699</v>
      </c>
      <c r="AU947" s="13" t="s">
        <v>362</v>
      </c>
      <c r="AV947" s="235" t="str">
        <f t="shared" si="33"/>
        <v>Q1</v>
      </c>
      <c r="AW947" s="7" t="s">
        <v>45</v>
      </c>
      <c r="AX947" s="7" t="s">
        <v>51</v>
      </c>
      <c r="AY947" s="7" t="s">
        <v>55</v>
      </c>
      <c r="AZ947" s="7" t="s">
        <v>38</v>
      </c>
      <c r="BA947" s="15">
        <v>156435.99509763226</v>
      </c>
    </row>
    <row r="948" spans="2:53">
      <c r="B948" s="238"/>
      <c r="C948" s="239"/>
      <c r="D948" s="239"/>
      <c r="E948" s="240"/>
      <c r="F948" s="240"/>
      <c r="G948" s="240"/>
      <c r="H948" s="239"/>
      <c r="I948" s="239"/>
      <c r="J948" s="239"/>
      <c r="K948" s="239"/>
      <c r="L948" s="239"/>
      <c r="M948" s="242"/>
      <c r="S948" s="7" t="s">
        <v>58</v>
      </c>
      <c r="T948" s="7" t="s">
        <v>44</v>
      </c>
      <c r="U948" s="7" t="s">
        <v>43</v>
      </c>
      <c r="V948" s="13">
        <v>41730</v>
      </c>
      <c r="W948" s="13" t="s">
        <v>315</v>
      </c>
      <c r="X948" s="13" t="str">
        <f t="shared" si="32"/>
        <v>4/2/2018</v>
      </c>
      <c r="Y948" s="13" t="s">
        <v>363</v>
      </c>
      <c r="Z948" s="13"/>
      <c r="AA948" s="7">
        <v>4</v>
      </c>
      <c r="AB948" s="7" t="s">
        <v>45</v>
      </c>
      <c r="AC948" s="7" t="s">
        <v>51</v>
      </c>
      <c r="AD948" s="7" t="s">
        <v>55</v>
      </c>
      <c r="AE948" s="7" t="s">
        <v>38</v>
      </c>
      <c r="AF948" s="15">
        <v>85299.480614602799</v>
      </c>
      <c r="AQ948" s="7" t="s">
        <v>58</v>
      </c>
      <c r="AR948" s="7" t="s">
        <v>44</v>
      </c>
      <c r="AS948" s="7" t="s">
        <v>43</v>
      </c>
      <c r="AT948" s="13">
        <v>41730</v>
      </c>
      <c r="AU948" s="13" t="s">
        <v>363</v>
      </c>
      <c r="AV948" s="235" t="str">
        <f t="shared" si="33"/>
        <v>Q2</v>
      </c>
      <c r="AW948" s="7" t="s">
        <v>45</v>
      </c>
      <c r="AX948" s="7" t="s">
        <v>51</v>
      </c>
      <c r="AY948" s="7" t="s">
        <v>55</v>
      </c>
      <c r="AZ948" s="7" t="s">
        <v>38</v>
      </c>
      <c r="BA948" s="15">
        <v>85299.480614602799</v>
      </c>
    </row>
    <row r="949" spans="2:53">
      <c r="B949" s="243"/>
      <c r="C949" s="244"/>
      <c r="D949" s="244"/>
      <c r="E949" s="245"/>
      <c r="F949" s="245"/>
      <c r="G949" s="245"/>
      <c r="H949" s="244"/>
      <c r="I949" s="244"/>
      <c r="J949" s="244"/>
      <c r="K949" s="244"/>
      <c r="L949" s="244"/>
      <c r="M949" s="247"/>
      <c r="S949" s="7" t="s">
        <v>58</v>
      </c>
      <c r="T949" s="7" t="s">
        <v>44</v>
      </c>
      <c r="U949" s="7" t="s">
        <v>43</v>
      </c>
      <c r="V949" s="13">
        <v>41760</v>
      </c>
      <c r="W949" s="13" t="s">
        <v>272</v>
      </c>
      <c r="X949" s="13" t="str">
        <f t="shared" si="32"/>
        <v>5/2/2018</v>
      </c>
      <c r="Y949" s="13" t="s">
        <v>364</v>
      </c>
      <c r="Z949" s="13"/>
      <c r="AA949" s="7">
        <v>5</v>
      </c>
      <c r="AB949" s="7" t="s">
        <v>45</v>
      </c>
      <c r="AC949" s="7" t="s">
        <v>51</v>
      </c>
      <c r="AD949" s="7" t="s">
        <v>55</v>
      </c>
      <c r="AE949" s="7" t="s">
        <v>38</v>
      </c>
      <c r="AF949" s="15">
        <v>115184.65971776398</v>
      </c>
      <c r="AQ949" s="7" t="s">
        <v>58</v>
      </c>
      <c r="AR949" s="7" t="s">
        <v>44</v>
      </c>
      <c r="AS949" s="7" t="s">
        <v>43</v>
      </c>
      <c r="AT949" s="13">
        <v>41760</v>
      </c>
      <c r="AU949" s="13" t="s">
        <v>364</v>
      </c>
      <c r="AV949" s="235" t="str">
        <f t="shared" si="33"/>
        <v>Q2</v>
      </c>
      <c r="AW949" s="7" t="s">
        <v>45</v>
      </c>
      <c r="AX949" s="7" t="s">
        <v>51</v>
      </c>
      <c r="AY949" s="7" t="s">
        <v>55</v>
      </c>
      <c r="AZ949" s="7" t="s">
        <v>38</v>
      </c>
      <c r="BA949" s="15">
        <v>115184.65971776398</v>
      </c>
    </row>
    <row r="950" spans="2:53">
      <c r="B950" s="238"/>
      <c r="C950" s="239"/>
      <c r="D950" s="239"/>
      <c r="E950" s="240"/>
      <c r="F950" s="240"/>
      <c r="G950" s="240"/>
      <c r="H950" s="239"/>
      <c r="I950" s="239"/>
      <c r="J950" s="239"/>
      <c r="K950" s="239"/>
      <c r="L950" s="239"/>
      <c r="M950" s="242"/>
      <c r="S950" s="7" t="s">
        <v>58</v>
      </c>
      <c r="T950" s="7" t="s">
        <v>44</v>
      </c>
      <c r="U950" s="7" t="s">
        <v>43</v>
      </c>
      <c r="V950" s="13">
        <v>41791</v>
      </c>
      <c r="W950" s="13" t="s">
        <v>316</v>
      </c>
      <c r="X950" s="13" t="str">
        <f t="shared" si="32"/>
        <v>6/2/2018</v>
      </c>
      <c r="Y950" s="13" t="s">
        <v>365</v>
      </c>
      <c r="Z950" s="13"/>
      <c r="AA950" s="7">
        <v>6</v>
      </c>
      <c r="AB950" s="7" t="s">
        <v>45</v>
      </c>
      <c r="AC950" s="7" t="s">
        <v>51</v>
      </c>
      <c r="AD950" s="7" t="s">
        <v>55</v>
      </c>
      <c r="AE950" s="7" t="s">
        <v>38</v>
      </c>
      <c r="AF950" s="15">
        <v>191142.34907568261</v>
      </c>
      <c r="AQ950" s="7" t="s">
        <v>58</v>
      </c>
      <c r="AR950" s="7" t="s">
        <v>44</v>
      </c>
      <c r="AS950" s="7" t="s">
        <v>43</v>
      </c>
      <c r="AT950" s="13">
        <v>41791</v>
      </c>
      <c r="AU950" s="13" t="s">
        <v>365</v>
      </c>
      <c r="AV950" s="235" t="str">
        <f t="shared" si="33"/>
        <v>Q2</v>
      </c>
      <c r="AW950" s="7" t="s">
        <v>45</v>
      </c>
      <c r="AX950" s="7" t="s">
        <v>51</v>
      </c>
      <c r="AY950" s="7" t="s">
        <v>55</v>
      </c>
      <c r="AZ950" s="7" t="s">
        <v>38</v>
      </c>
      <c r="BA950" s="15">
        <v>191142.34907568261</v>
      </c>
    </row>
    <row r="951" spans="2:53">
      <c r="B951" s="243"/>
      <c r="C951" s="244"/>
      <c r="D951" s="244"/>
      <c r="E951" s="245"/>
      <c r="F951" s="245"/>
      <c r="G951" s="245"/>
      <c r="H951" s="244"/>
      <c r="I951" s="244"/>
      <c r="J951" s="244"/>
      <c r="K951" s="244"/>
      <c r="L951" s="244"/>
      <c r="M951" s="247"/>
      <c r="S951" s="7" t="s">
        <v>58</v>
      </c>
      <c r="T951" s="7" t="s">
        <v>44</v>
      </c>
      <c r="U951" s="7" t="s">
        <v>43</v>
      </c>
      <c r="V951" s="13">
        <v>41456</v>
      </c>
      <c r="W951" s="13" t="s">
        <v>317</v>
      </c>
      <c r="X951" s="13" t="str">
        <f t="shared" si="32"/>
        <v>7/2/2017</v>
      </c>
      <c r="Y951" s="13" t="s">
        <v>354</v>
      </c>
      <c r="Z951" s="13"/>
      <c r="AA951" s="7">
        <v>7</v>
      </c>
      <c r="AB951" s="7" t="s">
        <v>45</v>
      </c>
      <c r="AC951" s="7" t="s">
        <v>56</v>
      </c>
      <c r="AD951" s="7" t="s">
        <v>57</v>
      </c>
      <c r="AE951" s="7" t="s">
        <v>38</v>
      </c>
      <c r="AF951" s="15">
        <v>3067822.9919048399</v>
      </c>
      <c r="AQ951" s="7" t="s">
        <v>58</v>
      </c>
      <c r="AR951" s="7" t="s">
        <v>44</v>
      </c>
      <c r="AS951" s="7" t="s">
        <v>43</v>
      </c>
      <c r="AT951" s="13">
        <v>41456</v>
      </c>
      <c r="AU951" s="13" t="s">
        <v>354</v>
      </c>
      <c r="AV951" s="235" t="str">
        <f t="shared" si="33"/>
        <v>Q3</v>
      </c>
      <c r="AW951" s="7" t="s">
        <v>45</v>
      </c>
      <c r="AX951" s="7" t="s">
        <v>56</v>
      </c>
      <c r="AY951" s="7" t="s">
        <v>57</v>
      </c>
      <c r="AZ951" s="7" t="s">
        <v>38</v>
      </c>
      <c r="BA951" s="15">
        <v>3067822.9919048399</v>
      </c>
    </row>
    <row r="952" spans="2:53">
      <c r="B952" s="238"/>
      <c r="C952" s="239"/>
      <c r="D952" s="239"/>
      <c r="E952" s="240"/>
      <c r="F952" s="240"/>
      <c r="G952" s="240"/>
      <c r="H952" s="239"/>
      <c r="I952" s="239"/>
      <c r="J952" s="239"/>
      <c r="K952" s="239"/>
      <c r="L952" s="239"/>
      <c r="M952" s="242"/>
      <c r="S952" s="7" t="s">
        <v>58</v>
      </c>
      <c r="T952" s="7" t="s">
        <v>44</v>
      </c>
      <c r="U952" s="7" t="s">
        <v>43</v>
      </c>
      <c r="V952" s="13">
        <v>41487</v>
      </c>
      <c r="W952" s="13" t="s">
        <v>318</v>
      </c>
      <c r="X952" s="13" t="str">
        <f t="shared" si="32"/>
        <v>8/2/2017</v>
      </c>
      <c r="Y952" s="13" t="s">
        <v>355</v>
      </c>
      <c r="Z952" s="13"/>
      <c r="AA952" s="7">
        <v>8</v>
      </c>
      <c r="AB952" s="7" t="s">
        <v>45</v>
      </c>
      <c r="AC952" s="7" t="s">
        <v>56</v>
      </c>
      <c r="AD952" s="7" t="s">
        <v>57</v>
      </c>
      <c r="AE952" s="7" t="s">
        <v>38</v>
      </c>
      <c r="AF952" s="15">
        <v>2455342.9186057192</v>
      </c>
      <c r="AQ952" s="7" t="s">
        <v>58</v>
      </c>
      <c r="AR952" s="7" t="s">
        <v>44</v>
      </c>
      <c r="AS952" s="7" t="s">
        <v>43</v>
      </c>
      <c r="AT952" s="13">
        <v>41487</v>
      </c>
      <c r="AU952" s="13" t="s">
        <v>355</v>
      </c>
      <c r="AV952" s="235" t="str">
        <f t="shared" si="33"/>
        <v>Q3</v>
      </c>
      <c r="AW952" s="7" t="s">
        <v>45</v>
      </c>
      <c r="AX952" s="7" t="s">
        <v>56</v>
      </c>
      <c r="AY952" s="7" t="s">
        <v>57</v>
      </c>
      <c r="AZ952" s="7" t="s">
        <v>38</v>
      </c>
      <c r="BA952" s="15">
        <v>2455342.9186057192</v>
      </c>
    </row>
    <row r="953" spans="2:53">
      <c r="B953" s="243"/>
      <c r="C953" s="244"/>
      <c r="D953" s="244"/>
      <c r="E953" s="245"/>
      <c r="F953" s="245"/>
      <c r="G953" s="245"/>
      <c r="H953" s="244"/>
      <c r="I953" s="244"/>
      <c r="J953" s="244"/>
      <c r="K953" s="244"/>
      <c r="L953" s="244"/>
      <c r="M953" s="247"/>
      <c r="S953" s="7" t="s">
        <v>58</v>
      </c>
      <c r="T953" s="7" t="s">
        <v>44</v>
      </c>
      <c r="U953" s="7" t="s">
        <v>43</v>
      </c>
      <c r="V953" s="13">
        <v>41518</v>
      </c>
      <c r="W953" s="13" t="s">
        <v>319</v>
      </c>
      <c r="X953" s="13" t="str">
        <f t="shared" si="32"/>
        <v>9/2/2017</v>
      </c>
      <c r="Y953" s="13" t="s">
        <v>356</v>
      </c>
      <c r="Z953" s="13"/>
      <c r="AA953" s="7">
        <v>9</v>
      </c>
      <c r="AB953" s="7" t="s">
        <v>45</v>
      </c>
      <c r="AC953" s="7" t="s">
        <v>56</v>
      </c>
      <c r="AD953" s="7" t="s">
        <v>57</v>
      </c>
      <c r="AE953" s="7" t="s">
        <v>38</v>
      </c>
      <c r="AF953" s="15">
        <v>3390820.7358167996</v>
      </c>
      <c r="AQ953" s="7" t="s">
        <v>58</v>
      </c>
      <c r="AR953" s="7" t="s">
        <v>44</v>
      </c>
      <c r="AS953" s="7" t="s">
        <v>43</v>
      </c>
      <c r="AT953" s="13">
        <v>41518</v>
      </c>
      <c r="AU953" s="13" t="s">
        <v>356</v>
      </c>
      <c r="AV953" s="235" t="str">
        <f t="shared" si="33"/>
        <v>Q3</v>
      </c>
      <c r="AW953" s="7" t="s">
        <v>45</v>
      </c>
      <c r="AX953" s="7" t="s">
        <v>56</v>
      </c>
      <c r="AY953" s="7" t="s">
        <v>57</v>
      </c>
      <c r="AZ953" s="7" t="s">
        <v>38</v>
      </c>
      <c r="BA953" s="15">
        <v>3390820.7358167996</v>
      </c>
    </row>
    <row r="954" spans="2:53">
      <c r="B954" s="238"/>
      <c r="C954" s="239"/>
      <c r="D954" s="239"/>
      <c r="E954" s="240"/>
      <c r="F954" s="240"/>
      <c r="G954" s="240"/>
      <c r="H954" s="239"/>
      <c r="I954" s="239"/>
      <c r="J954" s="239"/>
      <c r="K954" s="239"/>
      <c r="L954" s="239"/>
      <c r="M954" s="242"/>
      <c r="S954" s="7" t="s">
        <v>58</v>
      </c>
      <c r="T954" s="7" t="s">
        <v>44</v>
      </c>
      <c r="U954" s="7" t="s">
        <v>43</v>
      </c>
      <c r="V954" s="13">
        <v>41548</v>
      </c>
      <c r="W954" s="13" t="s">
        <v>320</v>
      </c>
      <c r="X954" s="13" t="str">
        <f t="shared" si="32"/>
        <v>10/2/2017</v>
      </c>
      <c r="Y954" s="13" t="s">
        <v>357</v>
      </c>
      <c r="Z954" s="13"/>
      <c r="AA954" s="7">
        <v>10</v>
      </c>
      <c r="AB954" s="7" t="s">
        <v>45</v>
      </c>
      <c r="AC954" s="7" t="s">
        <v>56</v>
      </c>
      <c r="AD954" s="7" t="s">
        <v>57</v>
      </c>
      <c r="AE954" s="7" t="s">
        <v>38</v>
      </c>
      <c r="AF954" s="15">
        <v>2725135.5537314997</v>
      </c>
      <c r="AQ954" s="7" t="s">
        <v>58</v>
      </c>
      <c r="AR954" s="7" t="s">
        <v>44</v>
      </c>
      <c r="AS954" s="7" t="s">
        <v>43</v>
      </c>
      <c r="AT954" s="13">
        <v>41548</v>
      </c>
      <c r="AU954" s="13" t="s">
        <v>357</v>
      </c>
      <c r="AV954" s="235" t="str">
        <f t="shared" si="33"/>
        <v>Q4</v>
      </c>
      <c r="AW954" s="7" t="s">
        <v>45</v>
      </c>
      <c r="AX954" s="7" t="s">
        <v>56</v>
      </c>
      <c r="AY954" s="7" t="s">
        <v>57</v>
      </c>
      <c r="AZ954" s="7" t="s">
        <v>38</v>
      </c>
      <c r="BA954" s="15">
        <v>2725135.5537314997</v>
      </c>
    </row>
    <row r="955" spans="2:53">
      <c r="B955" s="243"/>
      <c r="C955" s="244"/>
      <c r="D955" s="244"/>
      <c r="E955" s="245"/>
      <c r="F955" s="245"/>
      <c r="G955" s="245"/>
      <c r="H955" s="244"/>
      <c r="I955" s="244"/>
      <c r="J955" s="244"/>
      <c r="K955" s="244"/>
      <c r="L955" s="244"/>
      <c r="M955" s="247"/>
      <c r="S955" s="7" t="s">
        <v>58</v>
      </c>
      <c r="T955" s="7" t="s">
        <v>44</v>
      </c>
      <c r="U955" s="7" t="s">
        <v>43</v>
      </c>
      <c r="V955" s="13">
        <v>41579</v>
      </c>
      <c r="W955" s="13" t="s">
        <v>321</v>
      </c>
      <c r="X955" s="13" t="str">
        <f t="shared" si="32"/>
        <v>11/2/2017</v>
      </c>
      <c r="Y955" s="13" t="s">
        <v>358</v>
      </c>
      <c r="Z955" s="13"/>
      <c r="AA955" s="7">
        <v>11</v>
      </c>
      <c r="AB955" s="7" t="s">
        <v>45</v>
      </c>
      <c r="AC955" s="7" t="s">
        <v>56</v>
      </c>
      <c r="AD955" s="7" t="s">
        <v>57</v>
      </c>
      <c r="AE955" s="7" t="s">
        <v>38</v>
      </c>
      <c r="AF955" s="15">
        <v>2517178.5408305251</v>
      </c>
      <c r="AQ955" s="7" t="s">
        <v>58</v>
      </c>
      <c r="AR955" s="7" t="s">
        <v>44</v>
      </c>
      <c r="AS955" s="7" t="s">
        <v>43</v>
      </c>
      <c r="AT955" s="13">
        <v>41579</v>
      </c>
      <c r="AU955" s="13" t="s">
        <v>358</v>
      </c>
      <c r="AV955" s="235" t="str">
        <f t="shared" si="33"/>
        <v>Q4</v>
      </c>
      <c r="AW955" s="7" t="s">
        <v>45</v>
      </c>
      <c r="AX955" s="7" t="s">
        <v>56</v>
      </c>
      <c r="AY955" s="7" t="s">
        <v>57</v>
      </c>
      <c r="AZ955" s="7" t="s">
        <v>38</v>
      </c>
      <c r="BA955" s="15">
        <v>2517178.5408305251</v>
      </c>
    </row>
    <row r="956" spans="2:53">
      <c r="B956" s="238"/>
      <c r="C956" s="239"/>
      <c r="D956" s="239"/>
      <c r="E956" s="240"/>
      <c r="F956" s="240"/>
      <c r="G956" s="240"/>
      <c r="H956" s="239"/>
      <c r="I956" s="239"/>
      <c r="J956" s="239"/>
      <c r="K956" s="239"/>
      <c r="L956" s="239"/>
      <c r="M956" s="242"/>
      <c r="S956" s="7" t="s">
        <v>58</v>
      </c>
      <c r="T956" s="7" t="s">
        <v>44</v>
      </c>
      <c r="U956" s="7" t="s">
        <v>43</v>
      </c>
      <c r="V956" s="13">
        <v>41609</v>
      </c>
      <c r="W956" s="13" t="s">
        <v>322</v>
      </c>
      <c r="X956" s="13" t="str">
        <f t="shared" si="32"/>
        <v>12/2/2017</v>
      </c>
      <c r="Y956" s="13" t="s">
        <v>359</v>
      </c>
      <c r="Z956" s="13"/>
      <c r="AA956" s="7">
        <v>12</v>
      </c>
      <c r="AB956" s="7" t="s">
        <v>45</v>
      </c>
      <c r="AC956" s="7" t="s">
        <v>56</v>
      </c>
      <c r="AD956" s="7" t="s">
        <v>57</v>
      </c>
      <c r="AE956" s="7" t="s">
        <v>38</v>
      </c>
      <c r="AF956" s="15">
        <v>1767206.136907575</v>
      </c>
      <c r="AQ956" s="7" t="s">
        <v>58</v>
      </c>
      <c r="AR956" s="7" t="s">
        <v>44</v>
      </c>
      <c r="AS956" s="7" t="s">
        <v>43</v>
      </c>
      <c r="AT956" s="13">
        <v>41609</v>
      </c>
      <c r="AU956" s="13" t="s">
        <v>359</v>
      </c>
      <c r="AV956" s="235" t="str">
        <f t="shared" si="33"/>
        <v>Q4</v>
      </c>
      <c r="AW956" s="7" t="s">
        <v>45</v>
      </c>
      <c r="AX956" s="7" t="s">
        <v>56</v>
      </c>
      <c r="AY956" s="7" t="s">
        <v>57</v>
      </c>
      <c r="AZ956" s="7" t="s">
        <v>38</v>
      </c>
      <c r="BA956" s="15">
        <v>1767206.136907575</v>
      </c>
    </row>
    <row r="957" spans="2:53">
      <c r="B957" s="243"/>
      <c r="C957" s="244"/>
      <c r="D957" s="244"/>
      <c r="E957" s="245"/>
      <c r="F957" s="245"/>
      <c r="G957" s="245"/>
      <c r="H957" s="244"/>
      <c r="I957" s="244"/>
      <c r="J957" s="244"/>
      <c r="K957" s="244"/>
      <c r="L957" s="244"/>
      <c r="M957" s="247"/>
      <c r="S957" s="7" t="s">
        <v>58</v>
      </c>
      <c r="T957" s="7" t="s">
        <v>44</v>
      </c>
      <c r="U957" s="7" t="s">
        <v>43</v>
      </c>
      <c r="V957" s="13">
        <v>41640</v>
      </c>
      <c r="W957" s="13" t="s">
        <v>312</v>
      </c>
      <c r="X957" s="13" t="str">
        <f t="shared" si="32"/>
        <v>1/2/2018</v>
      </c>
      <c r="Y957" s="13" t="s">
        <v>360</v>
      </c>
      <c r="Z957" s="13"/>
      <c r="AA957" s="7">
        <v>1</v>
      </c>
      <c r="AB957" s="7" t="s">
        <v>45</v>
      </c>
      <c r="AC957" s="7" t="s">
        <v>56</v>
      </c>
      <c r="AD957" s="7" t="s">
        <v>57</v>
      </c>
      <c r="AE957" s="7" t="s">
        <v>38</v>
      </c>
      <c r="AF957" s="15">
        <v>1961436.6334718997</v>
      </c>
      <c r="AQ957" s="7" t="s">
        <v>58</v>
      </c>
      <c r="AR957" s="7" t="s">
        <v>44</v>
      </c>
      <c r="AS957" s="7" t="s">
        <v>43</v>
      </c>
      <c r="AT957" s="13">
        <v>41640</v>
      </c>
      <c r="AU957" s="13" t="s">
        <v>360</v>
      </c>
      <c r="AV957" s="235" t="str">
        <f t="shared" si="33"/>
        <v>Q1</v>
      </c>
      <c r="AW957" s="7" t="s">
        <v>45</v>
      </c>
      <c r="AX957" s="7" t="s">
        <v>56</v>
      </c>
      <c r="AY957" s="7" t="s">
        <v>57</v>
      </c>
      <c r="AZ957" s="7" t="s">
        <v>38</v>
      </c>
      <c r="BA957" s="15">
        <v>1961436.6334718997</v>
      </c>
    </row>
    <row r="958" spans="2:53">
      <c r="B958" s="238"/>
      <c r="C958" s="239"/>
      <c r="D958" s="239"/>
      <c r="E958" s="240"/>
      <c r="F958" s="240"/>
      <c r="G958" s="240"/>
      <c r="H958" s="239"/>
      <c r="I958" s="239"/>
      <c r="J958" s="239"/>
      <c r="K958" s="239"/>
      <c r="L958" s="239"/>
      <c r="M958" s="248"/>
      <c r="S958" s="7" t="s">
        <v>58</v>
      </c>
      <c r="T958" s="7" t="s">
        <v>44</v>
      </c>
      <c r="U958" s="7" t="s">
        <v>43</v>
      </c>
      <c r="V958" s="13">
        <v>41671</v>
      </c>
      <c r="W958" s="13" t="s">
        <v>313</v>
      </c>
      <c r="X958" s="13" t="str">
        <f t="shared" si="32"/>
        <v>2/2/2018</v>
      </c>
      <c r="Y958" s="13" t="s">
        <v>361</v>
      </c>
      <c r="Z958" s="13"/>
      <c r="AA958" s="7">
        <v>2</v>
      </c>
      <c r="AB958" s="7" t="s">
        <v>45</v>
      </c>
      <c r="AC958" s="7" t="s">
        <v>56</v>
      </c>
      <c r="AD958" s="7" t="s">
        <v>57</v>
      </c>
      <c r="AE958" s="7" t="s">
        <v>38</v>
      </c>
      <c r="AF958" s="15">
        <v>1593530.5935860998</v>
      </c>
      <c r="AQ958" s="7" t="s">
        <v>58</v>
      </c>
      <c r="AR958" s="7" t="s">
        <v>44</v>
      </c>
      <c r="AS958" s="7" t="s">
        <v>43</v>
      </c>
      <c r="AT958" s="13">
        <v>41671</v>
      </c>
      <c r="AU958" s="13" t="s">
        <v>361</v>
      </c>
      <c r="AV958" s="235" t="str">
        <f t="shared" si="33"/>
        <v>Q1</v>
      </c>
      <c r="AW958" s="7" t="s">
        <v>45</v>
      </c>
      <c r="AX958" s="7" t="s">
        <v>56</v>
      </c>
      <c r="AY958" s="7" t="s">
        <v>57</v>
      </c>
      <c r="AZ958" s="7" t="s">
        <v>38</v>
      </c>
      <c r="BA958" s="15">
        <v>1593530.5935860998</v>
      </c>
    </row>
    <row r="959" spans="2:53">
      <c r="B959" s="243"/>
      <c r="C959" s="244"/>
      <c r="D959" s="244"/>
      <c r="E959" s="245"/>
      <c r="F959" s="245"/>
      <c r="G959" s="245"/>
      <c r="H959" s="244"/>
      <c r="I959" s="244"/>
      <c r="J959" s="244"/>
      <c r="K959" s="244"/>
      <c r="L959" s="244"/>
      <c r="M959" s="249"/>
      <c r="S959" s="7" t="s">
        <v>58</v>
      </c>
      <c r="T959" s="7" t="s">
        <v>44</v>
      </c>
      <c r="U959" s="7" t="s">
        <v>43</v>
      </c>
      <c r="V959" s="13">
        <v>41699</v>
      </c>
      <c r="W959" s="13" t="s">
        <v>314</v>
      </c>
      <c r="X959" s="13" t="str">
        <f t="shared" si="32"/>
        <v>3/2/2018</v>
      </c>
      <c r="Y959" s="13" t="s">
        <v>362</v>
      </c>
      <c r="Z959" s="13"/>
      <c r="AA959" s="7">
        <v>3</v>
      </c>
      <c r="AB959" s="7" t="s">
        <v>45</v>
      </c>
      <c r="AC959" s="7" t="s">
        <v>56</v>
      </c>
      <c r="AD959" s="7" t="s">
        <v>57</v>
      </c>
      <c r="AE959" s="7" t="s">
        <v>38</v>
      </c>
      <c r="AF959" s="15">
        <v>2258113.7891461495</v>
      </c>
      <c r="AQ959" s="7" t="s">
        <v>58</v>
      </c>
      <c r="AR959" s="7" t="s">
        <v>44</v>
      </c>
      <c r="AS959" s="7" t="s">
        <v>43</v>
      </c>
      <c r="AT959" s="13">
        <v>41699</v>
      </c>
      <c r="AU959" s="13" t="s">
        <v>362</v>
      </c>
      <c r="AV959" s="235" t="str">
        <f t="shared" si="33"/>
        <v>Q1</v>
      </c>
      <c r="AW959" s="7" t="s">
        <v>45</v>
      </c>
      <c r="AX959" s="7" t="s">
        <v>56</v>
      </c>
      <c r="AY959" s="7" t="s">
        <v>57</v>
      </c>
      <c r="AZ959" s="7" t="s">
        <v>38</v>
      </c>
      <c r="BA959" s="15">
        <v>2258113.7891461495</v>
      </c>
    </row>
    <row r="960" spans="2:53">
      <c r="B960" s="238"/>
      <c r="C960" s="239"/>
      <c r="D960" s="239"/>
      <c r="E960" s="240"/>
      <c r="F960" s="240"/>
      <c r="G960" s="240"/>
      <c r="H960" s="239"/>
      <c r="I960" s="239"/>
      <c r="J960" s="239"/>
      <c r="K960" s="239"/>
      <c r="L960" s="239"/>
      <c r="M960" s="249"/>
      <c r="S960" s="7" t="s">
        <v>58</v>
      </c>
      <c r="T960" s="7" t="s">
        <v>44</v>
      </c>
      <c r="U960" s="7" t="s">
        <v>43</v>
      </c>
      <c r="V960" s="13">
        <v>41730</v>
      </c>
      <c r="W960" s="13" t="s">
        <v>315</v>
      </c>
      <c r="X960" s="13" t="str">
        <f t="shared" si="32"/>
        <v>4/2/2018</v>
      </c>
      <c r="Y960" s="13" t="s">
        <v>363</v>
      </c>
      <c r="Z960" s="13"/>
      <c r="AA960" s="7">
        <v>4</v>
      </c>
      <c r="AB960" s="7" t="s">
        <v>45</v>
      </c>
      <c r="AC960" s="7" t="s">
        <v>56</v>
      </c>
      <c r="AD960" s="7" t="s">
        <v>57</v>
      </c>
      <c r="AE960" s="7" t="s">
        <v>38</v>
      </c>
      <c r="AF960" s="15">
        <v>1190031.30652068</v>
      </c>
      <c r="AQ960" s="7" t="s">
        <v>58</v>
      </c>
      <c r="AR960" s="7" t="s">
        <v>44</v>
      </c>
      <c r="AS960" s="7" t="s">
        <v>43</v>
      </c>
      <c r="AT960" s="13">
        <v>41730</v>
      </c>
      <c r="AU960" s="13" t="s">
        <v>363</v>
      </c>
      <c r="AV960" s="235" t="str">
        <f t="shared" si="33"/>
        <v>Q2</v>
      </c>
      <c r="AW960" s="7" t="s">
        <v>45</v>
      </c>
      <c r="AX960" s="7" t="s">
        <v>56</v>
      </c>
      <c r="AY960" s="7" t="s">
        <v>57</v>
      </c>
      <c r="AZ960" s="7" t="s">
        <v>38</v>
      </c>
      <c r="BA960" s="15">
        <v>1190031.30652068</v>
      </c>
    </row>
    <row r="961" spans="2:53">
      <c r="B961" s="243"/>
      <c r="C961" s="244"/>
      <c r="D961" s="244"/>
      <c r="E961" s="245"/>
      <c r="F961" s="245"/>
      <c r="G961" s="245"/>
      <c r="H961" s="244"/>
      <c r="I961" s="244"/>
      <c r="J961" s="244"/>
      <c r="K961" s="244"/>
      <c r="L961" s="244"/>
      <c r="M961" s="249"/>
      <c r="S961" s="7" t="s">
        <v>58</v>
      </c>
      <c r="T961" s="7" t="s">
        <v>44</v>
      </c>
      <c r="U961" s="7" t="s">
        <v>43</v>
      </c>
      <c r="V961" s="13">
        <v>41760</v>
      </c>
      <c r="W961" s="13" t="s">
        <v>272</v>
      </c>
      <c r="X961" s="13" t="str">
        <f t="shared" si="32"/>
        <v>5/2/2018</v>
      </c>
      <c r="Y961" s="13" t="s">
        <v>364</v>
      </c>
      <c r="Z961" s="13"/>
      <c r="AA961" s="7">
        <v>5</v>
      </c>
      <c r="AB961" s="7" t="s">
        <v>45</v>
      </c>
      <c r="AC961" s="7" t="s">
        <v>56</v>
      </c>
      <c r="AD961" s="7" t="s">
        <v>57</v>
      </c>
      <c r="AE961" s="7" t="s">
        <v>38</v>
      </c>
      <c r="AF961" s="15">
        <v>1572119.1696365993</v>
      </c>
      <c r="AQ961" s="7" t="s">
        <v>58</v>
      </c>
      <c r="AR961" s="7" t="s">
        <v>44</v>
      </c>
      <c r="AS961" s="7" t="s">
        <v>43</v>
      </c>
      <c r="AT961" s="13">
        <v>41760</v>
      </c>
      <c r="AU961" s="13" t="s">
        <v>364</v>
      </c>
      <c r="AV961" s="235" t="str">
        <f t="shared" si="33"/>
        <v>Q2</v>
      </c>
      <c r="AW961" s="7" t="s">
        <v>45</v>
      </c>
      <c r="AX961" s="7" t="s">
        <v>56</v>
      </c>
      <c r="AY961" s="7" t="s">
        <v>57</v>
      </c>
      <c r="AZ961" s="7" t="s">
        <v>38</v>
      </c>
      <c r="BA961" s="15">
        <v>1572119.1696365993</v>
      </c>
    </row>
    <row r="962" spans="2:53">
      <c r="B962" s="238"/>
      <c r="C962" s="239"/>
      <c r="D962" s="239"/>
      <c r="E962" s="240"/>
      <c r="F962" s="240"/>
      <c r="G962" s="240"/>
      <c r="H962" s="239"/>
      <c r="I962" s="239"/>
      <c r="J962" s="239"/>
      <c r="K962" s="239"/>
      <c r="L962" s="239"/>
      <c r="M962" s="249"/>
      <c r="S962" s="7" t="s">
        <v>58</v>
      </c>
      <c r="T962" s="7" t="s">
        <v>44</v>
      </c>
      <c r="U962" s="7" t="s">
        <v>43</v>
      </c>
      <c r="V962" s="13">
        <v>41791</v>
      </c>
      <c r="W962" s="13" t="s">
        <v>316</v>
      </c>
      <c r="X962" s="13" t="str">
        <f t="shared" si="32"/>
        <v>6/2/2018</v>
      </c>
      <c r="Y962" s="13" t="s">
        <v>365</v>
      </c>
      <c r="Z962" s="13"/>
      <c r="AA962" s="7">
        <v>6</v>
      </c>
      <c r="AB962" s="7" t="s">
        <v>45</v>
      </c>
      <c r="AC962" s="7" t="s">
        <v>56</v>
      </c>
      <c r="AD962" s="7" t="s">
        <v>57</v>
      </c>
      <c r="AE962" s="7" t="s">
        <v>38</v>
      </c>
      <c r="AF962" s="15">
        <v>2829210.9406183348</v>
      </c>
      <c r="AQ962" s="7" t="s">
        <v>58</v>
      </c>
      <c r="AR962" s="7" t="s">
        <v>44</v>
      </c>
      <c r="AS962" s="7" t="s">
        <v>43</v>
      </c>
      <c r="AT962" s="13">
        <v>41791</v>
      </c>
      <c r="AU962" s="13" t="s">
        <v>365</v>
      </c>
      <c r="AV962" s="235" t="str">
        <f t="shared" si="33"/>
        <v>Q2</v>
      </c>
      <c r="AW962" s="7" t="s">
        <v>45</v>
      </c>
      <c r="AX962" s="7" t="s">
        <v>56</v>
      </c>
      <c r="AY962" s="7" t="s">
        <v>57</v>
      </c>
      <c r="AZ962" s="7" t="s">
        <v>38</v>
      </c>
      <c r="BA962" s="15">
        <v>2829210.9406183348</v>
      </c>
    </row>
    <row r="963" spans="2:53">
      <c r="B963" s="243"/>
      <c r="C963" s="244"/>
      <c r="D963" s="244"/>
      <c r="E963" s="245"/>
      <c r="F963" s="245"/>
      <c r="G963" s="245"/>
      <c r="H963" s="244"/>
      <c r="I963" s="244"/>
      <c r="J963" s="244"/>
      <c r="K963" s="244"/>
      <c r="L963" s="244"/>
      <c r="M963" s="249"/>
      <c r="S963" s="7" t="s">
        <v>59</v>
      </c>
      <c r="T963" s="7" t="s">
        <v>60</v>
      </c>
      <c r="U963" s="7" t="s">
        <v>34</v>
      </c>
      <c r="V963" s="13">
        <v>41456</v>
      </c>
      <c r="W963" s="13" t="s">
        <v>317</v>
      </c>
      <c r="X963" s="13" t="str">
        <f t="shared" si="32"/>
        <v>7/2/2017</v>
      </c>
      <c r="Y963" s="13" t="s">
        <v>354</v>
      </c>
      <c r="Z963" s="13"/>
      <c r="AA963" s="7">
        <v>6</v>
      </c>
      <c r="AB963" s="7" t="s">
        <v>60</v>
      </c>
      <c r="AC963" s="7" t="s">
        <v>60</v>
      </c>
      <c r="AD963" s="7" t="s">
        <v>60</v>
      </c>
      <c r="AE963" s="7" t="s">
        <v>61</v>
      </c>
      <c r="AF963" s="19">
        <v>181.933291</v>
      </c>
      <c r="AQ963" s="7" t="s">
        <v>59</v>
      </c>
      <c r="AR963" s="7" t="s">
        <v>60</v>
      </c>
      <c r="AS963" s="7" t="s">
        <v>34</v>
      </c>
      <c r="AT963" s="13">
        <v>41456</v>
      </c>
      <c r="AU963" s="13" t="s">
        <v>354</v>
      </c>
      <c r="AV963" s="235" t="str">
        <f t="shared" si="33"/>
        <v>Q3</v>
      </c>
      <c r="AW963" s="7" t="s">
        <v>60</v>
      </c>
      <c r="AX963" s="7" t="s">
        <v>60</v>
      </c>
      <c r="AY963" s="7" t="s">
        <v>60</v>
      </c>
      <c r="AZ963" s="7" t="s">
        <v>61</v>
      </c>
      <c r="BA963" s="19">
        <v>181.933291</v>
      </c>
    </row>
    <row r="964" spans="2:53">
      <c r="B964" s="238"/>
      <c r="C964" s="239"/>
      <c r="D964" s="239"/>
      <c r="E964" s="240"/>
      <c r="F964" s="240"/>
      <c r="G964" s="240"/>
      <c r="H964" s="239"/>
      <c r="I964" s="239"/>
      <c r="J964" s="239"/>
      <c r="K964" s="239"/>
      <c r="L964" s="239"/>
      <c r="M964" s="249"/>
      <c r="S964" s="7" t="s">
        <v>59</v>
      </c>
      <c r="T964" s="7" t="s">
        <v>60</v>
      </c>
      <c r="U964" s="7" t="s">
        <v>34</v>
      </c>
      <c r="V964" s="13">
        <v>41487</v>
      </c>
      <c r="W964" s="13" t="s">
        <v>318</v>
      </c>
      <c r="X964" s="13" t="str">
        <f t="shared" si="32"/>
        <v>8/2/2017</v>
      </c>
      <c r="Y964" s="13" t="s">
        <v>355</v>
      </c>
      <c r="Z964" s="13"/>
      <c r="AA964" s="7">
        <v>6</v>
      </c>
      <c r="AB964" s="7" t="s">
        <v>60</v>
      </c>
      <c r="AC964" s="7" t="s">
        <v>60</v>
      </c>
      <c r="AD964" s="7" t="s">
        <v>60</v>
      </c>
      <c r="AE964" s="7" t="s">
        <v>61</v>
      </c>
      <c r="AF964" s="20">
        <v>187.44394299999999</v>
      </c>
      <c r="AQ964" s="7" t="s">
        <v>59</v>
      </c>
      <c r="AR964" s="7" t="s">
        <v>60</v>
      </c>
      <c r="AS964" s="7" t="s">
        <v>34</v>
      </c>
      <c r="AT964" s="13">
        <v>41487</v>
      </c>
      <c r="AU964" s="13" t="s">
        <v>355</v>
      </c>
      <c r="AV964" s="235" t="str">
        <f t="shared" si="33"/>
        <v>Q3</v>
      </c>
      <c r="AW964" s="7" t="s">
        <v>60</v>
      </c>
      <c r="AX964" s="7" t="s">
        <v>60</v>
      </c>
      <c r="AY964" s="7" t="s">
        <v>60</v>
      </c>
      <c r="AZ964" s="7" t="s">
        <v>61</v>
      </c>
      <c r="BA964" s="20">
        <v>187.44394299999999</v>
      </c>
    </row>
    <row r="965" spans="2:53">
      <c r="B965" s="243"/>
      <c r="C965" s="244"/>
      <c r="D965" s="244"/>
      <c r="E965" s="245"/>
      <c r="F965" s="245"/>
      <c r="G965" s="245"/>
      <c r="H965" s="244"/>
      <c r="I965" s="244"/>
      <c r="J965" s="244"/>
      <c r="K965" s="244"/>
      <c r="L965" s="244"/>
      <c r="M965" s="249"/>
      <c r="S965" s="7" t="s">
        <v>59</v>
      </c>
      <c r="T965" s="7" t="s">
        <v>60</v>
      </c>
      <c r="U965" s="7" t="s">
        <v>34</v>
      </c>
      <c r="V965" s="13">
        <v>41518</v>
      </c>
      <c r="W965" s="13" t="s">
        <v>319</v>
      </c>
      <c r="X965" s="13" t="str">
        <f t="shared" si="32"/>
        <v>9/2/2017</v>
      </c>
      <c r="Y965" s="13" t="s">
        <v>356</v>
      </c>
      <c r="Z965" s="13"/>
      <c r="AA965" s="7">
        <v>6</v>
      </c>
      <c r="AB965" s="7" t="s">
        <v>60</v>
      </c>
      <c r="AC965" s="7" t="s">
        <v>60</v>
      </c>
      <c r="AD965" s="7" t="s">
        <v>60</v>
      </c>
      <c r="AE965" s="7" t="s">
        <v>61</v>
      </c>
      <c r="AF965" s="20">
        <v>184.77365699999999</v>
      </c>
      <c r="AQ965" s="7" t="s">
        <v>59</v>
      </c>
      <c r="AR965" s="7" t="s">
        <v>60</v>
      </c>
      <c r="AS965" s="7" t="s">
        <v>34</v>
      </c>
      <c r="AT965" s="13">
        <v>41518</v>
      </c>
      <c r="AU965" s="13" t="s">
        <v>356</v>
      </c>
      <c r="AV965" s="235" t="str">
        <f t="shared" si="33"/>
        <v>Q3</v>
      </c>
      <c r="AW965" s="7" t="s">
        <v>60</v>
      </c>
      <c r="AX965" s="7" t="s">
        <v>60</v>
      </c>
      <c r="AY965" s="7" t="s">
        <v>60</v>
      </c>
      <c r="AZ965" s="7" t="s">
        <v>61</v>
      </c>
      <c r="BA965" s="20">
        <v>184.77365699999999</v>
      </c>
    </row>
    <row r="966" spans="2:53">
      <c r="B966" s="238"/>
      <c r="C966" s="239"/>
      <c r="D966" s="239"/>
      <c r="E966" s="240"/>
      <c r="F966" s="240"/>
      <c r="G966" s="240"/>
      <c r="H966" s="239"/>
      <c r="I966" s="239"/>
      <c r="J966" s="239"/>
      <c r="K966" s="239"/>
      <c r="L966" s="239"/>
      <c r="M966" s="249"/>
      <c r="S966" s="7" t="s">
        <v>59</v>
      </c>
      <c r="T966" s="7" t="s">
        <v>60</v>
      </c>
      <c r="U966" s="7" t="s">
        <v>34</v>
      </c>
      <c r="V966" s="13">
        <v>41548</v>
      </c>
      <c r="W966" s="13" t="s">
        <v>320</v>
      </c>
      <c r="X966" s="13" t="str">
        <f t="shared" si="32"/>
        <v>10/2/2017</v>
      </c>
      <c r="Y966" s="13" t="s">
        <v>357</v>
      </c>
      <c r="Z966" s="13"/>
      <c r="AA966" s="7">
        <v>6</v>
      </c>
      <c r="AB966" s="7" t="s">
        <v>60</v>
      </c>
      <c r="AC966" s="7" t="s">
        <v>60</v>
      </c>
      <c r="AD966" s="7" t="s">
        <v>60</v>
      </c>
      <c r="AE966" s="7" t="s">
        <v>61</v>
      </c>
      <c r="AF966" s="20">
        <v>191.54109299999999</v>
      </c>
      <c r="AQ966" s="7" t="s">
        <v>59</v>
      </c>
      <c r="AR966" s="7" t="s">
        <v>60</v>
      </c>
      <c r="AS966" s="7" t="s">
        <v>34</v>
      </c>
      <c r="AT966" s="13">
        <v>41548</v>
      </c>
      <c r="AU966" s="13" t="s">
        <v>357</v>
      </c>
      <c r="AV966" s="235" t="str">
        <f t="shared" si="33"/>
        <v>Q4</v>
      </c>
      <c r="AW966" s="7" t="s">
        <v>60</v>
      </c>
      <c r="AX966" s="7" t="s">
        <v>60</v>
      </c>
      <c r="AY966" s="7" t="s">
        <v>60</v>
      </c>
      <c r="AZ966" s="7" t="s">
        <v>61</v>
      </c>
      <c r="BA966" s="20">
        <v>191.54109299999999</v>
      </c>
    </row>
    <row r="967" spans="2:53">
      <c r="B967" s="243"/>
      <c r="C967" s="244"/>
      <c r="D967" s="244"/>
      <c r="E967" s="245"/>
      <c r="F967" s="245"/>
      <c r="G967" s="245"/>
      <c r="H967" s="244"/>
      <c r="I967" s="244"/>
      <c r="J967" s="244"/>
      <c r="K967" s="244"/>
      <c r="L967" s="244"/>
      <c r="M967" s="249"/>
      <c r="S967" s="7" t="s">
        <v>59</v>
      </c>
      <c r="T967" s="7" t="s">
        <v>60</v>
      </c>
      <c r="U967" s="7" t="s">
        <v>34</v>
      </c>
      <c r="V967" s="13">
        <v>41579</v>
      </c>
      <c r="W967" s="13" t="s">
        <v>321</v>
      </c>
      <c r="X967" s="13" t="str">
        <f t="shared" si="32"/>
        <v>11/2/2017</v>
      </c>
      <c r="Y967" s="13" t="s">
        <v>358</v>
      </c>
      <c r="Z967" s="13"/>
      <c r="AA967" s="7">
        <v>6</v>
      </c>
      <c r="AB967" s="7" t="s">
        <v>60</v>
      </c>
      <c r="AC967" s="7" t="s">
        <v>60</v>
      </c>
      <c r="AD967" s="7" t="s">
        <v>60</v>
      </c>
      <c r="AE967" s="7" t="s">
        <v>61</v>
      </c>
      <c r="AF967" s="20">
        <v>98.096062000000003</v>
      </c>
      <c r="AQ967" s="7" t="s">
        <v>59</v>
      </c>
      <c r="AR967" s="7" t="s">
        <v>60</v>
      </c>
      <c r="AS967" s="7" t="s">
        <v>34</v>
      </c>
      <c r="AT967" s="13">
        <v>41579</v>
      </c>
      <c r="AU967" s="13" t="s">
        <v>358</v>
      </c>
      <c r="AV967" s="235" t="str">
        <f t="shared" si="33"/>
        <v>Q4</v>
      </c>
      <c r="AW967" s="7" t="s">
        <v>60</v>
      </c>
      <c r="AX967" s="7" t="s">
        <v>60</v>
      </c>
      <c r="AY967" s="7" t="s">
        <v>60</v>
      </c>
      <c r="AZ967" s="7" t="s">
        <v>61</v>
      </c>
      <c r="BA967" s="20">
        <v>98.096062000000003</v>
      </c>
    </row>
    <row r="968" spans="2:53">
      <c r="B968" s="238"/>
      <c r="C968" s="239"/>
      <c r="D968" s="239"/>
      <c r="E968" s="240"/>
      <c r="F968" s="240"/>
      <c r="G968" s="240"/>
      <c r="H968" s="239"/>
      <c r="I968" s="239"/>
      <c r="J968" s="239"/>
      <c r="K968" s="239"/>
      <c r="L968" s="239"/>
      <c r="M968" s="249"/>
      <c r="S968" s="7" t="s">
        <v>59</v>
      </c>
      <c r="T968" s="7" t="s">
        <v>60</v>
      </c>
      <c r="U968" s="7" t="s">
        <v>34</v>
      </c>
      <c r="V968" s="13">
        <v>41609</v>
      </c>
      <c r="W968" s="13" t="s">
        <v>322</v>
      </c>
      <c r="X968" s="13" t="str">
        <f t="shared" si="32"/>
        <v>12/2/2017</v>
      </c>
      <c r="Y968" s="13" t="s">
        <v>359</v>
      </c>
      <c r="Z968" s="13"/>
      <c r="AA968" s="7">
        <v>6</v>
      </c>
      <c r="AB968" s="7" t="s">
        <v>60</v>
      </c>
      <c r="AC968" s="7" t="s">
        <v>60</v>
      </c>
      <c r="AD968" s="7" t="s">
        <v>60</v>
      </c>
      <c r="AE968" s="7" t="s">
        <v>61</v>
      </c>
      <c r="AF968" s="20">
        <v>185.30685299999999</v>
      </c>
      <c r="AQ968" s="7" t="s">
        <v>59</v>
      </c>
      <c r="AR968" s="7" t="s">
        <v>60</v>
      </c>
      <c r="AS968" s="7" t="s">
        <v>34</v>
      </c>
      <c r="AT968" s="13">
        <v>41609</v>
      </c>
      <c r="AU968" s="13" t="s">
        <v>359</v>
      </c>
      <c r="AV968" s="235" t="str">
        <f t="shared" si="33"/>
        <v>Q4</v>
      </c>
      <c r="AW968" s="7" t="s">
        <v>60</v>
      </c>
      <c r="AX968" s="7" t="s">
        <v>60</v>
      </c>
      <c r="AY968" s="7" t="s">
        <v>60</v>
      </c>
      <c r="AZ968" s="7" t="s">
        <v>61</v>
      </c>
      <c r="BA968" s="20">
        <v>185.30685299999999</v>
      </c>
    </row>
    <row r="969" spans="2:53">
      <c r="B969" s="243"/>
      <c r="C969" s="244"/>
      <c r="D969" s="244"/>
      <c r="E969" s="245"/>
      <c r="F969" s="245"/>
      <c r="G969" s="245"/>
      <c r="H969" s="244"/>
      <c r="I969" s="244"/>
      <c r="J969" s="244"/>
      <c r="K969" s="244"/>
      <c r="L969" s="244"/>
      <c r="M969" s="249"/>
      <c r="S969" s="7" t="s">
        <v>59</v>
      </c>
      <c r="T969" s="7" t="s">
        <v>60</v>
      </c>
      <c r="U969" s="7" t="s">
        <v>34</v>
      </c>
      <c r="V969" s="13">
        <v>41640</v>
      </c>
      <c r="W969" s="13" t="s">
        <v>312</v>
      </c>
      <c r="X969" s="13" t="str">
        <f t="shared" si="32"/>
        <v>1/2/2018</v>
      </c>
      <c r="Y969" s="13" t="s">
        <v>360</v>
      </c>
      <c r="Z969" s="13"/>
      <c r="AA969" s="7">
        <v>6</v>
      </c>
      <c r="AB969" s="7" t="s">
        <v>60</v>
      </c>
      <c r="AC969" s="7" t="s">
        <v>60</v>
      </c>
      <c r="AD969" s="7" t="s">
        <v>60</v>
      </c>
      <c r="AE969" s="7" t="s">
        <v>61</v>
      </c>
      <c r="AF969" s="20">
        <v>186.90143900000001</v>
      </c>
      <c r="AQ969" s="7" t="s">
        <v>59</v>
      </c>
      <c r="AR969" s="7" t="s">
        <v>60</v>
      </c>
      <c r="AS969" s="7" t="s">
        <v>34</v>
      </c>
      <c r="AT969" s="13">
        <v>41640</v>
      </c>
      <c r="AU969" s="13" t="s">
        <v>360</v>
      </c>
      <c r="AV969" s="235" t="str">
        <f t="shared" si="33"/>
        <v>Q1</v>
      </c>
      <c r="AW969" s="7" t="s">
        <v>60</v>
      </c>
      <c r="AX969" s="7" t="s">
        <v>60</v>
      </c>
      <c r="AY969" s="7" t="s">
        <v>60</v>
      </c>
      <c r="AZ969" s="7" t="s">
        <v>61</v>
      </c>
      <c r="BA969" s="20">
        <v>186.90143900000001</v>
      </c>
    </row>
    <row r="970" spans="2:53">
      <c r="B970" s="238"/>
      <c r="C970" s="239"/>
      <c r="D970" s="239"/>
      <c r="E970" s="240"/>
      <c r="F970" s="240"/>
      <c r="G970" s="240"/>
      <c r="H970" s="239"/>
      <c r="I970" s="239"/>
      <c r="J970" s="239"/>
      <c r="K970" s="239"/>
      <c r="L970" s="239"/>
      <c r="M970" s="248"/>
      <c r="S970" s="7" t="s">
        <v>59</v>
      </c>
      <c r="T970" s="7" t="s">
        <v>60</v>
      </c>
      <c r="U970" s="7" t="s">
        <v>34</v>
      </c>
      <c r="V970" s="13">
        <v>41671</v>
      </c>
      <c r="W970" s="13" t="s">
        <v>313</v>
      </c>
      <c r="X970" s="13" t="str">
        <f t="shared" si="32"/>
        <v>2/2/2018</v>
      </c>
      <c r="Y970" s="13" t="s">
        <v>361</v>
      </c>
      <c r="Z970" s="13"/>
      <c r="AA970" s="7">
        <v>6</v>
      </c>
      <c r="AB970" s="7" t="s">
        <v>60</v>
      </c>
      <c r="AC970" s="7" t="s">
        <v>60</v>
      </c>
      <c r="AD970" s="7" t="s">
        <v>60</v>
      </c>
      <c r="AE970" s="7" t="s">
        <v>61</v>
      </c>
      <c r="AF970" s="20">
        <v>158.58676500000001</v>
      </c>
      <c r="AQ970" s="7" t="s">
        <v>59</v>
      </c>
      <c r="AR970" s="7" t="s">
        <v>60</v>
      </c>
      <c r="AS970" s="7" t="s">
        <v>34</v>
      </c>
      <c r="AT970" s="13">
        <v>41671</v>
      </c>
      <c r="AU970" s="13" t="s">
        <v>361</v>
      </c>
      <c r="AV970" s="235" t="str">
        <f t="shared" si="33"/>
        <v>Q1</v>
      </c>
      <c r="AW970" s="7" t="s">
        <v>60</v>
      </c>
      <c r="AX970" s="7" t="s">
        <v>60</v>
      </c>
      <c r="AY970" s="7" t="s">
        <v>60</v>
      </c>
      <c r="AZ970" s="7" t="s">
        <v>61</v>
      </c>
      <c r="BA970" s="20">
        <v>158.58676500000001</v>
      </c>
    </row>
    <row r="971" spans="2:53">
      <c r="B971" s="243"/>
      <c r="C971" s="244"/>
      <c r="D971" s="244"/>
      <c r="E971" s="245"/>
      <c r="F971" s="245"/>
      <c r="G971" s="245"/>
      <c r="H971" s="244"/>
      <c r="I971" s="244"/>
      <c r="J971" s="244"/>
      <c r="K971" s="244"/>
      <c r="L971" s="244"/>
      <c r="M971" s="248"/>
      <c r="S971" s="7" t="s">
        <v>59</v>
      </c>
      <c r="T971" s="7" t="s">
        <v>60</v>
      </c>
      <c r="U971" s="7" t="s">
        <v>34</v>
      </c>
      <c r="V971" s="13">
        <v>41699</v>
      </c>
      <c r="W971" s="13" t="s">
        <v>314</v>
      </c>
      <c r="X971" s="13" t="str">
        <f t="shared" si="32"/>
        <v>3/2/2018</v>
      </c>
      <c r="Y971" s="13" t="s">
        <v>362</v>
      </c>
      <c r="Z971" s="13"/>
      <c r="AA971" s="7">
        <v>6</v>
      </c>
      <c r="AB971" s="7" t="s">
        <v>60</v>
      </c>
      <c r="AC971" s="7" t="s">
        <v>60</v>
      </c>
      <c r="AD971" s="7" t="s">
        <v>60</v>
      </c>
      <c r="AE971" s="7" t="s">
        <v>61</v>
      </c>
      <c r="AF971" s="20">
        <v>191.40367599999999</v>
      </c>
      <c r="AQ971" s="7" t="s">
        <v>59</v>
      </c>
      <c r="AR971" s="7" t="s">
        <v>60</v>
      </c>
      <c r="AS971" s="7" t="s">
        <v>34</v>
      </c>
      <c r="AT971" s="13">
        <v>41699</v>
      </c>
      <c r="AU971" s="13" t="s">
        <v>362</v>
      </c>
      <c r="AV971" s="235" t="str">
        <f t="shared" si="33"/>
        <v>Q1</v>
      </c>
      <c r="AW971" s="7" t="s">
        <v>60</v>
      </c>
      <c r="AX971" s="7" t="s">
        <v>60</v>
      </c>
      <c r="AY971" s="7" t="s">
        <v>60</v>
      </c>
      <c r="AZ971" s="7" t="s">
        <v>61</v>
      </c>
      <c r="BA971" s="20">
        <v>191.40367599999999</v>
      </c>
    </row>
    <row r="972" spans="2:53">
      <c r="B972" s="238"/>
      <c r="C972" s="239"/>
      <c r="D972" s="239"/>
      <c r="E972" s="240"/>
      <c r="F972" s="240"/>
      <c r="G972" s="240"/>
      <c r="H972" s="239"/>
      <c r="I972" s="239"/>
      <c r="J972" s="239"/>
      <c r="K972" s="239"/>
      <c r="L972" s="239"/>
      <c r="M972" s="248"/>
      <c r="S972" s="7" t="s">
        <v>59</v>
      </c>
      <c r="T972" s="7" t="s">
        <v>60</v>
      </c>
      <c r="U972" s="7" t="s">
        <v>34</v>
      </c>
      <c r="V972" s="13">
        <v>41730</v>
      </c>
      <c r="W972" s="13" t="s">
        <v>315</v>
      </c>
      <c r="X972" s="13" t="str">
        <f t="shared" si="32"/>
        <v>4/2/2018</v>
      </c>
      <c r="Y972" s="13" t="s">
        <v>363</v>
      </c>
      <c r="Z972" s="13"/>
      <c r="AA972" s="7">
        <v>6</v>
      </c>
      <c r="AB972" s="7" t="s">
        <v>60</v>
      </c>
      <c r="AC972" s="7" t="s">
        <v>60</v>
      </c>
      <c r="AD972" s="7" t="s">
        <v>60</v>
      </c>
      <c r="AE972" s="7" t="s">
        <v>61</v>
      </c>
      <c r="AF972" s="20">
        <v>171.057864</v>
      </c>
      <c r="AQ972" s="7" t="s">
        <v>59</v>
      </c>
      <c r="AR972" s="7" t="s">
        <v>60</v>
      </c>
      <c r="AS972" s="7" t="s">
        <v>34</v>
      </c>
      <c r="AT972" s="13">
        <v>41730</v>
      </c>
      <c r="AU972" s="13" t="s">
        <v>363</v>
      </c>
      <c r="AV972" s="235" t="str">
        <f t="shared" si="33"/>
        <v>Q2</v>
      </c>
      <c r="AW972" s="7" t="s">
        <v>60</v>
      </c>
      <c r="AX972" s="7" t="s">
        <v>60</v>
      </c>
      <c r="AY972" s="7" t="s">
        <v>60</v>
      </c>
      <c r="AZ972" s="7" t="s">
        <v>61</v>
      </c>
      <c r="BA972" s="20">
        <v>171.057864</v>
      </c>
    </row>
    <row r="973" spans="2:53">
      <c r="B973" s="243"/>
      <c r="C973" s="244"/>
      <c r="D973" s="244"/>
      <c r="E973" s="245"/>
      <c r="F973" s="245"/>
      <c r="G973" s="245"/>
      <c r="H973" s="244"/>
      <c r="I973" s="244"/>
      <c r="J973" s="244"/>
      <c r="K973" s="244"/>
      <c r="L973" s="244"/>
      <c r="M973" s="248"/>
      <c r="S973" s="7" t="s">
        <v>59</v>
      </c>
      <c r="T973" s="7" t="s">
        <v>60</v>
      </c>
      <c r="U973" s="7" t="s">
        <v>34</v>
      </c>
      <c r="V973" s="13">
        <v>41760</v>
      </c>
      <c r="W973" s="13" t="s">
        <v>272</v>
      </c>
      <c r="X973" s="13" t="str">
        <f t="shared" si="32"/>
        <v>5/2/2018</v>
      </c>
      <c r="Y973" s="13" t="s">
        <v>364</v>
      </c>
      <c r="Z973" s="13"/>
      <c r="AA973" s="7">
        <v>6</v>
      </c>
      <c r="AB973" s="7" t="s">
        <v>60</v>
      </c>
      <c r="AC973" s="7" t="s">
        <v>60</v>
      </c>
      <c r="AD973" s="7" t="s">
        <v>60</v>
      </c>
      <c r="AE973" s="7" t="s">
        <v>61</v>
      </c>
      <c r="AF973" s="20">
        <v>169.28699900000001</v>
      </c>
      <c r="AQ973" s="7" t="s">
        <v>59</v>
      </c>
      <c r="AR973" s="7" t="s">
        <v>60</v>
      </c>
      <c r="AS973" s="7" t="s">
        <v>34</v>
      </c>
      <c r="AT973" s="13">
        <v>41760</v>
      </c>
      <c r="AU973" s="13" t="s">
        <v>364</v>
      </c>
      <c r="AV973" s="235" t="str">
        <f t="shared" si="33"/>
        <v>Q2</v>
      </c>
      <c r="AW973" s="7" t="s">
        <v>60</v>
      </c>
      <c r="AX973" s="7" t="s">
        <v>60</v>
      </c>
      <c r="AY973" s="7" t="s">
        <v>60</v>
      </c>
      <c r="AZ973" s="7" t="s">
        <v>61</v>
      </c>
      <c r="BA973" s="20">
        <v>169.28699900000001</v>
      </c>
    </row>
    <row r="974" spans="2:53">
      <c r="B974" s="238"/>
      <c r="C974" s="239"/>
      <c r="D974" s="239"/>
      <c r="E974" s="240"/>
      <c r="F974" s="240"/>
      <c r="G974" s="240"/>
      <c r="H974" s="239"/>
      <c r="I974" s="239"/>
      <c r="J974" s="239"/>
      <c r="K974" s="239"/>
      <c r="L974" s="239"/>
      <c r="M974" s="248"/>
      <c r="S974" s="7" t="s">
        <v>59</v>
      </c>
      <c r="T974" s="7" t="s">
        <v>60</v>
      </c>
      <c r="U974" s="7" t="s">
        <v>34</v>
      </c>
      <c r="V974" s="13">
        <v>41791</v>
      </c>
      <c r="W974" s="13" t="s">
        <v>316</v>
      </c>
      <c r="X974" s="13" t="str">
        <f t="shared" si="32"/>
        <v>6/2/2018</v>
      </c>
      <c r="Y974" s="13" t="s">
        <v>365</v>
      </c>
      <c r="Z974" s="13"/>
      <c r="AA974" s="7">
        <v>6</v>
      </c>
      <c r="AB974" s="7" t="s">
        <v>60</v>
      </c>
      <c r="AC974" s="7" t="s">
        <v>60</v>
      </c>
      <c r="AD974" s="7" t="s">
        <v>60</v>
      </c>
      <c r="AE974" s="7" t="s">
        <v>61</v>
      </c>
      <c r="AF974" s="20">
        <v>142.50871699999999</v>
      </c>
      <c r="AQ974" s="7" t="s">
        <v>59</v>
      </c>
      <c r="AR974" s="7" t="s">
        <v>60</v>
      </c>
      <c r="AS974" s="7" t="s">
        <v>34</v>
      </c>
      <c r="AT974" s="13">
        <v>41791</v>
      </c>
      <c r="AU974" s="13" t="s">
        <v>365</v>
      </c>
      <c r="AV974" s="235" t="str">
        <f t="shared" si="33"/>
        <v>Q2</v>
      </c>
      <c r="AW974" s="7" t="s">
        <v>60</v>
      </c>
      <c r="AX974" s="7" t="s">
        <v>60</v>
      </c>
      <c r="AY974" s="7" t="s">
        <v>60</v>
      </c>
      <c r="AZ974" s="7" t="s">
        <v>61</v>
      </c>
      <c r="BA974" s="20">
        <v>142.50871699999999</v>
      </c>
    </row>
    <row r="975" spans="2:53">
      <c r="B975" s="243"/>
      <c r="C975" s="244"/>
      <c r="D975" s="244"/>
      <c r="E975" s="245"/>
      <c r="F975" s="245"/>
      <c r="G975" s="245"/>
      <c r="H975" s="244"/>
      <c r="I975" s="244"/>
      <c r="J975" s="244"/>
      <c r="K975" s="244"/>
      <c r="L975" s="244"/>
      <c r="M975" s="248"/>
      <c r="S975" s="7" t="s">
        <v>59</v>
      </c>
      <c r="T975" s="7" t="s">
        <v>60</v>
      </c>
      <c r="U975" s="7" t="s">
        <v>42</v>
      </c>
      <c r="V975" s="13">
        <v>41456</v>
      </c>
      <c r="W975" s="13" t="s">
        <v>317</v>
      </c>
      <c r="X975" s="13" t="str">
        <f t="shared" si="32"/>
        <v>7/2/2017</v>
      </c>
      <c r="Y975" s="13" t="s">
        <v>354</v>
      </c>
      <c r="Z975" s="13"/>
      <c r="AA975" s="7">
        <v>6</v>
      </c>
      <c r="AB975" s="7" t="s">
        <v>60</v>
      </c>
      <c r="AC975" s="7" t="s">
        <v>60</v>
      </c>
      <c r="AD975" s="7" t="s">
        <v>60</v>
      </c>
      <c r="AE975" s="7" t="s">
        <v>61</v>
      </c>
      <c r="AF975" s="19">
        <v>214.968999</v>
      </c>
      <c r="AQ975" s="7" t="s">
        <v>59</v>
      </c>
      <c r="AR975" s="7" t="s">
        <v>60</v>
      </c>
      <c r="AS975" s="7" t="s">
        <v>42</v>
      </c>
      <c r="AT975" s="13">
        <v>41456</v>
      </c>
      <c r="AU975" s="13" t="s">
        <v>354</v>
      </c>
      <c r="AV975" s="235" t="str">
        <f t="shared" si="33"/>
        <v>Q3</v>
      </c>
      <c r="AW975" s="7" t="s">
        <v>60</v>
      </c>
      <c r="AX975" s="7" t="s">
        <v>60</v>
      </c>
      <c r="AY975" s="7" t="s">
        <v>60</v>
      </c>
      <c r="AZ975" s="7" t="s">
        <v>61</v>
      </c>
      <c r="BA975" s="19">
        <v>214.968999</v>
      </c>
    </row>
    <row r="976" spans="2:53">
      <c r="B976" s="238"/>
      <c r="C976" s="239"/>
      <c r="D976" s="239"/>
      <c r="E976" s="240"/>
      <c r="F976" s="240"/>
      <c r="G976" s="240"/>
      <c r="H976" s="239"/>
      <c r="I976" s="239"/>
      <c r="J976" s="239"/>
      <c r="K976" s="239"/>
      <c r="L976" s="239"/>
      <c r="M976" s="248"/>
      <c r="S976" s="7" t="s">
        <v>59</v>
      </c>
      <c r="T976" s="7" t="s">
        <v>60</v>
      </c>
      <c r="U976" s="7" t="s">
        <v>42</v>
      </c>
      <c r="V976" s="13">
        <v>41487</v>
      </c>
      <c r="W976" s="13" t="s">
        <v>318</v>
      </c>
      <c r="X976" s="13" t="str">
        <f t="shared" si="32"/>
        <v>8/2/2017</v>
      </c>
      <c r="Y976" s="13" t="s">
        <v>355</v>
      </c>
      <c r="Z976" s="13"/>
      <c r="AA976" s="7">
        <v>6</v>
      </c>
      <c r="AB976" s="7" t="s">
        <v>60</v>
      </c>
      <c r="AC976" s="7" t="s">
        <v>60</v>
      </c>
      <c r="AD976" s="7" t="s">
        <v>60</v>
      </c>
      <c r="AE976" s="7" t="s">
        <v>61</v>
      </c>
      <c r="AF976" s="19">
        <v>228.199051</v>
      </c>
      <c r="AQ976" s="7" t="s">
        <v>59</v>
      </c>
      <c r="AR976" s="7" t="s">
        <v>60</v>
      </c>
      <c r="AS976" s="7" t="s">
        <v>42</v>
      </c>
      <c r="AT976" s="13">
        <v>41487</v>
      </c>
      <c r="AU976" s="13" t="s">
        <v>355</v>
      </c>
      <c r="AV976" s="235" t="str">
        <f t="shared" si="33"/>
        <v>Q3</v>
      </c>
      <c r="AW976" s="7" t="s">
        <v>60</v>
      </c>
      <c r="AX976" s="7" t="s">
        <v>60</v>
      </c>
      <c r="AY976" s="7" t="s">
        <v>60</v>
      </c>
      <c r="AZ976" s="7" t="s">
        <v>61</v>
      </c>
      <c r="BA976" s="19">
        <v>228.199051</v>
      </c>
    </row>
    <row r="977" spans="2:53">
      <c r="B977" s="243"/>
      <c r="C977" s="244"/>
      <c r="D977" s="244"/>
      <c r="E977" s="245"/>
      <c r="F977" s="245"/>
      <c r="G977" s="245"/>
      <c r="H977" s="244"/>
      <c r="I977" s="244"/>
      <c r="J977" s="244"/>
      <c r="K977" s="244"/>
      <c r="L977" s="244"/>
      <c r="M977" s="248"/>
      <c r="S977" s="7" t="s">
        <v>59</v>
      </c>
      <c r="T977" s="7" t="s">
        <v>60</v>
      </c>
      <c r="U977" s="7" t="s">
        <v>42</v>
      </c>
      <c r="V977" s="13">
        <v>41518</v>
      </c>
      <c r="W977" s="13" t="s">
        <v>319</v>
      </c>
      <c r="X977" s="13" t="str">
        <f t="shared" si="32"/>
        <v>9/2/2017</v>
      </c>
      <c r="Y977" s="13" t="s">
        <v>356</v>
      </c>
      <c r="Z977" s="13"/>
      <c r="AA977" s="7">
        <v>6</v>
      </c>
      <c r="AB977" s="7" t="s">
        <v>60</v>
      </c>
      <c r="AC977" s="7" t="s">
        <v>60</v>
      </c>
      <c r="AD977" s="7" t="s">
        <v>60</v>
      </c>
      <c r="AE977" s="7" t="s">
        <v>61</v>
      </c>
      <c r="AF977" s="19">
        <v>216.53646700000002</v>
      </c>
      <c r="AQ977" s="7" t="s">
        <v>59</v>
      </c>
      <c r="AR977" s="7" t="s">
        <v>60</v>
      </c>
      <c r="AS977" s="7" t="s">
        <v>42</v>
      </c>
      <c r="AT977" s="13">
        <v>41518</v>
      </c>
      <c r="AU977" s="13" t="s">
        <v>356</v>
      </c>
      <c r="AV977" s="235" t="str">
        <f t="shared" si="33"/>
        <v>Q3</v>
      </c>
      <c r="AW977" s="7" t="s">
        <v>60</v>
      </c>
      <c r="AX977" s="7" t="s">
        <v>60</v>
      </c>
      <c r="AY977" s="7" t="s">
        <v>60</v>
      </c>
      <c r="AZ977" s="7" t="s">
        <v>61</v>
      </c>
      <c r="BA977" s="19">
        <v>216.53646700000002</v>
      </c>
    </row>
    <row r="978" spans="2:53">
      <c r="B978" s="238"/>
      <c r="C978" s="239"/>
      <c r="D978" s="239"/>
      <c r="E978" s="240"/>
      <c r="F978" s="240"/>
      <c r="G978" s="240"/>
      <c r="H978" s="239"/>
      <c r="I978" s="239"/>
      <c r="J978" s="239"/>
      <c r="K978" s="239"/>
      <c r="L978" s="239"/>
      <c r="M978" s="248"/>
      <c r="S978" s="7" t="s">
        <v>59</v>
      </c>
      <c r="T978" s="7" t="s">
        <v>60</v>
      </c>
      <c r="U978" s="7" t="s">
        <v>42</v>
      </c>
      <c r="V978" s="13">
        <v>41548</v>
      </c>
      <c r="W978" s="13" t="s">
        <v>320</v>
      </c>
      <c r="X978" s="13" t="str">
        <f t="shared" si="32"/>
        <v>10/2/2017</v>
      </c>
      <c r="Y978" s="13" t="s">
        <v>357</v>
      </c>
      <c r="Z978" s="13"/>
      <c r="AA978" s="7">
        <v>6</v>
      </c>
      <c r="AB978" s="7" t="s">
        <v>60</v>
      </c>
      <c r="AC978" s="7" t="s">
        <v>60</v>
      </c>
      <c r="AD978" s="7" t="s">
        <v>60</v>
      </c>
      <c r="AE978" s="7" t="s">
        <v>61</v>
      </c>
      <c r="AF978" s="19">
        <v>236.760276</v>
      </c>
      <c r="AQ978" s="7" t="s">
        <v>59</v>
      </c>
      <c r="AR978" s="7" t="s">
        <v>60</v>
      </c>
      <c r="AS978" s="7" t="s">
        <v>42</v>
      </c>
      <c r="AT978" s="13">
        <v>41548</v>
      </c>
      <c r="AU978" s="13" t="s">
        <v>357</v>
      </c>
      <c r="AV978" s="235" t="str">
        <f t="shared" si="33"/>
        <v>Q4</v>
      </c>
      <c r="AW978" s="7" t="s">
        <v>60</v>
      </c>
      <c r="AX978" s="7" t="s">
        <v>60</v>
      </c>
      <c r="AY978" s="7" t="s">
        <v>60</v>
      </c>
      <c r="AZ978" s="7" t="s">
        <v>61</v>
      </c>
      <c r="BA978" s="19">
        <v>236.760276</v>
      </c>
    </row>
    <row r="979" spans="2:53">
      <c r="B979" s="243"/>
      <c r="C979" s="244"/>
      <c r="D979" s="244"/>
      <c r="E979" s="245"/>
      <c r="F979" s="245"/>
      <c r="G979" s="245"/>
      <c r="H979" s="244"/>
      <c r="I979" s="244"/>
      <c r="J979" s="244"/>
      <c r="K979" s="244"/>
      <c r="L979" s="244"/>
      <c r="M979" s="248"/>
      <c r="S979" s="7" t="s">
        <v>59</v>
      </c>
      <c r="T979" s="7" t="s">
        <v>60</v>
      </c>
      <c r="U979" s="7" t="s">
        <v>42</v>
      </c>
      <c r="V979" s="13">
        <v>41579</v>
      </c>
      <c r="W979" s="13" t="s">
        <v>321</v>
      </c>
      <c r="X979" s="13" t="str">
        <f t="shared" si="32"/>
        <v>11/2/2017</v>
      </c>
      <c r="Y979" s="13" t="s">
        <v>358</v>
      </c>
      <c r="Z979" s="13"/>
      <c r="AA979" s="7">
        <v>6</v>
      </c>
      <c r="AB979" s="7" t="s">
        <v>60</v>
      </c>
      <c r="AC979" s="7" t="s">
        <v>60</v>
      </c>
      <c r="AD979" s="7" t="s">
        <v>60</v>
      </c>
      <c r="AE979" s="7" t="s">
        <v>61</v>
      </c>
      <c r="AF979" s="19">
        <v>232.052864</v>
      </c>
      <c r="AQ979" s="7" t="s">
        <v>59</v>
      </c>
      <c r="AR979" s="7" t="s">
        <v>60</v>
      </c>
      <c r="AS979" s="7" t="s">
        <v>42</v>
      </c>
      <c r="AT979" s="13">
        <v>41579</v>
      </c>
      <c r="AU979" s="13" t="s">
        <v>358</v>
      </c>
      <c r="AV979" s="235" t="str">
        <f t="shared" si="33"/>
        <v>Q4</v>
      </c>
      <c r="AW979" s="7" t="s">
        <v>60</v>
      </c>
      <c r="AX979" s="7" t="s">
        <v>60</v>
      </c>
      <c r="AY979" s="7" t="s">
        <v>60</v>
      </c>
      <c r="AZ979" s="7" t="s">
        <v>61</v>
      </c>
      <c r="BA979" s="19">
        <v>232.052864</v>
      </c>
    </row>
    <row r="980" spans="2:53">
      <c r="B980" s="238"/>
      <c r="C980" s="239"/>
      <c r="D980" s="239"/>
      <c r="E980" s="240"/>
      <c r="F980" s="240"/>
      <c r="G980" s="240"/>
      <c r="H980" s="239"/>
      <c r="I980" s="239"/>
      <c r="J980" s="239"/>
      <c r="K980" s="239"/>
      <c r="L980" s="239"/>
      <c r="M980" s="248"/>
      <c r="S980" s="7" t="s">
        <v>59</v>
      </c>
      <c r="T980" s="7" t="s">
        <v>60</v>
      </c>
      <c r="U980" s="7" t="s">
        <v>42</v>
      </c>
      <c r="V980" s="13">
        <v>41609</v>
      </c>
      <c r="W980" s="13" t="s">
        <v>322</v>
      </c>
      <c r="X980" s="13" t="str">
        <f t="shared" si="32"/>
        <v>12/2/2017</v>
      </c>
      <c r="Y980" s="13" t="s">
        <v>359</v>
      </c>
      <c r="Z980" s="13"/>
      <c r="AA980" s="7">
        <v>6</v>
      </c>
      <c r="AB980" s="7" t="s">
        <v>60</v>
      </c>
      <c r="AC980" s="7" t="s">
        <v>60</v>
      </c>
      <c r="AD980" s="7" t="s">
        <v>60</v>
      </c>
      <c r="AE980" s="7" t="s">
        <v>61</v>
      </c>
      <c r="AF980" s="19">
        <v>240.21016</v>
      </c>
      <c r="AQ980" s="7" t="s">
        <v>59</v>
      </c>
      <c r="AR980" s="7" t="s">
        <v>60</v>
      </c>
      <c r="AS980" s="7" t="s">
        <v>42</v>
      </c>
      <c r="AT980" s="13">
        <v>41609</v>
      </c>
      <c r="AU980" s="13" t="s">
        <v>359</v>
      </c>
      <c r="AV980" s="235" t="str">
        <f t="shared" si="33"/>
        <v>Q4</v>
      </c>
      <c r="AW980" s="7" t="s">
        <v>60</v>
      </c>
      <c r="AX980" s="7" t="s">
        <v>60</v>
      </c>
      <c r="AY980" s="7" t="s">
        <v>60</v>
      </c>
      <c r="AZ980" s="7" t="s">
        <v>61</v>
      </c>
      <c r="BA980" s="19">
        <v>240.21016</v>
      </c>
    </row>
    <row r="981" spans="2:53">
      <c r="B981" s="243"/>
      <c r="C981" s="244"/>
      <c r="D981" s="244"/>
      <c r="E981" s="245"/>
      <c r="F981" s="245"/>
      <c r="G981" s="245"/>
      <c r="H981" s="244"/>
      <c r="I981" s="244"/>
      <c r="J981" s="244"/>
      <c r="K981" s="244"/>
      <c r="L981" s="244"/>
      <c r="M981" s="248"/>
      <c r="S981" s="7" t="s">
        <v>59</v>
      </c>
      <c r="T981" s="7" t="s">
        <v>60</v>
      </c>
      <c r="U981" s="7" t="s">
        <v>42</v>
      </c>
      <c r="V981" s="13">
        <v>41640</v>
      </c>
      <c r="W981" s="13" t="s">
        <v>312</v>
      </c>
      <c r="X981" s="13" t="str">
        <f t="shared" si="32"/>
        <v>1/2/2018</v>
      </c>
      <c r="Y981" s="13" t="s">
        <v>360</v>
      </c>
      <c r="Z981" s="13"/>
      <c r="AA981" s="7">
        <v>6</v>
      </c>
      <c r="AB981" s="7" t="s">
        <v>60</v>
      </c>
      <c r="AC981" s="7" t="s">
        <v>60</v>
      </c>
      <c r="AD981" s="7" t="s">
        <v>60</v>
      </c>
      <c r="AE981" s="7" t="s">
        <v>61</v>
      </c>
      <c r="AF981" s="19">
        <v>288.160549</v>
      </c>
      <c r="AQ981" s="7" t="s">
        <v>59</v>
      </c>
      <c r="AR981" s="7" t="s">
        <v>60</v>
      </c>
      <c r="AS981" s="7" t="s">
        <v>42</v>
      </c>
      <c r="AT981" s="13">
        <v>41640</v>
      </c>
      <c r="AU981" s="13" t="s">
        <v>360</v>
      </c>
      <c r="AV981" s="235" t="str">
        <f t="shared" si="33"/>
        <v>Q1</v>
      </c>
      <c r="AW981" s="7" t="s">
        <v>60</v>
      </c>
      <c r="AX981" s="7" t="s">
        <v>60</v>
      </c>
      <c r="AY981" s="7" t="s">
        <v>60</v>
      </c>
      <c r="AZ981" s="7" t="s">
        <v>61</v>
      </c>
      <c r="BA981" s="19">
        <v>288.160549</v>
      </c>
    </row>
    <row r="982" spans="2:53">
      <c r="B982" s="238"/>
      <c r="C982" s="239"/>
      <c r="D982" s="239"/>
      <c r="E982" s="240"/>
      <c r="F982" s="240"/>
      <c r="G982" s="240"/>
      <c r="H982" s="239"/>
      <c r="I982" s="239"/>
      <c r="J982" s="239"/>
      <c r="K982" s="239"/>
      <c r="L982" s="239"/>
      <c r="M982" s="250"/>
      <c r="S982" s="7" t="s">
        <v>59</v>
      </c>
      <c r="T982" s="7" t="s">
        <v>60</v>
      </c>
      <c r="U982" s="7" t="s">
        <v>42</v>
      </c>
      <c r="V982" s="13">
        <v>41671</v>
      </c>
      <c r="W982" s="13" t="s">
        <v>313</v>
      </c>
      <c r="X982" s="13" t="str">
        <f t="shared" si="32"/>
        <v>2/2/2018</v>
      </c>
      <c r="Y982" s="13" t="s">
        <v>361</v>
      </c>
      <c r="Z982" s="13"/>
      <c r="AA982" s="7">
        <v>6</v>
      </c>
      <c r="AB982" s="7" t="s">
        <v>60</v>
      </c>
      <c r="AC982" s="7" t="s">
        <v>60</v>
      </c>
      <c r="AD982" s="7" t="s">
        <v>60</v>
      </c>
      <c r="AE982" s="7" t="s">
        <v>61</v>
      </c>
      <c r="AF982" s="19">
        <v>306.884524</v>
      </c>
      <c r="AQ982" s="7" t="s">
        <v>59</v>
      </c>
      <c r="AR982" s="7" t="s">
        <v>60</v>
      </c>
      <c r="AS982" s="7" t="s">
        <v>42</v>
      </c>
      <c r="AT982" s="13">
        <v>41671</v>
      </c>
      <c r="AU982" s="13" t="s">
        <v>361</v>
      </c>
      <c r="AV982" s="235" t="str">
        <f t="shared" si="33"/>
        <v>Q1</v>
      </c>
      <c r="AW982" s="7" t="s">
        <v>60</v>
      </c>
      <c r="AX982" s="7" t="s">
        <v>60</v>
      </c>
      <c r="AY982" s="7" t="s">
        <v>60</v>
      </c>
      <c r="AZ982" s="7" t="s">
        <v>61</v>
      </c>
      <c r="BA982" s="19">
        <v>306.884524</v>
      </c>
    </row>
    <row r="983" spans="2:53">
      <c r="B983" s="243"/>
      <c r="C983" s="244"/>
      <c r="D983" s="244"/>
      <c r="E983" s="245"/>
      <c r="F983" s="245"/>
      <c r="G983" s="245"/>
      <c r="H983" s="244"/>
      <c r="I983" s="244"/>
      <c r="J983" s="244"/>
      <c r="K983" s="244"/>
      <c r="L983" s="244"/>
      <c r="M983" s="251"/>
      <c r="S983" s="7" t="s">
        <v>59</v>
      </c>
      <c r="T983" s="7" t="s">
        <v>60</v>
      </c>
      <c r="U983" s="7" t="s">
        <v>42</v>
      </c>
      <c r="V983" s="13">
        <v>41699</v>
      </c>
      <c r="W983" s="13" t="s">
        <v>314</v>
      </c>
      <c r="X983" s="13" t="str">
        <f t="shared" si="32"/>
        <v>3/2/2018</v>
      </c>
      <c r="Y983" s="13" t="s">
        <v>362</v>
      </c>
      <c r="Z983" s="13"/>
      <c r="AA983" s="7">
        <v>6</v>
      </c>
      <c r="AB983" s="7" t="s">
        <v>60</v>
      </c>
      <c r="AC983" s="7" t="s">
        <v>60</v>
      </c>
      <c r="AD983" s="7" t="s">
        <v>60</v>
      </c>
      <c r="AE983" s="7" t="s">
        <v>61</v>
      </c>
      <c r="AF983" s="19">
        <v>367.65100600000005</v>
      </c>
      <c r="AQ983" s="7" t="s">
        <v>59</v>
      </c>
      <c r="AR983" s="7" t="s">
        <v>60</v>
      </c>
      <c r="AS983" s="7" t="s">
        <v>42</v>
      </c>
      <c r="AT983" s="13">
        <v>41699</v>
      </c>
      <c r="AU983" s="13" t="s">
        <v>362</v>
      </c>
      <c r="AV983" s="235" t="str">
        <f t="shared" si="33"/>
        <v>Q1</v>
      </c>
      <c r="AW983" s="7" t="s">
        <v>60</v>
      </c>
      <c r="AX983" s="7" t="s">
        <v>60</v>
      </c>
      <c r="AY983" s="7" t="s">
        <v>60</v>
      </c>
      <c r="AZ983" s="7" t="s">
        <v>61</v>
      </c>
      <c r="BA983" s="19">
        <v>367.65100600000005</v>
      </c>
    </row>
    <row r="984" spans="2:53">
      <c r="B984" s="238"/>
      <c r="C984" s="239"/>
      <c r="D984" s="239"/>
      <c r="E984" s="240"/>
      <c r="F984" s="240"/>
      <c r="G984" s="240"/>
      <c r="H984" s="239"/>
      <c r="I984" s="239"/>
      <c r="J984" s="239"/>
      <c r="K984" s="239"/>
      <c r="L984" s="239"/>
      <c r="M984" s="251"/>
      <c r="S984" s="7" t="s">
        <v>59</v>
      </c>
      <c r="T984" s="7" t="s">
        <v>60</v>
      </c>
      <c r="U984" s="7" t="s">
        <v>42</v>
      </c>
      <c r="V984" s="13">
        <v>41730</v>
      </c>
      <c r="W984" s="13" t="s">
        <v>315</v>
      </c>
      <c r="X984" s="13" t="str">
        <f t="shared" si="32"/>
        <v>4/2/2018</v>
      </c>
      <c r="Y984" s="13" t="s">
        <v>363</v>
      </c>
      <c r="Z984" s="13"/>
      <c r="AA984" s="7">
        <v>6</v>
      </c>
      <c r="AB984" s="7" t="s">
        <v>60</v>
      </c>
      <c r="AC984" s="7" t="s">
        <v>60</v>
      </c>
      <c r="AD984" s="7" t="s">
        <v>60</v>
      </c>
      <c r="AE984" s="7" t="s">
        <v>61</v>
      </c>
      <c r="AF984" s="19">
        <v>351.99016599999999</v>
      </c>
      <c r="AQ984" s="7" t="s">
        <v>59</v>
      </c>
      <c r="AR984" s="7" t="s">
        <v>60</v>
      </c>
      <c r="AS984" s="7" t="s">
        <v>42</v>
      </c>
      <c r="AT984" s="13">
        <v>41730</v>
      </c>
      <c r="AU984" s="13" t="s">
        <v>363</v>
      </c>
      <c r="AV984" s="235" t="str">
        <f t="shared" si="33"/>
        <v>Q2</v>
      </c>
      <c r="AW984" s="7" t="s">
        <v>60</v>
      </c>
      <c r="AX984" s="7" t="s">
        <v>60</v>
      </c>
      <c r="AY984" s="7" t="s">
        <v>60</v>
      </c>
      <c r="AZ984" s="7" t="s">
        <v>61</v>
      </c>
      <c r="BA984" s="19">
        <v>351.99016599999999</v>
      </c>
    </row>
    <row r="985" spans="2:53">
      <c r="B985" s="243"/>
      <c r="C985" s="244"/>
      <c r="D985" s="244"/>
      <c r="E985" s="245"/>
      <c r="F985" s="245"/>
      <c r="G985" s="245"/>
      <c r="H985" s="244"/>
      <c r="I985" s="244"/>
      <c r="J985" s="244"/>
      <c r="K985" s="244"/>
      <c r="L985" s="244"/>
      <c r="M985" s="251"/>
      <c r="S985" s="7" t="s">
        <v>59</v>
      </c>
      <c r="T985" s="7" t="s">
        <v>60</v>
      </c>
      <c r="U985" s="7" t="s">
        <v>42</v>
      </c>
      <c r="V985" s="13">
        <v>41760</v>
      </c>
      <c r="W985" s="13" t="s">
        <v>272</v>
      </c>
      <c r="X985" s="13" t="str">
        <f t="shared" si="32"/>
        <v>5/2/2018</v>
      </c>
      <c r="Y985" s="13" t="s">
        <v>364</v>
      </c>
      <c r="Z985" s="13"/>
      <c r="AA985" s="7">
        <v>6</v>
      </c>
      <c r="AB985" s="7" t="s">
        <v>60</v>
      </c>
      <c r="AC985" s="7" t="s">
        <v>60</v>
      </c>
      <c r="AD985" s="7" t="s">
        <v>60</v>
      </c>
      <c r="AE985" s="7" t="s">
        <v>61</v>
      </c>
      <c r="AF985" s="19">
        <v>362.822</v>
      </c>
      <c r="AQ985" s="7" t="s">
        <v>59</v>
      </c>
      <c r="AR985" s="7" t="s">
        <v>60</v>
      </c>
      <c r="AS985" s="7" t="s">
        <v>42</v>
      </c>
      <c r="AT985" s="13">
        <v>41760</v>
      </c>
      <c r="AU985" s="13" t="s">
        <v>364</v>
      </c>
      <c r="AV985" s="235" t="str">
        <f t="shared" si="33"/>
        <v>Q2</v>
      </c>
      <c r="AW985" s="7" t="s">
        <v>60</v>
      </c>
      <c r="AX985" s="7" t="s">
        <v>60</v>
      </c>
      <c r="AY985" s="7" t="s">
        <v>60</v>
      </c>
      <c r="AZ985" s="7" t="s">
        <v>61</v>
      </c>
      <c r="BA985" s="19">
        <v>362.822</v>
      </c>
    </row>
    <row r="986" spans="2:53">
      <c r="B986" s="238"/>
      <c r="C986" s="239"/>
      <c r="D986" s="239"/>
      <c r="E986" s="240"/>
      <c r="F986" s="240"/>
      <c r="G986" s="240"/>
      <c r="H986" s="239"/>
      <c r="I986" s="239"/>
      <c r="J986" s="239"/>
      <c r="K986" s="239"/>
      <c r="L986" s="239"/>
      <c r="M986" s="251"/>
      <c r="S986" s="7" t="s">
        <v>59</v>
      </c>
      <c r="T986" s="7" t="s">
        <v>60</v>
      </c>
      <c r="U986" s="7" t="s">
        <v>42</v>
      </c>
      <c r="V986" s="13">
        <v>41791</v>
      </c>
      <c r="W986" s="13" t="s">
        <v>316</v>
      </c>
      <c r="X986" s="13" t="str">
        <f t="shared" si="32"/>
        <v>6/2/2018</v>
      </c>
      <c r="Y986" s="13" t="s">
        <v>365</v>
      </c>
      <c r="Z986" s="13"/>
      <c r="AA986" s="7">
        <v>6</v>
      </c>
      <c r="AB986" s="7" t="s">
        <v>60</v>
      </c>
      <c r="AC986" s="7" t="s">
        <v>60</v>
      </c>
      <c r="AD986" s="7" t="s">
        <v>60</v>
      </c>
      <c r="AE986" s="7" t="s">
        <v>61</v>
      </c>
      <c r="AF986" s="19">
        <v>260.31229999999999</v>
      </c>
      <c r="AQ986" s="7" t="s">
        <v>59</v>
      </c>
      <c r="AR986" s="7" t="s">
        <v>60</v>
      </c>
      <c r="AS986" s="7" t="s">
        <v>42</v>
      </c>
      <c r="AT986" s="13">
        <v>41791</v>
      </c>
      <c r="AU986" s="13" t="s">
        <v>365</v>
      </c>
      <c r="AV986" s="235" t="str">
        <f t="shared" si="33"/>
        <v>Q2</v>
      </c>
      <c r="AW986" s="7" t="s">
        <v>60</v>
      </c>
      <c r="AX986" s="7" t="s">
        <v>60</v>
      </c>
      <c r="AY986" s="7" t="s">
        <v>60</v>
      </c>
      <c r="AZ986" s="7" t="s">
        <v>61</v>
      </c>
      <c r="BA986" s="19">
        <v>260.31229999999999</v>
      </c>
    </row>
    <row r="987" spans="2:53">
      <c r="B987" s="243"/>
      <c r="C987" s="244"/>
      <c r="D987" s="244"/>
      <c r="E987" s="245"/>
      <c r="F987" s="245"/>
      <c r="G987" s="245"/>
      <c r="H987" s="244"/>
      <c r="I987" s="244"/>
      <c r="J987" s="244"/>
      <c r="K987" s="244"/>
      <c r="L987" s="244"/>
      <c r="M987" s="251"/>
      <c r="S987" s="7" t="s">
        <v>59</v>
      </c>
      <c r="T987" s="7" t="s">
        <v>60</v>
      </c>
      <c r="U987" s="7" t="s">
        <v>43</v>
      </c>
      <c r="V987" s="13">
        <v>41456</v>
      </c>
      <c r="W987" s="13" t="s">
        <v>317</v>
      </c>
      <c r="X987" s="13" t="str">
        <f t="shared" si="32"/>
        <v>7/2/2017</v>
      </c>
      <c r="Y987" s="13" t="s">
        <v>354</v>
      </c>
      <c r="Z987" s="13"/>
      <c r="AA987" s="7">
        <v>6</v>
      </c>
      <c r="AB987" s="7" t="s">
        <v>60</v>
      </c>
      <c r="AC987" s="7" t="s">
        <v>60</v>
      </c>
      <c r="AD987" s="7" t="s">
        <v>60</v>
      </c>
      <c r="AE987" s="7" t="s">
        <v>61</v>
      </c>
      <c r="AF987" s="21">
        <v>250.24199099999998</v>
      </c>
      <c r="AQ987" s="7" t="s">
        <v>59</v>
      </c>
      <c r="AR987" s="7" t="s">
        <v>60</v>
      </c>
      <c r="AS987" s="7" t="s">
        <v>43</v>
      </c>
      <c r="AT987" s="13">
        <v>41456</v>
      </c>
      <c r="AU987" s="13" t="s">
        <v>354</v>
      </c>
      <c r="AV987" s="235" t="str">
        <f t="shared" si="33"/>
        <v>Q3</v>
      </c>
      <c r="AW987" s="7" t="s">
        <v>60</v>
      </c>
      <c r="AX987" s="7" t="s">
        <v>60</v>
      </c>
      <c r="AY987" s="7" t="s">
        <v>60</v>
      </c>
      <c r="AZ987" s="7" t="s">
        <v>61</v>
      </c>
      <c r="BA987" s="21">
        <v>250.24199099999998</v>
      </c>
    </row>
    <row r="988" spans="2:53">
      <c r="B988" s="238"/>
      <c r="C988" s="239"/>
      <c r="D988" s="239"/>
      <c r="E988" s="240"/>
      <c r="F988" s="240"/>
      <c r="G988" s="240"/>
      <c r="H988" s="239"/>
      <c r="I988" s="239"/>
      <c r="J988" s="239"/>
      <c r="K988" s="239"/>
      <c r="L988" s="239"/>
      <c r="M988" s="251"/>
      <c r="S988" s="7" t="s">
        <v>59</v>
      </c>
      <c r="T988" s="7" t="s">
        <v>60</v>
      </c>
      <c r="U988" s="7" t="s">
        <v>43</v>
      </c>
      <c r="V988" s="13">
        <v>41487</v>
      </c>
      <c r="W988" s="13" t="s">
        <v>318</v>
      </c>
      <c r="X988" s="13" t="str">
        <f t="shared" ref="X988:X1034" si="34">MONTH(V988)&amp; "/" &amp; DAY(V988) &amp; "/" &amp; YEAR(V988)</f>
        <v>8/2/2017</v>
      </c>
      <c r="Y988" s="13" t="s">
        <v>355</v>
      </c>
      <c r="Z988" s="13"/>
      <c r="AA988" s="7">
        <v>6</v>
      </c>
      <c r="AB988" s="7" t="s">
        <v>60</v>
      </c>
      <c r="AC988" s="7" t="s">
        <v>60</v>
      </c>
      <c r="AD988" s="7" t="s">
        <v>60</v>
      </c>
      <c r="AE988" s="7" t="s">
        <v>61</v>
      </c>
      <c r="AF988" s="22">
        <v>206.740703</v>
      </c>
      <c r="AQ988" s="7" t="s">
        <v>59</v>
      </c>
      <c r="AR988" s="7" t="s">
        <v>60</v>
      </c>
      <c r="AS988" s="7" t="s">
        <v>43</v>
      </c>
      <c r="AT988" s="13">
        <v>41487</v>
      </c>
      <c r="AU988" s="13" t="s">
        <v>355</v>
      </c>
      <c r="AV988" s="235" t="str">
        <f t="shared" ref="AV988:AV1034" si="35">"Q"&amp;ROUNDUP(MONTH(AU988)/3,0)</f>
        <v>Q3</v>
      </c>
      <c r="AW988" s="7" t="s">
        <v>60</v>
      </c>
      <c r="AX988" s="7" t="s">
        <v>60</v>
      </c>
      <c r="AY988" s="7" t="s">
        <v>60</v>
      </c>
      <c r="AZ988" s="7" t="s">
        <v>61</v>
      </c>
      <c r="BA988" s="22">
        <v>206.740703</v>
      </c>
    </row>
    <row r="989" spans="2:53">
      <c r="B989" s="243"/>
      <c r="C989" s="244"/>
      <c r="D989" s="244"/>
      <c r="E989" s="245"/>
      <c r="F989" s="245"/>
      <c r="G989" s="245"/>
      <c r="H989" s="244"/>
      <c r="I989" s="244"/>
      <c r="J989" s="244"/>
      <c r="K989" s="244"/>
      <c r="L989" s="244"/>
      <c r="M989" s="251"/>
      <c r="S989" s="7" t="s">
        <v>59</v>
      </c>
      <c r="T989" s="7" t="s">
        <v>60</v>
      </c>
      <c r="U989" s="7" t="s">
        <v>43</v>
      </c>
      <c r="V989" s="13">
        <v>41518</v>
      </c>
      <c r="W989" s="13" t="s">
        <v>319</v>
      </c>
      <c r="X989" s="13" t="str">
        <f t="shared" si="34"/>
        <v>9/2/2017</v>
      </c>
      <c r="Y989" s="13" t="s">
        <v>356</v>
      </c>
      <c r="Z989" s="13"/>
      <c r="AA989" s="7">
        <v>6</v>
      </c>
      <c r="AB989" s="7" t="s">
        <v>60</v>
      </c>
      <c r="AC989" s="7" t="s">
        <v>60</v>
      </c>
      <c r="AD989" s="7" t="s">
        <v>60</v>
      </c>
      <c r="AE989" s="7" t="s">
        <v>61</v>
      </c>
      <c r="AF989" s="22">
        <v>201.23546099999996</v>
      </c>
      <c r="AQ989" s="7" t="s">
        <v>59</v>
      </c>
      <c r="AR989" s="7" t="s">
        <v>60</v>
      </c>
      <c r="AS989" s="7" t="s">
        <v>43</v>
      </c>
      <c r="AT989" s="13">
        <v>41518</v>
      </c>
      <c r="AU989" s="13" t="s">
        <v>356</v>
      </c>
      <c r="AV989" s="235" t="str">
        <f t="shared" si="35"/>
        <v>Q3</v>
      </c>
      <c r="AW989" s="7" t="s">
        <v>60</v>
      </c>
      <c r="AX989" s="7" t="s">
        <v>60</v>
      </c>
      <c r="AY989" s="7" t="s">
        <v>60</v>
      </c>
      <c r="AZ989" s="7" t="s">
        <v>61</v>
      </c>
      <c r="BA989" s="22">
        <v>201.23546099999996</v>
      </c>
    </row>
    <row r="990" spans="2:53">
      <c r="B990" s="238"/>
      <c r="C990" s="239"/>
      <c r="D990" s="239"/>
      <c r="E990" s="240"/>
      <c r="F990" s="240"/>
      <c r="G990" s="240"/>
      <c r="H990" s="239"/>
      <c r="I990" s="239"/>
      <c r="J990" s="239"/>
      <c r="K990" s="239"/>
      <c r="L990" s="239"/>
      <c r="M990" s="251"/>
      <c r="S990" s="7" t="s">
        <v>59</v>
      </c>
      <c r="T990" s="7" t="s">
        <v>60</v>
      </c>
      <c r="U990" s="7" t="s">
        <v>43</v>
      </c>
      <c r="V990" s="13">
        <v>41548</v>
      </c>
      <c r="W990" s="13" t="s">
        <v>320</v>
      </c>
      <c r="X990" s="13" t="str">
        <f t="shared" si="34"/>
        <v>10/2/2017</v>
      </c>
      <c r="Y990" s="13" t="s">
        <v>357</v>
      </c>
      <c r="Z990" s="13"/>
      <c r="AA990" s="7">
        <v>6</v>
      </c>
      <c r="AB990" s="7" t="s">
        <v>60</v>
      </c>
      <c r="AC990" s="7" t="s">
        <v>60</v>
      </c>
      <c r="AD990" s="7" t="s">
        <v>60</v>
      </c>
      <c r="AE990" s="7" t="s">
        <v>61</v>
      </c>
      <c r="AF990" s="22">
        <v>174.36956599999999</v>
      </c>
      <c r="AQ990" s="7" t="s">
        <v>59</v>
      </c>
      <c r="AR990" s="7" t="s">
        <v>60</v>
      </c>
      <c r="AS990" s="7" t="s">
        <v>43</v>
      </c>
      <c r="AT990" s="13">
        <v>41548</v>
      </c>
      <c r="AU990" s="13" t="s">
        <v>357</v>
      </c>
      <c r="AV990" s="235" t="str">
        <f t="shared" si="35"/>
        <v>Q4</v>
      </c>
      <c r="AW990" s="7" t="s">
        <v>60</v>
      </c>
      <c r="AX990" s="7" t="s">
        <v>60</v>
      </c>
      <c r="AY990" s="7" t="s">
        <v>60</v>
      </c>
      <c r="AZ990" s="7" t="s">
        <v>61</v>
      </c>
      <c r="BA990" s="22">
        <v>174.36956599999999</v>
      </c>
    </row>
    <row r="991" spans="2:53">
      <c r="B991" s="243"/>
      <c r="C991" s="244"/>
      <c r="D991" s="244"/>
      <c r="E991" s="245"/>
      <c r="F991" s="245"/>
      <c r="G991" s="245"/>
      <c r="H991" s="244"/>
      <c r="I991" s="244"/>
      <c r="J991" s="244"/>
      <c r="K991" s="244"/>
      <c r="L991" s="244"/>
      <c r="M991" s="251"/>
      <c r="S991" s="7" t="s">
        <v>59</v>
      </c>
      <c r="T991" s="7" t="s">
        <v>60</v>
      </c>
      <c r="U991" s="7" t="s">
        <v>43</v>
      </c>
      <c r="V991" s="13">
        <v>41579</v>
      </c>
      <c r="W991" s="13" t="s">
        <v>321</v>
      </c>
      <c r="X991" s="13" t="str">
        <f t="shared" si="34"/>
        <v>11/2/2017</v>
      </c>
      <c r="Y991" s="13" t="s">
        <v>358</v>
      </c>
      <c r="Z991" s="13"/>
      <c r="AA991" s="7">
        <v>6</v>
      </c>
      <c r="AB991" s="7" t="s">
        <v>60</v>
      </c>
      <c r="AC991" s="7" t="s">
        <v>60</v>
      </c>
      <c r="AD991" s="7" t="s">
        <v>60</v>
      </c>
      <c r="AE991" s="7" t="s">
        <v>61</v>
      </c>
      <c r="AF991" s="22">
        <v>204.09105</v>
      </c>
      <c r="AQ991" s="7" t="s">
        <v>59</v>
      </c>
      <c r="AR991" s="7" t="s">
        <v>60</v>
      </c>
      <c r="AS991" s="7" t="s">
        <v>43</v>
      </c>
      <c r="AT991" s="13">
        <v>41579</v>
      </c>
      <c r="AU991" s="13" t="s">
        <v>358</v>
      </c>
      <c r="AV991" s="235" t="str">
        <f t="shared" si="35"/>
        <v>Q4</v>
      </c>
      <c r="AW991" s="7" t="s">
        <v>60</v>
      </c>
      <c r="AX991" s="7" t="s">
        <v>60</v>
      </c>
      <c r="AY991" s="7" t="s">
        <v>60</v>
      </c>
      <c r="AZ991" s="7" t="s">
        <v>61</v>
      </c>
      <c r="BA991" s="22">
        <v>204.09105</v>
      </c>
    </row>
    <row r="992" spans="2:53">
      <c r="B992" s="238"/>
      <c r="C992" s="239"/>
      <c r="D992" s="239"/>
      <c r="E992" s="240"/>
      <c r="F992" s="240"/>
      <c r="G992" s="240"/>
      <c r="H992" s="239"/>
      <c r="I992" s="239"/>
      <c r="J992" s="239"/>
      <c r="K992" s="239"/>
      <c r="L992" s="239"/>
      <c r="M992" s="251"/>
      <c r="S992" s="7" t="s">
        <v>59</v>
      </c>
      <c r="T992" s="7" t="s">
        <v>60</v>
      </c>
      <c r="U992" s="7" t="s">
        <v>43</v>
      </c>
      <c r="V992" s="13">
        <v>41609</v>
      </c>
      <c r="W992" s="13" t="s">
        <v>322</v>
      </c>
      <c r="X992" s="13" t="str">
        <f t="shared" si="34"/>
        <v>12/2/2017</v>
      </c>
      <c r="Y992" s="13" t="s">
        <v>359</v>
      </c>
      <c r="Z992" s="13"/>
      <c r="AA992" s="7">
        <v>6</v>
      </c>
      <c r="AB992" s="7" t="s">
        <v>60</v>
      </c>
      <c r="AC992" s="7" t="s">
        <v>60</v>
      </c>
      <c r="AD992" s="7" t="s">
        <v>60</v>
      </c>
      <c r="AE992" s="7" t="s">
        <v>61</v>
      </c>
      <c r="AF992" s="22">
        <v>146.35666599999999</v>
      </c>
      <c r="AQ992" s="7" t="s">
        <v>59</v>
      </c>
      <c r="AR992" s="7" t="s">
        <v>60</v>
      </c>
      <c r="AS992" s="7" t="s">
        <v>43</v>
      </c>
      <c r="AT992" s="13">
        <v>41609</v>
      </c>
      <c r="AU992" s="13" t="s">
        <v>359</v>
      </c>
      <c r="AV992" s="235" t="str">
        <f t="shared" si="35"/>
        <v>Q4</v>
      </c>
      <c r="AW992" s="7" t="s">
        <v>60</v>
      </c>
      <c r="AX992" s="7" t="s">
        <v>60</v>
      </c>
      <c r="AY992" s="7" t="s">
        <v>60</v>
      </c>
      <c r="AZ992" s="7" t="s">
        <v>61</v>
      </c>
      <c r="BA992" s="22">
        <v>146.35666599999999</v>
      </c>
    </row>
    <row r="993" spans="2:53">
      <c r="B993" s="243"/>
      <c r="C993" s="244"/>
      <c r="D993" s="244"/>
      <c r="E993" s="245"/>
      <c r="F993" s="245"/>
      <c r="G993" s="245"/>
      <c r="H993" s="244"/>
      <c r="I993" s="244"/>
      <c r="J993" s="244"/>
      <c r="K993" s="244"/>
      <c r="L993" s="244"/>
      <c r="M993" s="251"/>
      <c r="S993" s="7" t="s">
        <v>59</v>
      </c>
      <c r="T993" s="7" t="s">
        <v>60</v>
      </c>
      <c r="U993" s="7" t="s">
        <v>43</v>
      </c>
      <c r="V993" s="13">
        <v>41640</v>
      </c>
      <c r="W993" s="13" t="s">
        <v>312</v>
      </c>
      <c r="X993" s="13" t="str">
        <f t="shared" si="34"/>
        <v>1/2/2018</v>
      </c>
      <c r="Y993" s="13" t="s">
        <v>360</v>
      </c>
      <c r="Z993" s="13"/>
      <c r="AA993" s="7">
        <v>6</v>
      </c>
      <c r="AB993" s="7" t="s">
        <v>60</v>
      </c>
      <c r="AC993" s="7" t="s">
        <v>60</v>
      </c>
      <c r="AD993" s="7" t="s">
        <v>60</v>
      </c>
      <c r="AE993" s="7" t="s">
        <v>61</v>
      </c>
      <c r="AF993" s="22">
        <v>204.20249700000002</v>
      </c>
      <c r="AQ993" s="7" t="s">
        <v>59</v>
      </c>
      <c r="AR993" s="7" t="s">
        <v>60</v>
      </c>
      <c r="AS993" s="7" t="s">
        <v>43</v>
      </c>
      <c r="AT993" s="13">
        <v>41640</v>
      </c>
      <c r="AU993" s="13" t="s">
        <v>360</v>
      </c>
      <c r="AV993" s="235" t="str">
        <f t="shared" si="35"/>
        <v>Q1</v>
      </c>
      <c r="AW993" s="7" t="s">
        <v>60</v>
      </c>
      <c r="AX993" s="7" t="s">
        <v>60</v>
      </c>
      <c r="AY993" s="7" t="s">
        <v>60</v>
      </c>
      <c r="AZ993" s="7" t="s">
        <v>61</v>
      </c>
      <c r="BA993" s="22">
        <v>204.20249700000002</v>
      </c>
    </row>
    <row r="994" spans="2:53">
      <c r="B994" s="252"/>
      <c r="C994" s="253"/>
      <c r="D994" s="253"/>
      <c r="E994" s="254"/>
      <c r="F994" s="254"/>
      <c r="G994" s="254"/>
      <c r="H994" s="253"/>
      <c r="I994" s="253"/>
      <c r="J994" s="253"/>
      <c r="K994" s="253"/>
      <c r="L994" s="239"/>
      <c r="M994" s="248"/>
      <c r="S994" s="7" t="s">
        <v>59</v>
      </c>
      <c r="T994" s="7" t="s">
        <v>60</v>
      </c>
      <c r="U994" s="7" t="s">
        <v>43</v>
      </c>
      <c r="V994" s="13">
        <v>41671</v>
      </c>
      <c r="W994" s="13" t="s">
        <v>313</v>
      </c>
      <c r="X994" s="13" t="str">
        <f t="shared" si="34"/>
        <v>2/2/2018</v>
      </c>
      <c r="Y994" s="13" t="s">
        <v>361</v>
      </c>
      <c r="Z994" s="13"/>
      <c r="AA994" s="7">
        <v>6</v>
      </c>
      <c r="AB994" s="7" t="s">
        <v>60</v>
      </c>
      <c r="AC994" s="7" t="s">
        <v>60</v>
      </c>
      <c r="AD994" s="7" t="s">
        <v>60</v>
      </c>
      <c r="AE994" s="7" t="s">
        <v>61</v>
      </c>
      <c r="AF994" s="22">
        <v>217.43019900000002</v>
      </c>
      <c r="AQ994" s="7" t="s">
        <v>59</v>
      </c>
      <c r="AR994" s="7" t="s">
        <v>60</v>
      </c>
      <c r="AS994" s="7" t="s">
        <v>43</v>
      </c>
      <c r="AT994" s="13">
        <v>41671</v>
      </c>
      <c r="AU994" s="13" t="s">
        <v>361</v>
      </c>
      <c r="AV994" s="235" t="str">
        <f t="shared" si="35"/>
        <v>Q1</v>
      </c>
      <c r="AW994" s="7" t="s">
        <v>60</v>
      </c>
      <c r="AX994" s="7" t="s">
        <v>60</v>
      </c>
      <c r="AY994" s="7" t="s">
        <v>60</v>
      </c>
      <c r="AZ994" s="7" t="s">
        <v>61</v>
      </c>
      <c r="BA994" s="22">
        <v>217.43019900000002</v>
      </c>
    </row>
    <row r="995" spans="2:53">
      <c r="B995" s="255"/>
      <c r="C995" s="256"/>
      <c r="D995" s="256"/>
      <c r="E995" s="257"/>
      <c r="F995" s="257"/>
      <c r="G995" s="257"/>
      <c r="H995" s="256"/>
      <c r="I995" s="256"/>
      <c r="J995" s="256"/>
      <c r="K995" s="256"/>
      <c r="L995" s="244"/>
      <c r="M995" s="249"/>
      <c r="S995" s="7" t="s">
        <v>59</v>
      </c>
      <c r="T995" s="7" t="s">
        <v>60</v>
      </c>
      <c r="U995" s="7" t="s">
        <v>43</v>
      </c>
      <c r="V995" s="13">
        <v>41699</v>
      </c>
      <c r="W995" s="13" t="s">
        <v>314</v>
      </c>
      <c r="X995" s="13" t="str">
        <f t="shared" si="34"/>
        <v>3/2/2018</v>
      </c>
      <c r="Y995" s="13" t="s">
        <v>362</v>
      </c>
      <c r="Z995" s="13"/>
      <c r="AA995" s="7">
        <v>6</v>
      </c>
      <c r="AB995" s="7" t="s">
        <v>60</v>
      </c>
      <c r="AC995" s="7" t="s">
        <v>60</v>
      </c>
      <c r="AD995" s="7" t="s">
        <v>60</v>
      </c>
      <c r="AE995" s="7" t="s">
        <v>61</v>
      </c>
      <c r="AF995" s="22">
        <v>230.98220000000001</v>
      </c>
      <c r="AQ995" s="7" t="s">
        <v>59</v>
      </c>
      <c r="AR995" s="7" t="s">
        <v>60</v>
      </c>
      <c r="AS995" s="7" t="s">
        <v>43</v>
      </c>
      <c r="AT995" s="13">
        <v>41699</v>
      </c>
      <c r="AU995" s="13" t="s">
        <v>362</v>
      </c>
      <c r="AV995" s="235" t="str">
        <f t="shared" si="35"/>
        <v>Q1</v>
      </c>
      <c r="AW995" s="7" t="s">
        <v>60</v>
      </c>
      <c r="AX995" s="7" t="s">
        <v>60</v>
      </c>
      <c r="AY995" s="7" t="s">
        <v>60</v>
      </c>
      <c r="AZ995" s="7" t="s">
        <v>61</v>
      </c>
      <c r="BA995" s="22">
        <v>230.98220000000001</v>
      </c>
    </row>
    <row r="996" spans="2:53">
      <c r="B996" s="252"/>
      <c r="C996" s="253"/>
      <c r="D996" s="253"/>
      <c r="E996" s="254"/>
      <c r="F996" s="254"/>
      <c r="G996" s="254"/>
      <c r="H996" s="253"/>
      <c r="I996" s="253"/>
      <c r="J996" s="253"/>
      <c r="K996" s="253"/>
      <c r="L996" s="239"/>
      <c r="M996" s="249"/>
      <c r="S996" s="7" t="s">
        <v>59</v>
      </c>
      <c r="T996" s="7" t="s">
        <v>60</v>
      </c>
      <c r="U996" s="7" t="s">
        <v>43</v>
      </c>
      <c r="V996" s="13">
        <v>41730</v>
      </c>
      <c r="W996" s="13" t="s">
        <v>315</v>
      </c>
      <c r="X996" s="13" t="str">
        <f t="shared" si="34"/>
        <v>4/2/2018</v>
      </c>
      <c r="Y996" s="13" t="s">
        <v>363</v>
      </c>
      <c r="Z996" s="13"/>
      <c r="AA996" s="7">
        <v>6</v>
      </c>
      <c r="AB996" s="7" t="s">
        <v>60</v>
      </c>
      <c r="AC996" s="7" t="s">
        <v>60</v>
      </c>
      <c r="AD996" s="7" t="s">
        <v>60</v>
      </c>
      <c r="AE996" s="7" t="s">
        <v>61</v>
      </c>
      <c r="AF996" s="22">
        <v>236.441136</v>
      </c>
      <c r="AQ996" s="7" t="s">
        <v>59</v>
      </c>
      <c r="AR996" s="7" t="s">
        <v>60</v>
      </c>
      <c r="AS996" s="7" t="s">
        <v>43</v>
      </c>
      <c r="AT996" s="13">
        <v>41730</v>
      </c>
      <c r="AU996" s="13" t="s">
        <v>363</v>
      </c>
      <c r="AV996" s="235" t="str">
        <f t="shared" si="35"/>
        <v>Q2</v>
      </c>
      <c r="AW996" s="7" t="s">
        <v>60</v>
      </c>
      <c r="AX996" s="7" t="s">
        <v>60</v>
      </c>
      <c r="AY996" s="7" t="s">
        <v>60</v>
      </c>
      <c r="AZ996" s="7" t="s">
        <v>61</v>
      </c>
      <c r="BA996" s="22">
        <v>236.441136</v>
      </c>
    </row>
    <row r="997" spans="2:53">
      <c r="B997" s="255"/>
      <c r="C997" s="256"/>
      <c r="D997" s="256"/>
      <c r="E997" s="257"/>
      <c r="F997" s="257"/>
      <c r="G997" s="257"/>
      <c r="H997" s="256"/>
      <c r="I997" s="256"/>
      <c r="J997" s="256"/>
      <c r="K997" s="256"/>
      <c r="L997" s="244"/>
      <c r="M997" s="249"/>
      <c r="S997" s="7" t="s">
        <v>59</v>
      </c>
      <c r="T997" s="7" t="s">
        <v>60</v>
      </c>
      <c r="U997" s="7" t="s">
        <v>43</v>
      </c>
      <c r="V997" s="13">
        <v>41760</v>
      </c>
      <c r="W997" s="13" t="s">
        <v>272</v>
      </c>
      <c r="X997" s="13" t="str">
        <f t="shared" si="34"/>
        <v>5/2/2018</v>
      </c>
      <c r="Y997" s="13" t="s">
        <v>364</v>
      </c>
      <c r="Z997" s="13"/>
      <c r="AA997" s="7">
        <v>6</v>
      </c>
      <c r="AB997" s="7" t="s">
        <v>60</v>
      </c>
      <c r="AC997" s="7" t="s">
        <v>60</v>
      </c>
      <c r="AD997" s="7" t="s">
        <v>60</v>
      </c>
      <c r="AE997" s="7" t="s">
        <v>61</v>
      </c>
      <c r="AF997" s="22">
        <v>241.40736899999999</v>
      </c>
      <c r="AQ997" s="7" t="s">
        <v>59</v>
      </c>
      <c r="AR997" s="7" t="s">
        <v>60</v>
      </c>
      <c r="AS997" s="7" t="s">
        <v>43</v>
      </c>
      <c r="AT997" s="13">
        <v>41760</v>
      </c>
      <c r="AU997" s="13" t="s">
        <v>364</v>
      </c>
      <c r="AV997" s="235" t="str">
        <f t="shared" si="35"/>
        <v>Q2</v>
      </c>
      <c r="AW997" s="7" t="s">
        <v>60</v>
      </c>
      <c r="AX997" s="7" t="s">
        <v>60</v>
      </c>
      <c r="AY997" s="7" t="s">
        <v>60</v>
      </c>
      <c r="AZ997" s="7" t="s">
        <v>61</v>
      </c>
      <c r="BA997" s="22">
        <v>241.40736899999999</v>
      </c>
    </row>
    <row r="998" spans="2:53">
      <c r="B998" s="252"/>
      <c r="C998" s="253"/>
      <c r="D998" s="253"/>
      <c r="E998" s="254"/>
      <c r="F998" s="254"/>
      <c r="G998" s="254"/>
      <c r="H998" s="253"/>
      <c r="I998" s="253"/>
      <c r="J998" s="253"/>
      <c r="K998" s="253"/>
      <c r="L998" s="239"/>
      <c r="M998" s="249"/>
      <c r="S998" s="7" t="s">
        <v>59</v>
      </c>
      <c r="T998" s="7" t="s">
        <v>60</v>
      </c>
      <c r="U998" s="7" t="s">
        <v>43</v>
      </c>
      <c r="V998" s="13">
        <v>41791</v>
      </c>
      <c r="W998" s="13" t="s">
        <v>316</v>
      </c>
      <c r="X998" s="13" t="str">
        <f t="shared" si="34"/>
        <v>6/2/2018</v>
      </c>
      <c r="Y998" s="13" t="s">
        <v>365</v>
      </c>
      <c r="Z998" s="13"/>
      <c r="AA998" s="7">
        <v>6</v>
      </c>
      <c r="AB998" s="7" t="s">
        <v>60</v>
      </c>
      <c r="AC998" s="7" t="s">
        <v>60</v>
      </c>
      <c r="AD998" s="7" t="s">
        <v>60</v>
      </c>
      <c r="AE998" s="7" t="s">
        <v>61</v>
      </c>
      <c r="AF998" s="22">
        <v>220.380334</v>
      </c>
      <c r="AQ998" s="7" t="s">
        <v>59</v>
      </c>
      <c r="AR998" s="7" t="s">
        <v>60</v>
      </c>
      <c r="AS998" s="7" t="s">
        <v>43</v>
      </c>
      <c r="AT998" s="13">
        <v>41791</v>
      </c>
      <c r="AU998" s="13" t="s">
        <v>365</v>
      </c>
      <c r="AV998" s="235" t="str">
        <f t="shared" si="35"/>
        <v>Q2</v>
      </c>
      <c r="AW998" s="7" t="s">
        <v>60</v>
      </c>
      <c r="AX998" s="7" t="s">
        <v>60</v>
      </c>
      <c r="AY998" s="7" t="s">
        <v>60</v>
      </c>
      <c r="AZ998" s="7" t="s">
        <v>61</v>
      </c>
      <c r="BA998" s="22">
        <v>220.380334</v>
      </c>
    </row>
    <row r="999" spans="2:53">
      <c r="B999" s="255"/>
      <c r="C999" s="256"/>
      <c r="D999" s="256"/>
      <c r="E999" s="257"/>
      <c r="F999" s="257"/>
      <c r="G999" s="257"/>
      <c r="H999" s="256"/>
      <c r="I999" s="256"/>
      <c r="J999" s="256"/>
      <c r="K999" s="256"/>
      <c r="L999" s="244"/>
      <c r="M999" s="249"/>
      <c r="S999" s="17" t="s">
        <v>62</v>
      </c>
      <c r="T999" s="23" t="s">
        <v>60</v>
      </c>
      <c r="U999" s="17" t="s">
        <v>34</v>
      </c>
      <c r="V999" s="24">
        <v>41456</v>
      </c>
      <c r="W999" s="24" t="s">
        <v>317</v>
      </c>
      <c r="X999" s="13" t="str">
        <f t="shared" si="34"/>
        <v>7/2/2017</v>
      </c>
      <c r="Y999" s="13" t="s">
        <v>354</v>
      </c>
      <c r="Z999" s="13"/>
      <c r="AA999" s="17">
        <v>6</v>
      </c>
      <c r="AB999" s="17" t="s">
        <v>60</v>
      </c>
      <c r="AC999" s="23" t="s">
        <v>60</v>
      </c>
      <c r="AD999" s="23" t="s">
        <v>60</v>
      </c>
      <c r="AE999" s="7" t="s">
        <v>61</v>
      </c>
      <c r="AF999" s="19">
        <v>171.933291</v>
      </c>
      <c r="AQ999" s="17" t="s">
        <v>62</v>
      </c>
      <c r="AR999" s="23" t="s">
        <v>60</v>
      </c>
      <c r="AS999" s="17" t="s">
        <v>34</v>
      </c>
      <c r="AT999" s="24">
        <v>41456</v>
      </c>
      <c r="AU999" s="13" t="s">
        <v>354</v>
      </c>
      <c r="AV999" s="235" t="str">
        <f t="shared" si="35"/>
        <v>Q3</v>
      </c>
      <c r="AW999" s="17" t="s">
        <v>60</v>
      </c>
      <c r="AX999" s="23" t="s">
        <v>60</v>
      </c>
      <c r="AY999" s="23" t="s">
        <v>60</v>
      </c>
      <c r="AZ999" s="7" t="s">
        <v>61</v>
      </c>
      <c r="BA999" s="19">
        <v>171.933291</v>
      </c>
    </row>
    <row r="1000" spans="2:53">
      <c r="B1000" s="252"/>
      <c r="C1000" s="253"/>
      <c r="D1000" s="253"/>
      <c r="E1000" s="254"/>
      <c r="F1000" s="254"/>
      <c r="G1000" s="254"/>
      <c r="H1000" s="253"/>
      <c r="I1000" s="253"/>
      <c r="J1000" s="253"/>
      <c r="K1000" s="253"/>
      <c r="L1000" s="239"/>
      <c r="M1000" s="249"/>
      <c r="S1000" s="17" t="s">
        <v>62</v>
      </c>
      <c r="T1000" s="23" t="s">
        <v>60</v>
      </c>
      <c r="U1000" s="17" t="s">
        <v>34</v>
      </c>
      <c r="V1000" s="24">
        <v>41487</v>
      </c>
      <c r="W1000" s="24" t="s">
        <v>318</v>
      </c>
      <c r="X1000" s="13" t="str">
        <f t="shared" si="34"/>
        <v>8/2/2017</v>
      </c>
      <c r="Y1000" s="13" t="s">
        <v>355</v>
      </c>
      <c r="Z1000" s="13"/>
      <c r="AA1000" s="17">
        <v>6</v>
      </c>
      <c r="AB1000" s="17" t="s">
        <v>60</v>
      </c>
      <c r="AC1000" s="23" t="s">
        <v>60</v>
      </c>
      <c r="AD1000" s="23" t="s">
        <v>60</v>
      </c>
      <c r="AE1000" s="7" t="s">
        <v>61</v>
      </c>
      <c r="AF1000" s="20">
        <v>185.44394299999999</v>
      </c>
      <c r="AQ1000" s="17" t="s">
        <v>62</v>
      </c>
      <c r="AR1000" s="23" t="s">
        <v>60</v>
      </c>
      <c r="AS1000" s="17" t="s">
        <v>34</v>
      </c>
      <c r="AT1000" s="24">
        <v>41487</v>
      </c>
      <c r="AU1000" s="13" t="s">
        <v>355</v>
      </c>
      <c r="AV1000" s="235" t="str">
        <f t="shared" si="35"/>
        <v>Q3</v>
      </c>
      <c r="AW1000" s="17" t="s">
        <v>60</v>
      </c>
      <c r="AX1000" s="23" t="s">
        <v>60</v>
      </c>
      <c r="AY1000" s="23" t="s">
        <v>60</v>
      </c>
      <c r="AZ1000" s="7" t="s">
        <v>61</v>
      </c>
      <c r="BA1000" s="20">
        <v>185.44394299999999</v>
      </c>
    </row>
    <row r="1001" spans="2:53">
      <c r="B1001" s="255"/>
      <c r="C1001" s="256"/>
      <c r="D1001" s="256"/>
      <c r="E1001" s="257"/>
      <c r="F1001" s="257"/>
      <c r="G1001" s="257"/>
      <c r="H1001" s="256"/>
      <c r="I1001" s="256"/>
      <c r="J1001" s="256"/>
      <c r="K1001" s="256"/>
      <c r="L1001" s="244"/>
      <c r="M1001" s="249"/>
      <c r="S1001" s="17" t="s">
        <v>62</v>
      </c>
      <c r="T1001" s="23" t="s">
        <v>60</v>
      </c>
      <c r="U1001" s="17" t="s">
        <v>34</v>
      </c>
      <c r="V1001" s="24">
        <v>41518</v>
      </c>
      <c r="W1001" s="24" t="s">
        <v>319</v>
      </c>
      <c r="X1001" s="13" t="str">
        <f t="shared" si="34"/>
        <v>9/2/2017</v>
      </c>
      <c r="Y1001" s="13" t="s">
        <v>356</v>
      </c>
      <c r="Z1001" s="13"/>
      <c r="AA1001" s="17">
        <v>6</v>
      </c>
      <c r="AB1001" s="17" t="s">
        <v>60</v>
      </c>
      <c r="AC1001" s="23" t="s">
        <v>60</v>
      </c>
      <c r="AD1001" s="23" t="s">
        <v>60</v>
      </c>
      <c r="AE1001" s="7" t="s">
        <v>61</v>
      </c>
      <c r="AF1001" s="20">
        <v>186.77365699999999</v>
      </c>
      <c r="AQ1001" s="17" t="s">
        <v>62</v>
      </c>
      <c r="AR1001" s="23" t="s">
        <v>60</v>
      </c>
      <c r="AS1001" s="17" t="s">
        <v>34</v>
      </c>
      <c r="AT1001" s="24">
        <v>41518</v>
      </c>
      <c r="AU1001" s="13" t="s">
        <v>356</v>
      </c>
      <c r="AV1001" s="235" t="str">
        <f t="shared" si="35"/>
        <v>Q3</v>
      </c>
      <c r="AW1001" s="17" t="s">
        <v>60</v>
      </c>
      <c r="AX1001" s="23" t="s">
        <v>60</v>
      </c>
      <c r="AY1001" s="23" t="s">
        <v>60</v>
      </c>
      <c r="AZ1001" s="7" t="s">
        <v>61</v>
      </c>
      <c r="BA1001" s="20">
        <v>186.77365699999999</v>
      </c>
    </row>
    <row r="1002" spans="2:53">
      <c r="B1002" s="252"/>
      <c r="C1002" s="253"/>
      <c r="D1002" s="253"/>
      <c r="E1002" s="254"/>
      <c r="F1002" s="254"/>
      <c r="G1002" s="254"/>
      <c r="H1002" s="253"/>
      <c r="I1002" s="253"/>
      <c r="J1002" s="253"/>
      <c r="K1002" s="253"/>
      <c r="L1002" s="239"/>
      <c r="M1002" s="249"/>
      <c r="S1002" s="17" t="s">
        <v>62</v>
      </c>
      <c r="T1002" s="23" t="s">
        <v>60</v>
      </c>
      <c r="U1002" s="17" t="s">
        <v>34</v>
      </c>
      <c r="V1002" s="24">
        <v>41548</v>
      </c>
      <c r="W1002" s="24" t="s">
        <v>320</v>
      </c>
      <c r="X1002" s="13" t="str">
        <f t="shared" si="34"/>
        <v>10/2/2017</v>
      </c>
      <c r="Y1002" s="13" t="s">
        <v>357</v>
      </c>
      <c r="Z1002" s="13"/>
      <c r="AA1002" s="17">
        <v>6</v>
      </c>
      <c r="AB1002" s="17" t="s">
        <v>60</v>
      </c>
      <c r="AC1002" s="23" t="s">
        <v>60</v>
      </c>
      <c r="AD1002" s="23" t="s">
        <v>60</v>
      </c>
      <c r="AE1002" s="7" t="s">
        <v>61</v>
      </c>
      <c r="AF1002" s="20">
        <v>190.54109299999999</v>
      </c>
      <c r="AQ1002" s="17" t="s">
        <v>62</v>
      </c>
      <c r="AR1002" s="23" t="s">
        <v>60</v>
      </c>
      <c r="AS1002" s="17" t="s">
        <v>34</v>
      </c>
      <c r="AT1002" s="24">
        <v>41548</v>
      </c>
      <c r="AU1002" s="13" t="s">
        <v>357</v>
      </c>
      <c r="AV1002" s="235" t="str">
        <f t="shared" si="35"/>
        <v>Q4</v>
      </c>
      <c r="AW1002" s="17" t="s">
        <v>60</v>
      </c>
      <c r="AX1002" s="23" t="s">
        <v>60</v>
      </c>
      <c r="AY1002" s="23" t="s">
        <v>60</v>
      </c>
      <c r="AZ1002" s="7" t="s">
        <v>61</v>
      </c>
      <c r="BA1002" s="20">
        <v>190.54109299999999</v>
      </c>
    </row>
    <row r="1003" spans="2:53">
      <c r="B1003" s="255"/>
      <c r="C1003" s="256"/>
      <c r="D1003" s="256"/>
      <c r="E1003" s="257"/>
      <c r="F1003" s="257"/>
      <c r="G1003" s="257"/>
      <c r="H1003" s="256"/>
      <c r="I1003" s="256"/>
      <c r="J1003" s="256"/>
      <c r="K1003" s="256"/>
      <c r="L1003" s="244"/>
      <c r="M1003" s="249"/>
      <c r="S1003" s="17" t="s">
        <v>62</v>
      </c>
      <c r="T1003" s="23" t="s">
        <v>60</v>
      </c>
      <c r="U1003" s="17" t="s">
        <v>34</v>
      </c>
      <c r="V1003" s="24">
        <v>41579</v>
      </c>
      <c r="W1003" s="24" t="s">
        <v>321</v>
      </c>
      <c r="X1003" s="13" t="str">
        <f t="shared" si="34"/>
        <v>11/2/2017</v>
      </c>
      <c r="Y1003" s="13" t="s">
        <v>358</v>
      </c>
      <c r="Z1003" s="13"/>
      <c r="AA1003" s="17">
        <v>6</v>
      </c>
      <c r="AB1003" s="17" t="s">
        <v>60</v>
      </c>
      <c r="AC1003" s="23" t="s">
        <v>60</v>
      </c>
      <c r="AD1003" s="23" t="s">
        <v>60</v>
      </c>
      <c r="AE1003" s="7" t="s">
        <v>61</v>
      </c>
      <c r="AF1003" s="20">
        <v>95.096062000000003</v>
      </c>
      <c r="AQ1003" s="17" t="s">
        <v>62</v>
      </c>
      <c r="AR1003" s="23" t="s">
        <v>60</v>
      </c>
      <c r="AS1003" s="17" t="s">
        <v>34</v>
      </c>
      <c r="AT1003" s="24">
        <v>41579</v>
      </c>
      <c r="AU1003" s="13" t="s">
        <v>358</v>
      </c>
      <c r="AV1003" s="235" t="str">
        <f t="shared" si="35"/>
        <v>Q4</v>
      </c>
      <c r="AW1003" s="17" t="s">
        <v>60</v>
      </c>
      <c r="AX1003" s="23" t="s">
        <v>60</v>
      </c>
      <c r="AY1003" s="23" t="s">
        <v>60</v>
      </c>
      <c r="AZ1003" s="7" t="s">
        <v>61</v>
      </c>
      <c r="BA1003" s="20">
        <v>95.096062000000003</v>
      </c>
    </row>
    <row r="1004" spans="2:53">
      <c r="B1004" s="252"/>
      <c r="C1004" s="253"/>
      <c r="D1004" s="253"/>
      <c r="E1004" s="254"/>
      <c r="F1004" s="254"/>
      <c r="G1004" s="254"/>
      <c r="H1004" s="253"/>
      <c r="I1004" s="253"/>
      <c r="J1004" s="253"/>
      <c r="K1004" s="253"/>
      <c r="L1004" s="239"/>
      <c r="M1004" s="249"/>
      <c r="S1004" s="17" t="s">
        <v>62</v>
      </c>
      <c r="T1004" s="23" t="s">
        <v>60</v>
      </c>
      <c r="U1004" s="17" t="s">
        <v>34</v>
      </c>
      <c r="V1004" s="24">
        <v>41609</v>
      </c>
      <c r="W1004" s="24" t="s">
        <v>322</v>
      </c>
      <c r="X1004" s="13" t="str">
        <f t="shared" si="34"/>
        <v>12/2/2017</v>
      </c>
      <c r="Y1004" s="13" t="s">
        <v>359</v>
      </c>
      <c r="Z1004" s="13"/>
      <c r="AA1004" s="17">
        <v>6</v>
      </c>
      <c r="AB1004" s="17" t="s">
        <v>60</v>
      </c>
      <c r="AC1004" s="23" t="s">
        <v>60</v>
      </c>
      <c r="AD1004" s="23" t="s">
        <v>60</v>
      </c>
      <c r="AE1004" s="7" t="s">
        <v>61</v>
      </c>
      <c r="AF1004" s="20">
        <v>184.30685299999999</v>
      </c>
      <c r="AQ1004" s="17" t="s">
        <v>62</v>
      </c>
      <c r="AR1004" s="23" t="s">
        <v>60</v>
      </c>
      <c r="AS1004" s="17" t="s">
        <v>34</v>
      </c>
      <c r="AT1004" s="24">
        <v>41609</v>
      </c>
      <c r="AU1004" s="13" t="s">
        <v>359</v>
      </c>
      <c r="AV1004" s="235" t="str">
        <f t="shared" si="35"/>
        <v>Q4</v>
      </c>
      <c r="AW1004" s="17" t="s">
        <v>60</v>
      </c>
      <c r="AX1004" s="23" t="s">
        <v>60</v>
      </c>
      <c r="AY1004" s="23" t="s">
        <v>60</v>
      </c>
      <c r="AZ1004" s="7" t="s">
        <v>61</v>
      </c>
      <c r="BA1004" s="20">
        <v>184.30685299999999</v>
      </c>
    </row>
    <row r="1005" spans="2:53">
      <c r="B1005" s="255"/>
      <c r="C1005" s="256"/>
      <c r="D1005" s="256"/>
      <c r="E1005" s="257"/>
      <c r="F1005" s="257"/>
      <c r="G1005" s="257"/>
      <c r="H1005" s="256"/>
      <c r="I1005" s="256"/>
      <c r="J1005" s="256"/>
      <c r="K1005" s="256"/>
      <c r="L1005" s="244"/>
      <c r="M1005" s="249"/>
      <c r="S1005" s="17" t="s">
        <v>62</v>
      </c>
      <c r="T1005" s="23" t="s">
        <v>60</v>
      </c>
      <c r="U1005" s="17" t="s">
        <v>34</v>
      </c>
      <c r="V1005" s="24">
        <v>41640</v>
      </c>
      <c r="W1005" s="24" t="s">
        <v>312</v>
      </c>
      <c r="X1005" s="13" t="str">
        <f t="shared" si="34"/>
        <v>1/2/2018</v>
      </c>
      <c r="Y1005" s="13" t="s">
        <v>360</v>
      </c>
      <c r="Z1005" s="13"/>
      <c r="AA1005" s="17">
        <v>6</v>
      </c>
      <c r="AB1005" s="17" t="s">
        <v>60</v>
      </c>
      <c r="AC1005" s="23" t="s">
        <v>60</v>
      </c>
      <c r="AD1005" s="23" t="s">
        <v>60</v>
      </c>
      <c r="AE1005" s="7" t="s">
        <v>61</v>
      </c>
      <c r="AF1005" s="20">
        <v>181.90143900000001</v>
      </c>
      <c r="AQ1005" s="17" t="s">
        <v>62</v>
      </c>
      <c r="AR1005" s="23" t="s">
        <v>60</v>
      </c>
      <c r="AS1005" s="17" t="s">
        <v>34</v>
      </c>
      <c r="AT1005" s="24">
        <v>41640</v>
      </c>
      <c r="AU1005" s="13" t="s">
        <v>360</v>
      </c>
      <c r="AV1005" s="235" t="str">
        <f t="shared" si="35"/>
        <v>Q1</v>
      </c>
      <c r="AW1005" s="17" t="s">
        <v>60</v>
      </c>
      <c r="AX1005" s="23" t="s">
        <v>60</v>
      </c>
      <c r="AY1005" s="23" t="s">
        <v>60</v>
      </c>
      <c r="AZ1005" s="7" t="s">
        <v>61</v>
      </c>
      <c r="BA1005" s="20">
        <v>181.90143900000001</v>
      </c>
    </row>
    <row r="1006" spans="2:53">
      <c r="B1006" s="252"/>
      <c r="C1006" s="253"/>
      <c r="D1006" s="253"/>
      <c r="E1006" s="254"/>
      <c r="F1006" s="254"/>
      <c r="G1006" s="254"/>
      <c r="H1006" s="253"/>
      <c r="I1006" s="253"/>
      <c r="J1006" s="253"/>
      <c r="K1006" s="253"/>
      <c r="L1006" s="239"/>
      <c r="M1006" s="248"/>
      <c r="S1006" s="17" t="s">
        <v>62</v>
      </c>
      <c r="T1006" s="23" t="s">
        <v>60</v>
      </c>
      <c r="U1006" s="17" t="s">
        <v>34</v>
      </c>
      <c r="V1006" s="24">
        <v>41671</v>
      </c>
      <c r="W1006" s="24" t="s">
        <v>313</v>
      </c>
      <c r="X1006" s="13" t="str">
        <f t="shared" si="34"/>
        <v>2/2/2018</v>
      </c>
      <c r="Y1006" s="13" t="s">
        <v>361</v>
      </c>
      <c r="Z1006" s="13"/>
      <c r="AA1006" s="17">
        <v>6</v>
      </c>
      <c r="AB1006" s="17" t="s">
        <v>60</v>
      </c>
      <c r="AC1006" s="23" t="s">
        <v>60</v>
      </c>
      <c r="AD1006" s="23" t="s">
        <v>60</v>
      </c>
      <c r="AE1006" s="7" t="s">
        <v>61</v>
      </c>
      <c r="AF1006" s="20">
        <v>149.58676500000001</v>
      </c>
      <c r="AQ1006" s="17" t="s">
        <v>62</v>
      </c>
      <c r="AR1006" s="23" t="s">
        <v>60</v>
      </c>
      <c r="AS1006" s="17" t="s">
        <v>34</v>
      </c>
      <c r="AT1006" s="24">
        <v>41671</v>
      </c>
      <c r="AU1006" s="13" t="s">
        <v>361</v>
      </c>
      <c r="AV1006" s="235" t="str">
        <f t="shared" si="35"/>
        <v>Q1</v>
      </c>
      <c r="AW1006" s="17" t="s">
        <v>60</v>
      </c>
      <c r="AX1006" s="23" t="s">
        <v>60</v>
      </c>
      <c r="AY1006" s="23" t="s">
        <v>60</v>
      </c>
      <c r="AZ1006" s="7" t="s">
        <v>61</v>
      </c>
      <c r="BA1006" s="20">
        <v>149.58676500000001</v>
      </c>
    </row>
    <row r="1007" spans="2:53">
      <c r="B1007" s="255"/>
      <c r="C1007" s="256"/>
      <c r="D1007" s="256"/>
      <c r="E1007" s="257"/>
      <c r="F1007" s="257"/>
      <c r="G1007" s="257"/>
      <c r="H1007" s="256"/>
      <c r="I1007" s="256"/>
      <c r="J1007" s="256"/>
      <c r="K1007" s="256"/>
      <c r="L1007" s="244"/>
      <c r="M1007" s="248"/>
      <c r="S1007" s="17" t="s">
        <v>62</v>
      </c>
      <c r="T1007" s="23" t="s">
        <v>60</v>
      </c>
      <c r="U1007" s="17" t="s">
        <v>34</v>
      </c>
      <c r="V1007" s="24">
        <v>41699</v>
      </c>
      <c r="W1007" s="24" t="s">
        <v>314</v>
      </c>
      <c r="X1007" s="13" t="str">
        <f t="shared" si="34"/>
        <v>3/2/2018</v>
      </c>
      <c r="Y1007" s="13" t="s">
        <v>362</v>
      </c>
      <c r="Z1007" s="13"/>
      <c r="AA1007" s="17">
        <v>6</v>
      </c>
      <c r="AB1007" s="17" t="s">
        <v>60</v>
      </c>
      <c r="AC1007" s="23" t="s">
        <v>60</v>
      </c>
      <c r="AD1007" s="23" t="s">
        <v>60</v>
      </c>
      <c r="AE1007" s="7" t="s">
        <v>61</v>
      </c>
      <c r="AF1007" s="20">
        <v>181.40367599999999</v>
      </c>
      <c r="AQ1007" s="17" t="s">
        <v>62</v>
      </c>
      <c r="AR1007" s="23" t="s">
        <v>60</v>
      </c>
      <c r="AS1007" s="17" t="s">
        <v>34</v>
      </c>
      <c r="AT1007" s="24">
        <v>41699</v>
      </c>
      <c r="AU1007" s="13" t="s">
        <v>362</v>
      </c>
      <c r="AV1007" s="235" t="str">
        <f t="shared" si="35"/>
        <v>Q1</v>
      </c>
      <c r="AW1007" s="17" t="s">
        <v>60</v>
      </c>
      <c r="AX1007" s="23" t="s">
        <v>60</v>
      </c>
      <c r="AY1007" s="23" t="s">
        <v>60</v>
      </c>
      <c r="AZ1007" s="7" t="s">
        <v>61</v>
      </c>
      <c r="BA1007" s="20">
        <v>181.40367599999999</v>
      </c>
    </row>
    <row r="1008" spans="2:53">
      <c r="B1008" s="252"/>
      <c r="C1008" s="253"/>
      <c r="D1008" s="253"/>
      <c r="E1008" s="254"/>
      <c r="F1008" s="254"/>
      <c r="G1008" s="254"/>
      <c r="H1008" s="253"/>
      <c r="I1008" s="253"/>
      <c r="J1008" s="253"/>
      <c r="K1008" s="253"/>
      <c r="L1008" s="239"/>
      <c r="M1008" s="248"/>
      <c r="S1008" s="17" t="s">
        <v>62</v>
      </c>
      <c r="T1008" s="23" t="s">
        <v>60</v>
      </c>
      <c r="U1008" s="17" t="s">
        <v>34</v>
      </c>
      <c r="V1008" s="24">
        <v>41730</v>
      </c>
      <c r="W1008" s="24" t="s">
        <v>315</v>
      </c>
      <c r="X1008" s="13" t="str">
        <f t="shared" si="34"/>
        <v>4/2/2018</v>
      </c>
      <c r="Y1008" s="13" t="s">
        <v>363</v>
      </c>
      <c r="Z1008" s="13"/>
      <c r="AA1008" s="17">
        <v>6</v>
      </c>
      <c r="AB1008" s="17" t="s">
        <v>60</v>
      </c>
      <c r="AC1008" s="23" t="s">
        <v>60</v>
      </c>
      <c r="AD1008" s="23" t="s">
        <v>60</v>
      </c>
      <c r="AE1008" s="7" t="s">
        <v>61</v>
      </c>
      <c r="AF1008" s="20">
        <v>171.057864</v>
      </c>
      <c r="AQ1008" s="17" t="s">
        <v>62</v>
      </c>
      <c r="AR1008" s="23" t="s">
        <v>60</v>
      </c>
      <c r="AS1008" s="17" t="s">
        <v>34</v>
      </c>
      <c r="AT1008" s="24">
        <v>41730</v>
      </c>
      <c r="AU1008" s="13" t="s">
        <v>363</v>
      </c>
      <c r="AV1008" s="235" t="str">
        <f t="shared" si="35"/>
        <v>Q2</v>
      </c>
      <c r="AW1008" s="17" t="s">
        <v>60</v>
      </c>
      <c r="AX1008" s="23" t="s">
        <v>60</v>
      </c>
      <c r="AY1008" s="23" t="s">
        <v>60</v>
      </c>
      <c r="AZ1008" s="7" t="s">
        <v>61</v>
      </c>
      <c r="BA1008" s="20">
        <v>171.057864</v>
      </c>
    </row>
    <row r="1009" spans="2:53">
      <c r="B1009" s="255"/>
      <c r="C1009" s="256"/>
      <c r="D1009" s="256"/>
      <c r="E1009" s="257"/>
      <c r="F1009" s="257"/>
      <c r="G1009" s="257"/>
      <c r="H1009" s="256"/>
      <c r="I1009" s="256"/>
      <c r="J1009" s="256"/>
      <c r="K1009" s="256"/>
      <c r="L1009" s="244"/>
      <c r="M1009" s="248"/>
      <c r="S1009" s="17" t="s">
        <v>62</v>
      </c>
      <c r="T1009" s="23" t="s">
        <v>60</v>
      </c>
      <c r="U1009" s="17" t="s">
        <v>34</v>
      </c>
      <c r="V1009" s="24">
        <v>41760</v>
      </c>
      <c r="W1009" s="24" t="s">
        <v>272</v>
      </c>
      <c r="X1009" s="13" t="str">
        <f t="shared" si="34"/>
        <v>5/2/2018</v>
      </c>
      <c r="Y1009" s="13" t="s">
        <v>364</v>
      </c>
      <c r="Z1009" s="13"/>
      <c r="AA1009" s="17">
        <v>6</v>
      </c>
      <c r="AB1009" s="17" t="s">
        <v>60</v>
      </c>
      <c r="AC1009" s="23" t="s">
        <v>60</v>
      </c>
      <c r="AD1009" s="23" t="s">
        <v>60</v>
      </c>
      <c r="AE1009" s="7" t="s">
        <v>61</v>
      </c>
      <c r="AF1009" s="20">
        <v>165.28699900000001</v>
      </c>
      <c r="AQ1009" s="17" t="s">
        <v>62</v>
      </c>
      <c r="AR1009" s="23" t="s">
        <v>60</v>
      </c>
      <c r="AS1009" s="17" t="s">
        <v>34</v>
      </c>
      <c r="AT1009" s="24">
        <v>41760</v>
      </c>
      <c r="AU1009" s="13" t="s">
        <v>364</v>
      </c>
      <c r="AV1009" s="235" t="str">
        <f t="shared" si="35"/>
        <v>Q2</v>
      </c>
      <c r="AW1009" s="17" t="s">
        <v>60</v>
      </c>
      <c r="AX1009" s="23" t="s">
        <v>60</v>
      </c>
      <c r="AY1009" s="23" t="s">
        <v>60</v>
      </c>
      <c r="AZ1009" s="7" t="s">
        <v>61</v>
      </c>
      <c r="BA1009" s="20">
        <v>165.28699900000001</v>
      </c>
    </row>
    <row r="1010" spans="2:53">
      <c r="B1010" s="252"/>
      <c r="C1010" s="253"/>
      <c r="D1010" s="253"/>
      <c r="E1010" s="254"/>
      <c r="F1010" s="254"/>
      <c r="G1010" s="254"/>
      <c r="H1010" s="253"/>
      <c r="I1010" s="253"/>
      <c r="J1010" s="253"/>
      <c r="K1010" s="253"/>
      <c r="L1010" s="239"/>
      <c r="M1010" s="248"/>
      <c r="S1010" s="17" t="s">
        <v>62</v>
      </c>
      <c r="T1010" s="23" t="s">
        <v>60</v>
      </c>
      <c r="U1010" s="17" t="s">
        <v>34</v>
      </c>
      <c r="V1010" s="24">
        <v>41791</v>
      </c>
      <c r="W1010" s="24" t="s">
        <v>316</v>
      </c>
      <c r="X1010" s="13" t="str">
        <f t="shared" si="34"/>
        <v>6/2/2018</v>
      </c>
      <c r="Y1010" s="13" t="s">
        <v>365</v>
      </c>
      <c r="Z1010" s="13"/>
      <c r="AA1010" s="17">
        <v>6</v>
      </c>
      <c r="AB1010" s="17" t="s">
        <v>60</v>
      </c>
      <c r="AC1010" s="23" t="s">
        <v>60</v>
      </c>
      <c r="AD1010" s="23" t="s">
        <v>60</v>
      </c>
      <c r="AE1010" s="7" t="s">
        <v>61</v>
      </c>
      <c r="AF1010" s="20">
        <v>149.50871699999999</v>
      </c>
      <c r="AQ1010" s="17" t="s">
        <v>62</v>
      </c>
      <c r="AR1010" s="23" t="s">
        <v>60</v>
      </c>
      <c r="AS1010" s="17" t="s">
        <v>34</v>
      </c>
      <c r="AT1010" s="24">
        <v>41791</v>
      </c>
      <c r="AU1010" s="13" t="s">
        <v>365</v>
      </c>
      <c r="AV1010" s="235" t="str">
        <f t="shared" si="35"/>
        <v>Q2</v>
      </c>
      <c r="AW1010" s="17" t="s">
        <v>60</v>
      </c>
      <c r="AX1010" s="23" t="s">
        <v>60</v>
      </c>
      <c r="AY1010" s="23" t="s">
        <v>60</v>
      </c>
      <c r="AZ1010" s="7" t="s">
        <v>61</v>
      </c>
      <c r="BA1010" s="20">
        <v>149.50871699999999</v>
      </c>
    </row>
    <row r="1011" spans="2:53">
      <c r="B1011" s="255"/>
      <c r="C1011" s="256"/>
      <c r="D1011" s="256"/>
      <c r="E1011" s="257"/>
      <c r="F1011" s="257"/>
      <c r="G1011" s="257"/>
      <c r="H1011" s="256"/>
      <c r="I1011" s="256"/>
      <c r="J1011" s="256"/>
      <c r="K1011" s="256"/>
      <c r="L1011" s="244"/>
      <c r="M1011" s="248"/>
      <c r="S1011" s="17" t="s">
        <v>62</v>
      </c>
      <c r="T1011" s="23" t="s">
        <v>60</v>
      </c>
      <c r="U1011" s="17" t="s">
        <v>42</v>
      </c>
      <c r="V1011" s="24">
        <v>41456</v>
      </c>
      <c r="W1011" s="24" t="s">
        <v>317</v>
      </c>
      <c r="X1011" s="13" t="str">
        <f t="shared" si="34"/>
        <v>7/2/2017</v>
      </c>
      <c r="Y1011" s="13" t="s">
        <v>354</v>
      </c>
      <c r="Z1011" s="13"/>
      <c r="AA1011" s="17">
        <v>6</v>
      </c>
      <c r="AB1011" s="17" t="s">
        <v>60</v>
      </c>
      <c r="AC1011" s="23" t="s">
        <v>60</v>
      </c>
      <c r="AD1011" s="23" t="s">
        <v>60</v>
      </c>
      <c r="AE1011" s="7" t="s">
        <v>61</v>
      </c>
      <c r="AF1011" s="19">
        <v>211.968999</v>
      </c>
      <c r="AQ1011" s="17" t="s">
        <v>62</v>
      </c>
      <c r="AR1011" s="23" t="s">
        <v>60</v>
      </c>
      <c r="AS1011" s="17" t="s">
        <v>42</v>
      </c>
      <c r="AT1011" s="24">
        <v>41456</v>
      </c>
      <c r="AU1011" s="13" t="s">
        <v>354</v>
      </c>
      <c r="AV1011" s="235" t="str">
        <f t="shared" si="35"/>
        <v>Q3</v>
      </c>
      <c r="AW1011" s="17" t="s">
        <v>60</v>
      </c>
      <c r="AX1011" s="23" t="s">
        <v>60</v>
      </c>
      <c r="AY1011" s="23" t="s">
        <v>60</v>
      </c>
      <c r="AZ1011" s="7" t="s">
        <v>61</v>
      </c>
      <c r="BA1011" s="19">
        <v>211.968999</v>
      </c>
    </row>
    <row r="1012" spans="2:53">
      <c r="B1012" s="252"/>
      <c r="C1012" s="253"/>
      <c r="D1012" s="253"/>
      <c r="E1012" s="254"/>
      <c r="F1012" s="254"/>
      <c r="G1012" s="254"/>
      <c r="H1012" s="253"/>
      <c r="I1012" s="253"/>
      <c r="J1012" s="253"/>
      <c r="K1012" s="253"/>
      <c r="L1012" s="239"/>
      <c r="M1012" s="248"/>
      <c r="S1012" s="17" t="s">
        <v>62</v>
      </c>
      <c r="T1012" s="23" t="s">
        <v>60</v>
      </c>
      <c r="U1012" s="17" t="s">
        <v>42</v>
      </c>
      <c r="V1012" s="24">
        <v>41487</v>
      </c>
      <c r="W1012" s="24" t="s">
        <v>318</v>
      </c>
      <c r="X1012" s="13" t="str">
        <f t="shared" si="34"/>
        <v>8/2/2017</v>
      </c>
      <c r="Y1012" s="13" t="s">
        <v>355</v>
      </c>
      <c r="Z1012" s="13"/>
      <c r="AA1012" s="17">
        <v>6</v>
      </c>
      <c r="AB1012" s="17" t="s">
        <v>60</v>
      </c>
      <c r="AC1012" s="23" t="s">
        <v>60</v>
      </c>
      <c r="AD1012" s="23" t="s">
        <v>60</v>
      </c>
      <c r="AE1012" s="7" t="s">
        <v>61</v>
      </c>
      <c r="AF1012" s="19">
        <v>224.199051</v>
      </c>
      <c r="AQ1012" s="17" t="s">
        <v>62</v>
      </c>
      <c r="AR1012" s="23" t="s">
        <v>60</v>
      </c>
      <c r="AS1012" s="17" t="s">
        <v>42</v>
      </c>
      <c r="AT1012" s="24">
        <v>41487</v>
      </c>
      <c r="AU1012" s="13" t="s">
        <v>355</v>
      </c>
      <c r="AV1012" s="235" t="str">
        <f t="shared" si="35"/>
        <v>Q3</v>
      </c>
      <c r="AW1012" s="17" t="s">
        <v>60</v>
      </c>
      <c r="AX1012" s="23" t="s">
        <v>60</v>
      </c>
      <c r="AY1012" s="23" t="s">
        <v>60</v>
      </c>
      <c r="AZ1012" s="7" t="s">
        <v>61</v>
      </c>
      <c r="BA1012" s="19">
        <v>224.199051</v>
      </c>
    </row>
    <row r="1013" spans="2:53">
      <c r="B1013" s="255"/>
      <c r="C1013" s="256"/>
      <c r="D1013" s="256"/>
      <c r="E1013" s="257"/>
      <c r="F1013" s="257"/>
      <c r="G1013" s="257"/>
      <c r="H1013" s="256"/>
      <c r="I1013" s="256"/>
      <c r="J1013" s="256"/>
      <c r="K1013" s="256"/>
      <c r="L1013" s="244"/>
      <c r="M1013" s="248"/>
      <c r="S1013" s="17" t="s">
        <v>62</v>
      </c>
      <c r="T1013" s="23" t="s">
        <v>60</v>
      </c>
      <c r="U1013" s="17" t="s">
        <v>42</v>
      </c>
      <c r="V1013" s="24">
        <v>41518</v>
      </c>
      <c r="W1013" s="24" t="s">
        <v>319</v>
      </c>
      <c r="X1013" s="13" t="str">
        <f t="shared" si="34"/>
        <v>9/2/2017</v>
      </c>
      <c r="Y1013" s="13" t="s">
        <v>356</v>
      </c>
      <c r="Z1013" s="13"/>
      <c r="AA1013" s="17">
        <v>6</v>
      </c>
      <c r="AB1013" s="17" t="s">
        <v>60</v>
      </c>
      <c r="AC1013" s="23" t="s">
        <v>60</v>
      </c>
      <c r="AD1013" s="23" t="s">
        <v>60</v>
      </c>
      <c r="AE1013" s="7" t="s">
        <v>61</v>
      </c>
      <c r="AF1013" s="19">
        <v>220.53646699999999</v>
      </c>
      <c r="AQ1013" s="17" t="s">
        <v>62</v>
      </c>
      <c r="AR1013" s="23" t="s">
        <v>60</v>
      </c>
      <c r="AS1013" s="17" t="s">
        <v>42</v>
      </c>
      <c r="AT1013" s="24">
        <v>41518</v>
      </c>
      <c r="AU1013" s="13" t="s">
        <v>356</v>
      </c>
      <c r="AV1013" s="235" t="str">
        <f t="shared" si="35"/>
        <v>Q3</v>
      </c>
      <c r="AW1013" s="17" t="s">
        <v>60</v>
      </c>
      <c r="AX1013" s="23" t="s">
        <v>60</v>
      </c>
      <c r="AY1013" s="23" t="s">
        <v>60</v>
      </c>
      <c r="AZ1013" s="7" t="s">
        <v>61</v>
      </c>
      <c r="BA1013" s="19">
        <v>220.53646699999999</v>
      </c>
    </row>
    <row r="1014" spans="2:53">
      <c r="B1014" s="252"/>
      <c r="C1014" s="253"/>
      <c r="D1014" s="253"/>
      <c r="E1014" s="254"/>
      <c r="F1014" s="254"/>
      <c r="G1014" s="254"/>
      <c r="H1014" s="253"/>
      <c r="I1014" s="253"/>
      <c r="J1014" s="253"/>
      <c r="K1014" s="253"/>
      <c r="L1014" s="239"/>
      <c r="M1014" s="248"/>
      <c r="S1014" s="17" t="s">
        <v>62</v>
      </c>
      <c r="T1014" s="23" t="s">
        <v>60</v>
      </c>
      <c r="U1014" s="17" t="s">
        <v>42</v>
      </c>
      <c r="V1014" s="24">
        <v>41548</v>
      </c>
      <c r="W1014" s="24" t="s">
        <v>320</v>
      </c>
      <c r="X1014" s="13" t="str">
        <f t="shared" si="34"/>
        <v>10/2/2017</v>
      </c>
      <c r="Y1014" s="13" t="s">
        <v>357</v>
      </c>
      <c r="Z1014" s="13"/>
      <c r="AA1014" s="17">
        <v>6</v>
      </c>
      <c r="AB1014" s="17" t="s">
        <v>60</v>
      </c>
      <c r="AC1014" s="23" t="s">
        <v>60</v>
      </c>
      <c r="AD1014" s="23" t="s">
        <v>60</v>
      </c>
      <c r="AE1014" s="7" t="s">
        <v>61</v>
      </c>
      <c r="AF1014" s="19">
        <v>306.76027599999998</v>
      </c>
      <c r="AQ1014" s="17" t="s">
        <v>62</v>
      </c>
      <c r="AR1014" s="23" t="s">
        <v>60</v>
      </c>
      <c r="AS1014" s="17" t="s">
        <v>42</v>
      </c>
      <c r="AT1014" s="24">
        <v>41548</v>
      </c>
      <c r="AU1014" s="13" t="s">
        <v>357</v>
      </c>
      <c r="AV1014" s="235" t="str">
        <f t="shared" si="35"/>
        <v>Q4</v>
      </c>
      <c r="AW1014" s="17" t="s">
        <v>60</v>
      </c>
      <c r="AX1014" s="23" t="s">
        <v>60</v>
      </c>
      <c r="AY1014" s="23" t="s">
        <v>60</v>
      </c>
      <c r="AZ1014" s="7" t="s">
        <v>61</v>
      </c>
      <c r="BA1014" s="19">
        <v>306.76027599999998</v>
      </c>
    </row>
    <row r="1015" spans="2:53">
      <c r="B1015" s="255"/>
      <c r="C1015" s="256"/>
      <c r="D1015" s="256"/>
      <c r="E1015" s="257"/>
      <c r="F1015" s="257"/>
      <c r="G1015" s="257"/>
      <c r="H1015" s="256"/>
      <c r="I1015" s="256"/>
      <c r="J1015" s="256"/>
      <c r="K1015" s="256"/>
      <c r="L1015" s="244"/>
      <c r="M1015" s="248"/>
      <c r="S1015" s="17" t="s">
        <v>62</v>
      </c>
      <c r="T1015" s="23" t="s">
        <v>60</v>
      </c>
      <c r="U1015" s="17" t="s">
        <v>42</v>
      </c>
      <c r="V1015" s="24">
        <v>41579</v>
      </c>
      <c r="W1015" s="24" t="s">
        <v>321</v>
      </c>
      <c r="X1015" s="13" t="str">
        <f t="shared" si="34"/>
        <v>11/2/2017</v>
      </c>
      <c r="Y1015" s="13" t="s">
        <v>358</v>
      </c>
      <c r="Z1015" s="13"/>
      <c r="AA1015" s="17">
        <v>6</v>
      </c>
      <c r="AB1015" s="17" t="s">
        <v>60</v>
      </c>
      <c r="AC1015" s="23" t="s">
        <v>60</v>
      </c>
      <c r="AD1015" s="23" t="s">
        <v>60</v>
      </c>
      <c r="AE1015" s="7" t="s">
        <v>61</v>
      </c>
      <c r="AF1015" s="19">
        <v>260.052864</v>
      </c>
      <c r="AQ1015" s="17" t="s">
        <v>62</v>
      </c>
      <c r="AR1015" s="23" t="s">
        <v>60</v>
      </c>
      <c r="AS1015" s="17" t="s">
        <v>42</v>
      </c>
      <c r="AT1015" s="24">
        <v>41579</v>
      </c>
      <c r="AU1015" s="13" t="s">
        <v>358</v>
      </c>
      <c r="AV1015" s="235" t="str">
        <f t="shared" si="35"/>
        <v>Q4</v>
      </c>
      <c r="AW1015" s="17" t="s">
        <v>60</v>
      </c>
      <c r="AX1015" s="23" t="s">
        <v>60</v>
      </c>
      <c r="AY1015" s="23" t="s">
        <v>60</v>
      </c>
      <c r="AZ1015" s="7" t="s">
        <v>61</v>
      </c>
      <c r="BA1015" s="19">
        <v>260.052864</v>
      </c>
    </row>
    <row r="1016" spans="2:53">
      <c r="B1016" s="252"/>
      <c r="C1016" s="253"/>
      <c r="D1016" s="253"/>
      <c r="E1016" s="254"/>
      <c r="F1016" s="254"/>
      <c r="G1016" s="254"/>
      <c r="H1016" s="253"/>
      <c r="I1016" s="253"/>
      <c r="J1016" s="253"/>
      <c r="K1016" s="253"/>
      <c r="L1016" s="239"/>
      <c r="M1016" s="248"/>
      <c r="S1016" s="17" t="s">
        <v>62</v>
      </c>
      <c r="T1016" s="23" t="s">
        <v>60</v>
      </c>
      <c r="U1016" s="17" t="s">
        <v>42</v>
      </c>
      <c r="V1016" s="24">
        <v>41609</v>
      </c>
      <c r="W1016" s="24" t="s">
        <v>322</v>
      </c>
      <c r="X1016" s="13" t="str">
        <f t="shared" si="34"/>
        <v>12/2/2017</v>
      </c>
      <c r="Y1016" s="13" t="s">
        <v>359</v>
      </c>
      <c r="Z1016" s="13"/>
      <c r="AA1016" s="17">
        <v>6</v>
      </c>
      <c r="AB1016" s="17" t="s">
        <v>60</v>
      </c>
      <c r="AC1016" s="23" t="s">
        <v>60</v>
      </c>
      <c r="AD1016" s="23" t="s">
        <v>60</v>
      </c>
      <c r="AE1016" s="7" t="s">
        <v>61</v>
      </c>
      <c r="AF1016" s="19">
        <v>240.21016</v>
      </c>
      <c r="AQ1016" s="17" t="s">
        <v>62</v>
      </c>
      <c r="AR1016" s="23" t="s">
        <v>60</v>
      </c>
      <c r="AS1016" s="17" t="s">
        <v>42</v>
      </c>
      <c r="AT1016" s="24">
        <v>41609</v>
      </c>
      <c r="AU1016" s="13" t="s">
        <v>359</v>
      </c>
      <c r="AV1016" s="235" t="str">
        <f t="shared" si="35"/>
        <v>Q4</v>
      </c>
      <c r="AW1016" s="17" t="s">
        <v>60</v>
      </c>
      <c r="AX1016" s="23" t="s">
        <v>60</v>
      </c>
      <c r="AY1016" s="23" t="s">
        <v>60</v>
      </c>
      <c r="AZ1016" s="7" t="s">
        <v>61</v>
      </c>
      <c r="BA1016" s="19">
        <v>240.21016</v>
      </c>
    </row>
    <row r="1017" spans="2:53">
      <c r="B1017" s="255"/>
      <c r="C1017" s="256"/>
      <c r="D1017" s="256"/>
      <c r="E1017" s="257"/>
      <c r="F1017" s="257"/>
      <c r="G1017" s="257"/>
      <c r="H1017" s="256"/>
      <c r="I1017" s="256"/>
      <c r="J1017" s="256"/>
      <c r="K1017" s="256"/>
      <c r="L1017" s="244"/>
      <c r="M1017" s="248"/>
      <c r="S1017" s="17" t="s">
        <v>62</v>
      </c>
      <c r="T1017" s="23" t="s">
        <v>60</v>
      </c>
      <c r="U1017" s="17" t="s">
        <v>42</v>
      </c>
      <c r="V1017" s="24">
        <v>41640</v>
      </c>
      <c r="W1017" s="24" t="s">
        <v>312</v>
      </c>
      <c r="X1017" s="13" t="str">
        <f t="shared" si="34"/>
        <v>1/2/2018</v>
      </c>
      <c r="Y1017" s="13" t="s">
        <v>360</v>
      </c>
      <c r="Z1017" s="13"/>
      <c r="AA1017" s="17">
        <v>6</v>
      </c>
      <c r="AB1017" s="17" t="s">
        <v>60</v>
      </c>
      <c r="AC1017" s="23" t="s">
        <v>60</v>
      </c>
      <c r="AD1017" s="23" t="s">
        <v>60</v>
      </c>
      <c r="AE1017" s="7" t="s">
        <v>61</v>
      </c>
      <c r="AF1017" s="19">
        <v>258.160549</v>
      </c>
      <c r="AQ1017" s="17" t="s">
        <v>62</v>
      </c>
      <c r="AR1017" s="23" t="s">
        <v>60</v>
      </c>
      <c r="AS1017" s="17" t="s">
        <v>42</v>
      </c>
      <c r="AT1017" s="24">
        <v>41640</v>
      </c>
      <c r="AU1017" s="13" t="s">
        <v>360</v>
      </c>
      <c r="AV1017" s="235" t="str">
        <f t="shared" si="35"/>
        <v>Q1</v>
      </c>
      <c r="AW1017" s="17" t="s">
        <v>60</v>
      </c>
      <c r="AX1017" s="23" t="s">
        <v>60</v>
      </c>
      <c r="AY1017" s="23" t="s">
        <v>60</v>
      </c>
      <c r="AZ1017" s="7" t="s">
        <v>61</v>
      </c>
      <c r="BA1017" s="19">
        <v>258.160549</v>
      </c>
    </row>
    <row r="1018" spans="2:53">
      <c r="B1018" s="252"/>
      <c r="C1018" s="253"/>
      <c r="D1018" s="253"/>
      <c r="E1018" s="254"/>
      <c r="F1018" s="254"/>
      <c r="G1018" s="254"/>
      <c r="H1018" s="253"/>
      <c r="I1018" s="253"/>
      <c r="J1018" s="253"/>
      <c r="K1018" s="253"/>
      <c r="L1018" s="239"/>
      <c r="M1018" s="250"/>
      <c r="S1018" s="17" t="s">
        <v>62</v>
      </c>
      <c r="T1018" s="23" t="s">
        <v>60</v>
      </c>
      <c r="U1018" s="17" t="s">
        <v>42</v>
      </c>
      <c r="V1018" s="24">
        <v>41671</v>
      </c>
      <c r="W1018" s="24" t="s">
        <v>313</v>
      </c>
      <c r="X1018" s="13" t="str">
        <f t="shared" si="34"/>
        <v>2/2/2018</v>
      </c>
      <c r="Y1018" s="13" t="s">
        <v>361</v>
      </c>
      <c r="Z1018" s="13"/>
      <c r="AA1018" s="17">
        <v>6</v>
      </c>
      <c r="AB1018" s="17" t="s">
        <v>60</v>
      </c>
      <c r="AC1018" s="23" t="s">
        <v>60</v>
      </c>
      <c r="AD1018" s="23" t="s">
        <v>60</v>
      </c>
      <c r="AE1018" s="7" t="s">
        <v>61</v>
      </c>
      <c r="AF1018" s="19">
        <v>310.884524</v>
      </c>
      <c r="AQ1018" s="17" t="s">
        <v>62</v>
      </c>
      <c r="AR1018" s="23" t="s">
        <v>60</v>
      </c>
      <c r="AS1018" s="17" t="s">
        <v>42</v>
      </c>
      <c r="AT1018" s="24">
        <v>41671</v>
      </c>
      <c r="AU1018" s="13" t="s">
        <v>361</v>
      </c>
      <c r="AV1018" s="235" t="str">
        <f t="shared" si="35"/>
        <v>Q1</v>
      </c>
      <c r="AW1018" s="17" t="s">
        <v>60</v>
      </c>
      <c r="AX1018" s="23" t="s">
        <v>60</v>
      </c>
      <c r="AY1018" s="23" t="s">
        <v>60</v>
      </c>
      <c r="AZ1018" s="7" t="s">
        <v>61</v>
      </c>
      <c r="BA1018" s="19">
        <v>310.884524</v>
      </c>
    </row>
    <row r="1019" spans="2:53">
      <c r="B1019" s="255"/>
      <c r="C1019" s="256"/>
      <c r="D1019" s="256"/>
      <c r="E1019" s="257"/>
      <c r="F1019" s="257"/>
      <c r="G1019" s="257"/>
      <c r="H1019" s="256"/>
      <c r="I1019" s="256"/>
      <c r="J1019" s="256"/>
      <c r="K1019" s="256"/>
      <c r="L1019" s="244"/>
      <c r="M1019" s="251"/>
      <c r="S1019" s="17" t="s">
        <v>62</v>
      </c>
      <c r="T1019" s="23" t="s">
        <v>60</v>
      </c>
      <c r="U1019" s="17" t="s">
        <v>42</v>
      </c>
      <c r="V1019" s="24">
        <v>41699</v>
      </c>
      <c r="W1019" s="24" t="s">
        <v>314</v>
      </c>
      <c r="X1019" s="13" t="str">
        <f t="shared" si="34"/>
        <v>3/2/2018</v>
      </c>
      <c r="Y1019" s="13" t="s">
        <v>362</v>
      </c>
      <c r="Z1019" s="13"/>
      <c r="AA1019" s="17">
        <v>6</v>
      </c>
      <c r="AB1019" s="17" t="s">
        <v>60</v>
      </c>
      <c r="AC1019" s="23" t="s">
        <v>60</v>
      </c>
      <c r="AD1019" s="23" t="s">
        <v>60</v>
      </c>
      <c r="AE1019" s="7" t="s">
        <v>61</v>
      </c>
      <c r="AF1019" s="19">
        <v>347.651006</v>
      </c>
      <c r="AQ1019" s="17" t="s">
        <v>62</v>
      </c>
      <c r="AR1019" s="23" t="s">
        <v>60</v>
      </c>
      <c r="AS1019" s="17" t="s">
        <v>42</v>
      </c>
      <c r="AT1019" s="24">
        <v>41699</v>
      </c>
      <c r="AU1019" s="13" t="s">
        <v>362</v>
      </c>
      <c r="AV1019" s="235" t="str">
        <f t="shared" si="35"/>
        <v>Q1</v>
      </c>
      <c r="AW1019" s="17" t="s">
        <v>60</v>
      </c>
      <c r="AX1019" s="23" t="s">
        <v>60</v>
      </c>
      <c r="AY1019" s="23" t="s">
        <v>60</v>
      </c>
      <c r="AZ1019" s="7" t="s">
        <v>61</v>
      </c>
      <c r="BA1019" s="19">
        <v>347.651006</v>
      </c>
    </row>
    <row r="1020" spans="2:53">
      <c r="B1020" s="252"/>
      <c r="C1020" s="253"/>
      <c r="D1020" s="253"/>
      <c r="E1020" s="254"/>
      <c r="F1020" s="254"/>
      <c r="G1020" s="254"/>
      <c r="H1020" s="253"/>
      <c r="I1020" s="253"/>
      <c r="J1020" s="253"/>
      <c r="K1020" s="253"/>
      <c r="L1020" s="239"/>
      <c r="M1020" s="251"/>
      <c r="S1020" s="17" t="s">
        <v>62</v>
      </c>
      <c r="T1020" s="23" t="s">
        <v>60</v>
      </c>
      <c r="U1020" s="17" t="s">
        <v>42</v>
      </c>
      <c r="V1020" s="24">
        <v>41730</v>
      </c>
      <c r="W1020" s="24" t="s">
        <v>315</v>
      </c>
      <c r="X1020" s="13" t="str">
        <f t="shared" si="34"/>
        <v>4/2/2018</v>
      </c>
      <c r="Y1020" s="13" t="s">
        <v>363</v>
      </c>
      <c r="Z1020" s="13"/>
      <c r="AA1020" s="17">
        <v>6</v>
      </c>
      <c r="AB1020" s="17" t="s">
        <v>60</v>
      </c>
      <c r="AC1020" s="23" t="s">
        <v>60</v>
      </c>
      <c r="AD1020" s="23" t="s">
        <v>60</v>
      </c>
      <c r="AE1020" s="7" t="s">
        <v>61</v>
      </c>
      <c r="AF1020" s="19">
        <v>341.99016599999999</v>
      </c>
      <c r="AQ1020" s="17" t="s">
        <v>62</v>
      </c>
      <c r="AR1020" s="23" t="s">
        <v>60</v>
      </c>
      <c r="AS1020" s="17" t="s">
        <v>42</v>
      </c>
      <c r="AT1020" s="24">
        <v>41730</v>
      </c>
      <c r="AU1020" s="13" t="s">
        <v>363</v>
      </c>
      <c r="AV1020" s="235" t="str">
        <f t="shared" si="35"/>
        <v>Q2</v>
      </c>
      <c r="AW1020" s="17" t="s">
        <v>60</v>
      </c>
      <c r="AX1020" s="23" t="s">
        <v>60</v>
      </c>
      <c r="AY1020" s="23" t="s">
        <v>60</v>
      </c>
      <c r="AZ1020" s="7" t="s">
        <v>61</v>
      </c>
      <c r="BA1020" s="19">
        <v>341.99016599999999</v>
      </c>
    </row>
    <row r="1021" spans="2:53">
      <c r="B1021" s="255"/>
      <c r="C1021" s="256"/>
      <c r="D1021" s="256"/>
      <c r="E1021" s="257"/>
      <c r="F1021" s="257"/>
      <c r="G1021" s="257"/>
      <c r="H1021" s="256"/>
      <c r="I1021" s="256"/>
      <c r="J1021" s="256"/>
      <c r="K1021" s="256"/>
      <c r="L1021" s="244"/>
      <c r="M1021" s="251"/>
      <c r="S1021" s="17" t="s">
        <v>62</v>
      </c>
      <c r="T1021" s="23" t="s">
        <v>60</v>
      </c>
      <c r="U1021" s="17" t="s">
        <v>42</v>
      </c>
      <c r="V1021" s="24">
        <v>41760</v>
      </c>
      <c r="W1021" s="24" t="s">
        <v>272</v>
      </c>
      <c r="X1021" s="13" t="str">
        <f t="shared" si="34"/>
        <v>5/2/2018</v>
      </c>
      <c r="Y1021" s="13" t="s">
        <v>364</v>
      </c>
      <c r="Z1021" s="13"/>
      <c r="AA1021" s="17">
        <v>6</v>
      </c>
      <c r="AB1021" s="17" t="s">
        <v>60</v>
      </c>
      <c r="AC1021" s="23" t="s">
        <v>60</v>
      </c>
      <c r="AD1021" s="23" t="s">
        <v>60</v>
      </c>
      <c r="AE1021" s="7" t="s">
        <v>61</v>
      </c>
      <c r="AF1021" s="19">
        <v>301.18512999999996</v>
      </c>
      <c r="AQ1021" s="17" t="s">
        <v>62</v>
      </c>
      <c r="AR1021" s="23" t="s">
        <v>60</v>
      </c>
      <c r="AS1021" s="17" t="s">
        <v>42</v>
      </c>
      <c r="AT1021" s="24">
        <v>41760</v>
      </c>
      <c r="AU1021" s="13" t="s">
        <v>364</v>
      </c>
      <c r="AV1021" s="235" t="str">
        <f t="shared" si="35"/>
        <v>Q2</v>
      </c>
      <c r="AW1021" s="17" t="s">
        <v>60</v>
      </c>
      <c r="AX1021" s="23" t="s">
        <v>60</v>
      </c>
      <c r="AY1021" s="23" t="s">
        <v>60</v>
      </c>
      <c r="AZ1021" s="7" t="s">
        <v>61</v>
      </c>
      <c r="BA1021" s="19">
        <v>301.18512999999996</v>
      </c>
    </row>
    <row r="1022" spans="2:53">
      <c r="B1022" s="252"/>
      <c r="C1022" s="253"/>
      <c r="D1022" s="253"/>
      <c r="E1022" s="254"/>
      <c r="F1022" s="254"/>
      <c r="G1022" s="254"/>
      <c r="H1022" s="253"/>
      <c r="I1022" s="253"/>
      <c r="J1022" s="253"/>
      <c r="K1022" s="253"/>
      <c r="L1022" s="239"/>
      <c r="M1022" s="251"/>
      <c r="S1022" s="17" t="s">
        <v>62</v>
      </c>
      <c r="T1022" s="23" t="s">
        <v>60</v>
      </c>
      <c r="U1022" s="17" t="s">
        <v>42</v>
      </c>
      <c r="V1022" s="24">
        <v>41791</v>
      </c>
      <c r="W1022" s="24" t="s">
        <v>316</v>
      </c>
      <c r="X1022" s="13" t="str">
        <f t="shared" si="34"/>
        <v>6/2/2018</v>
      </c>
      <c r="Y1022" s="13" t="s">
        <v>365</v>
      </c>
      <c r="Z1022" s="13"/>
      <c r="AA1022" s="17">
        <v>6</v>
      </c>
      <c r="AB1022" s="17" t="s">
        <v>60</v>
      </c>
      <c r="AC1022" s="23" t="s">
        <v>60</v>
      </c>
      <c r="AD1022" s="23" t="s">
        <v>60</v>
      </c>
      <c r="AE1022" s="7" t="s">
        <v>61</v>
      </c>
      <c r="AF1022" s="19">
        <v>260.92</v>
      </c>
      <c r="AQ1022" s="17" t="s">
        <v>62</v>
      </c>
      <c r="AR1022" s="23" t="s">
        <v>60</v>
      </c>
      <c r="AS1022" s="17" t="s">
        <v>42</v>
      </c>
      <c r="AT1022" s="24">
        <v>41791</v>
      </c>
      <c r="AU1022" s="13" t="s">
        <v>365</v>
      </c>
      <c r="AV1022" s="235" t="str">
        <f t="shared" si="35"/>
        <v>Q2</v>
      </c>
      <c r="AW1022" s="17" t="s">
        <v>60</v>
      </c>
      <c r="AX1022" s="23" t="s">
        <v>60</v>
      </c>
      <c r="AY1022" s="23" t="s">
        <v>60</v>
      </c>
      <c r="AZ1022" s="7" t="s">
        <v>61</v>
      </c>
      <c r="BA1022" s="19">
        <v>260.92</v>
      </c>
    </row>
    <row r="1023" spans="2:53">
      <c r="B1023" s="255"/>
      <c r="C1023" s="256"/>
      <c r="D1023" s="256"/>
      <c r="E1023" s="257"/>
      <c r="F1023" s="257"/>
      <c r="G1023" s="257"/>
      <c r="H1023" s="256"/>
      <c r="I1023" s="256"/>
      <c r="J1023" s="256"/>
      <c r="K1023" s="256"/>
      <c r="L1023" s="244"/>
      <c r="M1023" s="251"/>
      <c r="S1023" s="17" t="s">
        <v>62</v>
      </c>
      <c r="T1023" s="23" t="s">
        <v>60</v>
      </c>
      <c r="U1023" s="17" t="s">
        <v>43</v>
      </c>
      <c r="V1023" s="24">
        <v>41456</v>
      </c>
      <c r="W1023" s="24" t="s">
        <v>317</v>
      </c>
      <c r="X1023" s="13" t="str">
        <f t="shared" si="34"/>
        <v>7/2/2017</v>
      </c>
      <c r="Y1023" s="13" t="s">
        <v>354</v>
      </c>
      <c r="Z1023" s="13"/>
      <c r="AA1023" s="17">
        <v>6</v>
      </c>
      <c r="AB1023" s="17" t="s">
        <v>60</v>
      </c>
      <c r="AC1023" s="23" t="s">
        <v>60</v>
      </c>
      <c r="AD1023" s="23" t="s">
        <v>60</v>
      </c>
      <c r="AE1023" s="7" t="s">
        <v>61</v>
      </c>
      <c r="AF1023" s="21">
        <v>234.24199100000001</v>
      </c>
      <c r="AQ1023" s="17" t="s">
        <v>62</v>
      </c>
      <c r="AR1023" s="23" t="s">
        <v>60</v>
      </c>
      <c r="AS1023" s="17" t="s">
        <v>43</v>
      </c>
      <c r="AT1023" s="24">
        <v>41456</v>
      </c>
      <c r="AU1023" s="13" t="s">
        <v>354</v>
      </c>
      <c r="AV1023" s="235" t="str">
        <f t="shared" si="35"/>
        <v>Q3</v>
      </c>
      <c r="AW1023" s="17" t="s">
        <v>60</v>
      </c>
      <c r="AX1023" s="23" t="s">
        <v>60</v>
      </c>
      <c r="AY1023" s="23" t="s">
        <v>60</v>
      </c>
      <c r="AZ1023" s="7" t="s">
        <v>61</v>
      </c>
      <c r="BA1023" s="21">
        <v>234.24199100000001</v>
      </c>
    </row>
    <row r="1024" spans="2:53">
      <c r="B1024" s="252"/>
      <c r="C1024" s="253"/>
      <c r="D1024" s="253"/>
      <c r="E1024" s="254"/>
      <c r="F1024" s="254"/>
      <c r="G1024" s="254"/>
      <c r="H1024" s="253"/>
      <c r="I1024" s="253"/>
      <c r="J1024" s="253"/>
      <c r="K1024" s="253"/>
      <c r="L1024" s="239"/>
      <c r="M1024" s="251"/>
      <c r="S1024" s="17" t="s">
        <v>62</v>
      </c>
      <c r="T1024" s="23" t="s">
        <v>60</v>
      </c>
      <c r="U1024" s="17" t="s">
        <v>43</v>
      </c>
      <c r="V1024" s="24">
        <v>41487</v>
      </c>
      <c r="W1024" s="24" t="s">
        <v>318</v>
      </c>
      <c r="X1024" s="13" t="str">
        <f t="shared" si="34"/>
        <v>8/2/2017</v>
      </c>
      <c r="Y1024" s="13" t="s">
        <v>355</v>
      </c>
      <c r="Z1024" s="13"/>
      <c r="AA1024" s="17">
        <v>6</v>
      </c>
      <c r="AB1024" s="17" t="s">
        <v>60</v>
      </c>
      <c r="AC1024" s="23" t="s">
        <v>60</v>
      </c>
      <c r="AD1024" s="23" t="s">
        <v>60</v>
      </c>
      <c r="AE1024" s="7" t="s">
        <v>61</v>
      </c>
      <c r="AF1024" s="22">
        <v>203.740703</v>
      </c>
      <c r="AQ1024" s="17" t="s">
        <v>62</v>
      </c>
      <c r="AR1024" s="23" t="s">
        <v>60</v>
      </c>
      <c r="AS1024" s="17" t="s">
        <v>43</v>
      </c>
      <c r="AT1024" s="24">
        <v>41487</v>
      </c>
      <c r="AU1024" s="13" t="s">
        <v>355</v>
      </c>
      <c r="AV1024" s="235" t="str">
        <f t="shared" si="35"/>
        <v>Q3</v>
      </c>
      <c r="AW1024" s="17" t="s">
        <v>60</v>
      </c>
      <c r="AX1024" s="23" t="s">
        <v>60</v>
      </c>
      <c r="AY1024" s="23" t="s">
        <v>60</v>
      </c>
      <c r="AZ1024" s="7" t="s">
        <v>61</v>
      </c>
      <c r="BA1024" s="22">
        <v>203.740703</v>
      </c>
    </row>
    <row r="1025" spans="2:53">
      <c r="B1025" s="255"/>
      <c r="C1025" s="256"/>
      <c r="D1025" s="256"/>
      <c r="E1025" s="257"/>
      <c r="F1025" s="257"/>
      <c r="G1025" s="257"/>
      <c r="H1025" s="256"/>
      <c r="I1025" s="256"/>
      <c r="J1025" s="256"/>
      <c r="K1025" s="256"/>
      <c r="L1025" s="244"/>
      <c r="M1025" s="251"/>
      <c r="S1025" s="17" t="s">
        <v>62</v>
      </c>
      <c r="T1025" s="23" t="s">
        <v>60</v>
      </c>
      <c r="U1025" s="17" t="s">
        <v>43</v>
      </c>
      <c r="V1025" s="24">
        <v>41518</v>
      </c>
      <c r="W1025" s="24" t="s">
        <v>319</v>
      </c>
      <c r="X1025" s="13" t="str">
        <f t="shared" si="34"/>
        <v>9/2/2017</v>
      </c>
      <c r="Y1025" s="13" t="s">
        <v>356</v>
      </c>
      <c r="Z1025" s="13"/>
      <c r="AA1025" s="17">
        <v>6</v>
      </c>
      <c r="AB1025" s="17" t="s">
        <v>60</v>
      </c>
      <c r="AC1025" s="23" t="s">
        <v>60</v>
      </c>
      <c r="AD1025" s="23" t="s">
        <v>60</v>
      </c>
      <c r="AE1025" s="7" t="s">
        <v>61</v>
      </c>
      <c r="AF1025" s="22">
        <v>192.23546099999999</v>
      </c>
      <c r="AQ1025" s="17" t="s">
        <v>62</v>
      </c>
      <c r="AR1025" s="23" t="s">
        <v>60</v>
      </c>
      <c r="AS1025" s="17" t="s">
        <v>43</v>
      </c>
      <c r="AT1025" s="24">
        <v>41518</v>
      </c>
      <c r="AU1025" s="13" t="s">
        <v>356</v>
      </c>
      <c r="AV1025" s="235" t="str">
        <f t="shared" si="35"/>
        <v>Q3</v>
      </c>
      <c r="AW1025" s="17" t="s">
        <v>60</v>
      </c>
      <c r="AX1025" s="23" t="s">
        <v>60</v>
      </c>
      <c r="AY1025" s="23" t="s">
        <v>60</v>
      </c>
      <c r="AZ1025" s="7" t="s">
        <v>61</v>
      </c>
      <c r="BA1025" s="22">
        <v>192.23546099999999</v>
      </c>
    </row>
    <row r="1026" spans="2:53">
      <c r="B1026" s="252"/>
      <c r="C1026" s="253"/>
      <c r="D1026" s="253"/>
      <c r="E1026" s="254"/>
      <c r="F1026" s="254"/>
      <c r="G1026" s="254"/>
      <c r="H1026" s="253"/>
      <c r="I1026" s="253"/>
      <c r="J1026" s="253"/>
      <c r="K1026" s="253"/>
      <c r="L1026" s="239"/>
      <c r="M1026" s="251"/>
      <c r="S1026" s="17" t="s">
        <v>62</v>
      </c>
      <c r="T1026" s="23" t="s">
        <v>60</v>
      </c>
      <c r="U1026" s="17" t="s">
        <v>43</v>
      </c>
      <c r="V1026" s="24">
        <v>41548</v>
      </c>
      <c r="W1026" s="24" t="s">
        <v>320</v>
      </c>
      <c r="X1026" s="13" t="str">
        <f t="shared" si="34"/>
        <v>10/2/2017</v>
      </c>
      <c r="Y1026" s="13" t="s">
        <v>357</v>
      </c>
      <c r="Z1026" s="13"/>
      <c r="AA1026" s="17">
        <v>6</v>
      </c>
      <c r="AB1026" s="17" t="s">
        <v>60</v>
      </c>
      <c r="AC1026" s="23" t="s">
        <v>60</v>
      </c>
      <c r="AD1026" s="23" t="s">
        <v>60</v>
      </c>
      <c r="AE1026" s="7" t="s">
        <v>61</v>
      </c>
      <c r="AF1026" s="22">
        <v>176.36956599999999</v>
      </c>
      <c r="AQ1026" s="17" t="s">
        <v>62</v>
      </c>
      <c r="AR1026" s="23" t="s">
        <v>60</v>
      </c>
      <c r="AS1026" s="17" t="s">
        <v>43</v>
      </c>
      <c r="AT1026" s="24">
        <v>41548</v>
      </c>
      <c r="AU1026" s="13" t="s">
        <v>357</v>
      </c>
      <c r="AV1026" s="235" t="str">
        <f t="shared" si="35"/>
        <v>Q4</v>
      </c>
      <c r="AW1026" s="17" t="s">
        <v>60</v>
      </c>
      <c r="AX1026" s="23" t="s">
        <v>60</v>
      </c>
      <c r="AY1026" s="23" t="s">
        <v>60</v>
      </c>
      <c r="AZ1026" s="7" t="s">
        <v>61</v>
      </c>
      <c r="BA1026" s="22">
        <v>176.36956599999999</v>
      </c>
    </row>
    <row r="1027" spans="2:53">
      <c r="B1027" s="255"/>
      <c r="C1027" s="256"/>
      <c r="D1027" s="256"/>
      <c r="E1027" s="257"/>
      <c r="F1027" s="257"/>
      <c r="G1027" s="257"/>
      <c r="H1027" s="256"/>
      <c r="I1027" s="256"/>
      <c r="J1027" s="256"/>
      <c r="K1027" s="256"/>
      <c r="L1027" s="244"/>
      <c r="M1027" s="251"/>
      <c r="S1027" s="17" t="s">
        <v>62</v>
      </c>
      <c r="T1027" s="23" t="s">
        <v>60</v>
      </c>
      <c r="U1027" s="17" t="s">
        <v>43</v>
      </c>
      <c r="V1027" s="24">
        <v>41579</v>
      </c>
      <c r="W1027" s="24" t="s">
        <v>321</v>
      </c>
      <c r="X1027" s="13" t="str">
        <f t="shared" si="34"/>
        <v>11/2/2017</v>
      </c>
      <c r="Y1027" s="13" t="s">
        <v>358</v>
      </c>
      <c r="Z1027" s="13"/>
      <c r="AA1027" s="17">
        <v>6</v>
      </c>
      <c r="AB1027" s="17" t="s">
        <v>60</v>
      </c>
      <c r="AC1027" s="23" t="s">
        <v>60</v>
      </c>
      <c r="AD1027" s="23" t="s">
        <v>60</v>
      </c>
      <c r="AE1027" s="7" t="s">
        <v>61</v>
      </c>
      <c r="AF1027" s="22">
        <v>206.09105</v>
      </c>
      <c r="AQ1027" s="17" t="s">
        <v>62</v>
      </c>
      <c r="AR1027" s="23" t="s">
        <v>60</v>
      </c>
      <c r="AS1027" s="17" t="s">
        <v>43</v>
      </c>
      <c r="AT1027" s="24">
        <v>41579</v>
      </c>
      <c r="AU1027" s="13" t="s">
        <v>358</v>
      </c>
      <c r="AV1027" s="235" t="str">
        <f t="shared" si="35"/>
        <v>Q4</v>
      </c>
      <c r="AW1027" s="17" t="s">
        <v>60</v>
      </c>
      <c r="AX1027" s="23" t="s">
        <v>60</v>
      </c>
      <c r="AY1027" s="23" t="s">
        <v>60</v>
      </c>
      <c r="AZ1027" s="7" t="s">
        <v>61</v>
      </c>
      <c r="BA1027" s="22">
        <v>206.09105</v>
      </c>
    </row>
    <row r="1028" spans="2:53">
      <c r="B1028" s="252"/>
      <c r="C1028" s="253"/>
      <c r="D1028" s="253"/>
      <c r="E1028" s="254"/>
      <c r="F1028" s="254"/>
      <c r="G1028" s="254"/>
      <c r="H1028" s="253"/>
      <c r="I1028" s="253"/>
      <c r="J1028" s="253"/>
      <c r="K1028" s="253"/>
      <c r="L1028" s="239"/>
      <c r="M1028" s="251"/>
      <c r="S1028" s="17" t="s">
        <v>62</v>
      </c>
      <c r="T1028" s="23" t="s">
        <v>60</v>
      </c>
      <c r="U1028" s="17" t="s">
        <v>43</v>
      </c>
      <c r="V1028" s="24">
        <v>41609</v>
      </c>
      <c r="W1028" s="24" t="s">
        <v>322</v>
      </c>
      <c r="X1028" s="13" t="str">
        <f t="shared" si="34"/>
        <v>12/2/2017</v>
      </c>
      <c r="Y1028" s="13" t="s">
        <v>359</v>
      </c>
      <c r="Z1028" s="13"/>
      <c r="AA1028" s="17">
        <v>6</v>
      </c>
      <c r="AB1028" s="17" t="s">
        <v>60</v>
      </c>
      <c r="AC1028" s="23" t="s">
        <v>60</v>
      </c>
      <c r="AD1028" s="23" t="s">
        <v>60</v>
      </c>
      <c r="AE1028" s="7" t="s">
        <v>61</v>
      </c>
      <c r="AF1028" s="22">
        <v>141.32156660000001</v>
      </c>
      <c r="AQ1028" s="17" t="s">
        <v>62</v>
      </c>
      <c r="AR1028" s="23" t="s">
        <v>60</v>
      </c>
      <c r="AS1028" s="17" t="s">
        <v>43</v>
      </c>
      <c r="AT1028" s="24">
        <v>41609</v>
      </c>
      <c r="AU1028" s="13" t="s">
        <v>359</v>
      </c>
      <c r="AV1028" s="235" t="str">
        <f t="shared" si="35"/>
        <v>Q4</v>
      </c>
      <c r="AW1028" s="17" t="s">
        <v>60</v>
      </c>
      <c r="AX1028" s="23" t="s">
        <v>60</v>
      </c>
      <c r="AY1028" s="23" t="s">
        <v>60</v>
      </c>
      <c r="AZ1028" s="7" t="s">
        <v>61</v>
      </c>
      <c r="BA1028" s="22">
        <v>141.32156660000001</v>
      </c>
    </row>
    <row r="1029" spans="2:53">
      <c r="B1029" s="255"/>
      <c r="C1029" s="256"/>
      <c r="D1029" s="256"/>
      <c r="E1029" s="257"/>
      <c r="F1029" s="257"/>
      <c r="G1029" s="257"/>
      <c r="H1029" s="256"/>
      <c r="I1029" s="256"/>
      <c r="J1029" s="256"/>
      <c r="K1029" s="256"/>
      <c r="L1029" s="244"/>
      <c r="M1029" s="251"/>
      <c r="S1029" s="17" t="s">
        <v>62</v>
      </c>
      <c r="T1029" s="23" t="s">
        <v>60</v>
      </c>
      <c r="U1029" s="17" t="s">
        <v>43</v>
      </c>
      <c r="V1029" s="24">
        <v>41640</v>
      </c>
      <c r="W1029" s="24" t="s">
        <v>312</v>
      </c>
      <c r="X1029" s="13" t="str">
        <f t="shared" si="34"/>
        <v>1/2/2018</v>
      </c>
      <c r="Y1029" s="13" t="s">
        <v>360</v>
      </c>
      <c r="Z1029" s="13"/>
      <c r="AA1029" s="17">
        <v>6</v>
      </c>
      <c r="AB1029" s="17" t="s">
        <v>60</v>
      </c>
      <c r="AC1029" s="23" t="s">
        <v>60</v>
      </c>
      <c r="AD1029" s="23" t="s">
        <v>60</v>
      </c>
      <c r="AE1029" s="7" t="s">
        <v>61</v>
      </c>
      <c r="AF1029" s="22">
        <v>214.20249699999999</v>
      </c>
      <c r="AQ1029" s="17" t="s">
        <v>62</v>
      </c>
      <c r="AR1029" s="23" t="s">
        <v>60</v>
      </c>
      <c r="AS1029" s="17" t="s">
        <v>43</v>
      </c>
      <c r="AT1029" s="24">
        <v>41640</v>
      </c>
      <c r="AU1029" s="13" t="s">
        <v>360</v>
      </c>
      <c r="AV1029" s="235" t="str">
        <f t="shared" si="35"/>
        <v>Q1</v>
      </c>
      <c r="AW1029" s="17" t="s">
        <v>60</v>
      </c>
      <c r="AX1029" s="23" t="s">
        <v>60</v>
      </c>
      <c r="AY1029" s="23" t="s">
        <v>60</v>
      </c>
      <c r="AZ1029" s="7" t="s">
        <v>61</v>
      </c>
      <c r="BA1029" s="22">
        <v>214.20249699999999</v>
      </c>
    </row>
    <row r="1030" spans="2:53">
      <c r="S1030" s="17" t="s">
        <v>62</v>
      </c>
      <c r="T1030" s="23" t="s">
        <v>60</v>
      </c>
      <c r="U1030" s="17" t="s">
        <v>43</v>
      </c>
      <c r="V1030" s="24">
        <v>41671</v>
      </c>
      <c r="W1030" s="24" t="s">
        <v>313</v>
      </c>
      <c r="X1030" s="13" t="str">
        <f t="shared" si="34"/>
        <v>2/2/2018</v>
      </c>
      <c r="Y1030" s="13" t="s">
        <v>361</v>
      </c>
      <c r="Z1030" s="13"/>
      <c r="AA1030" s="17">
        <v>6</v>
      </c>
      <c r="AB1030" s="17" t="s">
        <v>60</v>
      </c>
      <c r="AC1030" s="23" t="s">
        <v>60</v>
      </c>
      <c r="AD1030" s="23" t="s">
        <v>60</v>
      </c>
      <c r="AE1030" s="7" t="s">
        <v>61</v>
      </c>
      <c r="AF1030" s="22">
        <v>211.43019899999999</v>
      </c>
      <c r="AQ1030" s="17" t="s">
        <v>62</v>
      </c>
      <c r="AR1030" s="23" t="s">
        <v>60</v>
      </c>
      <c r="AS1030" s="17" t="s">
        <v>43</v>
      </c>
      <c r="AT1030" s="24">
        <v>41671</v>
      </c>
      <c r="AU1030" s="13" t="s">
        <v>361</v>
      </c>
      <c r="AV1030" s="235" t="str">
        <f t="shared" si="35"/>
        <v>Q1</v>
      </c>
      <c r="AW1030" s="17" t="s">
        <v>60</v>
      </c>
      <c r="AX1030" s="23" t="s">
        <v>60</v>
      </c>
      <c r="AY1030" s="23" t="s">
        <v>60</v>
      </c>
      <c r="AZ1030" s="7" t="s">
        <v>61</v>
      </c>
      <c r="BA1030" s="22">
        <v>211.43019899999999</v>
      </c>
    </row>
    <row r="1031" spans="2:53">
      <c r="S1031" s="17" t="s">
        <v>62</v>
      </c>
      <c r="T1031" s="23" t="s">
        <v>60</v>
      </c>
      <c r="U1031" s="17" t="s">
        <v>43</v>
      </c>
      <c r="V1031" s="24">
        <v>41699</v>
      </c>
      <c r="W1031" s="24" t="s">
        <v>314</v>
      </c>
      <c r="X1031" s="13" t="str">
        <f t="shared" si="34"/>
        <v>3/2/2018</v>
      </c>
      <c r="Y1031" s="13" t="s">
        <v>362</v>
      </c>
      <c r="Z1031" s="13"/>
      <c r="AA1031" s="17">
        <v>6</v>
      </c>
      <c r="AB1031" s="17" t="s">
        <v>60</v>
      </c>
      <c r="AC1031" s="23" t="s">
        <v>60</v>
      </c>
      <c r="AD1031" s="23" t="s">
        <v>60</v>
      </c>
      <c r="AE1031" s="7" t="s">
        <v>61</v>
      </c>
      <c r="AF1031" s="22">
        <v>141.81421700000001</v>
      </c>
      <c r="AQ1031" s="17" t="s">
        <v>62</v>
      </c>
      <c r="AR1031" s="23" t="s">
        <v>60</v>
      </c>
      <c r="AS1031" s="17" t="s">
        <v>43</v>
      </c>
      <c r="AT1031" s="24">
        <v>41699</v>
      </c>
      <c r="AU1031" s="13" t="s">
        <v>362</v>
      </c>
      <c r="AV1031" s="235" t="str">
        <f t="shared" si="35"/>
        <v>Q1</v>
      </c>
      <c r="AW1031" s="17" t="s">
        <v>60</v>
      </c>
      <c r="AX1031" s="23" t="s">
        <v>60</v>
      </c>
      <c r="AY1031" s="23" t="s">
        <v>60</v>
      </c>
      <c r="AZ1031" s="7" t="s">
        <v>61</v>
      </c>
      <c r="BA1031" s="22">
        <v>141.81421700000001</v>
      </c>
    </row>
    <row r="1032" spans="2:53">
      <c r="S1032" s="17" t="s">
        <v>62</v>
      </c>
      <c r="T1032" s="23" t="s">
        <v>60</v>
      </c>
      <c r="U1032" s="17" t="s">
        <v>43</v>
      </c>
      <c r="V1032" s="24">
        <v>41730</v>
      </c>
      <c r="W1032" s="24" t="s">
        <v>315</v>
      </c>
      <c r="X1032" s="13" t="str">
        <f t="shared" si="34"/>
        <v>4/2/2018</v>
      </c>
      <c r="Y1032" s="13" t="s">
        <v>363</v>
      </c>
      <c r="Z1032" s="13"/>
      <c r="AA1032" s="17">
        <v>6</v>
      </c>
      <c r="AB1032" s="17" t="s">
        <v>60</v>
      </c>
      <c r="AC1032" s="23" t="s">
        <v>60</v>
      </c>
      <c r="AD1032" s="23" t="s">
        <v>60</v>
      </c>
      <c r="AE1032" s="7" t="s">
        <v>61</v>
      </c>
      <c r="AF1032" s="22">
        <v>118.441136</v>
      </c>
      <c r="AQ1032" s="17" t="s">
        <v>62</v>
      </c>
      <c r="AR1032" s="23" t="s">
        <v>60</v>
      </c>
      <c r="AS1032" s="17" t="s">
        <v>43</v>
      </c>
      <c r="AT1032" s="24">
        <v>41730</v>
      </c>
      <c r="AU1032" s="13" t="s">
        <v>363</v>
      </c>
      <c r="AV1032" s="235" t="str">
        <f t="shared" si="35"/>
        <v>Q2</v>
      </c>
      <c r="AW1032" s="17" t="s">
        <v>60</v>
      </c>
      <c r="AX1032" s="23" t="s">
        <v>60</v>
      </c>
      <c r="AY1032" s="23" t="s">
        <v>60</v>
      </c>
      <c r="AZ1032" s="7" t="s">
        <v>61</v>
      </c>
      <c r="BA1032" s="22">
        <v>118.441136</v>
      </c>
    </row>
    <row r="1033" spans="2:53">
      <c r="S1033" s="17" t="s">
        <v>62</v>
      </c>
      <c r="T1033" s="23" t="s">
        <v>60</v>
      </c>
      <c r="U1033" s="17" t="s">
        <v>43</v>
      </c>
      <c r="V1033" s="24">
        <v>41760</v>
      </c>
      <c r="W1033" s="24" t="s">
        <v>272</v>
      </c>
      <c r="X1033" s="13" t="str">
        <f t="shared" si="34"/>
        <v>5/2/2018</v>
      </c>
      <c r="Y1033" s="13" t="s">
        <v>364</v>
      </c>
      <c r="Z1033" s="13"/>
      <c r="AA1033" s="17">
        <v>6</v>
      </c>
      <c r="AB1033" s="17" t="s">
        <v>60</v>
      </c>
      <c r="AC1033" s="23" t="s">
        <v>60</v>
      </c>
      <c r="AD1033" s="23" t="s">
        <v>60</v>
      </c>
      <c r="AE1033" s="7" t="s">
        <v>61</v>
      </c>
      <c r="AF1033" s="22">
        <v>116.407369</v>
      </c>
      <c r="AQ1033" s="17" t="s">
        <v>62</v>
      </c>
      <c r="AR1033" s="23" t="s">
        <v>60</v>
      </c>
      <c r="AS1033" s="17" t="s">
        <v>43</v>
      </c>
      <c r="AT1033" s="24">
        <v>41760</v>
      </c>
      <c r="AU1033" s="13" t="s">
        <v>364</v>
      </c>
      <c r="AV1033" s="235" t="str">
        <f t="shared" si="35"/>
        <v>Q2</v>
      </c>
      <c r="AW1033" s="17" t="s">
        <v>60</v>
      </c>
      <c r="AX1033" s="23" t="s">
        <v>60</v>
      </c>
      <c r="AY1033" s="23" t="s">
        <v>60</v>
      </c>
      <c r="AZ1033" s="7" t="s">
        <v>61</v>
      </c>
      <c r="BA1033" s="22">
        <v>116.407369</v>
      </c>
    </row>
    <row r="1034" spans="2:53">
      <c r="S1034" s="17" t="s">
        <v>62</v>
      </c>
      <c r="T1034" s="23" t="s">
        <v>60</v>
      </c>
      <c r="U1034" s="17" t="s">
        <v>43</v>
      </c>
      <c r="V1034" s="24">
        <v>41791</v>
      </c>
      <c r="W1034" s="24" t="s">
        <v>316</v>
      </c>
      <c r="X1034" s="13" t="str">
        <f t="shared" si="34"/>
        <v>6/2/2018</v>
      </c>
      <c r="Y1034" s="13" t="s">
        <v>365</v>
      </c>
      <c r="Z1034" s="13"/>
      <c r="AA1034" s="17">
        <v>6</v>
      </c>
      <c r="AB1034" s="17" t="s">
        <v>60</v>
      </c>
      <c r="AC1034" s="23" t="s">
        <v>60</v>
      </c>
      <c r="AD1034" s="23" t="s">
        <v>60</v>
      </c>
      <c r="AE1034" s="7" t="s">
        <v>61</v>
      </c>
      <c r="AF1034" s="22">
        <v>140.38033399999998</v>
      </c>
      <c r="AQ1034" s="17" t="s">
        <v>62</v>
      </c>
      <c r="AR1034" s="23" t="s">
        <v>60</v>
      </c>
      <c r="AS1034" s="17" t="s">
        <v>43</v>
      </c>
      <c r="AT1034" s="24">
        <v>41791</v>
      </c>
      <c r="AU1034" s="13" t="s">
        <v>365</v>
      </c>
      <c r="AV1034" s="235" t="str">
        <f t="shared" si="35"/>
        <v>Q2</v>
      </c>
      <c r="AW1034" s="17" t="s">
        <v>60</v>
      </c>
      <c r="AX1034" s="23" t="s">
        <v>60</v>
      </c>
      <c r="AY1034" s="23" t="s">
        <v>60</v>
      </c>
      <c r="AZ1034" s="7" t="s">
        <v>61</v>
      </c>
      <c r="BA1034" s="22">
        <v>140.38033399999998</v>
      </c>
    </row>
  </sheetData>
  <autoFilter ref="S26:AF1034" xr:uid="{22BB4CA1-A5B2-4D27-BAE3-AD629E2B8335}"/>
  <pageMargins left="0.7" right="0.7" top="0.75" bottom="0.75" header="0.3" footer="0.3"/>
  <pageSetup orientation="portrait"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BQ1018"/>
  <sheetViews>
    <sheetView zoomScale="97" zoomScaleNormal="76" workbookViewId="0">
      <pane ySplit="2" topLeftCell="A939" activePane="bottomLeft" state="frozen"/>
      <selection pane="bottomLeft" activeCell="A949" sqref="A949"/>
    </sheetView>
  </sheetViews>
  <sheetFormatPr defaultColWidth="14.42578125" defaultRowHeight="15" customHeight="1"/>
  <cols>
    <col min="1" max="1" width="21.42578125" customWidth="1"/>
    <col min="2" max="3" width="19.85546875" customWidth="1"/>
    <col min="4" max="4" width="11" bestFit="1" customWidth="1"/>
    <col min="5" max="5" width="16.140625" style="203" bestFit="1" customWidth="1"/>
    <col min="6" max="6" width="13.42578125" style="203" bestFit="1" customWidth="1"/>
    <col min="7" max="7" width="17.5703125" customWidth="1"/>
    <col min="8" max="8" width="15.140625" customWidth="1"/>
    <col min="9" max="9" width="27.5703125" customWidth="1"/>
    <col min="10" max="10" width="35.5703125" customWidth="1"/>
    <col min="11" max="11" width="17.28515625" customWidth="1"/>
    <col min="12" max="12" width="18.7109375" customWidth="1"/>
    <col min="13" max="14" width="12.28515625" customWidth="1"/>
    <col min="15" max="15" width="8.7109375" customWidth="1"/>
    <col min="16" max="16" width="24.85546875" bestFit="1" customWidth="1"/>
    <col min="17" max="17" width="26.140625" bestFit="1" customWidth="1"/>
    <col min="18" max="22" width="12" bestFit="1" customWidth="1"/>
    <col min="23" max="23" width="24.85546875" bestFit="1" customWidth="1"/>
    <col min="24" max="24" width="26" bestFit="1" customWidth="1"/>
    <col min="25" max="28" width="11.28515625" bestFit="1" customWidth="1"/>
    <col min="29" max="29" width="12.42578125" bestFit="1" customWidth="1"/>
    <col min="30" max="35" width="11.28515625" bestFit="1" customWidth="1"/>
    <col min="36" max="36" width="12.42578125" bestFit="1" customWidth="1"/>
    <col min="37" max="39" width="12" bestFit="1" customWidth="1"/>
    <col min="40" max="40" width="26" bestFit="1" customWidth="1"/>
    <col min="41" max="43" width="13.140625" bestFit="1" customWidth="1"/>
    <col min="66" max="66" width="16" bestFit="1" customWidth="1"/>
    <col min="67" max="67" width="17.28515625" bestFit="1" customWidth="1"/>
    <col min="68" max="69" width="12" bestFit="1" customWidth="1"/>
    <col min="70" max="70" width="6.85546875" bestFit="1" customWidth="1"/>
    <col min="71" max="71" width="4.5703125" bestFit="1" customWidth="1"/>
    <col min="72" max="72" width="4.28515625" bestFit="1" customWidth="1"/>
    <col min="73" max="73" width="7" bestFit="1" customWidth="1"/>
    <col min="74" max="74" width="4.28515625" bestFit="1" customWidth="1"/>
    <col min="75" max="75" width="4.5703125" bestFit="1" customWidth="1"/>
    <col min="76" max="76" width="6.85546875" bestFit="1" customWidth="1"/>
    <col min="77" max="77" width="4.85546875" bestFit="1" customWidth="1"/>
    <col min="78" max="78" width="4.140625" bestFit="1" customWidth="1"/>
    <col min="79" max="79" width="11.28515625" bestFit="1" customWidth="1"/>
  </cols>
  <sheetData>
    <row r="1" spans="1:28" ht="14.25" customHeight="1">
      <c r="A1" s="8" t="s">
        <v>31</v>
      </c>
      <c r="B1" s="9"/>
      <c r="C1" s="8"/>
      <c r="D1" s="9"/>
      <c r="E1" s="226"/>
      <c r="F1" s="226"/>
      <c r="G1" s="9"/>
      <c r="H1" s="9"/>
      <c r="I1" s="9"/>
      <c r="J1" s="9"/>
      <c r="K1" s="9"/>
      <c r="L1" s="9"/>
      <c r="M1" s="10"/>
      <c r="N1" s="10"/>
      <c r="O1" s="10"/>
      <c r="P1" s="10"/>
      <c r="Q1" s="10"/>
      <c r="R1" s="10"/>
      <c r="S1" s="10"/>
      <c r="T1" s="10"/>
      <c r="U1" s="10"/>
      <c r="V1" s="10"/>
      <c r="W1" s="10"/>
      <c r="X1" s="10"/>
      <c r="Y1" s="10"/>
      <c r="Z1" s="10"/>
      <c r="AA1" s="10"/>
      <c r="AB1" s="10"/>
    </row>
    <row r="2" spans="1:28" ht="14.25" customHeight="1">
      <c r="A2" s="8" t="s">
        <v>2</v>
      </c>
      <c r="B2" s="8" t="s">
        <v>4</v>
      </c>
      <c r="C2" s="8" t="s">
        <v>6</v>
      </c>
      <c r="D2" s="8" t="s">
        <v>8</v>
      </c>
      <c r="E2" s="154" t="s">
        <v>342</v>
      </c>
      <c r="F2" s="154" t="s">
        <v>341</v>
      </c>
      <c r="G2" s="8" t="s">
        <v>10</v>
      </c>
      <c r="H2" s="8" t="s">
        <v>12</v>
      </c>
      <c r="I2" s="8" t="s">
        <v>14</v>
      </c>
      <c r="J2" s="8" t="s">
        <v>16</v>
      </c>
      <c r="K2" s="8" t="s">
        <v>18</v>
      </c>
      <c r="L2" s="11" t="s">
        <v>20</v>
      </c>
      <c r="M2" s="12"/>
      <c r="N2" s="10"/>
      <c r="O2" s="10"/>
      <c r="P2" s="10"/>
      <c r="Q2" s="10"/>
      <c r="R2" s="10"/>
      <c r="S2" s="10"/>
      <c r="T2" s="10"/>
      <c r="U2" s="10"/>
      <c r="V2" s="10"/>
      <c r="W2" s="10"/>
      <c r="X2" s="10"/>
      <c r="Y2" s="10"/>
      <c r="Z2" s="10"/>
      <c r="AA2" s="10"/>
      <c r="AB2" s="10"/>
    </row>
    <row r="3" spans="1:28" ht="14.25" hidden="1" customHeight="1">
      <c r="A3" s="7" t="s">
        <v>32</v>
      </c>
      <c r="B3" s="7" t="s">
        <v>33</v>
      </c>
      <c r="C3" s="7" t="s">
        <v>34</v>
      </c>
      <c r="D3" s="237">
        <v>41456</v>
      </c>
      <c r="E3" s="13" t="str">
        <f>TEXT(Table2[[#This Row],[Month]],"mmmm")</f>
        <v>July</v>
      </c>
      <c r="F3" s="13" t="e">
        <f>CHOOSE(MONTH(Table2[[#This Row],[Actual Month]]),1,1,1,2,2,2,3,3,3,4,4,4)</f>
        <v>#VALUE!</v>
      </c>
      <c r="G3" s="14">
        <f t="shared" ref="G3:G66" si="0">MONTH(D3)</f>
        <v>7</v>
      </c>
      <c r="H3" s="14" t="s">
        <v>35</v>
      </c>
      <c r="I3" s="7" t="s">
        <v>36</v>
      </c>
      <c r="J3" s="7" t="s">
        <v>37</v>
      </c>
      <c r="K3" s="7" t="s">
        <v>38</v>
      </c>
      <c r="L3" s="15">
        <v>1473589.0469999998</v>
      </c>
      <c r="M3" s="16"/>
    </row>
    <row r="4" spans="1:28" ht="14.25" hidden="1" customHeight="1">
      <c r="A4" s="7" t="s">
        <v>32</v>
      </c>
      <c r="B4" s="7" t="s">
        <v>33</v>
      </c>
      <c r="C4" s="7" t="s">
        <v>34</v>
      </c>
      <c r="D4" s="236">
        <v>41487</v>
      </c>
      <c r="E4" s="13" t="str">
        <f>TEXT(Table2[[#This Row],[Month]],"mmmm")</f>
        <v>August</v>
      </c>
      <c r="F4" s="13" t="e">
        <f>CHOOSE(MONTH(Table2[[#This Row],[Actual Month]]),1,1,1,2,2,2,3,3,3,4,4,4)</f>
        <v>#VALUE!</v>
      </c>
      <c r="G4" s="14">
        <f t="shared" si="0"/>
        <v>8</v>
      </c>
      <c r="H4" s="14" t="s">
        <v>35</v>
      </c>
      <c r="I4" s="7" t="s">
        <v>36</v>
      </c>
      <c r="J4" s="7" t="s">
        <v>37</v>
      </c>
      <c r="K4" s="7" t="s">
        <v>38</v>
      </c>
      <c r="L4" s="15">
        <v>1419296.1002499999</v>
      </c>
      <c r="M4" s="16"/>
    </row>
    <row r="5" spans="1:28" ht="14.25" hidden="1" customHeight="1">
      <c r="A5" s="7" t="s">
        <v>32</v>
      </c>
      <c r="B5" s="7" t="s">
        <v>33</v>
      </c>
      <c r="C5" s="7" t="s">
        <v>34</v>
      </c>
      <c r="D5" s="236">
        <v>41488</v>
      </c>
      <c r="E5" s="13" t="str">
        <f>TEXT(Table2[[#This Row],[Month]],"mmmm")</f>
        <v>August</v>
      </c>
      <c r="F5" s="13" t="e">
        <f>CHOOSE(MONTH(Table2[[#This Row],[Actual Month]]),1,1,1,2,2,2,3,3,3,4,4,4)</f>
        <v>#VALUE!</v>
      </c>
      <c r="G5" s="14">
        <f t="shared" si="0"/>
        <v>8</v>
      </c>
      <c r="H5" s="14" t="s">
        <v>35</v>
      </c>
      <c r="I5" s="7" t="s">
        <v>36</v>
      </c>
      <c r="J5" s="7" t="s">
        <v>37</v>
      </c>
      <c r="K5" s="7" t="s">
        <v>38</v>
      </c>
      <c r="L5" s="15">
        <v>1310673.21</v>
      </c>
      <c r="M5" s="16"/>
    </row>
    <row r="6" spans="1:28" ht="14.25" hidden="1" customHeight="1">
      <c r="A6" s="7" t="s">
        <v>32</v>
      </c>
      <c r="B6" s="7" t="s">
        <v>33</v>
      </c>
      <c r="C6" s="7" t="s">
        <v>34</v>
      </c>
      <c r="D6" s="13">
        <v>41548</v>
      </c>
      <c r="E6" s="13" t="str">
        <f>TEXT(Table2[[#This Row],[Month]],"mmmm")</f>
        <v>October</v>
      </c>
      <c r="F6" s="13" t="e">
        <f>CHOOSE(MONTH(Table2[[#This Row],[Actual Month]]),1,1,1,2,2,2,3,3,3,4,4,4)</f>
        <v>#VALUE!</v>
      </c>
      <c r="G6" s="14">
        <f t="shared" si="0"/>
        <v>10</v>
      </c>
      <c r="H6" s="14" t="s">
        <v>35</v>
      </c>
      <c r="I6" s="7" t="s">
        <v>36</v>
      </c>
      <c r="J6" s="7" t="s">
        <v>37</v>
      </c>
      <c r="K6" s="7" t="s">
        <v>38</v>
      </c>
      <c r="L6" s="15">
        <v>1301024.7319999998</v>
      </c>
      <c r="M6" s="16"/>
    </row>
    <row r="7" spans="1:28" ht="14.25" hidden="1" customHeight="1">
      <c r="A7" s="7" t="s">
        <v>32</v>
      </c>
      <c r="B7" s="7" t="s">
        <v>33</v>
      </c>
      <c r="C7" s="7" t="s">
        <v>34</v>
      </c>
      <c r="D7" s="13">
        <v>41579</v>
      </c>
      <c r="E7" s="13" t="str">
        <f>TEXT(Table2[[#This Row],[Month]],"mmmm")</f>
        <v>November</v>
      </c>
      <c r="F7" s="13" t="e">
        <f>CHOOSE(MONTH(Table2[[#This Row],[Actual Month]]),1,1,1,2,2,2,3,3,3,4,4,4)</f>
        <v>#VALUE!</v>
      </c>
      <c r="G7" s="14">
        <f t="shared" si="0"/>
        <v>11</v>
      </c>
      <c r="H7" s="14" t="s">
        <v>35</v>
      </c>
      <c r="I7" s="7" t="s">
        <v>36</v>
      </c>
      <c r="J7" s="7" t="s">
        <v>37</v>
      </c>
      <c r="K7" s="7" t="s">
        <v>38</v>
      </c>
      <c r="L7" s="15">
        <v>1373822.8629999999</v>
      </c>
    </row>
    <row r="8" spans="1:28" ht="14.25" hidden="1" customHeight="1">
      <c r="A8" s="7" t="s">
        <v>32</v>
      </c>
      <c r="B8" s="7" t="s">
        <v>33</v>
      </c>
      <c r="C8" s="7" t="s">
        <v>34</v>
      </c>
      <c r="D8" s="13">
        <v>41609</v>
      </c>
      <c r="E8" s="13" t="str">
        <f>TEXT(Table2[[#This Row],[Month]],"mmmm")</f>
        <v>December</v>
      </c>
      <c r="F8" s="13" t="e">
        <f>CHOOSE(MONTH(Table2[[#This Row],[Actual Month]]),1,1,1,2,2,2,3,3,3,4,4,4)</f>
        <v>#VALUE!</v>
      </c>
      <c r="G8" s="14">
        <f t="shared" si="0"/>
        <v>12</v>
      </c>
      <c r="H8" s="14" t="s">
        <v>35</v>
      </c>
      <c r="I8" s="7" t="s">
        <v>36</v>
      </c>
      <c r="J8" s="7" t="s">
        <v>37</v>
      </c>
      <c r="K8" s="7" t="s">
        <v>38</v>
      </c>
      <c r="L8" s="15">
        <v>1340623.0372500001</v>
      </c>
    </row>
    <row r="9" spans="1:28" ht="14.25" hidden="1" customHeight="1">
      <c r="A9" s="7" t="s">
        <v>32</v>
      </c>
      <c r="B9" s="7" t="s">
        <v>33</v>
      </c>
      <c r="C9" s="7" t="s">
        <v>34</v>
      </c>
      <c r="D9" s="13">
        <v>41640</v>
      </c>
      <c r="E9" s="13" t="str">
        <f>TEXT(Table2[[#This Row],[Month]],"mmmm")</f>
        <v>January</v>
      </c>
      <c r="F9" s="13" t="e">
        <f>CHOOSE(MONTH(Table2[[#This Row],[Actual Month]]),1,1,1,2,2,2,3,3,3,4,4,4)</f>
        <v>#VALUE!</v>
      </c>
      <c r="G9" s="14">
        <f t="shared" si="0"/>
        <v>1</v>
      </c>
      <c r="H9" s="14" t="s">
        <v>35</v>
      </c>
      <c r="I9" s="7" t="s">
        <v>36</v>
      </c>
      <c r="J9" s="7" t="s">
        <v>37</v>
      </c>
      <c r="K9" s="7" t="s">
        <v>38</v>
      </c>
      <c r="L9" s="15">
        <v>1948962.5522499997</v>
      </c>
    </row>
    <row r="10" spans="1:28" ht="14.25" hidden="1" customHeight="1">
      <c r="A10" s="7" t="s">
        <v>32</v>
      </c>
      <c r="B10" s="7" t="s">
        <v>33</v>
      </c>
      <c r="C10" s="7" t="s">
        <v>34</v>
      </c>
      <c r="D10" s="13">
        <v>41671</v>
      </c>
      <c r="E10" s="13" t="str">
        <f>TEXT(Table2[[#This Row],[Month]],"mmmm")</f>
        <v>February</v>
      </c>
      <c r="F10" s="13" t="e">
        <f>CHOOSE(MONTH(Table2[[#This Row],[Actual Month]]),1,1,1,2,2,2,3,3,3,4,4,4)</f>
        <v>#VALUE!</v>
      </c>
      <c r="G10" s="14">
        <f t="shared" si="0"/>
        <v>2</v>
      </c>
      <c r="H10" s="14" t="s">
        <v>35</v>
      </c>
      <c r="I10" s="7" t="s">
        <v>36</v>
      </c>
      <c r="J10" s="7" t="s">
        <v>37</v>
      </c>
      <c r="K10" s="7" t="s">
        <v>38</v>
      </c>
      <c r="L10" s="15">
        <v>1725161.6969999999</v>
      </c>
    </row>
    <row r="11" spans="1:28" ht="14.25" hidden="1" customHeight="1">
      <c r="A11" s="7" t="s">
        <v>32</v>
      </c>
      <c r="B11" s="7" t="s">
        <v>33</v>
      </c>
      <c r="C11" s="7" t="s">
        <v>34</v>
      </c>
      <c r="D11" s="13">
        <v>41699</v>
      </c>
      <c r="E11" s="13" t="str">
        <f>TEXT(Table2[[#This Row],[Month]],"mmmm")</f>
        <v>March</v>
      </c>
      <c r="F11" s="13" t="e">
        <f>CHOOSE(MONTH(Table2[[#This Row],[Actual Month]]),1,1,1,2,2,2,3,3,3,4,4,4)</f>
        <v>#VALUE!</v>
      </c>
      <c r="G11" s="14">
        <f t="shared" si="0"/>
        <v>3</v>
      </c>
      <c r="H11" s="14" t="s">
        <v>35</v>
      </c>
      <c r="I11" s="7" t="s">
        <v>36</v>
      </c>
      <c r="J11" s="7" t="s">
        <v>37</v>
      </c>
      <c r="K11" s="7" t="s">
        <v>38</v>
      </c>
      <c r="L11" s="15">
        <v>1818208.6194999998</v>
      </c>
    </row>
    <row r="12" spans="1:28" ht="14.25" hidden="1" customHeight="1">
      <c r="A12" s="7" t="s">
        <v>32</v>
      </c>
      <c r="B12" s="7" t="s">
        <v>33</v>
      </c>
      <c r="C12" s="7" t="s">
        <v>34</v>
      </c>
      <c r="D12" s="13">
        <v>41730</v>
      </c>
      <c r="E12" s="13" t="str">
        <f>TEXT(Table2[[#This Row],[Month]],"mmmm")</f>
        <v>April</v>
      </c>
      <c r="F12" s="13" t="e">
        <f>CHOOSE(MONTH(Table2[[#This Row],[Actual Month]]),1,1,1,2,2,2,3,3,3,4,4,4)</f>
        <v>#VALUE!</v>
      </c>
      <c r="G12" s="14">
        <f t="shared" si="0"/>
        <v>4</v>
      </c>
      <c r="H12" s="14" t="s">
        <v>35</v>
      </c>
      <c r="I12" s="7" t="s">
        <v>36</v>
      </c>
      <c r="J12" s="7" t="s">
        <v>37</v>
      </c>
      <c r="K12" s="7" t="s">
        <v>38</v>
      </c>
      <c r="L12" s="15">
        <v>1328501.68325</v>
      </c>
    </row>
    <row r="13" spans="1:28" ht="14.25" hidden="1" customHeight="1">
      <c r="A13" s="7" t="s">
        <v>32</v>
      </c>
      <c r="B13" s="7" t="s">
        <v>33</v>
      </c>
      <c r="C13" s="7" t="s">
        <v>34</v>
      </c>
      <c r="D13" s="13">
        <v>41760</v>
      </c>
      <c r="E13" s="13" t="str">
        <f>TEXT(Table2[[#This Row],[Month]],"mmmm")</f>
        <v>May</v>
      </c>
      <c r="F13" s="13" t="e">
        <f>CHOOSE(MONTH(Table2[[#This Row],[Actual Month]]),1,1,1,2,2,2,3,3,3,4,4,4)</f>
        <v>#VALUE!</v>
      </c>
      <c r="G13" s="14">
        <f t="shared" si="0"/>
        <v>5</v>
      </c>
      <c r="H13" s="14" t="s">
        <v>35</v>
      </c>
      <c r="I13" s="7" t="s">
        <v>36</v>
      </c>
      <c r="J13" s="7" t="s">
        <v>37</v>
      </c>
      <c r="K13" s="7" t="s">
        <v>38</v>
      </c>
      <c r="L13" s="15">
        <v>1344117.2814999998</v>
      </c>
    </row>
    <row r="14" spans="1:28" ht="14.25" hidden="1" customHeight="1">
      <c r="A14" s="7" t="s">
        <v>32</v>
      </c>
      <c r="B14" s="7" t="s">
        <v>33</v>
      </c>
      <c r="C14" s="7" t="s">
        <v>34</v>
      </c>
      <c r="D14" s="13">
        <v>41791</v>
      </c>
      <c r="E14" s="13" t="str">
        <f>TEXT(Table2[[#This Row],[Month]],"mmmm")</f>
        <v>June</v>
      </c>
      <c r="F14" s="13" t="e">
        <f>CHOOSE(MONTH(Table2[[#This Row],[Actual Month]]),1,1,1,2,2,2,3,3,3,4,4,4)</f>
        <v>#VALUE!</v>
      </c>
      <c r="G14" s="14">
        <f t="shared" si="0"/>
        <v>6</v>
      </c>
      <c r="H14" s="14" t="s">
        <v>35</v>
      </c>
      <c r="I14" s="7" t="s">
        <v>36</v>
      </c>
      <c r="J14" s="7" t="s">
        <v>37</v>
      </c>
      <c r="K14" s="7" t="s">
        <v>38</v>
      </c>
      <c r="L14" s="15">
        <v>1291609.1335</v>
      </c>
    </row>
    <row r="15" spans="1:28" ht="14.25" hidden="1" customHeight="1">
      <c r="A15" s="7" t="s">
        <v>32</v>
      </c>
      <c r="B15" s="7" t="s">
        <v>33</v>
      </c>
      <c r="C15" s="7" t="s">
        <v>34</v>
      </c>
      <c r="D15" s="13">
        <v>41456</v>
      </c>
      <c r="E15" s="13" t="str">
        <f>TEXT(Table2[[#This Row],[Month]],"mmmm")</f>
        <v>July</v>
      </c>
      <c r="F15" s="13" t="e">
        <f>CHOOSE(MONTH(Table2[[#This Row],[Actual Month]]),1,1,1,2,2,2,3,3,3,4,4,4)</f>
        <v>#VALUE!</v>
      </c>
      <c r="G15" s="14">
        <f t="shared" si="0"/>
        <v>7</v>
      </c>
      <c r="H15" s="14" t="s">
        <v>35</v>
      </c>
      <c r="I15" s="7" t="s">
        <v>36</v>
      </c>
      <c r="J15" s="7" t="s">
        <v>39</v>
      </c>
      <c r="K15" s="7" t="s">
        <v>38</v>
      </c>
      <c r="L15" s="15">
        <v>1620947.9516999999</v>
      </c>
      <c r="M15" s="17"/>
      <c r="N15" s="17"/>
      <c r="O15" s="17"/>
      <c r="P15" s="17"/>
      <c r="Q15" s="17"/>
      <c r="R15" s="17"/>
      <c r="S15" s="17"/>
      <c r="T15" s="17"/>
      <c r="U15" s="17"/>
      <c r="V15" s="17"/>
      <c r="W15" s="17"/>
      <c r="X15" s="17"/>
      <c r="Y15" s="17"/>
      <c r="Z15" s="17"/>
      <c r="AA15" s="17"/>
      <c r="AB15" s="17"/>
    </row>
    <row r="16" spans="1:28" ht="14.25" hidden="1" customHeight="1">
      <c r="A16" s="7" t="s">
        <v>32</v>
      </c>
      <c r="B16" s="7" t="s">
        <v>33</v>
      </c>
      <c r="C16" s="7" t="s">
        <v>34</v>
      </c>
      <c r="D16" s="13">
        <v>41487</v>
      </c>
      <c r="E16" s="13" t="str">
        <f>TEXT(Table2[[#This Row],[Month]],"mmmm")</f>
        <v>August</v>
      </c>
      <c r="F16" s="13" t="e">
        <f>CHOOSE(MONTH(Table2[[#This Row],[Actual Month]]),1,1,1,2,2,2,3,3,3,4,4,4)</f>
        <v>#VALUE!</v>
      </c>
      <c r="G16" s="14">
        <f t="shared" si="0"/>
        <v>8</v>
      </c>
      <c r="H16" s="14" t="s">
        <v>35</v>
      </c>
      <c r="I16" s="7" t="s">
        <v>36</v>
      </c>
      <c r="J16" s="7" t="s">
        <v>39</v>
      </c>
      <c r="K16" s="7" t="s">
        <v>38</v>
      </c>
      <c r="L16" s="15">
        <v>1561225.710275</v>
      </c>
      <c r="M16" s="17"/>
      <c r="N16" s="17"/>
      <c r="O16" s="17"/>
      <c r="P16" s="17"/>
      <c r="Q16" s="17"/>
      <c r="R16" s="17"/>
      <c r="S16" s="17"/>
      <c r="T16" s="17"/>
      <c r="U16" s="17"/>
      <c r="V16" s="17"/>
      <c r="W16" s="17"/>
      <c r="X16" s="17"/>
      <c r="Y16" s="17"/>
      <c r="Z16" s="17"/>
      <c r="AA16" s="17"/>
      <c r="AB16" s="17"/>
    </row>
    <row r="17" spans="1:28" ht="14.25" hidden="1" customHeight="1">
      <c r="A17" s="7" t="s">
        <v>32</v>
      </c>
      <c r="B17" s="7" t="s">
        <v>33</v>
      </c>
      <c r="C17" s="7" t="s">
        <v>34</v>
      </c>
      <c r="D17" s="13">
        <v>41518</v>
      </c>
      <c r="E17" s="13" t="str">
        <f>TEXT(Table2[[#This Row],[Month]],"mmmm")</f>
        <v>September</v>
      </c>
      <c r="F17" s="13" t="e">
        <f>CHOOSE(MONTH(Table2[[#This Row],[Actual Month]]),1,1,1,2,2,2,3,3,3,4,4,4)</f>
        <v>#VALUE!</v>
      </c>
      <c r="G17" s="14">
        <f t="shared" si="0"/>
        <v>9</v>
      </c>
      <c r="H17" s="14" t="s">
        <v>35</v>
      </c>
      <c r="I17" s="7" t="s">
        <v>36</v>
      </c>
      <c r="J17" s="7" t="s">
        <v>39</v>
      </c>
      <c r="K17" s="7" t="s">
        <v>38</v>
      </c>
      <c r="L17" s="15">
        <v>1441740.531</v>
      </c>
      <c r="M17" s="17"/>
      <c r="N17" s="17"/>
      <c r="O17" s="17"/>
      <c r="P17" s="17"/>
      <c r="Q17" s="17"/>
      <c r="R17" s="17"/>
      <c r="S17" s="17"/>
      <c r="T17" s="17"/>
      <c r="U17" s="17"/>
      <c r="V17" s="17"/>
      <c r="W17" s="17"/>
      <c r="X17" s="17"/>
      <c r="Y17" s="17"/>
      <c r="Z17" s="17"/>
      <c r="AA17" s="17"/>
      <c r="AB17" s="17"/>
    </row>
    <row r="18" spans="1:28" ht="14.25" hidden="1" customHeight="1">
      <c r="A18" s="7" t="s">
        <v>32</v>
      </c>
      <c r="B18" s="7" t="s">
        <v>33</v>
      </c>
      <c r="C18" s="7" t="s">
        <v>34</v>
      </c>
      <c r="D18" s="13">
        <v>41548</v>
      </c>
      <c r="E18" s="13" t="str">
        <f>TEXT(Table2[[#This Row],[Month]],"mmmm")</f>
        <v>October</v>
      </c>
      <c r="F18" s="13" t="e">
        <f>CHOOSE(MONTH(Table2[[#This Row],[Actual Month]]),1,1,1,2,2,2,3,3,3,4,4,4)</f>
        <v>#VALUE!</v>
      </c>
      <c r="G18" s="14">
        <f t="shared" si="0"/>
        <v>10</v>
      </c>
      <c r="H18" s="14" t="s">
        <v>35</v>
      </c>
      <c r="I18" s="7" t="s">
        <v>36</v>
      </c>
      <c r="J18" s="7" t="s">
        <v>39</v>
      </c>
      <c r="K18" s="7" t="s">
        <v>38</v>
      </c>
      <c r="L18" s="15">
        <v>1431127.2052</v>
      </c>
      <c r="M18" s="17"/>
      <c r="N18" s="17"/>
      <c r="O18" s="17"/>
      <c r="P18" s="17"/>
      <c r="Q18" s="17"/>
      <c r="R18" s="17"/>
      <c r="S18" s="17"/>
      <c r="T18" s="17"/>
      <c r="U18" s="17"/>
      <c r="V18" s="17"/>
      <c r="W18" s="17"/>
      <c r="X18" s="17"/>
      <c r="Y18" s="17"/>
      <c r="Z18" s="17"/>
      <c r="AA18" s="17"/>
      <c r="AB18" s="17"/>
    </row>
    <row r="19" spans="1:28" ht="14.25" hidden="1" customHeight="1">
      <c r="A19" s="7" t="s">
        <v>32</v>
      </c>
      <c r="B19" s="7" t="s">
        <v>33</v>
      </c>
      <c r="C19" s="7" t="s">
        <v>34</v>
      </c>
      <c r="D19" s="13">
        <v>41579</v>
      </c>
      <c r="E19" s="13" t="str">
        <f>TEXT(Table2[[#This Row],[Month]],"mmmm")</f>
        <v>November</v>
      </c>
      <c r="F19" s="13" t="e">
        <f>CHOOSE(MONTH(Table2[[#This Row],[Actual Month]]),1,1,1,2,2,2,3,3,3,4,4,4)</f>
        <v>#VALUE!</v>
      </c>
      <c r="G19" s="14">
        <f t="shared" si="0"/>
        <v>11</v>
      </c>
      <c r="H19" s="14" t="s">
        <v>35</v>
      </c>
      <c r="I19" s="7" t="s">
        <v>36</v>
      </c>
      <c r="J19" s="7" t="s">
        <v>39</v>
      </c>
      <c r="K19" s="7" t="s">
        <v>38</v>
      </c>
      <c r="L19" s="15">
        <v>1511205.1492999999</v>
      </c>
      <c r="M19" s="17"/>
      <c r="N19" s="17"/>
      <c r="O19" s="17"/>
      <c r="P19" s="17"/>
      <c r="Q19" s="17"/>
      <c r="R19" s="17"/>
      <c r="S19" s="17"/>
      <c r="T19" s="17"/>
      <c r="U19" s="17"/>
      <c r="V19" s="17"/>
      <c r="W19" s="17"/>
      <c r="X19" s="17"/>
      <c r="Y19" s="17"/>
      <c r="Z19" s="17"/>
      <c r="AA19" s="17"/>
      <c r="AB19" s="17"/>
    </row>
    <row r="20" spans="1:28" ht="14.25" hidden="1" customHeight="1">
      <c r="A20" s="7" t="s">
        <v>32</v>
      </c>
      <c r="B20" s="7" t="s">
        <v>33</v>
      </c>
      <c r="C20" s="7" t="s">
        <v>34</v>
      </c>
      <c r="D20" s="13">
        <v>41609</v>
      </c>
      <c r="E20" s="13" t="str">
        <f>TEXT(Table2[[#This Row],[Month]],"mmmm")</f>
        <v>December</v>
      </c>
      <c r="F20" s="13" t="e">
        <f>CHOOSE(MONTH(Table2[[#This Row],[Actual Month]]),1,1,1,2,2,2,3,3,3,4,4,4)</f>
        <v>#VALUE!</v>
      </c>
      <c r="G20" s="14">
        <f t="shared" si="0"/>
        <v>12</v>
      </c>
      <c r="H20" s="14" t="s">
        <v>35</v>
      </c>
      <c r="I20" s="7" t="s">
        <v>36</v>
      </c>
      <c r="J20" s="7" t="s">
        <v>39</v>
      </c>
      <c r="K20" s="7" t="s">
        <v>38</v>
      </c>
      <c r="L20" s="15">
        <v>1474685.3409750003</v>
      </c>
      <c r="M20" s="17"/>
      <c r="N20" s="17"/>
      <c r="O20" s="17"/>
      <c r="P20" s="17"/>
      <c r="Q20" s="17"/>
      <c r="R20" s="17"/>
      <c r="S20" s="17"/>
      <c r="T20" s="17"/>
      <c r="U20" s="17"/>
      <c r="V20" s="17"/>
      <c r="W20" s="17"/>
      <c r="X20" s="17"/>
      <c r="Y20" s="17"/>
      <c r="Z20" s="17"/>
      <c r="AA20" s="17"/>
      <c r="AB20" s="17"/>
    </row>
    <row r="21" spans="1:28" ht="14.25" hidden="1" customHeight="1">
      <c r="A21" s="7" t="s">
        <v>32</v>
      </c>
      <c r="B21" s="7" t="s">
        <v>33</v>
      </c>
      <c r="C21" s="7" t="s">
        <v>34</v>
      </c>
      <c r="D21" s="13">
        <v>41640</v>
      </c>
      <c r="E21" s="13" t="str">
        <f>TEXT(Table2[[#This Row],[Month]],"mmmm")</f>
        <v>January</v>
      </c>
      <c r="F21" s="13" t="e">
        <f>CHOOSE(MONTH(Table2[[#This Row],[Actual Month]]),1,1,1,2,2,2,3,3,3,4,4,4)</f>
        <v>#VALUE!</v>
      </c>
      <c r="G21" s="14">
        <f t="shared" si="0"/>
        <v>1</v>
      </c>
      <c r="H21" s="14" t="s">
        <v>35</v>
      </c>
      <c r="I21" s="7" t="s">
        <v>36</v>
      </c>
      <c r="J21" s="7" t="s">
        <v>39</v>
      </c>
      <c r="K21" s="7" t="s">
        <v>38</v>
      </c>
      <c r="L21" s="15">
        <v>2143858.8074749997</v>
      </c>
      <c r="M21" s="17"/>
      <c r="N21" s="17"/>
      <c r="O21" s="17"/>
      <c r="P21" s="17"/>
      <c r="Q21" s="17"/>
      <c r="R21" s="17"/>
      <c r="S21" s="17"/>
      <c r="T21" s="17"/>
      <c r="U21" s="17"/>
      <c r="V21" s="17"/>
      <c r="W21" s="17"/>
      <c r="X21" s="17"/>
      <c r="Y21" s="17"/>
      <c r="Z21" s="17"/>
      <c r="AA21" s="17"/>
      <c r="AB21" s="17"/>
    </row>
    <row r="22" spans="1:28" ht="14.25" hidden="1" customHeight="1">
      <c r="A22" s="7" t="s">
        <v>32</v>
      </c>
      <c r="B22" s="7" t="s">
        <v>33</v>
      </c>
      <c r="C22" s="7" t="s">
        <v>34</v>
      </c>
      <c r="D22" s="13">
        <v>41671</v>
      </c>
      <c r="E22" s="13" t="str">
        <f>TEXT(Table2[[#This Row],[Month]],"mmmm")</f>
        <v>February</v>
      </c>
      <c r="F22" s="13" t="e">
        <f>CHOOSE(MONTH(Table2[[#This Row],[Actual Month]]),1,1,1,2,2,2,3,3,3,4,4,4)</f>
        <v>#VALUE!</v>
      </c>
      <c r="G22" s="14">
        <f t="shared" si="0"/>
        <v>2</v>
      </c>
      <c r="H22" s="14" t="s">
        <v>35</v>
      </c>
      <c r="I22" s="7" t="s">
        <v>36</v>
      </c>
      <c r="J22" s="7" t="s">
        <v>39</v>
      </c>
      <c r="K22" s="7" t="s">
        <v>38</v>
      </c>
      <c r="L22" s="15">
        <v>1897677.8667000001</v>
      </c>
      <c r="M22" s="17"/>
      <c r="N22" s="17"/>
      <c r="O22" s="17"/>
      <c r="P22" s="17"/>
      <c r="Q22" s="17"/>
      <c r="R22" s="17"/>
      <c r="S22" s="17"/>
      <c r="T22" s="17"/>
      <c r="U22" s="17"/>
      <c r="V22" s="17"/>
      <c r="W22" s="17"/>
      <c r="X22" s="17"/>
      <c r="Y22" s="17"/>
      <c r="Z22" s="17"/>
      <c r="AA22" s="17"/>
      <c r="AB22" s="17"/>
    </row>
    <row r="23" spans="1:28" ht="14.25" hidden="1" customHeight="1">
      <c r="A23" s="7" t="s">
        <v>32</v>
      </c>
      <c r="B23" s="7" t="s">
        <v>33</v>
      </c>
      <c r="C23" s="7" t="s">
        <v>34</v>
      </c>
      <c r="D23" s="13">
        <v>41699</v>
      </c>
      <c r="E23" s="13" t="str">
        <f>TEXT(Table2[[#This Row],[Month]],"mmmm")</f>
        <v>March</v>
      </c>
      <c r="F23" s="13" t="e">
        <f>CHOOSE(MONTH(Table2[[#This Row],[Actual Month]]),1,1,1,2,2,2,3,3,3,4,4,4)</f>
        <v>#VALUE!</v>
      </c>
      <c r="G23" s="14">
        <f t="shared" si="0"/>
        <v>3</v>
      </c>
      <c r="H23" s="14" t="s">
        <v>35</v>
      </c>
      <c r="I23" s="7" t="s">
        <v>36</v>
      </c>
      <c r="J23" s="7" t="s">
        <v>39</v>
      </c>
      <c r="K23" s="7" t="s">
        <v>38</v>
      </c>
      <c r="L23" s="15">
        <v>2000029.4814499998</v>
      </c>
      <c r="M23" s="17"/>
      <c r="N23" s="17"/>
      <c r="O23" s="17"/>
      <c r="P23" s="17"/>
      <c r="Q23" s="17"/>
      <c r="R23" s="17"/>
      <c r="S23" s="17"/>
      <c r="T23" s="17"/>
      <c r="U23" s="17"/>
      <c r="V23" s="17"/>
      <c r="W23" s="17"/>
      <c r="X23" s="17"/>
      <c r="Y23" s="17"/>
      <c r="Z23" s="17"/>
      <c r="AA23" s="17"/>
      <c r="AB23" s="17"/>
    </row>
    <row r="24" spans="1:28" ht="14.25" hidden="1" customHeight="1">
      <c r="A24" s="7" t="s">
        <v>32</v>
      </c>
      <c r="B24" s="7" t="s">
        <v>33</v>
      </c>
      <c r="C24" s="7" t="s">
        <v>34</v>
      </c>
      <c r="D24" s="13">
        <v>41730</v>
      </c>
      <c r="E24" s="13" t="str">
        <f>TEXT(Table2[[#This Row],[Month]],"mmmm")</f>
        <v>April</v>
      </c>
      <c r="F24" s="13" t="e">
        <f>CHOOSE(MONTH(Table2[[#This Row],[Actual Month]]),1,1,1,2,2,2,3,3,3,4,4,4)</f>
        <v>#VALUE!</v>
      </c>
      <c r="G24" s="14">
        <f t="shared" si="0"/>
        <v>4</v>
      </c>
      <c r="H24" s="14" t="s">
        <v>35</v>
      </c>
      <c r="I24" s="7" t="s">
        <v>36</v>
      </c>
      <c r="J24" s="7" t="s">
        <v>39</v>
      </c>
      <c r="K24" s="7" t="s">
        <v>38</v>
      </c>
      <c r="L24" s="15">
        <v>1461351.8515750002</v>
      </c>
      <c r="M24" s="17"/>
      <c r="N24" s="17"/>
      <c r="O24" s="17"/>
      <c r="P24" s="17"/>
      <c r="Q24" s="17"/>
      <c r="R24" s="17"/>
      <c r="S24" s="17"/>
      <c r="T24" s="17"/>
      <c r="U24" s="17"/>
      <c r="V24" s="17"/>
      <c r="W24" s="17"/>
      <c r="X24" s="17"/>
      <c r="Y24" s="17"/>
      <c r="Z24" s="17"/>
      <c r="AA24" s="17"/>
      <c r="AB24" s="17"/>
    </row>
    <row r="25" spans="1:28" ht="14.25" hidden="1" customHeight="1">
      <c r="A25" s="7" t="s">
        <v>32</v>
      </c>
      <c r="B25" s="7" t="s">
        <v>33</v>
      </c>
      <c r="C25" s="7" t="s">
        <v>34</v>
      </c>
      <c r="D25" s="13">
        <v>41760</v>
      </c>
      <c r="E25" s="13" t="str">
        <f>TEXT(Table2[[#This Row],[Month]],"mmmm")</f>
        <v>May</v>
      </c>
      <c r="F25" s="13" t="e">
        <f>CHOOSE(MONTH(Table2[[#This Row],[Actual Month]]),1,1,1,2,2,2,3,3,3,4,4,4)</f>
        <v>#VALUE!</v>
      </c>
      <c r="G25" s="14">
        <f t="shared" si="0"/>
        <v>5</v>
      </c>
      <c r="H25" s="14" t="s">
        <v>35</v>
      </c>
      <c r="I25" s="7" t="s">
        <v>36</v>
      </c>
      <c r="J25" s="7" t="s">
        <v>39</v>
      </c>
      <c r="K25" s="7" t="s">
        <v>38</v>
      </c>
      <c r="L25" s="15">
        <v>1478529.0096499999</v>
      </c>
      <c r="M25" s="17"/>
      <c r="N25" s="17"/>
      <c r="O25" s="17"/>
      <c r="P25" s="17"/>
      <c r="Q25" s="17"/>
      <c r="R25" s="17"/>
      <c r="S25" s="17"/>
      <c r="T25" s="17"/>
      <c r="U25" s="17"/>
      <c r="V25" s="17"/>
      <c r="W25" s="17"/>
      <c r="X25" s="17"/>
      <c r="Y25" s="17"/>
      <c r="Z25" s="17"/>
      <c r="AA25" s="17"/>
      <c r="AB25" s="17"/>
    </row>
    <row r="26" spans="1:28" ht="14.25" hidden="1" customHeight="1">
      <c r="A26" s="7" t="s">
        <v>32</v>
      </c>
      <c r="B26" s="7" t="s">
        <v>33</v>
      </c>
      <c r="C26" s="7" t="s">
        <v>34</v>
      </c>
      <c r="D26" s="13">
        <v>41791</v>
      </c>
      <c r="E26" s="13" t="str">
        <f>TEXT(Table2[[#This Row],[Month]],"mmmm")</f>
        <v>June</v>
      </c>
      <c r="F26" s="13" t="e">
        <f>CHOOSE(MONTH(Table2[[#This Row],[Actual Month]]),1,1,1,2,2,2,3,3,3,4,4,4)</f>
        <v>#VALUE!</v>
      </c>
      <c r="G26" s="14">
        <f t="shared" si="0"/>
        <v>6</v>
      </c>
      <c r="H26" s="14" t="s">
        <v>35</v>
      </c>
      <c r="I26" s="7" t="s">
        <v>36</v>
      </c>
      <c r="J26" s="7" t="s">
        <v>39</v>
      </c>
      <c r="K26" s="7" t="s">
        <v>38</v>
      </c>
      <c r="L26" s="15">
        <v>1420770.04685</v>
      </c>
      <c r="M26" s="17"/>
      <c r="N26" s="17"/>
      <c r="O26" s="17"/>
      <c r="P26" s="17"/>
      <c r="Q26" s="17"/>
      <c r="R26" s="17"/>
      <c r="S26" s="17"/>
      <c r="T26" s="17"/>
      <c r="U26" s="17"/>
      <c r="V26" s="17"/>
      <c r="W26" s="17"/>
      <c r="X26" s="17"/>
      <c r="Y26" s="17"/>
      <c r="Z26" s="17"/>
      <c r="AA26" s="17"/>
      <c r="AB26" s="17"/>
    </row>
    <row r="27" spans="1:28" ht="14.25" hidden="1" customHeight="1">
      <c r="A27" s="7" t="s">
        <v>32</v>
      </c>
      <c r="B27" s="7" t="s">
        <v>33</v>
      </c>
      <c r="C27" s="7" t="s">
        <v>34</v>
      </c>
      <c r="D27" s="13">
        <v>41456</v>
      </c>
      <c r="E27" s="13" t="str">
        <f>TEXT(Table2[[#This Row],[Month]],"mmmm")</f>
        <v>July</v>
      </c>
      <c r="F27" s="13" t="e">
        <f>CHOOSE(MONTH(Table2[[#This Row],[Actual Month]]),1,1,1,2,2,2,3,3,3,4,4,4)</f>
        <v>#VALUE!</v>
      </c>
      <c r="G27" s="14">
        <f t="shared" si="0"/>
        <v>7</v>
      </c>
      <c r="H27" s="14" t="s">
        <v>35</v>
      </c>
      <c r="I27" s="7" t="s">
        <v>40</v>
      </c>
      <c r="J27" s="7" t="s">
        <v>37</v>
      </c>
      <c r="K27" s="7" t="s">
        <v>38</v>
      </c>
      <c r="L27" s="15">
        <v>567331.78309499996</v>
      </c>
    </row>
    <row r="28" spans="1:28" ht="14.25" hidden="1" customHeight="1">
      <c r="A28" s="7" t="s">
        <v>32</v>
      </c>
      <c r="B28" s="7" t="s">
        <v>33</v>
      </c>
      <c r="C28" s="7" t="s">
        <v>34</v>
      </c>
      <c r="D28" s="13">
        <v>41487</v>
      </c>
      <c r="E28" s="13" t="str">
        <f>TEXT(Table2[[#This Row],[Month]],"mmmm")</f>
        <v>August</v>
      </c>
      <c r="F28" s="13" t="e">
        <f>CHOOSE(MONTH(Table2[[#This Row],[Actual Month]]),1,1,1,2,2,2,3,3,3,4,4,4)</f>
        <v>#VALUE!</v>
      </c>
      <c r="G28" s="14">
        <f t="shared" si="0"/>
        <v>8</v>
      </c>
      <c r="H28" s="14" t="s">
        <v>35</v>
      </c>
      <c r="I28" s="7" t="s">
        <v>40</v>
      </c>
      <c r="J28" s="7" t="s">
        <v>37</v>
      </c>
      <c r="K28" s="7" t="s">
        <v>38</v>
      </c>
      <c r="L28" s="15">
        <v>546428.99859624996</v>
      </c>
    </row>
    <row r="29" spans="1:28" ht="14.25" hidden="1" customHeight="1">
      <c r="A29" s="7" t="s">
        <v>32</v>
      </c>
      <c r="B29" s="7" t="s">
        <v>33</v>
      </c>
      <c r="C29" s="7" t="s">
        <v>34</v>
      </c>
      <c r="D29" s="13">
        <v>41518</v>
      </c>
      <c r="E29" s="13" t="str">
        <f>TEXT(Table2[[#This Row],[Month]],"mmmm")</f>
        <v>September</v>
      </c>
      <c r="F29" s="13" t="e">
        <f>CHOOSE(MONTH(Table2[[#This Row],[Actual Month]]),1,1,1,2,2,2,3,3,3,4,4,4)</f>
        <v>#VALUE!</v>
      </c>
      <c r="G29" s="14">
        <f t="shared" si="0"/>
        <v>9</v>
      </c>
      <c r="H29" s="14" t="s">
        <v>35</v>
      </c>
      <c r="I29" s="7" t="s">
        <v>40</v>
      </c>
      <c r="J29" s="7" t="s">
        <v>37</v>
      </c>
      <c r="K29" s="7" t="s">
        <v>38</v>
      </c>
      <c r="L29" s="15">
        <v>504609.18584999995</v>
      </c>
    </row>
    <row r="30" spans="1:28" ht="14.25" hidden="1" customHeight="1">
      <c r="A30" s="7" t="s">
        <v>32</v>
      </c>
      <c r="B30" s="7" t="s">
        <v>33</v>
      </c>
      <c r="C30" s="7" t="s">
        <v>34</v>
      </c>
      <c r="D30" s="13">
        <v>41548</v>
      </c>
      <c r="E30" s="13" t="str">
        <f>TEXT(Table2[[#This Row],[Month]],"mmmm")</f>
        <v>October</v>
      </c>
      <c r="F30" s="13" t="e">
        <f>CHOOSE(MONTH(Table2[[#This Row],[Actual Month]]),1,1,1,2,2,2,3,3,3,4,4,4)</f>
        <v>#VALUE!</v>
      </c>
      <c r="G30" s="14">
        <f t="shared" si="0"/>
        <v>10</v>
      </c>
      <c r="H30" s="14" t="s">
        <v>35</v>
      </c>
      <c r="I30" s="7" t="s">
        <v>40</v>
      </c>
      <c r="J30" s="7" t="s">
        <v>37</v>
      </c>
      <c r="K30" s="7" t="s">
        <v>38</v>
      </c>
      <c r="L30" s="15">
        <v>500894.52181999997</v>
      </c>
    </row>
    <row r="31" spans="1:28" ht="14.25" hidden="1" customHeight="1">
      <c r="A31" s="7" t="s">
        <v>32</v>
      </c>
      <c r="B31" s="7" t="s">
        <v>33</v>
      </c>
      <c r="C31" s="7" t="s">
        <v>34</v>
      </c>
      <c r="D31" s="13">
        <v>41579</v>
      </c>
      <c r="E31" s="13" t="str">
        <f>TEXT(Table2[[#This Row],[Month]],"mmmm")</f>
        <v>November</v>
      </c>
      <c r="F31" s="13" t="e">
        <f>CHOOSE(MONTH(Table2[[#This Row],[Actual Month]]),1,1,1,2,2,2,3,3,3,4,4,4)</f>
        <v>#VALUE!</v>
      </c>
      <c r="G31" s="14">
        <f t="shared" si="0"/>
        <v>11</v>
      </c>
      <c r="H31" s="14" t="s">
        <v>35</v>
      </c>
      <c r="I31" s="7" t="s">
        <v>40</v>
      </c>
      <c r="J31" s="7" t="s">
        <v>37</v>
      </c>
      <c r="K31" s="7" t="s">
        <v>38</v>
      </c>
      <c r="L31" s="15">
        <v>528921.80225499999</v>
      </c>
    </row>
    <row r="32" spans="1:28" ht="14.25" hidden="1" customHeight="1">
      <c r="A32" s="7" t="s">
        <v>32</v>
      </c>
      <c r="B32" s="7" t="s">
        <v>33</v>
      </c>
      <c r="C32" s="7" t="s">
        <v>34</v>
      </c>
      <c r="D32" s="13">
        <v>41609</v>
      </c>
      <c r="E32" s="13" t="str">
        <f>TEXT(Table2[[#This Row],[Month]],"mmmm")</f>
        <v>December</v>
      </c>
      <c r="F32" s="13" t="e">
        <f>CHOOSE(MONTH(Table2[[#This Row],[Actual Month]]),1,1,1,2,2,2,3,3,3,4,4,4)</f>
        <v>#VALUE!</v>
      </c>
      <c r="G32" s="14">
        <f t="shared" si="0"/>
        <v>12</v>
      </c>
      <c r="H32" s="14" t="s">
        <v>35</v>
      </c>
      <c r="I32" s="7" t="s">
        <v>40</v>
      </c>
      <c r="J32" s="7" t="s">
        <v>37</v>
      </c>
      <c r="K32" s="7" t="s">
        <v>38</v>
      </c>
      <c r="L32" s="15">
        <v>516139.86934125004</v>
      </c>
    </row>
    <row r="33" spans="1:12" ht="14.25" hidden="1" customHeight="1">
      <c r="A33" s="7" t="s">
        <v>32</v>
      </c>
      <c r="B33" s="7" t="s">
        <v>33</v>
      </c>
      <c r="C33" s="7" t="s">
        <v>34</v>
      </c>
      <c r="D33" s="13">
        <v>41640</v>
      </c>
      <c r="E33" s="13" t="str">
        <f>TEXT(Table2[[#This Row],[Month]],"mmmm")</f>
        <v>January</v>
      </c>
      <c r="F33" s="13" t="e">
        <f>CHOOSE(MONTH(Table2[[#This Row],[Actual Month]]),1,1,1,2,2,2,3,3,3,4,4,4)</f>
        <v>#VALUE!</v>
      </c>
      <c r="G33" s="14">
        <f t="shared" si="0"/>
        <v>1</v>
      </c>
      <c r="H33" s="14" t="s">
        <v>35</v>
      </c>
      <c r="I33" s="7" t="s">
        <v>40</v>
      </c>
      <c r="J33" s="7" t="s">
        <v>37</v>
      </c>
      <c r="K33" s="7" t="s">
        <v>38</v>
      </c>
      <c r="L33" s="15">
        <v>750350.5826162498</v>
      </c>
    </row>
    <row r="34" spans="1:12" ht="14.25" hidden="1" customHeight="1">
      <c r="A34" s="7" t="s">
        <v>32</v>
      </c>
      <c r="B34" s="7" t="s">
        <v>33</v>
      </c>
      <c r="C34" s="7" t="s">
        <v>34</v>
      </c>
      <c r="D34" s="13">
        <v>41671</v>
      </c>
      <c r="E34" s="13" t="str">
        <f>TEXT(Table2[[#This Row],[Month]],"mmmm")</f>
        <v>February</v>
      </c>
      <c r="F34" s="13" t="e">
        <f>CHOOSE(MONTH(Table2[[#This Row],[Actual Month]]),1,1,1,2,2,2,3,3,3,4,4,4)</f>
        <v>#VALUE!</v>
      </c>
      <c r="G34" s="14">
        <f t="shared" si="0"/>
        <v>2</v>
      </c>
      <c r="H34" s="14" t="s">
        <v>35</v>
      </c>
      <c r="I34" s="7" t="s">
        <v>40</v>
      </c>
      <c r="J34" s="7" t="s">
        <v>37</v>
      </c>
      <c r="K34" s="7" t="s">
        <v>38</v>
      </c>
      <c r="L34" s="15">
        <v>664187.25334499998</v>
      </c>
    </row>
    <row r="35" spans="1:12" ht="14.25" hidden="1" customHeight="1">
      <c r="A35" s="7" t="s">
        <v>32</v>
      </c>
      <c r="B35" s="7" t="s">
        <v>33</v>
      </c>
      <c r="C35" s="7" t="s">
        <v>34</v>
      </c>
      <c r="D35" s="13">
        <v>41699</v>
      </c>
      <c r="E35" s="13" t="str">
        <f>TEXT(Table2[[#This Row],[Month]],"mmmm")</f>
        <v>March</v>
      </c>
      <c r="F35" s="13" t="e">
        <f>CHOOSE(MONTH(Table2[[#This Row],[Actual Month]]),1,1,1,2,2,2,3,3,3,4,4,4)</f>
        <v>#VALUE!</v>
      </c>
      <c r="G35" s="14">
        <f t="shared" si="0"/>
        <v>3</v>
      </c>
      <c r="H35" s="14" t="s">
        <v>35</v>
      </c>
      <c r="I35" s="7" t="s">
        <v>40</v>
      </c>
      <c r="J35" s="7" t="s">
        <v>37</v>
      </c>
      <c r="K35" s="7" t="s">
        <v>38</v>
      </c>
      <c r="L35" s="15">
        <v>700010.31850749988</v>
      </c>
    </row>
    <row r="36" spans="1:12" ht="14.25" hidden="1" customHeight="1">
      <c r="A36" s="7" t="s">
        <v>32</v>
      </c>
      <c r="B36" s="7" t="s">
        <v>33</v>
      </c>
      <c r="C36" s="7" t="s">
        <v>34</v>
      </c>
      <c r="D36" s="13">
        <v>41730</v>
      </c>
      <c r="E36" s="13" t="str">
        <f>TEXT(Table2[[#This Row],[Month]],"mmmm")</f>
        <v>April</v>
      </c>
      <c r="F36" s="13" t="e">
        <f>CHOOSE(MONTH(Table2[[#This Row],[Actual Month]]),1,1,1,2,2,2,3,3,3,4,4,4)</f>
        <v>#VALUE!</v>
      </c>
      <c r="G36" s="14">
        <f t="shared" si="0"/>
        <v>4</v>
      </c>
      <c r="H36" s="14" t="s">
        <v>35</v>
      </c>
      <c r="I36" s="7" t="s">
        <v>40</v>
      </c>
      <c r="J36" s="7" t="s">
        <v>37</v>
      </c>
      <c r="K36" s="7" t="s">
        <v>38</v>
      </c>
      <c r="L36" s="15">
        <v>511473.14805125003</v>
      </c>
    </row>
    <row r="37" spans="1:12" ht="14.25" hidden="1" customHeight="1">
      <c r="A37" s="7" t="s">
        <v>32</v>
      </c>
      <c r="B37" s="7" t="s">
        <v>33</v>
      </c>
      <c r="C37" s="7" t="s">
        <v>34</v>
      </c>
      <c r="D37" s="13">
        <v>41760</v>
      </c>
      <c r="E37" s="13" t="str">
        <f>TEXT(Table2[[#This Row],[Month]],"mmmm")</f>
        <v>May</v>
      </c>
      <c r="F37" s="13" t="e">
        <f>CHOOSE(MONTH(Table2[[#This Row],[Actual Month]]),1,1,1,2,2,2,3,3,3,4,4,4)</f>
        <v>#VALUE!</v>
      </c>
      <c r="G37" s="14">
        <f t="shared" si="0"/>
        <v>5</v>
      </c>
      <c r="H37" s="14" t="s">
        <v>35</v>
      </c>
      <c r="I37" s="7" t="s">
        <v>40</v>
      </c>
      <c r="J37" s="7" t="s">
        <v>37</v>
      </c>
      <c r="K37" s="7" t="s">
        <v>38</v>
      </c>
      <c r="L37" s="15">
        <v>517485.15337749996</v>
      </c>
    </row>
    <row r="38" spans="1:12" ht="14.25" hidden="1" customHeight="1">
      <c r="A38" s="7" t="s">
        <v>32</v>
      </c>
      <c r="B38" s="7" t="s">
        <v>33</v>
      </c>
      <c r="C38" s="7" t="s">
        <v>34</v>
      </c>
      <c r="D38" s="13">
        <v>41791</v>
      </c>
      <c r="E38" s="13" t="str">
        <f>TEXT(Table2[[#This Row],[Month]],"mmmm")</f>
        <v>June</v>
      </c>
      <c r="F38" s="13" t="e">
        <f>CHOOSE(MONTH(Table2[[#This Row],[Actual Month]]),1,1,1,2,2,2,3,3,3,4,4,4)</f>
        <v>#VALUE!</v>
      </c>
      <c r="G38" s="14">
        <f t="shared" si="0"/>
        <v>6</v>
      </c>
      <c r="H38" s="14" t="s">
        <v>35</v>
      </c>
      <c r="I38" s="7" t="s">
        <v>40</v>
      </c>
      <c r="J38" s="7" t="s">
        <v>37</v>
      </c>
      <c r="K38" s="7" t="s">
        <v>38</v>
      </c>
      <c r="L38" s="15">
        <v>497269.5163975</v>
      </c>
    </row>
    <row r="39" spans="1:12" ht="14.25" hidden="1" customHeight="1">
      <c r="A39" s="7" t="s">
        <v>32</v>
      </c>
      <c r="B39" s="7" t="s">
        <v>33</v>
      </c>
      <c r="C39" s="7" t="s">
        <v>34</v>
      </c>
      <c r="D39" s="13">
        <v>41456</v>
      </c>
      <c r="E39" s="13" t="str">
        <f>TEXT(Table2[[#This Row],[Month]],"mmmm")</f>
        <v>July</v>
      </c>
      <c r="F39" s="13" t="e">
        <f>CHOOSE(MONTH(Table2[[#This Row],[Actual Month]]),1,1,1,2,2,2,3,3,3,4,4,4)</f>
        <v>#VALUE!</v>
      </c>
      <c r="G39" s="14">
        <f t="shared" si="0"/>
        <v>7</v>
      </c>
      <c r="H39" s="14" t="s">
        <v>35</v>
      </c>
      <c r="I39" s="7" t="s">
        <v>40</v>
      </c>
      <c r="J39" s="7" t="s">
        <v>39</v>
      </c>
      <c r="K39" s="7" t="s">
        <v>38</v>
      </c>
      <c r="L39" s="15">
        <v>955954.05451507494</v>
      </c>
    </row>
    <row r="40" spans="1:12" ht="14.25" hidden="1" customHeight="1">
      <c r="A40" s="7" t="s">
        <v>32</v>
      </c>
      <c r="B40" s="7" t="s">
        <v>33</v>
      </c>
      <c r="C40" s="7" t="s">
        <v>34</v>
      </c>
      <c r="D40" s="13">
        <v>41487</v>
      </c>
      <c r="E40" s="13" t="str">
        <f>TEXT(Table2[[#This Row],[Month]],"mmmm")</f>
        <v>August</v>
      </c>
      <c r="F40" s="13" t="e">
        <f>CHOOSE(MONTH(Table2[[#This Row],[Actual Month]]),1,1,1,2,2,2,3,3,3,4,4,4)</f>
        <v>#VALUE!</v>
      </c>
      <c r="G40" s="14">
        <f t="shared" si="0"/>
        <v>8</v>
      </c>
      <c r="H40" s="14" t="s">
        <v>35</v>
      </c>
      <c r="I40" s="7" t="s">
        <v>40</v>
      </c>
      <c r="J40" s="7" t="s">
        <v>39</v>
      </c>
      <c r="K40" s="7" t="s">
        <v>38</v>
      </c>
      <c r="L40" s="15">
        <v>920732.86263468117</v>
      </c>
    </row>
    <row r="41" spans="1:12" ht="14.25" hidden="1" customHeight="1">
      <c r="A41" s="7" t="s">
        <v>32</v>
      </c>
      <c r="B41" s="7" t="s">
        <v>33</v>
      </c>
      <c r="C41" s="7" t="s">
        <v>34</v>
      </c>
      <c r="D41" s="13">
        <v>41518</v>
      </c>
      <c r="E41" s="13" t="str">
        <f>TEXT(Table2[[#This Row],[Month]],"mmmm")</f>
        <v>September</v>
      </c>
      <c r="F41" s="13" t="e">
        <f>CHOOSE(MONTH(Table2[[#This Row],[Actual Month]]),1,1,1,2,2,2,3,3,3,4,4,4)</f>
        <v>#VALUE!</v>
      </c>
      <c r="G41" s="14">
        <f t="shared" si="0"/>
        <v>9</v>
      </c>
      <c r="H41" s="14" t="s">
        <v>35</v>
      </c>
      <c r="I41" s="7" t="s">
        <v>40</v>
      </c>
      <c r="J41" s="7" t="s">
        <v>39</v>
      </c>
      <c r="K41" s="7" t="s">
        <v>38</v>
      </c>
      <c r="L41" s="15">
        <v>850266.47815724998</v>
      </c>
    </row>
    <row r="42" spans="1:12" ht="14.25" hidden="1" customHeight="1">
      <c r="A42" s="7" t="s">
        <v>32</v>
      </c>
      <c r="B42" s="7" t="s">
        <v>33</v>
      </c>
      <c r="C42" s="7" t="s">
        <v>34</v>
      </c>
      <c r="D42" s="13">
        <v>41548</v>
      </c>
      <c r="E42" s="13" t="str">
        <f>TEXT(Table2[[#This Row],[Month]],"mmmm")</f>
        <v>October</v>
      </c>
      <c r="F42" s="13" t="e">
        <f>CHOOSE(MONTH(Table2[[#This Row],[Actual Month]]),1,1,1,2,2,2,3,3,3,4,4,4)</f>
        <v>#VALUE!</v>
      </c>
      <c r="G42" s="14">
        <f t="shared" si="0"/>
        <v>10</v>
      </c>
      <c r="H42" s="14" t="s">
        <v>35</v>
      </c>
      <c r="I42" s="7" t="s">
        <v>40</v>
      </c>
      <c r="J42" s="7" t="s">
        <v>39</v>
      </c>
      <c r="K42" s="7" t="s">
        <v>38</v>
      </c>
      <c r="L42" s="15">
        <v>844007.26926670002</v>
      </c>
    </row>
    <row r="43" spans="1:12" ht="14.25" hidden="1" customHeight="1">
      <c r="A43" s="7" t="s">
        <v>32</v>
      </c>
      <c r="B43" s="7" t="s">
        <v>33</v>
      </c>
      <c r="C43" s="7" t="s">
        <v>34</v>
      </c>
      <c r="D43" s="13">
        <v>41579</v>
      </c>
      <c r="E43" s="13" t="str">
        <f>TEXT(Table2[[#This Row],[Month]],"mmmm")</f>
        <v>November</v>
      </c>
      <c r="F43" s="13" t="e">
        <f>CHOOSE(MONTH(Table2[[#This Row],[Actual Month]]),1,1,1,2,2,2,3,3,3,4,4,4)</f>
        <v>#VALUE!</v>
      </c>
      <c r="G43" s="14">
        <f t="shared" si="0"/>
        <v>11</v>
      </c>
      <c r="H43" s="14" t="s">
        <v>35</v>
      </c>
      <c r="I43" s="7" t="s">
        <v>40</v>
      </c>
      <c r="J43" s="7" t="s">
        <v>39</v>
      </c>
      <c r="K43" s="7" t="s">
        <v>38</v>
      </c>
      <c r="L43" s="15">
        <v>891233.23679967504</v>
      </c>
    </row>
    <row r="44" spans="1:12" ht="14.25" hidden="1" customHeight="1">
      <c r="A44" s="7" t="s">
        <v>32</v>
      </c>
      <c r="B44" s="7" t="s">
        <v>33</v>
      </c>
      <c r="C44" s="7" t="s">
        <v>34</v>
      </c>
      <c r="D44" s="13">
        <v>41609</v>
      </c>
      <c r="E44" s="13" t="str">
        <f>TEXT(Table2[[#This Row],[Month]],"mmmm")</f>
        <v>December</v>
      </c>
      <c r="F44" s="13" t="e">
        <f>CHOOSE(MONTH(Table2[[#This Row],[Actual Month]]),1,1,1,2,2,2,3,3,3,4,4,4)</f>
        <v>#VALUE!</v>
      </c>
      <c r="G44" s="14">
        <f t="shared" si="0"/>
        <v>12</v>
      </c>
      <c r="H44" s="14" t="s">
        <v>35</v>
      </c>
      <c r="I44" s="7" t="s">
        <v>40</v>
      </c>
      <c r="J44" s="7" t="s">
        <v>39</v>
      </c>
      <c r="K44" s="7" t="s">
        <v>38</v>
      </c>
      <c r="L44" s="15">
        <v>869695.6798400064</v>
      </c>
    </row>
    <row r="45" spans="1:12" ht="14.25" hidden="1" customHeight="1">
      <c r="A45" s="7" t="s">
        <v>32</v>
      </c>
      <c r="B45" s="7" t="s">
        <v>33</v>
      </c>
      <c r="C45" s="7" t="s">
        <v>34</v>
      </c>
      <c r="D45" s="13">
        <v>41640</v>
      </c>
      <c r="E45" s="13" t="str">
        <f>TEXT(Table2[[#This Row],[Month]],"mmmm")</f>
        <v>January</v>
      </c>
      <c r="F45" s="13" t="e">
        <f>CHOOSE(MONTH(Table2[[#This Row],[Actual Month]]),1,1,1,2,2,2,3,3,3,4,4,4)</f>
        <v>#VALUE!</v>
      </c>
      <c r="G45" s="14">
        <f t="shared" si="0"/>
        <v>1</v>
      </c>
      <c r="H45" s="14" t="s">
        <v>35</v>
      </c>
      <c r="I45" s="7" t="s">
        <v>40</v>
      </c>
      <c r="J45" s="7" t="s">
        <v>39</v>
      </c>
      <c r="K45" s="7" t="s">
        <v>38</v>
      </c>
      <c r="L45" s="15">
        <v>1264340.7317083809</v>
      </c>
    </row>
    <row r="46" spans="1:12" ht="14.25" hidden="1" customHeight="1">
      <c r="A46" s="7" t="s">
        <v>32</v>
      </c>
      <c r="B46" s="7" t="s">
        <v>33</v>
      </c>
      <c r="C46" s="7" t="s">
        <v>34</v>
      </c>
      <c r="D46" s="13">
        <v>41671</v>
      </c>
      <c r="E46" s="13" t="str">
        <f>TEXT(Table2[[#This Row],[Month]],"mmmm")</f>
        <v>February</v>
      </c>
      <c r="F46" s="13" t="e">
        <f>CHOOSE(MONTH(Table2[[#This Row],[Actual Month]]),1,1,1,2,2,2,3,3,3,4,4,4)</f>
        <v>#VALUE!</v>
      </c>
      <c r="G46" s="14">
        <f t="shared" si="0"/>
        <v>2</v>
      </c>
      <c r="H46" s="14" t="s">
        <v>35</v>
      </c>
      <c r="I46" s="7" t="s">
        <v>40</v>
      </c>
      <c r="J46" s="7" t="s">
        <v>39</v>
      </c>
      <c r="K46" s="7" t="s">
        <v>38</v>
      </c>
      <c r="L46" s="15">
        <v>1119155.521886325</v>
      </c>
    </row>
    <row r="47" spans="1:12" ht="14.25" hidden="1" customHeight="1">
      <c r="A47" s="7" t="s">
        <v>32</v>
      </c>
      <c r="B47" s="7" t="s">
        <v>33</v>
      </c>
      <c r="C47" s="7" t="s">
        <v>34</v>
      </c>
      <c r="D47" s="13">
        <v>41699</v>
      </c>
      <c r="E47" s="13" t="str">
        <f>TEXT(Table2[[#This Row],[Month]],"mmmm")</f>
        <v>March</v>
      </c>
      <c r="F47" s="13" t="e">
        <f>CHOOSE(MONTH(Table2[[#This Row],[Actual Month]]),1,1,1,2,2,2,3,3,3,4,4,4)</f>
        <v>#VALUE!</v>
      </c>
      <c r="G47" s="14">
        <f t="shared" si="0"/>
        <v>3</v>
      </c>
      <c r="H47" s="14" t="s">
        <v>35</v>
      </c>
      <c r="I47" s="7" t="s">
        <v>40</v>
      </c>
      <c r="J47" s="7" t="s">
        <v>39</v>
      </c>
      <c r="K47" s="7" t="s">
        <v>38</v>
      </c>
      <c r="L47" s="15">
        <v>1179517.3866851374</v>
      </c>
    </row>
    <row r="48" spans="1:12" ht="14.25" hidden="1" customHeight="1">
      <c r="A48" s="7" t="s">
        <v>32</v>
      </c>
      <c r="B48" s="7" t="s">
        <v>33</v>
      </c>
      <c r="C48" s="7" t="s">
        <v>34</v>
      </c>
      <c r="D48" s="13">
        <v>41730</v>
      </c>
      <c r="E48" s="13" t="str">
        <f>TEXT(Table2[[#This Row],[Month]],"mmmm")</f>
        <v>April</v>
      </c>
      <c r="F48" s="13" t="e">
        <f>CHOOSE(MONTH(Table2[[#This Row],[Actual Month]]),1,1,1,2,2,2,3,3,3,4,4,4)</f>
        <v>#VALUE!</v>
      </c>
      <c r="G48" s="14">
        <f t="shared" si="0"/>
        <v>4</v>
      </c>
      <c r="H48" s="14" t="s">
        <v>35</v>
      </c>
      <c r="I48" s="7" t="s">
        <v>40</v>
      </c>
      <c r="J48" s="7" t="s">
        <v>39</v>
      </c>
      <c r="K48" s="7" t="s">
        <v>38</v>
      </c>
      <c r="L48" s="15">
        <v>861832.25446635636</v>
      </c>
    </row>
    <row r="49" spans="1:12" ht="14.25" hidden="1" customHeight="1">
      <c r="A49" s="7" t="s">
        <v>32</v>
      </c>
      <c r="B49" s="7" t="s">
        <v>33</v>
      </c>
      <c r="C49" s="7" t="s">
        <v>34</v>
      </c>
      <c r="D49" s="13">
        <v>41760</v>
      </c>
      <c r="E49" s="13" t="str">
        <f>TEXT(Table2[[#This Row],[Month]],"mmmm")</f>
        <v>May</v>
      </c>
      <c r="F49" s="13" t="e">
        <f>CHOOSE(MONTH(Table2[[#This Row],[Actual Month]]),1,1,1,2,2,2,3,3,3,4,4,4)</f>
        <v>#VALUE!</v>
      </c>
      <c r="G49" s="14">
        <f t="shared" si="0"/>
        <v>5</v>
      </c>
      <c r="H49" s="14" t="s">
        <v>35</v>
      </c>
      <c r="I49" s="7" t="s">
        <v>40</v>
      </c>
      <c r="J49" s="7" t="s">
        <v>39</v>
      </c>
      <c r="K49" s="7" t="s">
        <v>38</v>
      </c>
      <c r="L49" s="15">
        <v>871962.48344108742</v>
      </c>
    </row>
    <row r="50" spans="1:12" ht="14.25" hidden="1" customHeight="1">
      <c r="A50" s="7" t="s">
        <v>32</v>
      </c>
      <c r="B50" s="7" t="s">
        <v>33</v>
      </c>
      <c r="C50" s="7" t="s">
        <v>34</v>
      </c>
      <c r="D50" s="13">
        <v>41791</v>
      </c>
      <c r="E50" s="13" t="str">
        <f>TEXT(Table2[[#This Row],[Month]],"mmmm")</f>
        <v>June</v>
      </c>
      <c r="F50" s="13" t="e">
        <f>CHOOSE(MONTH(Table2[[#This Row],[Actual Month]]),1,1,1,2,2,2,3,3,3,4,4,4)</f>
        <v>#VALUE!</v>
      </c>
      <c r="G50" s="14">
        <f t="shared" si="0"/>
        <v>6</v>
      </c>
      <c r="H50" s="14" t="s">
        <v>35</v>
      </c>
      <c r="I50" s="7" t="s">
        <v>40</v>
      </c>
      <c r="J50" s="7" t="s">
        <v>39</v>
      </c>
      <c r="K50" s="7" t="s">
        <v>38</v>
      </c>
      <c r="L50" s="15">
        <v>837899.13512978749</v>
      </c>
    </row>
    <row r="51" spans="1:12" ht="14.25" hidden="1" customHeight="1">
      <c r="A51" s="7" t="s">
        <v>32</v>
      </c>
      <c r="B51" s="7" t="s">
        <v>33</v>
      </c>
      <c r="C51" s="7" t="s">
        <v>34</v>
      </c>
      <c r="D51" s="13">
        <v>41456</v>
      </c>
      <c r="E51" s="13" t="str">
        <f>TEXT(Table2[[#This Row],[Month]],"mmmm")</f>
        <v>July</v>
      </c>
      <c r="F51" s="13" t="e">
        <f>CHOOSE(MONTH(Table2[[#This Row],[Actual Month]]),1,1,1,2,2,2,3,3,3,4,4,4)</f>
        <v>#VALUE!</v>
      </c>
      <c r="G51" s="14">
        <f t="shared" si="0"/>
        <v>7</v>
      </c>
      <c r="H51" s="14" t="s">
        <v>35</v>
      </c>
      <c r="I51" s="7" t="s">
        <v>41</v>
      </c>
      <c r="J51" s="7" t="s">
        <v>37</v>
      </c>
      <c r="K51" s="7" t="s">
        <v>38</v>
      </c>
      <c r="L51" s="15">
        <v>1296758.36136</v>
      </c>
    </row>
    <row r="52" spans="1:12" ht="14.25" hidden="1" customHeight="1">
      <c r="A52" s="7" t="s">
        <v>32</v>
      </c>
      <c r="B52" s="7" t="s">
        <v>33</v>
      </c>
      <c r="C52" s="7" t="s">
        <v>34</v>
      </c>
      <c r="D52" s="13">
        <v>41487</v>
      </c>
      <c r="E52" s="13" t="str">
        <f>TEXT(Table2[[#This Row],[Month]],"mmmm")</f>
        <v>August</v>
      </c>
      <c r="F52" s="13" t="e">
        <f>CHOOSE(MONTH(Table2[[#This Row],[Actual Month]]),1,1,1,2,2,2,3,3,3,4,4,4)</f>
        <v>#VALUE!</v>
      </c>
      <c r="G52" s="14">
        <f t="shared" si="0"/>
        <v>8</v>
      </c>
      <c r="H52" s="14" t="s">
        <v>35</v>
      </c>
      <c r="I52" s="7" t="s">
        <v>41</v>
      </c>
      <c r="J52" s="7" t="s">
        <v>37</v>
      </c>
      <c r="K52" s="7" t="s">
        <v>38</v>
      </c>
      <c r="L52" s="15">
        <v>1248980.56822</v>
      </c>
    </row>
    <row r="53" spans="1:12" ht="14.25" hidden="1" customHeight="1">
      <c r="A53" s="7" t="s">
        <v>32</v>
      </c>
      <c r="B53" s="7" t="s">
        <v>33</v>
      </c>
      <c r="C53" s="7" t="s">
        <v>34</v>
      </c>
      <c r="D53" s="13">
        <v>41518</v>
      </c>
      <c r="E53" s="13" t="str">
        <f>TEXT(Table2[[#This Row],[Month]],"mmmm")</f>
        <v>September</v>
      </c>
      <c r="F53" s="13" t="e">
        <f>CHOOSE(MONTH(Table2[[#This Row],[Actual Month]]),1,1,1,2,2,2,3,3,3,4,4,4)</f>
        <v>#VALUE!</v>
      </c>
      <c r="G53" s="14">
        <f t="shared" si="0"/>
        <v>9</v>
      </c>
      <c r="H53" s="14" t="s">
        <v>35</v>
      </c>
      <c r="I53" s="7" t="s">
        <v>41</v>
      </c>
      <c r="J53" s="7" t="s">
        <v>37</v>
      </c>
      <c r="K53" s="7" t="s">
        <v>38</v>
      </c>
      <c r="L53" s="15">
        <v>1153392.4247999999</v>
      </c>
    </row>
    <row r="54" spans="1:12" ht="14.25" hidden="1" customHeight="1">
      <c r="A54" s="7" t="s">
        <v>32</v>
      </c>
      <c r="B54" s="7" t="s">
        <v>33</v>
      </c>
      <c r="C54" s="7" t="s">
        <v>34</v>
      </c>
      <c r="D54" s="13">
        <v>41548</v>
      </c>
      <c r="E54" s="13" t="str">
        <f>TEXT(Table2[[#This Row],[Month]],"mmmm")</f>
        <v>October</v>
      </c>
      <c r="F54" s="13" t="e">
        <f>CHOOSE(MONTH(Table2[[#This Row],[Actual Month]]),1,1,1,2,2,2,3,3,3,4,4,4)</f>
        <v>#VALUE!</v>
      </c>
      <c r="G54" s="14">
        <f t="shared" si="0"/>
        <v>10</v>
      </c>
      <c r="H54" s="14" t="s">
        <v>35</v>
      </c>
      <c r="I54" s="7" t="s">
        <v>41</v>
      </c>
      <c r="J54" s="7" t="s">
        <v>37</v>
      </c>
      <c r="K54" s="7" t="s">
        <v>38</v>
      </c>
      <c r="L54" s="15">
        <v>1144901.76416</v>
      </c>
    </row>
    <row r="55" spans="1:12" ht="14.25" hidden="1" customHeight="1">
      <c r="A55" s="7" t="s">
        <v>32</v>
      </c>
      <c r="B55" s="7" t="s">
        <v>33</v>
      </c>
      <c r="C55" s="7" t="s">
        <v>34</v>
      </c>
      <c r="D55" s="13">
        <v>41579</v>
      </c>
      <c r="E55" s="13" t="str">
        <f>TEXT(Table2[[#This Row],[Month]],"mmmm")</f>
        <v>November</v>
      </c>
      <c r="F55" s="13" t="e">
        <f>CHOOSE(MONTH(Table2[[#This Row],[Actual Month]]),1,1,1,2,2,2,3,3,3,4,4,4)</f>
        <v>#VALUE!</v>
      </c>
      <c r="G55" s="14">
        <f t="shared" si="0"/>
        <v>11</v>
      </c>
      <c r="H55" s="14" t="s">
        <v>35</v>
      </c>
      <c r="I55" s="7" t="s">
        <v>41</v>
      </c>
      <c r="J55" s="7" t="s">
        <v>37</v>
      </c>
      <c r="K55" s="7" t="s">
        <v>38</v>
      </c>
      <c r="L55" s="15">
        <v>1208964.11944</v>
      </c>
    </row>
    <row r="56" spans="1:12" ht="14.25" hidden="1" customHeight="1">
      <c r="A56" s="7" t="s">
        <v>32</v>
      </c>
      <c r="B56" s="7" t="s">
        <v>33</v>
      </c>
      <c r="C56" s="7" t="s">
        <v>34</v>
      </c>
      <c r="D56" s="13">
        <v>41609</v>
      </c>
      <c r="E56" s="13" t="str">
        <f>TEXT(Table2[[#This Row],[Month]],"mmmm")</f>
        <v>December</v>
      </c>
      <c r="F56" s="13" t="e">
        <f>CHOOSE(MONTH(Table2[[#This Row],[Actual Month]]),1,1,1,2,2,2,3,3,3,4,4,4)</f>
        <v>#VALUE!</v>
      </c>
      <c r="G56" s="14">
        <f t="shared" si="0"/>
        <v>12</v>
      </c>
      <c r="H56" s="14" t="s">
        <v>35</v>
      </c>
      <c r="I56" s="7" t="s">
        <v>41</v>
      </c>
      <c r="J56" s="7" t="s">
        <v>37</v>
      </c>
      <c r="K56" s="7" t="s">
        <v>38</v>
      </c>
      <c r="L56" s="15">
        <v>1179748.2727800002</v>
      </c>
    </row>
    <row r="57" spans="1:12" ht="14.25" hidden="1" customHeight="1">
      <c r="A57" s="7" t="s">
        <v>32</v>
      </c>
      <c r="B57" s="7" t="s">
        <v>33</v>
      </c>
      <c r="C57" s="7" t="s">
        <v>34</v>
      </c>
      <c r="D57" s="13">
        <v>41640</v>
      </c>
      <c r="E57" s="13" t="str">
        <f>TEXT(Table2[[#This Row],[Month]],"mmmm")</f>
        <v>January</v>
      </c>
      <c r="F57" s="13" t="e">
        <f>CHOOSE(MONTH(Table2[[#This Row],[Actual Month]]),1,1,1,2,2,2,3,3,3,4,4,4)</f>
        <v>#VALUE!</v>
      </c>
      <c r="G57" s="14">
        <f t="shared" si="0"/>
        <v>1</v>
      </c>
      <c r="H57" s="14" t="s">
        <v>35</v>
      </c>
      <c r="I57" s="7" t="s">
        <v>41</v>
      </c>
      <c r="J57" s="7" t="s">
        <v>37</v>
      </c>
      <c r="K57" s="7" t="s">
        <v>38</v>
      </c>
      <c r="L57" s="15">
        <v>1715087.0459799999</v>
      </c>
    </row>
    <row r="58" spans="1:12" ht="14.25" hidden="1" customHeight="1">
      <c r="A58" s="7" t="s">
        <v>32</v>
      </c>
      <c r="B58" s="7" t="s">
        <v>33</v>
      </c>
      <c r="C58" s="7" t="s">
        <v>34</v>
      </c>
      <c r="D58" s="13">
        <v>41671</v>
      </c>
      <c r="E58" s="13" t="str">
        <f>TEXT(Table2[[#This Row],[Month]],"mmmm")</f>
        <v>February</v>
      </c>
      <c r="F58" s="13" t="e">
        <f>CHOOSE(MONTH(Table2[[#This Row],[Actual Month]]),1,1,1,2,2,2,3,3,3,4,4,4)</f>
        <v>#VALUE!</v>
      </c>
      <c r="G58" s="14">
        <f t="shared" si="0"/>
        <v>2</v>
      </c>
      <c r="H58" s="14" t="s">
        <v>35</v>
      </c>
      <c r="I58" s="7" t="s">
        <v>41</v>
      </c>
      <c r="J58" s="7" t="s">
        <v>37</v>
      </c>
      <c r="K58" s="7" t="s">
        <v>38</v>
      </c>
      <c r="L58" s="15">
        <v>1518142.2933600002</v>
      </c>
    </row>
    <row r="59" spans="1:12" ht="14.25" hidden="1" customHeight="1">
      <c r="A59" s="7" t="s">
        <v>32</v>
      </c>
      <c r="B59" s="7" t="s">
        <v>33</v>
      </c>
      <c r="C59" s="7" t="s">
        <v>34</v>
      </c>
      <c r="D59" s="13">
        <v>41699</v>
      </c>
      <c r="E59" s="13" t="str">
        <f>TEXT(Table2[[#This Row],[Month]],"mmmm")</f>
        <v>March</v>
      </c>
      <c r="F59" s="13" t="e">
        <f>CHOOSE(MONTH(Table2[[#This Row],[Actual Month]]),1,1,1,2,2,2,3,3,3,4,4,4)</f>
        <v>#VALUE!</v>
      </c>
      <c r="G59" s="14">
        <f t="shared" si="0"/>
        <v>3</v>
      </c>
      <c r="H59" s="14" t="s">
        <v>35</v>
      </c>
      <c r="I59" s="7" t="s">
        <v>41</v>
      </c>
      <c r="J59" s="7" t="s">
        <v>37</v>
      </c>
      <c r="K59" s="7" t="s">
        <v>38</v>
      </c>
      <c r="L59" s="15">
        <v>1600023.58516</v>
      </c>
    </row>
    <row r="60" spans="1:12" ht="14.25" hidden="1" customHeight="1">
      <c r="A60" s="7" t="s">
        <v>32</v>
      </c>
      <c r="B60" s="7" t="s">
        <v>33</v>
      </c>
      <c r="C60" s="7" t="s">
        <v>34</v>
      </c>
      <c r="D60" s="13">
        <v>41730</v>
      </c>
      <c r="E60" s="13" t="str">
        <f>TEXT(Table2[[#This Row],[Month]],"mmmm")</f>
        <v>April</v>
      </c>
      <c r="F60" s="13" t="e">
        <f>CHOOSE(MONTH(Table2[[#This Row],[Actual Month]]),1,1,1,2,2,2,3,3,3,4,4,4)</f>
        <v>#VALUE!</v>
      </c>
      <c r="G60" s="14">
        <f t="shared" si="0"/>
        <v>4</v>
      </c>
      <c r="H60" s="14" t="s">
        <v>35</v>
      </c>
      <c r="I60" s="7" t="s">
        <v>41</v>
      </c>
      <c r="J60" s="7" t="s">
        <v>37</v>
      </c>
      <c r="K60" s="7" t="s">
        <v>38</v>
      </c>
      <c r="L60" s="15">
        <v>1169081.4812600003</v>
      </c>
    </row>
    <row r="61" spans="1:12" ht="14.25" hidden="1" customHeight="1">
      <c r="A61" s="7" t="s">
        <v>32</v>
      </c>
      <c r="B61" s="7" t="s">
        <v>33</v>
      </c>
      <c r="C61" s="7" t="s">
        <v>34</v>
      </c>
      <c r="D61" s="13">
        <v>41760</v>
      </c>
      <c r="E61" s="13" t="str">
        <f>TEXT(Table2[[#This Row],[Month]],"mmmm")</f>
        <v>May</v>
      </c>
      <c r="F61" s="13" t="e">
        <f>CHOOSE(MONTH(Table2[[#This Row],[Actual Month]]),1,1,1,2,2,2,3,3,3,4,4,4)</f>
        <v>#VALUE!</v>
      </c>
      <c r="G61" s="14">
        <f t="shared" si="0"/>
        <v>5</v>
      </c>
      <c r="H61" s="14" t="s">
        <v>35</v>
      </c>
      <c r="I61" s="7" t="s">
        <v>41</v>
      </c>
      <c r="J61" s="7" t="s">
        <v>37</v>
      </c>
      <c r="K61" s="7" t="s">
        <v>38</v>
      </c>
      <c r="L61" s="15">
        <v>1182823.2077200001</v>
      </c>
    </row>
    <row r="62" spans="1:12" ht="14.25" hidden="1" customHeight="1">
      <c r="A62" s="7" t="s">
        <v>32</v>
      </c>
      <c r="B62" s="7" t="s">
        <v>33</v>
      </c>
      <c r="C62" s="7" t="s">
        <v>34</v>
      </c>
      <c r="D62" s="13">
        <v>41791</v>
      </c>
      <c r="E62" s="13" t="str">
        <f>TEXT(Table2[[#This Row],[Month]],"mmmm")</f>
        <v>June</v>
      </c>
      <c r="F62" s="13" t="e">
        <f>CHOOSE(MONTH(Table2[[#This Row],[Actual Month]]),1,1,1,2,2,2,3,3,3,4,4,4)</f>
        <v>#VALUE!</v>
      </c>
      <c r="G62" s="14">
        <f t="shared" si="0"/>
        <v>6</v>
      </c>
      <c r="H62" s="14" t="s">
        <v>35</v>
      </c>
      <c r="I62" s="7" t="s">
        <v>41</v>
      </c>
      <c r="J62" s="7" t="s">
        <v>37</v>
      </c>
      <c r="K62" s="7" t="s">
        <v>38</v>
      </c>
      <c r="L62" s="15">
        <v>1136616.0374800002</v>
      </c>
    </row>
    <row r="63" spans="1:12" ht="14.25" hidden="1" customHeight="1">
      <c r="A63" s="7" t="s">
        <v>32</v>
      </c>
      <c r="B63" s="7" t="s">
        <v>33</v>
      </c>
      <c r="C63" s="7" t="s">
        <v>42</v>
      </c>
      <c r="D63" s="13">
        <v>41456</v>
      </c>
      <c r="E63" s="13" t="str">
        <f>TEXT(Table2[[#This Row],[Month]],"mmmm")</f>
        <v>July</v>
      </c>
      <c r="F63" s="13" t="e">
        <f>CHOOSE(MONTH(Table2[[#This Row],[Actual Month]]),1,1,1,2,2,2,3,3,3,4,4,4)</f>
        <v>#VALUE!</v>
      </c>
      <c r="G63" s="14">
        <f t="shared" si="0"/>
        <v>7</v>
      </c>
      <c r="H63" s="14" t="s">
        <v>35</v>
      </c>
      <c r="I63" s="7" t="s">
        <v>36</v>
      </c>
      <c r="J63" s="7" t="s">
        <v>37</v>
      </c>
      <c r="K63" s="7" t="s">
        <v>38</v>
      </c>
      <c r="L63" s="15">
        <v>2406673.7462499999</v>
      </c>
    </row>
    <row r="64" spans="1:12" ht="14.25" hidden="1" customHeight="1">
      <c r="A64" s="7" t="s">
        <v>32</v>
      </c>
      <c r="B64" s="7" t="s">
        <v>33</v>
      </c>
      <c r="C64" s="7" t="s">
        <v>42</v>
      </c>
      <c r="D64" s="13">
        <v>41487</v>
      </c>
      <c r="E64" s="13" t="str">
        <f>TEXT(Table2[[#This Row],[Month]],"mmmm")</f>
        <v>August</v>
      </c>
      <c r="F64" s="13" t="e">
        <f>CHOOSE(MONTH(Table2[[#This Row],[Actual Month]]),1,1,1,2,2,2,3,3,3,4,4,4)</f>
        <v>#VALUE!</v>
      </c>
      <c r="G64" s="14">
        <f t="shared" si="0"/>
        <v>8</v>
      </c>
      <c r="H64" s="14" t="s">
        <v>35</v>
      </c>
      <c r="I64" s="7" t="s">
        <v>36</v>
      </c>
      <c r="J64" s="7" t="s">
        <v>37</v>
      </c>
      <c r="K64" s="7" t="s">
        <v>38</v>
      </c>
      <c r="L64" s="15">
        <v>2028377.0049999999</v>
      </c>
    </row>
    <row r="65" spans="1:12" ht="14.25" hidden="1" customHeight="1">
      <c r="A65" s="7" t="s">
        <v>32</v>
      </c>
      <c r="B65" s="7" t="s">
        <v>33</v>
      </c>
      <c r="C65" s="7" t="s">
        <v>42</v>
      </c>
      <c r="D65" s="13">
        <v>41518</v>
      </c>
      <c r="E65" s="13" t="str">
        <f>TEXT(Table2[[#This Row],[Month]],"mmmm")</f>
        <v>September</v>
      </c>
      <c r="F65" s="13" t="e">
        <f>CHOOSE(MONTH(Table2[[#This Row],[Actual Month]]),1,1,1,2,2,2,3,3,3,4,4,4)</f>
        <v>#VALUE!</v>
      </c>
      <c r="G65" s="14">
        <f t="shared" si="0"/>
        <v>9</v>
      </c>
      <c r="H65" s="14" t="s">
        <v>35</v>
      </c>
      <c r="I65" s="7" t="s">
        <v>36</v>
      </c>
      <c r="J65" s="7" t="s">
        <v>37</v>
      </c>
      <c r="K65" s="7" t="s">
        <v>38</v>
      </c>
      <c r="L65" s="15">
        <v>2241097.23875</v>
      </c>
    </row>
    <row r="66" spans="1:12" ht="14.25" hidden="1" customHeight="1">
      <c r="A66" s="7" t="s">
        <v>32</v>
      </c>
      <c r="B66" s="7" t="s">
        <v>33</v>
      </c>
      <c r="C66" s="7" t="s">
        <v>42</v>
      </c>
      <c r="D66" s="13">
        <v>41548</v>
      </c>
      <c r="E66" s="13" t="str">
        <f>TEXT(Table2[[#This Row],[Month]],"mmmm")</f>
        <v>October</v>
      </c>
      <c r="F66" s="13" t="e">
        <f>CHOOSE(MONTH(Table2[[#This Row],[Actual Month]]),1,1,1,2,2,2,3,3,3,4,4,4)</f>
        <v>#VALUE!</v>
      </c>
      <c r="G66" s="14">
        <f t="shared" si="0"/>
        <v>10</v>
      </c>
      <c r="H66" s="14" t="s">
        <v>35</v>
      </c>
      <c r="I66" s="7" t="s">
        <v>36</v>
      </c>
      <c r="J66" s="7" t="s">
        <v>37</v>
      </c>
      <c r="K66" s="7" t="s">
        <v>38</v>
      </c>
      <c r="L66" s="15">
        <v>2104393.5099999998</v>
      </c>
    </row>
    <row r="67" spans="1:12" ht="14.25" hidden="1" customHeight="1">
      <c r="A67" s="7" t="s">
        <v>32</v>
      </c>
      <c r="B67" s="7" t="s">
        <v>33</v>
      </c>
      <c r="C67" s="7" t="s">
        <v>42</v>
      </c>
      <c r="D67" s="13">
        <v>41579</v>
      </c>
      <c r="E67" s="13" t="str">
        <f>TEXT(Table2[[#This Row],[Month]],"mmmm")</f>
        <v>November</v>
      </c>
      <c r="F67" s="13" t="e">
        <f>CHOOSE(MONTH(Table2[[#This Row],[Actual Month]]),1,1,1,2,2,2,3,3,3,4,4,4)</f>
        <v>#VALUE!</v>
      </c>
      <c r="G67" s="14">
        <f t="shared" ref="G67:G130" si="1">MONTH(D67)</f>
        <v>11</v>
      </c>
      <c r="H67" s="14" t="s">
        <v>35</v>
      </c>
      <c r="I67" s="7" t="s">
        <v>36</v>
      </c>
      <c r="J67" s="7" t="s">
        <v>37</v>
      </c>
      <c r="K67" s="7" t="s">
        <v>38</v>
      </c>
      <c r="L67" s="15">
        <v>1921236.2224999999</v>
      </c>
    </row>
    <row r="68" spans="1:12" ht="14.25" hidden="1" customHeight="1">
      <c r="A68" s="7" t="s">
        <v>32</v>
      </c>
      <c r="B68" s="7" t="s">
        <v>33</v>
      </c>
      <c r="C68" s="7" t="s">
        <v>42</v>
      </c>
      <c r="D68" s="13">
        <v>41609</v>
      </c>
      <c r="E68" s="13" t="str">
        <f>TEXT(Table2[[#This Row],[Month]],"mmmm")</f>
        <v>December</v>
      </c>
      <c r="F68" s="13" t="e">
        <f>CHOOSE(MONTH(Table2[[#This Row],[Actual Month]]),1,1,1,2,2,2,3,3,3,4,4,4)</f>
        <v>#VALUE!</v>
      </c>
      <c r="G68" s="14">
        <f t="shared" si="1"/>
        <v>12</v>
      </c>
      <c r="H68" s="14" t="s">
        <v>35</v>
      </c>
      <c r="I68" s="7" t="s">
        <v>36</v>
      </c>
      <c r="J68" s="7" t="s">
        <v>37</v>
      </c>
      <c r="K68" s="7" t="s">
        <v>38</v>
      </c>
      <c r="L68" s="15">
        <v>2161522.17</v>
      </c>
    </row>
    <row r="69" spans="1:12" ht="14.25" hidden="1" customHeight="1">
      <c r="A69" s="7" t="s">
        <v>32</v>
      </c>
      <c r="B69" s="7" t="s">
        <v>33</v>
      </c>
      <c r="C69" s="7" t="s">
        <v>42</v>
      </c>
      <c r="D69" s="13">
        <v>41640</v>
      </c>
      <c r="E69" s="13" t="str">
        <f>TEXT(Table2[[#This Row],[Month]],"mmmm")</f>
        <v>January</v>
      </c>
      <c r="F69" s="13" t="e">
        <f>CHOOSE(MONTH(Table2[[#This Row],[Actual Month]]),1,1,1,2,2,2,3,3,3,4,4,4)</f>
        <v>#VALUE!</v>
      </c>
      <c r="G69" s="14">
        <f t="shared" si="1"/>
        <v>1</v>
      </c>
      <c r="H69" s="14" t="s">
        <v>35</v>
      </c>
      <c r="I69" s="7" t="s">
        <v>36</v>
      </c>
      <c r="J69" s="7" t="s">
        <v>37</v>
      </c>
      <c r="K69" s="7" t="s">
        <v>38</v>
      </c>
      <c r="L69" s="15">
        <v>3104730.2250000001</v>
      </c>
    </row>
    <row r="70" spans="1:12" ht="14.25" hidden="1" customHeight="1">
      <c r="A70" s="7" t="s">
        <v>32</v>
      </c>
      <c r="B70" s="7" t="s">
        <v>33</v>
      </c>
      <c r="C70" s="7" t="s">
        <v>42</v>
      </c>
      <c r="D70" s="13">
        <v>41671</v>
      </c>
      <c r="E70" s="13" t="str">
        <f>TEXT(Table2[[#This Row],[Month]],"mmmm")</f>
        <v>February</v>
      </c>
      <c r="F70" s="13" t="e">
        <f>CHOOSE(MONTH(Table2[[#This Row],[Actual Month]]),1,1,1,2,2,2,3,3,3,4,4,4)</f>
        <v>#VALUE!</v>
      </c>
      <c r="G70" s="14">
        <f t="shared" si="1"/>
        <v>2</v>
      </c>
      <c r="H70" s="14" t="s">
        <v>35</v>
      </c>
      <c r="I70" s="7" t="s">
        <v>36</v>
      </c>
      <c r="J70" s="7" t="s">
        <v>37</v>
      </c>
      <c r="K70" s="7" t="s">
        <v>38</v>
      </c>
      <c r="L70" s="15">
        <v>2116798.7124999999</v>
      </c>
    </row>
    <row r="71" spans="1:12" ht="14.25" hidden="1" customHeight="1">
      <c r="A71" s="7" t="s">
        <v>32</v>
      </c>
      <c r="B71" s="7" t="s">
        <v>33</v>
      </c>
      <c r="C71" s="7" t="s">
        <v>42</v>
      </c>
      <c r="D71" s="13">
        <v>41699</v>
      </c>
      <c r="E71" s="13" t="str">
        <f>TEXT(Table2[[#This Row],[Month]],"mmmm")</f>
        <v>March</v>
      </c>
      <c r="F71" s="13" t="e">
        <f>CHOOSE(MONTH(Table2[[#This Row],[Actual Month]]),1,1,1,2,2,2,3,3,3,4,4,4)</f>
        <v>#VALUE!</v>
      </c>
      <c r="G71" s="14">
        <f t="shared" si="1"/>
        <v>3</v>
      </c>
      <c r="H71" s="14" t="s">
        <v>35</v>
      </c>
      <c r="I71" s="7" t="s">
        <v>36</v>
      </c>
      <c r="J71" s="7" t="s">
        <v>37</v>
      </c>
      <c r="K71" s="7" t="s">
        <v>38</v>
      </c>
      <c r="L71" s="15">
        <v>2728427.88625</v>
      </c>
    </row>
    <row r="72" spans="1:12" ht="14.25" hidden="1" customHeight="1">
      <c r="A72" s="7" t="s">
        <v>32</v>
      </c>
      <c r="B72" s="7" t="s">
        <v>33</v>
      </c>
      <c r="C72" s="7" t="s">
        <v>42</v>
      </c>
      <c r="D72" s="13">
        <v>41730</v>
      </c>
      <c r="E72" s="13" t="str">
        <f>TEXT(Table2[[#This Row],[Month]],"mmmm")</f>
        <v>April</v>
      </c>
      <c r="F72" s="13" t="e">
        <f>CHOOSE(MONTH(Table2[[#This Row],[Actual Month]]),1,1,1,2,2,2,3,3,3,4,4,4)</f>
        <v>#VALUE!</v>
      </c>
      <c r="G72" s="14">
        <f t="shared" si="1"/>
        <v>4</v>
      </c>
      <c r="H72" s="14" t="s">
        <v>35</v>
      </c>
      <c r="I72" s="7" t="s">
        <v>36</v>
      </c>
      <c r="J72" s="7" t="s">
        <v>37</v>
      </c>
      <c r="K72" s="7" t="s">
        <v>38</v>
      </c>
      <c r="L72" s="15">
        <v>2259504.8675000002</v>
      </c>
    </row>
    <row r="73" spans="1:12" ht="14.25" hidden="1" customHeight="1">
      <c r="A73" s="7" t="s">
        <v>32</v>
      </c>
      <c r="B73" s="7" t="s">
        <v>33</v>
      </c>
      <c r="C73" s="7" t="s">
        <v>42</v>
      </c>
      <c r="D73" s="13">
        <v>41760</v>
      </c>
      <c r="E73" s="13" t="str">
        <f>TEXT(Table2[[#This Row],[Month]],"mmmm")</f>
        <v>May</v>
      </c>
      <c r="F73" s="13" t="e">
        <f>CHOOSE(MONTH(Table2[[#This Row],[Actual Month]]),1,1,1,2,2,2,3,3,3,4,4,4)</f>
        <v>#VALUE!</v>
      </c>
      <c r="G73" s="14">
        <f t="shared" si="1"/>
        <v>5</v>
      </c>
      <c r="H73" s="14" t="s">
        <v>35</v>
      </c>
      <c r="I73" s="7" t="s">
        <v>36</v>
      </c>
      <c r="J73" s="7" t="s">
        <v>37</v>
      </c>
      <c r="K73" s="7" t="s">
        <v>38</v>
      </c>
      <c r="L73" s="15">
        <v>2031569.2350000001</v>
      </c>
    </row>
    <row r="74" spans="1:12" ht="14.25" hidden="1" customHeight="1">
      <c r="A74" s="7" t="s">
        <v>32</v>
      </c>
      <c r="B74" s="7" t="s">
        <v>33</v>
      </c>
      <c r="C74" s="7" t="s">
        <v>42</v>
      </c>
      <c r="D74" s="13">
        <v>41791</v>
      </c>
      <c r="E74" s="13" t="str">
        <f>TEXT(Table2[[#This Row],[Month]],"mmmm")</f>
        <v>June</v>
      </c>
      <c r="F74" s="13" t="e">
        <f>CHOOSE(MONTH(Table2[[#This Row],[Actual Month]]),1,1,1,2,2,2,3,3,3,4,4,4)</f>
        <v>#VALUE!</v>
      </c>
      <c r="G74" s="14">
        <f t="shared" si="1"/>
        <v>6</v>
      </c>
      <c r="H74" s="14" t="s">
        <v>35</v>
      </c>
      <c r="I74" s="7" t="s">
        <v>36</v>
      </c>
      <c r="J74" s="7" t="s">
        <v>37</v>
      </c>
      <c r="K74" s="7" t="s">
        <v>38</v>
      </c>
      <c r="L74" s="15">
        <v>2245023.2324999999</v>
      </c>
    </row>
    <row r="75" spans="1:12" ht="14.25" hidden="1" customHeight="1">
      <c r="A75" s="7" t="s">
        <v>32</v>
      </c>
      <c r="B75" s="7" t="s">
        <v>33</v>
      </c>
      <c r="C75" s="7" t="s">
        <v>42</v>
      </c>
      <c r="D75" s="13">
        <v>41456</v>
      </c>
      <c r="E75" s="13" t="str">
        <f>TEXT(Table2[[#This Row],[Month]],"mmmm")</f>
        <v>July</v>
      </c>
      <c r="F75" s="13" t="e">
        <f>CHOOSE(MONTH(Table2[[#This Row],[Actual Month]]),1,1,1,2,2,2,3,3,3,4,4,4)</f>
        <v>#VALUE!</v>
      </c>
      <c r="G75" s="14">
        <f t="shared" si="1"/>
        <v>7</v>
      </c>
      <c r="H75" s="14" t="s">
        <v>35</v>
      </c>
      <c r="I75" s="7" t="s">
        <v>36</v>
      </c>
      <c r="J75" s="7" t="s">
        <v>39</v>
      </c>
      <c r="K75" s="7" t="s">
        <v>38</v>
      </c>
      <c r="L75" s="15">
        <v>4813347.4924999997</v>
      </c>
    </row>
    <row r="76" spans="1:12" ht="14.25" hidden="1" customHeight="1">
      <c r="A76" s="7" t="s">
        <v>32</v>
      </c>
      <c r="B76" s="7" t="s">
        <v>33</v>
      </c>
      <c r="C76" s="7" t="s">
        <v>42</v>
      </c>
      <c r="D76" s="13">
        <v>41487</v>
      </c>
      <c r="E76" s="13" t="str">
        <f>TEXT(Table2[[#This Row],[Month]],"mmmm")</f>
        <v>August</v>
      </c>
      <c r="F76" s="13" t="e">
        <f>CHOOSE(MONTH(Table2[[#This Row],[Actual Month]]),1,1,1,2,2,2,3,3,3,4,4,4)</f>
        <v>#VALUE!</v>
      </c>
      <c r="G76" s="14">
        <f t="shared" si="1"/>
        <v>8</v>
      </c>
      <c r="H76" s="14" t="s">
        <v>35</v>
      </c>
      <c r="I76" s="7" t="s">
        <v>36</v>
      </c>
      <c r="J76" s="7" t="s">
        <v>39</v>
      </c>
      <c r="K76" s="7" t="s">
        <v>38</v>
      </c>
      <c r="L76" s="15">
        <v>4056754.01</v>
      </c>
    </row>
    <row r="77" spans="1:12" ht="14.25" hidden="1" customHeight="1">
      <c r="A77" s="7" t="s">
        <v>32</v>
      </c>
      <c r="B77" s="7" t="s">
        <v>33</v>
      </c>
      <c r="C77" s="7" t="s">
        <v>42</v>
      </c>
      <c r="D77" s="13">
        <v>41518</v>
      </c>
      <c r="E77" s="13" t="str">
        <f>TEXT(Table2[[#This Row],[Month]],"mmmm")</f>
        <v>September</v>
      </c>
      <c r="F77" s="13" t="e">
        <f>CHOOSE(MONTH(Table2[[#This Row],[Actual Month]]),1,1,1,2,2,2,3,3,3,4,4,4)</f>
        <v>#VALUE!</v>
      </c>
      <c r="G77" s="14">
        <f t="shared" si="1"/>
        <v>9</v>
      </c>
      <c r="H77" s="14" t="s">
        <v>35</v>
      </c>
      <c r="I77" s="7" t="s">
        <v>36</v>
      </c>
      <c r="J77" s="7" t="s">
        <v>39</v>
      </c>
      <c r="K77" s="7" t="s">
        <v>38</v>
      </c>
      <c r="L77" s="15">
        <v>4482194.4775</v>
      </c>
    </row>
    <row r="78" spans="1:12" ht="14.25" hidden="1" customHeight="1">
      <c r="A78" s="7" t="s">
        <v>32</v>
      </c>
      <c r="B78" s="7" t="s">
        <v>33</v>
      </c>
      <c r="C78" s="7" t="s">
        <v>42</v>
      </c>
      <c r="D78" s="13">
        <v>41548</v>
      </c>
      <c r="E78" s="13" t="str">
        <f>TEXT(Table2[[#This Row],[Month]],"mmmm")</f>
        <v>October</v>
      </c>
      <c r="F78" s="13" t="e">
        <f>CHOOSE(MONTH(Table2[[#This Row],[Actual Month]]),1,1,1,2,2,2,3,3,3,4,4,4)</f>
        <v>#VALUE!</v>
      </c>
      <c r="G78" s="14">
        <f t="shared" si="1"/>
        <v>10</v>
      </c>
      <c r="H78" s="14" t="s">
        <v>35</v>
      </c>
      <c r="I78" s="7" t="s">
        <v>36</v>
      </c>
      <c r="J78" s="7" t="s">
        <v>39</v>
      </c>
      <c r="K78" s="7" t="s">
        <v>38</v>
      </c>
      <c r="L78" s="15">
        <v>4208787.0199999996</v>
      </c>
    </row>
    <row r="79" spans="1:12" ht="14.25" hidden="1" customHeight="1">
      <c r="A79" s="7" t="s">
        <v>32</v>
      </c>
      <c r="B79" s="7" t="s">
        <v>33</v>
      </c>
      <c r="C79" s="7" t="s">
        <v>42</v>
      </c>
      <c r="D79" s="13">
        <v>41579</v>
      </c>
      <c r="E79" s="13" t="str">
        <f>TEXT(Table2[[#This Row],[Month]],"mmmm")</f>
        <v>November</v>
      </c>
      <c r="F79" s="13" t="e">
        <f>CHOOSE(MONTH(Table2[[#This Row],[Actual Month]]),1,1,1,2,2,2,3,3,3,4,4,4)</f>
        <v>#VALUE!</v>
      </c>
      <c r="G79" s="14">
        <f t="shared" si="1"/>
        <v>11</v>
      </c>
      <c r="H79" s="14" t="s">
        <v>35</v>
      </c>
      <c r="I79" s="7" t="s">
        <v>36</v>
      </c>
      <c r="J79" s="7" t="s">
        <v>39</v>
      </c>
      <c r="K79" s="7" t="s">
        <v>38</v>
      </c>
      <c r="L79" s="15">
        <v>3842472.4449999998</v>
      </c>
    </row>
    <row r="80" spans="1:12" ht="14.25" hidden="1" customHeight="1">
      <c r="A80" s="7" t="s">
        <v>32</v>
      </c>
      <c r="B80" s="7" t="s">
        <v>33</v>
      </c>
      <c r="C80" s="7" t="s">
        <v>42</v>
      </c>
      <c r="D80" s="13">
        <v>41609</v>
      </c>
      <c r="E80" s="13" t="str">
        <f>TEXT(Table2[[#This Row],[Month]],"mmmm")</f>
        <v>December</v>
      </c>
      <c r="F80" s="13" t="e">
        <f>CHOOSE(MONTH(Table2[[#This Row],[Actual Month]]),1,1,1,2,2,2,3,3,3,4,4,4)</f>
        <v>#VALUE!</v>
      </c>
      <c r="G80" s="14">
        <f t="shared" si="1"/>
        <v>12</v>
      </c>
      <c r="H80" s="14" t="s">
        <v>35</v>
      </c>
      <c r="I80" s="7" t="s">
        <v>36</v>
      </c>
      <c r="J80" s="7" t="s">
        <v>39</v>
      </c>
      <c r="K80" s="7" t="s">
        <v>38</v>
      </c>
      <c r="L80" s="15">
        <v>4323044.34</v>
      </c>
    </row>
    <row r="81" spans="1:12" ht="14.25" hidden="1" customHeight="1">
      <c r="A81" s="7" t="s">
        <v>32</v>
      </c>
      <c r="B81" s="7" t="s">
        <v>33</v>
      </c>
      <c r="C81" s="7" t="s">
        <v>42</v>
      </c>
      <c r="D81" s="13">
        <v>41640</v>
      </c>
      <c r="E81" s="13" t="str">
        <f>TEXT(Table2[[#This Row],[Month]],"mmmm")</f>
        <v>January</v>
      </c>
      <c r="F81" s="13" t="e">
        <f>CHOOSE(MONTH(Table2[[#This Row],[Actual Month]]),1,1,1,2,2,2,3,3,3,4,4,4)</f>
        <v>#VALUE!</v>
      </c>
      <c r="G81" s="14">
        <f t="shared" si="1"/>
        <v>1</v>
      </c>
      <c r="H81" s="14" t="s">
        <v>35</v>
      </c>
      <c r="I81" s="7" t="s">
        <v>36</v>
      </c>
      <c r="J81" s="7" t="s">
        <v>39</v>
      </c>
      <c r="K81" s="7" t="s">
        <v>38</v>
      </c>
      <c r="L81" s="15">
        <v>6209460.4500000002</v>
      </c>
    </row>
    <row r="82" spans="1:12" ht="14.25" hidden="1" customHeight="1">
      <c r="A82" s="7" t="s">
        <v>32</v>
      </c>
      <c r="B82" s="7" t="s">
        <v>33</v>
      </c>
      <c r="C82" s="7" t="s">
        <v>42</v>
      </c>
      <c r="D82" s="13">
        <v>41671</v>
      </c>
      <c r="E82" s="13" t="str">
        <f>TEXT(Table2[[#This Row],[Month]],"mmmm")</f>
        <v>February</v>
      </c>
      <c r="F82" s="13" t="e">
        <f>CHOOSE(MONTH(Table2[[#This Row],[Actual Month]]),1,1,1,2,2,2,3,3,3,4,4,4)</f>
        <v>#VALUE!</v>
      </c>
      <c r="G82" s="14">
        <f t="shared" si="1"/>
        <v>2</v>
      </c>
      <c r="H82" s="14" t="s">
        <v>35</v>
      </c>
      <c r="I82" s="7" t="s">
        <v>36</v>
      </c>
      <c r="J82" s="7" t="s">
        <v>39</v>
      </c>
      <c r="K82" s="7" t="s">
        <v>38</v>
      </c>
      <c r="L82" s="15">
        <v>4633597.4249999998</v>
      </c>
    </row>
    <row r="83" spans="1:12" ht="14.25" hidden="1" customHeight="1">
      <c r="A83" s="7" t="s">
        <v>32</v>
      </c>
      <c r="B83" s="7" t="s">
        <v>33</v>
      </c>
      <c r="C83" s="7" t="s">
        <v>42</v>
      </c>
      <c r="D83" s="13">
        <v>41699</v>
      </c>
      <c r="E83" s="13" t="str">
        <f>TEXT(Table2[[#This Row],[Month]],"mmmm")</f>
        <v>March</v>
      </c>
      <c r="F83" s="13" t="e">
        <f>CHOOSE(MONTH(Table2[[#This Row],[Actual Month]]),1,1,1,2,2,2,3,3,3,4,4,4)</f>
        <v>#VALUE!</v>
      </c>
      <c r="G83" s="14">
        <f t="shared" si="1"/>
        <v>3</v>
      </c>
      <c r="H83" s="14" t="s">
        <v>35</v>
      </c>
      <c r="I83" s="7" t="s">
        <v>36</v>
      </c>
      <c r="J83" s="7" t="s">
        <v>39</v>
      </c>
      <c r="K83" s="7" t="s">
        <v>38</v>
      </c>
      <c r="L83" s="15">
        <v>5456855.7725</v>
      </c>
    </row>
    <row r="84" spans="1:12" ht="14.25" hidden="1" customHeight="1">
      <c r="A84" s="7" t="s">
        <v>32</v>
      </c>
      <c r="B84" s="7" t="s">
        <v>33</v>
      </c>
      <c r="C84" s="7" t="s">
        <v>42</v>
      </c>
      <c r="D84" s="13">
        <v>41730</v>
      </c>
      <c r="E84" s="13" t="str">
        <f>TEXT(Table2[[#This Row],[Month]],"mmmm")</f>
        <v>April</v>
      </c>
      <c r="F84" s="13" t="e">
        <f>CHOOSE(MONTH(Table2[[#This Row],[Actual Month]]),1,1,1,2,2,2,3,3,3,4,4,4)</f>
        <v>#VALUE!</v>
      </c>
      <c r="G84" s="14">
        <f t="shared" si="1"/>
        <v>4</v>
      </c>
      <c r="H84" s="14" t="s">
        <v>35</v>
      </c>
      <c r="I84" s="7" t="s">
        <v>36</v>
      </c>
      <c r="J84" s="7" t="s">
        <v>39</v>
      </c>
      <c r="K84" s="7" t="s">
        <v>38</v>
      </c>
      <c r="L84" s="15">
        <v>4519009.7350000003</v>
      </c>
    </row>
    <row r="85" spans="1:12" ht="14.25" hidden="1" customHeight="1">
      <c r="A85" s="7" t="s">
        <v>32</v>
      </c>
      <c r="B85" s="7" t="s">
        <v>33</v>
      </c>
      <c r="C85" s="7" t="s">
        <v>42</v>
      </c>
      <c r="D85" s="13">
        <v>41760</v>
      </c>
      <c r="E85" s="13" t="str">
        <f>TEXT(Table2[[#This Row],[Month]],"mmmm")</f>
        <v>May</v>
      </c>
      <c r="F85" s="13" t="e">
        <f>CHOOSE(MONTH(Table2[[#This Row],[Actual Month]]),1,1,1,2,2,2,3,3,3,4,4,4)</f>
        <v>#VALUE!</v>
      </c>
      <c r="G85" s="14">
        <f t="shared" si="1"/>
        <v>5</v>
      </c>
      <c r="H85" s="14" t="s">
        <v>35</v>
      </c>
      <c r="I85" s="7" t="s">
        <v>36</v>
      </c>
      <c r="J85" s="7" t="s">
        <v>39</v>
      </c>
      <c r="K85" s="7" t="s">
        <v>38</v>
      </c>
      <c r="L85" s="15">
        <v>4063138.47</v>
      </c>
    </row>
    <row r="86" spans="1:12" ht="14.25" hidden="1" customHeight="1">
      <c r="A86" s="7" t="s">
        <v>32</v>
      </c>
      <c r="B86" s="7" t="s">
        <v>33</v>
      </c>
      <c r="C86" s="7" t="s">
        <v>42</v>
      </c>
      <c r="D86" s="13">
        <v>41791</v>
      </c>
      <c r="E86" s="13" t="str">
        <f>TEXT(Table2[[#This Row],[Month]],"mmmm")</f>
        <v>June</v>
      </c>
      <c r="F86" s="13" t="e">
        <f>CHOOSE(MONTH(Table2[[#This Row],[Actual Month]]),1,1,1,2,2,2,3,3,3,4,4,4)</f>
        <v>#VALUE!</v>
      </c>
      <c r="G86" s="14">
        <f t="shared" si="1"/>
        <v>6</v>
      </c>
      <c r="H86" s="14" t="s">
        <v>35</v>
      </c>
      <c r="I86" s="7" t="s">
        <v>36</v>
      </c>
      <c r="J86" s="7" t="s">
        <v>39</v>
      </c>
      <c r="K86" s="7" t="s">
        <v>38</v>
      </c>
      <c r="L86" s="15">
        <v>4490046.4649999999</v>
      </c>
    </row>
    <row r="87" spans="1:12" ht="14.25" hidden="1" customHeight="1">
      <c r="A87" s="7" t="s">
        <v>32</v>
      </c>
      <c r="B87" s="7" t="s">
        <v>33</v>
      </c>
      <c r="C87" s="7" t="s">
        <v>42</v>
      </c>
      <c r="D87" s="13">
        <v>41456</v>
      </c>
      <c r="E87" s="13" t="str">
        <f>TEXT(Table2[[#This Row],[Month]],"mmmm")</f>
        <v>July</v>
      </c>
      <c r="F87" s="13" t="e">
        <f>CHOOSE(MONTH(Table2[[#This Row],[Actual Month]]),1,1,1,2,2,2,3,3,3,4,4,4)</f>
        <v>#VALUE!</v>
      </c>
      <c r="G87" s="14">
        <f t="shared" si="1"/>
        <v>7</v>
      </c>
      <c r="H87" s="14" t="s">
        <v>35</v>
      </c>
      <c r="I87" s="7" t="s">
        <v>40</v>
      </c>
      <c r="J87" s="7" t="s">
        <v>37</v>
      </c>
      <c r="K87" s="7" t="s">
        <v>38</v>
      </c>
      <c r="L87" s="15">
        <v>2117872.8966999999</v>
      </c>
    </row>
    <row r="88" spans="1:12" ht="14.25" hidden="1" customHeight="1">
      <c r="A88" s="7" t="s">
        <v>32</v>
      </c>
      <c r="B88" s="7" t="s">
        <v>33</v>
      </c>
      <c r="C88" s="7" t="s">
        <v>42</v>
      </c>
      <c r="D88" s="13">
        <v>41487</v>
      </c>
      <c r="E88" s="13" t="str">
        <f>TEXT(Table2[[#This Row],[Month]],"mmmm")</f>
        <v>August</v>
      </c>
      <c r="F88" s="13" t="e">
        <f>CHOOSE(MONTH(Table2[[#This Row],[Actual Month]]),1,1,1,2,2,2,3,3,3,4,4,4)</f>
        <v>#VALUE!</v>
      </c>
      <c r="G88" s="14">
        <f t="shared" si="1"/>
        <v>8</v>
      </c>
      <c r="H88" s="14" t="s">
        <v>35</v>
      </c>
      <c r="I88" s="7" t="s">
        <v>40</v>
      </c>
      <c r="J88" s="7" t="s">
        <v>37</v>
      </c>
      <c r="K88" s="7" t="s">
        <v>38</v>
      </c>
      <c r="L88" s="15">
        <v>1784971.7644</v>
      </c>
    </row>
    <row r="89" spans="1:12" ht="14.25" hidden="1" customHeight="1">
      <c r="A89" s="7" t="s">
        <v>32</v>
      </c>
      <c r="B89" s="7" t="s">
        <v>33</v>
      </c>
      <c r="C89" s="7" t="s">
        <v>42</v>
      </c>
      <c r="D89" s="13">
        <v>41518</v>
      </c>
      <c r="E89" s="13" t="str">
        <f>TEXT(Table2[[#This Row],[Month]],"mmmm")</f>
        <v>September</v>
      </c>
      <c r="F89" s="13" t="e">
        <f>CHOOSE(MONTH(Table2[[#This Row],[Actual Month]]),1,1,1,2,2,2,3,3,3,4,4,4)</f>
        <v>#VALUE!</v>
      </c>
      <c r="G89" s="14">
        <f t="shared" si="1"/>
        <v>9</v>
      </c>
      <c r="H89" s="14" t="s">
        <v>35</v>
      </c>
      <c r="I89" s="7" t="s">
        <v>40</v>
      </c>
      <c r="J89" s="7" t="s">
        <v>37</v>
      </c>
      <c r="K89" s="7" t="s">
        <v>38</v>
      </c>
      <c r="L89" s="15">
        <v>1972165.5701000001</v>
      </c>
    </row>
    <row r="90" spans="1:12" ht="14.25" hidden="1" customHeight="1">
      <c r="A90" s="7" t="s">
        <v>32</v>
      </c>
      <c r="B90" s="7" t="s">
        <v>33</v>
      </c>
      <c r="C90" s="7" t="s">
        <v>42</v>
      </c>
      <c r="D90" s="13">
        <v>41548</v>
      </c>
      <c r="E90" s="13" t="str">
        <f>TEXT(Table2[[#This Row],[Month]],"mmmm")</f>
        <v>October</v>
      </c>
      <c r="F90" s="13" t="e">
        <f>CHOOSE(MONTH(Table2[[#This Row],[Actual Month]]),1,1,1,2,2,2,3,3,3,4,4,4)</f>
        <v>#VALUE!</v>
      </c>
      <c r="G90" s="14">
        <f t="shared" si="1"/>
        <v>10</v>
      </c>
      <c r="H90" s="14" t="s">
        <v>35</v>
      </c>
      <c r="I90" s="7" t="s">
        <v>40</v>
      </c>
      <c r="J90" s="7" t="s">
        <v>37</v>
      </c>
      <c r="K90" s="7" t="s">
        <v>38</v>
      </c>
      <c r="L90" s="15">
        <v>1851866.2887999997</v>
      </c>
    </row>
    <row r="91" spans="1:12" ht="14.25" hidden="1" customHeight="1">
      <c r="A91" s="7" t="s">
        <v>32</v>
      </c>
      <c r="B91" s="7" t="s">
        <v>33</v>
      </c>
      <c r="C91" s="7" t="s">
        <v>42</v>
      </c>
      <c r="D91" s="13">
        <v>41579</v>
      </c>
      <c r="E91" s="13" t="str">
        <f>TEXT(Table2[[#This Row],[Month]],"mmmm")</f>
        <v>November</v>
      </c>
      <c r="F91" s="13" t="e">
        <f>CHOOSE(MONTH(Table2[[#This Row],[Actual Month]]),1,1,1,2,2,2,3,3,3,4,4,4)</f>
        <v>#VALUE!</v>
      </c>
      <c r="G91" s="14">
        <f t="shared" si="1"/>
        <v>11</v>
      </c>
      <c r="H91" s="14" t="s">
        <v>35</v>
      </c>
      <c r="I91" s="7" t="s">
        <v>40</v>
      </c>
      <c r="J91" s="7" t="s">
        <v>37</v>
      </c>
      <c r="K91" s="7" t="s">
        <v>38</v>
      </c>
      <c r="L91" s="15">
        <v>1690687.8758</v>
      </c>
    </row>
    <row r="92" spans="1:12" ht="14.25" hidden="1" customHeight="1">
      <c r="A92" s="7" t="s">
        <v>32</v>
      </c>
      <c r="B92" s="7" t="s">
        <v>33</v>
      </c>
      <c r="C92" s="7" t="s">
        <v>42</v>
      </c>
      <c r="D92" s="13">
        <v>41609</v>
      </c>
      <c r="E92" s="13" t="str">
        <f>TEXT(Table2[[#This Row],[Month]],"mmmm")</f>
        <v>December</v>
      </c>
      <c r="F92" s="13" t="e">
        <f>CHOOSE(MONTH(Table2[[#This Row],[Actual Month]]),1,1,1,2,2,2,3,3,3,4,4,4)</f>
        <v>#VALUE!</v>
      </c>
      <c r="G92" s="14">
        <f t="shared" si="1"/>
        <v>12</v>
      </c>
      <c r="H92" s="14" t="s">
        <v>35</v>
      </c>
      <c r="I92" s="7" t="s">
        <v>40</v>
      </c>
      <c r="J92" s="7" t="s">
        <v>37</v>
      </c>
      <c r="K92" s="7" t="s">
        <v>38</v>
      </c>
      <c r="L92" s="15">
        <v>1902139.5096</v>
      </c>
    </row>
    <row r="93" spans="1:12" ht="14.25" hidden="1" customHeight="1">
      <c r="A93" s="7" t="s">
        <v>32</v>
      </c>
      <c r="B93" s="7" t="s">
        <v>33</v>
      </c>
      <c r="C93" s="7" t="s">
        <v>42</v>
      </c>
      <c r="D93" s="13">
        <v>41640</v>
      </c>
      <c r="E93" s="13" t="str">
        <f>TEXT(Table2[[#This Row],[Month]],"mmmm")</f>
        <v>January</v>
      </c>
      <c r="F93" s="13" t="e">
        <f>CHOOSE(MONTH(Table2[[#This Row],[Actual Month]]),1,1,1,2,2,2,3,3,3,4,4,4)</f>
        <v>#VALUE!</v>
      </c>
      <c r="G93" s="14">
        <f t="shared" si="1"/>
        <v>1</v>
      </c>
      <c r="H93" s="14" t="s">
        <v>35</v>
      </c>
      <c r="I93" s="7" t="s">
        <v>40</v>
      </c>
      <c r="J93" s="7" t="s">
        <v>37</v>
      </c>
      <c r="K93" s="7" t="s">
        <v>38</v>
      </c>
      <c r="L93" s="15">
        <v>2732162.5980000002</v>
      </c>
    </row>
    <row r="94" spans="1:12" ht="14.25" hidden="1" customHeight="1">
      <c r="A94" s="7" t="s">
        <v>32</v>
      </c>
      <c r="B94" s="7" t="s">
        <v>33</v>
      </c>
      <c r="C94" s="7" t="s">
        <v>42</v>
      </c>
      <c r="D94" s="13">
        <v>41671</v>
      </c>
      <c r="E94" s="13" t="str">
        <f>TEXT(Table2[[#This Row],[Month]],"mmmm")</f>
        <v>February</v>
      </c>
      <c r="F94" s="13" t="e">
        <f>CHOOSE(MONTH(Table2[[#This Row],[Actual Month]]),1,1,1,2,2,2,3,3,3,4,4,4)</f>
        <v>#VALUE!</v>
      </c>
      <c r="G94" s="14">
        <f t="shared" si="1"/>
        <v>2</v>
      </c>
      <c r="H94" s="14" t="s">
        <v>35</v>
      </c>
      <c r="I94" s="7" t="s">
        <v>40</v>
      </c>
      <c r="J94" s="7" t="s">
        <v>37</v>
      </c>
      <c r="K94" s="7" t="s">
        <v>38</v>
      </c>
      <c r="L94" s="15">
        <v>2478782.8670000001</v>
      </c>
    </row>
    <row r="95" spans="1:12" ht="14.25" hidden="1" customHeight="1">
      <c r="A95" s="7" t="s">
        <v>32</v>
      </c>
      <c r="B95" s="7" t="s">
        <v>33</v>
      </c>
      <c r="C95" s="7" t="s">
        <v>42</v>
      </c>
      <c r="D95" s="13">
        <v>41699</v>
      </c>
      <c r="E95" s="13" t="str">
        <f>TEXT(Table2[[#This Row],[Month]],"mmmm")</f>
        <v>March</v>
      </c>
      <c r="F95" s="13" t="e">
        <f>CHOOSE(MONTH(Table2[[#This Row],[Actual Month]]),1,1,1,2,2,2,3,3,3,4,4,4)</f>
        <v>#VALUE!</v>
      </c>
      <c r="G95" s="14">
        <f t="shared" si="1"/>
        <v>3</v>
      </c>
      <c r="H95" s="14" t="s">
        <v>35</v>
      </c>
      <c r="I95" s="7" t="s">
        <v>40</v>
      </c>
      <c r="J95" s="7" t="s">
        <v>37</v>
      </c>
      <c r="K95" s="7" t="s">
        <v>38</v>
      </c>
      <c r="L95" s="15">
        <v>2401016.5399000002</v>
      </c>
    </row>
    <row r="96" spans="1:12" ht="14.25" hidden="1" customHeight="1">
      <c r="A96" s="7" t="s">
        <v>32</v>
      </c>
      <c r="B96" s="7" t="s">
        <v>33</v>
      </c>
      <c r="C96" s="7" t="s">
        <v>42</v>
      </c>
      <c r="D96" s="13">
        <v>41730</v>
      </c>
      <c r="E96" s="13" t="str">
        <f>TEXT(Table2[[#This Row],[Month]],"mmmm")</f>
        <v>April</v>
      </c>
      <c r="F96" s="13" t="e">
        <f>CHOOSE(MONTH(Table2[[#This Row],[Actual Month]]),1,1,1,2,2,2,3,3,3,4,4,4)</f>
        <v>#VALUE!</v>
      </c>
      <c r="G96" s="14">
        <f t="shared" si="1"/>
        <v>4</v>
      </c>
      <c r="H96" s="14" t="s">
        <v>35</v>
      </c>
      <c r="I96" s="7" t="s">
        <v>40</v>
      </c>
      <c r="J96" s="7" t="s">
        <v>37</v>
      </c>
      <c r="K96" s="7" t="s">
        <v>38</v>
      </c>
      <c r="L96" s="15">
        <v>1988364.2834000001</v>
      </c>
    </row>
    <row r="97" spans="1:12" ht="14.25" hidden="1" customHeight="1">
      <c r="A97" s="7" t="s">
        <v>32</v>
      </c>
      <c r="B97" s="7" t="s">
        <v>33</v>
      </c>
      <c r="C97" s="7" t="s">
        <v>42</v>
      </c>
      <c r="D97" s="13">
        <v>41760</v>
      </c>
      <c r="E97" s="13" t="str">
        <f>TEXT(Table2[[#This Row],[Month]],"mmmm")</f>
        <v>May</v>
      </c>
      <c r="F97" s="13" t="e">
        <f>CHOOSE(MONTH(Table2[[#This Row],[Actual Month]]),1,1,1,2,2,2,3,3,3,4,4,4)</f>
        <v>#VALUE!</v>
      </c>
      <c r="G97" s="14">
        <f t="shared" si="1"/>
        <v>5</v>
      </c>
      <c r="H97" s="14" t="s">
        <v>35</v>
      </c>
      <c r="I97" s="7" t="s">
        <v>40</v>
      </c>
      <c r="J97" s="7" t="s">
        <v>37</v>
      </c>
      <c r="K97" s="7" t="s">
        <v>38</v>
      </c>
      <c r="L97" s="15">
        <v>1787780.9268</v>
      </c>
    </row>
    <row r="98" spans="1:12" ht="14.25" hidden="1" customHeight="1">
      <c r="A98" s="7" t="s">
        <v>32</v>
      </c>
      <c r="B98" s="7" t="s">
        <v>33</v>
      </c>
      <c r="C98" s="7" t="s">
        <v>42</v>
      </c>
      <c r="D98" s="13">
        <v>41791</v>
      </c>
      <c r="E98" s="13" t="str">
        <f>TEXT(Table2[[#This Row],[Month]],"mmmm")</f>
        <v>June</v>
      </c>
      <c r="F98" s="13" t="e">
        <f>CHOOSE(MONTH(Table2[[#This Row],[Actual Month]]),1,1,1,2,2,2,3,3,3,4,4,4)</f>
        <v>#VALUE!</v>
      </c>
      <c r="G98" s="14">
        <f t="shared" si="1"/>
        <v>6</v>
      </c>
      <c r="H98" s="14" t="s">
        <v>35</v>
      </c>
      <c r="I98" s="7" t="s">
        <v>40</v>
      </c>
      <c r="J98" s="7" t="s">
        <v>37</v>
      </c>
      <c r="K98" s="7" t="s">
        <v>38</v>
      </c>
      <c r="L98" s="15">
        <v>1975620.4446</v>
      </c>
    </row>
    <row r="99" spans="1:12" ht="14.25" hidden="1" customHeight="1">
      <c r="A99" s="7" t="s">
        <v>32</v>
      </c>
      <c r="B99" s="7" t="s">
        <v>33</v>
      </c>
      <c r="C99" s="7" t="s">
        <v>42</v>
      </c>
      <c r="D99" s="13">
        <v>41456</v>
      </c>
      <c r="E99" s="13" t="str">
        <f>TEXT(Table2[[#This Row],[Month]],"mmmm")</f>
        <v>July</v>
      </c>
      <c r="F99" s="13" t="e">
        <f>CHOOSE(MONTH(Table2[[#This Row],[Actual Month]]),1,1,1,2,2,2,3,3,3,4,4,4)</f>
        <v>#VALUE!</v>
      </c>
      <c r="G99" s="14">
        <f t="shared" si="1"/>
        <v>7</v>
      </c>
      <c r="H99" s="14" t="s">
        <v>35</v>
      </c>
      <c r="I99" s="7" t="s">
        <v>40</v>
      </c>
      <c r="J99" s="7" t="s">
        <v>39</v>
      </c>
      <c r="K99" s="7" t="s">
        <v>38</v>
      </c>
      <c r="L99" s="15">
        <v>3850677.9939999999</v>
      </c>
    </row>
    <row r="100" spans="1:12" ht="14.25" hidden="1" customHeight="1">
      <c r="A100" s="7" t="s">
        <v>32</v>
      </c>
      <c r="B100" s="7" t="s">
        <v>33</v>
      </c>
      <c r="C100" s="7" t="s">
        <v>42</v>
      </c>
      <c r="D100" s="13">
        <v>41487</v>
      </c>
      <c r="E100" s="13" t="str">
        <f>TEXT(Table2[[#This Row],[Month]],"mmmm")</f>
        <v>August</v>
      </c>
      <c r="F100" s="13" t="e">
        <f>CHOOSE(MONTH(Table2[[#This Row],[Actual Month]]),1,1,1,2,2,2,3,3,3,4,4,4)</f>
        <v>#VALUE!</v>
      </c>
      <c r="G100" s="14">
        <f t="shared" si="1"/>
        <v>8</v>
      </c>
      <c r="H100" s="14" t="s">
        <v>35</v>
      </c>
      <c r="I100" s="7" t="s">
        <v>40</v>
      </c>
      <c r="J100" s="7" t="s">
        <v>39</v>
      </c>
      <c r="K100" s="7" t="s">
        <v>38</v>
      </c>
      <c r="L100" s="15">
        <v>3245403.2080000001</v>
      </c>
    </row>
    <row r="101" spans="1:12" ht="14.25" hidden="1" customHeight="1">
      <c r="A101" s="7" t="s">
        <v>32</v>
      </c>
      <c r="B101" s="7" t="s">
        <v>33</v>
      </c>
      <c r="C101" s="7" t="s">
        <v>42</v>
      </c>
      <c r="D101" s="13">
        <v>41518</v>
      </c>
      <c r="E101" s="13" t="str">
        <f>TEXT(Table2[[#This Row],[Month]],"mmmm")</f>
        <v>September</v>
      </c>
      <c r="F101" s="13" t="e">
        <f>CHOOSE(MONTH(Table2[[#This Row],[Actual Month]]),1,1,1,2,2,2,3,3,3,4,4,4)</f>
        <v>#VALUE!</v>
      </c>
      <c r="G101" s="14">
        <f t="shared" si="1"/>
        <v>9</v>
      </c>
      <c r="H101" s="14" t="s">
        <v>35</v>
      </c>
      <c r="I101" s="7" t="s">
        <v>40</v>
      </c>
      <c r="J101" s="7" t="s">
        <v>39</v>
      </c>
      <c r="K101" s="7" t="s">
        <v>38</v>
      </c>
      <c r="L101" s="15">
        <v>3585755.5820000004</v>
      </c>
    </row>
    <row r="102" spans="1:12" ht="14.25" hidden="1" customHeight="1">
      <c r="A102" s="7" t="s">
        <v>32</v>
      </c>
      <c r="B102" s="7" t="s">
        <v>33</v>
      </c>
      <c r="C102" s="7" t="s">
        <v>42</v>
      </c>
      <c r="D102" s="13">
        <v>41548</v>
      </c>
      <c r="E102" s="13" t="str">
        <f>TEXT(Table2[[#This Row],[Month]],"mmmm")</f>
        <v>October</v>
      </c>
      <c r="F102" s="13" t="e">
        <f>CHOOSE(MONTH(Table2[[#This Row],[Actual Month]]),1,1,1,2,2,2,3,3,3,4,4,4)</f>
        <v>#VALUE!</v>
      </c>
      <c r="G102" s="14">
        <f t="shared" si="1"/>
        <v>10</v>
      </c>
      <c r="H102" s="14" t="s">
        <v>35</v>
      </c>
      <c r="I102" s="7" t="s">
        <v>40</v>
      </c>
      <c r="J102" s="7" t="s">
        <v>39</v>
      </c>
      <c r="K102" s="7" t="s">
        <v>38</v>
      </c>
      <c r="L102" s="15">
        <v>3367029.6159999999</v>
      </c>
    </row>
    <row r="103" spans="1:12" ht="14.25" hidden="1" customHeight="1">
      <c r="A103" s="7" t="s">
        <v>32</v>
      </c>
      <c r="B103" s="7" t="s">
        <v>33</v>
      </c>
      <c r="C103" s="7" t="s">
        <v>42</v>
      </c>
      <c r="D103" s="13">
        <v>41579</v>
      </c>
      <c r="E103" s="13" t="str">
        <f>TEXT(Table2[[#This Row],[Month]],"mmmm")</f>
        <v>November</v>
      </c>
      <c r="F103" s="13" t="e">
        <f>CHOOSE(MONTH(Table2[[#This Row],[Actual Month]]),1,1,1,2,2,2,3,3,3,4,4,4)</f>
        <v>#VALUE!</v>
      </c>
      <c r="G103" s="14">
        <f t="shared" si="1"/>
        <v>11</v>
      </c>
      <c r="H103" s="14" t="s">
        <v>35</v>
      </c>
      <c r="I103" s="7" t="s">
        <v>40</v>
      </c>
      <c r="J103" s="7" t="s">
        <v>39</v>
      </c>
      <c r="K103" s="7" t="s">
        <v>38</v>
      </c>
      <c r="L103" s="15">
        <v>3073977.9560000002</v>
      </c>
    </row>
    <row r="104" spans="1:12" ht="14.25" hidden="1" customHeight="1">
      <c r="A104" s="7" t="s">
        <v>32</v>
      </c>
      <c r="B104" s="7" t="s">
        <v>33</v>
      </c>
      <c r="C104" s="7" t="s">
        <v>42</v>
      </c>
      <c r="D104" s="13">
        <v>41609</v>
      </c>
      <c r="E104" s="13" t="str">
        <f>TEXT(Table2[[#This Row],[Month]],"mmmm")</f>
        <v>December</v>
      </c>
      <c r="F104" s="13" t="e">
        <f>CHOOSE(MONTH(Table2[[#This Row],[Actual Month]]),1,1,1,2,2,2,3,3,3,4,4,4)</f>
        <v>#VALUE!</v>
      </c>
      <c r="G104" s="14">
        <f t="shared" si="1"/>
        <v>12</v>
      </c>
      <c r="H104" s="14" t="s">
        <v>35</v>
      </c>
      <c r="I104" s="7" t="s">
        <v>40</v>
      </c>
      <c r="J104" s="7" t="s">
        <v>39</v>
      </c>
      <c r="K104" s="7" t="s">
        <v>38</v>
      </c>
      <c r="L104" s="15">
        <v>3458435.4720000001</v>
      </c>
    </row>
    <row r="105" spans="1:12" ht="14.25" hidden="1" customHeight="1">
      <c r="A105" s="7" t="s">
        <v>32</v>
      </c>
      <c r="B105" s="7" t="s">
        <v>33</v>
      </c>
      <c r="C105" s="7" t="s">
        <v>42</v>
      </c>
      <c r="D105" s="13">
        <v>41640</v>
      </c>
      <c r="E105" s="13" t="str">
        <f>TEXT(Table2[[#This Row],[Month]],"mmmm")</f>
        <v>January</v>
      </c>
      <c r="F105" s="13" t="e">
        <f>CHOOSE(MONTH(Table2[[#This Row],[Actual Month]]),1,1,1,2,2,2,3,3,3,4,4,4)</f>
        <v>#VALUE!</v>
      </c>
      <c r="G105" s="14">
        <f t="shared" si="1"/>
        <v>1</v>
      </c>
      <c r="H105" s="14" t="s">
        <v>35</v>
      </c>
      <c r="I105" s="7" t="s">
        <v>40</v>
      </c>
      <c r="J105" s="7" t="s">
        <v>39</v>
      </c>
      <c r="K105" s="7" t="s">
        <v>38</v>
      </c>
      <c r="L105" s="15">
        <v>4967568.3600000003</v>
      </c>
    </row>
    <row r="106" spans="1:12" ht="14.25" hidden="1" customHeight="1">
      <c r="A106" s="7" t="s">
        <v>32</v>
      </c>
      <c r="B106" s="7" t="s">
        <v>33</v>
      </c>
      <c r="C106" s="7" t="s">
        <v>42</v>
      </c>
      <c r="D106" s="13">
        <v>41671</v>
      </c>
      <c r="E106" s="13" t="str">
        <f>TEXT(Table2[[#This Row],[Month]],"mmmm")</f>
        <v>February</v>
      </c>
      <c r="F106" s="13" t="e">
        <f>CHOOSE(MONTH(Table2[[#This Row],[Actual Month]]),1,1,1,2,2,2,3,3,3,4,4,4)</f>
        <v>#VALUE!</v>
      </c>
      <c r="G106" s="14">
        <f t="shared" si="1"/>
        <v>2</v>
      </c>
      <c r="H106" s="14" t="s">
        <v>35</v>
      </c>
      <c r="I106" s="7" t="s">
        <v>40</v>
      </c>
      <c r="J106" s="7" t="s">
        <v>39</v>
      </c>
      <c r="K106" s="7" t="s">
        <v>38</v>
      </c>
      <c r="L106" s="15">
        <v>4506877.9400000004</v>
      </c>
    </row>
    <row r="107" spans="1:12" ht="14.25" hidden="1" customHeight="1">
      <c r="A107" s="7" t="s">
        <v>32</v>
      </c>
      <c r="B107" s="7" t="s">
        <v>33</v>
      </c>
      <c r="C107" s="7" t="s">
        <v>42</v>
      </c>
      <c r="D107" s="13">
        <v>41699</v>
      </c>
      <c r="E107" s="13" t="str">
        <f>TEXT(Table2[[#This Row],[Month]],"mmmm")</f>
        <v>March</v>
      </c>
      <c r="F107" s="13" t="e">
        <f>CHOOSE(MONTH(Table2[[#This Row],[Actual Month]]),1,1,1,2,2,2,3,3,3,4,4,4)</f>
        <v>#VALUE!</v>
      </c>
      <c r="G107" s="14">
        <f t="shared" si="1"/>
        <v>3</v>
      </c>
      <c r="H107" s="14" t="s">
        <v>35</v>
      </c>
      <c r="I107" s="7" t="s">
        <v>40</v>
      </c>
      <c r="J107" s="7" t="s">
        <v>39</v>
      </c>
      <c r="K107" s="7" t="s">
        <v>38</v>
      </c>
      <c r="L107" s="15">
        <v>4365484.6179999998</v>
      </c>
    </row>
    <row r="108" spans="1:12" ht="14.25" hidden="1" customHeight="1">
      <c r="A108" s="7" t="s">
        <v>32</v>
      </c>
      <c r="B108" s="7" t="s">
        <v>33</v>
      </c>
      <c r="C108" s="7" t="s">
        <v>42</v>
      </c>
      <c r="D108" s="13">
        <v>41730</v>
      </c>
      <c r="E108" s="13" t="str">
        <f>TEXT(Table2[[#This Row],[Month]],"mmmm")</f>
        <v>April</v>
      </c>
      <c r="F108" s="13" t="e">
        <f>CHOOSE(MONTH(Table2[[#This Row],[Actual Month]]),1,1,1,2,2,2,3,3,3,4,4,4)</f>
        <v>#VALUE!</v>
      </c>
      <c r="G108" s="14">
        <f t="shared" si="1"/>
        <v>4</v>
      </c>
      <c r="H108" s="14" t="s">
        <v>35</v>
      </c>
      <c r="I108" s="7" t="s">
        <v>40</v>
      </c>
      <c r="J108" s="7" t="s">
        <v>39</v>
      </c>
      <c r="K108" s="7" t="s">
        <v>38</v>
      </c>
      <c r="L108" s="15">
        <v>4615207.7879999997</v>
      </c>
    </row>
    <row r="109" spans="1:12" ht="14.25" hidden="1" customHeight="1">
      <c r="A109" s="7" t="s">
        <v>32</v>
      </c>
      <c r="B109" s="7" t="s">
        <v>33</v>
      </c>
      <c r="C109" s="7" t="s">
        <v>42</v>
      </c>
      <c r="D109" s="13">
        <v>41760</v>
      </c>
      <c r="E109" s="13" t="str">
        <f>TEXT(Table2[[#This Row],[Month]],"mmmm")</f>
        <v>May</v>
      </c>
      <c r="F109" s="13" t="e">
        <f>CHOOSE(MONTH(Table2[[#This Row],[Actual Month]]),1,1,1,2,2,2,3,3,3,4,4,4)</f>
        <v>#VALUE!</v>
      </c>
      <c r="G109" s="14">
        <f t="shared" si="1"/>
        <v>5</v>
      </c>
      <c r="H109" s="14" t="s">
        <v>35</v>
      </c>
      <c r="I109" s="7" t="s">
        <v>40</v>
      </c>
      <c r="J109" s="7" t="s">
        <v>39</v>
      </c>
      <c r="K109" s="7" t="s">
        <v>38</v>
      </c>
      <c r="L109" s="15">
        <v>3250510.7760000005</v>
      </c>
    </row>
    <row r="110" spans="1:12" ht="14.25" hidden="1" customHeight="1">
      <c r="A110" s="7" t="s">
        <v>32</v>
      </c>
      <c r="B110" s="7" t="s">
        <v>33</v>
      </c>
      <c r="C110" s="7" t="s">
        <v>42</v>
      </c>
      <c r="D110" s="13">
        <v>41791</v>
      </c>
      <c r="E110" s="13" t="str">
        <f>TEXT(Table2[[#This Row],[Month]],"mmmm")</f>
        <v>June</v>
      </c>
      <c r="F110" s="13" t="e">
        <f>CHOOSE(MONTH(Table2[[#This Row],[Actual Month]]),1,1,1,2,2,2,3,3,3,4,4,4)</f>
        <v>#VALUE!</v>
      </c>
      <c r="G110" s="14">
        <f t="shared" si="1"/>
        <v>6</v>
      </c>
      <c r="H110" s="14" t="s">
        <v>35</v>
      </c>
      <c r="I110" s="7" t="s">
        <v>40</v>
      </c>
      <c r="J110" s="7" t="s">
        <v>39</v>
      </c>
      <c r="K110" s="7" t="s">
        <v>38</v>
      </c>
      <c r="L110" s="15">
        <v>3592037.1720000003</v>
      </c>
    </row>
    <row r="111" spans="1:12" ht="14.25" hidden="1" customHeight="1">
      <c r="A111" s="7" t="s">
        <v>32</v>
      </c>
      <c r="B111" s="7" t="s">
        <v>33</v>
      </c>
      <c r="C111" s="7" t="s">
        <v>42</v>
      </c>
      <c r="D111" s="13">
        <v>41456</v>
      </c>
      <c r="E111" s="13" t="str">
        <f>TEXT(Table2[[#This Row],[Month]],"mmmm")</f>
        <v>July</v>
      </c>
      <c r="F111" s="13" t="e">
        <f>CHOOSE(MONTH(Table2[[#This Row],[Actual Month]]),1,1,1,2,2,2,3,3,3,4,4,4)</f>
        <v>#VALUE!</v>
      </c>
      <c r="G111" s="14">
        <f t="shared" si="1"/>
        <v>7</v>
      </c>
      <c r="H111" s="14" t="s">
        <v>35</v>
      </c>
      <c r="I111" s="7" t="s">
        <v>41</v>
      </c>
      <c r="J111" s="7" t="s">
        <v>37</v>
      </c>
      <c r="K111" s="7" t="s">
        <v>38</v>
      </c>
      <c r="L111" s="15">
        <v>4139478.8435499985</v>
      </c>
    </row>
    <row r="112" spans="1:12" ht="14.25" hidden="1" customHeight="1">
      <c r="A112" s="7" t="s">
        <v>32</v>
      </c>
      <c r="B112" s="7" t="s">
        <v>33</v>
      </c>
      <c r="C112" s="7" t="s">
        <v>42</v>
      </c>
      <c r="D112" s="13">
        <v>41487</v>
      </c>
      <c r="E112" s="13" t="str">
        <f>TEXT(Table2[[#This Row],[Month]],"mmmm")</f>
        <v>August</v>
      </c>
      <c r="F112" s="13" t="e">
        <f>CHOOSE(MONTH(Table2[[#This Row],[Actual Month]]),1,1,1,2,2,2,3,3,3,4,4,4)</f>
        <v>#VALUE!</v>
      </c>
      <c r="G112" s="14">
        <f t="shared" si="1"/>
        <v>8</v>
      </c>
      <c r="H112" s="14" t="s">
        <v>35</v>
      </c>
      <c r="I112" s="7" t="s">
        <v>41</v>
      </c>
      <c r="J112" s="7" t="s">
        <v>37</v>
      </c>
      <c r="K112" s="7" t="s">
        <v>38</v>
      </c>
      <c r="L112" s="15">
        <v>3488808.4485999988</v>
      </c>
    </row>
    <row r="113" spans="1:12" ht="14.25" hidden="1" customHeight="1">
      <c r="A113" s="7" t="s">
        <v>32</v>
      </c>
      <c r="B113" s="7" t="s">
        <v>33</v>
      </c>
      <c r="C113" s="7" t="s">
        <v>42</v>
      </c>
      <c r="D113" s="13">
        <v>41518</v>
      </c>
      <c r="E113" s="13" t="str">
        <f>TEXT(Table2[[#This Row],[Month]],"mmmm")</f>
        <v>September</v>
      </c>
      <c r="F113" s="13" t="e">
        <f>CHOOSE(MONTH(Table2[[#This Row],[Actual Month]]),1,1,1,2,2,2,3,3,3,4,4,4)</f>
        <v>#VALUE!</v>
      </c>
      <c r="G113" s="14">
        <f t="shared" si="1"/>
        <v>9</v>
      </c>
      <c r="H113" s="14" t="s">
        <v>35</v>
      </c>
      <c r="I113" s="7" t="s">
        <v>41</v>
      </c>
      <c r="J113" s="7" t="s">
        <v>37</v>
      </c>
      <c r="K113" s="7" t="s">
        <v>38</v>
      </c>
      <c r="L113" s="15">
        <v>3854687.2506499989</v>
      </c>
    </row>
    <row r="114" spans="1:12" ht="14.25" hidden="1" customHeight="1">
      <c r="A114" s="7" t="s">
        <v>32</v>
      </c>
      <c r="B114" s="7" t="s">
        <v>33</v>
      </c>
      <c r="C114" s="7" t="s">
        <v>42</v>
      </c>
      <c r="D114" s="13">
        <v>41548</v>
      </c>
      <c r="E114" s="13" t="str">
        <f>TEXT(Table2[[#This Row],[Month]],"mmmm")</f>
        <v>October</v>
      </c>
      <c r="F114" s="13" t="e">
        <f>CHOOSE(MONTH(Table2[[#This Row],[Actual Month]]),1,1,1,2,2,2,3,3,3,4,4,4)</f>
        <v>#VALUE!</v>
      </c>
      <c r="G114" s="14">
        <f t="shared" si="1"/>
        <v>10</v>
      </c>
      <c r="H114" s="14" t="s">
        <v>35</v>
      </c>
      <c r="I114" s="7" t="s">
        <v>41</v>
      </c>
      <c r="J114" s="7" t="s">
        <v>37</v>
      </c>
      <c r="K114" s="7" t="s">
        <v>38</v>
      </c>
      <c r="L114" s="15">
        <v>3619556.8371999986</v>
      </c>
    </row>
    <row r="115" spans="1:12" ht="14.25" hidden="1" customHeight="1">
      <c r="A115" s="7" t="s">
        <v>32</v>
      </c>
      <c r="B115" s="7" t="s">
        <v>33</v>
      </c>
      <c r="C115" s="7" t="s">
        <v>42</v>
      </c>
      <c r="D115" s="13">
        <v>41579</v>
      </c>
      <c r="E115" s="13" t="str">
        <f>TEXT(Table2[[#This Row],[Month]],"mmmm")</f>
        <v>November</v>
      </c>
      <c r="F115" s="13" t="e">
        <f>CHOOSE(MONTH(Table2[[#This Row],[Actual Month]]),1,1,1,2,2,2,3,3,3,4,4,4)</f>
        <v>#VALUE!</v>
      </c>
      <c r="G115" s="14">
        <f t="shared" si="1"/>
        <v>11</v>
      </c>
      <c r="H115" s="14" t="s">
        <v>35</v>
      </c>
      <c r="I115" s="7" t="s">
        <v>41</v>
      </c>
      <c r="J115" s="7" t="s">
        <v>37</v>
      </c>
      <c r="K115" s="7" t="s">
        <v>38</v>
      </c>
      <c r="L115" s="15">
        <v>3304526.302699999</v>
      </c>
    </row>
    <row r="116" spans="1:12" ht="14.25" hidden="1" customHeight="1">
      <c r="A116" s="7" t="s">
        <v>32</v>
      </c>
      <c r="B116" s="7" t="s">
        <v>33</v>
      </c>
      <c r="C116" s="7" t="s">
        <v>42</v>
      </c>
      <c r="D116" s="13">
        <v>41609</v>
      </c>
      <c r="E116" s="13" t="str">
        <f>TEXT(Table2[[#This Row],[Month]],"mmmm")</f>
        <v>December</v>
      </c>
      <c r="F116" s="13" t="e">
        <f>CHOOSE(MONTH(Table2[[#This Row],[Actual Month]]),1,1,1,2,2,2,3,3,3,4,4,4)</f>
        <v>#VALUE!</v>
      </c>
      <c r="G116" s="14">
        <f t="shared" si="1"/>
        <v>12</v>
      </c>
      <c r="H116" s="14" t="s">
        <v>35</v>
      </c>
      <c r="I116" s="7" t="s">
        <v>41</v>
      </c>
      <c r="J116" s="7" t="s">
        <v>37</v>
      </c>
      <c r="K116" s="7" t="s">
        <v>38</v>
      </c>
      <c r="L116" s="15">
        <v>3717818.1323999991</v>
      </c>
    </row>
    <row r="117" spans="1:12" ht="14.25" hidden="1" customHeight="1">
      <c r="A117" s="7" t="s">
        <v>32</v>
      </c>
      <c r="B117" s="7" t="s">
        <v>33</v>
      </c>
      <c r="C117" s="7" t="s">
        <v>42</v>
      </c>
      <c r="D117" s="13">
        <v>41640</v>
      </c>
      <c r="E117" s="13" t="str">
        <f>TEXT(Table2[[#This Row],[Month]],"mmmm")</f>
        <v>January</v>
      </c>
      <c r="F117" s="13" t="e">
        <f>CHOOSE(MONTH(Table2[[#This Row],[Actual Month]]),1,1,1,2,2,2,3,3,3,4,4,4)</f>
        <v>#VALUE!</v>
      </c>
      <c r="G117" s="14">
        <f t="shared" si="1"/>
        <v>1</v>
      </c>
      <c r="H117" s="14" t="s">
        <v>35</v>
      </c>
      <c r="I117" s="7" t="s">
        <v>41</v>
      </c>
      <c r="J117" s="7" t="s">
        <v>37</v>
      </c>
      <c r="K117" s="7" t="s">
        <v>38</v>
      </c>
      <c r="L117" s="15">
        <v>5340135.9869999988</v>
      </c>
    </row>
    <row r="118" spans="1:12" ht="14.25" hidden="1" customHeight="1">
      <c r="A118" s="7" t="s">
        <v>32</v>
      </c>
      <c r="B118" s="7" t="s">
        <v>33</v>
      </c>
      <c r="C118" s="7" t="s">
        <v>42</v>
      </c>
      <c r="D118" s="13">
        <v>41671</v>
      </c>
      <c r="E118" s="13" t="str">
        <f>TEXT(Table2[[#This Row],[Month]],"mmmm")</f>
        <v>February</v>
      </c>
      <c r="F118" s="13" t="e">
        <f>CHOOSE(MONTH(Table2[[#This Row],[Actual Month]]),1,1,1,2,2,2,3,3,3,4,4,4)</f>
        <v>#VALUE!</v>
      </c>
      <c r="G118" s="14">
        <f t="shared" si="1"/>
        <v>2</v>
      </c>
      <c r="H118" s="14" t="s">
        <v>35</v>
      </c>
      <c r="I118" s="7" t="s">
        <v>41</v>
      </c>
      <c r="J118" s="7" t="s">
        <v>37</v>
      </c>
      <c r="K118" s="7" t="s">
        <v>38</v>
      </c>
      <c r="L118" s="15">
        <v>4844893.7854999984</v>
      </c>
    </row>
    <row r="119" spans="1:12" ht="14.25" hidden="1" customHeight="1">
      <c r="A119" s="7" t="s">
        <v>32</v>
      </c>
      <c r="B119" s="7" t="s">
        <v>33</v>
      </c>
      <c r="C119" s="7" t="s">
        <v>42</v>
      </c>
      <c r="D119" s="13">
        <v>41699</v>
      </c>
      <c r="E119" s="13" t="str">
        <f>TEXT(Table2[[#This Row],[Month]],"mmmm")</f>
        <v>March</v>
      </c>
      <c r="F119" s="13" t="e">
        <f>CHOOSE(MONTH(Table2[[#This Row],[Actual Month]]),1,1,1,2,2,2,3,3,3,4,4,4)</f>
        <v>#VALUE!</v>
      </c>
      <c r="G119" s="14">
        <f t="shared" si="1"/>
        <v>3</v>
      </c>
      <c r="H119" s="14" t="s">
        <v>35</v>
      </c>
      <c r="I119" s="7" t="s">
        <v>41</v>
      </c>
      <c r="J119" s="7" t="s">
        <v>37</v>
      </c>
      <c r="K119" s="7" t="s">
        <v>38</v>
      </c>
      <c r="L119" s="15">
        <v>4692895.9643499991</v>
      </c>
    </row>
    <row r="120" spans="1:12" ht="14.25" hidden="1" customHeight="1">
      <c r="A120" s="7" t="s">
        <v>32</v>
      </c>
      <c r="B120" s="7" t="s">
        <v>33</v>
      </c>
      <c r="C120" s="7" t="s">
        <v>42</v>
      </c>
      <c r="D120" s="13">
        <v>41730</v>
      </c>
      <c r="E120" s="13" t="str">
        <f>TEXT(Table2[[#This Row],[Month]],"mmmm")</f>
        <v>April</v>
      </c>
      <c r="F120" s="13" t="e">
        <f>CHOOSE(MONTH(Table2[[#This Row],[Actual Month]]),1,1,1,2,2,2,3,3,3,4,4,4)</f>
        <v>#VALUE!</v>
      </c>
      <c r="G120" s="14">
        <f t="shared" si="1"/>
        <v>4</v>
      </c>
      <c r="H120" s="14" t="s">
        <v>35</v>
      </c>
      <c r="I120" s="7" t="s">
        <v>41</v>
      </c>
      <c r="J120" s="7" t="s">
        <v>37</v>
      </c>
      <c r="K120" s="7" t="s">
        <v>38</v>
      </c>
      <c r="L120" s="15">
        <v>4886348.3721000003</v>
      </c>
    </row>
    <row r="121" spans="1:12" ht="14.25" hidden="1" customHeight="1">
      <c r="A121" s="7" t="s">
        <v>32</v>
      </c>
      <c r="B121" s="7" t="s">
        <v>33</v>
      </c>
      <c r="C121" s="7" t="s">
        <v>42</v>
      </c>
      <c r="D121" s="13">
        <v>41760</v>
      </c>
      <c r="E121" s="13" t="str">
        <f>TEXT(Table2[[#This Row],[Month]],"mmmm")</f>
        <v>May</v>
      </c>
      <c r="F121" s="13" t="e">
        <f>CHOOSE(MONTH(Table2[[#This Row],[Actual Month]]),1,1,1,2,2,2,3,3,3,4,4,4)</f>
        <v>#VALUE!</v>
      </c>
      <c r="G121" s="14">
        <f t="shared" si="1"/>
        <v>5</v>
      </c>
      <c r="H121" s="14" t="s">
        <v>35</v>
      </c>
      <c r="I121" s="7" t="s">
        <v>41</v>
      </c>
      <c r="J121" s="7" t="s">
        <v>37</v>
      </c>
      <c r="K121" s="7" t="s">
        <v>38</v>
      </c>
      <c r="L121" s="15">
        <v>3494299.084199999</v>
      </c>
    </row>
    <row r="122" spans="1:12" ht="14.25" hidden="1" customHeight="1">
      <c r="A122" s="7" t="s">
        <v>32</v>
      </c>
      <c r="B122" s="7" t="s">
        <v>33</v>
      </c>
      <c r="C122" s="7" t="s">
        <v>42</v>
      </c>
      <c r="D122" s="13">
        <v>41791</v>
      </c>
      <c r="E122" s="13" t="str">
        <f>TEXT(Table2[[#This Row],[Month]],"mmmm")</f>
        <v>June</v>
      </c>
      <c r="F122" s="13" t="e">
        <f>CHOOSE(MONTH(Table2[[#This Row],[Actual Month]]),1,1,1,2,2,2,3,3,3,4,4,4)</f>
        <v>#VALUE!</v>
      </c>
      <c r="G122" s="14">
        <f t="shared" si="1"/>
        <v>6</v>
      </c>
      <c r="H122" s="14" t="s">
        <v>35</v>
      </c>
      <c r="I122" s="7" t="s">
        <v>41</v>
      </c>
      <c r="J122" s="7" t="s">
        <v>37</v>
      </c>
      <c r="K122" s="7" t="s">
        <v>38</v>
      </c>
      <c r="L122" s="15">
        <v>3861439.9598999987</v>
      </c>
    </row>
    <row r="123" spans="1:12" ht="14.25" hidden="1" customHeight="1">
      <c r="A123" s="7" t="s">
        <v>32</v>
      </c>
      <c r="B123" s="7" t="s">
        <v>33</v>
      </c>
      <c r="C123" s="7" t="s">
        <v>43</v>
      </c>
      <c r="D123" s="13">
        <v>41456</v>
      </c>
      <c r="E123" s="13" t="str">
        <f>TEXT(Table2[[#This Row],[Month]],"mmmm")</f>
        <v>July</v>
      </c>
      <c r="F123" s="13" t="e">
        <f>CHOOSE(MONTH(Table2[[#This Row],[Actual Month]]),1,1,1,2,2,2,3,3,3,4,4,4)</f>
        <v>#VALUE!</v>
      </c>
      <c r="G123" s="14">
        <f t="shared" si="1"/>
        <v>7</v>
      </c>
      <c r="H123" s="14" t="s">
        <v>35</v>
      </c>
      <c r="I123" s="7" t="s">
        <v>36</v>
      </c>
      <c r="J123" s="7" t="s">
        <v>37</v>
      </c>
      <c r="K123" s="7" t="s">
        <v>38</v>
      </c>
      <c r="L123" s="15">
        <v>1766228.7212499999</v>
      </c>
    </row>
    <row r="124" spans="1:12" ht="14.25" hidden="1" customHeight="1">
      <c r="A124" s="7" t="s">
        <v>32</v>
      </c>
      <c r="B124" s="7" t="s">
        <v>33</v>
      </c>
      <c r="C124" s="7" t="s">
        <v>43</v>
      </c>
      <c r="D124" s="13">
        <v>41487</v>
      </c>
      <c r="E124" s="13" t="str">
        <f>TEXT(Table2[[#This Row],[Month]],"mmmm")</f>
        <v>August</v>
      </c>
      <c r="F124" s="13" t="e">
        <f>CHOOSE(MONTH(Table2[[#This Row],[Actual Month]]),1,1,1,2,2,2,3,3,3,4,4,4)</f>
        <v>#VALUE!</v>
      </c>
      <c r="G124" s="14">
        <f t="shared" si="1"/>
        <v>8</v>
      </c>
      <c r="H124" s="14" t="s">
        <v>35</v>
      </c>
      <c r="I124" s="7" t="s">
        <v>36</v>
      </c>
      <c r="J124" s="7" t="s">
        <v>37</v>
      </c>
      <c r="K124" s="7" t="s">
        <v>38</v>
      </c>
      <c r="L124" s="15">
        <v>1951422.76125</v>
      </c>
    </row>
    <row r="125" spans="1:12" ht="14.25" hidden="1" customHeight="1">
      <c r="A125" s="7" t="s">
        <v>32</v>
      </c>
      <c r="B125" s="7" t="s">
        <v>33</v>
      </c>
      <c r="C125" s="7" t="s">
        <v>43</v>
      </c>
      <c r="D125" s="13">
        <v>41518</v>
      </c>
      <c r="E125" s="13" t="str">
        <f>TEXT(Table2[[#This Row],[Month]],"mmmm")</f>
        <v>September</v>
      </c>
      <c r="F125" s="13" t="e">
        <f>CHOOSE(MONTH(Table2[[#This Row],[Actual Month]]),1,1,1,2,2,2,3,3,3,4,4,4)</f>
        <v>#VALUE!</v>
      </c>
      <c r="G125" s="14">
        <f t="shared" si="1"/>
        <v>9</v>
      </c>
      <c r="H125" s="14" t="s">
        <v>35</v>
      </c>
      <c r="I125" s="7" t="s">
        <v>36</v>
      </c>
      <c r="J125" s="7" t="s">
        <v>37</v>
      </c>
      <c r="K125" s="7" t="s">
        <v>38</v>
      </c>
      <c r="L125" s="15">
        <v>1699371.23875</v>
      </c>
    </row>
    <row r="126" spans="1:12" ht="14.25" hidden="1" customHeight="1">
      <c r="A126" s="7" t="s">
        <v>32</v>
      </c>
      <c r="B126" s="7" t="s">
        <v>33</v>
      </c>
      <c r="C126" s="7" t="s">
        <v>43</v>
      </c>
      <c r="D126" s="13">
        <v>41548</v>
      </c>
      <c r="E126" s="13" t="str">
        <f>TEXT(Table2[[#This Row],[Month]],"mmmm")</f>
        <v>October</v>
      </c>
      <c r="F126" s="13" t="e">
        <f>CHOOSE(MONTH(Table2[[#This Row],[Actual Month]]),1,1,1,2,2,2,3,3,3,4,4,4)</f>
        <v>#VALUE!</v>
      </c>
      <c r="G126" s="14">
        <f t="shared" si="1"/>
        <v>10</v>
      </c>
      <c r="H126" s="14" t="s">
        <v>35</v>
      </c>
      <c r="I126" s="7" t="s">
        <v>36</v>
      </c>
      <c r="J126" s="7" t="s">
        <v>37</v>
      </c>
      <c r="K126" s="7" t="s">
        <v>38</v>
      </c>
      <c r="L126" s="15">
        <v>1502189.2037500001</v>
      </c>
    </row>
    <row r="127" spans="1:12" ht="14.25" hidden="1" customHeight="1">
      <c r="A127" s="7" t="s">
        <v>32</v>
      </c>
      <c r="B127" s="7" t="s">
        <v>33</v>
      </c>
      <c r="C127" s="7" t="s">
        <v>43</v>
      </c>
      <c r="D127" s="13">
        <v>41579</v>
      </c>
      <c r="E127" s="13" t="str">
        <f>TEXT(Table2[[#This Row],[Month]],"mmmm")</f>
        <v>November</v>
      </c>
      <c r="F127" s="13" t="e">
        <f>CHOOSE(MONTH(Table2[[#This Row],[Actual Month]]),1,1,1,2,2,2,3,3,3,4,4,4)</f>
        <v>#VALUE!</v>
      </c>
      <c r="G127" s="14">
        <f t="shared" si="1"/>
        <v>11</v>
      </c>
      <c r="H127" s="14" t="s">
        <v>35</v>
      </c>
      <c r="I127" s="7" t="s">
        <v>36</v>
      </c>
      <c r="J127" s="7" t="s">
        <v>37</v>
      </c>
      <c r="K127" s="7" t="s">
        <v>38</v>
      </c>
      <c r="L127" s="15">
        <v>1650239.5062500001</v>
      </c>
    </row>
    <row r="128" spans="1:12" ht="14.25" hidden="1" customHeight="1">
      <c r="A128" s="7" t="s">
        <v>32</v>
      </c>
      <c r="B128" s="7" t="s">
        <v>33</v>
      </c>
      <c r="C128" s="7" t="s">
        <v>43</v>
      </c>
      <c r="D128" s="13">
        <v>41609</v>
      </c>
      <c r="E128" s="13" t="str">
        <f>TEXT(Table2[[#This Row],[Month]],"mmmm")</f>
        <v>December</v>
      </c>
      <c r="F128" s="13" t="e">
        <f>CHOOSE(MONTH(Table2[[#This Row],[Actual Month]]),1,1,1,2,2,2,3,3,3,4,4,4)</f>
        <v>#VALUE!</v>
      </c>
      <c r="G128" s="14">
        <f t="shared" si="1"/>
        <v>12</v>
      </c>
      <c r="H128" s="14" t="s">
        <v>35</v>
      </c>
      <c r="I128" s="7" t="s">
        <v>36</v>
      </c>
      <c r="J128" s="7" t="s">
        <v>37</v>
      </c>
      <c r="K128" s="7" t="s">
        <v>38</v>
      </c>
      <c r="L128" s="15">
        <v>1406546.085</v>
      </c>
    </row>
    <row r="129" spans="1:12" ht="14.25" hidden="1" customHeight="1">
      <c r="A129" s="7" t="s">
        <v>32</v>
      </c>
      <c r="B129" s="7" t="s">
        <v>33</v>
      </c>
      <c r="C129" s="7" t="s">
        <v>43</v>
      </c>
      <c r="D129" s="13">
        <v>41640</v>
      </c>
      <c r="E129" s="13" t="str">
        <f>TEXT(Table2[[#This Row],[Month]],"mmmm")</f>
        <v>January</v>
      </c>
      <c r="F129" s="13" t="e">
        <f>CHOOSE(MONTH(Table2[[#This Row],[Actual Month]]),1,1,1,2,2,2,3,3,3,4,4,4)</f>
        <v>#VALUE!</v>
      </c>
      <c r="G129" s="14">
        <f t="shared" si="1"/>
        <v>1</v>
      </c>
      <c r="H129" s="14" t="s">
        <v>35</v>
      </c>
      <c r="I129" s="7" t="s">
        <v>36</v>
      </c>
      <c r="J129" s="7" t="s">
        <v>37</v>
      </c>
      <c r="K129" s="7" t="s">
        <v>38</v>
      </c>
      <c r="L129" s="15">
        <v>2151540.1949999998</v>
      </c>
    </row>
    <row r="130" spans="1:12" ht="14.25" hidden="1" customHeight="1">
      <c r="A130" s="7" t="s">
        <v>32</v>
      </c>
      <c r="B130" s="7" t="s">
        <v>33</v>
      </c>
      <c r="C130" s="7" t="s">
        <v>43</v>
      </c>
      <c r="D130" s="13">
        <v>41671</v>
      </c>
      <c r="E130" s="13" t="str">
        <f>TEXT(Table2[[#This Row],[Month]],"mmmm")</f>
        <v>February</v>
      </c>
      <c r="F130" s="13" t="e">
        <f>CHOOSE(MONTH(Table2[[#This Row],[Actual Month]]),1,1,1,2,2,2,3,3,3,4,4,4)</f>
        <v>#VALUE!</v>
      </c>
      <c r="G130" s="14">
        <f t="shared" si="1"/>
        <v>2</v>
      </c>
      <c r="H130" s="14" t="s">
        <v>35</v>
      </c>
      <c r="I130" s="7" t="s">
        <v>36</v>
      </c>
      <c r="J130" s="7" t="s">
        <v>37</v>
      </c>
      <c r="K130" s="7" t="s">
        <v>38</v>
      </c>
      <c r="L130" s="15">
        <v>2191228.2262499998</v>
      </c>
    </row>
    <row r="131" spans="1:12" ht="14.25" hidden="1" customHeight="1">
      <c r="A131" s="7" t="s">
        <v>32</v>
      </c>
      <c r="B131" s="7" t="s">
        <v>33</v>
      </c>
      <c r="C131" s="7" t="s">
        <v>43</v>
      </c>
      <c r="D131" s="13">
        <v>41699</v>
      </c>
      <c r="E131" s="13" t="str">
        <f>TEXT(Table2[[#This Row],[Month]],"mmmm")</f>
        <v>March</v>
      </c>
      <c r="F131" s="13" t="e">
        <f>CHOOSE(MONTH(Table2[[#This Row],[Actual Month]]),1,1,1,2,2,2,3,3,3,4,4,4)</f>
        <v>#VALUE!</v>
      </c>
      <c r="G131" s="14">
        <f t="shared" ref="G131:G194" si="2">MONTH(D131)</f>
        <v>3</v>
      </c>
      <c r="H131" s="14" t="s">
        <v>35</v>
      </c>
      <c r="I131" s="7" t="s">
        <v>36</v>
      </c>
      <c r="J131" s="7" t="s">
        <v>37</v>
      </c>
      <c r="K131" s="7" t="s">
        <v>38</v>
      </c>
      <c r="L131" s="15">
        <v>1965526.61625</v>
      </c>
    </row>
    <row r="132" spans="1:12" ht="14.25" hidden="1" customHeight="1">
      <c r="A132" s="7" t="s">
        <v>32</v>
      </c>
      <c r="B132" s="7" t="s">
        <v>33</v>
      </c>
      <c r="C132" s="7" t="s">
        <v>43</v>
      </c>
      <c r="D132" s="13">
        <v>41730</v>
      </c>
      <c r="E132" s="13" t="str">
        <f>TEXT(Table2[[#This Row],[Month]],"mmmm")</f>
        <v>April</v>
      </c>
      <c r="F132" s="13" t="e">
        <f>CHOOSE(MONTH(Table2[[#This Row],[Actual Month]]),1,1,1,2,2,2,3,3,3,4,4,4)</f>
        <v>#VALUE!</v>
      </c>
      <c r="G132" s="14">
        <f t="shared" si="2"/>
        <v>4</v>
      </c>
      <c r="H132" s="14" t="s">
        <v>35</v>
      </c>
      <c r="I132" s="7" t="s">
        <v>36</v>
      </c>
      <c r="J132" s="7" t="s">
        <v>37</v>
      </c>
      <c r="K132" s="7" t="s">
        <v>38</v>
      </c>
      <c r="L132" s="15">
        <v>2084911.36</v>
      </c>
    </row>
    <row r="133" spans="1:12" ht="14.25" hidden="1" customHeight="1">
      <c r="A133" s="7" t="s">
        <v>32</v>
      </c>
      <c r="B133" s="7" t="s">
        <v>33</v>
      </c>
      <c r="C133" s="7" t="s">
        <v>43</v>
      </c>
      <c r="D133" s="13">
        <v>41760</v>
      </c>
      <c r="E133" s="13" t="str">
        <f>TEXT(Table2[[#This Row],[Month]],"mmmm")</f>
        <v>May</v>
      </c>
      <c r="F133" s="13" t="e">
        <f>CHOOSE(MONTH(Table2[[#This Row],[Actual Month]]),1,1,1,2,2,2,3,3,3,4,4,4)</f>
        <v>#VALUE!</v>
      </c>
      <c r="G133" s="14">
        <f t="shared" si="2"/>
        <v>5</v>
      </c>
      <c r="H133" s="14" t="s">
        <v>35</v>
      </c>
      <c r="I133" s="7" t="s">
        <v>36</v>
      </c>
      <c r="J133" s="7" t="s">
        <v>37</v>
      </c>
      <c r="K133" s="7" t="s">
        <v>38</v>
      </c>
      <c r="L133" s="15">
        <v>2053699.35375</v>
      </c>
    </row>
    <row r="134" spans="1:12" ht="14.25" hidden="1" customHeight="1">
      <c r="A134" s="7" t="s">
        <v>32</v>
      </c>
      <c r="B134" s="7" t="s">
        <v>33</v>
      </c>
      <c r="C134" s="7" t="s">
        <v>43</v>
      </c>
      <c r="D134" s="13">
        <v>41791</v>
      </c>
      <c r="E134" s="13" t="str">
        <f>TEXT(Table2[[#This Row],[Month]],"mmmm")</f>
        <v>June</v>
      </c>
      <c r="F134" s="13" t="e">
        <f>CHOOSE(MONTH(Table2[[#This Row],[Actual Month]]),1,1,1,2,2,2,3,3,3,4,4,4)</f>
        <v>#VALUE!</v>
      </c>
      <c r="G134" s="14">
        <f t="shared" si="2"/>
        <v>6</v>
      </c>
      <c r="H134" s="14" t="s">
        <v>35</v>
      </c>
      <c r="I134" s="7" t="s">
        <v>36</v>
      </c>
      <c r="J134" s="7" t="s">
        <v>37</v>
      </c>
      <c r="K134" s="7" t="s">
        <v>38</v>
      </c>
      <c r="L134" s="15">
        <v>2197266.9237500001</v>
      </c>
    </row>
    <row r="135" spans="1:12" ht="14.25" hidden="1" customHeight="1">
      <c r="A135" s="7" t="s">
        <v>32</v>
      </c>
      <c r="B135" s="7" t="s">
        <v>33</v>
      </c>
      <c r="C135" s="7" t="s">
        <v>43</v>
      </c>
      <c r="D135" s="13">
        <v>41456</v>
      </c>
      <c r="E135" s="13" t="str">
        <f>TEXT(Table2[[#This Row],[Month]],"mmmm")</f>
        <v>July</v>
      </c>
      <c r="F135" s="13" t="e">
        <f>CHOOSE(MONTH(Table2[[#This Row],[Actual Month]]),1,1,1,2,2,2,3,3,3,4,4,4)</f>
        <v>#VALUE!</v>
      </c>
      <c r="G135" s="14">
        <f t="shared" si="2"/>
        <v>7</v>
      </c>
      <c r="H135" s="14" t="s">
        <v>35</v>
      </c>
      <c r="I135" s="7" t="s">
        <v>36</v>
      </c>
      <c r="J135" s="7" t="s">
        <v>39</v>
      </c>
      <c r="K135" s="7" t="s">
        <v>38</v>
      </c>
      <c r="L135" s="15">
        <v>3532457.4424999999</v>
      </c>
    </row>
    <row r="136" spans="1:12" ht="14.25" hidden="1" customHeight="1">
      <c r="A136" s="7" t="s">
        <v>32</v>
      </c>
      <c r="B136" s="7" t="s">
        <v>33</v>
      </c>
      <c r="C136" s="7" t="s">
        <v>43</v>
      </c>
      <c r="D136" s="13">
        <v>41487</v>
      </c>
      <c r="E136" s="13" t="str">
        <f>TEXT(Table2[[#This Row],[Month]],"mmmm")</f>
        <v>August</v>
      </c>
      <c r="F136" s="13" t="e">
        <f>CHOOSE(MONTH(Table2[[#This Row],[Actual Month]]),1,1,1,2,2,2,3,3,3,4,4,4)</f>
        <v>#VALUE!</v>
      </c>
      <c r="G136" s="14">
        <f t="shared" si="2"/>
        <v>8</v>
      </c>
      <c r="H136" s="14" t="s">
        <v>35</v>
      </c>
      <c r="I136" s="7" t="s">
        <v>36</v>
      </c>
      <c r="J136" s="7" t="s">
        <v>39</v>
      </c>
      <c r="K136" s="7" t="s">
        <v>38</v>
      </c>
      <c r="L136" s="15">
        <v>3902845.5225</v>
      </c>
    </row>
    <row r="137" spans="1:12" ht="14.25" hidden="1" customHeight="1">
      <c r="A137" s="7" t="s">
        <v>32</v>
      </c>
      <c r="B137" s="7" t="s">
        <v>33</v>
      </c>
      <c r="C137" s="7" t="s">
        <v>43</v>
      </c>
      <c r="D137" s="13">
        <v>41518</v>
      </c>
      <c r="E137" s="13" t="str">
        <f>TEXT(Table2[[#This Row],[Month]],"mmmm")</f>
        <v>September</v>
      </c>
      <c r="F137" s="13" t="e">
        <f>CHOOSE(MONTH(Table2[[#This Row],[Actual Month]]),1,1,1,2,2,2,3,3,3,4,4,4)</f>
        <v>#VALUE!</v>
      </c>
      <c r="G137" s="14">
        <f t="shared" si="2"/>
        <v>9</v>
      </c>
      <c r="H137" s="14" t="s">
        <v>35</v>
      </c>
      <c r="I137" s="7" t="s">
        <v>36</v>
      </c>
      <c r="J137" s="7" t="s">
        <v>39</v>
      </c>
      <c r="K137" s="7" t="s">
        <v>38</v>
      </c>
      <c r="L137" s="15">
        <v>3398742.4775</v>
      </c>
    </row>
    <row r="138" spans="1:12" ht="14.25" hidden="1" customHeight="1">
      <c r="A138" s="7" t="s">
        <v>32</v>
      </c>
      <c r="B138" s="7" t="s">
        <v>33</v>
      </c>
      <c r="C138" s="7" t="s">
        <v>43</v>
      </c>
      <c r="D138" s="13">
        <v>41548</v>
      </c>
      <c r="E138" s="13" t="str">
        <f>TEXT(Table2[[#This Row],[Month]],"mmmm")</f>
        <v>October</v>
      </c>
      <c r="F138" s="13" t="e">
        <f>CHOOSE(MONTH(Table2[[#This Row],[Actual Month]]),1,1,1,2,2,2,3,3,3,4,4,4)</f>
        <v>#VALUE!</v>
      </c>
      <c r="G138" s="14">
        <f t="shared" si="2"/>
        <v>10</v>
      </c>
      <c r="H138" s="14" t="s">
        <v>35</v>
      </c>
      <c r="I138" s="7" t="s">
        <v>36</v>
      </c>
      <c r="J138" s="7" t="s">
        <v>39</v>
      </c>
      <c r="K138" s="7" t="s">
        <v>38</v>
      </c>
      <c r="L138" s="15">
        <v>3004378.4075000002</v>
      </c>
    </row>
    <row r="139" spans="1:12" ht="14.25" hidden="1" customHeight="1">
      <c r="A139" s="7" t="s">
        <v>32</v>
      </c>
      <c r="B139" s="7" t="s">
        <v>33</v>
      </c>
      <c r="C139" s="7" t="s">
        <v>43</v>
      </c>
      <c r="D139" s="13">
        <v>41579</v>
      </c>
      <c r="E139" s="13" t="str">
        <f>TEXT(Table2[[#This Row],[Month]],"mmmm")</f>
        <v>November</v>
      </c>
      <c r="F139" s="13" t="e">
        <f>CHOOSE(MONTH(Table2[[#This Row],[Actual Month]]),1,1,1,2,2,2,3,3,3,4,4,4)</f>
        <v>#VALUE!</v>
      </c>
      <c r="G139" s="14">
        <f t="shared" si="2"/>
        <v>11</v>
      </c>
      <c r="H139" s="14" t="s">
        <v>35</v>
      </c>
      <c r="I139" s="7" t="s">
        <v>36</v>
      </c>
      <c r="J139" s="7" t="s">
        <v>39</v>
      </c>
      <c r="K139" s="7" t="s">
        <v>38</v>
      </c>
      <c r="L139" s="15">
        <v>3300479.0125000002</v>
      </c>
    </row>
    <row r="140" spans="1:12" ht="14.25" hidden="1" customHeight="1">
      <c r="A140" s="7" t="s">
        <v>32</v>
      </c>
      <c r="B140" s="7" t="s">
        <v>33</v>
      </c>
      <c r="C140" s="7" t="s">
        <v>43</v>
      </c>
      <c r="D140" s="13">
        <v>41609</v>
      </c>
      <c r="E140" s="13" t="str">
        <f>TEXT(Table2[[#This Row],[Month]],"mmmm")</f>
        <v>December</v>
      </c>
      <c r="F140" s="13" t="e">
        <f>CHOOSE(MONTH(Table2[[#This Row],[Actual Month]]),1,1,1,2,2,2,3,3,3,4,4,4)</f>
        <v>#VALUE!</v>
      </c>
      <c r="G140" s="14">
        <f t="shared" si="2"/>
        <v>12</v>
      </c>
      <c r="H140" s="14" t="s">
        <v>35</v>
      </c>
      <c r="I140" s="7" t="s">
        <v>36</v>
      </c>
      <c r="J140" s="7" t="s">
        <v>39</v>
      </c>
      <c r="K140" s="7" t="s">
        <v>38</v>
      </c>
      <c r="L140" s="15">
        <v>2813092.17</v>
      </c>
    </row>
    <row r="141" spans="1:12" ht="14.25" hidden="1" customHeight="1">
      <c r="A141" s="7" t="s">
        <v>32</v>
      </c>
      <c r="B141" s="7" t="s">
        <v>33</v>
      </c>
      <c r="C141" s="7" t="s">
        <v>43</v>
      </c>
      <c r="D141" s="13">
        <v>41640</v>
      </c>
      <c r="E141" s="13" t="str">
        <f>TEXT(Table2[[#This Row],[Month]],"mmmm")</f>
        <v>January</v>
      </c>
      <c r="F141" s="13" t="e">
        <f>CHOOSE(MONTH(Table2[[#This Row],[Actual Month]]),1,1,1,2,2,2,3,3,3,4,4,4)</f>
        <v>#VALUE!</v>
      </c>
      <c r="G141" s="14">
        <f t="shared" si="2"/>
        <v>1</v>
      </c>
      <c r="H141" s="14" t="s">
        <v>35</v>
      </c>
      <c r="I141" s="7" t="s">
        <v>36</v>
      </c>
      <c r="J141" s="7" t="s">
        <v>39</v>
      </c>
      <c r="K141" s="7" t="s">
        <v>38</v>
      </c>
      <c r="L141" s="15">
        <v>4303080.3899999997</v>
      </c>
    </row>
    <row r="142" spans="1:12" ht="14.25" hidden="1" customHeight="1">
      <c r="A142" s="7" t="s">
        <v>32</v>
      </c>
      <c r="B142" s="7" t="s">
        <v>33</v>
      </c>
      <c r="C142" s="7" t="s">
        <v>43</v>
      </c>
      <c r="D142" s="13">
        <v>41671</v>
      </c>
      <c r="E142" s="13" t="str">
        <f>TEXT(Table2[[#This Row],[Month]],"mmmm")</f>
        <v>February</v>
      </c>
      <c r="F142" s="13" t="e">
        <f>CHOOSE(MONTH(Table2[[#This Row],[Actual Month]]),1,1,1,2,2,2,3,3,3,4,4,4)</f>
        <v>#VALUE!</v>
      </c>
      <c r="G142" s="14">
        <f t="shared" si="2"/>
        <v>2</v>
      </c>
      <c r="H142" s="14" t="s">
        <v>35</v>
      </c>
      <c r="I142" s="7" t="s">
        <v>36</v>
      </c>
      <c r="J142" s="7" t="s">
        <v>39</v>
      </c>
      <c r="K142" s="7" t="s">
        <v>38</v>
      </c>
      <c r="L142" s="15">
        <v>4382456.4524999997</v>
      </c>
    </row>
    <row r="143" spans="1:12" ht="14.25" hidden="1" customHeight="1">
      <c r="A143" s="7" t="s">
        <v>32</v>
      </c>
      <c r="B143" s="7" t="s">
        <v>33</v>
      </c>
      <c r="C143" s="7" t="s">
        <v>43</v>
      </c>
      <c r="D143" s="13">
        <v>41699</v>
      </c>
      <c r="E143" s="13" t="str">
        <f>TEXT(Table2[[#This Row],[Month]],"mmmm")</f>
        <v>March</v>
      </c>
      <c r="F143" s="13" t="e">
        <f>CHOOSE(MONTH(Table2[[#This Row],[Actual Month]]),1,1,1,2,2,2,3,3,3,4,4,4)</f>
        <v>#VALUE!</v>
      </c>
      <c r="G143" s="14">
        <f t="shared" si="2"/>
        <v>3</v>
      </c>
      <c r="H143" s="14" t="s">
        <v>35</v>
      </c>
      <c r="I143" s="7" t="s">
        <v>36</v>
      </c>
      <c r="J143" s="7" t="s">
        <v>39</v>
      </c>
      <c r="K143" s="7" t="s">
        <v>38</v>
      </c>
      <c r="L143" s="15">
        <v>3931053.2324999999</v>
      </c>
    </row>
    <row r="144" spans="1:12" ht="14.25" hidden="1" customHeight="1">
      <c r="A144" s="7" t="s">
        <v>32</v>
      </c>
      <c r="B144" s="7" t="s">
        <v>33</v>
      </c>
      <c r="C144" s="7" t="s">
        <v>43</v>
      </c>
      <c r="D144" s="13">
        <v>41730</v>
      </c>
      <c r="E144" s="13" t="str">
        <f>TEXT(Table2[[#This Row],[Month]],"mmmm")</f>
        <v>April</v>
      </c>
      <c r="F144" s="13" t="e">
        <f>CHOOSE(MONTH(Table2[[#This Row],[Actual Month]]),1,1,1,2,2,2,3,3,3,4,4,4)</f>
        <v>#VALUE!</v>
      </c>
      <c r="G144" s="14">
        <f t="shared" si="2"/>
        <v>4</v>
      </c>
      <c r="H144" s="14" t="s">
        <v>35</v>
      </c>
      <c r="I144" s="7" t="s">
        <v>36</v>
      </c>
      <c r="J144" s="7" t="s">
        <v>39</v>
      </c>
      <c r="K144" s="7" t="s">
        <v>38</v>
      </c>
      <c r="L144" s="15">
        <v>4169822.72</v>
      </c>
    </row>
    <row r="145" spans="1:12" ht="14.25" hidden="1" customHeight="1">
      <c r="A145" s="7" t="s">
        <v>32</v>
      </c>
      <c r="B145" s="7" t="s">
        <v>33</v>
      </c>
      <c r="C145" s="7" t="s">
        <v>43</v>
      </c>
      <c r="D145" s="13">
        <v>41760</v>
      </c>
      <c r="E145" s="13" t="str">
        <f>TEXT(Table2[[#This Row],[Month]],"mmmm")</f>
        <v>May</v>
      </c>
      <c r="F145" s="13" t="e">
        <f>CHOOSE(MONTH(Table2[[#This Row],[Actual Month]]),1,1,1,2,2,2,3,3,3,4,4,4)</f>
        <v>#VALUE!</v>
      </c>
      <c r="G145" s="14">
        <f t="shared" si="2"/>
        <v>5</v>
      </c>
      <c r="H145" s="14" t="s">
        <v>35</v>
      </c>
      <c r="I145" s="7" t="s">
        <v>36</v>
      </c>
      <c r="J145" s="7" t="s">
        <v>39</v>
      </c>
      <c r="K145" s="7" t="s">
        <v>38</v>
      </c>
      <c r="L145" s="15">
        <v>4107398.7075</v>
      </c>
    </row>
    <row r="146" spans="1:12" ht="14.25" hidden="1" customHeight="1">
      <c r="A146" s="7" t="s">
        <v>32</v>
      </c>
      <c r="B146" s="7" t="s">
        <v>33</v>
      </c>
      <c r="C146" s="7" t="s">
        <v>43</v>
      </c>
      <c r="D146" s="13">
        <v>41791</v>
      </c>
      <c r="E146" s="13" t="str">
        <f>TEXT(Table2[[#This Row],[Month]],"mmmm")</f>
        <v>June</v>
      </c>
      <c r="F146" s="13" t="e">
        <f>CHOOSE(MONTH(Table2[[#This Row],[Actual Month]]),1,1,1,2,2,2,3,3,3,4,4,4)</f>
        <v>#VALUE!</v>
      </c>
      <c r="G146" s="14">
        <f t="shared" si="2"/>
        <v>6</v>
      </c>
      <c r="H146" s="14" t="s">
        <v>35</v>
      </c>
      <c r="I146" s="7" t="s">
        <v>36</v>
      </c>
      <c r="J146" s="7" t="s">
        <v>39</v>
      </c>
      <c r="K146" s="7" t="s">
        <v>38</v>
      </c>
      <c r="L146" s="15">
        <v>4394533.8475000001</v>
      </c>
    </row>
    <row r="147" spans="1:12" ht="14.25" hidden="1" customHeight="1">
      <c r="A147" s="7" t="s">
        <v>32</v>
      </c>
      <c r="B147" s="7" t="s">
        <v>33</v>
      </c>
      <c r="C147" s="7" t="s">
        <v>43</v>
      </c>
      <c r="D147" s="13">
        <v>41456</v>
      </c>
      <c r="E147" s="13" t="str">
        <f>TEXT(Table2[[#This Row],[Month]],"mmmm")</f>
        <v>July</v>
      </c>
      <c r="F147" s="13" t="e">
        <f>CHOOSE(MONTH(Table2[[#This Row],[Actual Month]]),1,1,1,2,2,2,3,3,3,4,4,4)</f>
        <v>#VALUE!</v>
      </c>
      <c r="G147" s="14">
        <f t="shared" si="2"/>
        <v>7</v>
      </c>
      <c r="H147" s="14" t="s">
        <v>35</v>
      </c>
      <c r="I147" s="7" t="s">
        <v>40</v>
      </c>
      <c r="J147" s="7" t="s">
        <v>37</v>
      </c>
      <c r="K147" s="7" t="s">
        <v>38</v>
      </c>
      <c r="L147" s="15">
        <v>1554281.2747</v>
      </c>
    </row>
    <row r="148" spans="1:12" ht="14.25" hidden="1" customHeight="1">
      <c r="A148" s="7" t="s">
        <v>32</v>
      </c>
      <c r="B148" s="7" t="s">
        <v>33</v>
      </c>
      <c r="C148" s="7" t="s">
        <v>43</v>
      </c>
      <c r="D148" s="13">
        <v>41487</v>
      </c>
      <c r="E148" s="13" t="str">
        <f>TEXT(Table2[[#This Row],[Month]],"mmmm")</f>
        <v>August</v>
      </c>
      <c r="F148" s="13" t="e">
        <f>CHOOSE(MONTH(Table2[[#This Row],[Actual Month]]),1,1,1,2,2,2,3,3,3,4,4,4)</f>
        <v>#VALUE!</v>
      </c>
      <c r="G148" s="14">
        <f t="shared" si="2"/>
        <v>8</v>
      </c>
      <c r="H148" s="14" t="s">
        <v>35</v>
      </c>
      <c r="I148" s="7" t="s">
        <v>40</v>
      </c>
      <c r="J148" s="7" t="s">
        <v>37</v>
      </c>
      <c r="K148" s="7" t="s">
        <v>38</v>
      </c>
      <c r="L148" s="15">
        <v>1717252.0299</v>
      </c>
    </row>
    <row r="149" spans="1:12" ht="14.25" hidden="1" customHeight="1">
      <c r="A149" s="7" t="s">
        <v>32</v>
      </c>
      <c r="B149" s="7" t="s">
        <v>33</v>
      </c>
      <c r="C149" s="7" t="s">
        <v>43</v>
      </c>
      <c r="D149" s="13">
        <v>41518</v>
      </c>
      <c r="E149" s="13" t="str">
        <f>TEXT(Table2[[#This Row],[Month]],"mmmm")</f>
        <v>September</v>
      </c>
      <c r="F149" s="13" t="e">
        <f>CHOOSE(MONTH(Table2[[#This Row],[Actual Month]]),1,1,1,2,2,2,3,3,3,4,4,4)</f>
        <v>#VALUE!</v>
      </c>
      <c r="G149" s="14">
        <f t="shared" si="2"/>
        <v>9</v>
      </c>
      <c r="H149" s="14" t="s">
        <v>35</v>
      </c>
      <c r="I149" s="7" t="s">
        <v>40</v>
      </c>
      <c r="J149" s="7" t="s">
        <v>37</v>
      </c>
      <c r="K149" s="7" t="s">
        <v>38</v>
      </c>
      <c r="L149" s="15">
        <v>1495446.6901</v>
      </c>
    </row>
    <row r="150" spans="1:12" ht="14.25" hidden="1" customHeight="1">
      <c r="A150" s="7" t="s">
        <v>32</v>
      </c>
      <c r="B150" s="7" t="s">
        <v>33</v>
      </c>
      <c r="C150" s="7" t="s">
        <v>43</v>
      </c>
      <c r="D150" s="13">
        <v>41548</v>
      </c>
      <c r="E150" s="13" t="str">
        <f>TEXT(Table2[[#This Row],[Month]],"mmmm")</f>
        <v>October</v>
      </c>
      <c r="F150" s="13" t="e">
        <f>CHOOSE(MONTH(Table2[[#This Row],[Actual Month]]),1,1,1,2,2,2,3,3,3,4,4,4)</f>
        <v>#VALUE!</v>
      </c>
      <c r="G150" s="14">
        <f t="shared" si="2"/>
        <v>10</v>
      </c>
      <c r="H150" s="14" t="s">
        <v>35</v>
      </c>
      <c r="I150" s="7" t="s">
        <v>40</v>
      </c>
      <c r="J150" s="7" t="s">
        <v>37</v>
      </c>
      <c r="K150" s="7" t="s">
        <v>38</v>
      </c>
      <c r="L150" s="15">
        <v>1321926.4993</v>
      </c>
    </row>
    <row r="151" spans="1:12" ht="14.25" hidden="1" customHeight="1">
      <c r="A151" s="7" t="s">
        <v>32</v>
      </c>
      <c r="B151" s="7" t="s">
        <v>33</v>
      </c>
      <c r="C151" s="7" t="s">
        <v>43</v>
      </c>
      <c r="D151" s="13">
        <v>41579</v>
      </c>
      <c r="E151" s="13" t="str">
        <f>TEXT(Table2[[#This Row],[Month]],"mmmm")</f>
        <v>November</v>
      </c>
      <c r="F151" s="13" t="e">
        <f>CHOOSE(MONTH(Table2[[#This Row],[Actual Month]]),1,1,1,2,2,2,3,3,3,4,4,4)</f>
        <v>#VALUE!</v>
      </c>
      <c r="G151" s="14">
        <f t="shared" si="2"/>
        <v>11</v>
      </c>
      <c r="H151" s="14" t="s">
        <v>35</v>
      </c>
      <c r="I151" s="7" t="s">
        <v>40</v>
      </c>
      <c r="J151" s="7" t="s">
        <v>37</v>
      </c>
      <c r="K151" s="7" t="s">
        <v>38</v>
      </c>
      <c r="L151" s="15">
        <v>1452210.7655</v>
      </c>
    </row>
    <row r="152" spans="1:12" ht="14.25" hidden="1" customHeight="1">
      <c r="A152" s="7" t="s">
        <v>32</v>
      </c>
      <c r="B152" s="7" t="s">
        <v>33</v>
      </c>
      <c r="C152" s="7" t="s">
        <v>43</v>
      </c>
      <c r="D152" s="13">
        <v>41609</v>
      </c>
      <c r="E152" s="13" t="str">
        <f>TEXT(Table2[[#This Row],[Month]],"mmmm")</f>
        <v>December</v>
      </c>
      <c r="F152" s="13" t="e">
        <f>CHOOSE(MONTH(Table2[[#This Row],[Actual Month]]),1,1,1,2,2,2,3,3,3,4,4,4)</f>
        <v>#VALUE!</v>
      </c>
      <c r="G152" s="14">
        <f t="shared" si="2"/>
        <v>12</v>
      </c>
      <c r="H152" s="14" t="s">
        <v>35</v>
      </c>
      <c r="I152" s="7" t="s">
        <v>40</v>
      </c>
      <c r="J152" s="7" t="s">
        <v>37</v>
      </c>
      <c r="K152" s="7" t="s">
        <v>38</v>
      </c>
      <c r="L152" s="15">
        <v>1237760.5548</v>
      </c>
    </row>
    <row r="153" spans="1:12" ht="14.25" hidden="1" customHeight="1">
      <c r="A153" s="7" t="s">
        <v>32</v>
      </c>
      <c r="B153" s="7" t="s">
        <v>33</v>
      </c>
      <c r="C153" s="7" t="s">
        <v>43</v>
      </c>
      <c r="D153" s="13">
        <v>41640</v>
      </c>
      <c r="E153" s="13" t="str">
        <f>TEXT(Table2[[#This Row],[Month]],"mmmm")</f>
        <v>January</v>
      </c>
      <c r="F153" s="13" t="e">
        <f>CHOOSE(MONTH(Table2[[#This Row],[Actual Month]]),1,1,1,2,2,2,3,3,3,4,4,4)</f>
        <v>#VALUE!</v>
      </c>
      <c r="G153" s="14">
        <f t="shared" si="2"/>
        <v>1</v>
      </c>
      <c r="H153" s="14" t="s">
        <v>35</v>
      </c>
      <c r="I153" s="7" t="s">
        <v>40</v>
      </c>
      <c r="J153" s="7" t="s">
        <v>37</v>
      </c>
      <c r="K153" s="7" t="s">
        <v>38</v>
      </c>
      <c r="L153" s="15">
        <v>1893355.3716</v>
      </c>
    </row>
    <row r="154" spans="1:12" ht="14.25" hidden="1" customHeight="1">
      <c r="A154" s="7" t="s">
        <v>32</v>
      </c>
      <c r="B154" s="7" t="s">
        <v>33</v>
      </c>
      <c r="C154" s="7" t="s">
        <v>43</v>
      </c>
      <c r="D154" s="13">
        <v>41671</v>
      </c>
      <c r="E154" s="13" t="str">
        <f>TEXT(Table2[[#This Row],[Month]],"mmmm")</f>
        <v>February</v>
      </c>
      <c r="F154" s="13" t="e">
        <f>CHOOSE(MONTH(Table2[[#This Row],[Actual Month]]),1,1,1,2,2,2,3,3,3,4,4,4)</f>
        <v>#VALUE!</v>
      </c>
      <c r="G154" s="14">
        <f t="shared" si="2"/>
        <v>2</v>
      </c>
      <c r="H154" s="14" t="s">
        <v>35</v>
      </c>
      <c r="I154" s="7" t="s">
        <v>40</v>
      </c>
      <c r="J154" s="7" t="s">
        <v>37</v>
      </c>
      <c r="K154" s="7" t="s">
        <v>38</v>
      </c>
      <c r="L154" s="15">
        <v>1928280.8390999998</v>
      </c>
    </row>
    <row r="155" spans="1:12" ht="14.25" hidden="1" customHeight="1">
      <c r="A155" s="7" t="s">
        <v>32</v>
      </c>
      <c r="B155" s="7" t="s">
        <v>33</v>
      </c>
      <c r="C155" s="7" t="s">
        <v>43</v>
      </c>
      <c r="D155" s="13">
        <v>41699</v>
      </c>
      <c r="E155" s="13" t="str">
        <f>TEXT(Table2[[#This Row],[Month]],"mmmm")</f>
        <v>March</v>
      </c>
      <c r="F155" s="13" t="e">
        <f>CHOOSE(MONTH(Table2[[#This Row],[Actual Month]]),1,1,1,2,2,2,3,3,3,4,4,4)</f>
        <v>#VALUE!</v>
      </c>
      <c r="G155" s="14">
        <f t="shared" si="2"/>
        <v>3</v>
      </c>
      <c r="H155" s="14" t="s">
        <v>35</v>
      </c>
      <c r="I155" s="7" t="s">
        <v>40</v>
      </c>
      <c r="J155" s="7" t="s">
        <v>37</v>
      </c>
      <c r="K155" s="7" t="s">
        <v>38</v>
      </c>
      <c r="L155" s="15">
        <v>1729663.4223</v>
      </c>
    </row>
    <row r="156" spans="1:12" ht="14.25" hidden="1" customHeight="1">
      <c r="A156" s="7" t="s">
        <v>32</v>
      </c>
      <c r="B156" s="7" t="s">
        <v>33</v>
      </c>
      <c r="C156" s="7" t="s">
        <v>43</v>
      </c>
      <c r="D156" s="13">
        <v>41730</v>
      </c>
      <c r="E156" s="13" t="str">
        <f>TEXT(Table2[[#This Row],[Month]],"mmmm")</f>
        <v>April</v>
      </c>
      <c r="F156" s="13" t="e">
        <f>CHOOSE(MONTH(Table2[[#This Row],[Actual Month]]),1,1,1,2,2,2,3,3,3,4,4,4)</f>
        <v>#VALUE!</v>
      </c>
      <c r="G156" s="14">
        <f t="shared" si="2"/>
        <v>4</v>
      </c>
      <c r="H156" s="14" t="s">
        <v>35</v>
      </c>
      <c r="I156" s="7" t="s">
        <v>40</v>
      </c>
      <c r="J156" s="7" t="s">
        <v>37</v>
      </c>
      <c r="K156" s="7" t="s">
        <v>38</v>
      </c>
      <c r="L156" s="15">
        <v>1834721.9968000001</v>
      </c>
    </row>
    <row r="157" spans="1:12" ht="14.25" hidden="1" customHeight="1">
      <c r="A157" s="7" t="s">
        <v>32</v>
      </c>
      <c r="B157" s="7" t="s">
        <v>33</v>
      </c>
      <c r="C157" s="7" t="s">
        <v>43</v>
      </c>
      <c r="D157" s="13">
        <v>41760</v>
      </c>
      <c r="E157" s="13" t="str">
        <f>TEXT(Table2[[#This Row],[Month]],"mmmm")</f>
        <v>May</v>
      </c>
      <c r="F157" s="13" t="e">
        <f>CHOOSE(MONTH(Table2[[#This Row],[Actual Month]]),1,1,1,2,2,2,3,3,3,4,4,4)</f>
        <v>#VALUE!</v>
      </c>
      <c r="G157" s="14">
        <f t="shared" si="2"/>
        <v>5</v>
      </c>
      <c r="H157" s="14" t="s">
        <v>35</v>
      </c>
      <c r="I157" s="7" t="s">
        <v>40</v>
      </c>
      <c r="J157" s="7" t="s">
        <v>37</v>
      </c>
      <c r="K157" s="7" t="s">
        <v>38</v>
      </c>
      <c r="L157" s="15">
        <v>1807255.4313000001</v>
      </c>
    </row>
    <row r="158" spans="1:12" ht="14.25" hidden="1" customHeight="1">
      <c r="A158" s="7" t="s">
        <v>32</v>
      </c>
      <c r="B158" s="7" t="s">
        <v>33</v>
      </c>
      <c r="C158" s="7" t="s">
        <v>43</v>
      </c>
      <c r="D158" s="13">
        <v>41791</v>
      </c>
      <c r="E158" s="13" t="str">
        <f>TEXT(Table2[[#This Row],[Month]],"mmmm")</f>
        <v>June</v>
      </c>
      <c r="F158" s="13" t="e">
        <f>CHOOSE(MONTH(Table2[[#This Row],[Actual Month]]),1,1,1,2,2,2,3,3,3,4,4,4)</f>
        <v>#VALUE!</v>
      </c>
      <c r="G158" s="14">
        <f t="shared" si="2"/>
        <v>6</v>
      </c>
      <c r="H158" s="14" t="s">
        <v>35</v>
      </c>
      <c r="I158" s="7" t="s">
        <v>40</v>
      </c>
      <c r="J158" s="7" t="s">
        <v>37</v>
      </c>
      <c r="K158" s="7" t="s">
        <v>38</v>
      </c>
      <c r="L158" s="15">
        <v>1933594.8929000001</v>
      </c>
    </row>
    <row r="159" spans="1:12" ht="14.25" hidden="1" customHeight="1">
      <c r="A159" s="7" t="s">
        <v>32</v>
      </c>
      <c r="B159" s="7" t="s">
        <v>33</v>
      </c>
      <c r="C159" s="7" t="s">
        <v>43</v>
      </c>
      <c r="D159" s="13">
        <v>41456</v>
      </c>
      <c r="E159" s="13" t="str">
        <f>TEXT(Table2[[#This Row],[Month]],"mmmm")</f>
        <v>July</v>
      </c>
      <c r="F159" s="13" t="e">
        <f>CHOOSE(MONTH(Table2[[#This Row],[Actual Month]]),1,1,1,2,2,2,3,3,3,4,4,4)</f>
        <v>#VALUE!</v>
      </c>
      <c r="G159" s="14">
        <f t="shared" si="2"/>
        <v>7</v>
      </c>
      <c r="H159" s="14" t="s">
        <v>35</v>
      </c>
      <c r="I159" s="7" t="s">
        <v>40</v>
      </c>
      <c r="J159" s="7" t="s">
        <v>39</v>
      </c>
      <c r="K159" s="7" t="s">
        <v>38</v>
      </c>
      <c r="L159" s="15">
        <v>2825965.9539999999</v>
      </c>
    </row>
    <row r="160" spans="1:12" ht="14.25" hidden="1" customHeight="1">
      <c r="A160" s="7" t="s">
        <v>32</v>
      </c>
      <c r="B160" s="7" t="s">
        <v>33</v>
      </c>
      <c r="C160" s="7" t="s">
        <v>43</v>
      </c>
      <c r="D160" s="13">
        <v>41487</v>
      </c>
      <c r="E160" s="13" t="str">
        <f>TEXT(Table2[[#This Row],[Month]],"mmmm")</f>
        <v>August</v>
      </c>
      <c r="F160" s="13" t="e">
        <f>CHOOSE(MONTH(Table2[[#This Row],[Actual Month]]),1,1,1,2,2,2,3,3,3,4,4,4)</f>
        <v>#VALUE!</v>
      </c>
      <c r="G160" s="14">
        <f t="shared" si="2"/>
        <v>8</v>
      </c>
      <c r="H160" s="14" t="s">
        <v>35</v>
      </c>
      <c r="I160" s="7" t="s">
        <v>40</v>
      </c>
      <c r="J160" s="7" t="s">
        <v>39</v>
      </c>
      <c r="K160" s="7" t="s">
        <v>38</v>
      </c>
      <c r="L160" s="15">
        <v>2122276.4180000001</v>
      </c>
    </row>
    <row r="161" spans="1:12" ht="14.25" hidden="1" customHeight="1">
      <c r="A161" s="7" t="s">
        <v>32</v>
      </c>
      <c r="B161" s="7" t="s">
        <v>33</v>
      </c>
      <c r="C161" s="7" t="s">
        <v>43</v>
      </c>
      <c r="D161" s="13">
        <v>41518</v>
      </c>
      <c r="E161" s="13" t="str">
        <f>TEXT(Table2[[#This Row],[Month]],"mmmm")</f>
        <v>September</v>
      </c>
      <c r="F161" s="13" t="e">
        <f>CHOOSE(MONTH(Table2[[#This Row],[Actual Month]]),1,1,1,2,2,2,3,3,3,4,4,4)</f>
        <v>#VALUE!</v>
      </c>
      <c r="G161" s="14">
        <f t="shared" si="2"/>
        <v>9</v>
      </c>
      <c r="H161" s="14" t="s">
        <v>35</v>
      </c>
      <c r="I161" s="7" t="s">
        <v>40</v>
      </c>
      <c r="J161" s="7" t="s">
        <v>39</v>
      </c>
      <c r="K161" s="7" t="s">
        <v>38</v>
      </c>
      <c r="L161" s="15">
        <v>3718993.9819999998</v>
      </c>
    </row>
    <row r="162" spans="1:12" ht="14.25" hidden="1" customHeight="1">
      <c r="A162" s="7" t="s">
        <v>32</v>
      </c>
      <c r="B162" s="7" t="s">
        <v>33</v>
      </c>
      <c r="C162" s="7" t="s">
        <v>43</v>
      </c>
      <c r="D162" s="13">
        <v>41548</v>
      </c>
      <c r="E162" s="13" t="str">
        <f>TEXT(Table2[[#This Row],[Month]],"mmmm")</f>
        <v>October</v>
      </c>
      <c r="F162" s="13" t="e">
        <f>CHOOSE(MONTH(Table2[[#This Row],[Actual Month]]),1,1,1,2,2,2,3,3,3,4,4,4)</f>
        <v>#VALUE!</v>
      </c>
      <c r="G162" s="14">
        <f t="shared" si="2"/>
        <v>10</v>
      </c>
      <c r="H162" s="14" t="s">
        <v>35</v>
      </c>
      <c r="I162" s="7" t="s">
        <v>40</v>
      </c>
      <c r="J162" s="7" t="s">
        <v>39</v>
      </c>
      <c r="K162" s="7" t="s">
        <v>38</v>
      </c>
      <c r="L162" s="15">
        <v>3403502.7259999998</v>
      </c>
    </row>
    <row r="163" spans="1:12" ht="14.25" hidden="1" customHeight="1">
      <c r="A163" s="7" t="s">
        <v>32</v>
      </c>
      <c r="B163" s="7" t="s">
        <v>33</v>
      </c>
      <c r="C163" s="7" t="s">
        <v>43</v>
      </c>
      <c r="D163" s="13">
        <v>41579</v>
      </c>
      <c r="E163" s="13" t="str">
        <f>TEXT(Table2[[#This Row],[Month]],"mmmm")</f>
        <v>November</v>
      </c>
      <c r="F163" s="13" t="e">
        <f>CHOOSE(MONTH(Table2[[#This Row],[Actual Month]]),1,1,1,2,2,2,3,3,3,4,4,4)</f>
        <v>#VALUE!</v>
      </c>
      <c r="G163" s="14">
        <f t="shared" si="2"/>
        <v>11</v>
      </c>
      <c r="H163" s="14" t="s">
        <v>35</v>
      </c>
      <c r="I163" s="7" t="s">
        <v>40</v>
      </c>
      <c r="J163" s="7" t="s">
        <v>39</v>
      </c>
      <c r="K163" s="7" t="s">
        <v>38</v>
      </c>
      <c r="L163" s="15">
        <v>2640383.2100000004</v>
      </c>
    </row>
    <row r="164" spans="1:12" ht="14.25" hidden="1" customHeight="1">
      <c r="A164" s="7" t="s">
        <v>32</v>
      </c>
      <c r="B164" s="7" t="s">
        <v>33</v>
      </c>
      <c r="C164" s="7" t="s">
        <v>43</v>
      </c>
      <c r="D164" s="13">
        <v>41609</v>
      </c>
      <c r="E164" s="13" t="str">
        <f>TEXT(Table2[[#This Row],[Month]],"mmmm")</f>
        <v>December</v>
      </c>
      <c r="F164" s="13" t="e">
        <f>CHOOSE(MONTH(Table2[[#This Row],[Actual Month]]),1,1,1,2,2,2,3,3,3,4,4,4)</f>
        <v>#VALUE!</v>
      </c>
      <c r="G164" s="14">
        <f t="shared" si="2"/>
        <v>12</v>
      </c>
      <c r="H164" s="14" t="s">
        <v>35</v>
      </c>
      <c r="I164" s="7" t="s">
        <v>40</v>
      </c>
      <c r="J164" s="7" t="s">
        <v>39</v>
      </c>
      <c r="K164" s="7" t="s">
        <v>38</v>
      </c>
      <c r="L164" s="15">
        <v>3250473.736</v>
      </c>
    </row>
    <row r="165" spans="1:12" ht="14.25" hidden="1" customHeight="1">
      <c r="A165" s="7" t="s">
        <v>32</v>
      </c>
      <c r="B165" s="7" t="s">
        <v>33</v>
      </c>
      <c r="C165" s="7" t="s">
        <v>43</v>
      </c>
      <c r="D165" s="13">
        <v>41640</v>
      </c>
      <c r="E165" s="13" t="str">
        <f>TEXT(Table2[[#This Row],[Month]],"mmmm")</f>
        <v>January</v>
      </c>
      <c r="F165" s="13" t="e">
        <f>CHOOSE(MONTH(Table2[[#This Row],[Actual Month]]),1,1,1,2,2,2,3,3,3,4,4,4)</f>
        <v>#VALUE!</v>
      </c>
      <c r="G165" s="14">
        <f t="shared" si="2"/>
        <v>1</v>
      </c>
      <c r="H165" s="14" t="s">
        <v>35</v>
      </c>
      <c r="I165" s="7" t="s">
        <v>40</v>
      </c>
      <c r="J165" s="7" t="s">
        <v>39</v>
      </c>
      <c r="K165" s="7" t="s">
        <v>38</v>
      </c>
      <c r="L165" s="15">
        <v>3442464.3119999999</v>
      </c>
    </row>
    <row r="166" spans="1:12" ht="14.25" hidden="1" customHeight="1">
      <c r="A166" s="7" t="s">
        <v>32</v>
      </c>
      <c r="B166" s="7" t="s">
        <v>33</v>
      </c>
      <c r="C166" s="7" t="s">
        <v>43</v>
      </c>
      <c r="D166" s="13">
        <v>41671</v>
      </c>
      <c r="E166" s="13" t="str">
        <f>TEXT(Table2[[#This Row],[Month]],"mmmm")</f>
        <v>February</v>
      </c>
      <c r="F166" s="13" t="e">
        <f>CHOOSE(MONTH(Table2[[#This Row],[Actual Month]]),1,1,1,2,2,2,3,3,3,4,4,4)</f>
        <v>#VALUE!</v>
      </c>
      <c r="G166" s="14">
        <f t="shared" si="2"/>
        <v>2</v>
      </c>
      <c r="H166" s="14" t="s">
        <v>35</v>
      </c>
      <c r="I166" s="7" t="s">
        <v>40</v>
      </c>
      <c r="J166" s="7" t="s">
        <v>39</v>
      </c>
      <c r="K166" s="7" t="s">
        <v>38</v>
      </c>
      <c r="L166" s="15">
        <v>3505965.162</v>
      </c>
    </row>
    <row r="167" spans="1:12" ht="14.25" hidden="1" customHeight="1">
      <c r="A167" s="7" t="s">
        <v>32</v>
      </c>
      <c r="B167" s="7" t="s">
        <v>33</v>
      </c>
      <c r="C167" s="7" t="s">
        <v>43</v>
      </c>
      <c r="D167" s="13">
        <v>41699</v>
      </c>
      <c r="E167" s="13" t="str">
        <f>TEXT(Table2[[#This Row],[Month]],"mmmm")</f>
        <v>March</v>
      </c>
      <c r="F167" s="13" t="e">
        <f>CHOOSE(MONTH(Table2[[#This Row],[Actual Month]]),1,1,1,2,2,2,3,3,3,4,4,4)</f>
        <v>#VALUE!</v>
      </c>
      <c r="G167" s="14">
        <f t="shared" si="2"/>
        <v>3</v>
      </c>
      <c r="H167" s="14" t="s">
        <v>35</v>
      </c>
      <c r="I167" s="7" t="s">
        <v>40</v>
      </c>
      <c r="J167" s="7" t="s">
        <v>39</v>
      </c>
      <c r="K167" s="7" t="s">
        <v>38</v>
      </c>
      <c r="L167" s="15">
        <v>3144842.5860000001</v>
      </c>
    </row>
    <row r="168" spans="1:12" ht="14.25" hidden="1" customHeight="1">
      <c r="A168" s="7" t="s">
        <v>32</v>
      </c>
      <c r="B168" s="7" t="s">
        <v>33</v>
      </c>
      <c r="C168" s="7" t="s">
        <v>43</v>
      </c>
      <c r="D168" s="13">
        <v>41730</v>
      </c>
      <c r="E168" s="13" t="str">
        <f>TEXT(Table2[[#This Row],[Month]],"mmmm")</f>
        <v>April</v>
      </c>
      <c r="F168" s="13" t="e">
        <f>CHOOSE(MONTH(Table2[[#This Row],[Actual Month]]),1,1,1,2,2,2,3,3,3,4,4,4)</f>
        <v>#VALUE!</v>
      </c>
      <c r="G168" s="14">
        <f t="shared" si="2"/>
        <v>4</v>
      </c>
      <c r="H168" s="14" t="s">
        <v>35</v>
      </c>
      <c r="I168" s="7" t="s">
        <v>40</v>
      </c>
      <c r="J168" s="7" t="s">
        <v>39</v>
      </c>
      <c r="K168" s="7" t="s">
        <v>38</v>
      </c>
      <c r="L168" s="15">
        <v>3335858.1760000004</v>
      </c>
    </row>
    <row r="169" spans="1:12" ht="14.25" hidden="1" customHeight="1">
      <c r="A169" s="7" t="s">
        <v>32</v>
      </c>
      <c r="B169" s="7" t="s">
        <v>33</v>
      </c>
      <c r="C169" s="7" t="s">
        <v>43</v>
      </c>
      <c r="D169" s="13">
        <v>41760</v>
      </c>
      <c r="E169" s="13" t="str">
        <f>TEXT(Table2[[#This Row],[Month]],"mmmm")</f>
        <v>May</v>
      </c>
      <c r="F169" s="13" t="e">
        <f>CHOOSE(MONTH(Table2[[#This Row],[Actual Month]]),1,1,1,2,2,2,3,3,3,4,4,4)</f>
        <v>#VALUE!</v>
      </c>
      <c r="G169" s="14">
        <f t="shared" si="2"/>
        <v>5</v>
      </c>
      <c r="H169" s="14" t="s">
        <v>35</v>
      </c>
      <c r="I169" s="7" t="s">
        <v>40</v>
      </c>
      <c r="J169" s="7" t="s">
        <v>39</v>
      </c>
      <c r="K169" s="7" t="s">
        <v>38</v>
      </c>
      <c r="L169" s="15">
        <v>3285918.966</v>
      </c>
    </row>
    <row r="170" spans="1:12" ht="14.25" hidden="1" customHeight="1">
      <c r="A170" s="7" t="s">
        <v>32</v>
      </c>
      <c r="B170" s="7" t="s">
        <v>33</v>
      </c>
      <c r="C170" s="7" t="s">
        <v>43</v>
      </c>
      <c r="D170" s="13">
        <v>41791</v>
      </c>
      <c r="E170" s="13" t="str">
        <f>TEXT(Table2[[#This Row],[Month]],"mmmm")</f>
        <v>June</v>
      </c>
      <c r="F170" s="13" t="e">
        <f>CHOOSE(MONTH(Table2[[#This Row],[Actual Month]]),1,1,1,2,2,2,3,3,3,4,4,4)</f>
        <v>#VALUE!</v>
      </c>
      <c r="G170" s="14">
        <f t="shared" si="2"/>
        <v>6</v>
      </c>
      <c r="H170" s="14" t="s">
        <v>35</v>
      </c>
      <c r="I170" s="7" t="s">
        <v>40</v>
      </c>
      <c r="J170" s="7" t="s">
        <v>39</v>
      </c>
      <c r="K170" s="7" t="s">
        <v>38</v>
      </c>
      <c r="L170" s="15">
        <v>3515627.0780000002</v>
      </c>
    </row>
    <row r="171" spans="1:12" ht="14.25" hidden="1" customHeight="1">
      <c r="A171" s="7" t="s">
        <v>32</v>
      </c>
      <c r="B171" s="7" t="s">
        <v>33</v>
      </c>
      <c r="C171" s="7" t="s">
        <v>43</v>
      </c>
      <c r="D171" s="13">
        <v>41456</v>
      </c>
      <c r="E171" s="13" t="str">
        <f>TEXT(Table2[[#This Row],[Month]],"mmmm")</f>
        <v>July</v>
      </c>
      <c r="F171" s="13" t="e">
        <f>CHOOSE(MONTH(Table2[[#This Row],[Actual Month]]),1,1,1,2,2,2,3,3,3,4,4,4)</f>
        <v>#VALUE!</v>
      </c>
      <c r="G171" s="14">
        <f t="shared" si="2"/>
        <v>7</v>
      </c>
      <c r="H171" s="14" t="s">
        <v>35</v>
      </c>
      <c r="I171" s="7" t="s">
        <v>41</v>
      </c>
      <c r="J171" s="7" t="s">
        <v>37</v>
      </c>
      <c r="K171" s="7" t="s">
        <v>38</v>
      </c>
      <c r="L171" s="15">
        <v>3037913.400549999</v>
      </c>
    </row>
    <row r="172" spans="1:12" ht="14.25" hidden="1" customHeight="1">
      <c r="A172" s="7" t="s">
        <v>32</v>
      </c>
      <c r="B172" s="7" t="s">
        <v>33</v>
      </c>
      <c r="C172" s="7" t="s">
        <v>43</v>
      </c>
      <c r="D172" s="13">
        <v>41487</v>
      </c>
      <c r="E172" s="13" t="str">
        <f>TEXT(Table2[[#This Row],[Month]],"mmmm")</f>
        <v>August</v>
      </c>
      <c r="F172" s="13" t="e">
        <f>CHOOSE(MONTH(Table2[[#This Row],[Actual Month]]),1,1,1,2,2,2,3,3,3,4,4,4)</f>
        <v>#VALUE!</v>
      </c>
      <c r="G172" s="14">
        <f t="shared" si="2"/>
        <v>8</v>
      </c>
      <c r="H172" s="14" t="s">
        <v>35</v>
      </c>
      <c r="I172" s="7" t="s">
        <v>41</v>
      </c>
      <c r="J172" s="7" t="s">
        <v>37</v>
      </c>
      <c r="K172" s="7" t="s">
        <v>38</v>
      </c>
      <c r="L172" s="15">
        <v>3356447.1493499991</v>
      </c>
    </row>
    <row r="173" spans="1:12" ht="14.25" hidden="1" customHeight="1">
      <c r="A173" s="7" t="s">
        <v>32</v>
      </c>
      <c r="B173" s="7" t="s">
        <v>33</v>
      </c>
      <c r="C173" s="7" t="s">
        <v>43</v>
      </c>
      <c r="D173" s="13">
        <v>41518</v>
      </c>
      <c r="E173" s="13" t="str">
        <f>TEXT(Table2[[#This Row],[Month]],"mmmm")</f>
        <v>September</v>
      </c>
      <c r="F173" s="13" t="e">
        <f>CHOOSE(MONTH(Table2[[#This Row],[Actual Month]]),1,1,1,2,2,2,3,3,3,4,4,4)</f>
        <v>#VALUE!</v>
      </c>
      <c r="G173" s="14">
        <f t="shared" si="2"/>
        <v>9</v>
      </c>
      <c r="H173" s="14" t="s">
        <v>35</v>
      </c>
      <c r="I173" s="7" t="s">
        <v>41</v>
      </c>
      <c r="J173" s="7" t="s">
        <v>37</v>
      </c>
      <c r="K173" s="7" t="s">
        <v>38</v>
      </c>
      <c r="L173" s="15">
        <v>2922918.5306499992</v>
      </c>
    </row>
    <row r="174" spans="1:12" ht="14.25" hidden="1" customHeight="1">
      <c r="A174" s="7" t="s">
        <v>32</v>
      </c>
      <c r="B174" s="7" t="s">
        <v>33</v>
      </c>
      <c r="C174" s="7" t="s">
        <v>43</v>
      </c>
      <c r="D174" s="13">
        <v>41548</v>
      </c>
      <c r="E174" s="13" t="str">
        <f>TEXT(Table2[[#This Row],[Month]],"mmmm")</f>
        <v>October</v>
      </c>
      <c r="F174" s="13" t="e">
        <f>CHOOSE(MONTH(Table2[[#This Row],[Actual Month]]),1,1,1,2,2,2,3,3,3,4,4,4)</f>
        <v>#VALUE!</v>
      </c>
      <c r="G174" s="14">
        <f t="shared" si="2"/>
        <v>10</v>
      </c>
      <c r="H174" s="14" t="s">
        <v>35</v>
      </c>
      <c r="I174" s="7" t="s">
        <v>41</v>
      </c>
      <c r="J174" s="7" t="s">
        <v>37</v>
      </c>
      <c r="K174" s="7" t="s">
        <v>38</v>
      </c>
      <c r="L174" s="15">
        <v>2583765.4304499994</v>
      </c>
    </row>
    <row r="175" spans="1:12" ht="14.25" hidden="1" customHeight="1">
      <c r="A175" s="7" t="s">
        <v>32</v>
      </c>
      <c r="B175" s="7" t="s">
        <v>33</v>
      </c>
      <c r="C175" s="7" t="s">
        <v>43</v>
      </c>
      <c r="D175" s="13">
        <v>41579</v>
      </c>
      <c r="E175" s="13" t="str">
        <f>TEXT(Table2[[#This Row],[Month]],"mmmm")</f>
        <v>November</v>
      </c>
      <c r="F175" s="13" t="e">
        <f>CHOOSE(MONTH(Table2[[#This Row],[Actual Month]]),1,1,1,2,2,2,3,3,3,4,4,4)</f>
        <v>#VALUE!</v>
      </c>
      <c r="G175" s="14">
        <f t="shared" si="2"/>
        <v>11</v>
      </c>
      <c r="H175" s="14" t="s">
        <v>35</v>
      </c>
      <c r="I175" s="7" t="s">
        <v>41</v>
      </c>
      <c r="J175" s="7" t="s">
        <v>37</v>
      </c>
      <c r="K175" s="7" t="s">
        <v>38</v>
      </c>
      <c r="L175" s="15">
        <v>2838411.9507499994</v>
      </c>
    </row>
    <row r="176" spans="1:12" ht="14.25" hidden="1" customHeight="1">
      <c r="A176" s="7" t="s">
        <v>32</v>
      </c>
      <c r="B176" s="7" t="s">
        <v>33</v>
      </c>
      <c r="C176" s="7" t="s">
        <v>43</v>
      </c>
      <c r="D176" s="13">
        <v>41609</v>
      </c>
      <c r="E176" s="13" t="str">
        <f>TEXT(Table2[[#This Row],[Month]],"mmmm")</f>
        <v>December</v>
      </c>
      <c r="F176" s="13" t="e">
        <f>CHOOSE(MONTH(Table2[[#This Row],[Actual Month]]),1,1,1,2,2,2,3,3,3,4,4,4)</f>
        <v>#VALUE!</v>
      </c>
      <c r="G176" s="14">
        <f t="shared" si="2"/>
        <v>12</v>
      </c>
      <c r="H176" s="14" t="s">
        <v>35</v>
      </c>
      <c r="I176" s="7" t="s">
        <v>41</v>
      </c>
      <c r="J176" s="7" t="s">
        <v>37</v>
      </c>
      <c r="K176" s="7" t="s">
        <v>38</v>
      </c>
      <c r="L176" s="15">
        <v>2419259.2661999995</v>
      </c>
    </row>
    <row r="177" spans="1:12" ht="14.25" hidden="1" customHeight="1">
      <c r="A177" s="7" t="s">
        <v>32</v>
      </c>
      <c r="B177" s="7" t="s">
        <v>33</v>
      </c>
      <c r="C177" s="7" t="s">
        <v>43</v>
      </c>
      <c r="D177" s="13">
        <v>41640</v>
      </c>
      <c r="E177" s="13" t="str">
        <f>TEXT(Table2[[#This Row],[Month]],"mmmm")</f>
        <v>January</v>
      </c>
      <c r="F177" s="13" t="e">
        <f>CHOOSE(MONTH(Table2[[#This Row],[Actual Month]]),1,1,1,2,2,2,3,3,3,4,4,4)</f>
        <v>#VALUE!</v>
      </c>
      <c r="G177" s="14">
        <f t="shared" si="2"/>
        <v>1</v>
      </c>
      <c r="H177" s="14" t="s">
        <v>35</v>
      </c>
      <c r="I177" s="7" t="s">
        <v>41</v>
      </c>
      <c r="J177" s="7" t="s">
        <v>37</v>
      </c>
      <c r="K177" s="7" t="s">
        <v>38</v>
      </c>
      <c r="L177" s="15">
        <v>3700649.1353999986</v>
      </c>
    </row>
    <row r="178" spans="1:12" ht="14.25" hidden="1" customHeight="1">
      <c r="A178" s="7" t="s">
        <v>32</v>
      </c>
      <c r="B178" s="7" t="s">
        <v>33</v>
      </c>
      <c r="C178" s="7" t="s">
        <v>43</v>
      </c>
      <c r="D178" s="13">
        <v>41671</v>
      </c>
      <c r="E178" s="13" t="str">
        <f>TEXT(Table2[[#This Row],[Month]],"mmmm")</f>
        <v>February</v>
      </c>
      <c r="F178" s="13" t="e">
        <f>CHOOSE(MONTH(Table2[[#This Row],[Actual Month]]),1,1,1,2,2,2,3,3,3,4,4,4)</f>
        <v>#VALUE!</v>
      </c>
      <c r="G178" s="14">
        <f t="shared" si="2"/>
        <v>2</v>
      </c>
      <c r="H178" s="14" t="s">
        <v>35</v>
      </c>
      <c r="I178" s="7" t="s">
        <v>41</v>
      </c>
      <c r="J178" s="7" t="s">
        <v>37</v>
      </c>
      <c r="K178" s="7" t="s">
        <v>38</v>
      </c>
      <c r="L178" s="15">
        <v>3768912.5491499985</v>
      </c>
    </row>
    <row r="179" spans="1:12" ht="14.25" hidden="1" customHeight="1">
      <c r="A179" s="7" t="s">
        <v>32</v>
      </c>
      <c r="B179" s="7" t="s">
        <v>33</v>
      </c>
      <c r="C179" s="7" t="s">
        <v>43</v>
      </c>
      <c r="D179" s="13">
        <v>41699</v>
      </c>
      <c r="E179" s="13" t="str">
        <f>TEXT(Table2[[#This Row],[Month]],"mmmm")</f>
        <v>March</v>
      </c>
      <c r="F179" s="13" t="e">
        <f>CHOOSE(MONTH(Table2[[#This Row],[Actual Month]]),1,1,1,2,2,2,3,3,3,4,4,4)</f>
        <v>#VALUE!</v>
      </c>
      <c r="G179" s="14">
        <f t="shared" si="2"/>
        <v>3</v>
      </c>
      <c r="H179" s="14" t="s">
        <v>35</v>
      </c>
      <c r="I179" s="7" t="s">
        <v>41</v>
      </c>
      <c r="J179" s="7" t="s">
        <v>37</v>
      </c>
      <c r="K179" s="7" t="s">
        <v>38</v>
      </c>
      <c r="L179" s="15">
        <v>3380705.7799499989</v>
      </c>
    </row>
    <row r="180" spans="1:12" ht="14.25" hidden="1" customHeight="1">
      <c r="A180" s="7" t="s">
        <v>32</v>
      </c>
      <c r="B180" s="7" t="s">
        <v>33</v>
      </c>
      <c r="C180" s="7" t="s">
        <v>43</v>
      </c>
      <c r="D180" s="13">
        <v>41730</v>
      </c>
      <c r="E180" s="13" t="str">
        <f>TEXT(Table2[[#This Row],[Month]],"mmmm")</f>
        <v>April</v>
      </c>
      <c r="F180" s="13" t="e">
        <f>CHOOSE(MONTH(Table2[[#This Row],[Actual Month]]),1,1,1,2,2,2,3,3,3,4,4,4)</f>
        <v>#VALUE!</v>
      </c>
      <c r="G180" s="14">
        <f t="shared" si="2"/>
        <v>4</v>
      </c>
      <c r="H180" s="14" t="s">
        <v>35</v>
      </c>
      <c r="I180" s="7" t="s">
        <v>41</v>
      </c>
      <c r="J180" s="7" t="s">
        <v>37</v>
      </c>
      <c r="K180" s="7" t="s">
        <v>38</v>
      </c>
      <c r="L180" s="15">
        <v>3586047.5391999991</v>
      </c>
    </row>
    <row r="181" spans="1:12" ht="14.25" hidden="1" customHeight="1">
      <c r="A181" s="7" t="s">
        <v>32</v>
      </c>
      <c r="B181" s="7" t="s">
        <v>33</v>
      </c>
      <c r="C181" s="7" t="s">
        <v>43</v>
      </c>
      <c r="D181" s="13">
        <v>41760</v>
      </c>
      <c r="E181" s="13" t="str">
        <f>TEXT(Table2[[#This Row],[Month]],"mmmm")</f>
        <v>May</v>
      </c>
      <c r="F181" s="13" t="e">
        <f>CHOOSE(MONTH(Table2[[#This Row],[Actual Month]]),1,1,1,2,2,2,3,3,3,4,4,4)</f>
        <v>#VALUE!</v>
      </c>
      <c r="G181" s="14">
        <f t="shared" si="2"/>
        <v>5</v>
      </c>
      <c r="H181" s="14" t="s">
        <v>35</v>
      </c>
      <c r="I181" s="7" t="s">
        <v>41</v>
      </c>
      <c r="J181" s="7" t="s">
        <v>37</v>
      </c>
      <c r="K181" s="7" t="s">
        <v>38</v>
      </c>
      <c r="L181" s="15">
        <v>3032362.88845</v>
      </c>
    </row>
    <row r="182" spans="1:12" ht="14.25" hidden="1" customHeight="1">
      <c r="A182" s="7" t="s">
        <v>32</v>
      </c>
      <c r="B182" s="7" t="s">
        <v>33</v>
      </c>
      <c r="C182" s="7" t="s">
        <v>43</v>
      </c>
      <c r="D182" s="13">
        <v>41791</v>
      </c>
      <c r="E182" s="13" t="str">
        <f>TEXT(Table2[[#This Row],[Month]],"mmmm")</f>
        <v>June</v>
      </c>
      <c r="F182" s="13" t="e">
        <f>CHOOSE(MONTH(Table2[[#This Row],[Actual Month]]),1,1,1,2,2,2,3,3,3,4,4,4)</f>
        <v>#VALUE!</v>
      </c>
      <c r="G182" s="14">
        <f t="shared" si="2"/>
        <v>6</v>
      </c>
      <c r="H182" s="14" t="s">
        <v>35</v>
      </c>
      <c r="I182" s="7" t="s">
        <v>41</v>
      </c>
      <c r="J182" s="7" t="s">
        <v>37</v>
      </c>
      <c r="K182" s="7" t="s">
        <v>38</v>
      </c>
      <c r="L182" s="15">
        <v>3079299.10885</v>
      </c>
    </row>
    <row r="183" spans="1:12" ht="14.25" hidden="1" customHeight="1">
      <c r="A183" s="7" t="s">
        <v>32</v>
      </c>
      <c r="B183" s="7" t="s">
        <v>44</v>
      </c>
      <c r="C183" s="7" t="s">
        <v>34</v>
      </c>
      <c r="D183" s="13">
        <v>41456</v>
      </c>
      <c r="E183" s="13" t="str">
        <f>TEXT(Table2[[#This Row],[Month]],"mmmm")</f>
        <v>July</v>
      </c>
      <c r="F183" s="13" t="e">
        <f>CHOOSE(MONTH(Table2[[#This Row],[Actual Month]]),1,1,1,2,2,2,3,3,3,4,4,4)</f>
        <v>#VALUE!</v>
      </c>
      <c r="G183" s="14">
        <f t="shared" si="2"/>
        <v>7</v>
      </c>
      <c r="H183" s="14" t="s">
        <v>45</v>
      </c>
      <c r="I183" s="7" t="s">
        <v>46</v>
      </c>
      <c r="J183" s="7" t="s">
        <v>47</v>
      </c>
      <c r="K183" s="7" t="s">
        <v>38</v>
      </c>
      <c r="L183" s="15">
        <v>593751.84077137313</v>
      </c>
    </row>
    <row r="184" spans="1:12" ht="14.25" hidden="1" customHeight="1">
      <c r="A184" s="7" t="s">
        <v>32</v>
      </c>
      <c r="B184" s="7" t="s">
        <v>44</v>
      </c>
      <c r="C184" s="7" t="s">
        <v>34</v>
      </c>
      <c r="D184" s="13">
        <v>41487</v>
      </c>
      <c r="E184" s="13" t="str">
        <f>TEXT(Table2[[#This Row],[Month]],"mmmm")</f>
        <v>August</v>
      </c>
      <c r="F184" s="13" t="e">
        <f>CHOOSE(MONTH(Table2[[#This Row],[Actual Month]]),1,1,1,2,2,2,3,3,3,4,4,4)</f>
        <v>#VALUE!</v>
      </c>
      <c r="G184" s="14">
        <f t="shared" si="2"/>
        <v>8</v>
      </c>
      <c r="H184" s="14" t="s">
        <v>45</v>
      </c>
      <c r="I184" s="7" t="s">
        <v>46</v>
      </c>
      <c r="J184" s="7" t="s">
        <v>47</v>
      </c>
      <c r="K184" s="7" t="s">
        <v>38</v>
      </c>
      <c r="L184" s="15">
        <v>820393.03401412489</v>
      </c>
    </row>
    <row r="185" spans="1:12" ht="14.25" hidden="1" customHeight="1">
      <c r="A185" s="7" t="s">
        <v>32</v>
      </c>
      <c r="B185" s="7" t="s">
        <v>44</v>
      </c>
      <c r="C185" s="7" t="s">
        <v>34</v>
      </c>
      <c r="D185" s="13">
        <v>41518</v>
      </c>
      <c r="E185" s="13" t="str">
        <f>TEXT(Table2[[#This Row],[Month]],"mmmm")</f>
        <v>September</v>
      </c>
      <c r="F185" s="13" t="e">
        <f>CHOOSE(MONTH(Table2[[#This Row],[Actual Month]]),1,1,1,2,2,2,3,3,3,4,4,4)</f>
        <v>#VALUE!</v>
      </c>
      <c r="G185" s="14">
        <f t="shared" si="2"/>
        <v>9</v>
      </c>
      <c r="H185" s="14" t="s">
        <v>45</v>
      </c>
      <c r="I185" s="7" t="s">
        <v>46</v>
      </c>
      <c r="J185" s="7" t="s">
        <v>47</v>
      </c>
      <c r="K185" s="7" t="s">
        <v>38</v>
      </c>
      <c r="L185" s="15">
        <v>642291.58212862327</v>
      </c>
    </row>
    <row r="186" spans="1:12" ht="14.25" hidden="1" customHeight="1">
      <c r="A186" s="7" t="s">
        <v>32</v>
      </c>
      <c r="B186" s="7" t="s">
        <v>44</v>
      </c>
      <c r="C186" s="7" t="s">
        <v>34</v>
      </c>
      <c r="D186" s="13">
        <v>41548</v>
      </c>
      <c r="E186" s="13" t="str">
        <f>TEXT(Table2[[#This Row],[Month]],"mmmm")</f>
        <v>October</v>
      </c>
      <c r="F186" s="13" t="e">
        <f>CHOOSE(MONTH(Table2[[#This Row],[Actual Month]]),1,1,1,2,2,2,3,3,3,4,4,4)</f>
        <v>#VALUE!</v>
      </c>
      <c r="G186" s="14">
        <f t="shared" si="2"/>
        <v>10</v>
      </c>
      <c r="H186" s="14" t="s">
        <v>45</v>
      </c>
      <c r="I186" s="7" t="s">
        <v>46</v>
      </c>
      <c r="J186" s="7" t="s">
        <v>47</v>
      </c>
      <c r="K186" s="7" t="s">
        <v>38</v>
      </c>
      <c r="L186" s="15">
        <v>609639.97288837493</v>
      </c>
    </row>
    <row r="187" spans="1:12" ht="14.25" hidden="1" customHeight="1">
      <c r="A187" s="7" t="s">
        <v>32</v>
      </c>
      <c r="B187" s="7" t="s">
        <v>44</v>
      </c>
      <c r="C187" s="7" t="s">
        <v>34</v>
      </c>
      <c r="D187" s="13">
        <v>41579</v>
      </c>
      <c r="E187" s="13" t="str">
        <f>TEXT(Table2[[#This Row],[Month]],"mmmm")</f>
        <v>November</v>
      </c>
      <c r="F187" s="13" t="e">
        <f>CHOOSE(MONTH(Table2[[#This Row],[Actual Month]]),1,1,1,2,2,2,3,3,3,4,4,4)</f>
        <v>#VALUE!</v>
      </c>
      <c r="G187" s="14">
        <f t="shared" si="2"/>
        <v>11</v>
      </c>
      <c r="H187" s="14" t="s">
        <v>45</v>
      </c>
      <c r="I187" s="7" t="s">
        <v>46</v>
      </c>
      <c r="J187" s="7" t="s">
        <v>47</v>
      </c>
      <c r="K187" s="7" t="s">
        <v>38</v>
      </c>
      <c r="L187" s="15">
        <v>626073.16897124995</v>
      </c>
    </row>
    <row r="188" spans="1:12" ht="14.25" hidden="1" customHeight="1">
      <c r="A188" s="7" t="s">
        <v>32</v>
      </c>
      <c r="B188" s="7" t="s">
        <v>44</v>
      </c>
      <c r="C188" s="7" t="s">
        <v>34</v>
      </c>
      <c r="D188" s="13">
        <v>41609</v>
      </c>
      <c r="E188" s="13" t="str">
        <f>TEXT(Table2[[#This Row],[Month]],"mmmm")</f>
        <v>December</v>
      </c>
      <c r="F188" s="13" t="e">
        <f>CHOOSE(MONTH(Table2[[#This Row],[Actual Month]]),1,1,1,2,2,2,3,3,3,4,4,4)</f>
        <v>#VALUE!</v>
      </c>
      <c r="G188" s="14">
        <f t="shared" si="2"/>
        <v>12</v>
      </c>
      <c r="H188" s="14" t="s">
        <v>45</v>
      </c>
      <c r="I188" s="7" t="s">
        <v>46</v>
      </c>
      <c r="J188" s="7" t="s">
        <v>47</v>
      </c>
      <c r="K188" s="7" t="s">
        <v>38</v>
      </c>
      <c r="L188" s="15">
        <v>602153.37789750006</v>
      </c>
    </row>
    <row r="189" spans="1:12" ht="14.25" hidden="1" customHeight="1">
      <c r="A189" s="7" t="s">
        <v>32</v>
      </c>
      <c r="B189" s="7" t="s">
        <v>44</v>
      </c>
      <c r="C189" s="7" t="s">
        <v>34</v>
      </c>
      <c r="D189" s="13">
        <v>41640</v>
      </c>
      <c r="E189" s="13" t="str">
        <f>TEXT(Table2[[#This Row],[Month]],"mmmm")</f>
        <v>January</v>
      </c>
      <c r="F189" s="13" t="e">
        <f>CHOOSE(MONTH(Table2[[#This Row],[Actual Month]]),1,1,1,2,2,2,3,3,3,4,4,4)</f>
        <v>#VALUE!</v>
      </c>
      <c r="G189" s="14">
        <f t="shared" si="2"/>
        <v>1</v>
      </c>
      <c r="H189" s="14" t="s">
        <v>45</v>
      </c>
      <c r="I189" s="7" t="s">
        <v>46</v>
      </c>
      <c r="J189" s="7" t="s">
        <v>47</v>
      </c>
      <c r="K189" s="7" t="s">
        <v>38</v>
      </c>
      <c r="L189" s="15">
        <v>1146143.9846999997</v>
      </c>
    </row>
    <row r="190" spans="1:12" ht="14.25" hidden="1" customHeight="1">
      <c r="A190" s="7" t="s">
        <v>32</v>
      </c>
      <c r="B190" s="7" t="s">
        <v>44</v>
      </c>
      <c r="C190" s="7" t="s">
        <v>34</v>
      </c>
      <c r="D190" s="13">
        <v>41671</v>
      </c>
      <c r="E190" s="13" t="str">
        <f>TEXT(Table2[[#This Row],[Month]],"mmmm")</f>
        <v>February</v>
      </c>
      <c r="F190" s="13" t="e">
        <f>CHOOSE(MONTH(Table2[[#This Row],[Actual Month]]),1,1,1,2,2,2,3,3,3,4,4,4)</f>
        <v>#VALUE!</v>
      </c>
      <c r="G190" s="14">
        <f t="shared" si="2"/>
        <v>2</v>
      </c>
      <c r="H190" s="14" t="s">
        <v>45</v>
      </c>
      <c r="I190" s="7" t="s">
        <v>46</v>
      </c>
      <c r="J190" s="7" t="s">
        <v>47</v>
      </c>
      <c r="K190" s="7" t="s">
        <v>38</v>
      </c>
      <c r="L190" s="15">
        <v>964931.83751249989</v>
      </c>
    </row>
    <row r="191" spans="1:12" ht="14.25" hidden="1" customHeight="1">
      <c r="A191" s="7" t="s">
        <v>32</v>
      </c>
      <c r="B191" s="7" t="s">
        <v>44</v>
      </c>
      <c r="C191" s="7" t="s">
        <v>34</v>
      </c>
      <c r="D191" s="13">
        <v>41699</v>
      </c>
      <c r="E191" s="13" t="str">
        <f>TEXT(Table2[[#This Row],[Month]],"mmmm")</f>
        <v>March</v>
      </c>
      <c r="F191" s="13" t="e">
        <f>CHOOSE(MONTH(Table2[[#This Row],[Actual Month]]),1,1,1,2,2,2,3,3,3,4,4,4)</f>
        <v>#VALUE!</v>
      </c>
      <c r="G191" s="14">
        <f t="shared" si="2"/>
        <v>3</v>
      </c>
      <c r="H191" s="14" t="s">
        <v>45</v>
      </c>
      <c r="I191" s="7" t="s">
        <v>46</v>
      </c>
      <c r="J191" s="7" t="s">
        <v>47</v>
      </c>
      <c r="K191" s="7" t="s">
        <v>38</v>
      </c>
      <c r="L191" s="15">
        <v>962733.95790000004</v>
      </c>
    </row>
    <row r="192" spans="1:12" ht="14.25" hidden="1" customHeight="1">
      <c r="A192" s="7" t="s">
        <v>32</v>
      </c>
      <c r="B192" s="7" t="s">
        <v>44</v>
      </c>
      <c r="C192" s="7" t="s">
        <v>34</v>
      </c>
      <c r="D192" s="13">
        <v>41730</v>
      </c>
      <c r="E192" s="13" t="str">
        <f>TEXT(Table2[[#This Row],[Month]],"mmmm")</f>
        <v>April</v>
      </c>
      <c r="F192" s="13" t="e">
        <f>CHOOSE(MONTH(Table2[[#This Row],[Actual Month]]),1,1,1,2,2,2,3,3,3,4,4,4)</f>
        <v>#VALUE!</v>
      </c>
      <c r="G192" s="14">
        <f t="shared" si="2"/>
        <v>4</v>
      </c>
      <c r="H192" s="14" t="s">
        <v>45</v>
      </c>
      <c r="I192" s="7" t="s">
        <v>46</v>
      </c>
      <c r="J192" s="7" t="s">
        <v>47</v>
      </c>
      <c r="K192" s="7" t="s">
        <v>38</v>
      </c>
      <c r="L192" s="15">
        <v>964825.21760624985</v>
      </c>
    </row>
    <row r="193" spans="1:14" ht="14.25" hidden="1" customHeight="1">
      <c r="A193" s="7" t="s">
        <v>32</v>
      </c>
      <c r="B193" s="7" t="s">
        <v>44</v>
      </c>
      <c r="C193" s="7" t="s">
        <v>34</v>
      </c>
      <c r="D193" s="13">
        <v>41760</v>
      </c>
      <c r="E193" s="13" t="str">
        <f>TEXT(Table2[[#This Row],[Month]],"mmmm")</f>
        <v>May</v>
      </c>
      <c r="F193" s="13" t="e">
        <f>CHOOSE(MONTH(Table2[[#This Row],[Actual Month]]),1,1,1,2,2,2,3,3,3,4,4,4)</f>
        <v>#VALUE!</v>
      </c>
      <c r="G193" s="14">
        <f t="shared" si="2"/>
        <v>5</v>
      </c>
      <c r="H193" s="14" t="s">
        <v>45</v>
      </c>
      <c r="I193" s="7" t="s">
        <v>46</v>
      </c>
      <c r="J193" s="7" t="s">
        <v>47</v>
      </c>
      <c r="K193" s="7" t="s">
        <v>38</v>
      </c>
      <c r="L193" s="15">
        <v>1024534.78359375</v>
      </c>
    </row>
    <row r="194" spans="1:14" ht="14.25" hidden="1" customHeight="1">
      <c r="A194" s="7" t="s">
        <v>32</v>
      </c>
      <c r="B194" s="7" t="s">
        <v>44</v>
      </c>
      <c r="C194" s="7" t="s">
        <v>34</v>
      </c>
      <c r="D194" s="13">
        <v>41791</v>
      </c>
      <c r="E194" s="13" t="str">
        <f>TEXT(Table2[[#This Row],[Month]],"mmmm")</f>
        <v>June</v>
      </c>
      <c r="F194" s="13" t="e">
        <f>CHOOSE(MONTH(Table2[[#This Row],[Actual Month]]),1,1,1,2,2,2,3,3,3,4,4,4)</f>
        <v>#VALUE!</v>
      </c>
      <c r="G194" s="14">
        <f t="shared" si="2"/>
        <v>6</v>
      </c>
      <c r="H194" s="14" t="s">
        <v>45</v>
      </c>
      <c r="I194" s="7" t="s">
        <v>46</v>
      </c>
      <c r="J194" s="7" t="s">
        <v>47</v>
      </c>
      <c r="K194" s="7" t="s">
        <v>38</v>
      </c>
      <c r="L194" s="15">
        <v>1168045.22566875</v>
      </c>
    </row>
    <row r="195" spans="1:14" ht="14.25" hidden="1" customHeight="1">
      <c r="A195" s="7" t="s">
        <v>32</v>
      </c>
      <c r="B195" s="7" t="s">
        <v>44</v>
      </c>
      <c r="C195" s="7" t="s">
        <v>34</v>
      </c>
      <c r="D195" s="13">
        <v>41456</v>
      </c>
      <c r="E195" s="13" t="str">
        <f>TEXT(Table2[[#This Row],[Month]],"mmmm")</f>
        <v>July</v>
      </c>
      <c r="F195" s="13" t="e">
        <f>CHOOSE(MONTH(Table2[[#This Row],[Actual Month]]),1,1,1,2,2,2,3,3,3,4,4,4)</f>
        <v>#VALUE!</v>
      </c>
      <c r="G195" s="14">
        <f t="shared" ref="G195:G258" si="3">MONTH(D195)</f>
        <v>7</v>
      </c>
      <c r="H195" s="14" t="s">
        <v>45</v>
      </c>
      <c r="I195" s="7" t="s">
        <v>48</v>
      </c>
      <c r="J195" s="7" t="s">
        <v>49</v>
      </c>
      <c r="K195" s="7" t="s">
        <v>38</v>
      </c>
      <c r="L195" s="15">
        <v>276807.38497499918</v>
      </c>
      <c r="M195" s="16"/>
      <c r="N195" s="16"/>
    </row>
    <row r="196" spans="1:14" ht="14.25" hidden="1" customHeight="1">
      <c r="A196" s="7" t="s">
        <v>32</v>
      </c>
      <c r="B196" s="7" t="s">
        <v>44</v>
      </c>
      <c r="C196" s="7" t="s">
        <v>34</v>
      </c>
      <c r="D196" s="13">
        <v>41487</v>
      </c>
      <c r="E196" s="13" t="str">
        <f>TEXT(Table2[[#This Row],[Month]],"mmmm")</f>
        <v>August</v>
      </c>
      <c r="F196" s="13" t="e">
        <f>CHOOSE(MONTH(Table2[[#This Row],[Actual Month]]),1,1,1,2,2,2,3,3,3,4,4,4)</f>
        <v>#VALUE!</v>
      </c>
      <c r="G196" s="14">
        <f t="shared" si="3"/>
        <v>8</v>
      </c>
      <c r="H196" s="14" t="s">
        <v>45</v>
      </c>
      <c r="I196" s="7" t="s">
        <v>48</v>
      </c>
      <c r="J196" s="7" t="s">
        <v>49</v>
      </c>
      <c r="K196" s="7" t="s">
        <v>38</v>
      </c>
      <c r="L196" s="15">
        <v>382467.614925</v>
      </c>
      <c r="M196" s="16"/>
      <c r="N196" s="16"/>
    </row>
    <row r="197" spans="1:14" ht="14.25" hidden="1" customHeight="1">
      <c r="A197" s="7" t="s">
        <v>32</v>
      </c>
      <c r="B197" s="7" t="s">
        <v>44</v>
      </c>
      <c r="C197" s="7" t="s">
        <v>34</v>
      </c>
      <c r="D197" s="13">
        <v>41518</v>
      </c>
      <c r="E197" s="13" t="str">
        <f>TEXT(Table2[[#This Row],[Month]],"mmmm")</f>
        <v>September</v>
      </c>
      <c r="F197" s="13" t="e">
        <f>CHOOSE(MONTH(Table2[[#This Row],[Actual Month]]),1,1,1,2,2,2,3,3,3,4,4,4)</f>
        <v>#VALUE!</v>
      </c>
      <c r="G197" s="14">
        <f t="shared" si="3"/>
        <v>9</v>
      </c>
      <c r="H197" s="14" t="s">
        <v>45</v>
      </c>
      <c r="I197" s="7" t="s">
        <v>48</v>
      </c>
      <c r="J197" s="7" t="s">
        <v>49</v>
      </c>
      <c r="K197" s="7" t="s">
        <v>38</v>
      </c>
      <c r="L197" s="15">
        <v>299436.63502499921</v>
      </c>
      <c r="M197" s="16"/>
      <c r="N197" s="16"/>
    </row>
    <row r="198" spans="1:14" ht="14.25" hidden="1" customHeight="1">
      <c r="A198" s="7" t="s">
        <v>32</v>
      </c>
      <c r="B198" s="7" t="s">
        <v>44</v>
      </c>
      <c r="C198" s="7" t="s">
        <v>34</v>
      </c>
      <c r="D198" s="13">
        <v>41548</v>
      </c>
      <c r="E198" s="13" t="str">
        <f>TEXT(Table2[[#This Row],[Month]],"mmmm")</f>
        <v>October</v>
      </c>
      <c r="F198" s="13" t="e">
        <f>CHOOSE(MONTH(Table2[[#This Row],[Actual Month]]),1,1,1,2,2,2,3,3,3,4,4,4)</f>
        <v>#VALUE!</v>
      </c>
      <c r="G198" s="14">
        <f t="shared" si="3"/>
        <v>10</v>
      </c>
      <c r="H198" s="14" t="s">
        <v>45</v>
      </c>
      <c r="I198" s="7" t="s">
        <v>48</v>
      </c>
      <c r="J198" s="7" t="s">
        <v>49</v>
      </c>
      <c r="K198" s="7" t="s">
        <v>38</v>
      </c>
      <c r="L198" s="15">
        <v>284214.43957499997</v>
      </c>
      <c r="M198" s="16"/>
      <c r="N198" s="16"/>
    </row>
    <row r="199" spans="1:14" ht="14.25" hidden="1" customHeight="1">
      <c r="A199" s="7" t="s">
        <v>32</v>
      </c>
      <c r="B199" s="7" t="s">
        <v>44</v>
      </c>
      <c r="C199" s="7" t="s">
        <v>34</v>
      </c>
      <c r="D199" s="13">
        <v>41579</v>
      </c>
      <c r="E199" s="13" t="str">
        <f>TEXT(Table2[[#This Row],[Month]],"mmmm")</f>
        <v>November</v>
      </c>
      <c r="F199" s="13" t="e">
        <f>CHOOSE(MONTH(Table2[[#This Row],[Actual Month]]),1,1,1,2,2,2,3,3,3,4,4,4)</f>
        <v>#VALUE!</v>
      </c>
      <c r="G199" s="14">
        <f t="shared" si="3"/>
        <v>11</v>
      </c>
      <c r="H199" s="14" t="s">
        <v>45</v>
      </c>
      <c r="I199" s="7" t="s">
        <v>48</v>
      </c>
      <c r="J199" s="7" t="s">
        <v>49</v>
      </c>
      <c r="K199" s="7" t="s">
        <v>38</v>
      </c>
      <c r="L199" s="15">
        <v>291875.60325000004</v>
      </c>
      <c r="M199" s="16"/>
      <c r="N199" s="16"/>
    </row>
    <row r="200" spans="1:14" ht="14.25" hidden="1" customHeight="1">
      <c r="A200" s="7" t="s">
        <v>32</v>
      </c>
      <c r="B200" s="7" t="s">
        <v>44</v>
      </c>
      <c r="C200" s="7" t="s">
        <v>34</v>
      </c>
      <c r="D200" s="13">
        <v>41609</v>
      </c>
      <c r="E200" s="13" t="str">
        <f>TEXT(Table2[[#This Row],[Month]],"mmmm")</f>
        <v>December</v>
      </c>
      <c r="F200" s="13" t="e">
        <f>CHOOSE(MONTH(Table2[[#This Row],[Actual Month]]),1,1,1,2,2,2,3,3,3,4,4,4)</f>
        <v>#VALUE!</v>
      </c>
      <c r="G200" s="14">
        <f t="shared" si="3"/>
        <v>12</v>
      </c>
      <c r="H200" s="14" t="s">
        <v>45</v>
      </c>
      <c r="I200" s="7" t="s">
        <v>48</v>
      </c>
      <c r="J200" s="7" t="s">
        <v>49</v>
      </c>
      <c r="K200" s="7" t="s">
        <v>38</v>
      </c>
      <c r="L200" s="15">
        <v>280724.18550000002</v>
      </c>
      <c r="M200" s="16"/>
      <c r="N200" s="16"/>
    </row>
    <row r="201" spans="1:14" ht="14.25" hidden="1" customHeight="1">
      <c r="A201" s="7" t="s">
        <v>32</v>
      </c>
      <c r="B201" s="7" t="s">
        <v>44</v>
      </c>
      <c r="C201" s="7" t="s">
        <v>34</v>
      </c>
      <c r="D201" s="13">
        <v>41640</v>
      </c>
      <c r="E201" s="13" t="str">
        <f>TEXT(Table2[[#This Row],[Month]],"mmmm")</f>
        <v>January</v>
      </c>
      <c r="F201" s="13" t="e">
        <f>CHOOSE(MONTH(Table2[[#This Row],[Actual Month]]),1,1,1,2,2,2,3,3,3,4,4,4)</f>
        <v>#VALUE!</v>
      </c>
      <c r="G201" s="14">
        <f t="shared" si="3"/>
        <v>1</v>
      </c>
      <c r="H201" s="14" t="s">
        <v>45</v>
      </c>
      <c r="I201" s="7" t="s">
        <v>48</v>
      </c>
      <c r="J201" s="7" t="s">
        <v>49</v>
      </c>
      <c r="K201" s="7" t="s">
        <v>38</v>
      </c>
      <c r="L201" s="15">
        <v>534332.85999999987</v>
      </c>
    </row>
    <row r="202" spans="1:14" ht="14.25" hidden="1" customHeight="1">
      <c r="A202" s="7" t="s">
        <v>32</v>
      </c>
      <c r="B202" s="7" t="s">
        <v>44</v>
      </c>
      <c r="C202" s="7" t="s">
        <v>34</v>
      </c>
      <c r="D202" s="13">
        <v>41671</v>
      </c>
      <c r="E202" s="13" t="str">
        <f>TEXT(Table2[[#This Row],[Month]],"mmmm")</f>
        <v>February</v>
      </c>
      <c r="F202" s="13" t="e">
        <f>CHOOSE(MONTH(Table2[[#This Row],[Actual Month]]),1,1,1,2,2,2,3,3,3,4,4,4)</f>
        <v>#VALUE!</v>
      </c>
      <c r="G202" s="14">
        <f t="shared" si="3"/>
        <v>2</v>
      </c>
      <c r="H202" s="14" t="s">
        <v>45</v>
      </c>
      <c r="I202" s="7" t="s">
        <v>48</v>
      </c>
      <c r="J202" s="7" t="s">
        <v>49</v>
      </c>
      <c r="K202" s="7" t="s">
        <v>38</v>
      </c>
      <c r="L202" s="15">
        <v>449851.67249999999</v>
      </c>
    </row>
    <row r="203" spans="1:14" ht="14.25" hidden="1" customHeight="1">
      <c r="A203" s="7" t="s">
        <v>32</v>
      </c>
      <c r="B203" s="7" t="s">
        <v>44</v>
      </c>
      <c r="C203" s="7" t="s">
        <v>34</v>
      </c>
      <c r="D203" s="13">
        <v>41699</v>
      </c>
      <c r="E203" s="13" t="str">
        <f>TEXT(Table2[[#This Row],[Month]],"mmmm")</f>
        <v>March</v>
      </c>
      <c r="F203" s="13" t="e">
        <f>CHOOSE(MONTH(Table2[[#This Row],[Actual Month]]),1,1,1,2,2,2,3,3,3,4,4,4)</f>
        <v>#VALUE!</v>
      </c>
      <c r="G203" s="14">
        <f t="shared" si="3"/>
        <v>3</v>
      </c>
      <c r="H203" s="14" t="s">
        <v>45</v>
      </c>
      <c r="I203" s="7" t="s">
        <v>48</v>
      </c>
      <c r="J203" s="7" t="s">
        <v>49</v>
      </c>
      <c r="K203" s="7" t="s">
        <v>38</v>
      </c>
      <c r="L203" s="15">
        <v>448827.02</v>
      </c>
    </row>
    <row r="204" spans="1:14" ht="14.25" hidden="1" customHeight="1">
      <c r="A204" s="7" t="s">
        <v>32</v>
      </c>
      <c r="B204" s="7" t="s">
        <v>44</v>
      </c>
      <c r="C204" s="7" t="s">
        <v>34</v>
      </c>
      <c r="D204" s="13">
        <v>41730</v>
      </c>
      <c r="E204" s="13" t="str">
        <f>TEXT(Table2[[#This Row],[Month]],"mmmm")</f>
        <v>April</v>
      </c>
      <c r="F204" s="13" t="e">
        <f>CHOOSE(MONTH(Table2[[#This Row],[Actual Month]]),1,1,1,2,2,2,3,3,3,4,4,4)</f>
        <v>#VALUE!</v>
      </c>
      <c r="G204" s="14">
        <f t="shared" si="3"/>
        <v>4</v>
      </c>
      <c r="H204" s="14" t="s">
        <v>45</v>
      </c>
      <c r="I204" s="7" t="s">
        <v>48</v>
      </c>
      <c r="J204" s="7" t="s">
        <v>49</v>
      </c>
      <c r="K204" s="7" t="s">
        <v>38</v>
      </c>
      <c r="L204" s="15">
        <v>449801.96625</v>
      </c>
    </row>
    <row r="205" spans="1:14" ht="14.25" hidden="1" customHeight="1">
      <c r="A205" s="7" t="s">
        <v>32</v>
      </c>
      <c r="B205" s="7" t="s">
        <v>44</v>
      </c>
      <c r="C205" s="7" t="s">
        <v>34</v>
      </c>
      <c r="D205" s="13">
        <v>41760</v>
      </c>
      <c r="E205" s="13" t="str">
        <f>TEXT(Table2[[#This Row],[Month]],"mmmm")</f>
        <v>May</v>
      </c>
      <c r="F205" s="13" t="e">
        <f>CHOOSE(MONTH(Table2[[#This Row],[Actual Month]]),1,1,1,2,2,2,3,3,3,4,4,4)</f>
        <v>#VALUE!</v>
      </c>
      <c r="G205" s="14">
        <f t="shared" si="3"/>
        <v>5</v>
      </c>
      <c r="H205" s="14" t="s">
        <v>45</v>
      </c>
      <c r="I205" s="7" t="s">
        <v>48</v>
      </c>
      <c r="J205" s="7" t="s">
        <v>49</v>
      </c>
      <c r="K205" s="7" t="s">
        <v>38</v>
      </c>
      <c r="L205" s="15">
        <v>477638.59375</v>
      </c>
    </row>
    <row r="206" spans="1:14" ht="14.25" hidden="1" customHeight="1">
      <c r="A206" s="7" t="s">
        <v>32</v>
      </c>
      <c r="B206" s="7" t="s">
        <v>44</v>
      </c>
      <c r="C206" s="7" t="s">
        <v>34</v>
      </c>
      <c r="D206" s="13">
        <v>41791</v>
      </c>
      <c r="E206" s="13" t="str">
        <f>TEXT(Table2[[#This Row],[Month]],"mmmm")</f>
        <v>June</v>
      </c>
      <c r="F206" s="13" t="e">
        <f>CHOOSE(MONTH(Table2[[#This Row],[Actual Month]]),1,1,1,2,2,2,3,3,3,4,4,4)</f>
        <v>#VALUE!</v>
      </c>
      <c r="G206" s="14">
        <f t="shared" si="3"/>
        <v>6</v>
      </c>
      <c r="H206" s="14" t="s">
        <v>45</v>
      </c>
      <c r="I206" s="7" t="s">
        <v>48</v>
      </c>
      <c r="J206" s="7" t="s">
        <v>49</v>
      </c>
      <c r="K206" s="7" t="s">
        <v>38</v>
      </c>
      <c r="L206" s="15">
        <v>544543.22875000001</v>
      </c>
    </row>
    <row r="207" spans="1:14" ht="14.25" hidden="1" customHeight="1">
      <c r="A207" s="7" t="s">
        <v>32</v>
      </c>
      <c r="B207" s="7" t="s">
        <v>44</v>
      </c>
      <c r="C207" s="7" t="s">
        <v>34</v>
      </c>
      <c r="D207" s="13">
        <v>41456</v>
      </c>
      <c r="E207" s="13" t="str">
        <f>TEXT(Table2[[#This Row],[Month]],"mmmm")</f>
        <v>July</v>
      </c>
      <c r="F207" s="13" t="e">
        <f>CHOOSE(MONTH(Table2[[#This Row],[Actual Month]]),1,1,1,2,2,2,3,3,3,4,4,4)</f>
        <v>#VALUE!</v>
      </c>
      <c r="G207" s="14">
        <f t="shared" si="3"/>
        <v>7</v>
      </c>
      <c r="H207" s="14" t="s">
        <v>45</v>
      </c>
      <c r="I207" s="7" t="s">
        <v>48</v>
      </c>
      <c r="J207" s="7" t="s">
        <v>50</v>
      </c>
      <c r="K207" s="7" t="s">
        <v>38</v>
      </c>
      <c r="L207" s="15">
        <v>415211.07746249868</v>
      </c>
    </row>
    <row r="208" spans="1:14" ht="14.25" hidden="1" customHeight="1">
      <c r="A208" s="7" t="s">
        <v>32</v>
      </c>
      <c r="B208" s="7" t="s">
        <v>44</v>
      </c>
      <c r="C208" s="7" t="s">
        <v>34</v>
      </c>
      <c r="D208" s="13">
        <v>41487</v>
      </c>
      <c r="E208" s="13" t="str">
        <f>TEXT(Table2[[#This Row],[Month]],"mmmm")</f>
        <v>August</v>
      </c>
      <c r="F208" s="13" t="e">
        <f>CHOOSE(MONTH(Table2[[#This Row],[Actual Month]]),1,1,1,2,2,2,3,3,3,4,4,4)</f>
        <v>#VALUE!</v>
      </c>
      <c r="G208" s="14">
        <f t="shared" si="3"/>
        <v>8</v>
      </c>
      <c r="H208" s="14" t="s">
        <v>45</v>
      </c>
      <c r="I208" s="7" t="s">
        <v>48</v>
      </c>
      <c r="J208" s="7" t="s">
        <v>50</v>
      </c>
      <c r="K208" s="7" t="s">
        <v>38</v>
      </c>
      <c r="L208" s="15">
        <v>573701.42238750006</v>
      </c>
    </row>
    <row r="209" spans="1:12" ht="14.25" hidden="1" customHeight="1">
      <c r="A209" s="7" t="s">
        <v>32</v>
      </c>
      <c r="B209" s="7" t="s">
        <v>44</v>
      </c>
      <c r="C209" s="7" t="s">
        <v>34</v>
      </c>
      <c r="D209" s="13">
        <v>41518</v>
      </c>
      <c r="E209" s="13" t="str">
        <f>TEXT(Table2[[#This Row],[Month]],"mmmm")</f>
        <v>September</v>
      </c>
      <c r="F209" s="13" t="e">
        <f>CHOOSE(MONTH(Table2[[#This Row],[Actual Month]]),1,1,1,2,2,2,3,3,3,4,4,4)</f>
        <v>#VALUE!</v>
      </c>
      <c r="G209" s="14">
        <f t="shared" si="3"/>
        <v>9</v>
      </c>
      <c r="H209" s="14" t="s">
        <v>45</v>
      </c>
      <c r="I209" s="7" t="s">
        <v>48</v>
      </c>
      <c r="J209" s="7" t="s">
        <v>50</v>
      </c>
      <c r="K209" s="7" t="s">
        <v>38</v>
      </c>
      <c r="L209" s="15">
        <v>449154.95253749873</v>
      </c>
    </row>
    <row r="210" spans="1:12" ht="14.25" hidden="1" customHeight="1">
      <c r="A210" s="7" t="s">
        <v>32</v>
      </c>
      <c r="B210" s="7" t="s">
        <v>44</v>
      </c>
      <c r="C210" s="7" t="s">
        <v>34</v>
      </c>
      <c r="D210" s="13">
        <v>41548</v>
      </c>
      <c r="E210" s="13" t="str">
        <f>TEXT(Table2[[#This Row],[Month]],"mmmm")</f>
        <v>October</v>
      </c>
      <c r="F210" s="13" t="e">
        <f>CHOOSE(MONTH(Table2[[#This Row],[Actual Month]]),1,1,1,2,2,2,3,3,3,4,4,4)</f>
        <v>#VALUE!</v>
      </c>
      <c r="G210" s="14">
        <f t="shared" si="3"/>
        <v>10</v>
      </c>
      <c r="H210" s="14" t="s">
        <v>45</v>
      </c>
      <c r="I210" s="7" t="s">
        <v>48</v>
      </c>
      <c r="J210" s="7" t="s">
        <v>50</v>
      </c>
      <c r="K210" s="7" t="s">
        <v>38</v>
      </c>
      <c r="L210" s="15">
        <v>426321.65936249989</v>
      </c>
    </row>
    <row r="211" spans="1:12" ht="14.25" hidden="1" customHeight="1">
      <c r="A211" s="7" t="s">
        <v>32</v>
      </c>
      <c r="B211" s="7" t="s">
        <v>44</v>
      </c>
      <c r="C211" s="7" t="s">
        <v>34</v>
      </c>
      <c r="D211" s="13">
        <v>41579</v>
      </c>
      <c r="E211" s="13" t="str">
        <f>TEXT(Table2[[#This Row],[Month]],"mmmm")</f>
        <v>November</v>
      </c>
      <c r="F211" s="13" t="e">
        <f>CHOOSE(MONTH(Table2[[#This Row],[Actual Month]]),1,1,1,2,2,2,3,3,3,4,4,4)</f>
        <v>#VALUE!</v>
      </c>
      <c r="G211" s="14">
        <f t="shared" si="3"/>
        <v>11</v>
      </c>
      <c r="H211" s="14" t="s">
        <v>45</v>
      </c>
      <c r="I211" s="7" t="s">
        <v>48</v>
      </c>
      <c r="J211" s="7" t="s">
        <v>50</v>
      </c>
      <c r="K211" s="7" t="s">
        <v>38</v>
      </c>
      <c r="L211" s="15">
        <v>437813.40487499995</v>
      </c>
    </row>
    <row r="212" spans="1:12" ht="14.25" hidden="1" customHeight="1">
      <c r="A212" s="7" t="s">
        <v>32</v>
      </c>
      <c r="B212" s="7" t="s">
        <v>44</v>
      </c>
      <c r="C212" s="7" t="s">
        <v>34</v>
      </c>
      <c r="D212" s="13">
        <v>41609</v>
      </c>
      <c r="E212" s="13" t="str">
        <f>TEXT(Table2[[#This Row],[Month]],"mmmm")</f>
        <v>December</v>
      </c>
      <c r="F212" s="13" t="e">
        <f>CHOOSE(MONTH(Table2[[#This Row],[Actual Month]]),1,1,1,2,2,2,3,3,3,4,4,4)</f>
        <v>#VALUE!</v>
      </c>
      <c r="G212" s="14">
        <f t="shared" si="3"/>
        <v>12</v>
      </c>
      <c r="H212" s="14" t="s">
        <v>45</v>
      </c>
      <c r="I212" s="7" t="s">
        <v>48</v>
      </c>
      <c r="J212" s="7" t="s">
        <v>50</v>
      </c>
      <c r="K212" s="7" t="s">
        <v>38</v>
      </c>
      <c r="L212" s="15">
        <v>421086.27824999997</v>
      </c>
    </row>
    <row r="213" spans="1:12" ht="14.25" hidden="1" customHeight="1">
      <c r="A213" s="7" t="s">
        <v>32</v>
      </c>
      <c r="B213" s="7" t="s">
        <v>44</v>
      </c>
      <c r="C213" s="7" t="s">
        <v>34</v>
      </c>
      <c r="D213" s="13">
        <v>41640</v>
      </c>
      <c r="E213" s="13" t="str">
        <f>TEXT(Table2[[#This Row],[Month]],"mmmm")</f>
        <v>January</v>
      </c>
      <c r="F213" s="13" t="e">
        <f>CHOOSE(MONTH(Table2[[#This Row],[Actual Month]]),1,1,1,2,2,2,3,3,3,4,4,4)</f>
        <v>#VALUE!</v>
      </c>
      <c r="G213" s="14">
        <f t="shared" si="3"/>
        <v>1</v>
      </c>
      <c r="H213" s="14" t="s">
        <v>45</v>
      </c>
      <c r="I213" s="7" t="s">
        <v>48</v>
      </c>
      <c r="J213" s="7" t="s">
        <v>50</v>
      </c>
      <c r="K213" s="7" t="s">
        <v>38</v>
      </c>
      <c r="L213" s="15">
        <v>801499.2899999998</v>
      </c>
    </row>
    <row r="214" spans="1:12" ht="14.25" hidden="1" customHeight="1">
      <c r="A214" s="7" t="s">
        <v>32</v>
      </c>
      <c r="B214" s="7" t="s">
        <v>44</v>
      </c>
      <c r="C214" s="7" t="s">
        <v>34</v>
      </c>
      <c r="D214" s="13">
        <v>41671</v>
      </c>
      <c r="E214" s="13" t="str">
        <f>TEXT(Table2[[#This Row],[Month]],"mmmm")</f>
        <v>February</v>
      </c>
      <c r="F214" s="13" t="e">
        <f>CHOOSE(MONTH(Table2[[#This Row],[Actual Month]]),1,1,1,2,2,2,3,3,3,4,4,4)</f>
        <v>#VALUE!</v>
      </c>
      <c r="G214" s="14">
        <f t="shared" si="3"/>
        <v>2</v>
      </c>
      <c r="H214" s="14" t="s">
        <v>45</v>
      </c>
      <c r="I214" s="7" t="s">
        <v>48</v>
      </c>
      <c r="J214" s="7" t="s">
        <v>50</v>
      </c>
      <c r="K214" s="7" t="s">
        <v>38</v>
      </c>
      <c r="L214" s="15">
        <v>674777.50874999992</v>
      </c>
    </row>
    <row r="215" spans="1:12" ht="14.25" hidden="1" customHeight="1">
      <c r="A215" s="7" t="s">
        <v>32</v>
      </c>
      <c r="B215" s="7" t="s">
        <v>44</v>
      </c>
      <c r="C215" s="7" t="s">
        <v>34</v>
      </c>
      <c r="D215" s="13">
        <v>41699</v>
      </c>
      <c r="E215" s="13" t="str">
        <f>TEXT(Table2[[#This Row],[Month]],"mmmm")</f>
        <v>March</v>
      </c>
      <c r="F215" s="13" t="e">
        <f>CHOOSE(MONTH(Table2[[#This Row],[Actual Month]]),1,1,1,2,2,2,3,3,3,4,4,4)</f>
        <v>#VALUE!</v>
      </c>
      <c r="G215" s="14">
        <f t="shared" si="3"/>
        <v>3</v>
      </c>
      <c r="H215" s="14" t="s">
        <v>45</v>
      </c>
      <c r="I215" s="7" t="s">
        <v>48</v>
      </c>
      <c r="J215" s="7" t="s">
        <v>50</v>
      </c>
      <c r="K215" s="7" t="s">
        <v>38</v>
      </c>
      <c r="L215" s="15">
        <v>673240.53</v>
      </c>
    </row>
    <row r="216" spans="1:12" ht="14.25" hidden="1" customHeight="1">
      <c r="A216" s="7" t="s">
        <v>32</v>
      </c>
      <c r="B216" s="7" t="s">
        <v>44</v>
      </c>
      <c r="C216" s="7" t="s">
        <v>34</v>
      </c>
      <c r="D216" s="13">
        <v>41730</v>
      </c>
      <c r="E216" s="13" t="str">
        <f>TEXT(Table2[[#This Row],[Month]],"mmmm")</f>
        <v>April</v>
      </c>
      <c r="F216" s="13" t="e">
        <f>CHOOSE(MONTH(Table2[[#This Row],[Actual Month]]),1,1,1,2,2,2,3,3,3,4,4,4)</f>
        <v>#VALUE!</v>
      </c>
      <c r="G216" s="14">
        <f t="shared" si="3"/>
        <v>4</v>
      </c>
      <c r="H216" s="14" t="s">
        <v>45</v>
      </c>
      <c r="I216" s="7" t="s">
        <v>48</v>
      </c>
      <c r="J216" s="7" t="s">
        <v>50</v>
      </c>
      <c r="K216" s="7" t="s">
        <v>38</v>
      </c>
      <c r="L216" s="15">
        <v>674702.94937499997</v>
      </c>
    </row>
    <row r="217" spans="1:12" ht="14.25" hidden="1" customHeight="1">
      <c r="A217" s="7" t="s">
        <v>32</v>
      </c>
      <c r="B217" s="7" t="s">
        <v>44</v>
      </c>
      <c r="C217" s="7" t="s">
        <v>34</v>
      </c>
      <c r="D217" s="13">
        <v>41760</v>
      </c>
      <c r="E217" s="13" t="str">
        <f>TEXT(Table2[[#This Row],[Month]],"mmmm")</f>
        <v>May</v>
      </c>
      <c r="F217" s="13" t="e">
        <f>CHOOSE(MONTH(Table2[[#This Row],[Actual Month]]),1,1,1,2,2,2,3,3,3,4,4,4)</f>
        <v>#VALUE!</v>
      </c>
      <c r="G217" s="14">
        <f t="shared" si="3"/>
        <v>5</v>
      </c>
      <c r="H217" s="14" t="s">
        <v>45</v>
      </c>
      <c r="I217" s="7" t="s">
        <v>48</v>
      </c>
      <c r="J217" s="7" t="s">
        <v>50</v>
      </c>
      <c r="K217" s="7" t="s">
        <v>38</v>
      </c>
      <c r="L217" s="15">
        <v>716457.890625</v>
      </c>
    </row>
    <row r="218" spans="1:12" ht="14.25" hidden="1" customHeight="1">
      <c r="A218" s="7" t="s">
        <v>32</v>
      </c>
      <c r="B218" s="7" t="s">
        <v>44</v>
      </c>
      <c r="C218" s="7" t="s">
        <v>34</v>
      </c>
      <c r="D218" s="13">
        <v>41791</v>
      </c>
      <c r="E218" s="13" t="str">
        <f>TEXT(Table2[[#This Row],[Month]],"mmmm")</f>
        <v>June</v>
      </c>
      <c r="F218" s="13" t="e">
        <f>CHOOSE(MONTH(Table2[[#This Row],[Actual Month]]),1,1,1,2,2,2,3,3,3,4,4,4)</f>
        <v>#VALUE!</v>
      </c>
      <c r="G218" s="14">
        <f t="shared" si="3"/>
        <v>6</v>
      </c>
      <c r="H218" s="14" t="s">
        <v>45</v>
      </c>
      <c r="I218" s="7" t="s">
        <v>48</v>
      </c>
      <c r="J218" s="7" t="s">
        <v>50</v>
      </c>
      <c r="K218" s="7" t="s">
        <v>38</v>
      </c>
      <c r="L218" s="15">
        <v>816814.8431249999</v>
      </c>
    </row>
    <row r="219" spans="1:12" ht="14.25" hidden="1" customHeight="1">
      <c r="A219" s="7" t="s">
        <v>32</v>
      </c>
      <c r="B219" s="7" t="s">
        <v>44</v>
      </c>
      <c r="C219" s="7" t="s">
        <v>34</v>
      </c>
      <c r="D219" s="13">
        <v>41456</v>
      </c>
      <c r="E219" s="13" t="str">
        <f>TEXT(Table2[[#This Row],[Month]],"mmmm")</f>
        <v>July</v>
      </c>
      <c r="F219" s="13" t="e">
        <f>CHOOSE(MONTH(Table2[[#This Row],[Actual Month]]),1,1,1,2,2,2,3,3,3,4,4,4)</f>
        <v>#VALUE!</v>
      </c>
      <c r="G219" s="14">
        <f t="shared" si="3"/>
        <v>7</v>
      </c>
      <c r="H219" s="14" t="s">
        <v>45</v>
      </c>
      <c r="I219" s="7" t="s">
        <v>51</v>
      </c>
      <c r="J219" s="7" t="s">
        <v>52</v>
      </c>
      <c r="K219" s="7" t="s">
        <v>38</v>
      </c>
      <c r="L219" s="15">
        <v>360688.41072499886</v>
      </c>
    </row>
    <row r="220" spans="1:12" ht="14.25" hidden="1" customHeight="1">
      <c r="A220" s="7" t="s">
        <v>32</v>
      </c>
      <c r="B220" s="7" t="s">
        <v>44</v>
      </c>
      <c r="C220" s="7" t="s">
        <v>34</v>
      </c>
      <c r="D220" s="13">
        <v>41487</v>
      </c>
      <c r="E220" s="13" t="str">
        <f>TEXT(Table2[[#This Row],[Month]],"mmmm")</f>
        <v>August</v>
      </c>
      <c r="F220" s="13" t="e">
        <f>CHOOSE(MONTH(Table2[[#This Row],[Actual Month]]),1,1,1,2,2,2,3,3,3,4,4,4)</f>
        <v>#VALUE!</v>
      </c>
      <c r="G220" s="14">
        <f t="shared" si="3"/>
        <v>8</v>
      </c>
      <c r="H220" s="14" t="s">
        <v>45</v>
      </c>
      <c r="I220" s="7" t="s">
        <v>51</v>
      </c>
      <c r="J220" s="7" t="s">
        <v>52</v>
      </c>
      <c r="K220" s="7" t="s">
        <v>38</v>
      </c>
      <c r="L220" s="15">
        <v>498366.89217499993</v>
      </c>
    </row>
    <row r="221" spans="1:12" ht="14.25" hidden="1" customHeight="1">
      <c r="A221" s="7" t="s">
        <v>32</v>
      </c>
      <c r="B221" s="7" t="s">
        <v>44</v>
      </c>
      <c r="C221" s="7" t="s">
        <v>34</v>
      </c>
      <c r="D221" s="13">
        <v>41518</v>
      </c>
      <c r="E221" s="13" t="str">
        <f>TEXT(Table2[[#This Row],[Month]],"mmmm")</f>
        <v>September</v>
      </c>
      <c r="F221" s="13" t="e">
        <f>CHOOSE(MONTH(Table2[[#This Row],[Actual Month]]),1,1,1,2,2,2,3,3,3,4,4,4)</f>
        <v>#VALUE!</v>
      </c>
      <c r="G221" s="14">
        <f t="shared" si="3"/>
        <v>9</v>
      </c>
      <c r="H221" s="14" t="s">
        <v>45</v>
      </c>
      <c r="I221" s="7" t="s">
        <v>51</v>
      </c>
      <c r="J221" s="7" t="s">
        <v>52</v>
      </c>
      <c r="K221" s="7" t="s">
        <v>38</v>
      </c>
      <c r="L221" s="15">
        <v>390175.00927499885</v>
      </c>
    </row>
    <row r="222" spans="1:12" ht="14.25" hidden="1" customHeight="1">
      <c r="A222" s="7" t="s">
        <v>32</v>
      </c>
      <c r="B222" s="7" t="s">
        <v>44</v>
      </c>
      <c r="C222" s="7" t="s">
        <v>34</v>
      </c>
      <c r="D222" s="13">
        <v>41548</v>
      </c>
      <c r="E222" s="13" t="str">
        <f>TEXT(Table2[[#This Row],[Month]],"mmmm")</f>
        <v>October</v>
      </c>
      <c r="F222" s="13" t="e">
        <f>CHOOSE(MONTH(Table2[[#This Row],[Actual Month]]),1,1,1,2,2,2,3,3,3,4,4,4)</f>
        <v>#VALUE!</v>
      </c>
      <c r="G222" s="14">
        <f t="shared" si="3"/>
        <v>10</v>
      </c>
      <c r="H222" s="14" t="s">
        <v>45</v>
      </c>
      <c r="I222" s="7" t="s">
        <v>51</v>
      </c>
      <c r="J222" s="7" t="s">
        <v>52</v>
      </c>
      <c r="K222" s="7" t="s">
        <v>38</v>
      </c>
      <c r="L222" s="15">
        <v>370340.02732499992</v>
      </c>
    </row>
    <row r="223" spans="1:12" ht="14.25" hidden="1" customHeight="1">
      <c r="A223" s="7" t="s">
        <v>32</v>
      </c>
      <c r="B223" s="7" t="s">
        <v>44</v>
      </c>
      <c r="C223" s="7" t="s">
        <v>34</v>
      </c>
      <c r="D223" s="13">
        <v>41579</v>
      </c>
      <c r="E223" s="13" t="str">
        <f>TEXT(Table2[[#This Row],[Month]],"mmmm")</f>
        <v>November</v>
      </c>
      <c r="F223" s="13" t="e">
        <f>CHOOSE(MONTH(Table2[[#This Row],[Actual Month]]),1,1,1,2,2,2,3,3,3,4,4,4)</f>
        <v>#VALUE!</v>
      </c>
      <c r="G223" s="14">
        <f t="shared" si="3"/>
        <v>11</v>
      </c>
      <c r="H223" s="14" t="s">
        <v>45</v>
      </c>
      <c r="I223" s="7" t="s">
        <v>51</v>
      </c>
      <c r="J223" s="7" t="s">
        <v>52</v>
      </c>
      <c r="K223" s="7" t="s">
        <v>38</v>
      </c>
      <c r="L223" s="15">
        <v>380322.75574999995</v>
      </c>
    </row>
    <row r="224" spans="1:12" ht="14.25" hidden="1" customHeight="1">
      <c r="A224" s="7" t="s">
        <v>32</v>
      </c>
      <c r="B224" s="7" t="s">
        <v>44</v>
      </c>
      <c r="C224" s="7" t="s">
        <v>34</v>
      </c>
      <c r="D224" s="13">
        <v>41609</v>
      </c>
      <c r="E224" s="13" t="str">
        <f>TEXT(Table2[[#This Row],[Month]],"mmmm")</f>
        <v>December</v>
      </c>
      <c r="F224" s="13" t="e">
        <f>CHOOSE(MONTH(Table2[[#This Row],[Actual Month]]),1,1,1,2,2,2,3,3,3,4,4,4)</f>
        <v>#VALUE!</v>
      </c>
      <c r="G224" s="14">
        <f t="shared" si="3"/>
        <v>12</v>
      </c>
      <c r="H224" s="14" t="s">
        <v>45</v>
      </c>
      <c r="I224" s="7" t="s">
        <v>51</v>
      </c>
      <c r="J224" s="7" t="s">
        <v>52</v>
      </c>
      <c r="K224" s="7" t="s">
        <v>38</v>
      </c>
      <c r="L224" s="15">
        <v>365792.12049999996</v>
      </c>
    </row>
    <row r="225" spans="1:12" ht="14.25" hidden="1" customHeight="1">
      <c r="A225" s="7" t="s">
        <v>32</v>
      </c>
      <c r="B225" s="7" t="s">
        <v>44</v>
      </c>
      <c r="C225" s="7" t="s">
        <v>34</v>
      </c>
      <c r="D225" s="13">
        <v>41640</v>
      </c>
      <c r="E225" s="13" t="str">
        <f>TEXT(Table2[[#This Row],[Month]],"mmmm")</f>
        <v>January</v>
      </c>
      <c r="F225" s="13" t="e">
        <f>CHOOSE(MONTH(Table2[[#This Row],[Actual Month]]),1,1,1,2,2,2,3,3,3,4,4,4)</f>
        <v>#VALUE!</v>
      </c>
      <c r="G225" s="14">
        <f t="shared" si="3"/>
        <v>1</v>
      </c>
      <c r="H225" s="14" t="s">
        <v>45</v>
      </c>
      <c r="I225" s="7" t="s">
        <v>51</v>
      </c>
      <c r="J225" s="7" t="s">
        <v>52</v>
      </c>
      <c r="K225" s="7" t="s">
        <v>38</v>
      </c>
      <c r="L225" s="15">
        <v>459526.25959999987</v>
      </c>
    </row>
    <row r="226" spans="1:12" ht="14.25" hidden="1" customHeight="1">
      <c r="A226" s="7" t="s">
        <v>32</v>
      </c>
      <c r="B226" s="7" t="s">
        <v>44</v>
      </c>
      <c r="C226" s="7" t="s">
        <v>34</v>
      </c>
      <c r="D226" s="13">
        <v>41671</v>
      </c>
      <c r="E226" s="13" t="str">
        <f>TEXT(Table2[[#This Row],[Month]],"mmmm")</f>
        <v>February</v>
      </c>
      <c r="F226" s="13" t="e">
        <f>CHOOSE(MONTH(Table2[[#This Row],[Actual Month]]),1,1,1,2,2,2,3,3,3,4,4,4)</f>
        <v>#VALUE!</v>
      </c>
      <c r="G226" s="14">
        <f t="shared" si="3"/>
        <v>2</v>
      </c>
      <c r="H226" s="14" t="s">
        <v>45</v>
      </c>
      <c r="I226" s="7" t="s">
        <v>51</v>
      </c>
      <c r="J226" s="7" t="s">
        <v>52</v>
      </c>
      <c r="K226" s="7" t="s">
        <v>38</v>
      </c>
      <c r="L226" s="15">
        <v>386872.43834999995</v>
      </c>
    </row>
    <row r="227" spans="1:12" ht="14.25" hidden="1" customHeight="1">
      <c r="A227" s="7" t="s">
        <v>32</v>
      </c>
      <c r="B227" s="7" t="s">
        <v>44</v>
      </c>
      <c r="C227" s="7" t="s">
        <v>34</v>
      </c>
      <c r="D227" s="13">
        <v>41699</v>
      </c>
      <c r="E227" s="13" t="str">
        <f>TEXT(Table2[[#This Row],[Month]],"mmmm")</f>
        <v>March</v>
      </c>
      <c r="F227" s="13" t="e">
        <f>CHOOSE(MONTH(Table2[[#This Row],[Actual Month]]),1,1,1,2,2,2,3,3,3,4,4,4)</f>
        <v>#VALUE!</v>
      </c>
      <c r="G227" s="14">
        <f t="shared" si="3"/>
        <v>3</v>
      </c>
      <c r="H227" s="14" t="s">
        <v>45</v>
      </c>
      <c r="I227" s="7" t="s">
        <v>51</v>
      </c>
      <c r="J227" s="7" t="s">
        <v>52</v>
      </c>
      <c r="K227" s="7" t="s">
        <v>38</v>
      </c>
      <c r="L227" s="15">
        <v>385991.23719999997</v>
      </c>
    </row>
    <row r="228" spans="1:12" ht="14.25" hidden="1" customHeight="1">
      <c r="A228" s="7" t="s">
        <v>32</v>
      </c>
      <c r="B228" s="7" t="s">
        <v>44</v>
      </c>
      <c r="C228" s="7" t="s">
        <v>34</v>
      </c>
      <c r="D228" s="13">
        <v>41730</v>
      </c>
      <c r="E228" s="13" t="str">
        <f>TEXT(Table2[[#This Row],[Month]],"mmmm")</f>
        <v>April</v>
      </c>
      <c r="F228" s="13" t="e">
        <f>CHOOSE(MONTH(Table2[[#This Row],[Actual Month]]),1,1,1,2,2,2,3,3,3,4,4,4)</f>
        <v>#VALUE!</v>
      </c>
      <c r="G228" s="14">
        <f t="shared" si="3"/>
        <v>4</v>
      </c>
      <c r="H228" s="14" t="s">
        <v>45</v>
      </c>
      <c r="I228" s="7" t="s">
        <v>51</v>
      </c>
      <c r="J228" s="7" t="s">
        <v>52</v>
      </c>
      <c r="K228" s="7" t="s">
        <v>38</v>
      </c>
      <c r="L228" s="15">
        <v>386829.69097499992</v>
      </c>
    </row>
    <row r="229" spans="1:12" ht="14.25" hidden="1" customHeight="1">
      <c r="A229" s="7" t="s">
        <v>32</v>
      </c>
      <c r="B229" s="7" t="s">
        <v>44</v>
      </c>
      <c r="C229" s="7" t="s">
        <v>34</v>
      </c>
      <c r="D229" s="13">
        <v>41760</v>
      </c>
      <c r="E229" s="13" t="str">
        <f>TEXT(Table2[[#This Row],[Month]],"mmmm")</f>
        <v>May</v>
      </c>
      <c r="F229" s="13" t="e">
        <f>CHOOSE(MONTH(Table2[[#This Row],[Actual Month]]),1,1,1,2,2,2,3,3,3,4,4,4)</f>
        <v>#VALUE!</v>
      </c>
      <c r="G229" s="14">
        <f t="shared" si="3"/>
        <v>5</v>
      </c>
      <c r="H229" s="14" t="s">
        <v>45</v>
      </c>
      <c r="I229" s="7" t="s">
        <v>51</v>
      </c>
      <c r="J229" s="7" t="s">
        <v>52</v>
      </c>
      <c r="K229" s="7" t="s">
        <v>38</v>
      </c>
      <c r="L229" s="15">
        <v>410769.19062499999</v>
      </c>
    </row>
    <row r="230" spans="1:12" ht="14.25" hidden="1" customHeight="1">
      <c r="A230" s="7" t="s">
        <v>32</v>
      </c>
      <c r="B230" s="7" t="s">
        <v>44</v>
      </c>
      <c r="C230" s="7" t="s">
        <v>34</v>
      </c>
      <c r="D230" s="13">
        <v>41791</v>
      </c>
      <c r="E230" s="13" t="str">
        <f>TEXT(Table2[[#This Row],[Month]],"mmmm")</f>
        <v>June</v>
      </c>
      <c r="F230" s="13" t="e">
        <f>CHOOSE(MONTH(Table2[[#This Row],[Actual Month]]),1,1,1,2,2,2,3,3,3,4,4,4)</f>
        <v>#VALUE!</v>
      </c>
      <c r="G230" s="14">
        <f t="shared" si="3"/>
        <v>6</v>
      </c>
      <c r="H230" s="14" t="s">
        <v>45</v>
      </c>
      <c r="I230" s="7" t="s">
        <v>51</v>
      </c>
      <c r="J230" s="7" t="s">
        <v>52</v>
      </c>
      <c r="K230" s="7" t="s">
        <v>38</v>
      </c>
      <c r="L230" s="15">
        <v>468307.17672499991</v>
      </c>
    </row>
    <row r="231" spans="1:12" ht="14.25" hidden="1" customHeight="1">
      <c r="A231" s="7" t="s">
        <v>32</v>
      </c>
      <c r="B231" s="7" t="s">
        <v>44</v>
      </c>
      <c r="C231" s="7" t="s">
        <v>34</v>
      </c>
      <c r="D231" s="13">
        <v>41456</v>
      </c>
      <c r="E231" s="13" t="str">
        <f>TEXT(Table2[[#This Row],[Month]],"mmmm")</f>
        <v>July</v>
      </c>
      <c r="F231" s="13" t="e">
        <f>CHOOSE(MONTH(Table2[[#This Row],[Actual Month]]),1,1,1,2,2,2,3,3,3,4,4,4)</f>
        <v>#VALUE!</v>
      </c>
      <c r="G231" s="14">
        <f t="shared" si="3"/>
        <v>7</v>
      </c>
      <c r="H231" s="14" t="s">
        <v>45</v>
      </c>
      <c r="I231" s="7" t="s">
        <v>51</v>
      </c>
      <c r="J231" s="7" t="s">
        <v>53</v>
      </c>
      <c r="K231" s="7" t="s">
        <v>38</v>
      </c>
      <c r="L231" s="15">
        <v>226478.76952499934</v>
      </c>
    </row>
    <row r="232" spans="1:12" ht="14.25" hidden="1" customHeight="1">
      <c r="A232" s="7" t="s">
        <v>32</v>
      </c>
      <c r="B232" s="7" t="s">
        <v>44</v>
      </c>
      <c r="C232" s="7" t="s">
        <v>34</v>
      </c>
      <c r="D232" s="13">
        <v>41487</v>
      </c>
      <c r="E232" s="13" t="str">
        <f>TEXT(Table2[[#This Row],[Month]],"mmmm")</f>
        <v>August</v>
      </c>
      <c r="F232" s="13" t="e">
        <f>CHOOSE(MONTH(Table2[[#This Row],[Actual Month]]),1,1,1,2,2,2,3,3,3,4,4,4)</f>
        <v>#VALUE!</v>
      </c>
      <c r="G232" s="14">
        <f t="shared" si="3"/>
        <v>8</v>
      </c>
      <c r="H232" s="14" t="s">
        <v>45</v>
      </c>
      <c r="I232" s="7" t="s">
        <v>51</v>
      </c>
      <c r="J232" s="7" t="s">
        <v>53</v>
      </c>
      <c r="K232" s="7" t="s">
        <v>38</v>
      </c>
      <c r="L232" s="15">
        <v>312928.04857500002</v>
      </c>
    </row>
    <row r="233" spans="1:12" ht="14.25" hidden="1" customHeight="1">
      <c r="A233" s="7" t="s">
        <v>32</v>
      </c>
      <c r="B233" s="7" t="s">
        <v>44</v>
      </c>
      <c r="C233" s="7" t="s">
        <v>34</v>
      </c>
      <c r="D233" s="13">
        <v>41518</v>
      </c>
      <c r="E233" s="13" t="str">
        <f>TEXT(Table2[[#This Row],[Month]],"mmmm")</f>
        <v>September</v>
      </c>
      <c r="F233" s="13" t="e">
        <f>CHOOSE(MONTH(Table2[[#This Row],[Actual Month]]),1,1,1,2,2,2,3,3,3,4,4,4)</f>
        <v>#VALUE!</v>
      </c>
      <c r="G233" s="14">
        <f t="shared" si="3"/>
        <v>9</v>
      </c>
      <c r="H233" s="14" t="s">
        <v>45</v>
      </c>
      <c r="I233" s="7" t="s">
        <v>51</v>
      </c>
      <c r="J233" s="7" t="s">
        <v>53</v>
      </c>
      <c r="K233" s="7" t="s">
        <v>38</v>
      </c>
      <c r="L233" s="15">
        <v>244993.61047499935</v>
      </c>
    </row>
    <row r="234" spans="1:12" ht="14.25" hidden="1" customHeight="1">
      <c r="A234" s="7" t="s">
        <v>32</v>
      </c>
      <c r="B234" s="7" t="s">
        <v>44</v>
      </c>
      <c r="C234" s="7" t="s">
        <v>34</v>
      </c>
      <c r="D234" s="13">
        <v>41548</v>
      </c>
      <c r="E234" s="13" t="str">
        <f>TEXT(Table2[[#This Row],[Month]],"mmmm")</f>
        <v>October</v>
      </c>
      <c r="F234" s="13" t="e">
        <f>CHOOSE(MONTH(Table2[[#This Row],[Actual Month]]),1,1,1,2,2,2,3,3,3,4,4,4)</f>
        <v>#VALUE!</v>
      </c>
      <c r="G234" s="14">
        <f t="shared" si="3"/>
        <v>10</v>
      </c>
      <c r="H234" s="14" t="s">
        <v>45</v>
      </c>
      <c r="I234" s="7" t="s">
        <v>51</v>
      </c>
      <c r="J234" s="7" t="s">
        <v>53</v>
      </c>
      <c r="K234" s="7" t="s">
        <v>38</v>
      </c>
      <c r="L234" s="15">
        <v>232539.08692499998</v>
      </c>
    </row>
    <row r="235" spans="1:12" ht="14.25" hidden="1" customHeight="1">
      <c r="A235" s="7" t="s">
        <v>32</v>
      </c>
      <c r="B235" s="7" t="s">
        <v>44</v>
      </c>
      <c r="C235" s="7" t="s">
        <v>34</v>
      </c>
      <c r="D235" s="13">
        <v>41579</v>
      </c>
      <c r="E235" s="13" t="str">
        <f>TEXT(Table2[[#This Row],[Month]],"mmmm")</f>
        <v>November</v>
      </c>
      <c r="F235" s="13" t="e">
        <f>CHOOSE(MONTH(Table2[[#This Row],[Actual Month]]),1,1,1,2,2,2,3,3,3,4,4,4)</f>
        <v>#VALUE!</v>
      </c>
      <c r="G235" s="14">
        <f t="shared" si="3"/>
        <v>11</v>
      </c>
      <c r="H235" s="14" t="s">
        <v>45</v>
      </c>
      <c r="I235" s="7" t="s">
        <v>51</v>
      </c>
      <c r="J235" s="7" t="s">
        <v>53</v>
      </c>
      <c r="K235" s="7" t="s">
        <v>38</v>
      </c>
      <c r="L235" s="15">
        <v>238807.31175000002</v>
      </c>
    </row>
    <row r="236" spans="1:12" ht="14.25" hidden="1" customHeight="1">
      <c r="A236" s="7" t="s">
        <v>32</v>
      </c>
      <c r="B236" s="7" t="s">
        <v>44</v>
      </c>
      <c r="C236" s="7" t="s">
        <v>34</v>
      </c>
      <c r="D236" s="13">
        <v>41609</v>
      </c>
      <c r="E236" s="13" t="str">
        <f>TEXT(Table2[[#This Row],[Month]],"mmmm")</f>
        <v>December</v>
      </c>
      <c r="F236" s="13" t="e">
        <f>CHOOSE(MONTH(Table2[[#This Row],[Actual Month]]),1,1,1,2,2,2,3,3,3,4,4,4)</f>
        <v>#VALUE!</v>
      </c>
      <c r="G236" s="14">
        <f t="shared" si="3"/>
        <v>12</v>
      </c>
      <c r="H236" s="14" t="s">
        <v>45</v>
      </c>
      <c r="I236" s="7" t="s">
        <v>51</v>
      </c>
      <c r="J236" s="7" t="s">
        <v>53</v>
      </c>
      <c r="K236" s="7" t="s">
        <v>38</v>
      </c>
      <c r="L236" s="15">
        <v>229683.42450000002</v>
      </c>
    </row>
    <row r="237" spans="1:12" ht="14.25" hidden="1" customHeight="1">
      <c r="A237" s="7" t="s">
        <v>32</v>
      </c>
      <c r="B237" s="7" t="s">
        <v>44</v>
      </c>
      <c r="C237" s="7" t="s">
        <v>34</v>
      </c>
      <c r="D237" s="13">
        <v>41640</v>
      </c>
      <c r="E237" s="13" t="str">
        <f>TEXT(Table2[[#This Row],[Month]],"mmmm")</f>
        <v>January</v>
      </c>
      <c r="F237" s="13" t="e">
        <f>CHOOSE(MONTH(Table2[[#This Row],[Actual Month]]),1,1,1,2,2,2,3,3,3,4,4,4)</f>
        <v>#VALUE!</v>
      </c>
      <c r="G237" s="14">
        <f t="shared" si="3"/>
        <v>1</v>
      </c>
      <c r="H237" s="14" t="s">
        <v>45</v>
      </c>
      <c r="I237" s="7" t="s">
        <v>51</v>
      </c>
      <c r="J237" s="7" t="s">
        <v>53</v>
      </c>
      <c r="K237" s="7" t="s">
        <v>38</v>
      </c>
      <c r="L237" s="15">
        <v>288539.74439999997</v>
      </c>
    </row>
    <row r="238" spans="1:12" ht="14.25" hidden="1" customHeight="1">
      <c r="A238" s="7" t="s">
        <v>32</v>
      </c>
      <c r="B238" s="7" t="s">
        <v>44</v>
      </c>
      <c r="C238" s="7" t="s">
        <v>34</v>
      </c>
      <c r="D238" s="13">
        <v>41671</v>
      </c>
      <c r="E238" s="13" t="str">
        <f>TEXT(Table2[[#This Row],[Month]],"mmmm")</f>
        <v>February</v>
      </c>
      <c r="F238" s="13" t="e">
        <f>CHOOSE(MONTH(Table2[[#This Row],[Actual Month]]),1,1,1,2,2,2,3,3,3,4,4,4)</f>
        <v>#VALUE!</v>
      </c>
      <c r="G238" s="14">
        <f t="shared" si="3"/>
        <v>2</v>
      </c>
      <c r="H238" s="14" t="s">
        <v>45</v>
      </c>
      <c r="I238" s="7" t="s">
        <v>51</v>
      </c>
      <c r="J238" s="7" t="s">
        <v>53</v>
      </c>
      <c r="K238" s="7" t="s">
        <v>38</v>
      </c>
      <c r="L238" s="15">
        <v>242919.90315</v>
      </c>
    </row>
    <row r="239" spans="1:12" ht="14.25" hidden="1" customHeight="1">
      <c r="A239" s="7" t="s">
        <v>32</v>
      </c>
      <c r="B239" s="7" t="s">
        <v>44</v>
      </c>
      <c r="C239" s="7" t="s">
        <v>34</v>
      </c>
      <c r="D239" s="13">
        <v>41699</v>
      </c>
      <c r="E239" s="13" t="str">
        <f>TEXT(Table2[[#This Row],[Month]],"mmmm")</f>
        <v>March</v>
      </c>
      <c r="F239" s="13" t="e">
        <f>CHOOSE(MONTH(Table2[[#This Row],[Actual Month]]),1,1,1,2,2,2,3,3,3,4,4,4)</f>
        <v>#VALUE!</v>
      </c>
      <c r="G239" s="14">
        <f t="shared" si="3"/>
        <v>3</v>
      </c>
      <c r="H239" s="14" t="s">
        <v>45</v>
      </c>
      <c r="I239" s="7" t="s">
        <v>51</v>
      </c>
      <c r="J239" s="7" t="s">
        <v>53</v>
      </c>
      <c r="K239" s="7" t="s">
        <v>38</v>
      </c>
      <c r="L239" s="15">
        <v>242366.59080000003</v>
      </c>
    </row>
    <row r="240" spans="1:12" ht="14.25" hidden="1" customHeight="1">
      <c r="A240" s="7" t="s">
        <v>32</v>
      </c>
      <c r="B240" s="7" t="s">
        <v>44</v>
      </c>
      <c r="C240" s="7" t="s">
        <v>34</v>
      </c>
      <c r="D240" s="13">
        <v>41730</v>
      </c>
      <c r="E240" s="13" t="str">
        <f>TEXT(Table2[[#This Row],[Month]],"mmmm")</f>
        <v>April</v>
      </c>
      <c r="F240" s="13" t="e">
        <f>CHOOSE(MONTH(Table2[[#This Row],[Actual Month]]),1,1,1,2,2,2,3,3,3,4,4,4)</f>
        <v>#VALUE!</v>
      </c>
      <c r="G240" s="14">
        <f t="shared" si="3"/>
        <v>4</v>
      </c>
      <c r="H240" s="14" t="s">
        <v>45</v>
      </c>
      <c r="I240" s="7" t="s">
        <v>51</v>
      </c>
      <c r="J240" s="7" t="s">
        <v>53</v>
      </c>
      <c r="K240" s="7" t="s">
        <v>38</v>
      </c>
      <c r="L240" s="15">
        <v>242893.06177500001</v>
      </c>
    </row>
    <row r="241" spans="1:12" ht="14.25" hidden="1" customHeight="1">
      <c r="A241" s="7" t="s">
        <v>32</v>
      </c>
      <c r="B241" s="7" t="s">
        <v>44</v>
      </c>
      <c r="C241" s="7" t="s">
        <v>34</v>
      </c>
      <c r="D241" s="13">
        <v>41760</v>
      </c>
      <c r="E241" s="13" t="str">
        <f>TEXT(Table2[[#This Row],[Month]],"mmmm")</f>
        <v>May</v>
      </c>
      <c r="F241" s="13" t="e">
        <f>CHOOSE(MONTH(Table2[[#This Row],[Actual Month]]),1,1,1,2,2,2,3,3,3,4,4,4)</f>
        <v>#VALUE!</v>
      </c>
      <c r="G241" s="14">
        <f t="shared" si="3"/>
        <v>5</v>
      </c>
      <c r="H241" s="14" t="s">
        <v>45</v>
      </c>
      <c r="I241" s="7" t="s">
        <v>51</v>
      </c>
      <c r="J241" s="7" t="s">
        <v>53</v>
      </c>
      <c r="K241" s="7" t="s">
        <v>38</v>
      </c>
      <c r="L241" s="15">
        <v>257924.84062500004</v>
      </c>
    </row>
    <row r="242" spans="1:12" ht="14.25" hidden="1" customHeight="1">
      <c r="A242" s="7" t="s">
        <v>32</v>
      </c>
      <c r="B242" s="7" t="s">
        <v>44</v>
      </c>
      <c r="C242" s="7" t="s">
        <v>34</v>
      </c>
      <c r="D242" s="13">
        <v>41791</v>
      </c>
      <c r="E242" s="13" t="str">
        <f>TEXT(Table2[[#This Row],[Month]],"mmmm")</f>
        <v>June</v>
      </c>
      <c r="F242" s="13" t="e">
        <f>CHOOSE(MONTH(Table2[[#This Row],[Actual Month]]),1,1,1,2,2,2,3,3,3,4,4,4)</f>
        <v>#VALUE!</v>
      </c>
      <c r="G242" s="14">
        <f t="shared" si="3"/>
        <v>6</v>
      </c>
      <c r="H242" s="14" t="s">
        <v>45</v>
      </c>
      <c r="I242" s="7" t="s">
        <v>51</v>
      </c>
      <c r="J242" s="7" t="s">
        <v>53</v>
      </c>
      <c r="K242" s="7" t="s">
        <v>38</v>
      </c>
      <c r="L242" s="15">
        <v>294053.34352500003</v>
      </c>
    </row>
    <row r="243" spans="1:12" ht="14.25" hidden="1" customHeight="1">
      <c r="A243" s="7" t="s">
        <v>32</v>
      </c>
      <c r="B243" s="7" t="s">
        <v>44</v>
      </c>
      <c r="C243" s="7" t="s">
        <v>34</v>
      </c>
      <c r="D243" s="13">
        <v>41456</v>
      </c>
      <c r="E243" s="13" t="str">
        <f>TEXT(Table2[[#This Row],[Month]],"mmmm")</f>
        <v>July</v>
      </c>
      <c r="F243" s="13" t="e">
        <f>CHOOSE(MONTH(Table2[[#This Row],[Actual Month]]),1,1,1,2,2,2,3,3,3,4,4,4)</f>
        <v>#VALUE!</v>
      </c>
      <c r="G243" s="14">
        <f t="shared" si="3"/>
        <v>7</v>
      </c>
      <c r="H243" s="14" t="s">
        <v>45</v>
      </c>
      <c r="I243" s="7" t="s">
        <v>51</v>
      </c>
      <c r="J243" s="7" t="s">
        <v>54</v>
      </c>
      <c r="K243" s="7" t="s">
        <v>38</v>
      </c>
      <c r="L243" s="15">
        <v>255837.1285374992</v>
      </c>
    </row>
    <row r="244" spans="1:12" ht="14.25" hidden="1" customHeight="1">
      <c r="A244" s="7" t="s">
        <v>32</v>
      </c>
      <c r="B244" s="7" t="s">
        <v>44</v>
      </c>
      <c r="C244" s="7" t="s">
        <v>34</v>
      </c>
      <c r="D244" s="13">
        <v>41487</v>
      </c>
      <c r="E244" s="13" t="str">
        <f>TEXT(Table2[[#This Row],[Month]],"mmmm")</f>
        <v>August</v>
      </c>
      <c r="F244" s="13" t="e">
        <f>CHOOSE(MONTH(Table2[[#This Row],[Actual Month]]),1,1,1,2,2,2,3,3,3,4,4,4)</f>
        <v>#VALUE!</v>
      </c>
      <c r="G244" s="14">
        <f t="shared" si="3"/>
        <v>8</v>
      </c>
      <c r="H244" s="14" t="s">
        <v>45</v>
      </c>
      <c r="I244" s="7" t="s">
        <v>51</v>
      </c>
      <c r="J244" s="7" t="s">
        <v>54</v>
      </c>
      <c r="K244" s="7" t="s">
        <v>38</v>
      </c>
      <c r="L244" s="15">
        <v>353492.79561249999</v>
      </c>
    </row>
    <row r="245" spans="1:12" ht="14.25" hidden="1" customHeight="1">
      <c r="A245" s="7" t="s">
        <v>32</v>
      </c>
      <c r="B245" s="7" t="s">
        <v>44</v>
      </c>
      <c r="C245" s="7" t="s">
        <v>34</v>
      </c>
      <c r="D245" s="13">
        <v>41518</v>
      </c>
      <c r="E245" s="13" t="str">
        <f>TEXT(Table2[[#This Row],[Month]],"mmmm")</f>
        <v>September</v>
      </c>
      <c r="F245" s="13" t="e">
        <f>CHOOSE(MONTH(Table2[[#This Row],[Actual Month]]),1,1,1,2,2,2,3,3,3,4,4,4)</f>
        <v>#VALUE!</v>
      </c>
      <c r="G245" s="14">
        <f t="shared" si="3"/>
        <v>9</v>
      </c>
      <c r="H245" s="14" t="s">
        <v>45</v>
      </c>
      <c r="I245" s="7" t="s">
        <v>51</v>
      </c>
      <c r="J245" s="7" t="s">
        <v>54</v>
      </c>
      <c r="K245" s="7" t="s">
        <v>38</v>
      </c>
      <c r="L245" s="15">
        <v>276752.04146249924</v>
      </c>
    </row>
    <row r="246" spans="1:12" ht="14.25" hidden="1" customHeight="1">
      <c r="A246" s="7" t="s">
        <v>32</v>
      </c>
      <c r="B246" s="7" t="s">
        <v>44</v>
      </c>
      <c r="C246" s="7" t="s">
        <v>34</v>
      </c>
      <c r="D246" s="13">
        <v>41548</v>
      </c>
      <c r="E246" s="13" t="str">
        <f>TEXT(Table2[[#This Row],[Month]],"mmmm")</f>
        <v>October</v>
      </c>
      <c r="F246" s="13" t="e">
        <f>CHOOSE(MONTH(Table2[[#This Row],[Actual Month]]),1,1,1,2,2,2,3,3,3,4,4,4)</f>
        <v>#VALUE!</v>
      </c>
      <c r="G246" s="14">
        <f t="shared" si="3"/>
        <v>10</v>
      </c>
      <c r="H246" s="14" t="s">
        <v>45</v>
      </c>
      <c r="I246" s="7" t="s">
        <v>51</v>
      </c>
      <c r="J246" s="7" t="s">
        <v>54</v>
      </c>
      <c r="K246" s="7" t="s">
        <v>38</v>
      </c>
      <c r="L246" s="15">
        <v>262683.04263749992</v>
      </c>
    </row>
    <row r="247" spans="1:12" ht="14.25" hidden="1" customHeight="1">
      <c r="A247" s="7" t="s">
        <v>32</v>
      </c>
      <c r="B247" s="7" t="s">
        <v>44</v>
      </c>
      <c r="C247" s="7" t="s">
        <v>34</v>
      </c>
      <c r="D247" s="13">
        <v>41579</v>
      </c>
      <c r="E247" s="13" t="str">
        <f>TEXT(Table2[[#This Row],[Month]],"mmmm")</f>
        <v>November</v>
      </c>
      <c r="F247" s="13" t="e">
        <f>CHOOSE(MONTH(Table2[[#This Row],[Actual Month]]),1,1,1,2,2,2,3,3,3,4,4,4)</f>
        <v>#VALUE!</v>
      </c>
      <c r="G247" s="14">
        <f t="shared" si="3"/>
        <v>11</v>
      </c>
      <c r="H247" s="14" t="s">
        <v>45</v>
      </c>
      <c r="I247" s="7" t="s">
        <v>51</v>
      </c>
      <c r="J247" s="7" t="s">
        <v>54</v>
      </c>
      <c r="K247" s="7" t="s">
        <v>38</v>
      </c>
      <c r="L247" s="15">
        <v>269763.81512500002</v>
      </c>
    </row>
    <row r="248" spans="1:12" ht="14.25" hidden="1" customHeight="1">
      <c r="A248" s="7" t="s">
        <v>32</v>
      </c>
      <c r="B248" s="7" t="s">
        <v>44</v>
      </c>
      <c r="C248" s="7" t="s">
        <v>34</v>
      </c>
      <c r="D248" s="13">
        <v>41609</v>
      </c>
      <c r="E248" s="13" t="str">
        <f>TEXT(Table2[[#This Row],[Month]],"mmmm")</f>
        <v>December</v>
      </c>
      <c r="F248" s="13" t="e">
        <f>CHOOSE(MONTH(Table2[[#This Row],[Actual Month]]),1,1,1,2,2,2,3,3,3,4,4,4)</f>
        <v>#VALUE!</v>
      </c>
      <c r="G248" s="14">
        <f t="shared" si="3"/>
        <v>12</v>
      </c>
      <c r="H248" s="14" t="s">
        <v>45</v>
      </c>
      <c r="I248" s="7" t="s">
        <v>51</v>
      </c>
      <c r="J248" s="7" t="s">
        <v>54</v>
      </c>
      <c r="K248" s="7" t="s">
        <v>38</v>
      </c>
      <c r="L248" s="15">
        <v>259457.20175000001</v>
      </c>
    </row>
    <row r="249" spans="1:12" ht="14.25" hidden="1" customHeight="1">
      <c r="A249" s="7" t="s">
        <v>32</v>
      </c>
      <c r="B249" s="7" t="s">
        <v>44</v>
      </c>
      <c r="C249" s="7" t="s">
        <v>34</v>
      </c>
      <c r="D249" s="13">
        <v>41640</v>
      </c>
      <c r="E249" s="13" t="str">
        <f>TEXT(Table2[[#This Row],[Month]],"mmmm")</f>
        <v>January</v>
      </c>
      <c r="F249" s="13" t="e">
        <f>CHOOSE(MONTH(Table2[[#This Row],[Actual Month]]),1,1,1,2,2,2,3,3,3,4,4,4)</f>
        <v>#VALUE!</v>
      </c>
      <c r="G249" s="14">
        <f t="shared" si="3"/>
        <v>1</v>
      </c>
      <c r="H249" s="14" t="s">
        <v>45</v>
      </c>
      <c r="I249" s="7" t="s">
        <v>51</v>
      </c>
      <c r="J249" s="7" t="s">
        <v>54</v>
      </c>
      <c r="K249" s="7" t="s">
        <v>38</v>
      </c>
      <c r="L249" s="15">
        <v>325943.04459999991</v>
      </c>
    </row>
    <row r="250" spans="1:12" ht="14.25" hidden="1" customHeight="1">
      <c r="A250" s="7" t="s">
        <v>32</v>
      </c>
      <c r="B250" s="7" t="s">
        <v>44</v>
      </c>
      <c r="C250" s="7" t="s">
        <v>34</v>
      </c>
      <c r="D250" s="13">
        <v>41671</v>
      </c>
      <c r="E250" s="13" t="str">
        <f>TEXT(Table2[[#This Row],[Month]],"mmmm")</f>
        <v>February</v>
      </c>
      <c r="F250" s="13" t="e">
        <f>CHOOSE(MONTH(Table2[[#This Row],[Actual Month]]),1,1,1,2,2,2,3,3,3,4,4,4)</f>
        <v>#VALUE!</v>
      </c>
      <c r="G250" s="14">
        <f t="shared" si="3"/>
        <v>2</v>
      </c>
      <c r="H250" s="14" t="s">
        <v>45</v>
      </c>
      <c r="I250" s="7" t="s">
        <v>51</v>
      </c>
      <c r="J250" s="7" t="s">
        <v>54</v>
      </c>
      <c r="K250" s="7" t="s">
        <v>38</v>
      </c>
      <c r="L250" s="15">
        <v>274409.52022499999</v>
      </c>
    </row>
    <row r="251" spans="1:12" ht="14.25" hidden="1" customHeight="1">
      <c r="A251" s="7" t="s">
        <v>32</v>
      </c>
      <c r="B251" s="7" t="s">
        <v>44</v>
      </c>
      <c r="C251" s="7" t="s">
        <v>34</v>
      </c>
      <c r="D251" s="13">
        <v>41699</v>
      </c>
      <c r="E251" s="13" t="str">
        <f>TEXT(Table2[[#This Row],[Month]],"mmmm")</f>
        <v>March</v>
      </c>
      <c r="F251" s="13" t="e">
        <f>CHOOSE(MONTH(Table2[[#This Row],[Actual Month]]),1,1,1,2,2,2,3,3,3,4,4,4)</f>
        <v>#VALUE!</v>
      </c>
      <c r="G251" s="14">
        <f t="shared" si="3"/>
        <v>3</v>
      </c>
      <c r="H251" s="14" t="s">
        <v>45</v>
      </c>
      <c r="I251" s="7" t="s">
        <v>51</v>
      </c>
      <c r="J251" s="7" t="s">
        <v>54</v>
      </c>
      <c r="K251" s="7" t="s">
        <v>38</v>
      </c>
      <c r="L251" s="15">
        <v>273784.48220000003</v>
      </c>
    </row>
    <row r="252" spans="1:12" ht="14.25" hidden="1" customHeight="1">
      <c r="A252" s="7" t="s">
        <v>32</v>
      </c>
      <c r="B252" s="7" t="s">
        <v>44</v>
      </c>
      <c r="C252" s="7" t="s">
        <v>34</v>
      </c>
      <c r="D252" s="13">
        <v>41730</v>
      </c>
      <c r="E252" s="13" t="str">
        <f>TEXT(Table2[[#This Row],[Month]],"mmmm")</f>
        <v>April</v>
      </c>
      <c r="F252" s="13" t="e">
        <f>CHOOSE(MONTH(Table2[[#This Row],[Actual Month]]),1,1,1,2,2,2,3,3,3,4,4,4)</f>
        <v>#VALUE!</v>
      </c>
      <c r="G252" s="14">
        <f t="shared" si="3"/>
        <v>4</v>
      </c>
      <c r="H252" s="14" t="s">
        <v>45</v>
      </c>
      <c r="I252" s="7" t="s">
        <v>51</v>
      </c>
      <c r="J252" s="7" t="s">
        <v>54</v>
      </c>
      <c r="K252" s="7" t="s">
        <v>38</v>
      </c>
      <c r="L252" s="15">
        <v>274379.19941249996</v>
      </c>
    </row>
    <row r="253" spans="1:12" ht="14.25" hidden="1" customHeight="1">
      <c r="A253" s="7" t="s">
        <v>32</v>
      </c>
      <c r="B253" s="7" t="s">
        <v>44</v>
      </c>
      <c r="C253" s="7" t="s">
        <v>34</v>
      </c>
      <c r="D253" s="13">
        <v>41760</v>
      </c>
      <c r="E253" s="13" t="str">
        <f>TEXT(Table2[[#This Row],[Month]],"mmmm")</f>
        <v>May</v>
      </c>
      <c r="F253" s="13" t="e">
        <f>CHOOSE(MONTH(Table2[[#This Row],[Actual Month]]),1,1,1,2,2,2,3,3,3,4,4,4)</f>
        <v>#VALUE!</v>
      </c>
      <c r="G253" s="14">
        <f t="shared" si="3"/>
        <v>5</v>
      </c>
      <c r="H253" s="14" t="s">
        <v>45</v>
      </c>
      <c r="I253" s="7" t="s">
        <v>51</v>
      </c>
      <c r="J253" s="7" t="s">
        <v>54</v>
      </c>
      <c r="K253" s="7" t="s">
        <v>38</v>
      </c>
      <c r="L253" s="15">
        <v>291359.54218749999</v>
      </c>
    </row>
    <row r="254" spans="1:12" ht="14.25" hidden="1" customHeight="1">
      <c r="A254" s="7" t="s">
        <v>32</v>
      </c>
      <c r="B254" s="7" t="s">
        <v>44</v>
      </c>
      <c r="C254" s="7" t="s">
        <v>34</v>
      </c>
      <c r="D254" s="13">
        <v>41791</v>
      </c>
      <c r="E254" s="13" t="str">
        <f>TEXT(Table2[[#This Row],[Month]],"mmmm")</f>
        <v>June</v>
      </c>
      <c r="F254" s="13" t="e">
        <f>CHOOSE(MONTH(Table2[[#This Row],[Actual Month]]),1,1,1,2,2,2,3,3,3,4,4,4)</f>
        <v>#VALUE!</v>
      </c>
      <c r="G254" s="14">
        <f t="shared" si="3"/>
        <v>6</v>
      </c>
      <c r="H254" s="14" t="s">
        <v>45</v>
      </c>
      <c r="I254" s="7" t="s">
        <v>51</v>
      </c>
      <c r="J254" s="7" t="s">
        <v>54</v>
      </c>
      <c r="K254" s="7" t="s">
        <v>38</v>
      </c>
      <c r="L254" s="15">
        <v>332171.36953749997</v>
      </c>
    </row>
    <row r="255" spans="1:12" ht="14.25" hidden="1" customHeight="1">
      <c r="A255" s="7" t="s">
        <v>32</v>
      </c>
      <c r="B255" s="7" t="s">
        <v>44</v>
      </c>
      <c r="C255" s="7" t="s">
        <v>34</v>
      </c>
      <c r="D255" s="13">
        <v>41456</v>
      </c>
      <c r="E255" s="13" t="str">
        <f>TEXT(Table2[[#This Row],[Month]],"mmmm")</f>
        <v>July</v>
      </c>
      <c r="F255" s="13" t="e">
        <f>CHOOSE(MONTH(Table2[[#This Row],[Actual Month]]),1,1,1,2,2,2,3,3,3,4,4,4)</f>
        <v>#VALUE!</v>
      </c>
      <c r="G255" s="14">
        <f t="shared" si="3"/>
        <v>7</v>
      </c>
      <c r="H255" s="14" t="s">
        <v>45</v>
      </c>
      <c r="I255" s="7" t="s">
        <v>51</v>
      </c>
      <c r="J255" s="7" t="s">
        <v>55</v>
      </c>
      <c r="K255" s="7" t="s">
        <v>38</v>
      </c>
      <c r="L255" s="15">
        <v>176150.15407499947</v>
      </c>
    </row>
    <row r="256" spans="1:12" ht="14.25" hidden="1" customHeight="1">
      <c r="A256" s="7" t="s">
        <v>32</v>
      </c>
      <c r="B256" s="7" t="s">
        <v>44</v>
      </c>
      <c r="C256" s="7" t="s">
        <v>34</v>
      </c>
      <c r="D256" s="13">
        <v>41487</v>
      </c>
      <c r="E256" s="13" t="str">
        <f>TEXT(Table2[[#This Row],[Month]],"mmmm")</f>
        <v>August</v>
      </c>
      <c r="F256" s="13" t="e">
        <f>CHOOSE(MONTH(Table2[[#This Row],[Actual Month]]),1,1,1,2,2,2,3,3,3,4,4,4)</f>
        <v>#VALUE!</v>
      </c>
      <c r="G256" s="14">
        <f t="shared" si="3"/>
        <v>8</v>
      </c>
      <c r="H256" s="14" t="s">
        <v>45</v>
      </c>
      <c r="I256" s="7" t="s">
        <v>51</v>
      </c>
      <c r="J256" s="7" t="s">
        <v>55</v>
      </c>
      <c r="K256" s="7" t="s">
        <v>38</v>
      </c>
      <c r="L256" s="15">
        <v>243388.48222500001</v>
      </c>
    </row>
    <row r="257" spans="1:12" ht="14.25" hidden="1" customHeight="1">
      <c r="A257" s="7" t="s">
        <v>32</v>
      </c>
      <c r="B257" s="7" t="s">
        <v>44</v>
      </c>
      <c r="C257" s="7" t="s">
        <v>34</v>
      </c>
      <c r="D257" s="13">
        <v>41518</v>
      </c>
      <c r="E257" s="13" t="str">
        <f>TEXT(Table2[[#This Row],[Month]],"mmmm")</f>
        <v>September</v>
      </c>
      <c r="F257" s="13" t="e">
        <f>CHOOSE(MONTH(Table2[[#This Row],[Actual Month]]),1,1,1,2,2,2,3,3,3,4,4,4)</f>
        <v>#VALUE!</v>
      </c>
      <c r="G257" s="14">
        <f t="shared" si="3"/>
        <v>9</v>
      </c>
      <c r="H257" s="14" t="s">
        <v>45</v>
      </c>
      <c r="I257" s="7" t="s">
        <v>51</v>
      </c>
      <c r="J257" s="7" t="s">
        <v>55</v>
      </c>
      <c r="K257" s="7" t="s">
        <v>38</v>
      </c>
      <c r="L257" s="15">
        <v>190550.58592499947</v>
      </c>
    </row>
    <row r="258" spans="1:12" ht="14.25" hidden="1" customHeight="1">
      <c r="A258" s="7" t="s">
        <v>32</v>
      </c>
      <c r="B258" s="7" t="s">
        <v>44</v>
      </c>
      <c r="C258" s="7" t="s">
        <v>34</v>
      </c>
      <c r="D258" s="13">
        <v>41548</v>
      </c>
      <c r="E258" s="13" t="str">
        <f>TEXT(Table2[[#This Row],[Month]],"mmmm")</f>
        <v>October</v>
      </c>
      <c r="F258" s="13" t="e">
        <f>CHOOSE(MONTH(Table2[[#This Row],[Actual Month]]),1,1,1,2,2,2,3,3,3,4,4,4)</f>
        <v>#VALUE!</v>
      </c>
      <c r="G258" s="14">
        <f t="shared" si="3"/>
        <v>10</v>
      </c>
      <c r="H258" s="14" t="s">
        <v>45</v>
      </c>
      <c r="I258" s="7" t="s">
        <v>51</v>
      </c>
      <c r="J258" s="7" t="s">
        <v>55</v>
      </c>
      <c r="K258" s="7" t="s">
        <v>38</v>
      </c>
      <c r="L258" s="15">
        <v>180863.73427499997</v>
      </c>
    </row>
    <row r="259" spans="1:12" ht="14.25" hidden="1" customHeight="1">
      <c r="A259" s="7" t="s">
        <v>32</v>
      </c>
      <c r="B259" s="7" t="s">
        <v>44</v>
      </c>
      <c r="C259" s="7" t="s">
        <v>34</v>
      </c>
      <c r="D259" s="13">
        <v>41579</v>
      </c>
      <c r="E259" s="13" t="str">
        <f>TEXT(Table2[[#This Row],[Month]],"mmmm")</f>
        <v>November</v>
      </c>
      <c r="F259" s="13" t="e">
        <f>CHOOSE(MONTH(Table2[[#This Row],[Actual Month]]),1,1,1,2,2,2,3,3,3,4,4,4)</f>
        <v>#VALUE!</v>
      </c>
      <c r="G259" s="14">
        <f t="shared" ref="G259:G322" si="4">MONTH(D259)</f>
        <v>11</v>
      </c>
      <c r="H259" s="14" t="s">
        <v>45</v>
      </c>
      <c r="I259" s="7" t="s">
        <v>51</v>
      </c>
      <c r="J259" s="7" t="s">
        <v>55</v>
      </c>
      <c r="K259" s="7" t="s">
        <v>38</v>
      </c>
      <c r="L259" s="15">
        <v>185739.02025</v>
      </c>
    </row>
    <row r="260" spans="1:12" ht="14.25" hidden="1" customHeight="1">
      <c r="A260" s="7" t="s">
        <v>32</v>
      </c>
      <c r="B260" s="7" t="s">
        <v>44</v>
      </c>
      <c r="C260" s="7" t="s">
        <v>34</v>
      </c>
      <c r="D260" s="13">
        <v>41609</v>
      </c>
      <c r="E260" s="13" t="str">
        <f>TEXT(Table2[[#This Row],[Month]],"mmmm")</f>
        <v>December</v>
      </c>
      <c r="F260" s="13" t="e">
        <f>CHOOSE(MONTH(Table2[[#This Row],[Actual Month]]),1,1,1,2,2,2,3,3,3,4,4,4)</f>
        <v>#VALUE!</v>
      </c>
      <c r="G260" s="14">
        <f t="shared" si="4"/>
        <v>12</v>
      </c>
      <c r="H260" s="14" t="s">
        <v>45</v>
      </c>
      <c r="I260" s="7" t="s">
        <v>51</v>
      </c>
      <c r="J260" s="7" t="s">
        <v>55</v>
      </c>
      <c r="K260" s="7" t="s">
        <v>38</v>
      </c>
      <c r="L260" s="15">
        <v>178642.66350000002</v>
      </c>
    </row>
    <row r="261" spans="1:12" ht="14.25" hidden="1" customHeight="1">
      <c r="A261" s="7" t="s">
        <v>32</v>
      </c>
      <c r="B261" s="7" t="s">
        <v>44</v>
      </c>
      <c r="C261" s="7" t="s">
        <v>34</v>
      </c>
      <c r="D261" s="13">
        <v>41640</v>
      </c>
      <c r="E261" s="13" t="str">
        <f>TEXT(Table2[[#This Row],[Month]],"mmmm")</f>
        <v>January</v>
      </c>
      <c r="F261" s="13" t="e">
        <f>CHOOSE(MONTH(Table2[[#This Row],[Actual Month]]),1,1,1,2,2,2,3,3,3,4,4,4)</f>
        <v>#VALUE!</v>
      </c>
      <c r="G261" s="14">
        <f t="shared" si="4"/>
        <v>1</v>
      </c>
      <c r="H261" s="14" t="s">
        <v>45</v>
      </c>
      <c r="I261" s="7" t="s">
        <v>51</v>
      </c>
      <c r="J261" s="7" t="s">
        <v>55</v>
      </c>
      <c r="K261" s="7" t="s">
        <v>38</v>
      </c>
      <c r="L261" s="15">
        <v>224419.80119999996</v>
      </c>
    </row>
    <row r="262" spans="1:12" ht="14.25" hidden="1" customHeight="1">
      <c r="A262" s="7" t="s">
        <v>32</v>
      </c>
      <c r="B262" s="7" t="s">
        <v>44</v>
      </c>
      <c r="C262" s="7" t="s">
        <v>34</v>
      </c>
      <c r="D262" s="13">
        <v>41671</v>
      </c>
      <c r="E262" s="13" t="str">
        <f>TEXT(Table2[[#This Row],[Month]],"mmmm")</f>
        <v>February</v>
      </c>
      <c r="F262" s="13" t="e">
        <f>CHOOSE(MONTH(Table2[[#This Row],[Actual Month]]),1,1,1,2,2,2,3,3,3,4,4,4)</f>
        <v>#VALUE!</v>
      </c>
      <c r="G262" s="14">
        <f t="shared" si="4"/>
        <v>2</v>
      </c>
      <c r="H262" s="14" t="s">
        <v>45</v>
      </c>
      <c r="I262" s="7" t="s">
        <v>51</v>
      </c>
      <c r="J262" s="7" t="s">
        <v>55</v>
      </c>
      <c r="K262" s="7" t="s">
        <v>38</v>
      </c>
      <c r="L262" s="15">
        <v>188937.70244999998</v>
      </c>
    </row>
    <row r="263" spans="1:12" ht="14.25" hidden="1" customHeight="1">
      <c r="A263" s="7" t="s">
        <v>32</v>
      </c>
      <c r="B263" s="7" t="s">
        <v>44</v>
      </c>
      <c r="C263" s="7" t="s">
        <v>34</v>
      </c>
      <c r="D263" s="13">
        <v>41699</v>
      </c>
      <c r="E263" s="13" t="str">
        <f>TEXT(Table2[[#This Row],[Month]],"mmmm")</f>
        <v>March</v>
      </c>
      <c r="F263" s="13" t="e">
        <f>CHOOSE(MONTH(Table2[[#This Row],[Actual Month]]),1,1,1,2,2,2,3,3,3,4,4,4)</f>
        <v>#VALUE!</v>
      </c>
      <c r="G263" s="14">
        <f t="shared" si="4"/>
        <v>3</v>
      </c>
      <c r="H263" s="14" t="s">
        <v>45</v>
      </c>
      <c r="I263" s="7" t="s">
        <v>51</v>
      </c>
      <c r="J263" s="7" t="s">
        <v>55</v>
      </c>
      <c r="K263" s="7" t="s">
        <v>38</v>
      </c>
      <c r="L263" s="15">
        <v>188507.34840000002</v>
      </c>
    </row>
    <row r="264" spans="1:12" ht="14.25" hidden="1" customHeight="1">
      <c r="A264" s="7" t="s">
        <v>32</v>
      </c>
      <c r="B264" s="7" t="s">
        <v>44</v>
      </c>
      <c r="C264" s="7" t="s">
        <v>34</v>
      </c>
      <c r="D264" s="13">
        <v>41730</v>
      </c>
      <c r="E264" s="13" t="str">
        <f>TEXT(Table2[[#This Row],[Month]],"mmmm")</f>
        <v>April</v>
      </c>
      <c r="F264" s="13" t="e">
        <f>CHOOSE(MONTH(Table2[[#This Row],[Actual Month]]),1,1,1,2,2,2,3,3,3,4,4,4)</f>
        <v>#VALUE!</v>
      </c>
      <c r="G264" s="14">
        <f t="shared" si="4"/>
        <v>4</v>
      </c>
      <c r="H264" s="14" t="s">
        <v>45</v>
      </c>
      <c r="I264" s="7" t="s">
        <v>51</v>
      </c>
      <c r="J264" s="7" t="s">
        <v>55</v>
      </c>
      <c r="K264" s="7" t="s">
        <v>38</v>
      </c>
      <c r="L264" s="15">
        <v>188916.82582500001</v>
      </c>
    </row>
    <row r="265" spans="1:12" ht="14.25" hidden="1" customHeight="1">
      <c r="A265" s="7" t="s">
        <v>32</v>
      </c>
      <c r="B265" s="7" t="s">
        <v>44</v>
      </c>
      <c r="C265" s="7" t="s">
        <v>34</v>
      </c>
      <c r="D265" s="13">
        <v>41760</v>
      </c>
      <c r="E265" s="13" t="str">
        <f>TEXT(Table2[[#This Row],[Month]],"mmmm")</f>
        <v>May</v>
      </c>
      <c r="F265" s="13" t="e">
        <f>CHOOSE(MONTH(Table2[[#This Row],[Actual Month]]),1,1,1,2,2,2,3,3,3,4,4,4)</f>
        <v>#VALUE!</v>
      </c>
      <c r="G265" s="14">
        <f t="shared" si="4"/>
        <v>5</v>
      </c>
      <c r="H265" s="14" t="s">
        <v>45</v>
      </c>
      <c r="I265" s="7" t="s">
        <v>51</v>
      </c>
      <c r="J265" s="7" t="s">
        <v>55</v>
      </c>
      <c r="K265" s="7" t="s">
        <v>38</v>
      </c>
      <c r="L265" s="15">
        <v>200608.20937500001</v>
      </c>
    </row>
    <row r="266" spans="1:12" ht="14.25" hidden="1" customHeight="1">
      <c r="A266" s="7" t="s">
        <v>32</v>
      </c>
      <c r="B266" s="7" t="s">
        <v>44</v>
      </c>
      <c r="C266" s="7" t="s">
        <v>34</v>
      </c>
      <c r="D266" s="13">
        <v>41791</v>
      </c>
      <c r="E266" s="13" t="str">
        <f>TEXT(Table2[[#This Row],[Month]],"mmmm")</f>
        <v>June</v>
      </c>
      <c r="F266" s="13" t="e">
        <f>CHOOSE(MONTH(Table2[[#This Row],[Actual Month]]),1,1,1,2,2,2,3,3,3,4,4,4)</f>
        <v>#VALUE!</v>
      </c>
      <c r="G266" s="14">
        <f t="shared" si="4"/>
        <v>6</v>
      </c>
      <c r="H266" s="14" t="s">
        <v>45</v>
      </c>
      <c r="I266" s="7" t="s">
        <v>51</v>
      </c>
      <c r="J266" s="7" t="s">
        <v>55</v>
      </c>
      <c r="K266" s="7" t="s">
        <v>38</v>
      </c>
      <c r="L266" s="15">
        <v>228708.15607500001</v>
      </c>
    </row>
    <row r="267" spans="1:12" ht="14.25" hidden="1" customHeight="1">
      <c r="A267" s="7" t="s">
        <v>32</v>
      </c>
      <c r="B267" s="7" t="s">
        <v>44</v>
      </c>
      <c r="C267" s="7" t="s">
        <v>34</v>
      </c>
      <c r="D267" s="13">
        <v>41456</v>
      </c>
      <c r="E267" s="13" t="str">
        <f>TEXT(Table2[[#This Row],[Month]],"mmmm")</f>
        <v>July</v>
      </c>
      <c r="F267" s="13" t="e">
        <f>CHOOSE(MONTH(Table2[[#This Row],[Actual Month]]),1,1,1,2,2,2,3,3,3,4,4,4)</f>
        <v>#VALUE!</v>
      </c>
      <c r="G267" s="14">
        <f t="shared" si="4"/>
        <v>7</v>
      </c>
      <c r="H267" s="14" t="s">
        <v>45</v>
      </c>
      <c r="I267" s="7" t="s">
        <v>56</v>
      </c>
      <c r="J267" s="7" t="s">
        <v>57</v>
      </c>
      <c r="K267" s="7" t="s">
        <v>38</v>
      </c>
      <c r="L267" s="15">
        <v>1153364.1040624965</v>
      </c>
    </row>
    <row r="268" spans="1:12" ht="14.25" hidden="1" customHeight="1">
      <c r="A268" s="7" t="s">
        <v>32</v>
      </c>
      <c r="B268" s="7" t="s">
        <v>44</v>
      </c>
      <c r="C268" s="7" t="s">
        <v>34</v>
      </c>
      <c r="D268" s="13">
        <v>41487</v>
      </c>
      <c r="E268" s="13" t="str">
        <f>TEXT(Table2[[#This Row],[Month]],"mmmm")</f>
        <v>August</v>
      </c>
      <c r="F268" s="13" t="e">
        <f>CHOOSE(MONTH(Table2[[#This Row],[Actual Month]]),1,1,1,2,2,2,3,3,3,4,4,4)</f>
        <v>#VALUE!</v>
      </c>
      <c r="G268" s="14">
        <f t="shared" si="4"/>
        <v>8</v>
      </c>
      <c r="H268" s="14" t="s">
        <v>45</v>
      </c>
      <c r="I268" s="7" t="s">
        <v>56</v>
      </c>
      <c r="J268" s="7" t="s">
        <v>57</v>
      </c>
      <c r="K268" s="7" t="s">
        <v>38</v>
      </c>
      <c r="L268" s="15">
        <v>1593615.0621875001</v>
      </c>
    </row>
    <row r="269" spans="1:12" ht="14.25" hidden="1" customHeight="1">
      <c r="A269" s="7" t="s">
        <v>32</v>
      </c>
      <c r="B269" s="7" t="s">
        <v>44</v>
      </c>
      <c r="C269" s="7" t="s">
        <v>34</v>
      </c>
      <c r="D269" s="13">
        <v>41518</v>
      </c>
      <c r="E269" s="13" t="str">
        <f>TEXT(Table2[[#This Row],[Month]],"mmmm")</f>
        <v>September</v>
      </c>
      <c r="F269" s="13" t="e">
        <f>CHOOSE(MONTH(Table2[[#This Row],[Actual Month]]),1,1,1,2,2,2,3,3,3,4,4,4)</f>
        <v>#VALUE!</v>
      </c>
      <c r="G269" s="14">
        <f t="shared" si="4"/>
        <v>9</v>
      </c>
      <c r="H269" s="14" t="s">
        <v>45</v>
      </c>
      <c r="I269" s="7" t="s">
        <v>56</v>
      </c>
      <c r="J269" s="7" t="s">
        <v>57</v>
      </c>
      <c r="K269" s="7" t="s">
        <v>38</v>
      </c>
      <c r="L269" s="15">
        <v>1247652.6459374966</v>
      </c>
    </row>
    <row r="270" spans="1:12" ht="14.25" hidden="1" customHeight="1">
      <c r="A270" s="7" t="s">
        <v>32</v>
      </c>
      <c r="B270" s="7" t="s">
        <v>44</v>
      </c>
      <c r="C270" s="7" t="s">
        <v>34</v>
      </c>
      <c r="D270" s="13">
        <v>41548</v>
      </c>
      <c r="E270" s="13" t="str">
        <f>TEXT(Table2[[#This Row],[Month]],"mmmm")</f>
        <v>October</v>
      </c>
      <c r="F270" s="13" t="e">
        <f>CHOOSE(MONTH(Table2[[#This Row],[Actual Month]]),1,1,1,2,2,2,3,3,3,4,4,4)</f>
        <v>#VALUE!</v>
      </c>
      <c r="G270" s="14">
        <f t="shared" si="4"/>
        <v>10</v>
      </c>
      <c r="H270" s="14" t="s">
        <v>45</v>
      </c>
      <c r="I270" s="7" t="s">
        <v>56</v>
      </c>
      <c r="J270" s="7" t="s">
        <v>57</v>
      </c>
      <c r="K270" s="7" t="s">
        <v>38</v>
      </c>
      <c r="L270" s="15">
        <v>1184226.8315625</v>
      </c>
    </row>
    <row r="271" spans="1:12" ht="14.25" hidden="1" customHeight="1">
      <c r="A271" s="7" t="s">
        <v>32</v>
      </c>
      <c r="B271" s="7" t="s">
        <v>44</v>
      </c>
      <c r="C271" s="7" t="s">
        <v>34</v>
      </c>
      <c r="D271" s="13">
        <v>41579</v>
      </c>
      <c r="E271" s="13" t="str">
        <f>TEXT(Table2[[#This Row],[Month]],"mmmm")</f>
        <v>November</v>
      </c>
      <c r="F271" s="13" t="e">
        <f>CHOOSE(MONTH(Table2[[#This Row],[Actual Month]]),1,1,1,2,2,2,3,3,3,4,4,4)</f>
        <v>#VALUE!</v>
      </c>
      <c r="G271" s="14">
        <f t="shared" si="4"/>
        <v>11</v>
      </c>
      <c r="H271" s="14" t="s">
        <v>45</v>
      </c>
      <c r="I271" s="7" t="s">
        <v>56</v>
      </c>
      <c r="J271" s="7" t="s">
        <v>57</v>
      </c>
      <c r="K271" s="7" t="s">
        <v>38</v>
      </c>
      <c r="L271" s="15">
        <v>1216148.346875</v>
      </c>
    </row>
    <row r="272" spans="1:12" ht="14.25" hidden="1" customHeight="1">
      <c r="A272" s="7" t="s">
        <v>32</v>
      </c>
      <c r="B272" s="7" t="s">
        <v>44</v>
      </c>
      <c r="C272" s="7" t="s">
        <v>34</v>
      </c>
      <c r="D272" s="13">
        <v>41609</v>
      </c>
      <c r="E272" s="13" t="str">
        <f>TEXT(Table2[[#This Row],[Month]],"mmmm")</f>
        <v>December</v>
      </c>
      <c r="F272" s="13" t="e">
        <f>CHOOSE(MONTH(Table2[[#This Row],[Actual Month]]),1,1,1,2,2,2,3,3,3,4,4,4)</f>
        <v>#VALUE!</v>
      </c>
      <c r="G272" s="14">
        <f t="shared" si="4"/>
        <v>12</v>
      </c>
      <c r="H272" s="14" t="s">
        <v>45</v>
      </c>
      <c r="I272" s="7" t="s">
        <v>56</v>
      </c>
      <c r="J272" s="7" t="s">
        <v>57</v>
      </c>
      <c r="K272" s="7" t="s">
        <v>38</v>
      </c>
      <c r="L272" s="15">
        <v>1169684.1062500002</v>
      </c>
    </row>
    <row r="273" spans="1:12" ht="14.25" hidden="1" customHeight="1">
      <c r="A273" s="7" t="s">
        <v>32</v>
      </c>
      <c r="B273" s="7" t="s">
        <v>44</v>
      </c>
      <c r="C273" s="7" t="s">
        <v>34</v>
      </c>
      <c r="D273" s="13">
        <v>41640</v>
      </c>
      <c r="E273" s="13" t="str">
        <f>TEXT(Table2[[#This Row],[Month]],"mmmm")</f>
        <v>January</v>
      </c>
      <c r="F273" s="13" t="e">
        <f>CHOOSE(MONTH(Table2[[#This Row],[Actual Month]]),1,1,1,2,2,2,3,3,3,4,4,4)</f>
        <v>#VALUE!</v>
      </c>
      <c r="G273" s="14">
        <f t="shared" si="4"/>
        <v>1</v>
      </c>
      <c r="H273" s="14" t="s">
        <v>45</v>
      </c>
      <c r="I273" s="7" t="s">
        <v>56</v>
      </c>
      <c r="J273" s="7" t="s">
        <v>57</v>
      </c>
      <c r="K273" s="7" t="s">
        <v>38</v>
      </c>
      <c r="L273" s="15">
        <v>1469415.3649999998</v>
      </c>
    </row>
    <row r="274" spans="1:12" ht="14.25" hidden="1" customHeight="1">
      <c r="A274" s="7" t="s">
        <v>32</v>
      </c>
      <c r="B274" s="7" t="s">
        <v>44</v>
      </c>
      <c r="C274" s="7" t="s">
        <v>34</v>
      </c>
      <c r="D274" s="13">
        <v>41671</v>
      </c>
      <c r="E274" s="13" t="str">
        <f>TEXT(Table2[[#This Row],[Month]],"mmmm")</f>
        <v>February</v>
      </c>
      <c r="F274" s="13" t="e">
        <f>CHOOSE(MONTH(Table2[[#This Row],[Actual Month]]),1,1,1,2,2,2,3,3,3,4,4,4)</f>
        <v>#VALUE!</v>
      </c>
      <c r="G274" s="14">
        <f t="shared" si="4"/>
        <v>2</v>
      </c>
      <c r="H274" s="14" t="s">
        <v>45</v>
      </c>
      <c r="I274" s="7" t="s">
        <v>56</v>
      </c>
      <c r="J274" s="7" t="s">
        <v>57</v>
      </c>
      <c r="K274" s="7" t="s">
        <v>38</v>
      </c>
      <c r="L274" s="15">
        <v>1237092.099375</v>
      </c>
    </row>
    <row r="275" spans="1:12" ht="14.25" hidden="1" customHeight="1">
      <c r="A275" s="7" t="s">
        <v>32</v>
      </c>
      <c r="B275" s="7" t="s">
        <v>44</v>
      </c>
      <c r="C275" s="7" t="s">
        <v>34</v>
      </c>
      <c r="D275" s="13">
        <v>41699</v>
      </c>
      <c r="E275" s="13" t="str">
        <f>TEXT(Table2[[#This Row],[Month]],"mmmm")</f>
        <v>March</v>
      </c>
      <c r="F275" s="13" t="e">
        <f>CHOOSE(MONTH(Table2[[#This Row],[Actual Month]]),1,1,1,2,2,2,3,3,3,4,4,4)</f>
        <v>#VALUE!</v>
      </c>
      <c r="G275" s="14">
        <f t="shared" si="4"/>
        <v>3</v>
      </c>
      <c r="H275" s="14" t="s">
        <v>45</v>
      </c>
      <c r="I275" s="7" t="s">
        <v>56</v>
      </c>
      <c r="J275" s="7" t="s">
        <v>57</v>
      </c>
      <c r="K275" s="7" t="s">
        <v>38</v>
      </c>
      <c r="L275" s="15">
        <v>1234274.3050000002</v>
      </c>
    </row>
    <row r="276" spans="1:12" ht="14.25" hidden="1" customHeight="1">
      <c r="A276" s="7" t="s">
        <v>32</v>
      </c>
      <c r="B276" s="7" t="s">
        <v>44</v>
      </c>
      <c r="C276" s="7" t="s">
        <v>34</v>
      </c>
      <c r="D276" s="13">
        <v>41730</v>
      </c>
      <c r="E276" s="13" t="str">
        <f>TEXT(Table2[[#This Row],[Month]],"mmmm")</f>
        <v>April</v>
      </c>
      <c r="F276" s="13" t="e">
        <f>CHOOSE(MONTH(Table2[[#This Row],[Actual Month]]),1,1,1,2,2,2,3,3,3,4,4,4)</f>
        <v>#VALUE!</v>
      </c>
      <c r="G276" s="14">
        <f t="shared" si="4"/>
        <v>4</v>
      </c>
      <c r="H276" s="14" t="s">
        <v>45</v>
      </c>
      <c r="I276" s="7" t="s">
        <v>56</v>
      </c>
      <c r="J276" s="7" t="s">
        <v>57</v>
      </c>
      <c r="K276" s="7" t="s">
        <v>38</v>
      </c>
      <c r="L276" s="15">
        <v>1236955.4071875</v>
      </c>
    </row>
    <row r="277" spans="1:12" ht="14.25" hidden="1" customHeight="1">
      <c r="A277" s="7" t="s">
        <v>32</v>
      </c>
      <c r="B277" s="7" t="s">
        <v>44</v>
      </c>
      <c r="C277" s="7" t="s">
        <v>34</v>
      </c>
      <c r="D277" s="13">
        <v>41760</v>
      </c>
      <c r="E277" s="13" t="str">
        <f>TEXT(Table2[[#This Row],[Month]],"mmmm")</f>
        <v>May</v>
      </c>
      <c r="F277" s="13" t="e">
        <f>CHOOSE(MONTH(Table2[[#This Row],[Actual Month]]),1,1,1,2,2,2,3,3,3,4,4,4)</f>
        <v>#VALUE!</v>
      </c>
      <c r="G277" s="14">
        <f t="shared" si="4"/>
        <v>5</v>
      </c>
      <c r="H277" s="14" t="s">
        <v>45</v>
      </c>
      <c r="I277" s="7" t="s">
        <v>56</v>
      </c>
      <c r="J277" s="7" t="s">
        <v>57</v>
      </c>
      <c r="K277" s="7" t="s">
        <v>38</v>
      </c>
      <c r="L277" s="15">
        <v>1313506.1328125</v>
      </c>
    </row>
    <row r="278" spans="1:12" ht="14.25" hidden="1" customHeight="1">
      <c r="A278" s="7" t="s">
        <v>32</v>
      </c>
      <c r="B278" s="7" t="s">
        <v>44</v>
      </c>
      <c r="C278" s="7" t="s">
        <v>34</v>
      </c>
      <c r="D278" s="13">
        <v>41791</v>
      </c>
      <c r="E278" s="13" t="str">
        <f>TEXT(Table2[[#This Row],[Month]],"mmmm")</f>
        <v>June</v>
      </c>
      <c r="F278" s="13" t="e">
        <f>CHOOSE(MONTH(Table2[[#This Row],[Actual Month]]),1,1,1,2,2,2,3,3,3,4,4,4)</f>
        <v>#VALUE!</v>
      </c>
      <c r="G278" s="14">
        <f t="shared" si="4"/>
        <v>6</v>
      </c>
      <c r="H278" s="14" t="s">
        <v>45</v>
      </c>
      <c r="I278" s="7" t="s">
        <v>56</v>
      </c>
      <c r="J278" s="7" t="s">
        <v>57</v>
      </c>
      <c r="K278" s="7" t="s">
        <v>38</v>
      </c>
      <c r="L278" s="15">
        <v>1497493.8790625001</v>
      </c>
    </row>
    <row r="279" spans="1:12" ht="14.25" hidden="1" customHeight="1">
      <c r="A279" s="7" t="s">
        <v>32</v>
      </c>
      <c r="B279" s="7" t="s">
        <v>44</v>
      </c>
      <c r="C279" s="7" t="s">
        <v>42</v>
      </c>
      <c r="D279" s="13">
        <v>41456</v>
      </c>
      <c r="E279" s="13" t="str">
        <f>TEXT(Table2[[#This Row],[Month]],"mmmm")</f>
        <v>July</v>
      </c>
      <c r="F279" s="13" t="e">
        <f>CHOOSE(MONTH(Table2[[#This Row],[Actual Month]]),1,1,1,2,2,2,3,3,3,4,4,4)</f>
        <v>#VALUE!</v>
      </c>
      <c r="G279" s="14">
        <f t="shared" si="4"/>
        <v>7</v>
      </c>
      <c r="H279" s="14" t="s">
        <v>45</v>
      </c>
      <c r="I279" s="7" t="s">
        <v>46</v>
      </c>
      <c r="J279" s="7" t="s">
        <v>47</v>
      </c>
      <c r="K279" s="7" t="s">
        <v>38</v>
      </c>
      <c r="L279" s="15">
        <v>2533034.5131168002</v>
      </c>
    </row>
    <row r="280" spans="1:12" ht="14.25" hidden="1" customHeight="1">
      <c r="A280" s="7" t="s">
        <v>32</v>
      </c>
      <c r="B280" s="7" t="s">
        <v>44</v>
      </c>
      <c r="C280" s="7" t="s">
        <v>42</v>
      </c>
      <c r="D280" s="13">
        <v>41487</v>
      </c>
      <c r="E280" s="13" t="str">
        <f>TEXT(Table2[[#This Row],[Month]],"mmmm")</f>
        <v>August</v>
      </c>
      <c r="F280" s="13" t="e">
        <f>CHOOSE(MONTH(Table2[[#This Row],[Actual Month]]),1,1,1,2,2,2,3,3,3,4,4,4)</f>
        <v>#VALUE!</v>
      </c>
      <c r="G280" s="14">
        <f t="shared" si="4"/>
        <v>8</v>
      </c>
      <c r="H280" s="14" t="s">
        <v>45</v>
      </c>
      <c r="I280" s="7" t="s">
        <v>46</v>
      </c>
      <c r="J280" s="7" t="s">
        <v>47</v>
      </c>
      <c r="K280" s="7" t="s">
        <v>38</v>
      </c>
      <c r="L280" s="15">
        <v>3051574.1625600001</v>
      </c>
    </row>
    <row r="281" spans="1:12" ht="14.25" hidden="1" customHeight="1">
      <c r="A281" s="7" t="s">
        <v>32</v>
      </c>
      <c r="B281" s="7" t="s">
        <v>44</v>
      </c>
      <c r="C281" s="7" t="s">
        <v>42</v>
      </c>
      <c r="D281" s="13">
        <v>41518</v>
      </c>
      <c r="E281" s="13" t="str">
        <f>TEXT(Table2[[#This Row],[Month]],"mmmm")</f>
        <v>September</v>
      </c>
      <c r="F281" s="13" t="e">
        <f>CHOOSE(MONTH(Table2[[#This Row],[Actual Month]]),1,1,1,2,2,2,3,3,3,4,4,4)</f>
        <v>#VALUE!</v>
      </c>
      <c r="G281" s="14">
        <f t="shared" si="4"/>
        <v>9</v>
      </c>
      <c r="H281" s="14" t="s">
        <v>45</v>
      </c>
      <c r="I281" s="7" t="s">
        <v>46</v>
      </c>
      <c r="J281" s="7" t="s">
        <v>47</v>
      </c>
      <c r="K281" s="7" t="s">
        <v>38</v>
      </c>
      <c r="L281" s="15">
        <v>3084202.7580672004</v>
      </c>
    </row>
    <row r="282" spans="1:12" ht="14.25" hidden="1" customHeight="1">
      <c r="A282" s="7" t="s">
        <v>32</v>
      </c>
      <c r="B282" s="7" t="s">
        <v>44</v>
      </c>
      <c r="C282" s="7" t="s">
        <v>42</v>
      </c>
      <c r="D282" s="13">
        <v>41548</v>
      </c>
      <c r="E282" s="13" t="str">
        <f>TEXT(Table2[[#This Row],[Month]],"mmmm")</f>
        <v>October</v>
      </c>
      <c r="F282" s="13" t="e">
        <f>CHOOSE(MONTH(Table2[[#This Row],[Actual Month]]),1,1,1,2,2,2,3,3,3,4,4,4)</f>
        <v>#VALUE!</v>
      </c>
      <c r="G282" s="14">
        <f t="shared" si="4"/>
        <v>10</v>
      </c>
      <c r="H282" s="14" t="s">
        <v>45</v>
      </c>
      <c r="I282" s="7" t="s">
        <v>46</v>
      </c>
      <c r="J282" s="7" t="s">
        <v>47</v>
      </c>
      <c r="K282" s="7" t="s">
        <v>38</v>
      </c>
      <c r="L282" s="15">
        <v>4135202.765971201</v>
      </c>
    </row>
    <row r="283" spans="1:12" ht="14.25" hidden="1" customHeight="1">
      <c r="A283" s="7" t="s">
        <v>32</v>
      </c>
      <c r="B283" s="7" t="s">
        <v>44</v>
      </c>
      <c r="C283" s="7" t="s">
        <v>42</v>
      </c>
      <c r="D283" s="13">
        <v>41579</v>
      </c>
      <c r="E283" s="13" t="str">
        <f>TEXT(Table2[[#This Row],[Month]],"mmmm")</f>
        <v>November</v>
      </c>
      <c r="F283" s="13" t="e">
        <f>CHOOSE(MONTH(Table2[[#This Row],[Actual Month]]),1,1,1,2,2,2,3,3,3,4,4,4)</f>
        <v>#VALUE!</v>
      </c>
      <c r="G283" s="14">
        <f t="shared" si="4"/>
        <v>11</v>
      </c>
      <c r="H283" s="14" t="s">
        <v>45</v>
      </c>
      <c r="I283" s="7" t="s">
        <v>46</v>
      </c>
      <c r="J283" s="7" t="s">
        <v>47</v>
      </c>
      <c r="K283" s="7" t="s">
        <v>38</v>
      </c>
      <c r="L283" s="15">
        <v>4473275.8948415993</v>
      </c>
    </row>
    <row r="284" spans="1:12" ht="14.25" hidden="1" customHeight="1">
      <c r="A284" s="7" t="s">
        <v>32</v>
      </c>
      <c r="B284" s="7" t="s">
        <v>44</v>
      </c>
      <c r="C284" s="7" t="s">
        <v>42</v>
      </c>
      <c r="D284" s="13">
        <v>41609</v>
      </c>
      <c r="E284" s="13" t="str">
        <f>TEXT(Table2[[#This Row],[Month]],"mmmm")</f>
        <v>December</v>
      </c>
      <c r="F284" s="13" t="e">
        <f>CHOOSE(MONTH(Table2[[#This Row],[Actual Month]]),1,1,1,2,2,2,3,3,3,4,4,4)</f>
        <v>#VALUE!</v>
      </c>
      <c r="G284" s="14">
        <f t="shared" si="4"/>
        <v>12</v>
      </c>
      <c r="H284" s="14" t="s">
        <v>45</v>
      </c>
      <c r="I284" s="7" t="s">
        <v>46</v>
      </c>
      <c r="J284" s="7" t="s">
        <v>47</v>
      </c>
      <c r="K284" s="7" t="s">
        <v>38</v>
      </c>
      <c r="L284" s="15">
        <v>3464957.9260800011</v>
      </c>
    </row>
    <row r="285" spans="1:12" ht="14.25" hidden="1" customHeight="1">
      <c r="A285" s="7" t="s">
        <v>32</v>
      </c>
      <c r="B285" s="7" t="s">
        <v>44</v>
      </c>
      <c r="C285" s="7" t="s">
        <v>42</v>
      </c>
      <c r="D285" s="13">
        <v>41640</v>
      </c>
      <c r="E285" s="13" t="str">
        <f>TEXT(Table2[[#This Row],[Month]],"mmmm")</f>
        <v>January</v>
      </c>
      <c r="F285" s="13" t="e">
        <f>CHOOSE(MONTH(Table2[[#This Row],[Actual Month]]),1,1,1,2,2,2,3,3,3,4,4,4)</f>
        <v>#VALUE!</v>
      </c>
      <c r="G285" s="14">
        <f t="shared" si="4"/>
        <v>1</v>
      </c>
      <c r="H285" s="14" t="s">
        <v>45</v>
      </c>
      <c r="I285" s="7" t="s">
        <v>46</v>
      </c>
      <c r="J285" s="7" t="s">
        <v>47</v>
      </c>
      <c r="K285" s="7" t="s">
        <v>38</v>
      </c>
      <c r="L285" s="15">
        <v>4049642.8266000003</v>
      </c>
    </row>
    <row r="286" spans="1:12" ht="14.25" hidden="1" customHeight="1">
      <c r="A286" s="7" t="s">
        <v>32</v>
      </c>
      <c r="B286" s="7" t="s">
        <v>44</v>
      </c>
      <c r="C286" s="7" t="s">
        <v>42</v>
      </c>
      <c r="D286" s="13">
        <v>41671</v>
      </c>
      <c r="E286" s="13" t="str">
        <f>TEXT(Table2[[#This Row],[Month]],"mmmm")</f>
        <v>February</v>
      </c>
      <c r="F286" s="13" t="e">
        <f>CHOOSE(MONTH(Table2[[#This Row],[Actual Month]]),1,1,1,2,2,2,3,3,3,4,4,4)</f>
        <v>#VALUE!</v>
      </c>
      <c r="G286" s="14">
        <f t="shared" si="4"/>
        <v>2</v>
      </c>
      <c r="H286" s="14" t="s">
        <v>45</v>
      </c>
      <c r="I286" s="7" t="s">
        <v>46</v>
      </c>
      <c r="J286" s="7" t="s">
        <v>47</v>
      </c>
      <c r="K286" s="7" t="s">
        <v>38</v>
      </c>
      <c r="L286" s="15">
        <v>4767948.2214000002</v>
      </c>
    </row>
    <row r="287" spans="1:12" ht="14.25" hidden="1" customHeight="1">
      <c r="A287" s="7" t="s">
        <v>32</v>
      </c>
      <c r="B287" s="7" t="s">
        <v>44</v>
      </c>
      <c r="C287" s="7" t="s">
        <v>42</v>
      </c>
      <c r="D287" s="13">
        <v>41699</v>
      </c>
      <c r="E287" s="13" t="str">
        <f>TEXT(Table2[[#This Row],[Month]],"mmmm")</f>
        <v>March</v>
      </c>
      <c r="F287" s="13" t="e">
        <f>CHOOSE(MONTH(Table2[[#This Row],[Actual Month]]),1,1,1,2,2,2,3,3,3,4,4,4)</f>
        <v>#VALUE!</v>
      </c>
      <c r="G287" s="14">
        <f t="shared" si="4"/>
        <v>3</v>
      </c>
      <c r="H287" s="14" t="s">
        <v>45</v>
      </c>
      <c r="I287" s="7" t="s">
        <v>46</v>
      </c>
      <c r="J287" s="7" t="s">
        <v>47</v>
      </c>
      <c r="K287" s="7" t="s">
        <v>38</v>
      </c>
      <c r="L287" s="15">
        <v>4346722.8083999995</v>
      </c>
    </row>
    <row r="288" spans="1:12" ht="14.25" hidden="1" customHeight="1">
      <c r="A288" s="7" t="s">
        <v>32</v>
      </c>
      <c r="B288" s="7" t="s">
        <v>44</v>
      </c>
      <c r="C288" s="7" t="s">
        <v>42</v>
      </c>
      <c r="D288" s="13">
        <v>41730</v>
      </c>
      <c r="E288" s="13" t="str">
        <f>TEXT(Table2[[#This Row],[Month]],"mmmm")</f>
        <v>April</v>
      </c>
      <c r="F288" s="13" t="e">
        <f>CHOOSE(MONTH(Table2[[#This Row],[Actual Month]]),1,1,1,2,2,2,3,3,3,4,4,4)</f>
        <v>#VALUE!</v>
      </c>
      <c r="G288" s="14">
        <f t="shared" si="4"/>
        <v>4</v>
      </c>
      <c r="H288" s="14" t="s">
        <v>45</v>
      </c>
      <c r="I288" s="7" t="s">
        <v>46</v>
      </c>
      <c r="J288" s="7" t="s">
        <v>47</v>
      </c>
      <c r="K288" s="7" t="s">
        <v>38</v>
      </c>
      <c r="L288" s="15">
        <v>4671541.1274000006</v>
      </c>
    </row>
    <row r="289" spans="1:12" ht="14.25" hidden="1" customHeight="1">
      <c r="A289" s="7" t="s">
        <v>32</v>
      </c>
      <c r="B289" s="7" t="s">
        <v>44</v>
      </c>
      <c r="C289" s="7" t="s">
        <v>42</v>
      </c>
      <c r="D289" s="13">
        <v>41760</v>
      </c>
      <c r="E289" s="13" t="str">
        <f>TEXT(Table2[[#This Row],[Month]],"mmmm")</f>
        <v>May</v>
      </c>
      <c r="F289" s="13" t="e">
        <f>CHOOSE(MONTH(Table2[[#This Row],[Actual Month]]),1,1,1,2,2,2,3,3,3,4,4,4)</f>
        <v>#VALUE!</v>
      </c>
      <c r="G289" s="14">
        <f t="shared" si="4"/>
        <v>5</v>
      </c>
      <c r="H289" s="14" t="s">
        <v>45</v>
      </c>
      <c r="I289" s="7" t="s">
        <v>46</v>
      </c>
      <c r="J289" s="7" t="s">
        <v>47</v>
      </c>
      <c r="K289" s="7" t="s">
        <v>38</v>
      </c>
      <c r="L289" s="15">
        <v>5478104.6040000012</v>
      </c>
    </row>
    <row r="290" spans="1:12" ht="14.25" hidden="1" customHeight="1">
      <c r="A290" s="7" t="s">
        <v>32</v>
      </c>
      <c r="B290" s="7" t="s">
        <v>44</v>
      </c>
      <c r="C290" s="7" t="s">
        <v>42</v>
      </c>
      <c r="D290" s="13">
        <v>41791</v>
      </c>
      <c r="E290" s="13" t="str">
        <f>TEXT(Table2[[#This Row],[Month]],"mmmm")</f>
        <v>June</v>
      </c>
      <c r="F290" s="13" t="e">
        <f>CHOOSE(MONTH(Table2[[#This Row],[Actual Month]]),1,1,1,2,2,2,3,3,3,4,4,4)</f>
        <v>#VALUE!</v>
      </c>
      <c r="G290" s="14">
        <f t="shared" si="4"/>
        <v>6</v>
      </c>
      <c r="H290" s="14" t="s">
        <v>45</v>
      </c>
      <c r="I290" s="7" t="s">
        <v>46</v>
      </c>
      <c r="J290" s="7" t="s">
        <v>47</v>
      </c>
      <c r="K290" s="7" t="s">
        <v>38</v>
      </c>
      <c r="L290" s="15">
        <v>2269805.1667200001</v>
      </c>
    </row>
    <row r="291" spans="1:12" ht="14.25" hidden="1" customHeight="1">
      <c r="A291" s="7" t="s">
        <v>32</v>
      </c>
      <c r="B291" s="7" t="s">
        <v>44</v>
      </c>
      <c r="C291" s="7" t="s">
        <v>42</v>
      </c>
      <c r="D291" s="13">
        <v>41456</v>
      </c>
      <c r="E291" s="13" t="str">
        <f>TEXT(Table2[[#This Row],[Month]],"mmmm")</f>
        <v>July</v>
      </c>
      <c r="F291" s="13" t="e">
        <f>CHOOSE(MONTH(Table2[[#This Row],[Actual Month]]),1,1,1,2,2,2,3,3,3,4,4,4)</f>
        <v>#VALUE!</v>
      </c>
      <c r="G291" s="14">
        <f t="shared" si="4"/>
        <v>7</v>
      </c>
      <c r="H291" s="14" t="s">
        <v>45</v>
      </c>
      <c r="I291" s="7" t="s">
        <v>48</v>
      </c>
      <c r="J291" s="7" t="s">
        <v>49</v>
      </c>
      <c r="K291" s="7" t="s">
        <v>38</v>
      </c>
      <c r="L291" s="15">
        <v>1266517.2565584001</v>
      </c>
    </row>
    <row r="292" spans="1:12" ht="14.25" hidden="1" customHeight="1">
      <c r="A292" s="7" t="s">
        <v>32</v>
      </c>
      <c r="B292" s="7" t="s">
        <v>44</v>
      </c>
      <c r="C292" s="7" t="s">
        <v>42</v>
      </c>
      <c r="D292" s="13">
        <v>41487</v>
      </c>
      <c r="E292" s="13" t="str">
        <f>TEXT(Table2[[#This Row],[Month]],"mmmm")</f>
        <v>August</v>
      </c>
      <c r="F292" s="13" t="e">
        <f>CHOOSE(MONTH(Table2[[#This Row],[Actual Month]]),1,1,1,2,2,2,3,3,3,4,4,4)</f>
        <v>#VALUE!</v>
      </c>
      <c r="G292" s="14">
        <f t="shared" si="4"/>
        <v>8</v>
      </c>
      <c r="H292" s="14" t="s">
        <v>45</v>
      </c>
      <c r="I292" s="7" t="s">
        <v>48</v>
      </c>
      <c r="J292" s="7" t="s">
        <v>49</v>
      </c>
      <c r="K292" s="7" t="s">
        <v>38</v>
      </c>
      <c r="L292" s="15">
        <v>1525787.08128</v>
      </c>
    </row>
    <row r="293" spans="1:12" ht="14.25" hidden="1" customHeight="1">
      <c r="A293" s="7" t="s">
        <v>32</v>
      </c>
      <c r="B293" s="7" t="s">
        <v>44</v>
      </c>
      <c r="C293" s="7" t="s">
        <v>42</v>
      </c>
      <c r="D293" s="13">
        <v>41518</v>
      </c>
      <c r="E293" s="13" t="str">
        <f>TEXT(Table2[[#This Row],[Month]],"mmmm")</f>
        <v>September</v>
      </c>
      <c r="F293" s="13" t="e">
        <f>CHOOSE(MONTH(Table2[[#This Row],[Actual Month]]),1,1,1,2,2,2,3,3,3,4,4,4)</f>
        <v>#VALUE!</v>
      </c>
      <c r="G293" s="14">
        <f t="shared" si="4"/>
        <v>9</v>
      </c>
      <c r="H293" s="14" t="s">
        <v>45</v>
      </c>
      <c r="I293" s="7" t="s">
        <v>48</v>
      </c>
      <c r="J293" s="7" t="s">
        <v>49</v>
      </c>
      <c r="K293" s="7" t="s">
        <v>38</v>
      </c>
      <c r="L293" s="15">
        <v>1542101.3790336002</v>
      </c>
    </row>
    <row r="294" spans="1:12" ht="14.25" hidden="1" customHeight="1">
      <c r="A294" s="7" t="s">
        <v>32</v>
      </c>
      <c r="B294" s="7" t="s">
        <v>44</v>
      </c>
      <c r="C294" s="7" t="s">
        <v>42</v>
      </c>
      <c r="D294" s="13">
        <v>41548</v>
      </c>
      <c r="E294" s="13" t="str">
        <f>TEXT(Table2[[#This Row],[Month]],"mmmm")</f>
        <v>October</v>
      </c>
      <c r="F294" s="13" t="e">
        <f>CHOOSE(MONTH(Table2[[#This Row],[Actual Month]]),1,1,1,2,2,2,3,3,3,4,4,4)</f>
        <v>#VALUE!</v>
      </c>
      <c r="G294" s="14">
        <f t="shared" si="4"/>
        <v>10</v>
      </c>
      <c r="H294" s="14" t="s">
        <v>45</v>
      </c>
      <c r="I294" s="7" t="s">
        <v>48</v>
      </c>
      <c r="J294" s="7" t="s">
        <v>49</v>
      </c>
      <c r="K294" s="7" t="s">
        <v>38</v>
      </c>
      <c r="L294" s="15">
        <v>2067601.3829856005</v>
      </c>
    </row>
    <row r="295" spans="1:12" ht="14.25" hidden="1" customHeight="1">
      <c r="A295" s="7" t="s">
        <v>32</v>
      </c>
      <c r="B295" s="7" t="s">
        <v>44</v>
      </c>
      <c r="C295" s="7" t="s">
        <v>42</v>
      </c>
      <c r="D295" s="13">
        <v>41579</v>
      </c>
      <c r="E295" s="13" t="str">
        <f>TEXT(Table2[[#This Row],[Month]],"mmmm")</f>
        <v>November</v>
      </c>
      <c r="F295" s="13" t="e">
        <f>CHOOSE(MONTH(Table2[[#This Row],[Actual Month]]),1,1,1,2,2,2,3,3,3,4,4,4)</f>
        <v>#VALUE!</v>
      </c>
      <c r="G295" s="14">
        <f t="shared" si="4"/>
        <v>11</v>
      </c>
      <c r="H295" s="14" t="s">
        <v>45</v>
      </c>
      <c r="I295" s="7" t="s">
        <v>48</v>
      </c>
      <c r="J295" s="7" t="s">
        <v>49</v>
      </c>
      <c r="K295" s="7" t="s">
        <v>38</v>
      </c>
      <c r="L295" s="15">
        <v>2236637.9474207996</v>
      </c>
    </row>
    <row r="296" spans="1:12" ht="14.25" hidden="1" customHeight="1">
      <c r="A296" s="7" t="s">
        <v>32</v>
      </c>
      <c r="B296" s="7" t="s">
        <v>44</v>
      </c>
      <c r="C296" s="7" t="s">
        <v>42</v>
      </c>
      <c r="D296" s="13">
        <v>41609</v>
      </c>
      <c r="E296" s="13" t="str">
        <f>TEXT(Table2[[#This Row],[Month]],"mmmm")</f>
        <v>December</v>
      </c>
      <c r="F296" s="13" t="e">
        <f>CHOOSE(MONTH(Table2[[#This Row],[Actual Month]]),1,1,1,2,2,2,3,3,3,4,4,4)</f>
        <v>#VALUE!</v>
      </c>
      <c r="G296" s="14">
        <f t="shared" si="4"/>
        <v>12</v>
      </c>
      <c r="H296" s="14" t="s">
        <v>45</v>
      </c>
      <c r="I296" s="7" t="s">
        <v>48</v>
      </c>
      <c r="J296" s="7" t="s">
        <v>49</v>
      </c>
      <c r="K296" s="7" t="s">
        <v>38</v>
      </c>
      <c r="L296" s="15">
        <v>1732478.9630400005</v>
      </c>
    </row>
    <row r="297" spans="1:12" ht="14.25" hidden="1" customHeight="1">
      <c r="A297" s="7" t="s">
        <v>32</v>
      </c>
      <c r="B297" s="7" t="s">
        <v>44</v>
      </c>
      <c r="C297" s="7" t="s">
        <v>42</v>
      </c>
      <c r="D297" s="13">
        <v>41640</v>
      </c>
      <c r="E297" s="13" t="str">
        <f>TEXT(Table2[[#This Row],[Month]],"mmmm")</f>
        <v>January</v>
      </c>
      <c r="F297" s="13" t="e">
        <f>CHOOSE(MONTH(Table2[[#This Row],[Actual Month]]),1,1,1,2,2,2,3,3,3,4,4,4)</f>
        <v>#VALUE!</v>
      </c>
      <c r="G297" s="14">
        <f t="shared" si="4"/>
        <v>1</v>
      </c>
      <c r="H297" s="14" t="s">
        <v>45</v>
      </c>
      <c r="I297" s="7" t="s">
        <v>48</v>
      </c>
      <c r="J297" s="7" t="s">
        <v>49</v>
      </c>
      <c r="K297" s="7" t="s">
        <v>38</v>
      </c>
      <c r="L297" s="15">
        <v>2024821.4133000001</v>
      </c>
    </row>
    <row r="298" spans="1:12" ht="14.25" hidden="1" customHeight="1">
      <c r="A298" s="7" t="s">
        <v>32</v>
      </c>
      <c r="B298" s="7" t="s">
        <v>44</v>
      </c>
      <c r="C298" s="7" t="s">
        <v>42</v>
      </c>
      <c r="D298" s="13">
        <v>41671</v>
      </c>
      <c r="E298" s="13" t="str">
        <f>TEXT(Table2[[#This Row],[Month]],"mmmm")</f>
        <v>February</v>
      </c>
      <c r="F298" s="13" t="e">
        <f>CHOOSE(MONTH(Table2[[#This Row],[Actual Month]]),1,1,1,2,2,2,3,3,3,4,4,4)</f>
        <v>#VALUE!</v>
      </c>
      <c r="G298" s="14">
        <f t="shared" si="4"/>
        <v>2</v>
      </c>
      <c r="H298" s="14" t="s">
        <v>45</v>
      </c>
      <c r="I298" s="7" t="s">
        <v>48</v>
      </c>
      <c r="J298" s="7" t="s">
        <v>49</v>
      </c>
      <c r="K298" s="7" t="s">
        <v>38</v>
      </c>
      <c r="L298" s="15">
        <v>2383974.1107000001</v>
      </c>
    </row>
    <row r="299" spans="1:12" ht="14.25" hidden="1" customHeight="1">
      <c r="A299" s="7" t="s">
        <v>32</v>
      </c>
      <c r="B299" s="7" t="s">
        <v>44</v>
      </c>
      <c r="C299" s="7" t="s">
        <v>42</v>
      </c>
      <c r="D299" s="13">
        <v>41699</v>
      </c>
      <c r="E299" s="13" t="str">
        <f>TEXT(Table2[[#This Row],[Month]],"mmmm")</f>
        <v>March</v>
      </c>
      <c r="F299" s="13" t="e">
        <f>CHOOSE(MONTH(Table2[[#This Row],[Actual Month]]),1,1,1,2,2,2,3,3,3,4,4,4)</f>
        <v>#VALUE!</v>
      </c>
      <c r="G299" s="14">
        <f t="shared" si="4"/>
        <v>3</v>
      </c>
      <c r="H299" s="14" t="s">
        <v>45</v>
      </c>
      <c r="I299" s="7" t="s">
        <v>48</v>
      </c>
      <c r="J299" s="7" t="s">
        <v>49</v>
      </c>
      <c r="K299" s="7" t="s">
        <v>38</v>
      </c>
      <c r="L299" s="15">
        <v>2173361.4041999998</v>
      </c>
    </row>
    <row r="300" spans="1:12" ht="14.25" hidden="1" customHeight="1">
      <c r="A300" s="7" t="s">
        <v>32</v>
      </c>
      <c r="B300" s="7" t="s">
        <v>44</v>
      </c>
      <c r="C300" s="7" t="s">
        <v>42</v>
      </c>
      <c r="D300" s="13">
        <v>41730</v>
      </c>
      <c r="E300" s="13" t="str">
        <f>TEXT(Table2[[#This Row],[Month]],"mmmm")</f>
        <v>April</v>
      </c>
      <c r="F300" s="13" t="e">
        <f>CHOOSE(MONTH(Table2[[#This Row],[Actual Month]]),1,1,1,2,2,2,3,3,3,4,4,4)</f>
        <v>#VALUE!</v>
      </c>
      <c r="G300" s="14">
        <f t="shared" si="4"/>
        <v>4</v>
      </c>
      <c r="H300" s="14" t="s">
        <v>45</v>
      </c>
      <c r="I300" s="7" t="s">
        <v>48</v>
      </c>
      <c r="J300" s="7" t="s">
        <v>49</v>
      </c>
      <c r="K300" s="7" t="s">
        <v>38</v>
      </c>
      <c r="L300" s="15">
        <v>2335770.5637000003</v>
      </c>
    </row>
    <row r="301" spans="1:12" ht="14.25" hidden="1" customHeight="1">
      <c r="A301" s="7" t="s">
        <v>32</v>
      </c>
      <c r="B301" s="7" t="s">
        <v>44</v>
      </c>
      <c r="C301" s="7" t="s">
        <v>42</v>
      </c>
      <c r="D301" s="13">
        <v>41760</v>
      </c>
      <c r="E301" s="13" t="str">
        <f>TEXT(Table2[[#This Row],[Month]],"mmmm")</f>
        <v>May</v>
      </c>
      <c r="F301" s="13" t="e">
        <f>CHOOSE(MONTH(Table2[[#This Row],[Actual Month]]),1,1,1,2,2,2,3,3,3,4,4,4)</f>
        <v>#VALUE!</v>
      </c>
      <c r="G301" s="14">
        <f t="shared" si="4"/>
        <v>5</v>
      </c>
      <c r="H301" s="14" t="s">
        <v>45</v>
      </c>
      <c r="I301" s="7" t="s">
        <v>48</v>
      </c>
      <c r="J301" s="7" t="s">
        <v>49</v>
      </c>
      <c r="K301" s="7" t="s">
        <v>38</v>
      </c>
      <c r="L301" s="15">
        <v>2739052.3020000006</v>
      </c>
    </row>
    <row r="302" spans="1:12" ht="14.25" hidden="1" customHeight="1">
      <c r="A302" s="7" t="s">
        <v>32</v>
      </c>
      <c r="B302" s="7" t="s">
        <v>44</v>
      </c>
      <c r="C302" s="7" t="s">
        <v>42</v>
      </c>
      <c r="D302" s="13">
        <v>41791</v>
      </c>
      <c r="E302" s="13" t="str">
        <f>TEXT(Table2[[#This Row],[Month]],"mmmm")</f>
        <v>June</v>
      </c>
      <c r="F302" s="13" t="e">
        <f>CHOOSE(MONTH(Table2[[#This Row],[Actual Month]]),1,1,1,2,2,2,3,3,3,4,4,4)</f>
        <v>#VALUE!</v>
      </c>
      <c r="G302" s="14">
        <f t="shared" si="4"/>
        <v>6</v>
      </c>
      <c r="H302" s="14" t="s">
        <v>45</v>
      </c>
      <c r="I302" s="7" t="s">
        <v>48</v>
      </c>
      <c r="J302" s="7" t="s">
        <v>49</v>
      </c>
      <c r="K302" s="7" t="s">
        <v>38</v>
      </c>
      <c r="L302" s="15">
        <v>1134902.58336</v>
      </c>
    </row>
    <row r="303" spans="1:12" ht="14.25" hidden="1" customHeight="1">
      <c r="A303" s="7" t="s">
        <v>32</v>
      </c>
      <c r="B303" s="7" t="s">
        <v>44</v>
      </c>
      <c r="C303" s="7" t="s">
        <v>42</v>
      </c>
      <c r="D303" s="13">
        <v>41456</v>
      </c>
      <c r="E303" s="13" t="str">
        <f>TEXT(Table2[[#This Row],[Month]],"mmmm")</f>
        <v>July</v>
      </c>
      <c r="F303" s="13" t="e">
        <f>CHOOSE(MONTH(Table2[[#This Row],[Actual Month]]),1,1,1,2,2,2,3,3,3,4,4,4)</f>
        <v>#VALUE!</v>
      </c>
      <c r="G303" s="14">
        <f t="shared" si="4"/>
        <v>7</v>
      </c>
      <c r="H303" s="14" t="s">
        <v>45</v>
      </c>
      <c r="I303" s="7" t="s">
        <v>48</v>
      </c>
      <c r="J303" s="7" t="s">
        <v>50</v>
      </c>
      <c r="K303" s="7" t="s">
        <v>38</v>
      </c>
      <c r="L303" s="15">
        <v>1055431.0471320001</v>
      </c>
    </row>
    <row r="304" spans="1:12" ht="14.25" hidden="1" customHeight="1">
      <c r="A304" s="7" t="s">
        <v>32</v>
      </c>
      <c r="B304" s="7" t="s">
        <v>44</v>
      </c>
      <c r="C304" s="7" t="s">
        <v>42</v>
      </c>
      <c r="D304" s="13">
        <v>41487</v>
      </c>
      <c r="E304" s="13" t="str">
        <f>TEXT(Table2[[#This Row],[Month]],"mmmm")</f>
        <v>August</v>
      </c>
      <c r="F304" s="13" t="e">
        <f>CHOOSE(MONTH(Table2[[#This Row],[Actual Month]]),1,1,1,2,2,2,3,3,3,4,4,4)</f>
        <v>#VALUE!</v>
      </c>
      <c r="G304" s="14">
        <f t="shared" si="4"/>
        <v>8</v>
      </c>
      <c r="H304" s="14" t="s">
        <v>45</v>
      </c>
      <c r="I304" s="7" t="s">
        <v>48</v>
      </c>
      <c r="J304" s="7" t="s">
        <v>50</v>
      </c>
      <c r="K304" s="7" t="s">
        <v>38</v>
      </c>
      <c r="L304" s="15">
        <v>1271489.2344000002</v>
      </c>
    </row>
    <row r="305" spans="1:12" ht="14.25" hidden="1" customHeight="1">
      <c r="A305" s="7" t="s">
        <v>32</v>
      </c>
      <c r="B305" s="7" t="s">
        <v>44</v>
      </c>
      <c r="C305" s="7" t="s">
        <v>42</v>
      </c>
      <c r="D305" s="13">
        <v>41518</v>
      </c>
      <c r="E305" s="13" t="str">
        <f>TEXT(Table2[[#This Row],[Month]],"mmmm")</f>
        <v>September</v>
      </c>
      <c r="F305" s="13" t="e">
        <f>CHOOSE(MONTH(Table2[[#This Row],[Actual Month]]),1,1,1,2,2,2,3,3,3,4,4,4)</f>
        <v>#VALUE!</v>
      </c>
      <c r="G305" s="14">
        <f t="shared" si="4"/>
        <v>9</v>
      </c>
      <c r="H305" s="14" t="s">
        <v>45</v>
      </c>
      <c r="I305" s="7" t="s">
        <v>48</v>
      </c>
      <c r="J305" s="7" t="s">
        <v>50</v>
      </c>
      <c r="K305" s="7" t="s">
        <v>38</v>
      </c>
      <c r="L305" s="15">
        <v>1285084.4825280001</v>
      </c>
    </row>
    <row r="306" spans="1:12" ht="14.25" hidden="1" customHeight="1">
      <c r="A306" s="7" t="s">
        <v>32</v>
      </c>
      <c r="B306" s="7" t="s">
        <v>44</v>
      </c>
      <c r="C306" s="7" t="s">
        <v>42</v>
      </c>
      <c r="D306" s="13">
        <v>41548</v>
      </c>
      <c r="E306" s="13" t="str">
        <f>TEXT(Table2[[#This Row],[Month]],"mmmm")</f>
        <v>October</v>
      </c>
      <c r="F306" s="13" t="e">
        <f>CHOOSE(MONTH(Table2[[#This Row],[Actual Month]]),1,1,1,2,2,2,3,3,3,4,4,4)</f>
        <v>#VALUE!</v>
      </c>
      <c r="G306" s="14">
        <f t="shared" si="4"/>
        <v>10</v>
      </c>
      <c r="H306" s="14" t="s">
        <v>45</v>
      </c>
      <c r="I306" s="7" t="s">
        <v>48</v>
      </c>
      <c r="J306" s="7" t="s">
        <v>50</v>
      </c>
      <c r="K306" s="7" t="s">
        <v>38</v>
      </c>
      <c r="L306" s="15">
        <v>1723001.1524880002</v>
      </c>
    </row>
    <row r="307" spans="1:12" ht="14.25" hidden="1" customHeight="1">
      <c r="A307" s="7" t="s">
        <v>32</v>
      </c>
      <c r="B307" s="7" t="s">
        <v>44</v>
      </c>
      <c r="C307" s="7" t="s">
        <v>42</v>
      </c>
      <c r="D307" s="13">
        <v>41579</v>
      </c>
      <c r="E307" s="13" t="str">
        <f>TEXT(Table2[[#This Row],[Month]],"mmmm")</f>
        <v>November</v>
      </c>
      <c r="F307" s="13" t="e">
        <f>CHOOSE(MONTH(Table2[[#This Row],[Actual Month]]),1,1,1,2,2,2,3,3,3,4,4,4)</f>
        <v>#VALUE!</v>
      </c>
      <c r="G307" s="14">
        <f t="shared" si="4"/>
        <v>11</v>
      </c>
      <c r="H307" s="14" t="s">
        <v>45</v>
      </c>
      <c r="I307" s="7" t="s">
        <v>48</v>
      </c>
      <c r="J307" s="7" t="s">
        <v>50</v>
      </c>
      <c r="K307" s="7" t="s">
        <v>38</v>
      </c>
      <c r="L307" s="15">
        <v>1863864.9561839998</v>
      </c>
    </row>
    <row r="308" spans="1:12" ht="14.25" hidden="1" customHeight="1">
      <c r="A308" s="7" t="s">
        <v>32</v>
      </c>
      <c r="B308" s="7" t="s">
        <v>44</v>
      </c>
      <c r="C308" s="7" t="s">
        <v>42</v>
      </c>
      <c r="D308" s="13">
        <v>41609</v>
      </c>
      <c r="E308" s="13" t="str">
        <f>TEXT(Table2[[#This Row],[Month]],"mmmm")</f>
        <v>December</v>
      </c>
      <c r="F308" s="13" t="e">
        <f>CHOOSE(MONTH(Table2[[#This Row],[Actual Month]]),1,1,1,2,2,2,3,3,3,4,4,4)</f>
        <v>#VALUE!</v>
      </c>
      <c r="G308" s="14">
        <f t="shared" si="4"/>
        <v>12</v>
      </c>
      <c r="H308" s="14" t="s">
        <v>45</v>
      </c>
      <c r="I308" s="7" t="s">
        <v>48</v>
      </c>
      <c r="J308" s="7" t="s">
        <v>50</v>
      </c>
      <c r="K308" s="7" t="s">
        <v>38</v>
      </c>
      <c r="L308" s="15">
        <v>1443732.4692000004</v>
      </c>
    </row>
    <row r="309" spans="1:12" ht="14.25" hidden="1" customHeight="1">
      <c r="A309" s="7" t="s">
        <v>32</v>
      </c>
      <c r="B309" s="7" t="s">
        <v>44</v>
      </c>
      <c r="C309" s="7" t="s">
        <v>42</v>
      </c>
      <c r="D309" s="13">
        <v>41640</v>
      </c>
      <c r="E309" s="13" t="str">
        <f>TEXT(Table2[[#This Row],[Month]],"mmmm")</f>
        <v>January</v>
      </c>
      <c r="F309" s="13" t="e">
        <f>CHOOSE(MONTH(Table2[[#This Row],[Actual Month]]),1,1,1,2,2,2,3,3,3,4,4,4)</f>
        <v>#VALUE!</v>
      </c>
      <c r="G309" s="14">
        <f t="shared" si="4"/>
        <v>1</v>
      </c>
      <c r="H309" s="14" t="s">
        <v>45</v>
      </c>
      <c r="I309" s="7" t="s">
        <v>48</v>
      </c>
      <c r="J309" s="7" t="s">
        <v>50</v>
      </c>
      <c r="K309" s="7" t="s">
        <v>38</v>
      </c>
      <c r="L309" s="15">
        <v>1687351.1777500003</v>
      </c>
    </row>
    <row r="310" spans="1:12" ht="14.25" hidden="1" customHeight="1">
      <c r="A310" s="7" t="s">
        <v>32</v>
      </c>
      <c r="B310" s="7" t="s">
        <v>44</v>
      </c>
      <c r="C310" s="7" t="s">
        <v>42</v>
      </c>
      <c r="D310" s="13">
        <v>41671</v>
      </c>
      <c r="E310" s="13" t="str">
        <f>TEXT(Table2[[#This Row],[Month]],"mmmm")</f>
        <v>February</v>
      </c>
      <c r="F310" s="13" t="e">
        <f>CHOOSE(MONTH(Table2[[#This Row],[Actual Month]]),1,1,1,2,2,2,3,3,3,4,4,4)</f>
        <v>#VALUE!</v>
      </c>
      <c r="G310" s="14">
        <f t="shared" si="4"/>
        <v>2</v>
      </c>
      <c r="H310" s="14" t="s">
        <v>45</v>
      </c>
      <c r="I310" s="7" t="s">
        <v>48</v>
      </c>
      <c r="J310" s="7" t="s">
        <v>50</v>
      </c>
      <c r="K310" s="7" t="s">
        <v>38</v>
      </c>
      <c r="L310" s="15">
        <v>1986645.0922500002</v>
      </c>
    </row>
    <row r="311" spans="1:12" ht="14.25" hidden="1" customHeight="1">
      <c r="A311" s="7" t="s">
        <v>32</v>
      </c>
      <c r="B311" s="7" t="s">
        <v>44</v>
      </c>
      <c r="C311" s="7" t="s">
        <v>42</v>
      </c>
      <c r="D311" s="13">
        <v>41699</v>
      </c>
      <c r="E311" s="13" t="str">
        <f>TEXT(Table2[[#This Row],[Month]],"mmmm")</f>
        <v>March</v>
      </c>
      <c r="F311" s="13" t="e">
        <f>CHOOSE(MONTH(Table2[[#This Row],[Actual Month]]),1,1,1,2,2,2,3,3,3,4,4,4)</f>
        <v>#VALUE!</v>
      </c>
      <c r="G311" s="14">
        <f t="shared" si="4"/>
        <v>3</v>
      </c>
      <c r="H311" s="14" t="s">
        <v>45</v>
      </c>
      <c r="I311" s="7" t="s">
        <v>48</v>
      </c>
      <c r="J311" s="7" t="s">
        <v>50</v>
      </c>
      <c r="K311" s="7" t="s">
        <v>38</v>
      </c>
      <c r="L311" s="15">
        <v>1811134.5035000001</v>
      </c>
    </row>
    <row r="312" spans="1:12" ht="14.25" hidden="1" customHeight="1">
      <c r="A312" s="7" t="s">
        <v>32</v>
      </c>
      <c r="B312" s="7" t="s">
        <v>44</v>
      </c>
      <c r="C312" s="7" t="s">
        <v>42</v>
      </c>
      <c r="D312" s="13">
        <v>41730</v>
      </c>
      <c r="E312" s="13" t="str">
        <f>TEXT(Table2[[#This Row],[Month]],"mmmm")</f>
        <v>April</v>
      </c>
      <c r="F312" s="13" t="e">
        <f>CHOOSE(MONTH(Table2[[#This Row],[Actual Month]]),1,1,1,2,2,2,3,3,3,4,4,4)</f>
        <v>#VALUE!</v>
      </c>
      <c r="G312" s="14">
        <f t="shared" si="4"/>
        <v>4</v>
      </c>
      <c r="H312" s="14" t="s">
        <v>45</v>
      </c>
      <c r="I312" s="7" t="s">
        <v>48</v>
      </c>
      <c r="J312" s="7" t="s">
        <v>50</v>
      </c>
      <c r="K312" s="7" t="s">
        <v>38</v>
      </c>
      <c r="L312" s="15">
        <v>1946475.4697500004</v>
      </c>
    </row>
    <row r="313" spans="1:12" ht="14.25" hidden="1" customHeight="1">
      <c r="A313" s="7" t="s">
        <v>32</v>
      </c>
      <c r="B313" s="7" t="s">
        <v>44</v>
      </c>
      <c r="C313" s="7" t="s">
        <v>42</v>
      </c>
      <c r="D313" s="13">
        <v>41760</v>
      </c>
      <c r="E313" s="13" t="str">
        <f>TEXT(Table2[[#This Row],[Month]],"mmmm")</f>
        <v>May</v>
      </c>
      <c r="F313" s="13" t="e">
        <f>CHOOSE(MONTH(Table2[[#This Row],[Actual Month]]),1,1,1,2,2,2,3,3,3,4,4,4)</f>
        <v>#VALUE!</v>
      </c>
      <c r="G313" s="14">
        <f t="shared" si="4"/>
        <v>5</v>
      </c>
      <c r="H313" s="14" t="s">
        <v>45</v>
      </c>
      <c r="I313" s="7" t="s">
        <v>48</v>
      </c>
      <c r="J313" s="7" t="s">
        <v>50</v>
      </c>
      <c r="K313" s="7" t="s">
        <v>38</v>
      </c>
      <c r="L313" s="15">
        <v>2282543.5850000004</v>
      </c>
    </row>
    <row r="314" spans="1:12" ht="14.25" hidden="1" customHeight="1">
      <c r="A314" s="7" t="s">
        <v>32</v>
      </c>
      <c r="B314" s="7" t="s">
        <v>44</v>
      </c>
      <c r="C314" s="7" t="s">
        <v>42</v>
      </c>
      <c r="D314" s="13">
        <v>41791</v>
      </c>
      <c r="E314" s="13" t="str">
        <f>TEXT(Table2[[#This Row],[Month]],"mmmm")</f>
        <v>June</v>
      </c>
      <c r="F314" s="13" t="e">
        <f>CHOOSE(MONTH(Table2[[#This Row],[Actual Month]]),1,1,1,2,2,2,3,3,3,4,4,4)</f>
        <v>#VALUE!</v>
      </c>
      <c r="G314" s="14">
        <f t="shared" si="4"/>
        <v>6</v>
      </c>
      <c r="H314" s="14" t="s">
        <v>45</v>
      </c>
      <c r="I314" s="7" t="s">
        <v>48</v>
      </c>
      <c r="J314" s="7" t="s">
        <v>50</v>
      </c>
      <c r="K314" s="7" t="s">
        <v>38</v>
      </c>
      <c r="L314" s="15">
        <v>945752.15280000004</v>
      </c>
    </row>
    <row r="315" spans="1:12" ht="14.25" hidden="1" customHeight="1">
      <c r="A315" s="7" t="s">
        <v>32</v>
      </c>
      <c r="B315" s="7" t="s">
        <v>44</v>
      </c>
      <c r="C315" s="7" t="s">
        <v>42</v>
      </c>
      <c r="D315" s="13">
        <v>41456</v>
      </c>
      <c r="E315" s="13" t="str">
        <f>TEXT(Table2[[#This Row],[Month]],"mmmm")</f>
        <v>July</v>
      </c>
      <c r="F315" s="13" t="e">
        <f>CHOOSE(MONTH(Table2[[#This Row],[Actual Month]]),1,1,1,2,2,2,3,3,3,4,4,4)</f>
        <v>#VALUE!</v>
      </c>
      <c r="G315" s="14">
        <f t="shared" si="4"/>
        <v>7</v>
      </c>
      <c r="H315" s="14" t="s">
        <v>45</v>
      </c>
      <c r="I315" s="7" t="s">
        <v>51</v>
      </c>
      <c r="J315" s="7" t="s">
        <v>52</v>
      </c>
      <c r="K315" s="7" t="s">
        <v>38</v>
      </c>
      <c r="L315" s="15">
        <v>996326.908492608</v>
      </c>
    </row>
    <row r="316" spans="1:12" ht="14.25" hidden="1" customHeight="1">
      <c r="A316" s="7" t="s">
        <v>32</v>
      </c>
      <c r="B316" s="7" t="s">
        <v>44</v>
      </c>
      <c r="C316" s="7" t="s">
        <v>42</v>
      </c>
      <c r="D316" s="13">
        <v>41487</v>
      </c>
      <c r="E316" s="13" t="str">
        <f>TEXT(Table2[[#This Row],[Month]],"mmmm")</f>
        <v>August</v>
      </c>
      <c r="F316" s="13" t="e">
        <f>CHOOSE(MONTH(Table2[[#This Row],[Actual Month]]),1,1,1,2,2,2,3,3,3,4,4,4)</f>
        <v>#VALUE!</v>
      </c>
      <c r="G316" s="14">
        <f t="shared" si="4"/>
        <v>8</v>
      </c>
      <c r="H316" s="14" t="s">
        <v>45</v>
      </c>
      <c r="I316" s="7" t="s">
        <v>51</v>
      </c>
      <c r="J316" s="7" t="s">
        <v>52</v>
      </c>
      <c r="K316" s="7" t="s">
        <v>38</v>
      </c>
      <c r="L316" s="15">
        <v>1200285.8372736</v>
      </c>
    </row>
    <row r="317" spans="1:12" ht="14.25" hidden="1" customHeight="1">
      <c r="A317" s="7" t="s">
        <v>32</v>
      </c>
      <c r="B317" s="7" t="s">
        <v>44</v>
      </c>
      <c r="C317" s="7" t="s">
        <v>42</v>
      </c>
      <c r="D317" s="13">
        <v>41518</v>
      </c>
      <c r="E317" s="13" t="str">
        <f>TEXT(Table2[[#This Row],[Month]],"mmmm")</f>
        <v>September</v>
      </c>
      <c r="F317" s="13" t="e">
        <f>CHOOSE(MONTH(Table2[[#This Row],[Actual Month]]),1,1,1,2,2,2,3,3,3,4,4,4)</f>
        <v>#VALUE!</v>
      </c>
      <c r="G317" s="14">
        <f t="shared" si="4"/>
        <v>9</v>
      </c>
      <c r="H317" s="14" t="s">
        <v>45</v>
      </c>
      <c r="I317" s="7" t="s">
        <v>51</v>
      </c>
      <c r="J317" s="7" t="s">
        <v>52</v>
      </c>
      <c r="K317" s="7" t="s">
        <v>38</v>
      </c>
      <c r="L317" s="15">
        <v>1213119.7515064322</v>
      </c>
    </row>
    <row r="318" spans="1:12" ht="14.25" hidden="1" customHeight="1">
      <c r="A318" s="7" t="s">
        <v>32</v>
      </c>
      <c r="B318" s="7" t="s">
        <v>44</v>
      </c>
      <c r="C318" s="7" t="s">
        <v>42</v>
      </c>
      <c r="D318" s="13">
        <v>41548</v>
      </c>
      <c r="E318" s="13" t="str">
        <f>TEXT(Table2[[#This Row],[Month]],"mmmm")</f>
        <v>October</v>
      </c>
      <c r="F318" s="13" t="e">
        <f>CHOOSE(MONTH(Table2[[#This Row],[Actual Month]]),1,1,1,2,2,2,3,3,3,4,4,4)</f>
        <v>#VALUE!</v>
      </c>
      <c r="G318" s="14">
        <f t="shared" si="4"/>
        <v>10</v>
      </c>
      <c r="H318" s="14" t="s">
        <v>45</v>
      </c>
      <c r="I318" s="7" t="s">
        <v>51</v>
      </c>
      <c r="J318" s="7" t="s">
        <v>52</v>
      </c>
      <c r="K318" s="7" t="s">
        <v>38</v>
      </c>
      <c r="L318" s="15">
        <v>1626513.0879486722</v>
      </c>
    </row>
    <row r="319" spans="1:12" ht="14.25" hidden="1" customHeight="1">
      <c r="A319" s="7" t="s">
        <v>32</v>
      </c>
      <c r="B319" s="7" t="s">
        <v>44</v>
      </c>
      <c r="C319" s="7" t="s">
        <v>42</v>
      </c>
      <c r="D319" s="13">
        <v>41579</v>
      </c>
      <c r="E319" s="13" t="str">
        <f>TEXT(Table2[[#This Row],[Month]],"mmmm")</f>
        <v>November</v>
      </c>
      <c r="F319" s="13" t="e">
        <f>CHOOSE(MONTH(Table2[[#This Row],[Actual Month]]),1,1,1,2,2,2,3,3,3,4,4,4)</f>
        <v>#VALUE!</v>
      </c>
      <c r="G319" s="14">
        <f t="shared" si="4"/>
        <v>11</v>
      </c>
      <c r="H319" s="14" t="s">
        <v>45</v>
      </c>
      <c r="I319" s="7" t="s">
        <v>51</v>
      </c>
      <c r="J319" s="7" t="s">
        <v>52</v>
      </c>
      <c r="K319" s="7" t="s">
        <v>38</v>
      </c>
      <c r="L319" s="15">
        <v>1759488.5186376958</v>
      </c>
    </row>
    <row r="320" spans="1:12" ht="14.25" hidden="1" customHeight="1">
      <c r="A320" s="7" t="s">
        <v>32</v>
      </c>
      <c r="B320" s="7" t="s">
        <v>44</v>
      </c>
      <c r="C320" s="7" t="s">
        <v>42</v>
      </c>
      <c r="D320" s="13">
        <v>41609</v>
      </c>
      <c r="E320" s="13" t="str">
        <f>TEXT(Table2[[#This Row],[Month]],"mmmm")</f>
        <v>December</v>
      </c>
      <c r="F320" s="13" t="e">
        <f>CHOOSE(MONTH(Table2[[#This Row],[Actual Month]]),1,1,1,2,2,2,3,3,3,4,4,4)</f>
        <v>#VALUE!</v>
      </c>
      <c r="G320" s="14">
        <f t="shared" si="4"/>
        <v>12</v>
      </c>
      <c r="H320" s="14" t="s">
        <v>45</v>
      </c>
      <c r="I320" s="7" t="s">
        <v>51</v>
      </c>
      <c r="J320" s="7" t="s">
        <v>52</v>
      </c>
      <c r="K320" s="7" t="s">
        <v>38</v>
      </c>
      <c r="L320" s="15">
        <v>1362883.4509248002</v>
      </c>
    </row>
    <row r="321" spans="1:12" ht="14.25" hidden="1" customHeight="1">
      <c r="A321" s="7" t="s">
        <v>32</v>
      </c>
      <c r="B321" s="7" t="s">
        <v>44</v>
      </c>
      <c r="C321" s="7" t="s">
        <v>42</v>
      </c>
      <c r="D321" s="13">
        <v>41640</v>
      </c>
      <c r="E321" s="13" t="str">
        <f>TEXT(Table2[[#This Row],[Month]],"mmmm")</f>
        <v>January</v>
      </c>
      <c r="F321" s="13" t="e">
        <f>CHOOSE(MONTH(Table2[[#This Row],[Actual Month]]),1,1,1,2,2,2,3,3,3,4,4,4)</f>
        <v>#VALUE!</v>
      </c>
      <c r="G321" s="14">
        <f t="shared" si="4"/>
        <v>1</v>
      </c>
      <c r="H321" s="14" t="s">
        <v>45</v>
      </c>
      <c r="I321" s="7" t="s">
        <v>51</v>
      </c>
      <c r="J321" s="7" t="s">
        <v>52</v>
      </c>
      <c r="K321" s="7" t="s">
        <v>38</v>
      </c>
      <c r="L321" s="15">
        <v>1592859.5117959999</v>
      </c>
    </row>
    <row r="322" spans="1:12" ht="14.25" hidden="1" customHeight="1">
      <c r="A322" s="7" t="s">
        <v>32</v>
      </c>
      <c r="B322" s="7" t="s">
        <v>44</v>
      </c>
      <c r="C322" s="7" t="s">
        <v>42</v>
      </c>
      <c r="D322" s="13">
        <v>41671</v>
      </c>
      <c r="E322" s="13" t="str">
        <f>TEXT(Table2[[#This Row],[Month]],"mmmm")</f>
        <v>February</v>
      </c>
      <c r="F322" s="13" t="e">
        <f>CHOOSE(MONTH(Table2[[#This Row],[Actual Month]]),1,1,1,2,2,2,3,3,3,4,4,4)</f>
        <v>#VALUE!</v>
      </c>
      <c r="G322" s="14">
        <f t="shared" si="4"/>
        <v>2</v>
      </c>
      <c r="H322" s="14" t="s">
        <v>45</v>
      </c>
      <c r="I322" s="7" t="s">
        <v>51</v>
      </c>
      <c r="J322" s="7" t="s">
        <v>52</v>
      </c>
      <c r="K322" s="7" t="s">
        <v>38</v>
      </c>
      <c r="L322" s="15">
        <v>1875392.9670840001</v>
      </c>
    </row>
    <row r="323" spans="1:12" ht="14.25" hidden="1" customHeight="1">
      <c r="A323" s="7" t="s">
        <v>32</v>
      </c>
      <c r="B323" s="7" t="s">
        <v>44</v>
      </c>
      <c r="C323" s="7" t="s">
        <v>42</v>
      </c>
      <c r="D323" s="13">
        <v>41699</v>
      </c>
      <c r="E323" s="13" t="str">
        <f>TEXT(Table2[[#This Row],[Month]],"mmmm")</f>
        <v>March</v>
      </c>
      <c r="F323" s="13" t="e">
        <f>CHOOSE(MONTH(Table2[[#This Row],[Actual Month]]),1,1,1,2,2,2,3,3,3,4,4,4)</f>
        <v>#VALUE!</v>
      </c>
      <c r="G323" s="14">
        <f t="shared" ref="G323:G374" si="5">MONTH(D323)</f>
        <v>3</v>
      </c>
      <c r="H323" s="14" t="s">
        <v>45</v>
      </c>
      <c r="I323" s="7" t="s">
        <v>51</v>
      </c>
      <c r="J323" s="7" t="s">
        <v>52</v>
      </c>
      <c r="K323" s="7" t="s">
        <v>38</v>
      </c>
      <c r="L323" s="15">
        <v>1709710.9713039999</v>
      </c>
    </row>
    <row r="324" spans="1:12" ht="14.25" hidden="1" customHeight="1">
      <c r="A324" s="7" t="s">
        <v>32</v>
      </c>
      <c r="B324" s="7" t="s">
        <v>44</v>
      </c>
      <c r="C324" s="7" t="s">
        <v>42</v>
      </c>
      <c r="D324" s="13">
        <v>41730</v>
      </c>
      <c r="E324" s="13" t="str">
        <f>TEXT(Table2[[#This Row],[Month]],"mmmm")</f>
        <v>April</v>
      </c>
      <c r="F324" s="13" t="e">
        <f>CHOOSE(MONTH(Table2[[#This Row],[Actual Month]]),1,1,1,2,2,2,3,3,3,4,4,4)</f>
        <v>#VALUE!</v>
      </c>
      <c r="G324" s="14">
        <f t="shared" si="5"/>
        <v>4</v>
      </c>
      <c r="H324" s="14" t="s">
        <v>45</v>
      </c>
      <c r="I324" s="7" t="s">
        <v>51</v>
      </c>
      <c r="J324" s="7" t="s">
        <v>52</v>
      </c>
      <c r="K324" s="7" t="s">
        <v>38</v>
      </c>
      <c r="L324" s="15">
        <v>1837472.8434440002</v>
      </c>
    </row>
    <row r="325" spans="1:12" ht="14.25" hidden="1" customHeight="1">
      <c r="A325" s="7" t="s">
        <v>32</v>
      </c>
      <c r="B325" s="7" t="s">
        <v>44</v>
      </c>
      <c r="C325" s="7" t="s">
        <v>42</v>
      </c>
      <c r="D325" s="13">
        <v>41760</v>
      </c>
      <c r="E325" s="13" t="str">
        <f>TEXT(Table2[[#This Row],[Month]],"mmmm")</f>
        <v>May</v>
      </c>
      <c r="F325" s="13" t="e">
        <f>CHOOSE(MONTH(Table2[[#This Row],[Actual Month]]),1,1,1,2,2,2,3,3,3,4,4,4)</f>
        <v>#VALUE!</v>
      </c>
      <c r="G325" s="14">
        <f t="shared" si="5"/>
        <v>5</v>
      </c>
      <c r="H325" s="14" t="s">
        <v>45</v>
      </c>
      <c r="I325" s="7" t="s">
        <v>51</v>
      </c>
      <c r="J325" s="7" t="s">
        <v>52</v>
      </c>
      <c r="K325" s="7" t="s">
        <v>38</v>
      </c>
      <c r="L325" s="15">
        <v>2154721.1442400003</v>
      </c>
    </row>
    <row r="326" spans="1:12" ht="14.25" hidden="1" customHeight="1">
      <c r="A326" s="7" t="s">
        <v>32</v>
      </c>
      <c r="B326" s="7" t="s">
        <v>44</v>
      </c>
      <c r="C326" s="7" t="s">
        <v>42</v>
      </c>
      <c r="D326" s="13">
        <v>41791</v>
      </c>
      <c r="E326" s="13" t="str">
        <f>TEXT(Table2[[#This Row],[Month]],"mmmm")</f>
        <v>June</v>
      </c>
      <c r="F326" s="13" t="e">
        <f>CHOOSE(MONTH(Table2[[#This Row],[Actual Month]]),1,1,1,2,2,2,3,3,3,4,4,4)</f>
        <v>#VALUE!</v>
      </c>
      <c r="G326" s="14">
        <f t="shared" si="5"/>
        <v>6</v>
      </c>
      <c r="H326" s="14" t="s">
        <v>45</v>
      </c>
      <c r="I326" s="7" t="s">
        <v>51</v>
      </c>
      <c r="J326" s="7" t="s">
        <v>52</v>
      </c>
      <c r="K326" s="7" t="s">
        <v>38</v>
      </c>
      <c r="L326" s="15">
        <v>892790.0322432</v>
      </c>
    </row>
    <row r="327" spans="1:12" ht="14.25" hidden="1" customHeight="1">
      <c r="A327" s="7" t="s">
        <v>32</v>
      </c>
      <c r="B327" s="7" t="s">
        <v>44</v>
      </c>
      <c r="C327" s="7" t="s">
        <v>42</v>
      </c>
      <c r="D327" s="13">
        <v>41456</v>
      </c>
      <c r="E327" s="13" t="str">
        <f>TEXT(Table2[[#This Row],[Month]],"mmmm")</f>
        <v>July</v>
      </c>
      <c r="F327" s="13" t="e">
        <f>CHOOSE(MONTH(Table2[[#This Row],[Actual Month]]),1,1,1,2,2,2,3,3,3,4,4,4)</f>
        <v>#VALUE!</v>
      </c>
      <c r="G327" s="14">
        <f t="shared" si="5"/>
        <v>7</v>
      </c>
      <c r="H327" s="14" t="s">
        <v>45</v>
      </c>
      <c r="I327" s="7" t="s">
        <v>51</v>
      </c>
      <c r="J327" s="7" t="s">
        <v>53</v>
      </c>
      <c r="K327" s="7" t="s">
        <v>38</v>
      </c>
      <c r="L327" s="15">
        <v>869931.04490880016</v>
      </c>
    </row>
    <row r="328" spans="1:12" ht="14.25" hidden="1" customHeight="1">
      <c r="A328" s="7" t="s">
        <v>32</v>
      </c>
      <c r="B328" s="7" t="s">
        <v>44</v>
      </c>
      <c r="C328" s="7" t="s">
        <v>42</v>
      </c>
      <c r="D328" s="13">
        <v>41487</v>
      </c>
      <c r="E328" s="13" t="str">
        <f>TEXT(Table2[[#This Row],[Month]],"mmmm")</f>
        <v>August</v>
      </c>
      <c r="F328" s="13" t="e">
        <f>CHOOSE(MONTH(Table2[[#This Row],[Actual Month]]),1,1,1,2,2,2,3,3,3,4,4,4)</f>
        <v>#VALUE!</v>
      </c>
      <c r="G328" s="14">
        <f t="shared" si="5"/>
        <v>8</v>
      </c>
      <c r="H328" s="14" t="s">
        <v>45</v>
      </c>
      <c r="I328" s="7" t="s">
        <v>51</v>
      </c>
      <c r="J328" s="7" t="s">
        <v>53</v>
      </c>
      <c r="K328" s="7" t="s">
        <v>38</v>
      </c>
      <c r="L328" s="15">
        <v>1048015.3689600001</v>
      </c>
    </row>
    <row r="329" spans="1:12" ht="14.25" hidden="1" customHeight="1">
      <c r="A329" s="7" t="s">
        <v>32</v>
      </c>
      <c r="B329" s="7" t="s">
        <v>44</v>
      </c>
      <c r="C329" s="7" t="s">
        <v>42</v>
      </c>
      <c r="D329" s="13">
        <v>41518</v>
      </c>
      <c r="E329" s="13" t="str">
        <f>TEXT(Table2[[#This Row],[Month]],"mmmm")</f>
        <v>September</v>
      </c>
      <c r="F329" s="13" t="e">
        <f>CHOOSE(MONTH(Table2[[#This Row],[Actual Month]]),1,1,1,2,2,2,3,3,3,4,4,4)</f>
        <v>#VALUE!</v>
      </c>
      <c r="G329" s="14">
        <f t="shared" si="5"/>
        <v>9</v>
      </c>
      <c r="H329" s="14" t="s">
        <v>45</v>
      </c>
      <c r="I329" s="7" t="s">
        <v>51</v>
      </c>
      <c r="J329" s="7" t="s">
        <v>53</v>
      </c>
      <c r="K329" s="7" t="s">
        <v>38</v>
      </c>
      <c r="L329" s="15">
        <v>1059221.1492352001</v>
      </c>
    </row>
    <row r="330" spans="1:12" ht="14.25" hidden="1" customHeight="1">
      <c r="A330" s="7" t="s">
        <v>32</v>
      </c>
      <c r="B330" s="7" t="s">
        <v>44</v>
      </c>
      <c r="C330" s="7" t="s">
        <v>42</v>
      </c>
      <c r="D330" s="13">
        <v>41548</v>
      </c>
      <c r="E330" s="13" t="str">
        <f>TEXT(Table2[[#This Row],[Month]],"mmmm")</f>
        <v>October</v>
      </c>
      <c r="F330" s="13" t="e">
        <f>CHOOSE(MONTH(Table2[[#This Row],[Actual Month]]),1,1,1,2,2,2,3,3,3,4,4,4)</f>
        <v>#VALUE!</v>
      </c>
      <c r="G330" s="14">
        <f t="shared" si="5"/>
        <v>10</v>
      </c>
      <c r="H330" s="14" t="s">
        <v>45</v>
      </c>
      <c r="I330" s="7" t="s">
        <v>51</v>
      </c>
      <c r="J330" s="7" t="s">
        <v>53</v>
      </c>
      <c r="K330" s="7" t="s">
        <v>38</v>
      </c>
      <c r="L330" s="15">
        <v>1420170.6468992003</v>
      </c>
    </row>
    <row r="331" spans="1:12" ht="14.25" hidden="1" customHeight="1">
      <c r="A331" s="7" t="s">
        <v>32</v>
      </c>
      <c r="B331" s="7" t="s">
        <v>44</v>
      </c>
      <c r="C331" s="7" t="s">
        <v>42</v>
      </c>
      <c r="D331" s="13">
        <v>41579</v>
      </c>
      <c r="E331" s="13" t="str">
        <f>TEXT(Table2[[#This Row],[Month]],"mmmm")</f>
        <v>November</v>
      </c>
      <c r="F331" s="13" t="e">
        <f>CHOOSE(MONTH(Table2[[#This Row],[Actual Month]]),1,1,1,2,2,2,3,3,3,4,4,4)</f>
        <v>#VALUE!</v>
      </c>
      <c r="G331" s="14">
        <f t="shared" si="5"/>
        <v>11</v>
      </c>
      <c r="H331" s="14" t="s">
        <v>45</v>
      </c>
      <c r="I331" s="7" t="s">
        <v>51</v>
      </c>
      <c r="J331" s="7" t="s">
        <v>53</v>
      </c>
      <c r="K331" s="7" t="s">
        <v>38</v>
      </c>
      <c r="L331" s="15">
        <v>1536276.5699455999</v>
      </c>
    </row>
    <row r="332" spans="1:12" ht="14.25" hidden="1" customHeight="1">
      <c r="A332" s="7" t="s">
        <v>32</v>
      </c>
      <c r="B332" s="7" t="s">
        <v>44</v>
      </c>
      <c r="C332" s="7" t="s">
        <v>42</v>
      </c>
      <c r="D332" s="13">
        <v>41609</v>
      </c>
      <c r="E332" s="13" t="str">
        <f>TEXT(Table2[[#This Row],[Month]],"mmmm")</f>
        <v>December</v>
      </c>
      <c r="F332" s="13" t="e">
        <f>CHOOSE(MONTH(Table2[[#This Row],[Actual Month]]),1,1,1,2,2,2,3,3,3,4,4,4)</f>
        <v>#VALUE!</v>
      </c>
      <c r="G332" s="14">
        <f t="shared" si="5"/>
        <v>12</v>
      </c>
      <c r="H332" s="14" t="s">
        <v>45</v>
      </c>
      <c r="I332" s="7" t="s">
        <v>51</v>
      </c>
      <c r="J332" s="7" t="s">
        <v>53</v>
      </c>
      <c r="K332" s="7" t="s">
        <v>38</v>
      </c>
      <c r="L332" s="15">
        <v>785390.46324480022</v>
      </c>
    </row>
    <row r="333" spans="1:12" ht="14.25" hidden="1" customHeight="1">
      <c r="A333" s="7" t="s">
        <v>32</v>
      </c>
      <c r="B333" s="7" t="s">
        <v>44</v>
      </c>
      <c r="C333" s="7" t="s">
        <v>42</v>
      </c>
      <c r="D333" s="13">
        <v>41640</v>
      </c>
      <c r="E333" s="13" t="str">
        <f>TEXT(Table2[[#This Row],[Month]],"mmmm")</f>
        <v>January</v>
      </c>
      <c r="F333" s="13" t="e">
        <f>CHOOSE(MONTH(Table2[[#This Row],[Actual Month]]),1,1,1,2,2,2,3,3,3,4,4,4)</f>
        <v>#VALUE!</v>
      </c>
      <c r="G333" s="14">
        <f t="shared" si="5"/>
        <v>1</v>
      </c>
      <c r="H333" s="14" t="s">
        <v>45</v>
      </c>
      <c r="I333" s="7" t="s">
        <v>51</v>
      </c>
      <c r="J333" s="7" t="s">
        <v>53</v>
      </c>
      <c r="K333" s="7" t="s">
        <v>38</v>
      </c>
      <c r="L333" s="15">
        <v>734335.23255680013</v>
      </c>
    </row>
    <row r="334" spans="1:12" ht="14.25" hidden="1" customHeight="1">
      <c r="A334" s="7" t="s">
        <v>32</v>
      </c>
      <c r="B334" s="7" t="s">
        <v>44</v>
      </c>
      <c r="C334" s="7" t="s">
        <v>42</v>
      </c>
      <c r="D334" s="13">
        <v>41671</v>
      </c>
      <c r="E334" s="13" t="str">
        <f>TEXT(Table2[[#This Row],[Month]],"mmmm")</f>
        <v>February</v>
      </c>
      <c r="F334" s="13" t="e">
        <f>CHOOSE(MONTH(Table2[[#This Row],[Actual Month]]),1,1,1,2,2,2,3,3,3,4,4,4)</f>
        <v>#VALUE!</v>
      </c>
      <c r="G334" s="14">
        <f t="shared" si="5"/>
        <v>2</v>
      </c>
      <c r="H334" s="14" t="s">
        <v>45</v>
      </c>
      <c r="I334" s="7" t="s">
        <v>51</v>
      </c>
      <c r="J334" s="7" t="s">
        <v>53</v>
      </c>
      <c r="K334" s="7" t="s">
        <v>38</v>
      </c>
      <c r="L334" s="15">
        <v>864587.94414720009</v>
      </c>
    </row>
    <row r="335" spans="1:12" ht="14.25" hidden="1" customHeight="1">
      <c r="A335" s="7" t="s">
        <v>32</v>
      </c>
      <c r="B335" s="7" t="s">
        <v>44</v>
      </c>
      <c r="C335" s="7" t="s">
        <v>42</v>
      </c>
      <c r="D335" s="13">
        <v>41699</v>
      </c>
      <c r="E335" s="13" t="str">
        <f>TEXT(Table2[[#This Row],[Month]],"mmmm")</f>
        <v>March</v>
      </c>
      <c r="F335" s="13" t="e">
        <f>CHOOSE(MONTH(Table2[[#This Row],[Actual Month]]),1,1,1,2,2,2,3,3,3,4,4,4)</f>
        <v>#VALUE!</v>
      </c>
      <c r="G335" s="14">
        <f t="shared" si="5"/>
        <v>3</v>
      </c>
      <c r="H335" s="14" t="s">
        <v>45</v>
      </c>
      <c r="I335" s="7" t="s">
        <v>51</v>
      </c>
      <c r="J335" s="7" t="s">
        <v>53</v>
      </c>
      <c r="K335" s="7" t="s">
        <v>38</v>
      </c>
      <c r="L335" s="15">
        <v>788205.73592320003</v>
      </c>
    </row>
    <row r="336" spans="1:12" ht="14.25" hidden="1" customHeight="1">
      <c r="A336" s="7" t="s">
        <v>32</v>
      </c>
      <c r="B336" s="7" t="s">
        <v>44</v>
      </c>
      <c r="C336" s="7" t="s">
        <v>42</v>
      </c>
      <c r="D336" s="13">
        <v>41730</v>
      </c>
      <c r="E336" s="13" t="str">
        <f>TEXT(Table2[[#This Row],[Month]],"mmmm")</f>
        <v>April</v>
      </c>
      <c r="F336" s="13" t="e">
        <f>CHOOSE(MONTH(Table2[[#This Row],[Actual Month]]),1,1,1,2,2,2,3,3,3,4,4,4)</f>
        <v>#VALUE!</v>
      </c>
      <c r="G336" s="14">
        <f t="shared" si="5"/>
        <v>4</v>
      </c>
      <c r="H336" s="14" t="s">
        <v>45</v>
      </c>
      <c r="I336" s="7" t="s">
        <v>51</v>
      </c>
      <c r="J336" s="7" t="s">
        <v>53</v>
      </c>
      <c r="K336" s="7" t="s">
        <v>38</v>
      </c>
      <c r="L336" s="15">
        <v>847106.12443520024</v>
      </c>
    </row>
    <row r="337" spans="1:12" ht="14.25" hidden="1" customHeight="1">
      <c r="A337" s="7" t="s">
        <v>32</v>
      </c>
      <c r="B337" s="7" t="s">
        <v>44</v>
      </c>
      <c r="C337" s="7" t="s">
        <v>42</v>
      </c>
      <c r="D337" s="13">
        <v>41760</v>
      </c>
      <c r="E337" s="13" t="str">
        <f>TEXT(Table2[[#This Row],[Month]],"mmmm")</f>
        <v>May</v>
      </c>
      <c r="F337" s="13" t="e">
        <f>CHOOSE(MONTH(Table2[[#This Row],[Actual Month]]),1,1,1,2,2,2,3,3,3,4,4,4)</f>
        <v>#VALUE!</v>
      </c>
      <c r="G337" s="14">
        <f t="shared" si="5"/>
        <v>5</v>
      </c>
      <c r="H337" s="14" t="s">
        <v>45</v>
      </c>
      <c r="I337" s="7" t="s">
        <v>51</v>
      </c>
      <c r="J337" s="7" t="s">
        <v>53</v>
      </c>
      <c r="K337" s="7" t="s">
        <v>38</v>
      </c>
      <c r="L337" s="15">
        <v>993362.96819200017</v>
      </c>
    </row>
    <row r="338" spans="1:12" ht="14.25" hidden="1" customHeight="1">
      <c r="A338" s="7" t="s">
        <v>32</v>
      </c>
      <c r="B338" s="7" t="s">
        <v>44</v>
      </c>
      <c r="C338" s="7" t="s">
        <v>42</v>
      </c>
      <c r="D338" s="13">
        <v>41791</v>
      </c>
      <c r="E338" s="13" t="str">
        <f>TEXT(Table2[[#This Row],[Month]],"mmmm")</f>
        <v>June</v>
      </c>
      <c r="F338" s="13" t="e">
        <f>CHOOSE(MONTH(Table2[[#This Row],[Actual Month]]),1,1,1,2,2,2,3,3,3,4,4,4)</f>
        <v>#VALUE!</v>
      </c>
      <c r="G338" s="14">
        <f t="shared" si="5"/>
        <v>6</v>
      </c>
      <c r="H338" s="14" t="s">
        <v>45</v>
      </c>
      <c r="I338" s="7" t="s">
        <v>51</v>
      </c>
      <c r="J338" s="7" t="s">
        <v>53</v>
      </c>
      <c r="K338" s="7" t="s">
        <v>38</v>
      </c>
      <c r="L338" s="15">
        <v>514489.17112320004</v>
      </c>
    </row>
    <row r="339" spans="1:12" ht="14.25" hidden="1" customHeight="1">
      <c r="A339" s="7" t="s">
        <v>32</v>
      </c>
      <c r="B339" s="7" t="s">
        <v>44</v>
      </c>
      <c r="C339" s="7" t="s">
        <v>42</v>
      </c>
      <c r="D339" s="13">
        <v>41456</v>
      </c>
      <c r="E339" s="13" t="str">
        <f>TEXT(Table2[[#This Row],[Month]],"mmmm")</f>
        <v>July</v>
      </c>
      <c r="F339" s="13" t="e">
        <f>CHOOSE(MONTH(Table2[[#This Row],[Actual Month]]),1,1,1,2,2,2,3,3,3,4,4,4)</f>
        <v>#VALUE!</v>
      </c>
      <c r="G339" s="14">
        <f t="shared" si="5"/>
        <v>7</v>
      </c>
      <c r="H339" s="14" t="s">
        <v>45</v>
      </c>
      <c r="I339" s="7" t="s">
        <v>51</v>
      </c>
      <c r="J339" s="7" t="s">
        <v>54</v>
      </c>
      <c r="K339" s="7" t="s">
        <v>38</v>
      </c>
      <c r="L339" s="15">
        <v>921103.45931519999</v>
      </c>
    </row>
    <row r="340" spans="1:12" ht="14.25" hidden="1" customHeight="1">
      <c r="A340" s="7" t="s">
        <v>32</v>
      </c>
      <c r="B340" s="7" t="s">
        <v>44</v>
      </c>
      <c r="C340" s="7" t="s">
        <v>42</v>
      </c>
      <c r="D340" s="13">
        <v>41487</v>
      </c>
      <c r="E340" s="13" t="str">
        <f>TEXT(Table2[[#This Row],[Month]],"mmmm")</f>
        <v>August</v>
      </c>
      <c r="F340" s="13" t="e">
        <f>CHOOSE(MONTH(Table2[[#This Row],[Actual Month]]),1,1,1,2,2,2,3,3,3,4,4,4)</f>
        <v>#VALUE!</v>
      </c>
      <c r="G340" s="14">
        <f t="shared" si="5"/>
        <v>8</v>
      </c>
      <c r="H340" s="14" t="s">
        <v>45</v>
      </c>
      <c r="I340" s="7" t="s">
        <v>51</v>
      </c>
      <c r="J340" s="7" t="s">
        <v>54</v>
      </c>
      <c r="K340" s="7" t="s">
        <v>38</v>
      </c>
      <c r="L340" s="15">
        <v>1109663.3318399999</v>
      </c>
    </row>
    <row r="341" spans="1:12" ht="14.25" hidden="1" customHeight="1">
      <c r="A341" s="7" t="s">
        <v>32</v>
      </c>
      <c r="B341" s="7" t="s">
        <v>44</v>
      </c>
      <c r="C341" s="7" t="s">
        <v>42</v>
      </c>
      <c r="D341" s="13">
        <v>41518</v>
      </c>
      <c r="E341" s="13" t="str">
        <f>TEXT(Table2[[#This Row],[Month]],"mmmm")</f>
        <v>September</v>
      </c>
      <c r="F341" s="13" t="e">
        <f>CHOOSE(MONTH(Table2[[#This Row],[Actual Month]]),1,1,1,2,2,2,3,3,3,4,4,4)</f>
        <v>#VALUE!</v>
      </c>
      <c r="G341" s="14">
        <f t="shared" si="5"/>
        <v>9</v>
      </c>
      <c r="H341" s="14" t="s">
        <v>45</v>
      </c>
      <c r="I341" s="7" t="s">
        <v>51</v>
      </c>
      <c r="J341" s="7" t="s">
        <v>54</v>
      </c>
      <c r="K341" s="7" t="s">
        <v>38</v>
      </c>
      <c r="L341" s="15">
        <v>1121528.2756608</v>
      </c>
    </row>
    <row r="342" spans="1:12" ht="14.25" hidden="1" customHeight="1">
      <c r="A342" s="7" t="s">
        <v>32</v>
      </c>
      <c r="B342" s="7" t="s">
        <v>44</v>
      </c>
      <c r="C342" s="7" t="s">
        <v>42</v>
      </c>
      <c r="D342" s="13">
        <v>41548</v>
      </c>
      <c r="E342" s="13" t="str">
        <f>TEXT(Table2[[#This Row],[Month]],"mmmm")</f>
        <v>October</v>
      </c>
      <c r="F342" s="13" t="e">
        <f>CHOOSE(MONTH(Table2[[#This Row],[Actual Month]]),1,1,1,2,2,2,3,3,3,4,4,4)</f>
        <v>#VALUE!</v>
      </c>
      <c r="G342" s="14">
        <f t="shared" si="5"/>
        <v>10</v>
      </c>
      <c r="H342" s="14" t="s">
        <v>45</v>
      </c>
      <c r="I342" s="7" t="s">
        <v>51</v>
      </c>
      <c r="J342" s="7" t="s">
        <v>54</v>
      </c>
      <c r="K342" s="7" t="s">
        <v>38</v>
      </c>
      <c r="L342" s="15">
        <v>1503710.0967168</v>
      </c>
    </row>
    <row r="343" spans="1:12" ht="14.25" hidden="1" customHeight="1">
      <c r="A343" s="7" t="s">
        <v>32</v>
      </c>
      <c r="B343" s="7" t="s">
        <v>44</v>
      </c>
      <c r="C343" s="7" t="s">
        <v>42</v>
      </c>
      <c r="D343" s="13">
        <v>41579</v>
      </c>
      <c r="E343" s="13" t="str">
        <f>TEXT(Table2[[#This Row],[Month]],"mmmm")</f>
        <v>November</v>
      </c>
      <c r="F343" s="13" t="e">
        <f>CHOOSE(MONTH(Table2[[#This Row],[Actual Month]]),1,1,1,2,2,2,3,3,3,4,4,4)</f>
        <v>#VALUE!</v>
      </c>
      <c r="G343" s="14">
        <f t="shared" si="5"/>
        <v>11</v>
      </c>
      <c r="H343" s="14" t="s">
        <v>45</v>
      </c>
      <c r="I343" s="7" t="s">
        <v>51</v>
      </c>
      <c r="J343" s="7" t="s">
        <v>54</v>
      </c>
      <c r="K343" s="7" t="s">
        <v>38</v>
      </c>
      <c r="L343" s="15">
        <v>1626645.7799423998</v>
      </c>
    </row>
    <row r="344" spans="1:12" ht="14.25" hidden="1" customHeight="1">
      <c r="A344" s="7" t="s">
        <v>32</v>
      </c>
      <c r="B344" s="7" t="s">
        <v>44</v>
      </c>
      <c r="C344" s="7" t="s">
        <v>42</v>
      </c>
      <c r="D344" s="13">
        <v>41609</v>
      </c>
      <c r="E344" s="13" t="str">
        <f>TEXT(Table2[[#This Row],[Month]],"mmmm")</f>
        <v>December</v>
      </c>
      <c r="F344" s="13" t="e">
        <f>CHOOSE(MONTH(Table2[[#This Row],[Actual Month]]),1,1,1,2,2,2,3,3,3,4,4,4)</f>
        <v>#VALUE!</v>
      </c>
      <c r="G344" s="14">
        <f t="shared" si="5"/>
        <v>12</v>
      </c>
      <c r="H344" s="14" t="s">
        <v>45</v>
      </c>
      <c r="I344" s="7" t="s">
        <v>51</v>
      </c>
      <c r="J344" s="7" t="s">
        <v>54</v>
      </c>
      <c r="K344" s="7" t="s">
        <v>38</v>
      </c>
      <c r="L344" s="15">
        <v>831589.90225920011</v>
      </c>
    </row>
    <row r="345" spans="1:12" ht="14.25" hidden="1" customHeight="1">
      <c r="A345" s="7" t="s">
        <v>32</v>
      </c>
      <c r="B345" s="7" t="s">
        <v>44</v>
      </c>
      <c r="C345" s="7" t="s">
        <v>42</v>
      </c>
      <c r="D345" s="13">
        <v>41640</v>
      </c>
      <c r="E345" s="13" t="str">
        <f>TEXT(Table2[[#This Row],[Month]],"mmmm")</f>
        <v>January</v>
      </c>
      <c r="F345" s="13" t="e">
        <f>CHOOSE(MONTH(Table2[[#This Row],[Actual Month]]),1,1,1,2,2,2,3,3,3,4,4,4)</f>
        <v>#VALUE!</v>
      </c>
      <c r="G345" s="14">
        <f t="shared" si="5"/>
        <v>1</v>
      </c>
      <c r="H345" s="14" t="s">
        <v>45</v>
      </c>
      <c r="I345" s="7" t="s">
        <v>51</v>
      </c>
      <c r="J345" s="7" t="s">
        <v>54</v>
      </c>
      <c r="K345" s="7" t="s">
        <v>38</v>
      </c>
      <c r="L345" s="15">
        <v>777531.42270720005</v>
      </c>
    </row>
    <row r="346" spans="1:12" ht="14.25" hidden="1" customHeight="1">
      <c r="A346" s="7" t="s">
        <v>32</v>
      </c>
      <c r="B346" s="7" t="s">
        <v>44</v>
      </c>
      <c r="C346" s="7" t="s">
        <v>42</v>
      </c>
      <c r="D346" s="13">
        <v>41671</v>
      </c>
      <c r="E346" s="13" t="str">
        <f>TEXT(Table2[[#This Row],[Month]],"mmmm")</f>
        <v>February</v>
      </c>
      <c r="F346" s="13" t="e">
        <f>CHOOSE(MONTH(Table2[[#This Row],[Actual Month]]),1,1,1,2,2,2,3,3,3,4,4,4)</f>
        <v>#VALUE!</v>
      </c>
      <c r="G346" s="14">
        <f t="shared" si="5"/>
        <v>2</v>
      </c>
      <c r="H346" s="14" t="s">
        <v>45</v>
      </c>
      <c r="I346" s="7" t="s">
        <v>51</v>
      </c>
      <c r="J346" s="7" t="s">
        <v>54</v>
      </c>
      <c r="K346" s="7" t="s">
        <v>38</v>
      </c>
      <c r="L346" s="15">
        <v>915446.05850879999</v>
      </c>
    </row>
    <row r="347" spans="1:12" ht="14.25" hidden="1" customHeight="1">
      <c r="A347" s="7" t="s">
        <v>32</v>
      </c>
      <c r="B347" s="7" t="s">
        <v>44</v>
      </c>
      <c r="C347" s="7" t="s">
        <v>42</v>
      </c>
      <c r="D347" s="13">
        <v>41699</v>
      </c>
      <c r="E347" s="13" t="str">
        <f>TEXT(Table2[[#This Row],[Month]],"mmmm")</f>
        <v>March</v>
      </c>
      <c r="F347" s="13" t="e">
        <f>CHOOSE(MONTH(Table2[[#This Row],[Actual Month]]),1,1,1,2,2,2,3,3,3,4,4,4)</f>
        <v>#VALUE!</v>
      </c>
      <c r="G347" s="14">
        <f t="shared" si="5"/>
        <v>3</v>
      </c>
      <c r="H347" s="14" t="s">
        <v>45</v>
      </c>
      <c r="I347" s="7" t="s">
        <v>51</v>
      </c>
      <c r="J347" s="7" t="s">
        <v>54</v>
      </c>
      <c r="K347" s="7" t="s">
        <v>38</v>
      </c>
      <c r="L347" s="15">
        <v>834570.77921279997</v>
      </c>
    </row>
    <row r="348" spans="1:12" ht="14.25" hidden="1" customHeight="1">
      <c r="A348" s="7" t="s">
        <v>32</v>
      </c>
      <c r="B348" s="7" t="s">
        <v>44</v>
      </c>
      <c r="C348" s="7" t="s">
        <v>42</v>
      </c>
      <c r="D348" s="13">
        <v>41730</v>
      </c>
      <c r="E348" s="13" t="str">
        <f>TEXT(Table2[[#This Row],[Month]],"mmmm")</f>
        <v>April</v>
      </c>
      <c r="F348" s="13" t="e">
        <f>CHOOSE(MONTH(Table2[[#This Row],[Actual Month]]),1,1,1,2,2,2,3,3,3,4,4,4)</f>
        <v>#VALUE!</v>
      </c>
      <c r="G348" s="14">
        <f t="shared" si="5"/>
        <v>4</v>
      </c>
      <c r="H348" s="14" t="s">
        <v>45</v>
      </c>
      <c r="I348" s="7" t="s">
        <v>51</v>
      </c>
      <c r="J348" s="7" t="s">
        <v>54</v>
      </c>
      <c r="K348" s="7" t="s">
        <v>38</v>
      </c>
      <c r="L348" s="15">
        <v>896935.89646080008</v>
      </c>
    </row>
    <row r="349" spans="1:12" ht="14.25" hidden="1" customHeight="1">
      <c r="A349" s="7" t="s">
        <v>32</v>
      </c>
      <c r="B349" s="7" t="s">
        <v>44</v>
      </c>
      <c r="C349" s="7" t="s">
        <v>42</v>
      </c>
      <c r="D349" s="13">
        <v>41760</v>
      </c>
      <c r="E349" s="13" t="str">
        <f>TEXT(Table2[[#This Row],[Month]],"mmmm")</f>
        <v>May</v>
      </c>
      <c r="F349" s="13" t="e">
        <f>CHOOSE(MONTH(Table2[[#This Row],[Actual Month]]),1,1,1,2,2,2,3,3,3,4,4,4)</f>
        <v>#VALUE!</v>
      </c>
      <c r="G349" s="14">
        <f t="shared" si="5"/>
        <v>5</v>
      </c>
      <c r="H349" s="14" t="s">
        <v>45</v>
      </c>
      <c r="I349" s="7" t="s">
        <v>51</v>
      </c>
      <c r="J349" s="7" t="s">
        <v>54</v>
      </c>
      <c r="K349" s="7" t="s">
        <v>38</v>
      </c>
      <c r="L349" s="15">
        <v>1051796.083968</v>
      </c>
    </row>
    <row r="350" spans="1:12" ht="14.25" hidden="1" customHeight="1">
      <c r="A350" s="7" t="s">
        <v>32</v>
      </c>
      <c r="B350" s="7" t="s">
        <v>44</v>
      </c>
      <c r="C350" s="7" t="s">
        <v>42</v>
      </c>
      <c r="D350" s="13">
        <v>41791</v>
      </c>
      <c r="E350" s="13" t="str">
        <f>TEXT(Table2[[#This Row],[Month]],"mmmm")</f>
        <v>June</v>
      </c>
      <c r="F350" s="13" t="e">
        <f>CHOOSE(MONTH(Table2[[#This Row],[Actual Month]]),1,1,1,2,2,2,3,3,3,4,4,4)</f>
        <v>#VALUE!</v>
      </c>
      <c r="G350" s="14">
        <f t="shared" si="5"/>
        <v>6</v>
      </c>
      <c r="H350" s="14" t="s">
        <v>45</v>
      </c>
      <c r="I350" s="7" t="s">
        <v>51</v>
      </c>
      <c r="J350" s="7" t="s">
        <v>54</v>
      </c>
      <c r="K350" s="7" t="s">
        <v>38</v>
      </c>
      <c r="L350" s="15">
        <v>544753.24001279997</v>
      </c>
    </row>
    <row r="351" spans="1:12" ht="14.25" hidden="1" customHeight="1">
      <c r="A351" s="7" t="s">
        <v>32</v>
      </c>
      <c r="B351" s="7" t="s">
        <v>44</v>
      </c>
      <c r="C351" s="7" t="s">
        <v>42</v>
      </c>
      <c r="D351" s="13">
        <v>41456</v>
      </c>
      <c r="E351" s="13" t="str">
        <f>TEXT(Table2[[#This Row],[Month]],"mmmm")</f>
        <v>July</v>
      </c>
      <c r="F351" s="13" t="e">
        <f>CHOOSE(MONTH(Table2[[#This Row],[Actual Month]]),1,1,1,2,2,2,3,3,3,4,4,4)</f>
        <v>#VALUE!</v>
      </c>
      <c r="G351" s="14">
        <f t="shared" si="5"/>
        <v>7</v>
      </c>
      <c r="H351" s="14" t="s">
        <v>45</v>
      </c>
      <c r="I351" s="7" t="s">
        <v>51</v>
      </c>
      <c r="J351" s="7" t="s">
        <v>55</v>
      </c>
      <c r="K351" s="7" t="s">
        <v>38</v>
      </c>
      <c r="L351" s="15">
        <v>498931.04046240001</v>
      </c>
    </row>
    <row r="352" spans="1:12" ht="14.25" hidden="1" customHeight="1">
      <c r="A352" s="7" t="s">
        <v>32</v>
      </c>
      <c r="B352" s="7" t="s">
        <v>44</v>
      </c>
      <c r="C352" s="7" t="s">
        <v>42</v>
      </c>
      <c r="D352" s="13">
        <v>41487</v>
      </c>
      <c r="E352" s="13" t="str">
        <f>TEXT(Table2[[#This Row],[Month]],"mmmm")</f>
        <v>August</v>
      </c>
      <c r="F352" s="13" t="e">
        <f>CHOOSE(MONTH(Table2[[#This Row],[Actual Month]]),1,1,1,2,2,2,3,3,3,4,4,4)</f>
        <v>#VALUE!</v>
      </c>
      <c r="G352" s="14">
        <f t="shared" si="5"/>
        <v>8</v>
      </c>
      <c r="H352" s="14" t="s">
        <v>45</v>
      </c>
      <c r="I352" s="7" t="s">
        <v>51</v>
      </c>
      <c r="J352" s="7" t="s">
        <v>55</v>
      </c>
      <c r="K352" s="7" t="s">
        <v>38</v>
      </c>
      <c r="L352" s="15">
        <v>601067.63808000006</v>
      </c>
    </row>
    <row r="353" spans="1:12" ht="14.25" hidden="1" customHeight="1">
      <c r="A353" s="7" t="s">
        <v>32</v>
      </c>
      <c r="B353" s="7" t="s">
        <v>44</v>
      </c>
      <c r="C353" s="7" t="s">
        <v>42</v>
      </c>
      <c r="D353" s="13">
        <v>41518</v>
      </c>
      <c r="E353" s="13" t="str">
        <f>TEXT(Table2[[#This Row],[Month]],"mmmm")</f>
        <v>September</v>
      </c>
      <c r="F353" s="13" t="e">
        <f>CHOOSE(MONTH(Table2[[#This Row],[Actual Month]]),1,1,1,2,2,2,3,3,3,4,4,4)</f>
        <v>#VALUE!</v>
      </c>
      <c r="G353" s="14">
        <f t="shared" si="5"/>
        <v>9</v>
      </c>
      <c r="H353" s="14" t="s">
        <v>45</v>
      </c>
      <c r="I353" s="7" t="s">
        <v>51</v>
      </c>
      <c r="J353" s="7" t="s">
        <v>55</v>
      </c>
      <c r="K353" s="7" t="s">
        <v>38</v>
      </c>
      <c r="L353" s="15">
        <v>607494.48264960002</v>
      </c>
    </row>
    <row r="354" spans="1:12" ht="14.25" hidden="1" customHeight="1">
      <c r="A354" s="7" t="s">
        <v>32</v>
      </c>
      <c r="B354" s="7" t="s">
        <v>44</v>
      </c>
      <c r="C354" s="7" t="s">
        <v>42</v>
      </c>
      <c r="D354" s="13">
        <v>41548</v>
      </c>
      <c r="E354" s="13" t="str">
        <f>TEXT(Table2[[#This Row],[Month]],"mmmm")</f>
        <v>October</v>
      </c>
      <c r="F354" s="13" t="e">
        <f>CHOOSE(MONTH(Table2[[#This Row],[Actual Month]]),1,1,1,2,2,2,3,3,3,4,4,4)</f>
        <v>#VALUE!</v>
      </c>
      <c r="G354" s="14">
        <f t="shared" si="5"/>
        <v>10</v>
      </c>
      <c r="H354" s="14" t="s">
        <v>45</v>
      </c>
      <c r="I354" s="7" t="s">
        <v>51</v>
      </c>
      <c r="J354" s="7" t="s">
        <v>55</v>
      </c>
      <c r="K354" s="7" t="s">
        <v>38</v>
      </c>
      <c r="L354" s="15">
        <v>814509.63572160015</v>
      </c>
    </row>
    <row r="355" spans="1:12" ht="14.25" hidden="1" customHeight="1">
      <c r="A355" s="7" t="s">
        <v>32</v>
      </c>
      <c r="B355" s="7" t="s">
        <v>44</v>
      </c>
      <c r="C355" s="7" t="s">
        <v>42</v>
      </c>
      <c r="D355" s="13">
        <v>41579</v>
      </c>
      <c r="E355" s="13" t="str">
        <f>TEXT(Table2[[#This Row],[Month]],"mmmm")</f>
        <v>November</v>
      </c>
      <c r="F355" s="13" t="e">
        <f>CHOOSE(MONTH(Table2[[#This Row],[Actual Month]]),1,1,1,2,2,2,3,3,3,4,4,4)</f>
        <v>#VALUE!</v>
      </c>
      <c r="G355" s="14">
        <f t="shared" si="5"/>
        <v>11</v>
      </c>
      <c r="H355" s="14" t="s">
        <v>45</v>
      </c>
      <c r="I355" s="7" t="s">
        <v>51</v>
      </c>
      <c r="J355" s="7" t="s">
        <v>55</v>
      </c>
      <c r="K355" s="7" t="s">
        <v>38</v>
      </c>
      <c r="L355" s="15">
        <v>881099.79746879986</v>
      </c>
    </row>
    <row r="356" spans="1:12" ht="14.25" hidden="1" customHeight="1">
      <c r="A356" s="7" t="s">
        <v>32</v>
      </c>
      <c r="B356" s="7" t="s">
        <v>44</v>
      </c>
      <c r="C356" s="7" t="s">
        <v>42</v>
      </c>
      <c r="D356" s="13">
        <v>41609</v>
      </c>
      <c r="E356" s="13" t="str">
        <f>TEXT(Table2[[#This Row],[Month]],"mmmm")</f>
        <v>December</v>
      </c>
      <c r="F356" s="13" t="e">
        <f>CHOOSE(MONTH(Table2[[#This Row],[Actual Month]]),1,1,1,2,2,2,3,3,3,4,4,4)</f>
        <v>#VALUE!</v>
      </c>
      <c r="G356" s="14">
        <f t="shared" si="5"/>
        <v>12</v>
      </c>
      <c r="H356" s="14" t="s">
        <v>45</v>
      </c>
      <c r="I356" s="7" t="s">
        <v>51</v>
      </c>
      <c r="J356" s="7" t="s">
        <v>55</v>
      </c>
      <c r="K356" s="7" t="s">
        <v>38</v>
      </c>
      <c r="L356" s="15">
        <v>450444.53039040015</v>
      </c>
    </row>
    <row r="357" spans="1:12" ht="14.25" hidden="1" customHeight="1">
      <c r="A357" s="7" t="s">
        <v>32</v>
      </c>
      <c r="B357" s="7" t="s">
        <v>44</v>
      </c>
      <c r="C357" s="7" t="s">
        <v>42</v>
      </c>
      <c r="D357" s="13">
        <v>41640</v>
      </c>
      <c r="E357" s="13" t="str">
        <f>TEXT(Table2[[#This Row],[Month]],"mmmm")</f>
        <v>January</v>
      </c>
      <c r="F357" s="13" t="e">
        <f>CHOOSE(MONTH(Table2[[#This Row],[Actual Month]]),1,1,1,2,2,2,3,3,3,4,4,4)</f>
        <v>#VALUE!</v>
      </c>
      <c r="G357" s="14">
        <f t="shared" si="5"/>
        <v>1</v>
      </c>
      <c r="H357" s="14" t="s">
        <v>45</v>
      </c>
      <c r="I357" s="7" t="s">
        <v>51</v>
      </c>
      <c r="J357" s="7" t="s">
        <v>55</v>
      </c>
      <c r="K357" s="7" t="s">
        <v>38</v>
      </c>
      <c r="L357" s="15">
        <v>421162.85396640003</v>
      </c>
    </row>
    <row r="358" spans="1:12" ht="14.25" hidden="1" customHeight="1">
      <c r="A358" s="7" t="s">
        <v>32</v>
      </c>
      <c r="B358" s="7" t="s">
        <v>44</v>
      </c>
      <c r="C358" s="7" t="s">
        <v>42</v>
      </c>
      <c r="D358" s="13">
        <v>41671</v>
      </c>
      <c r="E358" s="13" t="str">
        <f>TEXT(Table2[[#This Row],[Month]],"mmmm")</f>
        <v>February</v>
      </c>
      <c r="F358" s="13" t="e">
        <f>CHOOSE(MONTH(Table2[[#This Row],[Actual Month]]),1,1,1,2,2,2,3,3,3,4,4,4)</f>
        <v>#VALUE!</v>
      </c>
      <c r="G358" s="14">
        <f t="shared" si="5"/>
        <v>2</v>
      </c>
      <c r="H358" s="14" t="s">
        <v>45</v>
      </c>
      <c r="I358" s="7" t="s">
        <v>51</v>
      </c>
      <c r="J358" s="7" t="s">
        <v>55</v>
      </c>
      <c r="K358" s="7" t="s">
        <v>38</v>
      </c>
      <c r="L358" s="15">
        <v>495866.61502560001</v>
      </c>
    </row>
    <row r="359" spans="1:12" ht="14.25" hidden="1" customHeight="1">
      <c r="A359" s="7" t="s">
        <v>32</v>
      </c>
      <c r="B359" s="7" t="s">
        <v>44</v>
      </c>
      <c r="C359" s="7" t="s">
        <v>42</v>
      </c>
      <c r="D359" s="13">
        <v>41699</v>
      </c>
      <c r="E359" s="13" t="str">
        <f>TEXT(Table2[[#This Row],[Month]],"mmmm")</f>
        <v>March</v>
      </c>
      <c r="F359" s="13" t="e">
        <f>CHOOSE(MONTH(Table2[[#This Row],[Actual Month]]),1,1,1,2,2,2,3,3,3,4,4,4)</f>
        <v>#VALUE!</v>
      </c>
      <c r="G359" s="14">
        <f t="shared" si="5"/>
        <v>3</v>
      </c>
      <c r="H359" s="14" t="s">
        <v>45</v>
      </c>
      <c r="I359" s="7" t="s">
        <v>51</v>
      </c>
      <c r="J359" s="7" t="s">
        <v>55</v>
      </c>
      <c r="K359" s="7" t="s">
        <v>38</v>
      </c>
      <c r="L359" s="15">
        <v>452059.1720736</v>
      </c>
    </row>
    <row r="360" spans="1:12" ht="14.25" hidden="1" customHeight="1">
      <c r="A360" s="7" t="s">
        <v>32</v>
      </c>
      <c r="B360" s="7" t="s">
        <v>44</v>
      </c>
      <c r="C360" s="7" t="s">
        <v>42</v>
      </c>
      <c r="D360" s="13">
        <v>41730</v>
      </c>
      <c r="E360" s="13" t="str">
        <f>TEXT(Table2[[#This Row],[Month]],"mmmm")</f>
        <v>April</v>
      </c>
      <c r="F360" s="13" t="e">
        <f>CHOOSE(MONTH(Table2[[#This Row],[Actual Month]]),1,1,1,2,2,2,3,3,3,4,4,4)</f>
        <v>#VALUE!</v>
      </c>
      <c r="G360" s="14">
        <f t="shared" si="5"/>
        <v>4</v>
      </c>
      <c r="H360" s="14" t="s">
        <v>45</v>
      </c>
      <c r="I360" s="7" t="s">
        <v>51</v>
      </c>
      <c r="J360" s="7" t="s">
        <v>55</v>
      </c>
      <c r="K360" s="7" t="s">
        <v>38</v>
      </c>
      <c r="L360" s="15">
        <v>485840.2772496001</v>
      </c>
    </row>
    <row r="361" spans="1:12" ht="14.25" hidden="1" customHeight="1">
      <c r="A361" s="7" t="s">
        <v>32</v>
      </c>
      <c r="B361" s="7" t="s">
        <v>44</v>
      </c>
      <c r="C361" s="7" t="s">
        <v>42</v>
      </c>
      <c r="D361" s="13">
        <v>41760</v>
      </c>
      <c r="E361" s="13" t="str">
        <f>TEXT(Table2[[#This Row],[Month]],"mmmm")</f>
        <v>May</v>
      </c>
      <c r="F361" s="13" t="e">
        <f>CHOOSE(MONTH(Table2[[#This Row],[Actual Month]]),1,1,1,2,2,2,3,3,3,4,4,4)</f>
        <v>#VALUE!</v>
      </c>
      <c r="G361" s="14">
        <f t="shared" si="5"/>
        <v>5</v>
      </c>
      <c r="H361" s="14" t="s">
        <v>45</v>
      </c>
      <c r="I361" s="7" t="s">
        <v>51</v>
      </c>
      <c r="J361" s="7" t="s">
        <v>55</v>
      </c>
      <c r="K361" s="7" t="s">
        <v>38</v>
      </c>
      <c r="L361" s="15">
        <v>569722.87881600007</v>
      </c>
    </row>
    <row r="362" spans="1:12" ht="14.25" hidden="1" customHeight="1">
      <c r="A362" s="7" t="s">
        <v>32</v>
      </c>
      <c r="B362" s="7" t="s">
        <v>44</v>
      </c>
      <c r="C362" s="7" t="s">
        <v>42</v>
      </c>
      <c r="D362" s="13">
        <v>41791</v>
      </c>
      <c r="E362" s="13" t="str">
        <f>TEXT(Table2[[#This Row],[Month]],"mmmm")</f>
        <v>June</v>
      </c>
      <c r="F362" s="13" t="e">
        <f>CHOOSE(MONTH(Table2[[#This Row],[Actual Month]]),1,1,1,2,2,2,3,3,3,4,4,4)</f>
        <v>#VALUE!</v>
      </c>
      <c r="G362" s="14">
        <f t="shared" si="5"/>
        <v>6</v>
      </c>
      <c r="H362" s="14" t="s">
        <v>45</v>
      </c>
      <c r="I362" s="7" t="s">
        <v>51</v>
      </c>
      <c r="J362" s="7" t="s">
        <v>55</v>
      </c>
      <c r="K362" s="7" t="s">
        <v>38</v>
      </c>
      <c r="L362" s="15">
        <v>295074.67167360004</v>
      </c>
    </row>
    <row r="363" spans="1:12" ht="14.25" hidden="1" customHeight="1">
      <c r="A363" s="7" t="s">
        <v>32</v>
      </c>
      <c r="B363" s="7" t="s">
        <v>44</v>
      </c>
      <c r="C363" s="7" t="s">
        <v>42</v>
      </c>
      <c r="D363" s="13">
        <v>41456</v>
      </c>
      <c r="E363" s="13" t="str">
        <f>TEXT(Table2[[#This Row],[Month]],"mmmm")</f>
        <v>July</v>
      </c>
      <c r="F363" s="13" t="e">
        <f>CHOOSE(MONTH(Table2[[#This Row],[Actual Month]]),1,1,1,2,2,2,3,3,3,4,4,4)</f>
        <v>#VALUE!</v>
      </c>
      <c r="G363" s="14">
        <f t="shared" si="5"/>
        <v>7</v>
      </c>
      <c r="H363" s="14" t="s">
        <v>45</v>
      </c>
      <c r="I363" s="7" t="s">
        <v>56</v>
      </c>
      <c r="J363" s="7" t="s">
        <v>57</v>
      </c>
      <c r="K363" s="7" t="s">
        <v>38</v>
      </c>
      <c r="L363" s="15">
        <v>3198275.9004000002</v>
      </c>
    </row>
    <row r="364" spans="1:12" ht="14.25" hidden="1" customHeight="1">
      <c r="A364" s="7" t="s">
        <v>32</v>
      </c>
      <c r="B364" s="7" t="s">
        <v>44</v>
      </c>
      <c r="C364" s="7" t="s">
        <v>42</v>
      </c>
      <c r="D364" s="13">
        <v>41487</v>
      </c>
      <c r="E364" s="13" t="str">
        <f>TEXT(Table2[[#This Row],[Month]],"mmmm")</f>
        <v>August</v>
      </c>
      <c r="F364" s="13" t="e">
        <f>CHOOSE(MONTH(Table2[[#This Row],[Actual Month]]),1,1,1,2,2,2,3,3,3,4,4,4)</f>
        <v>#VALUE!</v>
      </c>
      <c r="G364" s="14">
        <f t="shared" si="5"/>
        <v>8</v>
      </c>
      <c r="H364" s="14" t="s">
        <v>45</v>
      </c>
      <c r="I364" s="7" t="s">
        <v>56</v>
      </c>
      <c r="J364" s="7" t="s">
        <v>57</v>
      </c>
      <c r="K364" s="7" t="s">
        <v>38</v>
      </c>
      <c r="L364" s="15">
        <v>3852997.68</v>
      </c>
    </row>
    <row r="365" spans="1:12" ht="14.25" hidden="1" customHeight="1">
      <c r="A365" s="7" t="s">
        <v>32</v>
      </c>
      <c r="B365" s="7" t="s">
        <v>44</v>
      </c>
      <c r="C365" s="7" t="s">
        <v>42</v>
      </c>
      <c r="D365" s="13">
        <v>41518</v>
      </c>
      <c r="E365" s="13" t="str">
        <f>TEXT(Table2[[#This Row],[Month]],"mmmm")</f>
        <v>September</v>
      </c>
      <c r="F365" s="13" t="e">
        <f>CHOOSE(MONTH(Table2[[#This Row],[Actual Month]]),1,1,1,2,2,2,3,3,3,4,4,4)</f>
        <v>#VALUE!</v>
      </c>
      <c r="G365" s="14">
        <f t="shared" si="5"/>
        <v>9</v>
      </c>
      <c r="H365" s="14" t="s">
        <v>45</v>
      </c>
      <c r="I365" s="7" t="s">
        <v>56</v>
      </c>
      <c r="J365" s="7" t="s">
        <v>57</v>
      </c>
      <c r="K365" s="7" t="s">
        <v>38</v>
      </c>
      <c r="L365" s="15">
        <v>3894195.4016000004</v>
      </c>
    </row>
    <row r="366" spans="1:12" ht="14.25" hidden="1" customHeight="1">
      <c r="A366" s="7" t="s">
        <v>32</v>
      </c>
      <c r="B366" s="7" t="s">
        <v>44</v>
      </c>
      <c r="C366" s="7" t="s">
        <v>42</v>
      </c>
      <c r="D366" s="13">
        <v>41548</v>
      </c>
      <c r="E366" s="13" t="str">
        <f>TEXT(Table2[[#This Row],[Month]],"mmmm")</f>
        <v>October</v>
      </c>
      <c r="F366" s="13" t="e">
        <f>CHOOSE(MONTH(Table2[[#This Row],[Actual Month]]),1,1,1,2,2,2,3,3,3,4,4,4)</f>
        <v>#VALUE!</v>
      </c>
      <c r="G366" s="14">
        <f t="shared" si="5"/>
        <v>10</v>
      </c>
      <c r="H366" s="14" t="s">
        <v>45</v>
      </c>
      <c r="I366" s="7" t="s">
        <v>56</v>
      </c>
      <c r="J366" s="7" t="s">
        <v>57</v>
      </c>
      <c r="K366" s="7" t="s">
        <v>38</v>
      </c>
      <c r="L366" s="15">
        <v>5221215.6136000007</v>
      </c>
    </row>
    <row r="367" spans="1:12" ht="14.25" hidden="1" customHeight="1">
      <c r="A367" s="7" t="s">
        <v>32</v>
      </c>
      <c r="B367" s="7" t="s">
        <v>44</v>
      </c>
      <c r="C367" s="7" t="s">
        <v>42</v>
      </c>
      <c r="D367" s="13">
        <v>41579</v>
      </c>
      <c r="E367" s="13" t="str">
        <f>TEXT(Table2[[#This Row],[Month]],"mmmm")</f>
        <v>November</v>
      </c>
      <c r="F367" s="13" t="e">
        <f>CHOOSE(MONTH(Table2[[#This Row],[Actual Month]]),1,1,1,2,2,2,3,3,3,4,4,4)</f>
        <v>#VALUE!</v>
      </c>
      <c r="G367" s="14">
        <f t="shared" si="5"/>
        <v>11</v>
      </c>
      <c r="H367" s="14" t="s">
        <v>45</v>
      </c>
      <c r="I367" s="7" t="s">
        <v>56</v>
      </c>
      <c r="J367" s="7" t="s">
        <v>57</v>
      </c>
      <c r="K367" s="7" t="s">
        <v>38</v>
      </c>
      <c r="L367" s="15">
        <v>5648075.6247999994</v>
      </c>
    </row>
    <row r="368" spans="1:12" ht="14.25" hidden="1" customHeight="1">
      <c r="A368" s="7" t="s">
        <v>32</v>
      </c>
      <c r="B368" s="7" t="s">
        <v>44</v>
      </c>
      <c r="C368" s="7" t="s">
        <v>42</v>
      </c>
      <c r="D368" s="13">
        <v>41609</v>
      </c>
      <c r="E368" s="13" t="str">
        <f>TEXT(Table2[[#This Row],[Month]],"mmmm")</f>
        <v>December</v>
      </c>
      <c r="F368" s="13" t="e">
        <f>CHOOSE(MONTH(Table2[[#This Row],[Actual Month]]),1,1,1,2,2,2,3,3,3,4,4,4)</f>
        <v>#VALUE!</v>
      </c>
      <c r="G368" s="14">
        <f t="shared" si="5"/>
        <v>12</v>
      </c>
      <c r="H368" s="14" t="s">
        <v>45</v>
      </c>
      <c r="I368" s="7" t="s">
        <v>56</v>
      </c>
      <c r="J368" s="7" t="s">
        <v>57</v>
      </c>
      <c r="K368" s="7" t="s">
        <v>38</v>
      </c>
      <c r="L368" s="15">
        <v>2887464.9384000008</v>
      </c>
    </row>
    <row r="369" spans="1:12" ht="14.25" hidden="1" customHeight="1">
      <c r="A369" s="7" t="s">
        <v>32</v>
      </c>
      <c r="B369" s="7" t="s">
        <v>44</v>
      </c>
      <c r="C369" s="7" t="s">
        <v>42</v>
      </c>
      <c r="D369" s="13">
        <v>41640</v>
      </c>
      <c r="E369" s="13" t="str">
        <f>TEXT(Table2[[#This Row],[Month]],"mmmm")</f>
        <v>January</v>
      </c>
      <c r="F369" s="13" t="e">
        <f>CHOOSE(MONTH(Table2[[#This Row],[Actual Month]]),1,1,1,2,2,2,3,3,3,4,4,4)</f>
        <v>#VALUE!</v>
      </c>
      <c r="G369" s="14">
        <f t="shared" si="5"/>
        <v>1</v>
      </c>
      <c r="H369" s="14" t="s">
        <v>45</v>
      </c>
      <c r="I369" s="7" t="s">
        <v>56</v>
      </c>
      <c r="J369" s="7" t="s">
        <v>57</v>
      </c>
      <c r="K369" s="7" t="s">
        <v>38</v>
      </c>
      <c r="L369" s="15">
        <v>2699761.8844000003</v>
      </c>
    </row>
    <row r="370" spans="1:12" ht="14.25" hidden="1" customHeight="1">
      <c r="A370" s="7" t="s">
        <v>32</v>
      </c>
      <c r="B370" s="7" t="s">
        <v>44</v>
      </c>
      <c r="C370" s="7" t="s">
        <v>42</v>
      </c>
      <c r="D370" s="13">
        <v>41671</v>
      </c>
      <c r="E370" s="13" t="str">
        <f>TEXT(Table2[[#This Row],[Month]],"mmmm")</f>
        <v>February</v>
      </c>
      <c r="F370" s="13" t="e">
        <f>CHOOSE(MONTH(Table2[[#This Row],[Actual Month]]),1,1,1,2,2,2,3,3,3,4,4,4)</f>
        <v>#VALUE!</v>
      </c>
      <c r="G370" s="14">
        <f t="shared" si="5"/>
        <v>2</v>
      </c>
      <c r="H370" s="14" t="s">
        <v>45</v>
      </c>
      <c r="I370" s="7" t="s">
        <v>56</v>
      </c>
      <c r="J370" s="7" t="s">
        <v>57</v>
      </c>
      <c r="K370" s="7" t="s">
        <v>38</v>
      </c>
      <c r="L370" s="15">
        <v>3178632.1476000003</v>
      </c>
    </row>
    <row r="371" spans="1:12" ht="14.25" hidden="1" customHeight="1">
      <c r="A371" s="7" t="s">
        <v>32</v>
      </c>
      <c r="B371" s="7" t="s">
        <v>44</v>
      </c>
      <c r="C371" s="7" t="s">
        <v>42</v>
      </c>
      <c r="D371" s="13">
        <v>41699</v>
      </c>
      <c r="E371" s="13" t="str">
        <f>TEXT(Table2[[#This Row],[Month]],"mmmm")</f>
        <v>March</v>
      </c>
      <c r="F371" s="13" t="e">
        <f>CHOOSE(MONTH(Table2[[#This Row],[Actual Month]]),1,1,1,2,2,2,3,3,3,4,4,4)</f>
        <v>#VALUE!</v>
      </c>
      <c r="G371" s="14">
        <f t="shared" si="5"/>
        <v>3</v>
      </c>
      <c r="H371" s="14" t="s">
        <v>45</v>
      </c>
      <c r="I371" s="7" t="s">
        <v>56</v>
      </c>
      <c r="J371" s="7" t="s">
        <v>57</v>
      </c>
      <c r="K371" s="7" t="s">
        <v>38</v>
      </c>
      <c r="L371" s="15">
        <v>2897815.2056</v>
      </c>
    </row>
    <row r="372" spans="1:12" ht="14.25" hidden="1" customHeight="1">
      <c r="A372" s="7" t="s">
        <v>32</v>
      </c>
      <c r="B372" s="7" t="s">
        <v>44</v>
      </c>
      <c r="C372" s="7" t="s">
        <v>42</v>
      </c>
      <c r="D372" s="13">
        <v>41730</v>
      </c>
      <c r="E372" s="13" t="str">
        <f>TEXT(Table2[[#This Row],[Month]],"mmmm")</f>
        <v>April</v>
      </c>
      <c r="F372" s="13" t="e">
        <f>CHOOSE(MONTH(Table2[[#This Row],[Actual Month]]),1,1,1,2,2,2,3,3,3,4,4,4)</f>
        <v>#VALUE!</v>
      </c>
      <c r="G372" s="14">
        <f t="shared" si="5"/>
        <v>4</v>
      </c>
      <c r="H372" s="14" t="s">
        <v>45</v>
      </c>
      <c r="I372" s="7" t="s">
        <v>56</v>
      </c>
      <c r="J372" s="7" t="s">
        <v>57</v>
      </c>
      <c r="K372" s="7" t="s">
        <v>38</v>
      </c>
      <c r="L372" s="15">
        <v>3114360.7516000005</v>
      </c>
    </row>
    <row r="373" spans="1:12" ht="14.25" hidden="1" customHeight="1">
      <c r="A373" s="7" t="s">
        <v>32</v>
      </c>
      <c r="B373" s="7" t="s">
        <v>44</v>
      </c>
      <c r="C373" s="7" t="s">
        <v>42</v>
      </c>
      <c r="D373" s="13">
        <v>41760</v>
      </c>
      <c r="E373" s="13" t="str">
        <f>TEXT(Table2[[#This Row],[Month]],"mmmm")</f>
        <v>May</v>
      </c>
      <c r="F373" s="13" t="e">
        <f>CHOOSE(MONTH(Table2[[#This Row],[Actual Month]]),1,1,1,2,2,2,3,3,3,4,4,4)</f>
        <v>#VALUE!</v>
      </c>
      <c r="G373" s="14">
        <f t="shared" si="5"/>
        <v>5</v>
      </c>
      <c r="H373" s="14" t="s">
        <v>45</v>
      </c>
      <c r="I373" s="7" t="s">
        <v>56</v>
      </c>
      <c r="J373" s="7" t="s">
        <v>57</v>
      </c>
      <c r="K373" s="7" t="s">
        <v>38</v>
      </c>
      <c r="L373" s="15">
        <v>3652069.7360000005</v>
      </c>
    </row>
    <row r="374" spans="1:12" ht="14.25" hidden="1" customHeight="1">
      <c r="A374" s="7" t="s">
        <v>32</v>
      </c>
      <c r="B374" s="7" t="s">
        <v>44</v>
      </c>
      <c r="C374" s="7" t="s">
        <v>42</v>
      </c>
      <c r="D374" s="13">
        <v>41791</v>
      </c>
      <c r="E374" s="13" t="str">
        <f>TEXT(Table2[[#This Row],[Month]],"mmmm")</f>
        <v>June</v>
      </c>
      <c r="F374" s="13" t="e">
        <f>CHOOSE(MONTH(Table2[[#This Row],[Actual Month]]),1,1,1,2,2,2,3,3,3,4,4,4)</f>
        <v>#VALUE!</v>
      </c>
      <c r="G374" s="14">
        <f t="shared" si="5"/>
        <v>6</v>
      </c>
      <c r="H374" s="14" t="s">
        <v>45</v>
      </c>
      <c r="I374" s="7" t="s">
        <v>56</v>
      </c>
      <c r="J374" s="7" t="s">
        <v>57</v>
      </c>
      <c r="K374" s="7" t="s">
        <v>38</v>
      </c>
      <c r="L374" s="15">
        <v>1891504.3056000001</v>
      </c>
    </row>
    <row r="375" spans="1:12" ht="14.25" hidden="1" customHeight="1">
      <c r="A375" s="7" t="s">
        <v>32</v>
      </c>
      <c r="B375" s="7" t="s">
        <v>44</v>
      </c>
      <c r="C375" s="7" t="s">
        <v>43</v>
      </c>
      <c r="D375" s="13">
        <v>41456</v>
      </c>
      <c r="E375" s="13" t="str">
        <f>TEXT(Table2[[#This Row],[Month]],"mmmm")</f>
        <v>July</v>
      </c>
      <c r="F375" s="13" t="e">
        <f>CHOOSE(MONTH(Table2[[#This Row],[Actual Month]]),1,1,1,2,2,2,3,3,3,4,4,4)</f>
        <v>#VALUE!</v>
      </c>
      <c r="G375" s="7">
        <v>7</v>
      </c>
      <c r="H375" s="7" t="s">
        <v>45</v>
      </c>
      <c r="I375" s="7" t="s">
        <v>46</v>
      </c>
      <c r="J375" s="7" t="s">
        <v>47</v>
      </c>
      <c r="K375" s="7" t="s">
        <v>38</v>
      </c>
      <c r="L375" s="15">
        <v>1625596.3356633</v>
      </c>
    </row>
    <row r="376" spans="1:12" ht="14.25" hidden="1" customHeight="1">
      <c r="A376" s="7" t="s">
        <v>32</v>
      </c>
      <c r="B376" s="7" t="s">
        <v>44</v>
      </c>
      <c r="C376" s="7" t="s">
        <v>43</v>
      </c>
      <c r="D376" s="13">
        <v>41487</v>
      </c>
      <c r="E376" s="13" t="str">
        <f>TEXT(Table2[[#This Row],[Month]],"mmmm")</f>
        <v>August</v>
      </c>
      <c r="F376" s="13" t="e">
        <f>CHOOSE(MONTH(Table2[[#This Row],[Actual Month]]),1,1,1,2,2,2,3,3,3,4,4,4)</f>
        <v>#VALUE!</v>
      </c>
      <c r="G376" s="7">
        <v>8</v>
      </c>
      <c r="H376" s="7" t="s">
        <v>45</v>
      </c>
      <c r="I376" s="7" t="s">
        <v>46</v>
      </c>
      <c r="J376" s="7" t="s">
        <v>47</v>
      </c>
      <c r="K376" s="7" t="s">
        <v>38</v>
      </c>
      <c r="L376" s="15">
        <v>1295067.8472731998</v>
      </c>
    </row>
    <row r="377" spans="1:12" ht="14.25" hidden="1" customHeight="1">
      <c r="A377" s="7" t="s">
        <v>32</v>
      </c>
      <c r="B377" s="7" t="s">
        <v>44</v>
      </c>
      <c r="C377" s="7" t="s">
        <v>43</v>
      </c>
      <c r="D377" s="13">
        <v>41518</v>
      </c>
      <c r="E377" s="13" t="str">
        <f>TEXT(Table2[[#This Row],[Month]],"mmmm")</f>
        <v>September</v>
      </c>
      <c r="F377" s="13" t="e">
        <f>CHOOSE(MONTH(Table2[[#This Row],[Actual Month]]),1,1,1,2,2,2,3,3,3,4,4,4)</f>
        <v>#VALUE!</v>
      </c>
      <c r="G377" s="7">
        <v>9</v>
      </c>
      <c r="H377" s="7" t="s">
        <v>45</v>
      </c>
      <c r="I377" s="7" t="s">
        <v>46</v>
      </c>
      <c r="J377" s="7" t="s">
        <v>47</v>
      </c>
      <c r="K377" s="7" t="s">
        <v>38</v>
      </c>
      <c r="L377" s="15">
        <v>1750624.8818057997</v>
      </c>
    </row>
    <row r="378" spans="1:12" ht="14.25" hidden="1" customHeight="1">
      <c r="A378" s="7" t="s">
        <v>32</v>
      </c>
      <c r="B378" s="7" t="s">
        <v>44</v>
      </c>
      <c r="C378" s="7" t="s">
        <v>43</v>
      </c>
      <c r="D378" s="13">
        <v>41548</v>
      </c>
      <c r="E378" s="13" t="str">
        <f>TEXT(Table2[[#This Row],[Month]],"mmmm")</f>
        <v>October</v>
      </c>
      <c r="F378" s="13" t="e">
        <f>CHOOSE(MONTH(Table2[[#This Row],[Actual Month]]),1,1,1,2,2,2,3,3,3,4,4,4)</f>
        <v>#VALUE!</v>
      </c>
      <c r="G378" s="7">
        <v>10</v>
      </c>
      <c r="H378" s="7" t="s">
        <v>45</v>
      </c>
      <c r="I378" s="7" t="s">
        <v>46</v>
      </c>
      <c r="J378" s="7" t="s">
        <v>47</v>
      </c>
      <c r="K378" s="7" t="s">
        <v>38</v>
      </c>
      <c r="L378" s="15">
        <v>1472529.3869285996</v>
      </c>
    </row>
    <row r="379" spans="1:12" ht="14.25" hidden="1" customHeight="1">
      <c r="A379" s="7" t="s">
        <v>32</v>
      </c>
      <c r="B379" s="7" t="s">
        <v>44</v>
      </c>
      <c r="C379" s="7" t="s">
        <v>43</v>
      </c>
      <c r="D379" s="13">
        <v>41579</v>
      </c>
      <c r="E379" s="13" t="str">
        <f>TEXT(Table2[[#This Row],[Month]],"mmmm")</f>
        <v>November</v>
      </c>
      <c r="F379" s="13" t="e">
        <f>CHOOSE(MONTH(Table2[[#This Row],[Actual Month]]),1,1,1,2,2,2,3,3,3,4,4,4)</f>
        <v>#VALUE!</v>
      </c>
      <c r="G379" s="7">
        <v>11</v>
      </c>
      <c r="H379" s="7" t="s">
        <v>45</v>
      </c>
      <c r="I379" s="7" t="s">
        <v>46</v>
      </c>
      <c r="J379" s="7" t="s">
        <v>47</v>
      </c>
      <c r="K379" s="7" t="s">
        <v>38</v>
      </c>
      <c r="L379" s="15">
        <v>1252200.4923928501</v>
      </c>
    </row>
    <row r="380" spans="1:12" ht="14.25" hidden="1" customHeight="1">
      <c r="A380" s="7" t="s">
        <v>32</v>
      </c>
      <c r="B380" s="7" t="s">
        <v>44</v>
      </c>
      <c r="C380" s="7" t="s">
        <v>43</v>
      </c>
      <c r="D380" s="13">
        <v>41609</v>
      </c>
      <c r="E380" s="13" t="str">
        <f>TEXT(Table2[[#This Row],[Month]],"mmmm")</f>
        <v>December</v>
      </c>
      <c r="F380" s="13" t="e">
        <f>CHOOSE(MONTH(Table2[[#This Row],[Actual Month]]),1,1,1,2,2,2,3,3,3,4,4,4)</f>
        <v>#VALUE!</v>
      </c>
      <c r="G380" s="7">
        <v>12</v>
      </c>
      <c r="H380" s="7" t="s">
        <v>45</v>
      </c>
      <c r="I380" s="7" t="s">
        <v>46</v>
      </c>
      <c r="J380" s="7" t="s">
        <v>47</v>
      </c>
      <c r="K380" s="7" t="s">
        <v>38</v>
      </c>
      <c r="L380" s="15">
        <v>1406782.6738875001</v>
      </c>
    </row>
    <row r="381" spans="1:12" ht="14.25" hidden="1" customHeight="1">
      <c r="A381" s="7" t="s">
        <v>32</v>
      </c>
      <c r="B381" s="7" t="s">
        <v>44</v>
      </c>
      <c r="C381" s="7" t="s">
        <v>43</v>
      </c>
      <c r="D381" s="13">
        <v>41640</v>
      </c>
      <c r="E381" s="13" t="str">
        <f>TEXT(Table2[[#This Row],[Month]],"mmmm")</f>
        <v>January</v>
      </c>
      <c r="F381" s="13" t="e">
        <f>CHOOSE(MONTH(Table2[[#This Row],[Actual Month]]),1,1,1,2,2,2,3,3,3,4,4,4)</f>
        <v>#VALUE!</v>
      </c>
      <c r="G381" s="7">
        <v>1</v>
      </c>
      <c r="H381" s="7" t="s">
        <v>45</v>
      </c>
      <c r="I381" s="7" t="s">
        <v>46</v>
      </c>
      <c r="J381" s="7" t="s">
        <v>47</v>
      </c>
      <c r="K381" s="7" t="s">
        <v>38</v>
      </c>
      <c r="L381" s="15">
        <v>1877449.5046125001</v>
      </c>
    </row>
    <row r="382" spans="1:12" ht="14.25" hidden="1" customHeight="1">
      <c r="A382" s="7" t="s">
        <v>32</v>
      </c>
      <c r="B382" s="7" t="s">
        <v>44</v>
      </c>
      <c r="C382" s="7" t="s">
        <v>43</v>
      </c>
      <c r="D382" s="13">
        <v>41671</v>
      </c>
      <c r="E382" s="13" t="str">
        <f>TEXT(Table2[[#This Row],[Month]],"mmmm")</f>
        <v>February</v>
      </c>
      <c r="F382" s="13" t="e">
        <f>CHOOSE(MONTH(Table2[[#This Row],[Actual Month]]),1,1,1,2,2,2,3,3,3,4,4,4)</f>
        <v>#VALUE!</v>
      </c>
      <c r="G382" s="7">
        <v>2</v>
      </c>
      <c r="H382" s="7" t="s">
        <v>45</v>
      </c>
      <c r="I382" s="7" t="s">
        <v>46</v>
      </c>
      <c r="J382" s="7" t="s">
        <v>47</v>
      </c>
      <c r="K382" s="7" t="s">
        <v>38</v>
      </c>
      <c r="L382" s="15">
        <v>1912219.1750437501</v>
      </c>
    </row>
    <row r="383" spans="1:12" ht="14.25" hidden="1" customHeight="1">
      <c r="A383" s="7" t="s">
        <v>32</v>
      </c>
      <c r="B383" s="7" t="s">
        <v>44</v>
      </c>
      <c r="C383" s="7" t="s">
        <v>43</v>
      </c>
      <c r="D383" s="13">
        <v>41699</v>
      </c>
      <c r="E383" s="13" t="str">
        <f>TEXT(Table2[[#This Row],[Month]],"mmmm")</f>
        <v>March</v>
      </c>
      <c r="F383" s="13" t="e">
        <f>CHOOSE(MONTH(Table2[[#This Row],[Actual Month]]),1,1,1,2,2,2,3,3,3,4,4,4)</f>
        <v>#VALUE!</v>
      </c>
      <c r="G383" s="7">
        <v>3</v>
      </c>
      <c r="H383" s="7" t="s">
        <v>45</v>
      </c>
      <c r="I383" s="7" t="s">
        <v>46</v>
      </c>
      <c r="J383" s="7" t="s">
        <v>47</v>
      </c>
      <c r="K383" s="7" t="s">
        <v>38</v>
      </c>
      <c r="L383" s="15">
        <v>2266625.1980531253</v>
      </c>
    </row>
    <row r="384" spans="1:12" ht="14.25" hidden="1" customHeight="1">
      <c r="A384" s="7" t="s">
        <v>32</v>
      </c>
      <c r="B384" s="7" t="s">
        <v>44</v>
      </c>
      <c r="C384" s="7" t="s">
        <v>43</v>
      </c>
      <c r="D384" s="13">
        <v>41730</v>
      </c>
      <c r="E384" s="13" t="str">
        <f>TEXT(Table2[[#This Row],[Month]],"mmmm")</f>
        <v>April</v>
      </c>
      <c r="F384" s="13" t="e">
        <f>CHOOSE(MONTH(Table2[[#This Row],[Actual Month]]),1,1,1,2,2,2,3,3,3,4,4,4)</f>
        <v>#VALUE!</v>
      </c>
      <c r="G384" s="7">
        <v>4</v>
      </c>
      <c r="H384" s="7" t="s">
        <v>45</v>
      </c>
      <c r="I384" s="7" t="s">
        <v>46</v>
      </c>
      <c r="J384" s="7" t="s">
        <v>47</v>
      </c>
      <c r="K384" s="7" t="s">
        <v>38</v>
      </c>
      <c r="L384" s="15">
        <v>2234200.5744250002</v>
      </c>
    </row>
    <row r="385" spans="1:12" ht="14.25" hidden="1" customHeight="1">
      <c r="A385" s="7" t="s">
        <v>32</v>
      </c>
      <c r="B385" s="7" t="s">
        <v>44</v>
      </c>
      <c r="C385" s="7" t="s">
        <v>43</v>
      </c>
      <c r="D385" s="13">
        <v>41760</v>
      </c>
      <c r="E385" s="13" t="str">
        <f>TEXT(Table2[[#This Row],[Month]],"mmmm")</f>
        <v>May</v>
      </c>
      <c r="F385" s="13" t="e">
        <f>CHOOSE(MONTH(Table2[[#This Row],[Actual Month]]),1,1,1,2,2,2,3,3,3,4,4,4)</f>
        <v>#VALUE!</v>
      </c>
      <c r="G385" s="7">
        <v>5</v>
      </c>
      <c r="H385" s="7" t="s">
        <v>45</v>
      </c>
      <c r="I385" s="7" t="s">
        <v>46</v>
      </c>
      <c r="J385" s="7" t="s">
        <v>47</v>
      </c>
      <c r="K385" s="7" t="s">
        <v>38</v>
      </c>
      <c r="L385" s="15">
        <v>2593715.6428375002</v>
      </c>
    </row>
    <row r="386" spans="1:12" ht="14.25" hidden="1" customHeight="1">
      <c r="A386" s="7" t="s">
        <v>32</v>
      </c>
      <c r="B386" s="7" t="s">
        <v>44</v>
      </c>
      <c r="C386" s="7" t="s">
        <v>43</v>
      </c>
      <c r="D386" s="13">
        <v>41791</v>
      </c>
      <c r="E386" s="13" t="str">
        <f>TEXT(Table2[[#This Row],[Month]],"mmmm")</f>
        <v>June</v>
      </c>
      <c r="F386" s="13" t="e">
        <f>CHOOSE(MONTH(Table2[[#This Row],[Actual Month]]),1,1,1,2,2,2,3,3,3,4,4,4)</f>
        <v>#VALUE!</v>
      </c>
      <c r="G386" s="7">
        <v>6</v>
      </c>
      <c r="H386" s="7" t="s">
        <v>45</v>
      </c>
      <c r="I386" s="7" t="s">
        <v>46</v>
      </c>
      <c r="J386" s="7" t="s">
        <v>47</v>
      </c>
      <c r="K386" s="7" t="s">
        <v>38</v>
      </c>
      <c r="L386" s="15">
        <v>2274807.7859325004</v>
      </c>
    </row>
    <row r="387" spans="1:12" ht="14.25" hidden="1" customHeight="1">
      <c r="A387" s="7" t="s">
        <v>32</v>
      </c>
      <c r="B387" s="7" t="s">
        <v>44</v>
      </c>
      <c r="C387" s="7" t="s">
        <v>43</v>
      </c>
      <c r="D387" s="13">
        <v>41456</v>
      </c>
      <c r="E387" s="13" t="str">
        <f>TEXT(Table2[[#This Row],[Month]],"mmmm")</f>
        <v>July</v>
      </c>
      <c r="F387" s="13" t="e">
        <f>CHOOSE(MONTH(Table2[[#This Row],[Actual Month]]),1,1,1,2,2,2,3,3,3,4,4,4)</f>
        <v>#VALUE!</v>
      </c>
      <c r="G387" s="7">
        <v>7</v>
      </c>
      <c r="H387" s="7" t="s">
        <v>45</v>
      </c>
      <c r="I387" s="7" t="s">
        <v>48</v>
      </c>
      <c r="J387" s="7" t="s">
        <v>49</v>
      </c>
      <c r="K387" s="7" t="s">
        <v>38</v>
      </c>
      <c r="L387" s="15">
        <v>895736.75638589996</v>
      </c>
    </row>
    <row r="388" spans="1:12" ht="14.25" hidden="1" customHeight="1">
      <c r="A388" s="7" t="s">
        <v>32</v>
      </c>
      <c r="B388" s="7" t="s">
        <v>44</v>
      </c>
      <c r="C388" s="7" t="s">
        <v>43</v>
      </c>
      <c r="D388" s="13">
        <v>41487</v>
      </c>
      <c r="E388" s="13" t="str">
        <f>TEXT(Table2[[#This Row],[Month]],"mmmm")</f>
        <v>August</v>
      </c>
      <c r="F388" s="13" t="e">
        <f>CHOOSE(MONTH(Table2[[#This Row],[Actual Month]]),1,1,1,2,2,2,3,3,3,4,4,4)</f>
        <v>#VALUE!</v>
      </c>
      <c r="G388" s="7">
        <v>8</v>
      </c>
      <c r="H388" s="7" t="s">
        <v>45</v>
      </c>
      <c r="I388" s="7" t="s">
        <v>48</v>
      </c>
      <c r="J388" s="7" t="s">
        <v>49</v>
      </c>
      <c r="K388" s="7" t="s">
        <v>38</v>
      </c>
      <c r="L388" s="15">
        <v>713608.81380359991</v>
      </c>
    </row>
    <row r="389" spans="1:12" ht="14.25" hidden="1" customHeight="1">
      <c r="A389" s="7" t="s">
        <v>32</v>
      </c>
      <c r="B389" s="7" t="s">
        <v>44</v>
      </c>
      <c r="C389" s="7" t="s">
        <v>43</v>
      </c>
      <c r="D389" s="13">
        <v>41518</v>
      </c>
      <c r="E389" s="13" t="str">
        <f>TEXT(Table2[[#This Row],[Month]],"mmmm")</f>
        <v>September</v>
      </c>
      <c r="F389" s="13" t="e">
        <f>CHOOSE(MONTH(Table2[[#This Row],[Actual Month]]),1,1,1,2,2,2,3,3,3,4,4,4)</f>
        <v>#VALUE!</v>
      </c>
      <c r="G389" s="7">
        <v>9</v>
      </c>
      <c r="H389" s="7" t="s">
        <v>45</v>
      </c>
      <c r="I389" s="7" t="s">
        <v>48</v>
      </c>
      <c r="J389" s="7" t="s">
        <v>49</v>
      </c>
      <c r="K389" s="7" t="s">
        <v>38</v>
      </c>
      <c r="L389" s="15">
        <v>964630.03691340005</v>
      </c>
    </row>
    <row r="390" spans="1:12" ht="14.25" hidden="1" customHeight="1">
      <c r="A390" s="7" t="s">
        <v>32</v>
      </c>
      <c r="B390" s="7" t="s">
        <v>44</v>
      </c>
      <c r="C390" s="7" t="s">
        <v>43</v>
      </c>
      <c r="D390" s="13">
        <v>41548</v>
      </c>
      <c r="E390" s="13" t="str">
        <f>TEXT(Table2[[#This Row],[Month]],"mmmm")</f>
        <v>October</v>
      </c>
      <c r="F390" s="13" t="e">
        <f>CHOOSE(MONTH(Table2[[#This Row],[Actual Month]]),1,1,1,2,2,2,3,3,3,4,4,4)</f>
        <v>#VALUE!</v>
      </c>
      <c r="G390" s="7">
        <v>10</v>
      </c>
      <c r="H390" s="7" t="s">
        <v>45</v>
      </c>
      <c r="I390" s="7" t="s">
        <v>48</v>
      </c>
      <c r="J390" s="7" t="s">
        <v>49</v>
      </c>
      <c r="K390" s="7" t="s">
        <v>38</v>
      </c>
      <c r="L390" s="15">
        <v>811393.74381779996</v>
      </c>
    </row>
    <row r="391" spans="1:12" ht="14.25" hidden="1" customHeight="1">
      <c r="A391" s="7" t="s">
        <v>32</v>
      </c>
      <c r="B391" s="7" t="s">
        <v>44</v>
      </c>
      <c r="C391" s="7" t="s">
        <v>43</v>
      </c>
      <c r="D391" s="13">
        <v>41579</v>
      </c>
      <c r="E391" s="13" t="str">
        <f>TEXT(Table2[[#This Row],[Month]],"mmmm")</f>
        <v>November</v>
      </c>
      <c r="F391" s="13" t="e">
        <f>CHOOSE(MONTH(Table2[[#This Row],[Actual Month]]),1,1,1,2,2,2,3,3,3,4,4,4)</f>
        <v>#VALUE!</v>
      </c>
      <c r="G391" s="7">
        <v>11</v>
      </c>
      <c r="H391" s="7" t="s">
        <v>45</v>
      </c>
      <c r="I391" s="7" t="s">
        <v>48</v>
      </c>
      <c r="J391" s="7" t="s">
        <v>49</v>
      </c>
      <c r="K391" s="7" t="s">
        <v>38</v>
      </c>
      <c r="L391" s="15">
        <v>689988.02642055007</v>
      </c>
    </row>
    <row r="392" spans="1:12" ht="14.25" hidden="1" customHeight="1">
      <c r="A392" s="7" t="s">
        <v>32</v>
      </c>
      <c r="B392" s="7" t="s">
        <v>44</v>
      </c>
      <c r="C392" s="7" t="s">
        <v>43</v>
      </c>
      <c r="D392" s="13">
        <v>41609</v>
      </c>
      <c r="E392" s="13" t="str">
        <f>TEXT(Table2[[#This Row],[Month]],"mmmm")</f>
        <v>December</v>
      </c>
      <c r="F392" s="13" t="e">
        <f>CHOOSE(MONTH(Table2[[#This Row],[Actual Month]]),1,1,1,2,2,2,3,3,3,4,4,4)</f>
        <v>#VALUE!</v>
      </c>
      <c r="G392" s="7">
        <v>12</v>
      </c>
      <c r="H392" s="7" t="s">
        <v>45</v>
      </c>
      <c r="I392" s="7" t="s">
        <v>48</v>
      </c>
      <c r="J392" s="7" t="s">
        <v>49</v>
      </c>
      <c r="K392" s="7" t="s">
        <v>38</v>
      </c>
      <c r="L392" s="15">
        <v>775165.96316250006</v>
      </c>
    </row>
    <row r="393" spans="1:12" ht="14.25" hidden="1" customHeight="1">
      <c r="A393" s="7" t="s">
        <v>32</v>
      </c>
      <c r="B393" s="7" t="s">
        <v>44</v>
      </c>
      <c r="C393" s="7" t="s">
        <v>43</v>
      </c>
      <c r="D393" s="13">
        <v>41640</v>
      </c>
      <c r="E393" s="13" t="str">
        <f>TEXT(Table2[[#This Row],[Month]],"mmmm")</f>
        <v>January</v>
      </c>
      <c r="F393" s="13" t="e">
        <f>CHOOSE(MONTH(Table2[[#This Row],[Actual Month]]),1,1,1,2,2,2,3,3,3,4,4,4)</f>
        <v>#VALUE!</v>
      </c>
      <c r="G393" s="7">
        <v>1</v>
      </c>
      <c r="H393" s="7" t="s">
        <v>45</v>
      </c>
      <c r="I393" s="7" t="s">
        <v>48</v>
      </c>
      <c r="J393" s="7" t="s">
        <v>49</v>
      </c>
      <c r="K393" s="7" t="s">
        <v>38</v>
      </c>
      <c r="L393" s="15">
        <v>1034512.9923375</v>
      </c>
    </row>
    <row r="394" spans="1:12" ht="14.25" hidden="1" customHeight="1">
      <c r="A394" s="7" t="s">
        <v>32</v>
      </c>
      <c r="B394" s="7" t="s">
        <v>44</v>
      </c>
      <c r="C394" s="7" t="s">
        <v>43</v>
      </c>
      <c r="D394" s="13">
        <v>41671</v>
      </c>
      <c r="E394" s="13" t="str">
        <f>TEXT(Table2[[#This Row],[Month]],"mmmm")</f>
        <v>February</v>
      </c>
      <c r="F394" s="13" t="e">
        <f>CHOOSE(MONTH(Table2[[#This Row],[Actual Month]]),1,1,1,2,2,2,3,3,3,4,4,4)</f>
        <v>#VALUE!</v>
      </c>
      <c r="G394" s="7">
        <v>2</v>
      </c>
      <c r="H394" s="7" t="s">
        <v>45</v>
      </c>
      <c r="I394" s="7" t="s">
        <v>48</v>
      </c>
      <c r="J394" s="7" t="s">
        <v>49</v>
      </c>
      <c r="K394" s="7" t="s">
        <v>38</v>
      </c>
      <c r="L394" s="15">
        <v>888365.66788124992</v>
      </c>
    </row>
    <row r="395" spans="1:12" ht="14.25" hidden="1" customHeight="1">
      <c r="A395" s="7" t="s">
        <v>32</v>
      </c>
      <c r="B395" s="7" t="s">
        <v>44</v>
      </c>
      <c r="C395" s="7" t="s">
        <v>43</v>
      </c>
      <c r="D395" s="13">
        <v>41699</v>
      </c>
      <c r="E395" s="13" t="str">
        <f>TEXT(Table2[[#This Row],[Month]],"mmmm")</f>
        <v>March</v>
      </c>
      <c r="F395" s="13" t="e">
        <f>CHOOSE(MONTH(Table2[[#This Row],[Actual Month]]),1,1,1,2,2,2,3,3,3,4,4,4)</f>
        <v>#VALUE!</v>
      </c>
      <c r="G395" s="7">
        <v>3</v>
      </c>
      <c r="H395" s="7" t="s">
        <v>45</v>
      </c>
      <c r="I395" s="7" t="s">
        <v>48</v>
      </c>
      <c r="J395" s="7" t="s">
        <v>49</v>
      </c>
      <c r="K395" s="7" t="s">
        <v>38</v>
      </c>
      <c r="L395" s="15">
        <v>1248956.7417843752</v>
      </c>
    </row>
    <row r="396" spans="1:12" ht="14.25" hidden="1" customHeight="1">
      <c r="A396" s="7" t="s">
        <v>32</v>
      </c>
      <c r="B396" s="7" t="s">
        <v>44</v>
      </c>
      <c r="C396" s="7" t="s">
        <v>43</v>
      </c>
      <c r="D396" s="13">
        <v>41730</v>
      </c>
      <c r="E396" s="13" t="str">
        <f>TEXT(Table2[[#This Row],[Month]],"mmmm")</f>
        <v>April</v>
      </c>
      <c r="F396" s="13" t="e">
        <f>CHOOSE(MONTH(Table2[[#This Row],[Actual Month]]),1,1,1,2,2,2,3,3,3,4,4,4)</f>
        <v>#VALUE!</v>
      </c>
      <c r="G396" s="7">
        <v>4</v>
      </c>
      <c r="H396" s="7" t="s">
        <v>45</v>
      </c>
      <c r="I396" s="7" t="s">
        <v>48</v>
      </c>
      <c r="J396" s="7" t="s">
        <v>49</v>
      </c>
      <c r="K396" s="7" t="s">
        <v>38</v>
      </c>
      <c r="L396" s="15">
        <v>680069.70427499991</v>
      </c>
    </row>
    <row r="397" spans="1:12" ht="14.25" hidden="1" customHeight="1">
      <c r="A397" s="7" t="s">
        <v>32</v>
      </c>
      <c r="B397" s="7" t="s">
        <v>44</v>
      </c>
      <c r="C397" s="7" t="s">
        <v>43</v>
      </c>
      <c r="D397" s="13">
        <v>41760</v>
      </c>
      <c r="E397" s="13" t="str">
        <f>TEXT(Table2[[#This Row],[Month]],"mmmm")</f>
        <v>May</v>
      </c>
      <c r="F397" s="13" t="e">
        <f>CHOOSE(MONTH(Table2[[#This Row],[Actual Month]]),1,1,1,2,2,2,3,3,3,4,4,4)</f>
        <v>#VALUE!</v>
      </c>
      <c r="G397" s="7">
        <v>5</v>
      </c>
      <c r="H397" s="7" t="s">
        <v>45</v>
      </c>
      <c r="I397" s="7" t="s">
        <v>48</v>
      </c>
      <c r="J397" s="7" t="s">
        <v>49</v>
      </c>
      <c r="K397" s="7" t="s">
        <v>38</v>
      </c>
      <c r="L397" s="15">
        <v>878169.84401249979</v>
      </c>
    </row>
    <row r="398" spans="1:12" ht="14.25" hidden="1" customHeight="1">
      <c r="A398" s="7" t="s">
        <v>32</v>
      </c>
      <c r="B398" s="7" t="s">
        <v>44</v>
      </c>
      <c r="C398" s="7" t="s">
        <v>43</v>
      </c>
      <c r="D398" s="13">
        <v>41791</v>
      </c>
      <c r="E398" s="13" t="str">
        <f>TEXT(Table2[[#This Row],[Month]],"mmmm")</f>
        <v>June</v>
      </c>
      <c r="F398" s="13" t="e">
        <f>CHOOSE(MONTH(Table2[[#This Row],[Actual Month]]),1,1,1,2,2,2,3,3,3,4,4,4)</f>
        <v>#VALUE!</v>
      </c>
      <c r="G398" s="7">
        <v>6</v>
      </c>
      <c r="H398" s="7" t="s">
        <v>45</v>
      </c>
      <c r="I398" s="7" t="s">
        <v>48</v>
      </c>
      <c r="J398" s="7" t="s">
        <v>49</v>
      </c>
      <c r="K398" s="7" t="s">
        <v>38</v>
      </c>
      <c r="L398" s="15">
        <v>1253465.5146975003</v>
      </c>
    </row>
    <row r="399" spans="1:12" ht="14.25" hidden="1" customHeight="1">
      <c r="A399" s="7" t="s">
        <v>32</v>
      </c>
      <c r="B399" s="7" t="s">
        <v>44</v>
      </c>
      <c r="C399" s="7" t="s">
        <v>43</v>
      </c>
      <c r="D399" s="13">
        <v>41456</v>
      </c>
      <c r="E399" s="13" t="str">
        <f>TEXT(Table2[[#This Row],[Month]],"mmmm")</f>
        <v>July</v>
      </c>
      <c r="F399" s="13" t="e">
        <f>CHOOSE(MONTH(Table2[[#This Row],[Actual Month]]),1,1,1,2,2,2,3,3,3,4,4,4)</f>
        <v>#VALUE!</v>
      </c>
      <c r="G399" s="7">
        <v>7</v>
      </c>
      <c r="H399" s="7" t="s">
        <v>45</v>
      </c>
      <c r="I399" s="7" t="s">
        <v>48</v>
      </c>
      <c r="J399" s="7" t="s">
        <v>50</v>
      </c>
      <c r="K399" s="7" t="s">
        <v>38</v>
      </c>
      <c r="L399" s="15">
        <v>829385.88554250007</v>
      </c>
    </row>
    <row r="400" spans="1:12" ht="14.25" hidden="1" customHeight="1">
      <c r="A400" s="7" t="s">
        <v>32</v>
      </c>
      <c r="B400" s="7" t="s">
        <v>44</v>
      </c>
      <c r="C400" s="7" t="s">
        <v>43</v>
      </c>
      <c r="D400" s="13">
        <v>41487</v>
      </c>
      <c r="E400" s="13" t="str">
        <f>TEXT(Table2[[#This Row],[Month]],"mmmm")</f>
        <v>August</v>
      </c>
      <c r="F400" s="13" t="e">
        <f>CHOOSE(MONTH(Table2[[#This Row],[Actual Month]]),1,1,1,2,2,2,3,3,3,4,4,4)</f>
        <v>#VALUE!</v>
      </c>
      <c r="G400" s="7">
        <v>8</v>
      </c>
      <c r="H400" s="7" t="s">
        <v>45</v>
      </c>
      <c r="I400" s="7" t="s">
        <v>48</v>
      </c>
      <c r="J400" s="7" t="s">
        <v>50</v>
      </c>
      <c r="K400" s="7" t="s">
        <v>38</v>
      </c>
      <c r="L400" s="15">
        <v>660748.90166999993</v>
      </c>
    </row>
    <row r="401" spans="1:12" ht="14.25" hidden="1" customHeight="1">
      <c r="A401" s="7" t="s">
        <v>32</v>
      </c>
      <c r="B401" s="7" t="s">
        <v>44</v>
      </c>
      <c r="C401" s="7" t="s">
        <v>43</v>
      </c>
      <c r="D401" s="13">
        <v>41518</v>
      </c>
      <c r="E401" s="13" t="str">
        <f>TEXT(Table2[[#This Row],[Month]],"mmmm")</f>
        <v>September</v>
      </c>
      <c r="F401" s="13" t="e">
        <f>CHOOSE(MONTH(Table2[[#This Row],[Actual Month]]),1,1,1,2,2,2,3,3,3,4,4,4)</f>
        <v>#VALUE!</v>
      </c>
      <c r="G401" s="7">
        <v>9</v>
      </c>
      <c r="H401" s="7" t="s">
        <v>45</v>
      </c>
      <c r="I401" s="7" t="s">
        <v>48</v>
      </c>
      <c r="J401" s="7" t="s">
        <v>50</v>
      </c>
      <c r="K401" s="7" t="s">
        <v>38</v>
      </c>
      <c r="L401" s="15">
        <v>893175.96010499995</v>
      </c>
    </row>
    <row r="402" spans="1:12" ht="14.25" hidden="1" customHeight="1">
      <c r="A402" s="7" t="s">
        <v>32</v>
      </c>
      <c r="B402" s="7" t="s">
        <v>44</v>
      </c>
      <c r="C402" s="7" t="s">
        <v>43</v>
      </c>
      <c r="D402" s="13">
        <v>41548</v>
      </c>
      <c r="E402" s="13" t="str">
        <f>TEXT(Table2[[#This Row],[Month]],"mmmm")</f>
        <v>October</v>
      </c>
      <c r="F402" s="13" t="e">
        <f>CHOOSE(MONTH(Table2[[#This Row],[Actual Month]]),1,1,1,2,2,2,3,3,3,4,4,4)</f>
        <v>#VALUE!</v>
      </c>
      <c r="G402" s="7">
        <v>10</v>
      </c>
      <c r="H402" s="7" t="s">
        <v>45</v>
      </c>
      <c r="I402" s="7" t="s">
        <v>48</v>
      </c>
      <c r="J402" s="7" t="s">
        <v>50</v>
      </c>
      <c r="K402" s="7" t="s">
        <v>38</v>
      </c>
      <c r="L402" s="15">
        <v>751290.50353499991</v>
      </c>
    </row>
    <row r="403" spans="1:12" ht="14.25" hidden="1" customHeight="1">
      <c r="A403" s="7" t="s">
        <v>32</v>
      </c>
      <c r="B403" s="7" t="s">
        <v>44</v>
      </c>
      <c r="C403" s="7" t="s">
        <v>43</v>
      </c>
      <c r="D403" s="13">
        <v>41579</v>
      </c>
      <c r="E403" s="13" t="str">
        <f>TEXT(Table2[[#This Row],[Month]],"mmmm")</f>
        <v>November</v>
      </c>
      <c r="F403" s="13" t="e">
        <f>CHOOSE(MONTH(Table2[[#This Row],[Actual Month]]),1,1,1,2,2,2,3,3,3,4,4,4)</f>
        <v>#VALUE!</v>
      </c>
      <c r="G403" s="7">
        <v>11</v>
      </c>
      <c r="H403" s="7" t="s">
        <v>45</v>
      </c>
      <c r="I403" s="7" t="s">
        <v>48</v>
      </c>
      <c r="J403" s="7" t="s">
        <v>50</v>
      </c>
      <c r="K403" s="7" t="s">
        <v>38</v>
      </c>
      <c r="L403" s="15">
        <v>638877.80224125006</v>
      </c>
    </row>
    <row r="404" spans="1:12" ht="14.25" hidden="1" customHeight="1">
      <c r="A404" s="7" t="s">
        <v>32</v>
      </c>
      <c r="B404" s="7" t="s">
        <v>44</v>
      </c>
      <c r="C404" s="7" t="s">
        <v>43</v>
      </c>
      <c r="D404" s="13">
        <v>41609</v>
      </c>
      <c r="E404" s="13" t="str">
        <f>TEXT(Table2[[#This Row],[Month]],"mmmm")</f>
        <v>December</v>
      </c>
      <c r="F404" s="13" t="e">
        <f>CHOOSE(MONTH(Table2[[#This Row],[Actual Month]]),1,1,1,2,2,2,3,3,3,4,4,4)</f>
        <v>#VALUE!</v>
      </c>
      <c r="G404" s="7">
        <v>12</v>
      </c>
      <c r="H404" s="7" t="s">
        <v>45</v>
      </c>
      <c r="I404" s="7" t="s">
        <v>48</v>
      </c>
      <c r="J404" s="7" t="s">
        <v>50</v>
      </c>
      <c r="K404" s="7" t="s">
        <v>38</v>
      </c>
      <c r="L404" s="15">
        <v>717746.26218750002</v>
      </c>
    </row>
    <row r="405" spans="1:12" ht="14.25" hidden="1" customHeight="1">
      <c r="A405" s="7" t="s">
        <v>32</v>
      </c>
      <c r="B405" s="7" t="s">
        <v>44</v>
      </c>
      <c r="C405" s="7" t="s">
        <v>43</v>
      </c>
      <c r="D405" s="13">
        <v>41640</v>
      </c>
      <c r="E405" s="13" t="str">
        <f>TEXT(Table2[[#This Row],[Month]],"mmmm")</f>
        <v>January</v>
      </c>
      <c r="F405" s="13" t="e">
        <f>CHOOSE(MONTH(Table2[[#This Row],[Actual Month]]),1,1,1,2,2,2,3,3,3,4,4,4)</f>
        <v>#VALUE!</v>
      </c>
      <c r="G405" s="7">
        <v>1</v>
      </c>
      <c r="H405" s="7" t="s">
        <v>45</v>
      </c>
      <c r="I405" s="7" t="s">
        <v>48</v>
      </c>
      <c r="J405" s="7" t="s">
        <v>50</v>
      </c>
      <c r="K405" s="7" t="s">
        <v>38</v>
      </c>
      <c r="L405" s="15">
        <v>957882.40031249996</v>
      </c>
    </row>
    <row r="406" spans="1:12" ht="14.25" hidden="1" customHeight="1">
      <c r="A406" s="7" t="s">
        <v>32</v>
      </c>
      <c r="B406" s="7" t="s">
        <v>44</v>
      </c>
      <c r="C406" s="7" t="s">
        <v>43</v>
      </c>
      <c r="D406" s="13">
        <v>41671</v>
      </c>
      <c r="E406" s="13" t="str">
        <f>TEXT(Table2[[#This Row],[Month]],"mmmm")</f>
        <v>February</v>
      </c>
      <c r="F406" s="13" t="e">
        <f>CHOOSE(MONTH(Table2[[#This Row],[Actual Month]]),1,1,1,2,2,2,3,3,3,4,4,4)</f>
        <v>#VALUE!</v>
      </c>
      <c r="G406" s="7">
        <v>2</v>
      </c>
      <c r="H406" s="7" t="s">
        <v>45</v>
      </c>
      <c r="I406" s="7" t="s">
        <v>48</v>
      </c>
      <c r="J406" s="7" t="s">
        <v>50</v>
      </c>
      <c r="K406" s="7" t="s">
        <v>38</v>
      </c>
      <c r="L406" s="15">
        <v>822560.80359374988</v>
      </c>
    </row>
    <row r="407" spans="1:12" ht="14.25" hidden="1" customHeight="1">
      <c r="A407" s="7" t="s">
        <v>32</v>
      </c>
      <c r="B407" s="7" t="s">
        <v>44</v>
      </c>
      <c r="C407" s="7" t="s">
        <v>43</v>
      </c>
      <c r="D407" s="13">
        <v>41699</v>
      </c>
      <c r="E407" s="13" t="str">
        <f>TEXT(Table2[[#This Row],[Month]],"mmmm")</f>
        <v>March</v>
      </c>
      <c r="F407" s="13" t="e">
        <f>CHOOSE(MONTH(Table2[[#This Row],[Actual Month]]),1,1,1,2,2,2,3,3,3,4,4,4)</f>
        <v>#VALUE!</v>
      </c>
      <c r="G407" s="7">
        <v>3</v>
      </c>
      <c r="H407" s="7" t="s">
        <v>45</v>
      </c>
      <c r="I407" s="7" t="s">
        <v>48</v>
      </c>
      <c r="J407" s="7" t="s">
        <v>50</v>
      </c>
      <c r="K407" s="7" t="s">
        <v>38</v>
      </c>
      <c r="L407" s="15">
        <v>1156441.4275781249</v>
      </c>
    </row>
    <row r="408" spans="1:12" ht="14.25" hidden="1" customHeight="1">
      <c r="A408" s="7" t="s">
        <v>32</v>
      </c>
      <c r="B408" s="7" t="s">
        <v>44</v>
      </c>
      <c r="C408" s="7" t="s">
        <v>43</v>
      </c>
      <c r="D408" s="13">
        <v>41730</v>
      </c>
      <c r="E408" s="13" t="str">
        <f>TEXT(Table2[[#This Row],[Month]],"mmmm")</f>
        <v>April</v>
      </c>
      <c r="F408" s="13" t="e">
        <f>CHOOSE(MONTH(Table2[[#This Row],[Actual Month]]),1,1,1,2,2,2,3,3,3,4,4,4)</f>
        <v>#VALUE!</v>
      </c>
      <c r="G408" s="7">
        <v>4</v>
      </c>
      <c r="H408" s="7" t="s">
        <v>45</v>
      </c>
      <c r="I408" s="7" t="s">
        <v>48</v>
      </c>
      <c r="J408" s="7" t="s">
        <v>50</v>
      </c>
      <c r="K408" s="7" t="s">
        <v>38</v>
      </c>
      <c r="L408" s="15">
        <v>629694.17062500003</v>
      </c>
    </row>
    <row r="409" spans="1:12" ht="14.25" hidden="1" customHeight="1">
      <c r="A409" s="7" t="s">
        <v>32</v>
      </c>
      <c r="B409" s="7" t="s">
        <v>44</v>
      </c>
      <c r="C409" s="7" t="s">
        <v>43</v>
      </c>
      <c r="D409" s="13">
        <v>41760</v>
      </c>
      <c r="E409" s="13" t="str">
        <f>TEXT(Table2[[#This Row],[Month]],"mmmm")</f>
        <v>May</v>
      </c>
      <c r="F409" s="13" t="e">
        <f>CHOOSE(MONTH(Table2[[#This Row],[Actual Month]]),1,1,1,2,2,2,3,3,3,4,4,4)</f>
        <v>#VALUE!</v>
      </c>
      <c r="G409" s="7">
        <v>5</v>
      </c>
      <c r="H409" s="7" t="s">
        <v>45</v>
      </c>
      <c r="I409" s="7" t="s">
        <v>48</v>
      </c>
      <c r="J409" s="7" t="s">
        <v>50</v>
      </c>
      <c r="K409" s="7" t="s">
        <v>38</v>
      </c>
      <c r="L409" s="15">
        <v>813120.22593749978</v>
      </c>
    </row>
    <row r="410" spans="1:12" ht="14.25" hidden="1" customHeight="1">
      <c r="A410" s="7" t="s">
        <v>32</v>
      </c>
      <c r="B410" s="7" t="s">
        <v>44</v>
      </c>
      <c r="C410" s="7" t="s">
        <v>43</v>
      </c>
      <c r="D410" s="13">
        <v>41791</v>
      </c>
      <c r="E410" s="13" t="str">
        <f>TEXT(Table2[[#This Row],[Month]],"mmmm")</f>
        <v>June</v>
      </c>
      <c r="F410" s="13" t="e">
        <f>CHOOSE(MONTH(Table2[[#This Row],[Actual Month]]),1,1,1,2,2,2,3,3,3,4,4,4)</f>
        <v>#VALUE!</v>
      </c>
      <c r="G410" s="7">
        <v>6</v>
      </c>
      <c r="H410" s="7" t="s">
        <v>45</v>
      </c>
      <c r="I410" s="7" t="s">
        <v>48</v>
      </c>
      <c r="J410" s="7" t="s">
        <v>50</v>
      </c>
      <c r="K410" s="7" t="s">
        <v>38</v>
      </c>
      <c r="L410" s="15">
        <v>1160616.2173125001</v>
      </c>
    </row>
    <row r="411" spans="1:12" ht="14.25" hidden="1" customHeight="1">
      <c r="A411" s="7" t="s">
        <v>32</v>
      </c>
      <c r="B411" s="7" t="s">
        <v>44</v>
      </c>
      <c r="C411" s="7" t="s">
        <v>43</v>
      </c>
      <c r="D411" s="13">
        <v>41456</v>
      </c>
      <c r="E411" s="13" t="str">
        <f>TEXT(Table2[[#This Row],[Month]],"mmmm")</f>
        <v>July</v>
      </c>
      <c r="F411" s="13" t="e">
        <f>CHOOSE(MONTH(Table2[[#This Row],[Actual Month]]),1,1,1,2,2,2,3,3,3,4,4,4)</f>
        <v>#VALUE!</v>
      </c>
      <c r="G411" s="7">
        <v>7</v>
      </c>
      <c r="H411" s="7" t="s">
        <v>45</v>
      </c>
      <c r="I411" s="7" t="s">
        <v>51</v>
      </c>
      <c r="J411" s="7" t="s">
        <v>52</v>
      </c>
      <c r="K411" s="7" t="s">
        <v>38</v>
      </c>
      <c r="L411" s="15">
        <v>716589.40510871995</v>
      </c>
    </row>
    <row r="412" spans="1:12" ht="14.25" hidden="1" customHeight="1">
      <c r="A412" s="7" t="s">
        <v>32</v>
      </c>
      <c r="B412" s="7" t="s">
        <v>44</v>
      </c>
      <c r="C412" s="7" t="s">
        <v>43</v>
      </c>
      <c r="D412" s="13">
        <v>41487</v>
      </c>
      <c r="E412" s="13" t="str">
        <f>TEXT(Table2[[#This Row],[Month]],"mmmm")</f>
        <v>August</v>
      </c>
      <c r="F412" s="13" t="e">
        <f>CHOOSE(MONTH(Table2[[#This Row],[Actual Month]]),1,1,1,2,2,2,3,3,3,4,4,4)</f>
        <v>#VALUE!</v>
      </c>
      <c r="G412" s="7">
        <v>8</v>
      </c>
      <c r="H412" s="7" t="s">
        <v>45</v>
      </c>
      <c r="I412" s="7" t="s">
        <v>51</v>
      </c>
      <c r="J412" s="7" t="s">
        <v>52</v>
      </c>
      <c r="K412" s="7" t="s">
        <v>38</v>
      </c>
      <c r="L412" s="15">
        <v>570887.05104287993</v>
      </c>
    </row>
    <row r="413" spans="1:12" ht="14.25" hidden="1" customHeight="1">
      <c r="A413" s="7" t="s">
        <v>32</v>
      </c>
      <c r="B413" s="7" t="s">
        <v>44</v>
      </c>
      <c r="C413" s="7" t="s">
        <v>43</v>
      </c>
      <c r="D413" s="13">
        <v>41518</v>
      </c>
      <c r="E413" s="13" t="str">
        <f>TEXT(Table2[[#This Row],[Month]],"mmmm")</f>
        <v>September</v>
      </c>
      <c r="F413" s="13" t="e">
        <f>CHOOSE(MONTH(Table2[[#This Row],[Actual Month]]),1,1,1,2,2,2,3,3,3,4,4,4)</f>
        <v>#VALUE!</v>
      </c>
      <c r="G413" s="7">
        <v>9</v>
      </c>
      <c r="H413" s="7" t="s">
        <v>45</v>
      </c>
      <c r="I413" s="7" t="s">
        <v>51</v>
      </c>
      <c r="J413" s="7" t="s">
        <v>52</v>
      </c>
      <c r="K413" s="7" t="s">
        <v>38</v>
      </c>
      <c r="L413" s="15">
        <v>771704.02953071985</v>
      </c>
    </row>
    <row r="414" spans="1:12" ht="14.25" hidden="1" customHeight="1">
      <c r="A414" s="7" t="s">
        <v>32</v>
      </c>
      <c r="B414" s="7" t="s">
        <v>44</v>
      </c>
      <c r="C414" s="7" t="s">
        <v>43</v>
      </c>
      <c r="D414" s="13">
        <v>41548</v>
      </c>
      <c r="E414" s="13" t="str">
        <f>TEXT(Table2[[#This Row],[Month]],"mmmm")</f>
        <v>October</v>
      </c>
      <c r="F414" s="13" t="e">
        <f>CHOOSE(MONTH(Table2[[#This Row],[Actual Month]]),1,1,1,2,2,2,3,3,3,4,4,4)</f>
        <v>#VALUE!</v>
      </c>
      <c r="G414" s="7">
        <v>10</v>
      </c>
      <c r="H414" s="7" t="s">
        <v>45</v>
      </c>
      <c r="I414" s="7" t="s">
        <v>51</v>
      </c>
      <c r="J414" s="7" t="s">
        <v>52</v>
      </c>
      <c r="K414" s="7" t="s">
        <v>38</v>
      </c>
      <c r="L414" s="15">
        <v>649114.99505423987</v>
      </c>
    </row>
    <row r="415" spans="1:12" ht="14.25" hidden="1" customHeight="1">
      <c r="A415" s="7" t="s">
        <v>32</v>
      </c>
      <c r="B415" s="7" t="s">
        <v>44</v>
      </c>
      <c r="C415" s="7" t="s">
        <v>43</v>
      </c>
      <c r="D415" s="13">
        <v>41579</v>
      </c>
      <c r="E415" s="13" t="str">
        <f>TEXT(Table2[[#This Row],[Month]],"mmmm")</f>
        <v>November</v>
      </c>
      <c r="F415" s="13" t="e">
        <f>CHOOSE(MONTH(Table2[[#This Row],[Actual Month]]),1,1,1,2,2,2,3,3,3,4,4,4)</f>
        <v>#VALUE!</v>
      </c>
      <c r="G415" s="7">
        <v>11</v>
      </c>
      <c r="H415" s="7" t="s">
        <v>45</v>
      </c>
      <c r="I415" s="7" t="s">
        <v>51</v>
      </c>
      <c r="J415" s="7" t="s">
        <v>52</v>
      </c>
      <c r="K415" s="7" t="s">
        <v>38</v>
      </c>
      <c r="L415" s="15">
        <v>551990.42113644001</v>
      </c>
    </row>
    <row r="416" spans="1:12" ht="14.25" hidden="1" customHeight="1">
      <c r="A416" s="7" t="s">
        <v>32</v>
      </c>
      <c r="B416" s="7" t="s">
        <v>44</v>
      </c>
      <c r="C416" s="7" t="s">
        <v>43</v>
      </c>
      <c r="D416" s="13">
        <v>41609</v>
      </c>
      <c r="E416" s="13" t="str">
        <f>TEXT(Table2[[#This Row],[Month]],"mmmm")</f>
        <v>December</v>
      </c>
      <c r="F416" s="13" t="e">
        <f>CHOOSE(MONTH(Table2[[#This Row],[Actual Month]]),1,1,1,2,2,2,3,3,3,4,4,4)</f>
        <v>#VALUE!</v>
      </c>
      <c r="G416" s="7">
        <v>12</v>
      </c>
      <c r="H416" s="7" t="s">
        <v>45</v>
      </c>
      <c r="I416" s="7" t="s">
        <v>51</v>
      </c>
      <c r="J416" s="7" t="s">
        <v>52</v>
      </c>
      <c r="K416" s="7" t="s">
        <v>38</v>
      </c>
      <c r="L416" s="15">
        <v>620132.77052999998</v>
      </c>
    </row>
    <row r="417" spans="1:12" ht="14.25" hidden="1" customHeight="1">
      <c r="A417" s="7" t="s">
        <v>32</v>
      </c>
      <c r="B417" s="7" t="s">
        <v>44</v>
      </c>
      <c r="C417" s="7" t="s">
        <v>43</v>
      </c>
      <c r="D417" s="13">
        <v>41640</v>
      </c>
      <c r="E417" s="13" t="str">
        <f>TEXT(Table2[[#This Row],[Month]],"mmmm")</f>
        <v>January</v>
      </c>
      <c r="F417" s="13" t="e">
        <f>CHOOSE(MONTH(Table2[[#This Row],[Actual Month]]),1,1,1,2,2,2,3,3,3,4,4,4)</f>
        <v>#VALUE!</v>
      </c>
      <c r="G417" s="7">
        <v>1</v>
      </c>
      <c r="H417" s="7" t="s">
        <v>45</v>
      </c>
      <c r="I417" s="7" t="s">
        <v>51</v>
      </c>
      <c r="J417" s="7" t="s">
        <v>52</v>
      </c>
      <c r="K417" s="7" t="s">
        <v>38</v>
      </c>
      <c r="L417" s="15">
        <v>827610.39387000003</v>
      </c>
    </row>
    <row r="418" spans="1:12" ht="14.25" hidden="1" customHeight="1">
      <c r="A418" s="7" t="s">
        <v>32</v>
      </c>
      <c r="B418" s="7" t="s">
        <v>44</v>
      </c>
      <c r="C418" s="7" t="s">
        <v>43</v>
      </c>
      <c r="D418" s="13">
        <v>41671</v>
      </c>
      <c r="E418" s="13" t="str">
        <f>TEXT(Table2[[#This Row],[Month]],"mmmm")</f>
        <v>February</v>
      </c>
      <c r="F418" s="13" t="e">
        <f>CHOOSE(MONTH(Table2[[#This Row],[Actual Month]]),1,1,1,2,2,2,3,3,3,4,4,4)</f>
        <v>#VALUE!</v>
      </c>
      <c r="G418" s="7">
        <v>2</v>
      </c>
      <c r="H418" s="7" t="s">
        <v>45</v>
      </c>
      <c r="I418" s="7" t="s">
        <v>51</v>
      </c>
      <c r="J418" s="7" t="s">
        <v>52</v>
      </c>
      <c r="K418" s="7" t="s">
        <v>38</v>
      </c>
      <c r="L418" s="15">
        <v>710692.53430499986</v>
      </c>
    </row>
    <row r="419" spans="1:12" ht="14.25" hidden="1" customHeight="1">
      <c r="A419" s="7" t="s">
        <v>32</v>
      </c>
      <c r="B419" s="7" t="s">
        <v>44</v>
      </c>
      <c r="C419" s="7" t="s">
        <v>43</v>
      </c>
      <c r="D419" s="13">
        <v>41699</v>
      </c>
      <c r="E419" s="13" t="str">
        <f>TEXT(Table2[[#This Row],[Month]],"mmmm")</f>
        <v>March</v>
      </c>
      <c r="F419" s="13" t="e">
        <f>CHOOSE(MONTH(Table2[[#This Row],[Actual Month]]),1,1,1,2,2,2,3,3,3,4,4,4)</f>
        <v>#VALUE!</v>
      </c>
      <c r="G419" s="7">
        <v>3</v>
      </c>
      <c r="H419" s="7" t="s">
        <v>45</v>
      </c>
      <c r="I419" s="7" t="s">
        <v>51</v>
      </c>
      <c r="J419" s="7" t="s">
        <v>52</v>
      </c>
      <c r="K419" s="7" t="s">
        <v>38</v>
      </c>
      <c r="L419" s="15">
        <v>999165.39342749992</v>
      </c>
    </row>
    <row r="420" spans="1:12" ht="14.25" hidden="1" customHeight="1">
      <c r="A420" s="7" t="s">
        <v>32</v>
      </c>
      <c r="B420" s="7" t="s">
        <v>44</v>
      </c>
      <c r="C420" s="7" t="s">
        <v>43</v>
      </c>
      <c r="D420" s="13">
        <v>41730</v>
      </c>
      <c r="E420" s="13" t="str">
        <f>TEXT(Table2[[#This Row],[Month]],"mmmm")</f>
        <v>April</v>
      </c>
      <c r="F420" s="13" t="e">
        <f>CHOOSE(MONTH(Table2[[#This Row],[Actual Month]]),1,1,1,2,2,2,3,3,3,4,4,4)</f>
        <v>#VALUE!</v>
      </c>
      <c r="G420" s="7">
        <v>4</v>
      </c>
      <c r="H420" s="7" t="s">
        <v>45</v>
      </c>
      <c r="I420" s="7" t="s">
        <v>51</v>
      </c>
      <c r="J420" s="7" t="s">
        <v>52</v>
      </c>
      <c r="K420" s="7" t="s">
        <v>38</v>
      </c>
      <c r="L420" s="15">
        <v>544055.76341999997</v>
      </c>
    </row>
    <row r="421" spans="1:12" ht="14.25" hidden="1" customHeight="1">
      <c r="A421" s="7" t="s">
        <v>32</v>
      </c>
      <c r="B421" s="7" t="s">
        <v>44</v>
      </c>
      <c r="C421" s="7" t="s">
        <v>43</v>
      </c>
      <c r="D421" s="13">
        <v>41760</v>
      </c>
      <c r="E421" s="13" t="str">
        <f>TEXT(Table2[[#This Row],[Month]],"mmmm")</f>
        <v>May</v>
      </c>
      <c r="F421" s="13" t="e">
        <f>CHOOSE(MONTH(Table2[[#This Row],[Actual Month]]),1,1,1,2,2,2,3,3,3,4,4,4)</f>
        <v>#VALUE!</v>
      </c>
      <c r="G421" s="7">
        <v>5</v>
      </c>
      <c r="H421" s="7" t="s">
        <v>45</v>
      </c>
      <c r="I421" s="7" t="s">
        <v>51</v>
      </c>
      <c r="J421" s="7" t="s">
        <v>52</v>
      </c>
      <c r="K421" s="7" t="s">
        <v>38</v>
      </c>
      <c r="L421" s="15">
        <v>702535.87520999974</v>
      </c>
    </row>
    <row r="422" spans="1:12" ht="14.25" hidden="1" customHeight="1">
      <c r="A422" s="7" t="s">
        <v>32</v>
      </c>
      <c r="B422" s="7" t="s">
        <v>44</v>
      </c>
      <c r="C422" s="7" t="s">
        <v>43</v>
      </c>
      <c r="D422" s="13">
        <v>41791</v>
      </c>
      <c r="E422" s="13" t="str">
        <f>TEXT(Table2[[#This Row],[Month]],"mmmm")</f>
        <v>June</v>
      </c>
      <c r="F422" s="13" t="e">
        <f>CHOOSE(MONTH(Table2[[#This Row],[Actual Month]]),1,1,1,2,2,2,3,3,3,4,4,4)</f>
        <v>#VALUE!</v>
      </c>
      <c r="G422" s="7">
        <v>6</v>
      </c>
      <c r="H422" s="7" t="s">
        <v>45</v>
      </c>
      <c r="I422" s="7" t="s">
        <v>51</v>
      </c>
      <c r="J422" s="7" t="s">
        <v>52</v>
      </c>
      <c r="K422" s="7" t="s">
        <v>38</v>
      </c>
      <c r="L422" s="15">
        <v>1002772.411758</v>
      </c>
    </row>
    <row r="423" spans="1:12" ht="14.25" hidden="1" customHeight="1">
      <c r="A423" s="7" t="s">
        <v>32</v>
      </c>
      <c r="B423" s="7" t="s">
        <v>44</v>
      </c>
      <c r="C423" s="7" t="s">
        <v>43</v>
      </c>
      <c r="D423" s="13">
        <v>41456</v>
      </c>
      <c r="E423" s="13" t="str">
        <f>TEXT(Table2[[#This Row],[Month]],"mmmm")</f>
        <v>July</v>
      </c>
      <c r="F423" s="13" t="e">
        <f>CHOOSE(MONTH(Table2[[#This Row],[Actual Month]]),1,1,1,2,2,2,3,3,3,4,4,4)</f>
        <v>#VALUE!</v>
      </c>
      <c r="G423" s="7">
        <v>7</v>
      </c>
      <c r="H423" s="7" t="s">
        <v>45</v>
      </c>
      <c r="I423" s="7" t="s">
        <v>51</v>
      </c>
      <c r="J423" s="7" t="s">
        <v>53</v>
      </c>
      <c r="K423" s="7" t="s">
        <v>38</v>
      </c>
      <c r="L423" s="15">
        <v>251329.05622500001</v>
      </c>
    </row>
    <row r="424" spans="1:12" ht="14.25" hidden="1" customHeight="1">
      <c r="A424" s="7" t="s">
        <v>32</v>
      </c>
      <c r="B424" s="7" t="s">
        <v>44</v>
      </c>
      <c r="C424" s="7" t="s">
        <v>43</v>
      </c>
      <c r="D424" s="13">
        <v>41487</v>
      </c>
      <c r="E424" s="13" t="str">
        <f>TEXT(Table2[[#This Row],[Month]],"mmmm")</f>
        <v>August</v>
      </c>
      <c r="F424" s="13" t="e">
        <f>CHOOSE(MONTH(Table2[[#This Row],[Actual Month]]),1,1,1,2,2,2,3,3,3,4,4,4)</f>
        <v>#VALUE!</v>
      </c>
      <c r="G424" s="7">
        <v>8</v>
      </c>
      <c r="H424" s="7" t="s">
        <v>45</v>
      </c>
      <c r="I424" s="7" t="s">
        <v>51</v>
      </c>
      <c r="J424" s="7" t="s">
        <v>53</v>
      </c>
      <c r="K424" s="7" t="s">
        <v>38</v>
      </c>
      <c r="L424" s="15">
        <v>200226.9399</v>
      </c>
    </row>
    <row r="425" spans="1:12" ht="14.25" hidden="1" customHeight="1">
      <c r="A425" s="7" t="s">
        <v>32</v>
      </c>
      <c r="B425" s="7" t="s">
        <v>44</v>
      </c>
      <c r="C425" s="7" t="s">
        <v>43</v>
      </c>
      <c r="D425" s="13">
        <v>41518</v>
      </c>
      <c r="E425" s="13" t="str">
        <f>TEXT(Table2[[#This Row],[Month]],"mmmm")</f>
        <v>September</v>
      </c>
      <c r="F425" s="13" t="e">
        <f>CHOOSE(MONTH(Table2[[#This Row],[Actual Month]]),1,1,1,2,2,2,3,3,3,4,4,4)</f>
        <v>#VALUE!</v>
      </c>
      <c r="G425" s="7">
        <v>9</v>
      </c>
      <c r="H425" s="7" t="s">
        <v>45</v>
      </c>
      <c r="I425" s="7" t="s">
        <v>51</v>
      </c>
      <c r="J425" s="7" t="s">
        <v>53</v>
      </c>
      <c r="K425" s="7" t="s">
        <v>38</v>
      </c>
      <c r="L425" s="15">
        <v>270659.38184999995</v>
      </c>
    </row>
    <row r="426" spans="1:12" ht="14.25" hidden="1" customHeight="1">
      <c r="A426" s="7" t="s">
        <v>32</v>
      </c>
      <c r="B426" s="7" t="s">
        <v>44</v>
      </c>
      <c r="C426" s="7" t="s">
        <v>43</v>
      </c>
      <c r="D426" s="13">
        <v>41548</v>
      </c>
      <c r="E426" s="13" t="str">
        <f>TEXT(Table2[[#This Row],[Month]],"mmmm")</f>
        <v>October</v>
      </c>
      <c r="F426" s="13" t="e">
        <f>CHOOSE(MONTH(Table2[[#This Row],[Actual Month]]),1,1,1,2,2,2,3,3,3,4,4,4)</f>
        <v>#VALUE!</v>
      </c>
      <c r="G426" s="7">
        <v>10</v>
      </c>
      <c r="H426" s="7" t="s">
        <v>45</v>
      </c>
      <c r="I426" s="7" t="s">
        <v>51</v>
      </c>
      <c r="J426" s="7" t="s">
        <v>53</v>
      </c>
      <c r="K426" s="7" t="s">
        <v>38</v>
      </c>
      <c r="L426" s="15">
        <v>227663.78894999996</v>
      </c>
    </row>
    <row r="427" spans="1:12" ht="14.25" hidden="1" customHeight="1">
      <c r="A427" s="7" t="s">
        <v>32</v>
      </c>
      <c r="B427" s="7" t="s">
        <v>44</v>
      </c>
      <c r="C427" s="7" t="s">
        <v>43</v>
      </c>
      <c r="D427" s="13">
        <v>41579</v>
      </c>
      <c r="E427" s="13" t="str">
        <f>TEXT(Table2[[#This Row],[Month]],"mmmm")</f>
        <v>November</v>
      </c>
      <c r="F427" s="13" t="e">
        <f>CHOOSE(MONTH(Table2[[#This Row],[Actual Month]]),1,1,1,2,2,2,3,3,3,4,4,4)</f>
        <v>#VALUE!</v>
      </c>
      <c r="G427" s="7">
        <v>11</v>
      </c>
      <c r="H427" s="7" t="s">
        <v>45</v>
      </c>
      <c r="I427" s="7" t="s">
        <v>51</v>
      </c>
      <c r="J427" s="7" t="s">
        <v>53</v>
      </c>
      <c r="K427" s="7" t="s">
        <v>38</v>
      </c>
      <c r="L427" s="15">
        <v>193599.33401250001</v>
      </c>
    </row>
    <row r="428" spans="1:12" ht="14.25" hidden="1" customHeight="1">
      <c r="A428" s="7" t="s">
        <v>32</v>
      </c>
      <c r="B428" s="7" t="s">
        <v>44</v>
      </c>
      <c r="C428" s="7" t="s">
        <v>43</v>
      </c>
      <c r="D428" s="13">
        <v>41609</v>
      </c>
      <c r="E428" s="13" t="str">
        <f>TEXT(Table2[[#This Row],[Month]],"mmmm")</f>
        <v>December</v>
      </c>
      <c r="F428" s="13" t="e">
        <f>CHOOSE(MONTH(Table2[[#This Row],[Actual Month]]),1,1,1,2,2,2,3,3,3,4,4,4)</f>
        <v>#VALUE!</v>
      </c>
      <c r="G428" s="7">
        <v>12</v>
      </c>
      <c r="H428" s="7" t="s">
        <v>45</v>
      </c>
      <c r="I428" s="7" t="s">
        <v>51</v>
      </c>
      <c r="J428" s="7" t="s">
        <v>53</v>
      </c>
      <c r="K428" s="7" t="s">
        <v>38</v>
      </c>
      <c r="L428" s="15">
        <v>143549.25243750002</v>
      </c>
    </row>
    <row r="429" spans="1:12" ht="14.25" hidden="1" customHeight="1">
      <c r="A429" s="7" t="s">
        <v>32</v>
      </c>
      <c r="B429" s="7" t="s">
        <v>44</v>
      </c>
      <c r="C429" s="7" t="s">
        <v>43</v>
      </c>
      <c r="D429" s="13">
        <v>41640</v>
      </c>
      <c r="E429" s="13" t="str">
        <f>TEXT(Table2[[#This Row],[Month]],"mmmm")</f>
        <v>January</v>
      </c>
      <c r="F429" s="13" t="e">
        <f>CHOOSE(MONTH(Table2[[#This Row],[Actual Month]]),1,1,1,2,2,2,3,3,3,4,4,4)</f>
        <v>#VALUE!</v>
      </c>
      <c r="G429" s="7">
        <v>1</v>
      </c>
      <c r="H429" s="7" t="s">
        <v>45</v>
      </c>
      <c r="I429" s="7" t="s">
        <v>51</v>
      </c>
      <c r="J429" s="7" t="s">
        <v>53</v>
      </c>
      <c r="K429" s="7" t="s">
        <v>38</v>
      </c>
      <c r="L429" s="15">
        <v>153261.18405000001</v>
      </c>
    </row>
    <row r="430" spans="1:12" ht="14.25" hidden="1" customHeight="1">
      <c r="A430" s="7" t="s">
        <v>32</v>
      </c>
      <c r="B430" s="7" t="s">
        <v>44</v>
      </c>
      <c r="C430" s="7" t="s">
        <v>43</v>
      </c>
      <c r="D430" s="13">
        <v>41671</v>
      </c>
      <c r="E430" s="13" t="str">
        <f>TEXT(Table2[[#This Row],[Month]],"mmmm")</f>
        <v>February</v>
      </c>
      <c r="F430" s="13" t="e">
        <f>CHOOSE(MONTH(Table2[[#This Row],[Actual Month]]),1,1,1,2,2,2,3,3,3,4,4,4)</f>
        <v>#VALUE!</v>
      </c>
      <c r="G430" s="7">
        <v>2</v>
      </c>
      <c r="H430" s="7" t="s">
        <v>45</v>
      </c>
      <c r="I430" s="7" t="s">
        <v>51</v>
      </c>
      <c r="J430" s="7" t="s">
        <v>53</v>
      </c>
      <c r="K430" s="7" t="s">
        <v>38</v>
      </c>
      <c r="L430" s="15">
        <v>131609.72857499999</v>
      </c>
    </row>
    <row r="431" spans="1:12" ht="14.25" hidden="1" customHeight="1">
      <c r="A431" s="7" t="s">
        <v>32</v>
      </c>
      <c r="B431" s="7" t="s">
        <v>44</v>
      </c>
      <c r="C431" s="7" t="s">
        <v>43</v>
      </c>
      <c r="D431" s="13">
        <v>41699</v>
      </c>
      <c r="E431" s="13" t="str">
        <f>TEXT(Table2[[#This Row],[Month]],"mmmm")</f>
        <v>March</v>
      </c>
      <c r="F431" s="13" t="e">
        <f>CHOOSE(MONTH(Table2[[#This Row],[Actual Month]]),1,1,1,2,2,2,3,3,3,4,4,4)</f>
        <v>#VALUE!</v>
      </c>
      <c r="G431" s="7">
        <v>3</v>
      </c>
      <c r="H431" s="7" t="s">
        <v>45</v>
      </c>
      <c r="I431" s="7" t="s">
        <v>51</v>
      </c>
      <c r="J431" s="7" t="s">
        <v>53</v>
      </c>
      <c r="K431" s="7" t="s">
        <v>38</v>
      </c>
      <c r="L431" s="15">
        <v>185030.62841250002</v>
      </c>
    </row>
    <row r="432" spans="1:12" ht="14.25" hidden="1" customHeight="1">
      <c r="A432" s="7" t="s">
        <v>32</v>
      </c>
      <c r="B432" s="7" t="s">
        <v>44</v>
      </c>
      <c r="C432" s="7" t="s">
        <v>43</v>
      </c>
      <c r="D432" s="13">
        <v>41730</v>
      </c>
      <c r="E432" s="13" t="str">
        <f>TEXT(Table2[[#This Row],[Month]],"mmmm")</f>
        <v>April</v>
      </c>
      <c r="F432" s="13" t="e">
        <f>CHOOSE(MONTH(Table2[[#This Row],[Actual Month]]),1,1,1,2,2,2,3,3,3,4,4,4)</f>
        <v>#VALUE!</v>
      </c>
      <c r="G432" s="7">
        <v>4</v>
      </c>
      <c r="H432" s="7" t="s">
        <v>45</v>
      </c>
      <c r="I432" s="7" t="s">
        <v>51</v>
      </c>
      <c r="J432" s="7" t="s">
        <v>53</v>
      </c>
      <c r="K432" s="7" t="s">
        <v>38</v>
      </c>
      <c r="L432" s="15">
        <v>100751.0673</v>
      </c>
    </row>
    <row r="433" spans="1:12" ht="14.25" hidden="1" customHeight="1">
      <c r="A433" s="7" t="s">
        <v>32</v>
      </c>
      <c r="B433" s="7" t="s">
        <v>44</v>
      </c>
      <c r="C433" s="7" t="s">
        <v>43</v>
      </c>
      <c r="D433" s="13">
        <v>41760</v>
      </c>
      <c r="E433" s="13" t="str">
        <f>TEXT(Table2[[#This Row],[Month]],"mmmm")</f>
        <v>May</v>
      </c>
      <c r="F433" s="13" t="e">
        <f>CHOOSE(MONTH(Table2[[#This Row],[Actual Month]]),1,1,1,2,2,2,3,3,3,4,4,4)</f>
        <v>#VALUE!</v>
      </c>
      <c r="G433" s="7">
        <v>5</v>
      </c>
      <c r="H433" s="7" t="s">
        <v>45</v>
      </c>
      <c r="I433" s="7" t="s">
        <v>51</v>
      </c>
      <c r="J433" s="7" t="s">
        <v>53</v>
      </c>
      <c r="K433" s="7" t="s">
        <v>38</v>
      </c>
      <c r="L433" s="15">
        <v>130099.23614999997</v>
      </c>
    </row>
    <row r="434" spans="1:12" ht="14.25" hidden="1" customHeight="1">
      <c r="A434" s="7" t="s">
        <v>32</v>
      </c>
      <c r="B434" s="7" t="s">
        <v>44</v>
      </c>
      <c r="C434" s="7" t="s">
        <v>43</v>
      </c>
      <c r="D434" s="13">
        <v>41791</v>
      </c>
      <c r="E434" s="13" t="str">
        <f>TEXT(Table2[[#This Row],[Month]],"mmmm")</f>
        <v>June</v>
      </c>
      <c r="F434" s="13" t="e">
        <f>CHOOSE(MONTH(Table2[[#This Row],[Actual Month]]),1,1,1,2,2,2,3,3,3,4,4,4)</f>
        <v>#VALUE!</v>
      </c>
      <c r="G434" s="7">
        <v>6</v>
      </c>
      <c r="H434" s="7" t="s">
        <v>45</v>
      </c>
      <c r="I434" s="7" t="s">
        <v>51</v>
      </c>
      <c r="J434" s="7" t="s">
        <v>53</v>
      </c>
      <c r="K434" s="7" t="s">
        <v>38</v>
      </c>
      <c r="L434" s="15">
        <v>232123.24346250005</v>
      </c>
    </row>
    <row r="435" spans="1:12" ht="14.25" hidden="1" customHeight="1">
      <c r="A435" s="7" t="s">
        <v>32</v>
      </c>
      <c r="B435" s="7" t="s">
        <v>44</v>
      </c>
      <c r="C435" s="7" t="s">
        <v>43</v>
      </c>
      <c r="D435" s="13">
        <v>41456</v>
      </c>
      <c r="E435" s="13" t="str">
        <f>TEXT(Table2[[#This Row],[Month]],"mmmm")</f>
        <v>July</v>
      </c>
      <c r="F435" s="13" t="e">
        <f>CHOOSE(MONTH(Table2[[#This Row],[Actual Month]]),1,1,1,2,2,2,3,3,3,4,4,4)</f>
        <v>#VALUE!</v>
      </c>
      <c r="G435" s="7">
        <v>7</v>
      </c>
      <c r="H435" s="7" t="s">
        <v>45</v>
      </c>
      <c r="I435" s="7" t="s">
        <v>51</v>
      </c>
      <c r="J435" s="7" t="s">
        <v>54</v>
      </c>
      <c r="K435" s="7" t="s">
        <v>38</v>
      </c>
      <c r="L435" s="15">
        <v>623296.05943799997</v>
      </c>
    </row>
    <row r="436" spans="1:12" ht="14.25" hidden="1" customHeight="1">
      <c r="A436" s="7" t="s">
        <v>32</v>
      </c>
      <c r="B436" s="7" t="s">
        <v>44</v>
      </c>
      <c r="C436" s="7" t="s">
        <v>43</v>
      </c>
      <c r="D436" s="13">
        <v>41487</v>
      </c>
      <c r="E436" s="13" t="str">
        <f>TEXT(Table2[[#This Row],[Month]],"mmmm")</f>
        <v>August</v>
      </c>
      <c r="F436" s="13" t="e">
        <f>CHOOSE(MONTH(Table2[[#This Row],[Actual Month]]),1,1,1,2,2,2,3,3,3,4,4,4)</f>
        <v>#VALUE!</v>
      </c>
      <c r="G436" s="7">
        <v>8</v>
      </c>
      <c r="H436" s="7" t="s">
        <v>45</v>
      </c>
      <c r="I436" s="7" t="s">
        <v>51</v>
      </c>
      <c r="J436" s="7" t="s">
        <v>54</v>
      </c>
      <c r="K436" s="7" t="s">
        <v>38</v>
      </c>
      <c r="L436" s="15">
        <v>496562.81095199991</v>
      </c>
    </row>
    <row r="437" spans="1:12" ht="14.25" hidden="1" customHeight="1">
      <c r="A437" s="7" t="s">
        <v>32</v>
      </c>
      <c r="B437" s="7" t="s">
        <v>44</v>
      </c>
      <c r="C437" s="7" t="s">
        <v>43</v>
      </c>
      <c r="D437" s="13">
        <v>41518</v>
      </c>
      <c r="E437" s="13" t="str">
        <f>TEXT(Table2[[#This Row],[Month]],"mmmm")</f>
        <v>September</v>
      </c>
      <c r="F437" s="13" t="e">
        <f>CHOOSE(MONTH(Table2[[#This Row],[Actual Month]]),1,1,1,2,2,2,3,3,3,4,4,4)</f>
        <v>#VALUE!</v>
      </c>
      <c r="G437" s="7">
        <v>9</v>
      </c>
      <c r="H437" s="7" t="s">
        <v>45</v>
      </c>
      <c r="I437" s="7" t="s">
        <v>51</v>
      </c>
      <c r="J437" s="7" t="s">
        <v>54</v>
      </c>
      <c r="K437" s="7" t="s">
        <v>38</v>
      </c>
      <c r="L437" s="15">
        <v>671235.2669879999</v>
      </c>
    </row>
    <row r="438" spans="1:12" ht="14.25" hidden="1" customHeight="1">
      <c r="A438" s="7" t="s">
        <v>32</v>
      </c>
      <c r="B438" s="7" t="s">
        <v>44</v>
      </c>
      <c r="C438" s="7" t="s">
        <v>43</v>
      </c>
      <c r="D438" s="13">
        <v>41548</v>
      </c>
      <c r="E438" s="13" t="str">
        <f>TEXT(Table2[[#This Row],[Month]],"mmmm")</f>
        <v>October</v>
      </c>
      <c r="F438" s="13" t="e">
        <f>CHOOSE(MONTH(Table2[[#This Row],[Actual Month]]),1,1,1,2,2,2,3,3,3,4,4,4)</f>
        <v>#VALUE!</v>
      </c>
      <c r="G438" s="7">
        <v>10</v>
      </c>
      <c r="H438" s="7" t="s">
        <v>45</v>
      </c>
      <c r="I438" s="7" t="s">
        <v>51</v>
      </c>
      <c r="J438" s="7" t="s">
        <v>54</v>
      </c>
      <c r="K438" s="7" t="s">
        <v>38</v>
      </c>
      <c r="L438" s="15">
        <v>564606.19659599988</v>
      </c>
    </row>
    <row r="439" spans="1:12" ht="14.25" hidden="1" customHeight="1">
      <c r="A439" s="7" t="s">
        <v>32</v>
      </c>
      <c r="B439" s="7" t="s">
        <v>44</v>
      </c>
      <c r="C439" s="7" t="s">
        <v>43</v>
      </c>
      <c r="D439" s="13">
        <v>41579</v>
      </c>
      <c r="E439" s="13" t="str">
        <f>TEXT(Table2[[#This Row],[Month]],"mmmm")</f>
        <v>November</v>
      </c>
      <c r="F439" s="13" t="e">
        <f>CHOOSE(MONTH(Table2[[#This Row],[Actual Month]]),1,1,1,2,2,2,3,3,3,4,4,4)</f>
        <v>#VALUE!</v>
      </c>
      <c r="G439" s="7">
        <v>11</v>
      </c>
      <c r="H439" s="7" t="s">
        <v>45</v>
      </c>
      <c r="I439" s="7" t="s">
        <v>51</v>
      </c>
      <c r="J439" s="7" t="s">
        <v>54</v>
      </c>
      <c r="K439" s="7" t="s">
        <v>38</v>
      </c>
      <c r="L439" s="15">
        <v>480126.34835100005</v>
      </c>
    </row>
    <row r="440" spans="1:12" ht="14.25" hidden="1" customHeight="1">
      <c r="A440" s="7" t="s">
        <v>32</v>
      </c>
      <c r="B440" s="7" t="s">
        <v>44</v>
      </c>
      <c r="C440" s="7" t="s">
        <v>43</v>
      </c>
      <c r="D440" s="13">
        <v>41609</v>
      </c>
      <c r="E440" s="13" t="str">
        <f>TEXT(Table2[[#This Row],[Month]],"mmmm")</f>
        <v>December</v>
      </c>
      <c r="F440" s="13" t="e">
        <f>CHOOSE(MONTH(Table2[[#This Row],[Actual Month]]),1,1,1,2,2,2,3,3,3,4,4,4)</f>
        <v>#VALUE!</v>
      </c>
      <c r="G440" s="7">
        <v>12</v>
      </c>
      <c r="H440" s="7" t="s">
        <v>45</v>
      </c>
      <c r="I440" s="7" t="s">
        <v>51</v>
      </c>
      <c r="J440" s="7" t="s">
        <v>54</v>
      </c>
      <c r="K440" s="7" t="s">
        <v>38</v>
      </c>
      <c r="L440" s="15">
        <v>356002.146045</v>
      </c>
    </row>
    <row r="441" spans="1:12" ht="14.25" hidden="1" customHeight="1">
      <c r="A441" s="7" t="s">
        <v>32</v>
      </c>
      <c r="B441" s="7" t="s">
        <v>44</v>
      </c>
      <c r="C441" s="7" t="s">
        <v>43</v>
      </c>
      <c r="D441" s="13">
        <v>41640</v>
      </c>
      <c r="E441" s="13" t="str">
        <f>TEXT(Table2[[#This Row],[Month]],"mmmm")</f>
        <v>January</v>
      </c>
      <c r="F441" s="13" t="e">
        <f>CHOOSE(MONTH(Table2[[#This Row],[Actual Month]]),1,1,1,2,2,2,3,3,3,4,4,4)</f>
        <v>#VALUE!</v>
      </c>
      <c r="G441" s="7">
        <v>1</v>
      </c>
      <c r="H441" s="7" t="s">
        <v>45</v>
      </c>
      <c r="I441" s="7" t="s">
        <v>51</v>
      </c>
      <c r="J441" s="7" t="s">
        <v>54</v>
      </c>
      <c r="K441" s="7" t="s">
        <v>38</v>
      </c>
      <c r="L441" s="15">
        <v>380087.73644399998</v>
      </c>
    </row>
    <row r="442" spans="1:12" ht="14.25" hidden="1" customHeight="1">
      <c r="A442" s="7" t="s">
        <v>32</v>
      </c>
      <c r="B442" s="7" t="s">
        <v>44</v>
      </c>
      <c r="C442" s="7" t="s">
        <v>43</v>
      </c>
      <c r="D442" s="13">
        <v>41671</v>
      </c>
      <c r="E442" s="13" t="str">
        <f>TEXT(Table2[[#This Row],[Month]],"mmmm")</f>
        <v>February</v>
      </c>
      <c r="F442" s="13" t="e">
        <f>CHOOSE(MONTH(Table2[[#This Row],[Actual Month]]),1,1,1,2,2,2,3,3,3,4,4,4)</f>
        <v>#VALUE!</v>
      </c>
      <c r="G442" s="7">
        <v>2</v>
      </c>
      <c r="H442" s="7" t="s">
        <v>45</v>
      </c>
      <c r="I442" s="7" t="s">
        <v>51</v>
      </c>
      <c r="J442" s="7" t="s">
        <v>54</v>
      </c>
      <c r="K442" s="7" t="s">
        <v>38</v>
      </c>
      <c r="L442" s="15">
        <v>326392.12686599995</v>
      </c>
    </row>
    <row r="443" spans="1:12" ht="14.25" hidden="1" customHeight="1">
      <c r="A443" s="7" t="s">
        <v>32</v>
      </c>
      <c r="B443" s="7" t="s">
        <v>44</v>
      </c>
      <c r="C443" s="7" t="s">
        <v>43</v>
      </c>
      <c r="D443" s="13">
        <v>41699</v>
      </c>
      <c r="E443" s="13" t="str">
        <f>TEXT(Table2[[#This Row],[Month]],"mmmm")</f>
        <v>March</v>
      </c>
      <c r="F443" s="13" t="e">
        <f>CHOOSE(MONTH(Table2[[#This Row],[Actual Month]]),1,1,1,2,2,2,3,3,3,4,4,4)</f>
        <v>#VALUE!</v>
      </c>
      <c r="G443" s="7">
        <v>3</v>
      </c>
      <c r="H443" s="7" t="s">
        <v>45</v>
      </c>
      <c r="I443" s="7" t="s">
        <v>51</v>
      </c>
      <c r="J443" s="7" t="s">
        <v>54</v>
      </c>
      <c r="K443" s="7" t="s">
        <v>38</v>
      </c>
      <c r="L443" s="15">
        <v>458875.95846300002</v>
      </c>
    </row>
    <row r="444" spans="1:12" ht="14.25" hidden="1" customHeight="1">
      <c r="A444" s="7" t="s">
        <v>32</v>
      </c>
      <c r="B444" s="7" t="s">
        <v>44</v>
      </c>
      <c r="C444" s="7" t="s">
        <v>43</v>
      </c>
      <c r="D444" s="13">
        <v>41730</v>
      </c>
      <c r="E444" s="13" t="str">
        <f>TEXT(Table2[[#This Row],[Month]],"mmmm")</f>
        <v>April</v>
      </c>
      <c r="F444" s="13" t="e">
        <f>CHOOSE(MONTH(Table2[[#This Row],[Actual Month]]),1,1,1,2,2,2,3,3,3,4,4,4)</f>
        <v>#VALUE!</v>
      </c>
      <c r="G444" s="7">
        <v>4</v>
      </c>
      <c r="H444" s="7" t="s">
        <v>45</v>
      </c>
      <c r="I444" s="7" t="s">
        <v>51</v>
      </c>
      <c r="J444" s="7" t="s">
        <v>54</v>
      </c>
      <c r="K444" s="7" t="s">
        <v>38</v>
      </c>
      <c r="L444" s="15">
        <v>249862.64690399999</v>
      </c>
    </row>
    <row r="445" spans="1:12" ht="14.25" hidden="1" customHeight="1">
      <c r="A445" s="7" t="s">
        <v>32</v>
      </c>
      <c r="B445" s="7" t="s">
        <v>44</v>
      </c>
      <c r="C445" s="7" t="s">
        <v>43</v>
      </c>
      <c r="D445" s="13">
        <v>41760</v>
      </c>
      <c r="E445" s="13" t="str">
        <f>TEXT(Table2[[#This Row],[Month]],"mmmm")</f>
        <v>May</v>
      </c>
      <c r="F445" s="13" t="e">
        <f>CHOOSE(MONTH(Table2[[#This Row],[Actual Month]]),1,1,1,2,2,2,3,3,3,4,4,4)</f>
        <v>#VALUE!</v>
      </c>
      <c r="G445" s="7">
        <v>5</v>
      </c>
      <c r="H445" s="7" t="s">
        <v>45</v>
      </c>
      <c r="I445" s="7" t="s">
        <v>51</v>
      </c>
      <c r="J445" s="7" t="s">
        <v>54</v>
      </c>
      <c r="K445" s="7" t="s">
        <v>38</v>
      </c>
      <c r="L445" s="15">
        <v>322646.10565199988</v>
      </c>
    </row>
    <row r="446" spans="1:12" ht="14.25" hidden="1" customHeight="1">
      <c r="A446" s="7" t="s">
        <v>32</v>
      </c>
      <c r="B446" s="7" t="s">
        <v>44</v>
      </c>
      <c r="C446" s="7" t="s">
        <v>43</v>
      </c>
      <c r="D446" s="13">
        <v>41791</v>
      </c>
      <c r="E446" s="13" t="str">
        <f>TEXT(Table2[[#This Row],[Month]],"mmmm")</f>
        <v>June</v>
      </c>
      <c r="F446" s="13" t="e">
        <f>CHOOSE(MONTH(Table2[[#This Row],[Actual Month]]),1,1,1,2,2,2,3,3,3,4,4,4)</f>
        <v>#VALUE!</v>
      </c>
      <c r="G446" s="7">
        <v>6</v>
      </c>
      <c r="H446" s="7" t="s">
        <v>45</v>
      </c>
      <c r="I446" s="7" t="s">
        <v>51</v>
      </c>
      <c r="J446" s="7" t="s">
        <v>54</v>
      </c>
      <c r="K446" s="7" t="s">
        <v>38</v>
      </c>
      <c r="L446" s="15">
        <v>575665.6437870001</v>
      </c>
    </row>
    <row r="447" spans="1:12" ht="14.25" hidden="1" customHeight="1">
      <c r="A447" s="7" t="s">
        <v>32</v>
      </c>
      <c r="B447" s="7" t="s">
        <v>44</v>
      </c>
      <c r="C447" s="7" t="s">
        <v>43</v>
      </c>
      <c r="D447" s="13">
        <v>41456</v>
      </c>
      <c r="E447" s="13" t="str">
        <f>TEXT(Table2[[#This Row],[Month]],"mmmm")</f>
        <v>July</v>
      </c>
      <c r="F447" s="13" t="e">
        <f>CHOOSE(MONTH(Table2[[#This Row],[Actual Month]]),1,1,1,2,2,2,3,3,3,4,4,4)</f>
        <v>#VALUE!</v>
      </c>
      <c r="G447" s="7">
        <v>7</v>
      </c>
      <c r="H447" s="7" t="s">
        <v>45</v>
      </c>
      <c r="I447" s="7" t="s">
        <v>51</v>
      </c>
      <c r="J447" s="7" t="s">
        <v>55</v>
      </c>
      <c r="K447" s="7" t="s">
        <v>38</v>
      </c>
      <c r="L447" s="15">
        <v>211116.407229</v>
      </c>
    </row>
    <row r="448" spans="1:12" ht="14.25" hidden="1" customHeight="1">
      <c r="A448" s="7" t="s">
        <v>32</v>
      </c>
      <c r="B448" s="7" t="s">
        <v>44</v>
      </c>
      <c r="C448" s="7" t="s">
        <v>43</v>
      </c>
      <c r="D448" s="13">
        <v>41487</v>
      </c>
      <c r="E448" s="13" t="str">
        <f>TEXT(Table2[[#This Row],[Month]],"mmmm")</f>
        <v>August</v>
      </c>
      <c r="F448" s="13" t="e">
        <f>CHOOSE(MONTH(Table2[[#This Row],[Actual Month]]),1,1,1,2,2,2,3,3,3,4,4,4)</f>
        <v>#VALUE!</v>
      </c>
      <c r="G448" s="7">
        <v>8</v>
      </c>
      <c r="H448" s="7" t="s">
        <v>45</v>
      </c>
      <c r="I448" s="7" t="s">
        <v>51</v>
      </c>
      <c r="J448" s="7" t="s">
        <v>55</v>
      </c>
      <c r="K448" s="7" t="s">
        <v>38</v>
      </c>
      <c r="L448" s="15">
        <v>168190.62951599999</v>
      </c>
    </row>
    <row r="449" spans="1:12" ht="14.25" hidden="1" customHeight="1">
      <c r="A449" s="7" t="s">
        <v>32</v>
      </c>
      <c r="B449" s="7" t="s">
        <v>44</v>
      </c>
      <c r="C449" s="7" t="s">
        <v>43</v>
      </c>
      <c r="D449" s="13">
        <v>41518</v>
      </c>
      <c r="E449" s="13" t="str">
        <f>TEXT(Table2[[#This Row],[Month]],"mmmm")</f>
        <v>September</v>
      </c>
      <c r="F449" s="13" t="e">
        <f>CHOOSE(MONTH(Table2[[#This Row],[Actual Month]]),1,1,1,2,2,2,3,3,3,4,4,4)</f>
        <v>#VALUE!</v>
      </c>
      <c r="G449" s="7">
        <v>9</v>
      </c>
      <c r="H449" s="7" t="s">
        <v>45</v>
      </c>
      <c r="I449" s="7" t="s">
        <v>51</v>
      </c>
      <c r="J449" s="7" t="s">
        <v>55</v>
      </c>
      <c r="K449" s="7" t="s">
        <v>38</v>
      </c>
      <c r="L449" s="15">
        <v>227353.88075399998</v>
      </c>
    </row>
    <row r="450" spans="1:12" ht="14.25" hidden="1" customHeight="1">
      <c r="A450" s="7" t="s">
        <v>32</v>
      </c>
      <c r="B450" s="7" t="s">
        <v>44</v>
      </c>
      <c r="C450" s="7" t="s">
        <v>43</v>
      </c>
      <c r="D450" s="13">
        <v>41548</v>
      </c>
      <c r="E450" s="13" t="str">
        <f>TEXT(Table2[[#This Row],[Month]],"mmmm")</f>
        <v>October</v>
      </c>
      <c r="F450" s="13" t="e">
        <f>CHOOSE(MONTH(Table2[[#This Row],[Actual Month]]),1,1,1,2,2,2,3,3,3,4,4,4)</f>
        <v>#VALUE!</v>
      </c>
      <c r="G450" s="7">
        <v>10</v>
      </c>
      <c r="H450" s="7" t="s">
        <v>45</v>
      </c>
      <c r="I450" s="7" t="s">
        <v>51</v>
      </c>
      <c r="J450" s="7" t="s">
        <v>55</v>
      </c>
      <c r="K450" s="7" t="s">
        <v>38</v>
      </c>
      <c r="L450" s="15">
        <v>191237.58271799999</v>
      </c>
    </row>
    <row r="451" spans="1:12" ht="14.25" hidden="1" customHeight="1">
      <c r="A451" s="7" t="s">
        <v>32</v>
      </c>
      <c r="B451" s="7" t="s">
        <v>44</v>
      </c>
      <c r="C451" s="7" t="s">
        <v>43</v>
      </c>
      <c r="D451" s="13">
        <v>41579</v>
      </c>
      <c r="E451" s="13" t="str">
        <f>TEXT(Table2[[#This Row],[Month]],"mmmm")</f>
        <v>November</v>
      </c>
      <c r="F451" s="13" t="e">
        <f>CHOOSE(MONTH(Table2[[#This Row],[Actual Month]]),1,1,1,2,2,2,3,3,3,4,4,4)</f>
        <v>#VALUE!</v>
      </c>
      <c r="G451" s="7">
        <v>11</v>
      </c>
      <c r="H451" s="7" t="s">
        <v>45</v>
      </c>
      <c r="I451" s="7" t="s">
        <v>51</v>
      </c>
      <c r="J451" s="7" t="s">
        <v>55</v>
      </c>
      <c r="K451" s="7" t="s">
        <v>38</v>
      </c>
      <c r="L451" s="15">
        <v>162623.44057050001</v>
      </c>
    </row>
    <row r="452" spans="1:12" ht="14.25" hidden="1" customHeight="1">
      <c r="A452" s="7" t="s">
        <v>32</v>
      </c>
      <c r="B452" s="7" t="s">
        <v>44</v>
      </c>
      <c r="C452" s="7" t="s">
        <v>43</v>
      </c>
      <c r="D452" s="13">
        <v>41609</v>
      </c>
      <c r="E452" s="13" t="str">
        <f>TEXT(Table2[[#This Row],[Month]],"mmmm")</f>
        <v>December</v>
      </c>
      <c r="F452" s="13" t="e">
        <f>CHOOSE(MONTH(Table2[[#This Row],[Actual Month]]),1,1,1,2,2,2,3,3,3,4,4,4)</f>
        <v>#VALUE!</v>
      </c>
      <c r="G452" s="7">
        <v>12</v>
      </c>
      <c r="H452" s="7" t="s">
        <v>45</v>
      </c>
      <c r="I452" s="7" t="s">
        <v>51</v>
      </c>
      <c r="J452" s="7" t="s">
        <v>55</v>
      </c>
      <c r="K452" s="7" t="s">
        <v>38</v>
      </c>
      <c r="L452" s="15">
        <v>120581.37204750002</v>
      </c>
    </row>
    <row r="453" spans="1:12" ht="14.25" hidden="1" customHeight="1">
      <c r="A453" s="7" t="s">
        <v>32</v>
      </c>
      <c r="B453" s="7" t="s">
        <v>44</v>
      </c>
      <c r="C453" s="7" t="s">
        <v>43</v>
      </c>
      <c r="D453" s="13">
        <v>41640</v>
      </c>
      <c r="E453" s="13" t="str">
        <f>TEXT(Table2[[#This Row],[Month]],"mmmm")</f>
        <v>January</v>
      </c>
      <c r="F453" s="13" t="e">
        <f>CHOOSE(MONTH(Table2[[#This Row],[Actual Month]]),1,1,1,2,2,2,3,3,3,4,4,4)</f>
        <v>#VALUE!</v>
      </c>
      <c r="G453" s="7">
        <v>1</v>
      </c>
      <c r="H453" s="7" t="s">
        <v>45</v>
      </c>
      <c r="I453" s="7" t="s">
        <v>51</v>
      </c>
      <c r="J453" s="7" t="s">
        <v>55</v>
      </c>
      <c r="K453" s="7" t="s">
        <v>38</v>
      </c>
      <c r="L453" s="15">
        <v>128739.394602</v>
      </c>
    </row>
    <row r="454" spans="1:12" ht="14.25" hidden="1" customHeight="1">
      <c r="A454" s="7" t="s">
        <v>32</v>
      </c>
      <c r="B454" s="7" t="s">
        <v>44</v>
      </c>
      <c r="C454" s="7" t="s">
        <v>43</v>
      </c>
      <c r="D454" s="13">
        <v>41671</v>
      </c>
      <c r="E454" s="13" t="str">
        <f>TEXT(Table2[[#This Row],[Month]],"mmmm")</f>
        <v>February</v>
      </c>
      <c r="F454" s="13" t="e">
        <f>CHOOSE(MONTH(Table2[[#This Row],[Actual Month]]),1,1,1,2,2,2,3,3,3,4,4,4)</f>
        <v>#VALUE!</v>
      </c>
      <c r="G454" s="7">
        <v>2</v>
      </c>
      <c r="H454" s="7" t="s">
        <v>45</v>
      </c>
      <c r="I454" s="7" t="s">
        <v>51</v>
      </c>
      <c r="J454" s="7" t="s">
        <v>55</v>
      </c>
      <c r="K454" s="7" t="s">
        <v>38</v>
      </c>
      <c r="L454" s="15">
        <v>110552.17200299999</v>
      </c>
    </row>
    <row r="455" spans="1:12" ht="14.25" hidden="1" customHeight="1">
      <c r="A455" s="7" t="s">
        <v>32</v>
      </c>
      <c r="B455" s="7" t="s">
        <v>44</v>
      </c>
      <c r="C455" s="7" t="s">
        <v>43</v>
      </c>
      <c r="D455" s="13">
        <v>41699</v>
      </c>
      <c r="E455" s="13" t="str">
        <f>TEXT(Table2[[#This Row],[Month]],"mmmm")</f>
        <v>March</v>
      </c>
      <c r="F455" s="13" t="e">
        <f>CHOOSE(MONTH(Table2[[#This Row],[Actual Month]]),1,1,1,2,2,2,3,3,3,4,4,4)</f>
        <v>#VALUE!</v>
      </c>
      <c r="G455" s="7">
        <v>3</v>
      </c>
      <c r="H455" s="7" t="s">
        <v>45</v>
      </c>
      <c r="I455" s="7" t="s">
        <v>51</v>
      </c>
      <c r="J455" s="7" t="s">
        <v>55</v>
      </c>
      <c r="K455" s="7" t="s">
        <v>38</v>
      </c>
      <c r="L455" s="15">
        <v>155425.7278665</v>
      </c>
    </row>
    <row r="456" spans="1:12" ht="14.25" hidden="1" customHeight="1">
      <c r="A456" s="7" t="s">
        <v>32</v>
      </c>
      <c r="B456" s="7" t="s">
        <v>44</v>
      </c>
      <c r="C456" s="7" t="s">
        <v>43</v>
      </c>
      <c r="D456" s="13">
        <v>41730</v>
      </c>
      <c r="E456" s="13" t="str">
        <f>TEXT(Table2[[#This Row],[Month]],"mmmm")</f>
        <v>April</v>
      </c>
      <c r="F456" s="13" t="e">
        <f>CHOOSE(MONTH(Table2[[#This Row],[Actual Month]]),1,1,1,2,2,2,3,3,3,4,4,4)</f>
        <v>#VALUE!</v>
      </c>
      <c r="G456" s="7">
        <v>4</v>
      </c>
      <c r="H456" s="7" t="s">
        <v>45</v>
      </c>
      <c r="I456" s="7" t="s">
        <v>51</v>
      </c>
      <c r="J456" s="7" t="s">
        <v>55</v>
      </c>
      <c r="K456" s="7" t="s">
        <v>38</v>
      </c>
      <c r="L456" s="15">
        <v>84630.896531999999</v>
      </c>
    </row>
    <row r="457" spans="1:12" ht="14.25" hidden="1" customHeight="1">
      <c r="A457" s="7" t="s">
        <v>32</v>
      </c>
      <c r="B457" s="7" t="s">
        <v>44</v>
      </c>
      <c r="C457" s="7" t="s">
        <v>43</v>
      </c>
      <c r="D457" s="13">
        <v>41760</v>
      </c>
      <c r="E457" s="13" t="str">
        <f>TEXT(Table2[[#This Row],[Month]],"mmmm")</f>
        <v>May</v>
      </c>
      <c r="F457" s="13" t="e">
        <f>CHOOSE(MONTH(Table2[[#This Row],[Actual Month]]),1,1,1,2,2,2,3,3,3,4,4,4)</f>
        <v>#VALUE!</v>
      </c>
      <c r="G457" s="7">
        <v>5</v>
      </c>
      <c r="H457" s="7" t="s">
        <v>45</v>
      </c>
      <c r="I457" s="7" t="s">
        <v>51</v>
      </c>
      <c r="J457" s="7" t="s">
        <v>55</v>
      </c>
      <c r="K457" s="7" t="s">
        <v>38</v>
      </c>
      <c r="L457" s="15">
        <v>109283.35836599997</v>
      </c>
    </row>
    <row r="458" spans="1:12" ht="14.25" hidden="1" customHeight="1">
      <c r="A458" s="7" t="s">
        <v>32</v>
      </c>
      <c r="B458" s="7" t="s">
        <v>44</v>
      </c>
      <c r="C458" s="7" t="s">
        <v>43</v>
      </c>
      <c r="D458" s="13">
        <v>41791</v>
      </c>
      <c r="E458" s="13" t="str">
        <f>TEXT(Table2[[#This Row],[Month]],"mmmm")</f>
        <v>June</v>
      </c>
      <c r="F458" s="13" t="e">
        <f>CHOOSE(MONTH(Table2[[#This Row],[Actual Month]]),1,1,1,2,2,2,3,3,3,4,4,4)</f>
        <v>#VALUE!</v>
      </c>
      <c r="G458" s="7">
        <v>6</v>
      </c>
      <c r="H458" s="7" t="s">
        <v>45</v>
      </c>
      <c r="I458" s="7" t="s">
        <v>51</v>
      </c>
      <c r="J458" s="7" t="s">
        <v>55</v>
      </c>
      <c r="K458" s="7" t="s">
        <v>38</v>
      </c>
      <c r="L458" s="15">
        <v>194983.52450850004</v>
      </c>
    </row>
    <row r="459" spans="1:12" ht="14.25" hidden="1" customHeight="1">
      <c r="A459" s="7" t="s">
        <v>32</v>
      </c>
      <c r="B459" s="7" t="s">
        <v>44</v>
      </c>
      <c r="C459" s="7" t="s">
        <v>43</v>
      </c>
      <c r="D459" s="13">
        <v>41456</v>
      </c>
      <c r="E459" s="13" t="str">
        <f>TEXT(Table2[[#This Row],[Month]],"mmmm")</f>
        <v>July</v>
      </c>
      <c r="F459" s="13" t="e">
        <f>CHOOSE(MONTH(Table2[[#This Row],[Actual Month]]),1,1,1,2,2,2,3,3,3,4,4,4)</f>
        <v>#VALUE!</v>
      </c>
      <c r="G459" s="7">
        <v>7</v>
      </c>
      <c r="H459" s="7" t="s">
        <v>45</v>
      </c>
      <c r="I459" s="7" t="s">
        <v>56</v>
      </c>
      <c r="J459" s="7" t="s">
        <v>57</v>
      </c>
      <c r="K459" s="7" t="s">
        <v>38</v>
      </c>
      <c r="L459" s="15">
        <v>3015948.6746999999</v>
      </c>
    </row>
    <row r="460" spans="1:12" ht="14.25" hidden="1" customHeight="1">
      <c r="A460" s="7" t="s">
        <v>32</v>
      </c>
      <c r="B460" s="7" t="s">
        <v>44</v>
      </c>
      <c r="C460" s="7" t="s">
        <v>43</v>
      </c>
      <c r="D460" s="13">
        <v>41487</v>
      </c>
      <c r="E460" s="13" t="str">
        <f>TEXT(Table2[[#This Row],[Month]],"mmmm")</f>
        <v>August</v>
      </c>
      <c r="F460" s="13" t="e">
        <f>CHOOSE(MONTH(Table2[[#This Row],[Actual Month]]),1,1,1,2,2,2,3,3,3,4,4,4)</f>
        <v>#VALUE!</v>
      </c>
      <c r="G460" s="7">
        <v>8</v>
      </c>
      <c r="H460" s="7" t="s">
        <v>45</v>
      </c>
      <c r="I460" s="7" t="s">
        <v>56</v>
      </c>
      <c r="J460" s="7" t="s">
        <v>57</v>
      </c>
      <c r="K460" s="7" t="s">
        <v>38</v>
      </c>
      <c r="L460" s="15">
        <v>2402723.2787999995</v>
      </c>
    </row>
    <row r="461" spans="1:12" ht="14.25" hidden="1" customHeight="1">
      <c r="A461" s="7" t="s">
        <v>32</v>
      </c>
      <c r="B461" s="7" t="s">
        <v>44</v>
      </c>
      <c r="C461" s="7" t="s">
        <v>43</v>
      </c>
      <c r="D461" s="13">
        <v>41518</v>
      </c>
      <c r="E461" s="13" t="str">
        <f>TEXT(Table2[[#This Row],[Month]],"mmmm")</f>
        <v>September</v>
      </c>
      <c r="F461" s="13" t="e">
        <f>CHOOSE(MONTH(Table2[[#This Row],[Actual Month]]),1,1,1,2,2,2,3,3,3,4,4,4)</f>
        <v>#VALUE!</v>
      </c>
      <c r="G461" s="7">
        <v>9</v>
      </c>
      <c r="H461" s="7" t="s">
        <v>45</v>
      </c>
      <c r="I461" s="7" t="s">
        <v>56</v>
      </c>
      <c r="J461" s="7" t="s">
        <v>57</v>
      </c>
      <c r="K461" s="7" t="s">
        <v>38</v>
      </c>
      <c r="L461" s="15">
        <v>3247912.5821999996</v>
      </c>
    </row>
    <row r="462" spans="1:12" ht="14.25" hidden="1" customHeight="1">
      <c r="A462" s="7" t="s">
        <v>32</v>
      </c>
      <c r="B462" s="7" t="s">
        <v>44</v>
      </c>
      <c r="C462" s="7" t="s">
        <v>43</v>
      </c>
      <c r="D462" s="13">
        <v>41548</v>
      </c>
      <c r="E462" s="13" t="str">
        <f>TEXT(Table2[[#This Row],[Month]],"mmmm")</f>
        <v>October</v>
      </c>
      <c r="F462" s="13" t="e">
        <f>CHOOSE(MONTH(Table2[[#This Row],[Actual Month]]),1,1,1,2,2,2,3,3,3,4,4,4)</f>
        <v>#VALUE!</v>
      </c>
      <c r="G462" s="7">
        <v>10</v>
      </c>
      <c r="H462" s="7" t="s">
        <v>45</v>
      </c>
      <c r="I462" s="7" t="s">
        <v>56</v>
      </c>
      <c r="J462" s="7" t="s">
        <v>57</v>
      </c>
      <c r="K462" s="7" t="s">
        <v>38</v>
      </c>
      <c r="L462" s="15">
        <v>2731965.4673999995</v>
      </c>
    </row>
    <row r="463" spans="1:12" ht="14.25" hidden="1" customHeight="1">
      <c r="A463" s="7" t="s">
        <v>32</v>
      </c>
      <c r="B463" s="7" t="s">
        <v>44</v>
      </c>
      <c r="C463" s="7" t="s">
        <v>43</v>
      </c>
      <c r="D463" s="13">
        <v>41579</v>
      </c>
      <c r="E463" s="13" t="str">
        <f>TEXT(Table2[[#This Row],[Month]],"mmmm")</f>
        <v>November</v>
      </c>
      <c r="F463" s="13" t="e">
        <f>CHOOSE(MONTH(Table2[[#This Row],[Actual Month]]),1,1,1,2,2,2,3,3,3,4,4,4)</f>
        <v>#VALUE!</v>
      </c>
      <c r="G463" s="7">
        <v>11</v>
      </c>
      <c r="H463" s="7" t="s">
        <v>45</v>
      </c>
      <c r="I463" s="7" t="s">
        <v>56</v>
      </c>
      <c r="J463" s="7" t="s">
        <v>57</v>
      </c>
      <c r="K463" s="7" t="s">
        <v>38</v>
      </c>
      <c r="L463" s="15">
        <v>2323192.0081500001</v>
      </c>
    </row>
    <row r="464" spans="1:12" ht="14.25" hidden="1" customHeight="1">
      <c r="A464" s="7" t="s">
        <v>32</v>
      </c>
      <c r="B464" s="7" t="s">
        <v>44</v>
      </c>
      <c r="C464" s="7" t="s">
        <v>43</v>
      </c>
      <c r="D464" s="13">
        <v>41609</v>
      </c>
      <c r="E464" s="13" t="str">
        <f>TEXT(Table2[[#This Row],[Month]],"mmmm")</f>
        <v>December</v>
      </c>
      <c r="F464" s="13" t="e">
        <f>CHOOSE(MONTH(Table2[[#This Row],[Actual Month]]),1,1,1,2,2,2,3,3,3,4,4,4)</f>
        <v>#VALUE!</v>
      </c>
      <c r="G464" s="7">
        <v>12</v>
      </c>
      <c r="H464" s="7" t="s">
        <v>45</v>
      </c>
      <c r="I464" s="7" t="s">
        <v>56</v>
      </c>
      <c r="J464" s="7" t="s">
        <v>57</v>
      </c>
      <c r="K464" s="7" t="s">
        <v>38</v>
      </c>
      <c r="L464" s="15">
        <v>1722591.0292499999</v>
      </c>
    </row>
    <row r="465" spans="1:14" ht="14.25" hidden="1" customHeight="1">
      <c r="A465" s="7" t="s">
        <v>32</v>
      </c>
      <c r="B465" s="7" t="s">
        <v>44</v>
      </c>
      <c r="C465" s="7" t="s">
        <v>43</v>
      </c>
      <c r="D465" s="13">
        <v>41640</v>
      </c>
      <c r="E465" s="13" t="str">
        <f>TEXT(Table2[[#This Row],[Month]],"mmmm")</f>
        <v>January</v>
      </c>
      <c r="F465" s="13" t="e">
        <f>CHOOSE(MONTH(Table2[[#This Row],[Actual Month]]),1,1,1,2,2,2,3,3,3,4,4,4)</f>
        <v>#VALUE!</v>
      </c>
      <c r="G465" s="7">
        <v>1</v>
      </c>
      <c r="H465" s="7" t="s">
        <v>45</v>
      </c>
      <c r="I465" s="7" t="s">
        <v>56</v>
      </c>
      <c r="J465" s="7" t="s">
        <v>57</v>
      </c>
      <c r="K465" s="7" t="s">
        <v>38</v>
      </c>
      <c r="L465" s="15">
        <v>1839134.2085999998</v>
      </c>
    </row>
    <row r="466" spans="1:14" ht="14.25" hidden="1" customHeight="1">
      <c r="A466" s="7" t="s">
        <v>32</v>
      </c>
      <c r="B466" s="7" t="s">
        <v>44</v>
      </c>
      <c r="C466" s="7" t="s">
        <v>43</v>
      </c>
      <c r="D466" s="13">
        <v>41671</v>
      </c>
      <c r="E466" s="13" t="str">
        <f>TEXT(Table2[[#This Row],[Month]],"mmmm")</f>
        <v>February</v>
      </c>
      <c r="F466" s="13" t="e">
        <f>CHOOSE(MONTH(Table2[[#This Row],[Actual Month]]),1,1,1,2,2,2,3,3,3,4,4,4)</f>
        <v>#VALUE!</v>
      </c>
      <c r="G466" s="7">
        <v>2</v>
      </c>
      <c r="H466" s="7" t="s">
        <v>45</v>
      </c>
      <c r="I466" s="7" t="s">
        <v>56</v>
      </c>
      <c r="J466" s="7" t="s">
        <v>57</v>
      </c>
      <c r="K466" s="7" t="s">
        <v>38</v>
      </c>
      <c r="L466" s="15">
        <v>2579316.7429</v>
      </c>
    </row>
    <row r="467" spans="1:14" ht="14.25" hidden="1" customHeight="1">
      <c r="A467" s="7" t="s">
        <v>32</v>
      </c>
      <c r="B467" s="7" t="s">
        <v>44</v>
      </c>
      <c r="C467" s="7" t="s">
        <v>43</v>
      </c>
      <c r="D467" s="13">
        <v>41699</v>
      </c>
      <c r="E467" s="13" t="str">
        <f>TEXT(Table2[[#This Row],[Month]],"mmmm")</f>
        <v>March</v>
      </c>
      <c r="F467" s="13" t="e">
        <f>CHOOSE(MONTH(Table2[[#This Row],[Actual Month]]),1,1,1,2,2,2,3,3,3,4,4,4)</f>
        <v>#VALUE!</v>
      </c>
      <c r="G467" s="7">
        <v>3</v>
      </c>
      <c r="H467" s="7" t="s">
        <v>45</v>
      </c>
      <c r="I467" s="7" t="s">
        <v>56</v>
      </c>
      <c r="J467" s="7" t="s">
        <v>57</v>
      </c>
      <c r="K467" s="7" t="s">
        <v>38</v>
      </c>
      <c r="L467" s="15">
        <v>2220367.5409499998</v>
      </c>
    </row>
    <row r="468" spans="1:14" ht="14.25" hidden="1" customHeight="1">
      <c r="A468" s="7" t="s">
        <v>32</v>
      </c>
      <c r="B468" s="7" t="s">
        <v>44</v>
      </c>
      <c r="C468" s="7" t="s">
        <v>43</v>
      </c>
      <c r="D468" s="13">
        <v>41730</v>
      </c>
      <c r="E468" s="13" t="str">
        <f>TEXT(Table2[[#This Row],[Month]],"mmmm")</f>
        <v>April</v>
      </c>
      <c r="F468" s="13" t="e">
        <f>CHOOSE(MONTH(Table2[[#This Row],[Actual Month]]),1,1,1,2,2,2,3,3,3,4,4,4)</f>
        <v>#VALUE!</v>
      </c>
      <c r="G468" s="7">
        <v>4</v>
      </c>
      <c r="H468" s="7" t="s">
        <v>45</v>
      </c>
      <c r="I468" s="7" t="s">
        <v>56</v>
      </c>
      <c r="J468" s="7" t="s">
        <v>57</v>
      </c>
      <c r="K468" s="7" t="s">
        <v>38</v>
      </c>
      <c r="L468" s="15">
        <v>2209012.8075999999</v>
      </c>
    </row>
    <row r="469" spans="1:14" ht="14.25" hidden="1" customHeight="1">
      <c r="A469" s="7" t="s">
        <v>32</v>
      </c>
      <c r="B469" s="7" t="s">
        <v>44</v>
      </c>
      <c r="C469" s="7" t="s">
        <v>43</v>
      </c>
      <c r="D469" s="13">
        <v>41760</v>
      </c>
      <c r="E469" s="13" t="str">
        <f>TEXT(Table2[[#This Row],[Month]],"mmmm")</f>
        <v>May</v>
      </c>
      <c r="F469" s="13" t="e">
        <f>CHOOSE(MONTH(Table2[[#This Row],[Actual Month]]),1,1,1,2,2,2,3,3,3,4,4,4)</f>
        <v>#VALUE!</v>
      </c>
      <c r="G469" s="7">
        <v>5</v>
      </c>
      <c r="H469" s="7" t="s">
        <v>45</v>
      </c>
      <c r="I469" s="7" t="s">
        <v>56</v>
      </c>
      <c r="J469" s="7" t="s">
        <v>57</v>
      </c>
      <c r="K469" s="7" t="s">
        <v>38</v>
      </c>
      <c r="L469" s="15">
        <v>2561190.8338000001</v>
      </c>
    </row>
    <row r="470" spans="1:14" ht="14.25" hidden="1" customHeight="1">
      <c r="A470" s="7" t="s">
        <v>32</v>
      </c>
      <c r="B470" s="7" t="s">
        <v>44</v>
      </c>
      <c r="C470" s="7" t="s">
        <v>43</v>
      </c>
      <c r="D470" s="13">
        <v>41791</v>
      </c>
      <c r="E470" s="13" t="str">
        <f>TEXT(Table2[[#This Row],[Month]],"mmmm")</f>
        <v>June</v>
      </c>
      <c r="F470" s="13" t="e">
        <f>CHOOSE(MONTH(Table2[[#This Row],[Actual Month]]),1,1,1,2,2,2,3,3,3,4,4,4)</f>
        <v>#VALUE!</v>
      </c>
      <c r="G470" s="7">
        <v>6</v>
      </c>
      <c r="H470" s="7" t="s">
        <v>45</v>
      </c>
      <c r="I470" s="7" t="s">
        <v>56</v>
      </c>
      <c r="J470" s="7" t="s">
        <v>57</v>
      </c>
      <c r="K470" s="7" t="s">
        <v>38</v>
      </c>
      <c r="L470" s="15">
        <v>2785478.9215500001</v>
      </c>
    </row>
    <row r="471" spans="1:14" ht="14.25" hidden="1" customHeight="1">
      <c r="A471" s="7" t="s">
        <v>58</v>
      </c>
      <c r="B471" s="7" t="s">
        <v>33</v>
      </c>
      <c r="C471" s="7" t="s">
        <v>34</v>
      </c>
      <c r="D471" s="13">
        <v>41456</v>
      </c>
      <c r="E471" s="13" t="str">
        <f>TEXT(Table2[[#This Row],[Month]],"mmmm")</f>
        <v>July</v>
      </c>
      <c r="F471" s="13" t="e">
        <f>CHOOSE(MONTH(Table2[[#This Row],[Actual Month]]),1,1,1,2,2,2,3,3,3,4,4,4)</f>
        <v>#VALUE!</v>
      </c>
      <c r="G471" s="14">
        <f t="shared" ref="G471:G534" si="6">MONTH(D471)</f>
        <v>7</v>
      </c>
      <c r="H471" s="14" t="s">
        <v>35</v>
      </c>
      <c r="I471" s="7" t="s">
        <v>36</v>
      </c>
      <c r="J471" s="7" t="s">
        <v>37</v>
      </c>
      <c r="K471" s="7" t="s">
        <v>38</v>
      </c>
      <c r="L471" s="15">
        <v>1393573.1617478998</v>
      </c>
      <c r="M471" s="18"/>
    </row>
    <row r="472" spans="1:14" ht="14.25" hidden="1" customHeight="1">
      <c r="A472" s="7" t="s">
        <v>58</v>
      </c>
      <c r="B472" s="7" t="s">
        <v>33</v>
      </c>
      <c r="C472" s="7" t="s">
        <v>34</v>
      </c>
      <c r="D472" s="13">
        <v>41487</v>
      </c>
      <c r="E472" s="13" t="str">
        <f>TEXT(Table2[[#This Row],[Month]],"mmmm")</f>
        <v>August</v>
      </c>
      <c r="F472" s="13" t="e">
        <f>CHOOSE(MONTH(Table2[[#This Row],[Actual Month]]),1,1,1,2,2,2,3,3,3,4,4,4)</f>
        <v>#VALUE!</v>
      </c>
      <c r="G472" s="14">
        <f t="shared" si="6"/>
        <v>8</v>
      </c>
      <c r="H472" s="14" t="s">
        <v>35</v>
      </c>
      <c r="I472" s="7" t="s">
        <v>36</v>
      </c>
      <c r="J472" s="7" t="s">
        <v>37</v>
      </c>
      <c r="K472" s="7" t="s">
        <v>38</v>
      </c>
      <c r="L472" s="15">
        <v>1485861.087351725</v>
      </c>
      <c r="M472" s="18"/>
      <c r="N472" s="17"/>
    </row>
    <row r="473" spans="1:14" ht="14.25" hidden="1" customHeight="1">
      <c r="A473" s="7" t="s">
        <v>58</v>
      </c>
      <c r="B473" s="7" t="s">
        <v>33</v>
      </c>
      <c r="C473" s="7" t="s">
        <v>34</v>
      </c>
      <c r="D473" s="13">
        <v>41518</v>
      </c>
      <c r="E473" s="13" t="str">
        <f>TEXT(Table2[[#This Row],[Month]],"mmmm")</f>
        <v>September</v>
      </c>
      <c r="F473" s="13" t="e">
        <f>CHOOSE(MONTH(Table2[[#This Row],[Actual Month]]),1,1,1,2,2,2,3,3,3,4,4,4)</f>
        <v>#VALUE!</v>
      </c>
      <c r="G473" s="14">
        <f t="shared" si="6"/>
        <v>9</v>
      </c>
      <c r="H473" s="14" t="s">
        <v>35</v>
      </c>
      <c r="I473" s="7" t="s">
        <v>36</v>
      </c>
      <c r="J473" s="7" t="s">
        <v>37</v>
      </c>
      <c r="K473" s="7" t="s">
        <v>38</v>
      </c>
      <c r="L473" s="15">
        <v>1365590.417499</v>
      </c>
      <c r="M473" s="18"/>
      <c r="N473" s="17"/>
    </row>
    <row r="474" spans="1:14" ht="14.25" hidden="1" customHeight="1">
      <c r="A474" s="7" t="s">
        <v>58</v>
      </c>
      <c r="B474" s="7" t="s">
        <v>33</v>
      </c>
      <c r="C474" s="7" t="s">
        <v>34</v>
      </c>
      <c r="D474" s="13">
        <v>41548</v>
      </c>
      <c r="E474" s="13" t="str">
        <f>TEXT(Table2[[#This Row],[Month]],"mmmm")</f>
        <v>October</v>
      </c>
      <c r="F474" s="13" t="e">
        <f>CHOOSE(MONTH(Table2[[#This Row],[Actual Month]]),1,1,1,2,2,2,3,3,3,4,4,4)</f>
        <v>#VALUE!</v>
      </c>
      <c r="G474" s="14">
        <f t="shared" si="6"/>
        <v>10</v>
      </c>
      <c r="H474" s="14" t="s">
        <v>35</v>
      </c>
      <c r="I474" s="7" t="s">
        <v>36</v>
      </c>
      <c r="J474" s="7" t="s">
        <v>37</v>
      </c>
      <c r="K474" s="7" t="s">
        <v>38</v>
      </c>
      <c r="L474" s="15">
        <v>1190958.0396727999</v>
      </c>
      <c r="M474" s="18"/>
      <c r="N474" s="17"/>
    </row>
    <row r="475" spans="1:14" ht="14.25" hidden="1" customHeight="1">
      <c r="A475" s="7" t="s">
        <v>58</v>
      </c>
      <c r="B475" s="7" t="s">
        <v>33</v>
      </c>
      <c r="C475" s="7" t="s">
        <v>34</v>
      </c>
      <c r="D475" s="13">
        <v>41579</v>
      </c>
      <c r="E475" s="13" t="str">
        <f>TEXT(Table2[[#This Row],[Month]],"mmmm")</f>
        <v>November</v>
      </c>
      <c r="F475" s="13" t="e">
        <f>CHOOSE(MONTH(Table2[[#This Row],[Actual Month]]),1,1,1,2,2,2,3,3,3,4,4,4)</f>
        <v>#VALUE!</v>
      </c>
      <c r="G475" s="14">
        <f t="shared" si="6"/>
        <v>11</v>
      </c>
      <c r="H475" s="14" t="s">
        <v>35</v>
      </c>
      <c r="I475" s="7" t="s">
        <v>36</v>
      </c>
      <c r="J475" s="7" t="s">
        <v>37</v>
      </c>
      <c r="K475" s="7" t="s">
        <v>38</v>
      </c>
      <c r="L475" s="15">
        <v>1446085.9455937999</v>
      </c>
      <c r="M475" s="18"/>
      <c r="N475" s="17"/>
    </row>
    <row r="476" spans="1:14" ht="14.25" hidden="1" customHeight="1">
      <c r="A476" s="7" t="s">
        <v>58</v>
      </c>
      <c r="B476" s="7" t="s">
        <v>33</v>
      </c>
      <c r="C476" s="7" t="s">
        <v>34</v>
      </c>
      <c r="D476" s="13">
        <v>41609</v>
      </c>
      <c r="E476" s="13" t="str">
        <f>TEXT(Table2[[#This Row],[Month]],"mmmm")</f>
        <v>December</v>
      </c>
      <c r="F476" s="13" t="e">
        <f>CHOOSE(MONTH(Table2[[#This Row],[Actual Month]]),1,1,1,2,2,2,3,3,3,4,4,4)</f>
        <v>#VALUE!</v>
      </c>
      <c r="G476" s="14">
        <f t="shared" si="6"/>
        <v>12</v>
      </c>
      <c r="H476" s="14" t="s">
        <v>35</v>
      </c>
      <c r="I476" s="7" t="s">
        <v>36</v>
      </c>
      <c r="J476" s="7" t="s">
        <v>37</v>
      </c>
      <c r="K476" s="7" t="s">
        <v>38</v>
      </c>
      <c r="L476" s="15">
        <v>1339684.6011239251</v>
      </c>
      <c r="M476" s="18"/>
      <c r="N476" s="17"/>
    </row>
    <row r="477" spans="1:14" ht="14.25" hidden="1" customHeight="1">
      <c r="A477" s="7" t="s">
        <v>58</v>
      </c>
      <c r="B477" s="7" t="s">
        <v>33</v>
      </c>
      <c r="C477" s="7" t="s">
        <v>34</v>
      </c>
      <c r="D477" s="13">
        <v>41640</v>
      </c>
      <c r="E477" s="13" t="str">
        <f>TEXT(Table2[[#This Row],[Month]],"mmmm")</f>
        <v>January</v>
      </c>
      <c r="F477" s="13" t="e">
        <f>CHOOSE(MONTH(Table2[[#This Row],[Actual Month]]),1,1,1,2,2,2,3,3,3,4,4,4)</f>
        <v>#VALUE!</v>
      </c>
      <c r="G477" s="14">
        <f t="shared" si="6"/>
        <v>1</v>
      </c>
      <c r="H477" s="14" t="s">
        <v>35</v>
      </c>
      <c r="I477" s="7" t="s">
        <v>36</v>
      </c>
      <c r="J477" s="7" t="s">
        <v>37</v>
      </c>
      <c r="K477" s="7" t="s">
        <v>38</v>
      </c>
      <c r="L477" s="15">
        <v>1936684.0881708246</v>
      </c>
      <c r="M477" s="18"/>
      <c r="N477" s="17"/>
    </row>
    <row r="478" spans="1:14" ht="14.25" hidden="1" customHeight="1">
      <c r="A478" s="7" t="s">
        <v>58</v>
      </c>
      <c r="B478" s="7" t="s">
        <v>33</v>
      </c>
      <c r="C478" s="7" t="s">
        <v>34</v>
      </c>
      <c r="D478" s="13">
        <v>41671</v>
      </c>
      <c r="E478" s="13" t="str">
        <f>TEXT(Table2[[#This Row],[Month]],"mmmm")</f>
        <v>February</v>
      </c>
      <c r="F478" s="13" t="e">
        <f>CHOOSE(MONTH(Table2[[#This Row],[Actual Month]]),1,1,1,2,2,2,3,3,3,4,4,4)</f>
        <v>#VALUE!</v>
      </c>
      <c r="G478" s="14">
        <f t="shared" si="6"/>
        <v>2</v>
      </c>
      <c r="H478" s="14" t="s">
        <v>35</v>
      </c>
      <c r="I478" s="7" t="s">
        <v>36</v>
      </c>
      <c r="J478" s="7" t="s">
        <v>37</v>
      </c>
      <c r="K478" s="7" t="s">
        <v>38</v>
      </c>
      <c r="L478" s="15">
        <v>1649599.6146714</v>
      </c>
      <c r="M478" s="18"/>
      <c r="N478" s="17"/>
    </row>
    <row r="479" spans="1:14" ht="14.25" hidden="1" customHeight="1">
      <c r="A479" s="7" t="s">
        <v>58</v>
      </c>
      <c r="B479" s="7" t="s">
        <v>33</v>
      </c>
      <c r="C479" s="7" t="s">
        <v>34</v>
      </c>
      <c r="D479" s="13">
        <v>41699</v>
      </c>
      <c r="E479" s="13" t="str">
        <f>TEXT(Table2[[#This Row],[Month]],"mmmm")</f>
        <v>March</v>
      </c>
      <c r="F479" s="13" t="e">
        <f>CHOOSE(MONTH(Table2[[#This Row],[Actual Month]]),1,1,1,2,2,2,3,3,3,4,4,4)</f>
        <v>#VALUE!</v>
      </c>
      <c r="G479" s="14">
        <f t="shared" si="6"/>
        <v>3</v>
      </c>
      <c r="H479" s="14" t="s">
        <v>35</v>
      </c>
      <c r="I479" s="7" t="s">
        <v>36</v>
      </c>
      <c r="J479" s="7" t="s">
        <v>37</v>
      </c>
      <c r="K479" s="7" t="s">
        <v>38</v>
      </c>
      <c r="L479" s="15">
        <v>1849481.8077553997</v>
      </c>
      <c r="M479" s="18"/>
      <c r="N479" s="17"/>
    </row>
    <row r="480" spans="1:14" ht="14.25" hidden="1" customHeight="1">
      <c r="A480" s="7" t="s">
        <v>58</v>
      </c>
      <c r="B480" s="7" t="s">
        <v>33</v>
      </c>
      <c r="C480" s="7" t="s">
        <v>34</v>
      </c>
      <c r="D480" s="13">
        <v>41730</v>
      </c>
      <c r="E480" s="13" t="str">
        <f>TEXT(Table2[[#This Row],[Month]],"mmmm")</f>
        <v>April</v>
      </c>
      <c r="F480" s="13" t="e">
        <f>CHOOSE(MONTH(Table2[[#This Row],[Actual Month]]),1,1,1,2,2,2,3,3,3,4,4,4)</f>
        <v>#VALUE!</v>
      </c>
      <c r="G480" s="14">
        <f t="shared" si="6"/>
        <v>4</v>
      </c>
      <c r="H480" s="14" t="s">
        <v>35</v>
      </c>
      <c r="I480" s="7" t="s">
        <v>36</v>
      </c>
      <c r="J480" s="7" t="s">
        <v>37</v>
      </c>
      <c r="K480" s="7" t="s">
        <v>38</v>
      </c>
      <c r="L480" s="15">
        <v>1283332.6260195</v>
      </c>
      <c r="M480" s="18"/>
      <c r="N480" s="17"/>
    </row>
    <row r="481" spans="1:14" ht="14.25" hidden="1" customHeight="1">
      <c r="A481" s="7" t="s">
        <v>58</v>
      </c>
      <c r="B481" s="7" t="s">
        <v>33</v>
      </c>
      <c r="C481" s="7" t="s">
        <v>34</v>
      </c>
      <c r="D481" s="13">
        <v>41760</v>
      </c>
      <c r="E481" s="13" t="str">
        <f>TEXT(Table2[[#This Row],[Month]],"mmmm")</f>
        <v>May</v>
      </c>
      <c r="F481" s="13" t="e">
        <f>CHOOSE(MONTH(Table2[[#This Row],[Actual Month]]),1,1,1,2,2,2,3,3,3,4,4,4)</f>
        <v>#VALUE!</v>
      </c>
      <c r="G481" s="14">
        <f t="shared" si="6"/>
        <v>5</v>
      </c>
      <c r="H481" s="14" t="s">
        <v>35</v>
      </c>
      <c r="I481" s="7" t="s">
        <v>36</v>
      </c>
      <c r="J481" s="7" t="s">
        <v>37</v>
      </c>
      <c r="K481" s="7" t="s">
        <v>38</v>
      </c>
      <c r="L481" s="15">
        <v>1392102.2684495498</v>
      </c>
      <c r="M481" s="18"/>
      <c r="N481" s="17"/>
    </row>
    <row r="482" spans="1:14" ht="14.25" hidden="1" customHeight="1">
      <c r="A482" s="7" t="s">
        <v>58</v>
      </c>
      <c r="B482" s="7" t="s">
        <v>33</v>
      </c>
      <c r="C482" s="7" t="s">
        <v>34</v>
      </c>
      <c r="D482" s="13">
        <v>41791</v>
      </c>
      <c r="E482" s="13" t="str">
        <f>TEXT(Table2[[#This Row],[Month]],"mmmm")</f>
        <v>June</v>
      </c>
      <c r="F482" s="13" t="e">
        <f>CHOOSE(MONTH(Table2[[#This Row],[Actual Month]]),1,1,1,2,2,2,3,3,3,4,4,4)</f>
        <v>#VALUE!</v>
      </c>
      <c r="G482" s="14">
        <f t="shared" si="6"/>
        <v>6</v>
      </c>
      <c r="H482" s="14" t="s">
        <v>35</v>
      </c>
      <c r="I482" s="7" t="s">
        <v>36</v>
      </c>
      <c r="J482" s="7" t="s">
        <v>37</v>
      </c>
      <c r="K482" s="7" t="s">
        <v>38</v>
      </c>
      <c r="L482" s="15">
        <v>1411857.9438288501</v>
      </c>
      <c r="M482" s="18"/>
      <c r="N482" s="17"/>
    </row>
    <row r="483" spans="1:14" ht="14.25" hidden="1" customHeight="1">
      <c r="A483" s="7" t="s">
        <v>58</v>
      </c>
      <c r="B483" s="7" t="s">
        <v>33</v>
      </c>
      <c r="C483" s="7" t="s">
        <v>34</v>
      </c>
      <c r="D483" s="13">
        <v>41456</v>
      </c>
      <c r="E483" s="13" t="str">
        <f>TEXT(Table2[[#This Row],[Month]],"mmmm")</f>
        <v>July</v>
      </c>
      <c r="F483" s="13" t="e">
        <f>CHOOSE(MONTH(Table2[[#This Row],[Actual Month]]),1,1,1,2,2,2,3,3,3,4,4,4)</f>
        <v>#VALUE!</v>
      </c>
      <c r="G483" s="14">
        <f t="shared" si="6"/>
        <v>7</v>
      </c>
      <c r="H483" s="14" t="s">
        <v>35</v>
      </c>
      <c r="I483" s="7" t="s">
        <v>36</v>
      </c>
      <c r="J483" s="7" t="s">
        <v>39</v>
      </c>
      <c r="K483" s="7" t="s">
        <v>38</v>
      </c>
      <c r="L483" s="15">
        <v>1625486.6059647598</v>
      </c>
      <c r="M483" s="18"/>
      <c r="N483" s="17"/>
    </row>
    <row r="484" spans="1:14" ht="14.25" hidden="1" customHeight="1">
      <c r="A484" s="7" t="s">
        <v>58</v>
      </c>
      <c r="B484" s="7" t="s">
        <v>33</v>
      </c>
      <c r="C484" s="7" t="s">
        <v>34</v>
      </c>
      <c r="D484" s="13">
        <v>41487</v>
      </c>
      <c r="E484" s="13" t="str">
        <f>TEXT(Table2[[#This Row],[Month]],"mmmm")</f>
        <v>August</v>
      </c>
      <c r="F484" s="13" t="e">
        <f>CHOOSE(MONTH(Table2[[#This Row],[Actual Month]]),1,1,1,2,2,2,3,3,3,4,4,4)</f>
        <v>#VALUE!</v>
      </c>
      <c r="G484" s="14">
        <f t="shared" si="6"/>
        <v>8</v>
      </c>
      <c r="H484" s="14" t="s">
        <v>35</v>
      </c>
      <c r="I484" s="7" t="s">
        <v>36</v>
      </c>
      <c r="J484" s="7" t="s">
        <v>39</v>
      </c>
      <c r="K484" s="7" t="s">
        <v>38</v>
      </c>
      <c r="L484" s="15">
        <v>1659895.1751643799</v>
      </c>
      <c r="M484" s="18"/>
      <c r="N484" s="17"/>
    </row>
    <row r="485" spans="1:14" ht="14.25" hidden="1" customHeight="1">
      <c r="A485" s="7" t="s">
        <v>58</v>
      </c>
      <c r="B485" s="7" t="s">
        <v>33</v>
      </c>
      <c r="C485" s="7" t="s">
        <v>34</v>
      </c>
      <c r="D485" s="13">
        <v>41518</v>
      </c>
      <c r="E485" s="13" t="str">
        <f>TEXT(Table2[[#This Row],[Month]],"mmmm")</f>
        <v>September</v>
      </c>
      <c r="F485" s="13" t="e">
        <f>CHOOSE(MONTH(Table2[[#This Row],[Actual Month]]),1,1,1,2,2,2,3,3,3,4,4,4)</f>
        <v>#VALUE!</v>
      </c>
      <c r="G485" s="14">
        <f t="shared" si="6"/>
        <v>9</v>
      </c>
      <c r="H485" s="14" t="s">
        <v>35</v>
      </c>
      <c r="I485" s="7" t="s">
        <v>36</v>
      </c>
      <c r="J485" s="7" t="s">
        <v>39</v>
      </c>
      <c r="K485" s="7" t="s">
        <v>38</v>
      </c>
      <c r="L485" s="15">
        <v>1444191.4899026998</v>
      </c>
      <c r="M485" s="18"/>
      <c r="N485" s="17"/>
    </row>
    <row r="486" spans="1:14" ht="14.25" hidden="1" customHeight="1">
      <c r="A486" s="7" t="s">
        <v>58</v>
      </c>
      <c r="B486" s="7" t="s">
        <v>33</v>
      </c>
      <c r="C486" s="7" t="s">
        <v>34</v>
      </c>
      <c r="D486" s="13">
        <v>41548</v>
      </c>
      <c r="E486" s="13" t="str">
        <f>TEXT(Table2[[#This Row],[Month]],"mmmm")</f>
        <v>October</v>
      </c>
      <c r="F486" s="13" t="e">
        <f>CHOOSE(MONTH(Table2[[#This Row],[Actual Month]]),1,1,1,2,2,2,3,3,3,4,4,4)</f>
        <v>#VALUE!</v>
      </c>
      <c r="G486" s="14">
        <f t="shared" si="6"/>
        <v>10</v>
      </c>
      <c r="H486" s="14" t="s">
        <v>35</v>
      </c>
      <c r="I486" s="7" t="s">
        <v>36</v>
      </c>
      <c r="J486" s="7" t="s">
        <v>39</v>
      </c>
      <c r="K486" s="7" t="s">
        <v>38</v>
      </c>
      <c r="L486" s="15">
        <v>1446297.1535751198</v>
      </c>
      <c r="M486" s="18"/>
      <c r="N486" s="17"/>
    </row>
    <row r="487" spans="1:14" ht="14.25" hidden="1" customHeight="1">
      <c r="A487" s="7" t="s">
        <v>58</v>
      </c>
      <c r="B487" s="7" t="s">
        <v>33</v>
      </c>
      <c r="C487" s="7" t="s">
        <v>34</v>
      </c>
      <c r="D487" s="13">
        <v>41579</v>
      </c>
      <c r="E487" s="13" t="str">
        <f>TEXT(Table2[[#This Row],[Month]],"mmmm")</f>
        <v>November</v>
      </c>
      <c r="F487" s="13" t="e">
        <f>CHOOSE(MONTH(Table2[[#This Row],[Actual Month]]),1,1,1,2,2,2,3,3,3,4,4,4)</f>
        <v>#VALUE!</v>
      </c>
      <c r="G487" s="14">
        <f t="shared" si="6"/>
        <v>11</v>
      </c>
      <c r="H487" s="14" t="s">
        <v>35</v>
      </c>
      <c r="I487" s="7" t="s">
        <v>36</v>
      </c>
      <c r="J487" s="7" t="s">
        <v>39</v>
      </c>
      <c r="K487" s="7" t="s">
        <v>38</v>
      </c>
      <c r="L487" s="15">
        <v>1514832.0416583198</v>
      </c>
      <c r="M487" s="18"/>
      <c r="N487" s="17"/>
    </row>
    <row r="488" spans="1:14" ht="14.25" hidden="1" customHeight="1">
      <c r="A488" s="7" t="s">
        <v>58</v>
      </c>
      <c r="B488" s="7" t="s">
        <v>33</v>
      </c>
      <c r="C488" s="7" t="s">
        <v>34</v>
      </c>
      <c r="D488" s="13">
        <v>41609</v>
      </c>
      <c r="E488" s="13" t="str">
        <f>TEXT(Table2[[#This Row],[Month]],"mmmm")</f>
        <v>December</v>
      </c>
      <c r="F488" s="13" t="e">
        <f>CHOOSE(MONTH(Table2[[#This Row],[Actual Month]]),1,1,1,2,2,2,3,3,3,4,4,4)</f>
        <v>#VALUE!</v>
      </c>
      <c r="G488" s="14">
        <f t="shared" si="6"/>
        <v>12</v>
      </c>
      <c r="H488" s="14" t="s">
        <v>35</v>
      </c>
      <c r="I488" s="7" t="s">
        <v>36</v>
      </c>
      <c r="J488" s="7" t="s">
        <v>39</v>
      </c>
      <c r="K488" s="7" t="s">
        <v>38</v>
      </c>
      <c r="L488" s="15">
        <v>1583222.1820707603</v>
      </c>
      <c r="M488" s="18"/>
      <c r="N488" s="17"/>
    </row>
    <row r="489" spans="1:14" ht="14.25" hidden="1" customHeight="1">
      <c r="A489" s="7" t="s">
        <v>58</v>
      </c>
      <c r="B489" s="7" t="s">
        <v>33</v>
      </c>
      <c r="C489" s="7" t="s">
        <v>34</v>
      </c>
      <c r="D489" s="13">
        <v>41640</v>
      </c>
      <c r="E489" s="13" t="str">
        <f>TEXT(Table2[[#This Row],[Month]],"mmmm")</f>
        <v>January</v>
      </c>
      <c r="F489" s="13" t="e">
        <f>CHOOSE(MONTH(Table2[[#This Row],[Actual Month]]),1,1,1,2,2,2,3,3,3,4,4,4)</f>
        <v>#VALUE!</v>
      </c>
      <c r="G489" s="14">
        <f t="shared" si="6"/>
        <v>1</v>
      </c>
      <c r="H489" s="14" t="s">
        <v>35</v>
      </c>
      <c r="I489" s="7" t="s">
        <v>36</v>
      </c>
      <c r="J489" s="7" t="s">
        <v>39</v>
      </c>
      <c r="K489" s="7" t="s">
        <v>38</v>
      </c>
      <c r="L489" s="15">
        <v>2185449.6683400148</v>
      </c>
      <c r="M489" s="18"/>
      <c r="N489" s="17"/>
    </row>
    <row r="490" spans="1:14" ht="14.25" hidden="1" customHeight="1">
      <c r="A490" s="7" t="s">
        <v>58</v>
      </c>
      <c r="B490" s="7" t="s">
        <v>33</v>
      </c>
      <c r="C490" s="7" t="s">
        <v>34</v>
      </c>
      <c r="D490" s="13">
        <v>41671</v>
      </c>
      <c r="E490" s="13" t="str">
        <f>TEXT(Table2[[#This Row],[Month]],"mmmm")</f>
        <v>February</v>
      </c>
      <c r="F490" s="13" t="e">
        <f>CHOOSE(MONTH(Table2[[#This Row],[Actual Month]]),1,1,1,2,2,2,3,3,3,4,4,4)</f>
        <v>#VALUE!</v>
      </c>
      <c r="G490" s="14">
        <f t="shared" si="6"/>
        <v>2</v>
      </c>
      <c r="H490" s="14" t="s">
        <v>35</v>
      </c>
      <c r="I490" s="7" t="s">
        <v>36</v>
      </c>
      <c r="J490" s="7" t="s">
        <v>39</v>
      </c>
      <c r="K490" s="7" t="s">
        <v>38</v>
      </c>
      <c r="L490" s="15">
        <v>1908874.1661135301</v>
      </c>
      <c r="M490" s="18"/>
      <c r="N490" s="17"/>
    </row>
    <row r="491" spans="1:14" ht="14.25" hidden="1" customHeight="1">
      <c r="A491" s="7" t="s">
        <v>58</v>
      </c>
      <c r="B491" s="7" t="s">
        <v>33</v>
      </c>
      <c r="C491" s="7" t="s">
        <v>34</v>
      </c>
      <c r="D491" s="13">
        <v>41699</v>
      </c>
      <c r="E491" s="13" t="str">
        <f>TEXT(Table2[[#This Row],[Month]],"mmmm")</f>
        <v>March</v>
      </c>
      <c r="F491" s="13" t="e">
        <f>CHOOSE(MONTH(Table2[[#This Row],[Actual Month]]),1,1,1,2,2,2,3,3,3,4,4,4)</f>
        <v>#VALUE!</v>
      </c>
      <c r="G491" s="14">
        <f t="shared" si="6"/>
        <v>3</v>
      </c>
      <c r="H491" s="14" t="s">
        <v>35</v>
      </c>
      <c r="I491" s="7" t="s">
        <v>36</v>
      </c>
      <c r="J491" s="7" t="s">
        <v>39</v>
      </c>
      <c r="K491" s="7" t="s">
        <v>38</v>
      </c>
      <c r="L491" s="15">
        <v>2172232.0198028446</v>
      </c>
      <c r="M491" s="18"/>
      <c r="N491" s="17"/>
    </row>
    <row r="492" spans="1:14" ht="14.25" hidden="1" customHeight="1">
      <c r="A492" s="7" t="s">
        <v>58</v>
      </c>
      <c r="B492" s="7" t="s">
        <v>33</v>
      </c>
      <c r="C492" s="7" t="s">
        <v>34</v>
      </c>
      <c r="D492" s="13">
        <v>41730</v>
      </c>
      <c r="E492" s="13" t="str">
        <f>TEXT(Table2[[#This Row],[Month]],"mmmm")</f>
        <v>April</v>
      </c>
      <c r="F492" s="13" t="e">
        <f>CHOOSE(MONTH(Table2[[#This Row],[Actual Month]]),1,1,1,2,2,2,3,3,3,4,4,4)</f>
        <v>#VALUE!</v>
      </c>
      <c r="G492" s="14">
        <f t="shared" si="6"/>
        <v>4</v>
      </c>
      <c r="H492" s="14" t="s">
        <v>35</v>
      </c>
      <c r="I492" s="7" t="s">
        <v>36</v>
      </c>
      <c r="J492" s="7" t="s">
        <v>39</v>
      </c>
      <c r="K492" s="7" t="s">
        <v>38</v>
      </c>
      <c r="L492" s="15">
        <v>1578698.4052564728</v>
      </c>
      <c r="M492" s="18"/>
      <c r="N492" s="17"/>
    </row>
    <row r="493" spans="1:14" ht="14.25" hidden="1" customHeight="1">
      <c r="A493" s="7" t="s">
        <v>58</v>
      </c>
      <c r="B493" s="7" t="s">
        <v>33</v>
      </c>
      <c r="C493" s="7" t="s">
        <v>34</v>
      </c>
      <c r="D493" s="13">
        <v>41760</v>
      </c>
      <c r="E493" s="13" t="str">
        <f>TEXT(Table2[[#This Row],[Month]],"mmmm")</f>
        <v>May</v>
      </c>
      <c r="F493" s="13" t="e">
        <f>CHOOSE(MONTH(Table2[[#This Row],[Actual Month]]),1,1,1,2,2,2,3,3,3,4,4,4)</f>
        <v>#VALUE!</v>
      </c>
      <c r="G493" s="14">
        <f t="shared" si="6"/>
        <v>5</v>
      </c>
      <c r="H493" s="14" t="s">
        <v>35</v>
      </c>
      <c r="I493" s="7" t="s">
        <v>36</v>
      </c>
      <c r="J493" s="7" t="s">
        <v>39</v>
      </c>
      <c r="K493" s="7" t="s">
        <v>38</v>
      </c>
      <c r="L493" s="15">
        <v>1427519.7588170748</v>
      </c>
      <c r="M493" s="18"/>
      <c r="N493" s="17"/>
    </row>
    <row r="494" spans="1:14" ht="14.25" hidden="1" customHeight="1">
      <c r="A494" s="7" t="s">
        <v>58</v>
      </c>
      <c r="B494" s="7" t="s">
        <v>33</v>
      </c>
      <c r="C494" s="7" t="s">
        <v>34</v>
      </c>
      <c r="D494" s="13">
        <v>41791</v>
      </c>
      <c r="E494" s="13" t="str">
        <f>TEXT(Table2[[#This Row],[Month]],"mmmm")</f>
        <v>June</v>
      </c>
      <c r="F494" s="13" t="e">
        <f>CHOOSE(MONTH(Table2[[#This Row],[Actual Month]]),1,1,1,2,2,2,3,3,3,4,4,4)</f>
        <v>#VALUE!</v>
      </c>
      <c r="G494" s="14">
        <f t="shared" si="6"/>
        <v>6</v>
      </c>
      <c r="H494" s="14" t="s">
        <v>35</v>
      </c>
      <c r="I494" s="7" t="s">
        <v>36</v>
      </c>
      <c r="J494" s="7" t="s">
        <v>39</v>
      </c>
      <c r="K494" s="7" t="s">
        <v>38</v>
      </c>
      <c r="L494" s="15">
        <v>1514114.6389280451</v>
      </c>
      <c r="M494" s="18"/>
      <c r="N494" s="17"/>
    </row>
    <row r="495" spans="1:14" ht="14.25" hidden="1" customHeight="1">
      <c r="A495" s="7" t="s">
        <v>58</v>
      </c>
      <c r="B495" s="7" t="s">
        <v>33</v>
      </c>
      <c r="C495" s="7" t="s">
        <v>34</v>
      </c>
      <c r="D495" s="13">
        <v>41456</v>
      </c>
      <c r="E495" s="13" t="str">
        <f>TEXT(Table2[[#This Row],[Month]],"mmmm")</f>
        <v>July</v>
      </c>
      <c r="F495" s="13" t="e">
        <f>CHOOSE(MONTH(Table2[[#This Row],[Actual Month]]),1,1,1,2,2,2,3,3,3,4,4,4)</f>
        <v>#VALUE!</v>
      </c>
      <c r="G495" s="14">
        <f t="shared" si="6"/>
        <v>7</v>
      </c>
      <c r="H495" s="14" t="s">
        <v>35</v>
      </c>
      <c r="I495" s="7" t="s">
        <v>40</v>
      </c>
      <c r="J495" s="7" t="s">
        <v>37</v>
      </c>
      <c r="K495" s="7" t="s">
        <v>38</v>
      </c>
      <c r="L495" s="15">
        <v>572721.43503440253</v>
      </c>
      <c r="M495" s="18"/>
      <c r="N495" s="17"/>
    </row>
    <row r="496" spans="1:14" ht="14.25" hidden="1" customHeight="1">
      <c r="A496" s="7" t="s">
        <v>58</v>
      </c>
      <c r="B496" s="7" t="s">
        <v>33</v>
      </c>
      <c r="C496" s="7" t="s">
        <v>34</v>
      </c>
      <c r="D496" s="13">
        <v>41487</v>
      </c>
      <c r="E496" s="13" t="str">
        <f>TEXT(Table2[[#This Row],[Month]],"mmmm")</f>
        <v>August</v>
      </c>
      <c r="F496" s="13" t="e">
        <f>CHOOSE(MONTH(Table2[[#This Row],[Actual Month]]),1,1,1,2,2,2,3,3,3,4,4,4)</f>
        <v>#VALUE!</v>
      </c>
      <c r="G496" s="14">
        <f t="shared" si="6"/>
        <v>8</v>
      </c>
      <c r="H496" s="14" t="s">
        <v>35</v>
      </c>
      <c r="I496" s="7" t="s">
        <v>40</v>
      </c>
      <c r="J496" s="7" t="s">
        <v>37</v>
      </c>
      <c r="K496" s="7" t="s">
        <v>38</v>
      </c>
      <c r="L496" s="15">
        <v>553259.36107870308</v>
      </c>
      <c r="M496" s="18"/>
      <c r="N496" s="17"/>
    </row>
    <row r="497" spans="1:14" ht="14.25" hidden="1" customHeight="1">
      <c r="A497" s="7" t="s">
        <v>58</v>
      </c>
      <c r="B497" s="7" t="s">
        <v>33</v>
      </c>
      <c r="C497" s="7" t="s">
        <v>34</v>
      </c>
      <c r="D497" s="13">
        <v>41518</v>
      </c>
      <c r="E497" s="13" t="str">
        <f>TEXT(Table2[[#This Row],[Month]],"mmmm")</f>
        <v>September</v>
      </c>
      <c r="F497" s="13" t="e">
        <f>CHOOSE(MONTH(Table2[[#This Row],[Actual Month]]),1,1,1,2,2,2,3,3,3,4,4,4)</f>
        <v>#VALUE!</v>
      </c>
      <c r="G497" s="14">
        <f t="shared" si="6"/>
        <v>9</v>
      </c>
      <c r="H497" s="14" t="s">
        <v>35</v>
      </c>
      <c r="I497" s="7" t="s">
        <v>40</v>
      </c>
      <c r="J497" s="7" t="s">
        <v>37</v>
      </c>
      <c r="K497" s="7" t="s">
        <v>38</v>
      </c>
      <c r="L497" s="15">
        <v>488663.53557713993</v>
      </c>
      <c r="M497" s="18"/>
      <c r="N497" s="17"/>
    </row>
    <row r="498" spans="1:14" ht="14.25" hidden="1" customHeight="1">
      <c r="A498" s="7" t="s">
        <v>58</v>
      </c>
      <c r="B498" s="7" t="s">
        <v>33</v>
      </c>
      <c r="C498" s="7" t="s">
        <v>34</v>
      </c>
      <c r="D498" s="13">
        <v>41548</v>
      </c>
      <c r="E498" s="13" t="str">
        <f>TEXT(Table2[[#This Row],[Month]],"mmmm")</f>
        <v>October</v>
      </c>
      <c r="F498" s="13" t="e">
        <f>CHOOSE(MONTH(Table2[[#This Row],[Actual Month]]),1,1,1,2,2,2,3,3,3,4,4,4)</f>
        <v>#VALUE!</v>
      </c>
      <c r="G498" s="14">
        <f t="shared" si="6"/>
        <v>10</v>
      </c>
      <c r="H498" s="14" t="s">
        <v>35</v>
      </c>
      <c r="I498" s="7" t="s">
        <v>40</v>
      </c>
      <c r="J498" s="7" t="s">
        <v>37</v>
      </c>
      <c r="K498" s="7" t="s">
        <v>38</v>
      </c>
      <c r="L498" s="15">
        <v>489975.02124432393</v>
      </c>
      <c r="M498" s="18"/>
      <c r="N498" s="17"/>
    </row>
    <row r="499" spans="1:14" ht="14.25" hidden="1" customHeight="1">
      <c r="A499" s="7" t="s">
        <v>58</v>
      </c>
      <c r="B499" s="7" t="s">
        <v>33</v>
      </c>
      <c r="C499" s="7" t="s">
        <v>34</v>
      </c>
      <c r="D499" s="13">
        <v>41579</v>
      </c>
      <c r="E499" s="13" t="str">
        <f>TEXT(Table2[[#This Row],[Month]],"mmmm")</f>
        <v>November</v>
      </c>
      <c r="F499" s="13" t="e">
        <f>CHOOSE(MONTH(Table2[[#This Row],[Actual Month]]),1,1,1,2,2,2,3,3,3,4,4,4)</f>
        <v>#VALUE!</v>
      </c>
      <c r="G499" s="14">
        <f t="shared" si="6"/>
        <v>11</v>
      </c>
      <c r="H499" s="14" t="s">
        <v>35</v>
      </c>
      <c r="I499" s="7" t="s">
        <v>40</v>
      </c>
      <c r="J499" s="7" t="s">
        <v>37</v>
      </c>
      <c r="K499" s="7" t="s">
        <v>38</v>
      </c>
      <c r="L499" s="15">
        <v>529133.37097590195</v>
      </c>
      <c r="M499" s="18"/>
      <c r="N499" s="17"/>
    </row>
    <row r="500" spans="1:14" ht="14.25" hidden="1" customHeight="1">
      <c r="A500" s="7" t="s">
        <v>58</v>
      </c>
      <c r="B500" s="7" t="s">
        <v>33</v>
      </c>
      <c r="C500" s="7" t="s">
        <v>34</v>
      </c>
      <c r="D500" s="13">
        <v>41609</v>
      </c>
      <c r="E500" s="13" t="str">
        <f>TEXT(Table2[[#This Row],[Month]],"mmmm")</f>
        <v>December</v>
      </c>
      <c r="F500" s="13" t="e">
        <f>CHOOSE(MONTH(Table2[[#This Row],[Actual Month]]),1,1,1,2,2,2,3,3,3,4,4,4)</f>
        <v>#VALUE!</v>
      </c>
      <c r="G500" s="14">
        <f t="shared" si="6"/>
        <v>12</v>
      </c>
      <c r="H500" s="14" t="s">
        <v>35</v>
      </c>
      <c r="I500" s="7" t="s">
        <v>40</v>
      </c>
      <c r="J500" s="7" t="s">
        <v>37</v>
      </c>
      <c r="K500" s="7" t="s">
        <v>38</v>
      </c>
      <c r="L500" s="15">
        <v>548346.99718814401</v>
      </c>
      <c r="M500" s="18"/>
      <c r="N500" s="17"/>
    </row>
    <row r="501" spans="1:14" ht="14.25" hidden="1" customHeight="1">
      <c r="A501" s="7" t="s">
        <v>58</v>
      </c>
      <c r="B501" s="7" t="s">
        <v>33</v>
      </c>
      <c r="C501" s="7" t="s">
        <v>34</v>
      </c>
      <c r="D501" s="13">
        <v>41640</v>
      </c>
      <c r="E501" s="13" t="str">
        <f>TEXT(Table2[[#This Row],[Month]],"mmmm")</f>
        <v>January</v>
      </c>
      <c r="F501" s="13" t="e">
        <f>CHOOSE(MONTH(Table2[[#This Row],[Actual Month]]),1,1,1,2,2,2,3,3,3,4,4,4)</f>
        <v>#VALUE!</v>
      </c>
      <c r="G501" s="14">
        <f t="shared" si="6"/>
        <v>1</v>
      </c>
      <c r="H501" s="14" t="s">
        <v>35</v>
      </c>
      <c r="I501" s="7" t="s">
        <v>40</v>
      </c>
      <c r="J501" s="7" t="s">
        <v>37</v>
      </c>
      <c r="K501" s="7" t="s">
        <v>38</v>
      </c>
      <c r="L501" s="15">
        <v>708180.8798732165</v>
      </c>
      <c r="M501" s="18"/>
      <c r="N501" s="17"/>
    </row>
    <row r="502" spans="1:14" ht="14.25" hidden="1" customHeight="1">
      <c r="A502" s="7" t="s">
        <v>58</v>
      </c>
      <c r="B502" s="7" t="s">
        <v>33</v>
      </c>
      <c r="C502" s="7" t="s">
        <v>34</v>
      </c>
      <c r="D502" s="13">
        <v>41671</v>
      </c>
      <c r="E502" s="13" t="str">
        <f>TEXT(Table2[[#This Row],[Month]],"mmmm")</f>
        <v>February</v>
      </c>
      <c r="F502" s="13" t="e">
        <f>CHOOSE(MONTH(Table2[[#This Row],[Actual Month]]),1,1,1,2,2,2,3,3,3,4,4,4)</f>
        <v>#VALUE!</v>
      </c>
      <c r="G502" s="14">
        <f t="shared" si="6"/>
        <v>2</v>
      </c>
      <c r="H502" s="14" t="s">
        <v>35</v>
      </c>
      <c r="I502" s="7" t="s">
        <v>40</v>
      </c>
      <c r="J502" s="7" t="s">
        <v>37</v>
      </c>
      <c r="K502" s="7" t="s">
        <v>38</v>
      </c>
      <c r="L502" s="15">
        <v>640010.83732324198</v>
      </c>
      <c r="M502" s="18"/>
      <c r="N502" s="17"/>
    </row>
    <row r="503" spans="1:14" ht="14.25" hidden="1" customHeight="1">
      <c r="A503" s="7" t="s">
        <v>58</v>
      </c>
      <c r="B503" s="7" t="s">
        <v>33</v>
      </c>
      <c r="C503" s="7" t="s">
        <v>34</v>
      </c>
      <c r="D503" s="13">
        <v>41699</v>
      </c>
      <c r="E503" s="13" t="str">
        <f>TEXT(Table2[[#This Row],[Month]],"mmmm")</f>
        <v>March</v>
      </c>
      <c r="F503" s="13" t="e">
        <f>CHOOSE(MONTH(Table2[[#This Row],[Actual Month]]),1,1,1,2,2,2,3,3,3,4,4,4)</f>
        <v>#VALUE!</v>
      </c>
      <c r="G503" s="14">
        <f t="shared" si="6"/>
        <v>3</v>
      </c>
      <c r="H503" s="14" t="s">
        <v>35</v>
      </c>
      <c r="I503" s="7" t="s">
        <v>40</v>
      </c>
      <c r="J503" s="7" t="s">
        <v>37</v>
      </c>
      <c r="K503" s="7" t="s">
        <v>38</v>
      </c>
      <c r="L503" s="15">
        <v>667459.8386969011</v>
      </c>
      <c r="M503" s="18"/>
      <c r="N503" s="17"/>
    </row>
    <row r="504" spans="1:14" ht="14.25" hidden="1" customHeight="1">
      <c r="A504" s="7" t="s">
        <v>58</v>
      </c>
      <c r="B504" s="7" t="s">
        <v>33</v>
      </c>
      <c r="C504" s="7" t="s">
        <v>34</v>
      </c>
      <c r="D504" s="13">
        <v>41730</v>
      </c>
      <c r="E504" s="13" t="str">
        <f>TEXT(Table2[[#This Row],[Month]],"mmmm")</f>
        <v>April</v>
      </c>
      <c r="F504" s="13" t="e">
        <f>CHOOSE(MONTH(Table2[[#This Row],[Actual Month]]),1,1,1,2,2,2,3,3,3,4,4,4)</f>
        <v>#VALUE!</v>
      </c>
      <c r="G504" s="14">
        <f t="shared" si="6"/>
        <v>4</v>
      </c>
      <c r="H504" s="14" t="s">
        <v>35</v>
      </c>
      <c r="I504" s="7" t="s">
        <v>40</v>
      </c>
      <c r="J504" s="7" t="s">
        <v>37</v>
      </c>
      <c r="K504" s="7" t="s">
        <v>38</v>
      </c>
      <c r="L504" s="15">
        <v>522776.70462318265</v>
      </c>
      <c r="M504" s="18"/>
      <c r="N504" s="17"/>
    </row>
    <row r="505" spans="1:14" ht="14.25" hidden="1" customHeight="1">
      <c r="A505" s="7" t="s">
        <v>58</v>
      </c>
      <c r="B505" s="7" t="s">
        <v>33</v>
      </c>
      <c r="C505" s="7" t="s">
        <v>34</v>
      </c>
      <c r="D505" s="13">
        <v>41760</v>
      </c>
      <c r="E505" s="13" t="str">
        <f>TEXT(Table2[[#This Row],[Month]],"mmmm")</f>
        <v>May</v>
      </c>
      <c r="F505" s="13" t="e">
        <f>CHOOSE(MONTH(Table2[[#This Row],[Actual Month]]),1,1,1,2,2,2,3,3,3,4,4,4)</f>
        <v>#VALUE!</v>
      </c>
      <c r="G505" s="14">
        <f t="shared" si="6"/>
        <v>5</v>
      </c>
      <c r="H505" s="14" t="s">
        <v>35</v>
      </c>
      <c r="I505" s="7" t="s">
        <v>40</v>
      </c>
      <c r="J505" s="7" t="s">
        <v>37</v>
      </c>
      <c r="K505" s="7" t="s">
        <v>38</v>
      </c>
      <c r="L505" s="15">
        <v>512724.28996642696</v>
      </c>
      <c r="M505" s="18"/>
      <c r="N505" s="17"/>
    </row>
    <row r="506" spans="1:14" ht="14.25" hidden="1" customHeight="1">
      <c r="A506" s="7" t="s">
        <v>58</v>
      </c>
      <c r="B506" s="7" t="s">
        <v>33</v>
      </c>
      <c r="C506" s="7" t="s">
        <v>34</v>
      </c>
      <c r="D506" s="13">
        <v>41791</v>
      </c>
      <c r="E506" s="13" t="str">
        <f>TEXT(Table2[[#This Row],[Month]],"mmmm")</f>
        <v>June</v>
      </c>
      <c r="F506" s="13" t="e">
        <f>CHOOSE(MONTH(Table2[[#This Row],[Actual Month]]),1,1,1,2,2,2,3,3,3,4,4,4)</f>
        <v>#VALUE!</v>
      </c>
      <c r="G506" s="14">
        <f t="shared" si="6"/>
        <v>6</v>
      </c>
      <c r="H506" s="14" t="s">
        <v>35</v>
      </c>
      <c r="I506" s="7" t="s">
        <v>40</v>
      </c>
      <c r="J506" s="7" t="s">
        <v>37</v>
      </c>
      <c r="K506" s="7" t="s">
        <v>38</v>
      </c>
      <c r="L506" s="15">
        <v>505076.6478049407</v>
      </c>
      <c r="M506" s="18"/>
      <c r="N506" s="17"/>
    </row>
    <row r="507" spans="1:14" ht="14.25" hidden="1" customHeight="1">
      <c r="A507" s="7" t="s">
        <v>58</v>
      </c>
      <c r="B507" s="7" t="s">
        <v>33</v>
      </c>
      <c r="C507" s="7" t="s">
        <v>34</v>
      </c>
      <c r="D507" s="13">
        <v>41456</v>
      </c>
      <c r="E507" s="13" t="str">
        <f>TEXT(Table2[[#This Row],[Month]],"mmmm")</f>
        <v>July</v>
      </c>
      <c r="F507" s="13" t="e">
        <f>CHOOSE(MONTH(Table2[[#This Row],[Actual Month]]),1,1,1,2,2,2,3,3,3,4,4,4)</f>
        <v>#VALUE!</v>
      </c>
      <c r="G507" s="14">
        <f t="shared" si="6"/>
        <v>7</v>
      </c>
      <c r="H507" s="14" t="s">
        <v>35</v>
      </c>
      <c r="I507" s="7" t="s">
        <v>40</v>
      </c>
      <c r="J507" s="7" t="s">
        <v>39</v>
      </c>
      <c r="K507" s="7" t="s">
        <v>38</v>
      </c>
      <c r="L507" s="15">
        <v>951843.45208066003</v>
      </c>
      <c r="M507" s="18"/>
      <c r="N507" s="17"/>
    </row>
    <row r="508" spans="1:14" ht="14.25" hidden="1" customHeight="1">
      <c r="A508" s="7" t="s">
        <v>58</v>
      </c>
      <c r="B508" s="7" t="s">
        <v>33</v>
      </c>
      <c r="C508" s="7" t="s">
        <v>34</v>
      </c>
      <c r="D508" s="13">
        <v>41487</v>
      </c>
      <c r="E508" s="13" t="str">
        <f>TEXT(Table2[[#This Row],[Month]],"mmmm")</f>
        <v>August</v>
      </c>
      <c r="F508" s="13" t="e">
        <f>CHOOSE(MONTH(Table2[[#This Row],[Actual Month]]),1,1,1,2,2,2,3,3,3,4,4,4)</f>
        <v>#VALUE!</v>
      </c>
      <c r="G508" s="14">
        <f t="shared" si="6"/>
        <v>8</v>
      </c>
      <c r="H508" s="14" t="s">
        <v>35</v>
      </c>
      <c r="I508" s="7" t="s">
        <v>40</v>
      </c>
      <c r="J508" s="7" t="s">
        <v>39</v>
      </c>
      <c r="K508" s="7" t="s">
        <v>38</v>
      </c>
      <c r="L508" s="15">
        <v>948078.62865493121</v>
      </c>
      <c r="M508" s="18"/>
      <c r="N508" s="17"/>
    </row>
    <row r="509" spans="1:14" ht="14.25" hidden="1" customHeight="1">
      <c r="A509" s="7" t="s">
        <v>58</v>
      </c>
      <c r="B509" s="7" t="s">
        <v>33</v>
      </c>
      <c r="C509" s="7" t="s">
        <v>34</v>
      </c>
      <c r="D509" s="13">
        <v>41518</v>
      </c>
      <c r="E509" s="13" t="str">
        <f>TEXT(Table2[[#This Row],[Month]],"mmmm")</f>
        <v>September</v>
      </c>
      <c r="F509" s="13" t="e">
        <f>CHOOSE(MONTH(Table2[[#This Row],[Actual Month]]),1,1,1,2,2,2,3,3,3,4,4,4)</f>
        <v>#VALUE!</v>
      </c>
      <c r="G509" s="14">
        <f t="shared" si="6"/>
        <v>9</v>
      </c>
      <c r="H509" s="14" t="s">
        <v>35</v>
      </c>
      <c r="I509" s="7" t="s">
        <v>40</v>
      </c>
      <c r="J509" s="7" t="s">
        <v>39</v>
      </c>
      <c r="K509" s="7" t="s">
        <v>38</v>
      </c>
      <c r="L509" s="15">
        <v>839638.14718028437</v>
      </c>
      <c r="M509" s="18"/>
      <c r="N509" s="17"/>
    </row>
    <row r="510" spans="1:14" ht="14.25" hidden="1" customHeight="1">
      <c r="A510" s="7" t="s">
        <v>58</v>
      </c>
      <c r="B510" s="7" t="s">
        <v>33</v>
      </c>
      <c r="C510" s="7" t="s">
        <v>34</v>
      </c>
      <c r="D510" s="13">
        <v>41548</v>
      </c>
      <c r="E510" s="13" t="str">
        <f>TEXT(Table2[[#This Row],[Month]],"mmmm")</f>
        <v>October</v>
      </c>
      <c r="F510" s="13" t="e">
        <f>CHOOSE(MONTH(Table2[[#This Row],[Actual Month]]),1,1,1,2,2,2,3,3,3,4,4,4)</f>
        <v>#VALUE!</v>
      </c>
      <c r="G510" s="14">
        <f t="shared" si="6"/>
        <v>10</v>
      </c>
      <c r="H510" s="14" t="s">
        <v>35</v>
      </c>
      <c r="I510" s="7" t="s">
        <v>40</v>
      </c>
      <c r="J510" s="7" t="s">
        <v>39</v>
      </c>
      <c r="K510" s="7" t="s">
        <v>38</v>
      </c>
      <c r="L510" s="15">
        <v>837761.61547412642</v>
      </c>
      <c r="M510" s="18"/>
      <c r="N510" s="17"/>
    </row>
    <row r="511" spans="1:14" ht="14.25" hidden="1" customHeight="1">
      <c r="A511" s="7" t="s">
        <v>58</v>
      </c>
      <c r="B511" s="7" t="s">
        <v>33</v>
      </c>
      <c r="C511" s="7" t="s">
        <v>34</v>
      </c>
      <c r="D511" s="13">
        <v>41579</v>
      </c>
      <c r="E511" s="13" t="str">
        <f>TEXT(Table2[[#This Row],[Month]],"mmmm")</f>
        <v>November</v>
      </c>
      <c r="F511" s="13" t="e">
        <f>CHOOSE(MONTH(Table2[[#This Row],[Actual Month]]),1,1,1,2,2,2,3,3,3,4,4,4)</f>
        <v>#VALUE!</v>
      </c>
      <c r="G511" s="14">
        <f t="shared" si="6"/>
        <v>11</v>
      </c>
      <c r="H511" s="14" t="s">
        <v>35</v>
      </c>
      <c r="I511" s="7" t="s">
        <v>40</v>
      </c>
      <c r="J511" s="7" t="s">
        <v>39</v>
      </c>
      <c r="K511" s="7" t="s">
        <v>38</v>
      </c>
      <c r="L511" s="15">
        <v>825905.84054225881</v>
      </c>
      <c r="M511" s="18"/>
      <c r="N511" s="17"/>
    </row>
    <row r="512" spans="1:14" ht="14.25" hidden="1" customHeight="1">
      <c r="A512" s="7" t="s">
        <v>58</v>
      </c>
      <c r="B512" s="7" t="s">
        <v>33</v>
      </c>
      <c r="C512" s="7" t="s">
        <v>34</v>
      </c>
      <c r="D512" s="13">
        <v>41609</v>
      </c>
      <c r="E512" s="13" t="str">
        <f>TEXT(Table2[[#This Row],[Month]],"mmmm")</f>
        <v>December</v>
      </c>
      <c r="F512" s="13" t="e">
        <f>CHOOSE(MONTH(Table2[[#This Row],[Actual Month]]),1,1,1,2,2,2,3,3,3,4,4,4)</f>
        <v>#VALUE!</v>
      </c>
      <c r="G512" s="14">
        <f t="shared" si="6"/>
        <v>12</v>
      </c>
      <c r="H512" s="14" t="s">
        <v>35</v>
      </c>
      <c r="I512" s="7" t="s">
        <v>40</v>
      </c>
      <c r="J512" s="7" t="s">
        <v>39</v>
      </c>
      <c r="K512" s="7" t="s">
        <v>38</v>
      </c>
      <c r="L512" s="15">
        <v>862303.26656136638</v>
      </c>
      <c r="M512" s="18"/>
      <c r="N512" s="17"/>
    </row>
    <row r="513" spans="1:14" ht="14.25" hidden="1" customHeight="1">
      <c r="A513" s="7" t="s">
        <v>58</v>
      </c>
      <c r="B513" s="7" t="s">
        <v>33</v>
      </c>
      <c r="C513" s="7" t="s">
        <v>34</v>
      </c>
      <c r="D513" s="13">
        <v>41640</v>
      </c>
      <c r="E513" s="13" t="str">
        <f>TEXT(Table2[[#This Row],[Month]],"mmmm")</f>
        <v>January</v>
      </c>
      <c r="F513" s="13" t="e">
        <f>CHOOSE(MONTH(Table2[[#This Row],[Actual Month]]),1,1,1,2,2,2,3,3,3,4,4,4)</f>
        <v>#VALUE!</v>
      </c>
      <c r="G513" s="14">
        <f t="shared" si="6"/>
        <v>1</v>
      </c>
      <c r="H513" s="14" t="s">
        <v>35</v>
      </c>
      <c r="I513" s="7" t="s">
        <v>40</v>
      </c>
      <c r="J513" s="7" t="s">
        <v>39</v>
      </c>
      <c r="K513" s="7" t="s">
        <v>38</v>
      </c>
      <c r="L513" s="15">
        <v>1253846.7036352013</v>
      </c>
      <c r="M513" s="18"/>
      <c r="N513" s="17"/>
    </row>
    <row r="514" spans="1:14" ht="14.25" hidden="1" customHeight="1">
      <c r="A514" s="7" t="s">
        <v>58</v>
      </c>
      <c r="B514" s="7" t="s">
        <v>33</v>
      </c>
      <c r="C514" s="7" t="s">
        <v>34</v>
      </c>
      <c r="D514" s="13">
        <v>41671</v>
      </c>
      <c r="E514" s="13" t="str">
        <f>TEXT(Table2[[#This Row],[Month]],"mmmm")</f>
        <v>February</v>
      </c>
      <c r="F514" s="13" t="e">
        <f>CHOOSE(MONTH(Table2[[#This Row],[Actual Month]]),1,1,1,2,2,2,3,3,3,4,4,4)</f>
        <v>#VALUE!</v>
      </c>
      <c r="G514" s="14">
        <f t="shared" si="6"/>
        <v>2</v>
      </c>
      <c r="H514" s="14" t="s">
        <v>35</v>
      </c>
      <c r="I514" s="7" t="s">
        <v>40</v>
      </c>
      <c r="J514" s="7" t="s">
        <v>39</v>
      </c>
      <c r="K514" s="7" t="s">
        <v>38</v>
      </c>
      <c r="L514" s="15">
        <v>1118819.7752297593</v>
      </c>
      <c r="M514" s="18"/>
      <c r="N514" s="17"/>
    </row>
    <row r="515" spans="1:14" ht="14.25" hidden="1" customHeight="1">
      <c r="A515" s="7" t="s">
        <v>58</v>
      </c>
      <c r="B515" s="7" t="s">
        <v>33</v>
      </c>
      <c r="C515" s="7" t="s">
        <v>34</v>
      </c>
      <c r="D515" s="13">
        <v>41699</v>
      </c>
      <c r="E515" s="13" t="str">
        <f>TEXT(Table2[[#This Row],[Month]],"mmmm")</f>
        <v>March</v>
      </c>
      <c r="F515" s="13" t="e">
        <f>CHOOSE(MONTH(Table2[[#This Row],[Actual Month]]),1,1,1,2,2,2,3,3,3,4,4,4)</f>
        <v>#VALUE!</v>
      </c>
      <c r="G515" s="14">
        <f t="shared" si="6"/>
        <v>3</v>
      </c>
      <c r="H515" s="14" t="s">
        <v>35</v>
      </c>
      <c r="I515" s="7" t="s">
        <v>40</v>
      </c>
      <c r="J515" s="7" t="s">
        <v>39</v>
      </c>
      <c r="K515" s="7" t="s">
        <v>38</v>
      </c>
      <c r="L515" s="15">
        <v>1243211.3255661349</v>
      </c>
      <c r="M515" s="18"/>
      <c r="N515" s="17"/>
    </row>
    <row r="516" spans="1:14" ht="14.25" hidden="1" customHeight="1">
      <c r="A516" s="7" t="s">
        <v>58</v>
      </c>
      <c r="B516" s="7" t="s">
        <v>33</v>
      </c>
      <c r="C516" s="7" t="s">
        <v>34</v>
      </c>
      <c r="D516" s="13">
        <v>41730</v>
      </c>
      <c r="E516" s="13" t="str">
        <f>TEXT(Table2[[#This Row],[Month]],"mmmm")</f>
        <v>April</v>
      </c>
      <c r="F516" s="13" t="e">
        <f>CHOOSE(MONTH(Table2[[#This Row],[Actual Month]]),1,1,1,2,2,2,3,3,3,4,4,4)</f>
        <v>#VALUE!</v>
      </c>
      <c r="G516" s="14">
        <f t="shared" si="6"/>
        <v>4</v>
      </c>
      <c r="H516" s="14" t="s">
        <v>35</v>
      </c>
      <c r="I516" s="7" t="s">
        <v>40</v>
      </c>
      <c r="J516" s="7" t="s">
        <v>39</v>
      </c>
      <c r="K516" s="7" t="s">
        <v>38</v>
      </c>
      <c r="L516" s="15">
        <v>873553.17312709882</v>
      </c>
      <c r="M516" s="18"/>
      <c r="N516" s="17"/>
    </row>
    <row r="517" spans="1:14" ht="14.25" hidden="1" customHeight="1">
      <c r="A517" s="7" t="s">
        <v>58</v>
      </c>
      <c r="B517" s="7" t="s">
        <v>33</v>
      </c>
      <c r="C517" s="7" t="s">
        <v>34</v>
      </c>
      <c r="D517" s="13">
        <v>41760</v>
      </c>
      <c r="E517" s="13" t="str">
        <f>TEXT(Table2[[#This Row],[Month]],"mmmm")</f>
        <v>May</v>
      </c>
      <c r="F517" s="13" t="e">
        <f>CHOOSE(MONTH(Table2[[#This Row],[Actual Month]]),1,1,1,2,2,2,3,3,3,4,4,4)</f>
        <v>#VALUE!</v>
      </c>
      <c r="G517" s="14">
        <f t="shared" si="6"/>
        <v>5</v>
      </c>
      <c r="H517" s="14" t="s">
        <v>35</v>
      </c>
      <c r="I517" s="7" t="s">
        <v>40</v>
      </c>
      <c r="J517" s="7" t="s">
        <v>39</v>
      </c>
      <c r="K517" s="7" t="s">
        <v>38</v>
      </c>
      <c r="L517" s="15">
        <v>904225.09532840759</v>
      </c>
      <c r="M517" s="18"/>
      <c r="N517" s="17"/>
    </row>
    <row r="518" spans="1:14" ht="14.25" hidden="1" customHeight="1">
      <c r="A518" s="7" t="s">
        <v>58</v>
      </c>
      <c r="B518" s="7" t="s">
        <v>33</v>
      </c>
      <c r="C518" s="7" t="s">
        <v>34</v>
      </c>
      <c r="D518" s="13">
        <v>41791</v>
      </c>
      <c r="E518" s="13" t="str">
        <f>TEXT(Table2[[#This Row],[Month]],"mmmm")</f>
        <v>June</v>
      </c>
      <c r="F518" s="13" t="e">
        <f>CHOOSE(MONTH(Table2[[#This Row],[Actual Month]]),1,1,1,2,2,2,3,3,3,4,4,4)</f>
        <v>#VALUE!</v>
      </c>
      <c r="G518" s="14">
        <f t="shared" si="6"/>
        <v>6</v>
      </c>
      <c r="H518" s="14" t="s">
        <v>35</v>
      </c>
      <c r="I518" s="7" t="s">
        <v>40</v>
      </c>
      <c r="J518" s="7" t="s">
        <v>39</v>
      </c>
      <c r="K518" s="7" t="s">
        <v>38</v>
      </c>
      <c r="L518" s="15">
        <v>871415.10053497902</v>
      </c>
      <c r="M518" s="18"/>
      <c r="N518" s="17"/>
    </row>
    <row r="519" spans="1:14" ht="14.25" hidden="1" customHeight="1">
      <c r="A519" s="7" t="s">
        <v>58</v>
      </c>
      <c r="B519" s="7" t="s">
        <v>33</v>
      </c>
      <c r="C519" s="7" t="s">
        <v>34</v>
      </c>
      <c r="D519" s="13">
        <v>41456</v>
      </c>
      <c r="E519" s="13" t="str">
        <f>TEXT(Table2[[#This Row],[Month]],"mmmm")</f>
        <v>July</v>
      </c>
      <c r="F519" s="13" t="e">
        <f>CHOOSE(MONTH(Table2[[#This Row],[Actual Month]]),1,1,1,2,2,2,3,3,3,4,4,4)</f>
        <v>#VALUE!</v>
      </c>
      <c r="G519" s="14">
        <f t="shared" si="6"/>
        <v>7</v>
      </c>
      <c r="H519" s="14" t="s">
        <v>35</v>
      </c>
      <c r="I519" s="7" t="s">
        <v>41</v>
      </c>
      <c r="J519" s="7" t="s">
        <v>37</v>
      </c>
      <c r="K519" s="7" t="s">
        <v>38</v>
      </c>
      <c r="L519" s="15">
        <v>1297406.74054068</v>
      </c>
      <c r="M519" s="18"/>
      <c r="N519" s="17"/>
    </row>
    <row r="520" spans="1:14" ht="14.25" hidden="1" customHeight="1">
      <c r="A520" s="7" t="s">
        <v>58</v>
      </c>
      <c r="B520" s="7" t="s">
        <v>33</v>
      </c>
      <c r="C520" s="7" t="s">
        <v>34</v>
      </c>
      <c r="D520" s="13">
        <v>41487</v>
      </c>
      <c r="E520" s="13" t="str">
        <f>TEXT(Table2[[#This Row],[Month]],"mmmm")</f>
        <v>August</v>
      </c>
      <c r="F520" s="13" t="e">
        <f>CHOOSE(MONTH(Table2[[#This Row],[Actual Month]]),1,1,1,2,2,2,3,3,3,4,4,4)</f>
        <v>#VALUE!</v>
      </c>
      <c r="G520" s="14">
        <f t="shared" si="6"/>
        <v>8</v>
      </c>
      <c r="H520" s="14" t="s">
        <v>35</v>
      </c>
      <c r="I520" s="7" t="s">
        <v>41</v>
      </c>
      <c r="J520" s="7" t="s">
        <v>37</v>
      </c>
      <c r="K520" s="7" t="s">
        <v>38</v>
      </c>
      <c r="L520" s="15">
        <v>1246732.403197204</v>
      </c>
      <c r="M520" s="18"/>
      <c r="N520" s="17"/>
    </row>
    <row r="521" spans="1:14" ht="14.25" hidden="1" customHeight="1">
      <c r="A521" s="7" t="s">
        <v>58</v>
      </c>
      <c r="B521" s="7" t="s">
        <v>33</v>
      </c>
      <c r="C521" s="7" t="s">
        <v>34</v>
      </c>
      <c r="D521" s="13">
        <v>41518</v>
      </c>
      <c r="E521" s="13" t="str">
        <f>TEXT(Table2[[#This Row],[Month]],"mmmm")</f>
        <v>September</v>
      </c>
      <c r="F521" s="13" t="e">
        <f>CHOOSE(MONTH(Table2[[#This Row],[Actual Month]]),1,1,1,2,2,2,3,3,3,4,4,4)</f>
        <v>#VALUE!</v>
      </c>
      <c r="G521" s="14">
        <f t="shared" si="6"/>
        <v>9</v>
      </c>
      <c r="H521" s="14" t="s">
        <v>35</v>
      </c>
      <c r="I521" s="7" t="s">
        <v>41</v>
      </c>
      <c r="J521" s="7" t="s">
        <v>37</v>
      </c>
      <c r="K521" s="7" t="s">
        <v>38</v>
      </c>
      <c r="L521" s="15">
        <v>1261003.9380338399</v>
      </c>
      <c r="M521" s="18"/>
      <c r="N521" s="17"/>
    </row>
    <row r="522" spans="1:14" ht="14.25" hidden="1" customHeight="1">
      <c r="A522" s="7" t="s">
        <v>58</v>
      </c>
      <c r="B522" s="7" t="s">
        <v>33</v>
      </c>
      <c r="C522" s="7" t="s">
        <v>34</v>
      </c>
      <c r="D522" s="13">
        <v>41548</v>
      </c>
      <c r="E522" s="13" t="str">
        <f>TEXT(Table2[[#This Row],[Month]],"mmmm")</f>
        <v>October</v>
      </c>
      <c r="F522" s="13" t="e">
        <f>CHOOSE(MONTH(Table2[[#This Row],[Actual Month]]),1,1,1,2,2,2,3,3,3,4,4,4)</f>
        <v>#VALUE!</v>
      </c>
      <c r="G522" s="14">
        <f t="shared" si="6"/>
        <v>10</v>
      </c>
      <c r="H522" s="14" t="s">
        <v>35</v>
      </c>
      <c r="I522" s="7" t="s">
        <v>41</v>
      </c>
      <c r="J522" s="7" t="s">
        <v>37</v>
      </c>
      <c r="K522" s="7" t="s">
        <v>38</v>
      </c>
      <c r="L522" s="15">
        <v>1179821.26796688</v>
      </c>
      <c r="M522" s="18"/>
      <c r="N522" s="17"/>
    </row>
    <row r="523" spans="1:14" ht="14.25" hidden="1" customHeight="1">
      <c r="A523" s="7" t="s">
        <v>58</v>
      </c>
      <c r="B523" s="7" t="s">
        <v>33</v>
      </c>
      <c r="C523" s="7" t="s">
        <v>34</v>
      </c>
      <c r="D523" s="13">
        <v>41579</v>
      </c>
      <c r="E523" s="13" t="str">
        <f>TEXT(Table2[[#This Row],[Month]],"mmmm")</f>
        <v>November</v>
      </c>
      <c r="F523" s="13" t="e">
        <f>CHOOSE(MONTH(Table2[[#This Row],[Actual Month]]),1,1,1,2,2,2,3,3,3,4,4,4)</f>
        <v>#VALUE!</v>
      </c>
      <c r="G523" s="14">
        <f t="shared" si="6"/>
        <v>11</v>
      </c>
      <c r="H523" s="14" t="s">
        <v>35</v>
      </c>
      <c r="I523" s="7" t="s">
        <v>41</v>
      </c>
      <c r="J523" s="7" t="s">
        <v>37</v>
      </c>
      <c r="K523" s="7" t="s">
        <v>38</v>
      </c>
      <c r="L523" s="15">
        <v>1225043.3422285519</v>
      </c>
      <c r="M523" s="18"/>
      <c r="N523" s="17"/>
    </row>
    <row r="524" spans="1:14" ht="14.25" hidden="1" customHeight="1">
      <c r="A524" s="7" t="s">
        <v>58</v>
      </c>
      <c r="B524" s="7" t="s">
        <v>33</v>
      </c>
      <c r="C524" s="7" t="s">
        <v>34</v>
      </c>
      <c r="D524" s="13">
        <v>41609</v>
      </c>
      <c r="E524" s="13" t="str">
        <f>TEXT(Table2[[#This Row],[Month]],"mmmm")</f>
        <v>December</v>
      </c>
      <c r="F524" s="13" t="e">
        <f>CHOOSE(MONTH(Table2[[#This Row],[Actual Month]]),1,1,1,2,2,2,3,3,3,4,4,4)</f>
        <v>#VALUE!</v>
      </c>
      <c r="G524" s="14">
        <f t="shared" si="6"/>
        <v>12</v>
      </c>
      <c r="H524" s="14" t="s">
        <v>35</v>
      </c>
      <c r="I524" s="7" t="s">
        <v>41</v>
      </c>
      <c r="J524" s="7" t="s">
        <v>37</v>
      </c>
      <c r="K524" s="7" t="s">
        <v>38</v>
      </c>
      <c r="L524" s="15">
        <v>1129962.8956686843</v>
      </c>
      <c r="M524" s="18"/>
      <c r="N524" s="17"/>
    </row>
    <row r="525" spans="1:14" ht="14.25" hidden="1" customHeight="1">
      <c r="A525" s="7" t="s">
        <v>58</v>
      </c>
      <c r="B525" s="7" t="s">
        <v>33</v>
      </c>
      <c r="C525" s="7" t="s">
        <v>34</v>
      </c>
      <c r="D525" s="13">
        <v>41640</v>
      </c>
      <c r="E525" s="13" t="str">
        <f>TEXT(Table2[[#This Row],[Month]],"mmmm")</f>
        <v>January</v>
      </c>
      <c r="F525" s="13" t="e">
        <f>CHOOSE(MONTH(Table2[[#This Row],[Actual Month]]),1,1,1,2,2,2,3,3,3,4,4,4)</f>
        <v>#VALUE!</v>
      </c>
      <c r="G525" s="14">
        <f t="shared" si="6"/>
        <v>1</v>
      </c>
      <c r="H525" s="14" t="s">
        <v>35</v>
      </c>
      <c r="I525" s="7" t="s">
        <v>41</v>
      </c>
      <c r="J525" s="7" t="s">
        <v>37</v>
      </c>
      <c r="K525" s="7" t="s">
        <v>38</v>
      </c>
      <c r="L525" s="15">
        <v>1834971.6304940018</v>
      </c>
      <c r="M525" s="18"/>
      <c r="N525" s="17"/>
    </row>
    <row r="526" spans="1:14" ht="14.25" hidden="1" customHeight="1">
      <c r="A526" s="7" t="s">
        <v>58</v>
      </c>
      <c r="B526" s="7" t="s">
        <v>33</v>
      </c>
      <c r="C526" s="7" t="s">
        <v>34</v>
      </c>
      <c r="D526" s="13">
        <v>41671</v>
      </c>
      <c r="E526" s="13" t="str">
        <f>TEXT(Table2[[#This Row],[Month]],"mmmm")</f>
        <v>February</v>
      </c>
      <c r="F526" s="13" t="e">
        <f>CHOOSE(MONTH(Table2[[#This Row],[Actual Month]]),1,1,1,2,2,2,3,3,3,4,4,4)</f>
        <v>#VALUE!</v>
      </c>
      <c r="G526" s="14">
        <f t="shared" si="6"/>
        <v>2</v>
      </c>
      <c r="H526" s="14" t="s">
        <v>35</v>
      </c>
      <c r="I526" s="7" t="s">
        <v>41</v>
      </c>
      <c r="J526" s="7" t="s">
        <v>37</v>
      </c>
      <c r="K526" s="7" t="s">
        <v>38</v>
      </c>
      <c r="L526" s="15">
        <v>1482921.3921540482</v>
      </c>
      <c r="M526" s="18"/>
      <c r="N526" s="17"/>
    </row>
    <row r="527" spans="1:14" ht="14.25" hidden="1" customHeight="1">
      <c r="A527" s="7" t="s">
        <v>58</v>
      </c>
      <c r="B527" s="7" t="s">
        <v>33</v>
      </c>
      <c r="C527" s="7" t="s">
        <v>34</v>
      </c>
      <c r="D527" s="13">
        <v>41699</v>
      </c>
      <c r="E527" s="13" t="str">
        <f>TEXT(Table2[[#This Row],[Month]],"mmmm")</f>
        <v>March</v>
      </c>
      <c r="F527" s="13" t="e">
        <f>CHOOSE(MONTH(Table2[[#This Row],[Actual Month]]),1,1,1,2,2,2,3,3,3,4,4,4)</f>
        <v>#VALUE!</v>
      </c>
      <c r="G527" s="14">
        <f t="shared" si="6"/>
        <v>3</v>
      </c>
      <c r="H527" s="14" t="s">
        <v>35</v>
      </c>
      <c r="I527" s="7" t="s">
        <v>41</v>
      </c>
      <c r="J527" s="7" t="s">
        <v>37</v>
      </c>
      <c r="K527" s="7" t="s">
        <v>38</v>
      </c>
      <c r="L527" s="15">
        <v>1660344.4743205321</v>
      </c>
      <c r="M527" s="18"/>
      <c r="N527" s="17"/>
    </row>
    <row r="528" spans="1:14" ht="14.25" hidden="1" customHeight="1">
      <c r="A528" s="7" t="s">
        <v>58</v>
      </c>
      <c r="B528" s="7" t="s">
        <v>33</v>
      </c>
      <c r="C528" s="7" t="s">
        <v>34</v>
      </c>
      <c r="D528" s="13">
        <v>41730</v>
      </c>
      <c r="E528" s="13" t="str">
        <f>TEXT(Table2[[#This Row],[Month]],"mmmm")</f>
        <v>April</v>
      </c>
      <c r="F528" s="13" t="e">
        <f>CHOOSE(MONTH(Table2[[#This Row],[Actual Month]]),1,1,1,2,2,2,3,3,3,4,4,4)</f>
        <v>#VALUE!</v>
      </c>
      <c r="G528" s="14">
        <f t="shared" si="6"/>
        <v>4</v>
      </c>
      <c r="H528" s="14" t="s">
        <v>35</v>
      </c>
      <c r="I528" s="7" t="s">
        <v>41</v>
      </c>
      <c r="J528" s="7" t="s">
        <v>37</v>
      </c>
      <c r="K528" s="7" t="s">
        <v>38</v>
      </c>
      <c r="L528" s="15">
        <v>1113082.4783076462</v>
      </c>
      <c r="M528" s="18"/>
      <c r="N528" s="17"/>
    </row>
    <row r="529" spans="1:14" ht="14.25" hidden="1" customHeight="1">
      <c r="A529" s="7" t="s">
        <v>58</v>
      </c>
      <c r="B529" s="7" t="s">
        <v>33</v>
      </c>
      <c r="C529" s="7" t="s">
        <v>34</v>
      </c>
      <c r="D529" s="13">
        <v>41760</v>
      </c>
      <c r="E529" s="13" t="str">
        <f>TEXT(Table2[[#This Row],[Month]],"mmmm")</f>
        <v>May</v>
      </c>
      <c r="F529" s="13" t="e">
        <f>CHOOSE(MONTH(Table2[[#This Row],[Actual Month]]),1,1,1,2,2,2,3,3,3,4,4,4)</f>
        <v>#VALUE!</v>
      </c>
      <c r="G529" s="14">
        <f t="shared" si="6"/>
        <v>5</v>
      </c>
      <c r="H529" s="14" t="s">
        <v>35</v>
      </c>
      <c r="I529" s="7" t="s">
        <v>41</v>
      </c>
      <c r="J529" s="7" t="s">
        <v>37</v>
      </c>
      <c r="K529" s="7" t="s">
        <v>38</v>
      </c>
      <c r="L529" s="15">
        <v>1161768.9546225839</v>
      </c>
      <c r="M529" s="18"/>
      <c r="N529" s="17"/>
    </row>
    <row r="530" spans="1:14" ht="14.25" hidden="1" customHeight="1">
      <c r="A530" s="7" t="s">
        <v>58</v>
      </c>
      <c r="B530" s="7" t="s">
        <v>33</v>
      </c>
      <c r="C530" s="7" t="s">
        <v>34</v>
      </c>
      <c r="D530" s="13">
        <v>41791</v>
      </c>
      <c r="E530" s="13" t="str">
        <f>TEXT(Table2[[#This Row],[Month]],"mmmm")</f>
        <v>June</v>
      </c>
      <c r="F530" s="13" t="e">
        <f>CHOOSE(MONTH(Table2[[#This Row],[Actual Month]]),1,1,1,2,2,2,3,3,3,4,4,4)</f>
        <v>#VALUE!</v>
      </c>
      <c r="G530" s="14">
        <f t="shared" si="6"/>
        <v>6</v>
      </c>
      <c r="H530" s="14" t="s">
        <v>35</v>
      </c>
      <c r="I530" s="7" t="s">
        <v>41</v>
      </c>
      <c r="J530" s="7" t="s">
        <v>37</v>
      </c>
      <c r="K530" s="7" t="s">
        <v>38</v>
      </c>
      <c r="L530" s="15">
        <v>1224249.1339697081</v>
      </c>
      <c r="M530" s="18"/>
      <c r="N530" s="17"/>
    </row>
    <row r="531" spans="1:14" ht="14.25" hidden="1" customHeight="1">
      <c r="A531" s="7" t="s">
        <v>58</v>
      </c>
      <c r="B531" s="7" t="s">
        <v>33</v>
      </c>
      <c r="C531" s="7" t="s">
        <v>42</v>
      </c>
      <c r="D531" s="13">
        <v>41456</v>
      </c>
      <c r="E531" s="13" t="str">
        <f>TEXT(Table2[[#This Row],[Month]],"mmmm")</f>
        <v>July</v>
      </c>
      <c r="F531" s="13" t="e">
        <f>CHOOSE(MONTH(Table2[[#This Row],[Actual Month]]),1,1,1,2,2,2,3,3,3,4,4,4)</f>
        <v>#VALUE!</v>
      </c>
      <c r="G531" s="14">
        <f t="shared" si="6"/>
        <v>7</v>
      </c>
      <c r="H531" s="14" t="s">
        <v>35</v>
      </c>
      <c r="I531" s="7" t="s">
        <v>36</v>
      </c>
      <c r="J531" s="7" t="s">
        <v>37</v>
      </c>
      <c r="K531" s="7" t="s">
        <v>38</v>
      </c>
      <c r="L531" s="15">
        <v>2439885.8439482502</v>
      </c>
      <c r="M531" s="18"/>
      <c r="N531" s="17"/>
    </row>
    <row r="532" spans="1:14" ht="14.25" hidden="1" customHeight="1">
      <c r="A532" s="7" t="s">
        <v>58</v>
      </c>
      <c r="B532" s="7" t="s">
        <v>33</v>
      </c>
      <c r="C532" s="7" t="s">
        <v>42</v>
      </c>
      <c r="D532" s="13">
        <v>41487</v>
      </c>
      <c r="E532" s="13" t="str">
        <f>TEXT(Table2[[#This Row],[Month]],"mmmm")</f>
        <v>August</v>
      </c>
      <c r="F532" s="13" t="e">
        <f>CHOOSE(MONTH(Table2[[#This Row],[Actual Month]]),1,1,1,2,2,2,3,3,3,4,4,4)</f>
        <v>#VALUE!</v>
      </c>
      <c r="G532" s="14">
        <f t="shared" si="6"/>
        <v>8</v>
      </c>
      <c r="H532" s="14" t="s">
        <v>35</v>
      </c>
      <c r="I532" s="7" t="s">
        <v>36</v>
      </c>
      <c r="J532" s="7" t="s">
        <v>37</v>
      </c>
      <c r="K532" s="7" t="s">
        <v>38</v>
      </c>
      <c r="L532" s="15">
        <v>2069958.7336024998</v>
      </c>
      <c r="M532" s="18"/>
      <c r="N532" s="17"/>
    </row>
    <row r="533" spans="1:14" ht="14.25" hidden="1" customHeight="1">
      <c r="A533" s="7" t="s">
        <v>58</v>
      </c>
      <c r="B533" s="7" t="s">
        <v>33</v>
      </c>
      <c r="C533" s="7" t="s">
        <v>42</v>
      </c>
      <c r="D533" s="13">
        <v>41518</v>
      </c>
      <c r="E533" s="13" t="str">
        <f>TEXT(Table2[[#This Row],[Month]],"mmmm")</f>
        <v>September</v>
      </c>
      <c r="F533" s="13" t="e">
        <f>CHOOSE(MONTH(Table2[[#This Row],[Actual Month]]),1,1,1,2,2,2,3,3,3,4,4,4)</f>
        <v>#VALUE!</v>
      </c>
      <c r="G533" s="14">
        <f t="shared" si="6"/>
        <v>9</v>
      </c>
      <c r="H533" s="14" t="s">
        <v>35</v>
      </c>
      <c r="I533" s="7" t="s">
        <v>36</v>
      </c>
      <c r="J533" s="7" t="s">
        <v>37</v>
      </c>
      <c r="K533" s="7" t="s">
        <v>38</v>
      </c>
      <c r="L533" s="15">
        <v>2209497.7676836252</v>
      </c>
      <c r="M533" s="18"/>
      <c r="N533" s="17"/>
    </row>
    <row r="534" spans="1:14" ht="14.25" hidden="1" customHeight="1">
      <c r="A534" s="7" t="s">
        <v>58</v>
      </c>
      <c r="B534" s="7" t="s">
        <v>33</v>
      </c>
      <c r="C534" s="7" t="s">
        <v>42</v>
      </c>
      <c r="D534" s="13">
        <v>41548</v>
      </c>
      <c r="E534" s="13" t="str">
        <f>TEXT(Table2[[#This Row],[Month]],"mmmm")</f>
        <v>October</v>
      </c>
      <c r="F534" s="13" t="e">
        <f>CHOOSE(MONTH(Table2[[#This Row],[Actual Month]]),1,1,1,2,2,2,3,3,3,4,4,4)</f>
        <v>#VALUE!</v>
      </c>
      <c r="G534" s="14">
        <f t="shared" si="6"/>
        <v>10</v>
      </c>
      <c r="H534" s="14" t="s">
        <v>35</v>
      </c>
      <c r="I534" s="7" t="s">
        <v>36</v>
      </c>
      <c r="J534" s="7" t="s">
        <v>37</v>
      </c>
      <c r="K534" s="7" t="s">
        <v>38</v>
      </c>
      <c r="L534" s="15">
        <v>2131961.0649809996</v>
      </c>
      <c r="M534" s="18"/>
      <c r="N534" s="17"/>
    </row>
    <row r="535" spans="1:14" ht="14.25" hidden="1" customHeight="1">
      <c r="A535" s="7" t="s">
        <v>58</v>
      </c>
      <c r="B535" s="7" t="s">
        <v>33</v>
      </c>
      <c r="C535" s="7" t="s">
        <v>42</v>
      </c>
      <c r="D535" s="13">
        <v>41579</v>
      </c>
      <c r="E535" s="13" t="str">
        <f>TEXT(Table2[[#This Row],[Month]],"mmmm")</f>
        <v>November</v>
      </c>
      <c r="F535" s="13" t="e">
        <f>CHOOSE(MONTH(Table2[[#This Row],[Actual Month]]),1,1,1,2,2,2,3,3,3,4,4,4)</f>
        <v>#VALUE!</v>
      </c>
      <c r="G535" s="14">
        <f t="shared" ref="G535:G598" si="7">MONTH(D535)</f>
        <v>11</v>
      </c>
      <c r="H535" s="14" t="s">
        <v>35</v>
      </c>
      <c r="I535" s="7" t="s">
        <v>36</v>
      </c>
      <c r="J535" s="7" t="s">
        <v>37</v>
      </c>
      <c r="K535" s="7" t="s">
        <v>38</v>
      </c>
      <c r="L535" s="15">
        <v>1933724.25794625</v>
      </c>
      <c r="M535" s="18"/>
      <c r="N535" s="17"/>
    </row>
    <row r="536" spans="1:14" ht="14.25" hidden="1" customHeight="1">
      <c r="A536" s="7" t="s">
        <v>58</v>
      </c>
      <c r="B536" s="7" t="s">
        <v>33</v>
      </c>
      <c r="C536" s="7" t="s">
        <v>42</v>
      </c>
      <c r="D536" s="13">
        <v>41609</v>
      </c>
      <c r="E536" s="13" t="str">
        <f>TEXT(Table2[[#This Row],[Month]],"mmmm")</f>
        <v>December</v>
      </c>
      <c r="F536" s="13" t="e">
        <f>CHOOSE(MONTH(Table2[[#This Row],[Actual Month]]),1,1,1,2,2,2,3,3,3,4,4,4)</f>
        <v>#VALUE!</v>
      </c>
      <c r="G536" s="14">
        <f t="shared" si="7"/>
        <v>12</v>
      </c>
      <c r="H536" s="14" t="s">
        <v>35</v>
      </c>
      <c r="I536" s="7" t="s">
        <v>36</v>
      </c>
      <c r="J536" s="7" t="s">
        <v>37</v>
      </c>
      <c r="K536" s="7" t="s">
        <v>38</v>
      </c>
      <c r="L536" s="15">
        <v>2147472.275895</v>
      </c>
      <c r="M536" s="18"/>
      <c r="N536" s="17"/>
    </row>
    <row r="537" spans="1:14" ht="14.25" hidden="1" customHeight="1">
      <c r="A537" s="7" t="s">
        <v>58</v>
      </c>
      <c r="B537" s="7" t="s">
        <v>33</v>
      </c>
      <c r="C537" s="7" t="s">
        <v>42</v>
      </c>
      <c r="D537" s="13">
        <v>41640</v>
      </c>
      <c r="E537" s="13" t="str">
        <f>TEXT(Table2[[#This Row],[Month]],"mmmm")</f>
        <v>January</v>
      </c>
      <c r="F537" s="13" t="e">
        <f>CHOOSE(MONTH(Table2[[#This Row],[Actual Month]]),1,1,1,2,2,2,3,3,3,4,4,4)</f>
        <v>#VALUE!</v>
      </c>
      <c r="G537" s="14">
        <f t="shared" si="7"/>
        <v>1</v>
      </c>
      <c r="H537" s="14" t="s">
        <v>35</v>
      </c>
      <c r="I537" s="7" t="s">
        <v>36</v>
      </c>
      <c r="J537" s="7" t="s">
        <v>37</v>
      </c>
      <c r="K537" s="7" t="s">
        <v>38</v>
      </c>
      <c r="L537" s="15">
        <v>2981782.90809</v>
      </c>
      <c r="M537" s="18"/>
      <c r="N537" s="17"/>
    </row>
    <row r="538" spans="1:14" ht="14.25" hidden="1" customHeight="1">
      <c r="A538" s="7" t="s">
        <v>58</v>
      </c>
      <c r="B538" s="7" t="s">
        <v>33</v>
      </c>
      <c r="C538" s="7" t="s">
        <v>42</v>
      </c>
      <c r="D538" s="13">
        <v>41671</v>
      </c>
      <c r="E538" s="13" t="str">
        <f>TEXT(Table2[[#This Row],[Month]],"mmmm")</f>
        <v>February</v>
      </c>
      <c r="F538" s="13" t="e">
        <f>CHOOSE(MONTH(Table2[[#This Row],[Actual Month]]),1,1,1,2,2,2,3,3,3,4,4,4)</f>
        <v>#VALUE!</v>
      </c>
      <c r="G538" s="14">
        <f t="shared" si="7"/>
        <v>2</v>
      </c>
      <c r="H538" s="14" t="s">
        <v>35</v>
      </c>
      <c r="I538" s="7" t="s">
        <v>36</v>
      </c>
      <c r="J538" s="7" t="s">
        <v>37</v>
      </c>
      <c r="K538" s="7" t="s">
        <v>38</v>
      </c>
      <c r="L538" s="15">
        <v>2090550.4084649999</v>
      </c>
      <c r="M538" s="18"/>
      <c r="N538" s="17"/>
    </row>
    <row r="539" spans="1:14" ht="14.25" hidden="1" customHeight="1">
      <c r="A539" s="7" t="s">
        <v>58</v>
      </c>
      <c r="B539" s="7" t="s">
        <v>33</v>
      </c>
      <c r="C539" s="7" t="s">
        <v>42</v>
      </c>
      <c r="D539" s="13">
        <v>41699</v>
      </c>
      <c r="E539" s="13" t="str">
        <f>TEXT(Table2[[#This Row],[Month]],"mmmm")</f>
        <v>March</v>
      </c>
      <c r="F539" s="13" t="e">
        <f>CHOOSE(MONTH(Table2[[#This Row],[Actual Month]]),1,1,1,2,2,2,3,3,3,4,4,4)</f>
        <v>#VALUE!</v>
      </c>
      <c r="G539" s="14">
        <f t="shared" si="7"/>
        <v>3</v>
      </c>
      <c r="H539" s="14" t="s">
        <v>35</v>
      </c>
      <c r="I539" s="7" t="s">
        <v>36</v>
      </c>
      <c r="J539" s="7" t="s">
        <v>37</v>
      </c>
      <c r="K539" s="7" t="s">
        <v>38</v>
      </c>
      <c r="L539" s="15">
        <v>2633205.7530198749</v>
      </c>
      <c r="M539" s="18"/>
      <c r="N539" s="17"/>
    </row>
    <row r="540" spans="1:14" ht="14.25" hidden="1" customHeight="1">
      <c r="A540" s="7" t="s">
        <v>58</v>
      </c>
      <c r="B540" s="7" t="s">
        <v>33</v>
      </c>
      <c r="C540" s="7" t="s">
        <v>42</v>
      </c>
      <c r="D540" s="13">
        <v>41730</v>
      </c>
      <c r="E540" s="13" t="str">
        <f>TEXT(Table2[[#This Row],[Month]],"mmmm")</f>
        <v>April</v>
      </c>
      <c r="F540" s="13" t="e">
        <f>CHOOSE(MONTH(Table2[[#This Row],[Actual Month]]),1,1,1,2,2,2,3,3,3,4,4,4)</f>
        <v>#VALUE!</v>
      </c>
      <c r="G540" s="14">
        <f t="shared" si="7"/>
        <v>4</v>
      </c>
      <c r="H540" s="14" t="s">
        <v>35</v>
      </c>
      <c r="I540" s="7" t="s">
        <v>36</v>
      </c>
      <c r="J540" s="7" t="s">
        <v>37</v>
      </c>
      <c r="K540" s="7" t="s">
        <v>38</v>
      </c>
      <c r="L540" s="15">
        <v>2356889.5272892499</v>
      </c>
      <c r="M540" s="18"/>
      <c r="N540" s="17"/>
    </row>
    <row r="541" spans="1:14" ht="14.25" hidden="1" customHeight="1">
      <c r="A541" s="7" t="s">
        <v>58</v>
      </c>
      <c r="B541" s="7" t="s">
        <v>33</v>
      </c>
      <c r="C541" s="7" t="s">
        <v>42</v>
      </c>
      <c r="D541" s="13">
        <v>41760</v>
      </c>
      <c r="E541" s="13" t="str">
        <f>TEXT(Table2[[#This Row],[Month]],"mmmm")</f>
        <v>May</v>
      </c>
      <c r="F541" s="13" t="e">
        <f>CHOOSE(MONTH(Table2[[#This Row],[Actual Month]]),1,1,1,2,2,2,3,3,3,4,4,4)</f>
        <v>#VALUE!</v>
      </c>
      <c r="G541" s="14">
        <f t="shared" si="7"/>
        <v>5</v>
      </c>
      <c r="H541" s="14" t="s">
        <v>35</v>
      </c>
      <c r="I541" s="7" t="s">
        <v>36</v>
      </c>
      <c r="J541" s="7" t="s">
        <v>37</v>
      </c>
      <c r="K541" s="7" t="s">
        <v>38</v>
      </c>
      <c r="L541" s="15">
        <v>2084390.0351099998</v>
      </c>
      <c r="M541" s="18"/>
      <c r="N541" s="17"/>
    </row>
    <row r="542" spans="1:14" ht="14.25" hidden="1" customHeight="1">
      <c r="A542" s="7" t="s">
        <v>58</v>
      </c>
      <c r="B542" s="7" t="s">
        <v>33</v>
      </c>
      <c r="C542" s="7" t="s">
        <v>42</v>
      </c>
      <c r="D542" s="13">
        <v>41791</v>
      </c>
      <c r="E542" s="13" t="str">
        <f>TEXT(Table2[[#This Row],[Month]],"mmmm")</f>
        <v>June</v>
      </c>
      <c r="F542" s="13" t="e">
        <f>CHOOSE(MONTH(Table2[[#This Row],[Actual Month]]),1,1,1,2,2,2,3,3,3,4,4,4)</f>
        <v>#VALUE!</v>
      </c>
      <c r="G542" s="14">
        <f t="shared" si="7"/>
        <v>6</v>
      </c>
      <c r="H542" s="14" t="s">
        <v>35</v>
      </c>
      <c r="I542" s="7" t="s">
        <v>36</v>
      </c>
      <c r="J542" s="7" t="s">
        <v>37</v>
      </c>
      <c r="K542" s="7" t="s">
        <v>38</v>
      </c>
      <c r="L542" s="15">
        <v>2138384.6289562499</v>
      </c>
      <c r="M542" s="18"/>
      <c r="N542" s="17"/>
    </row>
    <row r="543" spans="1:14" ht="14.25" hidden="1" customHeight="1">
      <c r="A543" s="7" t="s">
        <v>58</v>
      </c>
      <c r="B543" s="7" t="s">
        <v>33</v>
      </c>
      <c r="C543" s="7" t="s">
        <v>42</v>
      </c>
      <c r="D543" s="13">
        <v>41456</v>
      </c>
      <c r="E543" s="13" t="str">
        <f>TEXT(Table2[[#This Row],[Month]],"mmmm")</f>
        <v>July</v>
      </c>
      <c r="F543" s="13" t="e">
        <f>CHOOSE(MONTH(Table2[[#This Row],[Actual Month]]),1,1,1,2,2,2,3,3,3,4,4,4)</f>
        <v>#VALUE!</v>
      </c>
      <c r="G543" s="14">
        <f t="shared" si="7"/>
        <v>7</v>
      </c>
      <c r="H543" s="14" t="s">
        <v>35</v>
      </c>
      <c r="I543" s="7" t="s">
        <v>36</v>
      </c>
      <c r="J543" s="7" t="s">
        <v>39</v>
      </c>
      <c r="K543" s="7" t="s">
        <v>38</v>
      </c>
      <c r="L543" s="15">
        <v>5139211.1177422497</v>
      </c>
      <c r="M543" s="18"/>
      <c r="N543" s="17"/>
    </row>
    <row r="544" spans="1:14" ht="14.25" hidden="1" customHeight="1">
      <c r="A544" s="7" t="s">
        <v>58</v>
      </c>
      <c r="B544" s="7" t="s">
        <v>33</v>
      </c>
      <c r="C544" s="7" t="s">
        <v>42</v>
      </c>
      <c r="D544" s="13">
        <v>41487</v>
      </c>
      <c r="E544" s="13" t="str">
        <f>TEXT(Table2[[#This Row],[Month]],"mmmm")</f>
        <v>August</v>
      </c>
      <c r="F544" s="13" t="e">
        <f>CHOOSE(MONTH(Table2[[#This Row],[Actual Month]]),1,1,1,2,2,2,3,3,3,4,4,4)</f>
        <v>#VALUE!</v>
      </c>
      <c r="G544" s="14">
        <f t="shared" si="7"/>
        <v>8</v>
      </c>
      <c r="H544" s="14" t="s">
        <v>35</v>
      </c>
      <c r="I544" s="7" t="s">
        <v>36</v>
      </c>
      <c r="J544" s="7" t="s">
        <v>39</v>
      </c>
      <c r="K544" s="7" t="s">
        <v>38</v>
      </c>
      <c r="L544" s="15">
        <v>3946004.6255270001</v>
      </c>
      <c r="M544" s="18"/>
      <c r="N544" s="17"/>
    </row>
    <row r="545" spans="1:14" ht="14.25" hidden="1" customHeight="1">
      <c r="A545" s="7" t="s">
        <v>58</v>
      </c>
      <c r="B545" s="7" t="s">
        <v>33</v>
      </c>
      <c r="C545" s="7" t="s">
        <v>42</v>
      </c>
      <c r="D545" s="13">
        <v>41518</v>
      </c>
      <c r="E545" s="13" t="str">
        <f>TEXT(Table2[[#This Row],[Month]],"mmmm")</f>
        <v>September</v>
      </c>
      <c r="F545" s="13" t="e">
        <f>CHOOSE(MONTH(Table2[[#This Row],[Actual Month]]),1,1,1,2,2,2,3,3,3,4,4,4)</f>
        <v>#VALUE!</v>
      </c>
      <c r="G545" s="14">
        <f t="shared" si="7"/>
        <v>9</v>
      </c>
      <c r="H545" s="14" t="s">
        <v>35</v>
      </c>
      <c r="I545" s="7" t="s">
        <v>36</v>
      </c>
      <c r="J545" s="7" t="s">
        <v>39</v>
      </c>
      <c r="K545" s="7" t="s">
        <v>38</v>
      </c>
      <c r="L545" s="15">
        <v>4346383.9848317504</v>
      </c>
      <c r="M545" s="18"/>
      <c r="N545" s="17"/>
    </row>
    <row r="546" spans="1:14" ht="14.25" hidden="1" customHeight="1">
      <c r="A546" s="7" t="s">
        <v>58</v>
      </c>
      <c r="B546" s="7" t="s">
        <v>33</v>
      </c>
      <c r="C546" s="7" t="s">
        <v>42</v>
      </c>
      <c r="D546" s="13">
        <v>41548</v>
      </c>
      <c r="E546" s="13" t="str">
        <f>TEXT(Table2[[#This Row],[Month]],"mmmm")</f>
        <v>October</v>
      </c>
      <c r="F546" s="13" t="e">
        <f>CHOOSE(MONTH(Table2[[#This Row],[Actual Month]]),1,1,1,2,2,2,3,3,3,4,4,4)</f>
        <v>#VALUE!</v>
      </c>
      <c r="G546" s="14">
        <f t="shared" si="7"/>
        <v>10</v>
      </c>
      <c r="H546" s="14" t="s">
        <v>35</v>
      </c>
      <c r="I546" s="7" t="s">
        <v>36</v>
      </c>
      <c r="J546" s="7" t="s">
        <v>39</v>
      </c>
      <c r="K546" s="7" t="s">
        <v>38</v>
      </c>
      <c r="L546" s="15">
        <v>4282440.7928499999</v>
      </c>
      <c r="M546" s="18"/>
      <c r="N546" s="17"/>
    </row>
    <row r="547" spans="1:14" ht="14.25" hidden="1" customHeight="1">
      <c r="A547" s="7" t="s">
        <v>58</v>
      </c>
      <c r="B547" s="7" t="s">
        <v>33</v>
      </c>
      <c r="C547" s="7" t="s">
        <v>42</v>
      </c>
      <c r="D547" s="13">
        <v>41579</v>
      </c>
      <c r="E547" s="13" t="str">
        <f>TEXT(Table2[[#This Row],[Month]],"mmmm")</f>
        <v>November</v>
      </c>
      <c r="F547" s="13" t="e">
        <f>CHOOSE(MONTH(Table2[[#This Row],[Actual Month]]),1,1,1,2,2,2,3,3,3,4,4,4)</f>
        <v>#VALUE!</v>
      </c>
      <c r="G547" s="14">
        <f t="shared" si="7"/>
        <v>11</v>
      </c>
      <c r="H547" s="14" t="s">
        <v>35</v>
      </c>
      <c r="I547" s="7" t="s">
        <v>36</v>
      </c>
      <c r="J547" s="7" t="s">
        <v>39</v>
      </c>
      <c r="K547" s="7" t="s">
        <v>38</v>
      </c>
      <c r="L547" s="15">
        <v>4041128.2704065</v>
      </c>
      <c r="M547" s="18"/>
      <c r="N547" s="17"/>
    </row>
    <row r="548" spans="1:14" ht="14.25" hidden="1" customHeight="1">
      <c r="A548" s="7" t="s">
        <v>58</v>
      </c>
      <c r="B548" s="7" t="s">
        <v>33</v>
      </c>
      <c r="C548" s="7" t="s">
        <v>42</v>
      </c>
      <c r="D548" s="13">
        <v>41609</v>
      </c>
      <c r="E548" s="13" t="str">
        <f>TEXT(Table2[[#This Row],[Month]],"mmmm")</f>
        <v>December</v>
      </c>
      <c r="F548" s="13" t="e">
        <f>CHOOSE(MONTH(Table2[[#This Row],[Actual Month]]),1,1,1,2,2,2,3,3,3,4,4,4)</f>
        <v>#VALUE!</v>
      </c>
      <c r="G548" s="14">
        <f t="shared" si="7"/>
        <v>12</v>
      </c>
      <c r="H548" s="14" t="s">
        <v>35</v>
      </c>
      <c r="I548" s="7" t="s">
        <v>36</v>
      </c>
      <c r="J548" s="7" t="s">
        <v>39</v>
      </c>
      <c r="K548" s="7" t="s">
        <v>38</v>
      </c>
      <c r="L548" s="15">
        <v>4489049.242656</v>
      </c>
      <c r="M548" s="18"/>
      <c r="N548" s="17"/>
    </row>
    <row r="549" spans="1:14" ht="14.25" hidden="1" customHeight="1">
      <c r="A549" s="7" t="s">
        <v>58</v>
      </c>
      <c r="B549" s="7" t="s">
        <v>33</v>
      </c>
      <c r="C549" s="7" t="s">
        <v>42</v>
      </c>
      <c r="D549" s="13">
        <v>41640</v>
      </c>
      <c r="E549" s="13" t="str">
        <f>TEXT(Table2[[#This Row],[Month]],"mmmm")</f>
        <v>January</v>
      </c>
      <c r="F549" s="13" t="e">
        <f>CHOOSE(MONTH(Table2[[#This Row],[Actual Month]]),1,1,1,2,2,2,3,3,3,4,4,4)</f>
        <v>#VALUE!</v>
      </c>
      <c r="G549" s="14">
        <f t="shared" si="7"/>
        <v>1</v>
      </c>
      <c r="H549" s="14" t="s">
        <v>35</v>
      </c>
      <c r="I549" s="7" t="s">
        <v>36</v>
      </c>
      <c r="J549" s="7" t="s">
        <v>39</v>
      </c>
      <c r="K549" s="7" t="s">
        <v>38</v>
      </c>
      <c r="L549" s="15">
        <v>6198904.3672349993</v>
      </c>
      <c r="M549" s="18"/>
      <c r="N549" s="17"/>
    </row>
    <row r="550" spans="1:14" ht="14.25" hidden="1" customHeight="1">
      <c r="A550" s="7" t="s">
        <v>58</v>
      </c>
      <c r="B550" s="7" t="s">
        <v>33</v>
      </c>
      <c r="C550" s="7" t="s">
        <v>42</v>
      </c>
      <c r="D550" s="13">
        <v>41671</v>
      </c>
      <c r="E550" s="13" t="str">
        <f>TEXT(Table2[[#This Row],[Month]],"mmmm")</f>
        <v>February</v>
      </c>
      <c r="F550" s="13" t="e">
        <f>CHOOSE(MONTH(Table2[[#This Row],[Actual Month]]),1,1,1,2,2,2,3,3,3,4,4,4)</f>
        <v>#VALUE!</v>
      </c>
      <c r="G550" s="14">
        <f t="shared" si="7"/>
        <v>2</v>
      </c>
      <c r="H550" s="14" t="s">
        <v>35</v>
      </c>
      <c r="I550" s="7" t="s">
        <v>36</v>
      </c>
      <c r="J550" s="7" t="s">
        <v>39</v>
      </c>
      <c r="K550" s="7" t="s">
        <v>38</v>
      </c>
      <c r="L550" s="15">
        <v>4648888.2965024998</v>
      </c>
      <c r="M550" s="18"/>
      <c r="N550" s="17"/>
    </row>
    <row r="551" spans="1:14" ht="14.25" hidden="1" customHeight="1">
      <c r="A551" s="7" t="s">
        <v>58</v>
      </c>
      <c r="B551" s="7" t="s">
        <v>33</v>
      </c>
      <c r="C551" s="7" t="s">
        <v>42</v>
      </c>
      <c r="D551" s="13">
        <v>41699</v>
      </c>
      <c r="E551" s="13" t="str">
        <f>TEXT(Table2[[#This Row],[Month]],"mmmm")</f>
        <v>March</v>
      </c>
      <c r="F551" s="13" t="e">
        <f>CHOOSE(MONTH(Table2[[#This Row],[Actual Month]]),1,1,1,2,2,2,3,3,3,4,4,4)</f>
        <v>#VALUE!</v>
      </c>
      <c r="G551" s="14">
        <f t="shared" si="7"/>
        <v>3</v>
      </c>
      <c r="H551" s="14" t="s">
        <v>35</v>
      </c>
      <c r="I551" s="7" t="s">
        <v>36</v>
      </c>
      <c r="J551" s="7" t="s">
        <v>39</v>
      </c>
      <c r="K551" s="7" t="s">
        <v>38</v>
      </c>
      <c r="L551" s="15">
        <v>5898315.4044952495</v>
      </c>
      <c r="M551" s="18"/>
      <c r="N551" s="17"/>
    </row>
    <row r="552" spans="1:14" ht="14.25" hidden="1" customHeight="1">
      <c r="A552" s="7" t="s">
        <v>58</v>
      </c>
      <c r="B552" s="7" t="s">
        <v>33</v>
      </c>
      <c r="C552" s="7" t="s">
        <v>42</v>
      </c>
      <c r="D552" s="13">
        <v>41730</v>
      </c>
      <c r="E552" s="13" t="str">
        <f>TEXT(Table2[[#This Row],[Month]],"mmmm")</f>
        <v>April</v>
      </c>
      <c r="F552" s="13" t="e">
        <f>CHOOSE(MONTH(Table2[[#This Row],[Actual Month]]),1,1,1,2,2,2,3,3,3,4,4,4)</f>
        <v>#VALUE!</v>
      </c>
      <c r="G552" s="14">
        <f t="shared" si="7"/>
        <v>4</v>
      </c>
      <c r="H552" s="14" t="s">
        <v>35</v>
      </c>
      <c r="I552" s="7" t="s">
        <v>36</v>
      </c>
      <c r="J552" s="7" t="s">
        <v>39</v>
      </c>
      <c r="K552" s="7" t="s">
        <v>38</v>
      </c>
      <c r="L552" s="15">
        <v>4664521.8484669998</v>
      </c>
      <c r="M552" s="18"/>
      <c r="N552" s="17"/>
    </row>
    <row r="553" spans="1:14" ht="14.25" hidden="1" customHeight="1">
      <c r="A553" s="7" t="s">
        <v>58</v>
      </c>
      <c r="B553" s="7" t="s">
        <v>33</v>
      </c>
      <c r="C553" s="7" t="s">
        <v>42</v>
      </c>
      <c r="D553" s="13">
        <v>41760</v>
      </c>
      <c r="E553" s="13" t="str">
        <f>TEXT(Table2[[#This Row],[Month]],"mmmm")</f>
        <v>May</v>
      </c>
      <c r="F553" s="13" t="e">
        <f>CHOOSE(MONTH(Table2[[#This Row],[Actual Month]]),1,1,1,2,2,2,3,3,3,4,4,4)</f>
        <v>#VALUE!</v>
      </c>
      <c r="G553" s="14">
        <f t="shared" si="7"/>
        <v>5</v>
      </c>
      <c r="H553" s="14" t="s">
        <v>35</v>
      </c>
      <c r="I553" s="7" t="s">
        <v>36</v>
      </c>
      <c r="J553" s="7" t="s">
        <v>39</v>
      </c>
      <c r="K553" s="7" t="s">
        <v>38</v>
      </c>
      <c r="L553" s="15">
        <v>4250449.1534670005</v>
      </c>
      <c r="M553" s="18"/>
      <c r="N553" s="17"/>
    </row>
    <row r="554" spans="1:14" ht="14.25" hidden="1" customHeight="1">
      <c r="A554" s="7" t="s">
        <v>58</v>
      </c>
      <c r="B554" s="7" t="s">
        <v>33</v>
      </c>
      <c r="C554" s="7" t="s">
        <v>42</v>
      </c>
      <c r="D554" s="13">
        <v>41791</v>
      </c>
      <c r="E554" s="13" t="str">
        <f>TEXT(Table2[[#This Row],[Month]],"mmmm")</f>
        <v>June</v>
      </c>
      <c r="F554" s="13" t="e">
        <f>CHOOSE(MONTH(Table2[[#This Row],[Actual Month]]),1,1,1,2,2,2,3,3,3,4,4,4)</f>
        <v>#VALUE!</v>
      </c>
      <c r="G554" s="14">
        <f t="shared" si="7"/>
        <v>6</v>
      </c>
      <c r="H554" s="14" t="s">
        <v>35</v>
      </c>
      <c r="I554" s="7" t="s">
        <v>36</v>
      </c>
      <c r="J554" s="7" t="s">
        <v>39</v>
      </c>
      <c r="K554" s="7" t="s">
        <v>38</v>
      </c>
      <c r="L554" s="15">
        <v>4197744.4401284996</v>
      </c>
      <c r="M554" s="18"/>
      <c r="N554" s="17"/>
    </row>
    <row r="555" spans="1:14" ht="14.25" hidden="1" customHeight="1">
      <c r="A555" s="7" t="s">
        <v>58</v>
      </c>
      <c r="B555" s="7" t="s">
        <v>33</v>
      </c>
      <c r="C555" s="7" t="s">
        <v>42</v>
      </c>
      <c r="D555" s="13">
        <v>41456</v>
      </c>
      <c r="E555" s="13" t="str">
        <f>TEXT(Table2[[#This Row],[Month]],"mmmm")</f>
        <v>July</v>
      </c>
      <c r="F555" s="13" t="e">
        <f>CHOOSE(MONTH(Table2[[#This Row],[Actual Month]]),1,1,1,2,2,2,3,3,3,4,4,4)</f>
        <v>#VALUE!</v>
      </c>
      <c r="G555" s="14">
        <f t="shared" si="7"/>
        <v>7</v>
      </c>
      <c r="H555" s="14" t="s">
        <v>35</v>
      </c>
      <c r="I555" s="7" t="s">
        <v>40</v>
      </c>
      <c r="J555" s="7" t="s">
        <v>37</v>
      </c>
      <c r="K555" s="7" t="s">
        <v>38</v>
      </c>
      <c r="L555" s="15">
        <v>2126344.3882868001</v>
      </c>
      <c r="M555" s="18"/>
      <c r="N555" s="17"/>
    </row>
    <row r="556" spans="1:14" ht="14.25" hidden="1" customHeight="1">
      <c r="A556" s="7" t="s">
        <v>58</v>
      </c>
      <c r="B556" s="7" t="s">
        <v>33</v>
      </c>
      <c r="C556" s="7" t="s">
        <v>42</v>
      </c>
      <c r="D556" s="13">
        <v>41487</v>
      </c>
      <c r="E556" s="13" t="str">
        <f>TEXT(Table2[[#This Row],[Month]],"mmmm")</f>
        <v>August</v>
      </c>
      <c r="F556" s="13" t="e">
        <f>CHOOSE(MONTH(Table2[[#This Row],[Actual Month]]),1,1,1,2,2,2,3,3,3,4,4,4)</f>
        <v>#VALUE!</v>
      </c>
      <c r="G556" s="14">
        <f t="shared" si="7"/>
        <v>8</v>
      </c>
      <c r="H556" s="14" t="s">
        <v>35</v>
      </c>
      <c r="I556" s="7" t="s">
        <v>40</v>
      </c>
      <c r="J556" s="7" t="s">
        <v>37</v>
      </c>
      <c r="K556" s="7" t="s">
        <v>38</v>
      </c>
      <c r="L556" s="15">
        <v>1830310.04721576</v>
      </c>
      <c r="M556" s="18"/>
      <c r="N556" s="17"/>
    </row>
    <row r="557" spans="1:14" ht="14.25" hidden="1" customHeight="1">
      <c r="A557" s="7" t="s">
        <v>58</v>
      </c>
      <c r="B557" s="7" t="s">
        <v>33</v>
      </c>
      <c r="C557" s="7" t="s">
        <v>42</v>
      </c>
      <c r="D557" s="13">
        <v>41518</v>
      </c>
      <c r="E557" s="13" t="str">
        <f>TEXT(Table2[[#This Row],[Month]],"mmmm")</f>
        <v>September</v>
      </c>
      <c r="F557" s="13" t="e">
        <f>CHOOSE(MONTH(Table2[[#This Row],[Actual Month]]),1,1,1,2,2,2,3,3,3,4,4,4)</f>
        <v>#VALUE!</v>
      </c>
      <c r="G557" s="14">
        <f t="shared" si="7"/>
        <v>9</v>
      </c>
      <c r="H557" s="14" t="s">
        <v>35</v>
      </c>
      <c r="I557" s="7" t="s">
        <v>40</v>
      </c>
      <c r="J557" s="7" t="s">
        <v>37</v>
      </c>
      <c r="K557" s="7" t="s">
        <v>38</v>
      </c>
      <c r="L557" s="15">
        <v>1932722.2586980001</v>
      </c>
      <c r="M557" s="18"/>
      <c r="N557" s="17"/>
    </row>
    <row r="558" spans="1:14" ht="14.25" hidden="1" customHeight="1">
      <c r="A558" s="7" t="s">
        <v>58</v>
      </c>
      <c r="B558" s="7" t="s">
        <v>33</v>
      </c>
      <c r="C558" s="7" t="s">
        <v>42</v>
      </c>
      <c r="D558" s="13">
        <v>41548</v>
      </c>
      <c r="E558" s="13" t="str">
        <f>TEXT(Table2[[#This Row],[Month]],"mmmm")</f>
        <v>October</v>
      </c>
      <c r="F558" s="13" t="e">
        <f>CHOOSE(MONTH(Table2[[#This Row],[Actual Month]]),1,1,1,2,2,2,3,3,3,4,4,4)</f>
        <v>#VALUE!</v>
      </c>
      <c r="G558" s="14">
        <f t="shared" si="7"/>
        <v>10</v>
      </c>
      <c r="H558" s="14" t="s">
        <v>35</v>
      </c>
      <c r="I558" s="7" t="s">
        <v>40</v>
      </c>
      <c r="J558" s="7" t="s">
        <v>37</v>
      </c>
      <c r="K558" s="7" t="s">
        <v>38</v>
      </c>
      <c r="L558" s="15">
        <v>1863347.8597905599</v>
      </c>
      <c r="M558" s="18"/>
      <c r="N558" s="17"/>
    </row>
    <row r="559" spans="1:14" ht="14.25" hidden="1" customHeight="1">
      <c r="A559" s="7" t="s">
        <v>58</v>
      </c>
      <c r="B559" s="7" t="s">
        <v>33</v>
      </c>
      <c r="C559" s="7" t="s">
        <v>42</v>
      </c>
      <c r="D559" s="13">
        <v>41579</v>
      </c>
      <c r="E559" s="13" t="str">
        <f>TEXT(Table2[[#This Row],[Month]],"mmmm")</f>
        <v>November</v>
      </c>
      <c r="F559" s="13" t="e">
        <f>CHOOSE(MONTH(Table2[[#This Row],[Actual Month]]),1,1,1,2,2,2,3,3,3,4,4,4)</f>
        <v>#VALUE!</v>
      </c>
      <c r="G559" s="14">
        <f t="shared" si="7"/>
        <v>11</v>
      </c>
      <c r="H559" s="14" t="s">
        <v>35</v>
      </c>
      <c r="I559" s="7" t="s">
        <v>40</v>
      </c>
      <c r="J559" s="7" t="s">
        <v>37</v>
      </c>
      <c r="K559" s="7" t="s">
        <v>38</v>
      </c>
      <c r="L559" s="15">
        <v>1772855.3065638801</v>
      </c>
      <c r="M559" s="18"/>
      <c r="N559" s="17"/>
    </row>
    <row r="560" spans="1:14" ht="14.25" hidden="1" customHeight="1">
      <c r="A560" s="7" t="s">
        <v>58</v>
      </c>
      <c r="B560" s="7" t="s">
        <v>33</v>
      </c>
      <c r="C560" s="7" t="s">
        <v>42</v>
      </c>
      <c r="D560" s="13">
        <v>41609</v>
      </c>
      <c r="E560" s="13" t="str">
        <f>TEXT(Table2[[#This Row],[Month]],"mmmm")</f>
        <v>December</v>
      </c>
      <c r="F560" s="13" t="e">
        <f>CHOOSE(MONTH(Table2[[#This Row],[Actual Month]]),1,1,1,2,2,2,3,3,3,4,4,4)</f>
        <v>#VALUE!</v>
      </c>
      <c r="G560" s="14">
        <f t="shared" si="7"/>
        <v>12</v>
      </c>
      <c r="H560" s="14" t="s">
        <v>35</v>
      </c>
      <c r="I560" s="7" t="s">
        <v>40</v>
      </c>
      <c r="J560" s="7" t="s">
        <v>37</v>
      </c>
      <c r="K560" s="7" t="s">
        <v>38</v>
      </c>
      <c r="L560" s="15">
        <v>1900808.01194328</v>
      </c>
      <c r="M560" s="18"/>
      <c r="N560" s="17"/>
    </row>
    <row r="561" spans="1:14" ht="14.25" hidden="1" customHeight="1">
      <c r="A561" s="7" t="s">
        <v>58</v>
      </c>
      <c r="B561" s="7" t="s">
        <v>33</v>
      </c>
      <c r="C561" s="7" t="s">
        <v>42</v>
      </c>
      <c r="D561" s="13">
        <v>41640</v>
      </c>
      <c r="E561" s="13" t="str">
        <f>TEXT(Table2[[#This Row],[Month]],"mmmm")</f>
        <v>January</v>
      </c>
      <c r="F561" s="13" t="e">
        <f>CHOOSE(MONTH(Table2[[#This Row],[Actual Month]]),1,1,1,2,2,2,3,3,3,4,4,4)</f>
        <v>#VALUE!</v>
      </c>
      <c r="G561" s="14">
        <f t="shared" si="7"/>
        <v>1</v>
      </c>
      <c r="H561" s="14" t="s">
        <v>35</v>
      </c>
      <c r="I561" s="7" t="s">
        <v>40</v>
      </c>
      <c r="J561" s="7" t="s">
        <v>37</v>
      </c>
      <c r="K561" s="7" t="s">
        <v>38</v>
      </c>
      <c r="L561" s="15">
        <v>2656208.4777756003</v>
      </c>
      <c r="M561" s="18"/>
      <c r="N561" s="17"/>
    </row>
    <row r="562" spans="1:14" ht="14.25" hidden="1" customHeight="1">
      <c r="A562" s="7" t="s">
        <v>58</v>
      </c>
      <c r="B562" s="7" t="s">
        <v>33</v>
      </c>
      <c r="C562" s="7" t="s">
        <v>42</v>
      </c>
      <c r="D562" s="13">
        <v>41671</v>
      </c>
      <c r="E562" s="13" t="str">
        <f>TEXT(Table2[[#This Row],[Month]],"mmmm")</f>
        <v>February</v>
      </c>
      <c r="F562" s="13" t="e">
        <f>CHOOSE(MONTH(Table2[[#This Row],[Actual Month]]),1,1,1,2,2,2,3,3,3,4,4,4)</f>
        <v>#VALUE!</v>
      </c>
      <c r="G562" s="14">
        <f t="shared" si="7"/>
        <v>2</v>
      </c>
      <c r="H562" s="14" t="s">
        <v>35</v>
      </c>
      <c r="I562" s="7" t="s">
        <v>40</v>
      </c>
      <c r="J562" s="7" t="s">
        <v>37</v>
      </c>
      <c r="K562" s="7" t="s">
        <v>38</v>
      </c>
      <c r="L562" s="15">
        <v>2616107.4378318004</v>
      </c>
      <c r="M562" s="18"/>
      <c r="N562" s="17"/>
    </row>
    <row r="563" spans="1:14" ht="14.25" hidden="1" customHeight="1">
      <c r="A563" s="7" t="s">
        <v>58</v>
      </c>
      <c r="B563" s="7" t="s">
        <v>33</v>
      </c>
      <c r="C563" s="7" t="s">
        <v>42</v>
      </c>
      <c r="D563" s="13">
        <v>41699</v>
      </c>
      <c r="E563" s="13" t="str">
        <f>TEXT(Table2[[#This Row],[Month]],"mmmm")</f>
        <v>March</v>
      </c>
      <c r="F563" s="13" t="e">
        <f>CHOOSE(MONTH(Table2[[#This Row],[Actual Month]]),1,1,1,2,2,2,3,3,3,4,4,4)</f>
        <v>#VALUE!</v>
      </c>
      <c r="G563" s="14">
        <f t="shared" si="7"/>
        <v>3</v>
      </c>
      <c r="H563" s="14" t="s">
        <v>35</v>
      </c>
      <c r="I563" s="7" t="s">
        <v>40</v>
      </c>
      <c r="J563" s="7" t="s">
        <v>37</v>
      </c>
      <c r="K563" s="7" t="s">
        <v>38</v>
      </c>
      <c r="L563" s="15">
        <v>2497537.4048039801</v>
      </c>
      <c r="M563" s="18"/>
      <c r="N563" s="17"/>
    </row>
    <row r="564" spans="1:14" ht="14.25" hidden="1" customHeight="1">
      <c r="A564" s="7" t="s">
        <v>58</v>
      </c>
      <c r="B564" s="7" t="s">
        <v>33</v>
      </c>
      <c r="C564" s="7" t="s">
        <v>42</v>
      </c>
      <c r="D564" s="13">
        <v>41730</v>
      </c>
      <c r="E564" s="13" t="str">
        <f>TEXT(Table2[[#This Row],[Month]],"mmmm")</f>
        <v>April</v>
      </c>
      <c r="F564" s="13" t="e">
        <f>CHOOSE(MONTH(Table2[[#This Row],[Actual Month]]),1,1,1,2,2,2,3,3,3,4,4,4)</f>
        <v>#VALUE!</v>
      </c>
      <c r="G564" s="14">
        <f t="shared" si="7"/>
        <v>4</v>
      </c>
      <c r="H564" s="14" t="s">
        <v>35</v>
      </c>
      <c r="I564" s="7" t="s">
        <v>40</v>
      </c>
      <c r="J564" s="7" t="s">
        <v>37</v>
      </c>
      <c r="K564" s="7" t="s">
        <v>38</v>
      </c>
      <c r="L564" s="15">
        <v>1880594.9392397199</v>
      </c>
      <c r="M564" s="18"/>
      <c r="N564" s="17"/>
    </row>
    <row r="565" spans="1:14" ht="14.25" hidden="1" customHeight="1">
      <c r="A565" s="7" t="s">
        <v>58</v>
      </c>
      <c r="B565" s="7" t="s">
        <v>33</v>
      </c>
      <c r="C565" s="7" t="s">
        <v>42</v>
      </c>
      <c r="D565" s="13">
        <v>41760</v>
      </c>
      <c r="E565" s="13" t="str">
        <f>TEXT(Table2[[#This Row],[Month]],"mmmm")</f>
        <v>May</v>
      </c>
      <c r="F565" s="13" t="e">
        <f>CHOOSE(MONTH(Table2[[#This Row],[Actual Month]]),1,1,1,2,2,2,3,3,3,4,4,4)</f>
        <v>#VALUE!</v>
      </c>
      <c r="G565" s="14">
        <f t="shared" si="7"/>
        <v>5</v>
      </c>
      <c r="H565" s="14" t="s">
        <v>35</v>
      </c>
      <c r="I565" s="7" t="s">
        <v>40</v>
      </c>
      <c r="J565" s="7" t="s">
        <v>37</v>
      </c>
      <c r="K565" s="7" t="s">
        <v>38</v>
      </c>
      <c r="L565" s="15">
        <v>1799580.2809168801</v>
      </c>
      <c r="M565" s="18"/>
      <c r="N565" s="17"/>
    </row>
    <row r="566" spans="1:14" ht="14.25" hidden="1" customHeight="1">
      <c r="A566" s="7" t="s">
        <v>58</v>
      </c>
      <c r="B566" s="7" t="s">
        <v>33</v>
      </c>
      <c r="C566" s="7" t="s">
        <v>42</v>
      </c>
      <c r="D566" s="13">
        <v>41791</v>
      </c>
      <c r="E566" s="13" t="str">
        <f>TEXT(Table2[[#This Row],[Month]],"mmmm")</f>
        <v>June</v>
      </c>
      <c r="F566" s="13" t="e">
        <f>CHOOSE(MONTH(Table2[[#This Row],[Actual Month]]),1,1,1,2,2,2,3,3,3,4,4,4)</f>
        <v>#VALUE!</v>
      </c>
      <c r="G566" s="14">
        <f t="shared" si="7"/>
        <v>6</v>
      </c>
      <c r="H566" s="14" t="s">
        <v>35</v>
      </c>
      <c r="I566" s="7" t="s">
        <v>40</v>
      </c>
      <c r="J566" s="7" t="s">
        <v>37</v>
      </c>
      <c r="K566" s="7" t="s">
        <v>38</v>
      </c>
      <c r="L566" s="15">
        <v>1962186.22557672</v>
      </c>
      <c r="M566" s="18"/>
      <c r="N566" s="17"/>
    </row>
    <row r="567" spans="1:14" ht="14.25" hidden="1" customHeight="1">
      <c r="A567" s="7" t="s">
        <v>58</v>
      </c>
      <c r="B567" s="7" t="s">
        <v>33</v>
      </c>
      <c r="C567" s="7" t="s">
        <v>42</v>
      </c>
      <c r="D567" s="13">
        <v>41456</v>
      </c>
      <c r="E567" s="13" t="str">
        <f>TEXT(Table2[[#This Row],[Month]],"mmmm")</f>
        <v>July</v>
      </c>
      <c r="F567" s="13" t="e">
        <f>CHOOSE(MONTH(Table2[[#This Row],[Actual Month]]),1,1,1,2,2,2,3,3,3,4,4,4)</f>
        <v>#VALUE!</v>
      </c>
      <c r="G567" s="14">
        <f t="shared" si="7"/>
        <v>7</v>
      </c>
      <c r="H567" s="14" t="s">
        <v>35</v>
      </c>
      <c r="I567" s="7" t="s">
        <v>40</v>
      </c>
      <c r="J567" s="7" t="s">
        <v>39</v>
      </c>
      <c r="K567" s="7" t="s">
        <v>38</v>
      </c>
      <c r="L567" s="15">
        <v>3873782.0619640001</v>
      </c>
      <c r="M567" s="18"/>
      <c r="N567" s="17"/>
    </row>
    <row r="568" spans="1:14" ht="14.25" hidden="1" customHeight="1">
      <c r="A568" s="7" t="s">
        <v>58</v>
      </c>
      <c r="B568" s="7" t="s">
        <v>33</v>
      </c>
      <c r="C568" s="7" t="s">
        <v>42</v>
      </c>
      <c r="D568" s="13">
        <v>41487</v>
      </c>
      <c r="E568" s="13" t="str">
        <f>TEXT(Table2[[#This Row],[Month]],"mmmm")</f>
        <v>August</v>
      </c>
      <c r="F568" s="13" t="e">
        <f>CHOOSE(MONTH(Table2[[#This Row],[Actual Month]]),1,1,1,2,2,2,3,3,3,4,4,4)</f>
        <v>#VALUE!</v>
      </c>
      <c r="G568" s="14">
        <f t="shared" si="7"/>
        <v>8</v>
      </c>
      <c r="H568" s="14" t="s">
        <v>35</v>
      </c>
      <c r="I568" s="7" t="s">
        <v>40</v>
      </c>
      <c r="J568" s="7" t="s">
        <v>39</v>
      </c>
      <c r="K568" s="7" t="s">
        <v>38</v>
      </c>
      <c r="L568" s="15">
        <v>3236640.6193384002</v>
      </c>
      <c r="M568" s="18"/>
      <c r="N568" s="17"/>
    </row>
    <row r="569" spans="1:14" ht="14.25" hidden="1" customHeight="1">
      <c r="A569" s="7" t="s">
        <v>58</v>
      </c>
      <c r="B569" s="7" t="s">
        <v>33</v>
      </c>
      <c r="C569" s="7" t="s">
        <v>42</v>
      </c>
      <c r="D569" s="13">
        <v>41518</v>
      </c>
      <c r="E569" s="13" t="str">
        <f>TEXT(Table2[[#This Row],[Month]],"mmmm")</f>
        <v>September</v>
      </c>
      <c r="F569" s="13" t="e">
        <f>CHOOSE(MONTH(Table2[[#This Row],[Actual Month]]),1,1,1,2,2,2,3,3,3,4,4,4)</f>
        <v>#VALUE!</v>
      </c>
      <c r="G569" s="14">
        <f t="shared" si="7"/>
        <v>9</v>
      </c>
      <c r="H569" s="14" t="s">
        <v>35</v>
      </c>
      <c r="I569" s="7" t="s">
        <v>40</v>
      </c>
      <c r="J569" s="7" t="s">
        <v>39</v>
      </c>
      <c r="K569" s="7" t="s">
        <v>38</v>
      </c>
      <c r="L569" s="15">
        <v>3452365.4743496003</v>
      </c>
      <c r="M569" s="18"/>
      <c r="N569" s="17"/>
    </row>
    <row r="570" spans="1:14" ht="14.25" hidden="1" customHeight="1">
      <c r="A570" s="7" t="s">
        <v>58</v>
      </c>
      <c r="B570" s="7" t="s">
        <v>33</v>
      </c>
      <c r="C570" s="7" t="s">
        <v>42</v>
      </c>
      <c r="D570" s="13">
        <v>41548</v>
      </c>
      <c r="E570" s="13" t="str">
        <f>TEXT(Table2[[#This Row],[Month]],"mmmm")</f>
        <v>October</v>
      </c>
      <c r="F570" s="13" t="e">
        <f>CHOOSE(MONTH(Table2[[#This Row],[Actual Month]]),1,1,1,2,2,2,3,3,3,4,4,4)</f>
        <v>#VALUE!</v>
      </c>
      <c r="G570" s="14">
        <f t="shared" si="7"/>
        <v>10</v>
      </c>
      <c r="H570" s="14" t="s">
        <v>35</v>
      </c>
      <c r="I570" s="7" t="s">
        <v>40</v>
      </c>
      <c r="J570" s="7" t="s">
        <v>39</v>
      </c>
      <c r="K570" s="7" t="s">
        <v>38</v>
      </c>
      <c r="L570" s="15">
        <v>3356591.8241904001</v>
      </c>
      <c r="M570" s="18"/>
      <c r="N570" s="17"/>
    </row>
    <row r="571" spans="1:14" ht="14.25" hidden="1" customHeight="1">
      <c r="A571" s="7" t="s">
        <v>58</v>
      </c>
      <c r="B571" s="7" t="s">
        <v>33</v>
      </c>
      <c r="C571" s="7" t="s">
        <v>42</v>
      </c>
      <c r="D571" s="13">
        <v>41579</v>
      </c>
      <c r="E571" s="13" t="str">
        <f>TEXT(Table2[[#This Row],[Month]],"mmmm")</f>
        <v>November</v>
      </c>
      <c r="F571" s="13" t="e">
        <f>CHOOSE(MONTH(Table2[[#This Row],[Actual Month]]),1,1,1,2,2,2,3,3,3,4,4,4)</f>
        <v>#VALUE!</v>
      </c>
      <c r="G571" s="14">
        <f t="shared" si="7"/>
        <v>11</v>
      </c>
      <c r="H571" s="14" t="s">
        <v>35</v>
      </c>
      <c r="I571" s="7" t="s">
        <v>40</v>
      </c>
      <c r="J571" s="7" t="s">
        <v>39</v>
      </c>
      <c r="K571" s="7" t="s">
        <v>38</v>
      </c>
      <c r="L571" s="15">
        <v>3011576.2034932002</v>
      </c>
      <c r="M571" s="18"/>
      <c r="N571" s="17"/>
    </row>
    <row r="572" spans="1:14" ht="14.25" hidden="1" customHeight="1">
      <c r="A572" s="7" t="s">
        <v>58</v>
      </c>
      <c r="B572" s="7" t="s">
        <v>33</v>
      </c>
      <c r="C572" s="7" t="s">
        <v>42</v>
      </c>
      <c r="D572" s="13">
        <v>41609</v>
      </c>
      <c r="E572" s="13" t="str">
        <f>TEXT(Table2[[#This Row],[Month]],"mmmm")</f>
        <v>December</v>
      </c>
      <c r="F572" s="13" t="e">
        <f>CHOOSE(MONTH(Table2[[#This Row],[Actual Month]]),1,1,1,2,2,2,3,3,3,4,4,4)</f>
        <v>#VALUE!</v>
      </c>
      <c r="G572" s="14">
        <f t="shared" si="7"/>
        <v>12</v>
      </c>
      <c r="H572" s="14" t="s">
        <v>35</v>
      </c>
      <c r="I572" s="7" t="s">
        <v>40</v>
      </c>
      <c r="J572" s="7" t="s">
        <v>39</v>
      </c>
      <c r="K572" s="7" t="s">
        <v>38</v>
      </c>
      <c r="L572" s="15">
        <v>3605073.1360128</v>
      </c>
      <c r="M572" s="18"/>
      <c r="N572" s="17"/>
    </row>
    <row r="573" spans="1:14" ht="14.25" hidden="1" customHeight="1">
      <c r="A573" s="7" t="s">
        <v>58</v>
      </c>
      <c r="B573" s="7" t="s">
        <v>33</v>
      </c>
      <c r="C573" s="7" t="s">
        <v>42</v>
      </c>
      <c r="D573" s="13">
        <v>41640</v>
      </c>
      <c r="E573" s="13" t="str">
        <f>TEXT(Table2[[#This Row],[Month]],"mmmm")</f>
        <v>January</v>
      </c>
      <c r="F573" s="13" t="e">
        <f>CHOOSE(MONTH(Table2[[#This Row],[Actual Month]]),1,1,1,2,2,2,3,3,3,4,4,4)</f>
        <v>#VALUE!</v>
      </c>
      <c r="G573" s="14">
        <f t="shared" si="7"/>
        <v>1</v>
      </c>
      <c r="H573" s="14" t="s">
        <v>35</v>
      </c>
      <c r="I573" s="7" t="s">
        <v>40</v>
      </c>
      <c r="J573" s="7" t="s">
        <v>39</v>
      </c>
      <c r="K573" s="7" t="s">
        <v>38</v>
      </c>
      <c r="L573" s="15">
        <v>5213462.9938199995</v>
      </c>
      <c r="M573" s="18"/>
      <c r="N573" s="17"/>
    </row>
    <row r="574" spans="1:14" ht="14.25" hidden="1" customHeight="1">
      <c r="A574" s="7" t="s">
        <v>58</v>
      </c>
      <c r="B574" s="7" t="s">
        <v>33</v>
      </c>
      <c r="C574" s="7" t="s">
        <v>42</v>
      </c>
      <c r="D574" s="13">
        <v>41671</v>
      </c>
      <c r="E574" s="13" t="str">
        <f>TEXT(Table2[[#This Row],[Month]],"mmmm")</f>
        <v>February</v>
      </c>
      <c r="F574" s="13" t="e">
        <f>CHOOSE(MONTH(Table2[[#This Row],[Actual Month]]),1,1,1,2,2,2,3,3,3,4,4,4)</f>
        <v>#VALUE!</v>
      </c>
      <c r="G574" s="14">
        <f t="shared" si="7"/>
        <v>2</v>
      </c>
      <c r="H574" s="14" t="s">
        <v>35</v>
      </c>
      <c r="I574" s="7" t="s">
        <v>40</v>
      </c>
      <c r="J574" s="7" t="s">
        <v>39</v>
      </c>
      <c r="K574" s="7" t="s">
        <v>38</v>
      </c>
      <c r="L574" s="15">
        <v>4601973.0645340011</v>
      </c>
      <c r="M574" s="18"/>
      <c r="N574" s="17"/>
    </row>
    <row r="575" spans="1:14" ht="14.25" hidden="1" customHeight="1">
      <c r="A575" s="7" t="s">
        <v>58</v>
      </c>
      <c r="B575" s="7" t="s">
        <v>33</v>
      </c>
      <c r="C575" s="7" t="s">
        <v>42</v>
      </c>
      <c r="D575" s="13">
        <v>41699</v>
      </c>
      <c r="E575" s="13" t="str">
        <f>TEXT(Table2[[#This Row],[Month]],"mmmm")</f>
        <v>March</v>
      </c>
      <c r="F575" s="13" t="e">
        <f>CHOOSE(MONTH(Table2[[#This Row],[Actual Month]]),1,1,1,2,2,2,3,3,3,4,4,4)</f>
        <v>#VALUE!</v>
      </c>
      <c r="G575" s="14">
        <f t="shared" si="7"/>
        <v>3</v>
      </c>
      <c r="H575" s="14" t="s">
        <v>35</v>
      </c>
      <c r="I575" s="7" t="s">
        <v>40</v>
      </c>
      <c r="J575" s="7" t="s">
        <v>39</v>
      </c>
      <c r="K575" s="7" t="s">
        <v>38</v>
      </c>
      <c r="L575" s="15">
        <v>4341474.4526009997</v>
      </c>
      <c r="M575" s="18"/>
      <c r="N575" s="17"/>
    </row>
    <row r="576" spans="1:14" ht="14.25" hidden="1" customHeight="1">
      <c r="A576" s="7" t="s">
        <v>58</v>
      </c>
      <c r="B576" s="7" t="s">
        <v>33</v>
      </c>
      <c r="C576" s="7" t="s">
        <v>42</v>
      </c>
      <c r="D576" s="13">
        <v>41730</v>
      </c>
      <c r="E576" s="13" t="str">
        <f>TEXT(Table2[[#This Row],[Month]],"mmmm")</f>
        <v>April</v>
      </c>
      <c r="F576" s="13" t="e">
        <f>CHOOSE(MONTH(Table2[[#This Row],[Actual Month]]),1,1,1,2,2,2,3,3,3,4,4,4)</f>
        <v>#VALUE!</v>
      </c>
      <c r="G576" s="14">
        <f t="shared" si="7"/>
        <v>4</v>
      </c>
      <c r="H576" s="14" t="s">
        <v>35</v>
      </c>
      <c r="I576" s="7" t="s">
        <v>40</v>
      </c>
      <c r="J576" s="7" t="s">
        <v>39</v>
      </c>
      <c r="K576" s="7" t="s">
        <v>38</v>
      </c>
      <c r="L576" s="15">
        <v>4348448.7778535997</v>
      </c>
      <c r="M576" s="18"/>
      <c r="N576" s="17"/>
    </row>
    <row r="577" spans="1:14" ht="14.25" hidden="1" customHeight="1">
      <c r="A577" s="7" t="s">
        <v>58</v>
      </c>
      <c r="B577" s="7" t="s">
        <v>33</v>
      </c>
      <c r="C577" s="7" t="s">
        <v>42</v>
      </c>
      <c r="D577" s="13">
        <v>41760</v>
      </c>
      <c r="E577" s="13" t="str">
        <f>TEXT(Table2[[#This Row],[Month]],"mmmm")</f>
        <v>May</v>
      </c>
      <c r="F577" s="13" t="e">
        <f>CHOOSE(MONTH(Table2[[#This Row],[Actual Month]]),1,1,1,2,2,2,3,3,3,4,4,4)</f>
        <v>#VALUE!</v>
      </c>
      <c r="G577" s="14">
        <f t="shared" si="7"/>
        <v>5</v>
      </c>
      <c r="H577" s="14" t="s">
        <v>35</v>
      </c>
      <c r="I577" s="7" t="s">
        <v>40</v>
      </c>
      <c r="J577" s="7" t="s">
        <v>39</v>
      </c>
      <c r="K577" s="7" t="s">
        <v>38</v>
      </c>
      <c r="L577" s="15">
        <v>3249860.6738448003</v>
      </c>
      <c r="M577" s="18"/>
      <c r="N577" s="17"/>
    </row>
    <row r="578" spans="1:14" ht="14.25" hidden="1" customHeight="1">
      <c r="A578" s="7" t="s">
        <v>58</v>
      </c>
      <c r="B578" s="7" t="s">
        <v>33</v>
      </c>
      <c r="C578" s="7" t="s">
        <v>42</v>
      </c>
      <c r="D578" s="13">
        <v>41791</v>
      </c>
      <c r="E578" s="13" t="str">
        <f>TEXT(Table2[[#This Row],[Month]],"mmmm")</f>
        <v>June</v>
      </c>
      <c r="F578" s="13" t="e">
        <f>CHOOSE(MONTH(Table2[[#This Row],[Actual Month]]),1,1,1,2,2,2,3,3,3,4,4,4)</f>
        <v>#VALUE!</v>
      </c>
      <c r="G578" s="14">
        <f t="shared" si="7"/>
        <v>6</v>
      </c>
      <c r="H578" s="14" t="s">
        <v>35</v>
      </c>
      <c r="I578" s="7" t="s">
        <v>40</v>
      </c>
      <c r="J578" s="7" t="s">
        <v>39</v>
      </c>
      <c r="K578" s="7" t="s">
        <v>38</v>
      </c>
      <c r="L578" s="15">
        <v>3447637.2776856003</v>
      </c>
      <c r="M578" s="18"/>
      <c r="N578" s="17"/>
    </row>
    <row r="579" spans="1:14" ht="14.25" hidden="1" customHeight="1">
      <c r="A579" s="7" t="s">
        <v>58</v>
      </c>
      <c r="B579" s="7" t="s">
        <v>33</v>
      </c>
      <c r="C579" s="7" t="s">
        <v>42</v>
      </c>
      <c r="D579" s="13">
        <v>41456</v>
      </c>
      <c r="E579" s="13" t="str">
        <f>TEXT(Table2[[#This Row],[Month]],"mmmm")</f>
        <v>July</v>
      </c>
      <c r="F579" s="13" t="e">
        <f>CHOOSE(MONTH(Table2[[#This Row],[Actual Month]]),1,1,1,2,2,2,3,3,3,4,4,4)</f>
        <v>#VALUE!</v>
      </c>
      <c r="G579" s="14">
        <f t="shared" si="7"/>
        <v>7</v>
      </c>
      <c r="H579" s="14" t="s">
        <v>35</v>
      </c>
      <c r="I579" s="7" t="s">
        <v>41</v>
      </c>
      <c r="J579" s="7" t="s">
        <v>37</v>
      </c>
      <c r="K579" s="7" t="s">
        <v>38</v>
      </c>
      <c r="L579" s="15">
        <v>4205710.5050467979</v>
      </c>
      <c r="M579" s="18"/>
      <c r="N579" s="17"/>
    </row>
    <row r="580" spans="1:14" ht="14.25" hidden="1" customHeight="1">
      <c r="A580" s="7" t="s">
        <v>58</v>
      </c>
      <c r="B580" s="7" t="s">
        <v>33</v>
      </c>
      <c r="C580" s="7" t="s">
        <v>42</v>
      </c>
      <c r="D580" s="13">
        <v>41487</v>
      </c>
      <c r="E580" s="13" t="str">
        <f>TEXT(Table2[[#This Row],[Month]],"mmmm")</f>
        <v>August</v>
      </c>
      <c r="F580" s="13" t="e">
        <f>CHOOSE(MONTH(Table2[[#This Row],[Actual Month]]),1,1,1,2,2,2,3,3,3,4,4,4)</f>
        <v>#VALUE!</v>
      </c>
      <c r="G580" s="14">
        <f t="shared" si="7"/>
        <v>8</v>
      </c>
      <c r="H580" s="14" t="s">
        <v>35</v>
      </c>
      <c r="I580" s="7" t="s">
        <v>41</v>
      </c>
      <c r="J580" s="7" t="s">
        <v>37</v>
      </c>
      <c r="K580" s="7" t="s">
        <v>38</v>
      </c>
      <c r="L580" s="15">
        <v>3388330.7652803189</v>
      </c>
      <c r="M580" s="18"/>
      <c r="N580" s="17"/>
    </row>
    <row r="581" spans="1:14" ht="14.25" hidden="1" customHeight="1">
      <c r="A581" s="7" t="s">
        <v>58</v>
      </c>
      <c r="B581" s="7" t="s">
        <v>33</v>
      </c>
      <c r="C581" s="7" t="s">
        <v>42</v>
      </c>
      <c r="D581" s="13">
        <v>41518</v>
      </c>
      <c r="E581" s="13" t="str">
        <f>TEXT(Table2[[#This Row],[Month]],"mmmm")</f>
        <v>September</v>
      </c>
      <c r="F581" s="13" t="e">
        <f>CHOOSE(MONTH(Table2[[#This Row],[Actual Month]]),1,1,1,2,2,2,3,3,3,4,4,4)</f>
        <v>#VALUE!</v>
      </c>
      <c r="G581" s="14">
        <f t="shared" si="7"/>
        <v>9</v>
      </c>
      <c r="H581" s="14" t="s">
        <v>35</v>
      </c>
      <c r="I581" s="7" t="s">
        <v>41</v>
      </c>
      <c r="J581" s="7" t="s">
        <v>37</v>
      </c>
      <c r="K581" s="7" t="s">
        <v>38</v>
      </c>
      <c r="L581" s="15">
        <v>4067080.518160814</v>
      </c>
      <c r="M581" s="18"/>
      <c r="N581" s="17"/>
    </row>
    <row r="582" spans="1:14" ht="14.25" hidden="1" customHeight="1">
      <c r="A582" s="7" t="s">
        <v>58</v>
      </c>
      <c r="B582" s="7" t="s">
        <v>33</v>
      </c>
      <c r="C582" s="7" t="s">
        <v>42</v>
      </c>
      <c r="D582" s="13">
        <v>41548</v>
      </c>
      <c r="E582" s="13" t="str">
        <f>TEXT(Table2[[#This Row],[Month]],"mmmm")</f>
        <v>October</v>
      </c>
      <c r="F582" s="13" t="e">
        <f>CHOOSE(MONTH(Table2[[#This Row],[Actual Month]]),1,1,1,2,2,2,3,3,3,4,4,4)</f>
        <v>#VALUE!</v>
      </c>
      <c r="G582" s="14">
        <f t="shared" si="7"/>
        <v>10</v>
      </c>
      <c r="H582" s="14" t="s">
        <v>35</v>
      </c>
      <c r="I582" s="7" t="s">
        <v>41</v>
      </c>
      <c r="J582" s="7" t="s">
        <v>37</v>
      </c>
      <c r="K582" s="7" t="s">
        <v>38</v>
      </c>
      <c r="L582" s="15">
        <v>3744069.5923996787</v>
      </c>
      <c r="M582" s="18"/>
      <c r="N582" s="17"/>
    </row>
    <row r="583" spans="1:14" ht="14.25" hidden="1" customHeight="1">
      <c r="A583" s="7" t="s">
        <v>58</v>
      </c>
      <c r="B583" s="7" t="s">
        <v>33</v>
      </c>
      <c r="C583" s="7" t="s">
        <v>42</v>
      </c>
      <c r="D583" s="13">
        <v>41579</v>
      </c>
      <c r="E583" s="13" t="str">
        <f>TEXT(Table2[[#This Row],[Month]],"mmmm")</f>
        <v>November</v>
      </c>
      <c r="F583" s="13" t="e">
        <f>CHOOSE(MONTH(Table2[[#This Row],[Actual Month]]),1,1,1,2,2,2,3,3,3,4,4,4)</f>
        <v>#VALUE!</v>
      </c>
      <c r="G583" s="14">
        <f t="shared" si="7"/>
        <v>11</v>
      </c>
      <c r="H583" s="14" t="s">
        <v>35</v>
      </c>
      <c r="I583" s="7" t="s">
        <v>41</v>
      </c>
      <c r="J583" s="7" t="s">
        <v>37</v>
      </c>
      <c r="K583" s="7" t="s">
        <v>38</v>
      </c>
      <c r="L583" s="15">
        <v>3462813.1125993291</v>
      </c>
      <c r="M583" s="18"/>
      <c r="N583" s="17"/>
    </row>
    <row r="584" spans="1:14" ht="14.25" hidden="1" customHeight="1">
      <c r="A584" s="7" t="s">
        <v>58</v>
      </c>
      <c r="B584" s="7" t="s">
        <v>33</v>
      </c>
      <c r="C584" s="7" t="s">
        <v>42</v>
      </c>
      <c r="D584" s="13">
        <v>41609</v>
      </c>
      <c r="E584" s="13" t="str">
        <f>TEXT(Table2[[#This Row],[Month]],"mmmm")</f>
        <v>December</v>
      </c>
      <c r="F584" s="13" t="e">
        <f>CHOOSE(MONTH(Table2[[#This Row],[Actual Month]]),1,1,1,2,2,2,3,3,3,4,4,4)</f>
        <v>#VALUE!</v>
      </c>
      <c r="G584" s="14">
        <f t="shared" si="7"/>
        <v>12</v>
      </c>
      <c r="H584" s="14" t="s">
        <v>35</v>
      </c>
      <c r="I584" s="7" t="s">
        <v>41</v>
      </c>
      <c r="J584" s="7" t="s">
        <v>37</v>
      </c>
      <c r="K584" s="7" t="s">
        <v>38</v>
      </c>
      <c r="L584" s="15">
        <v>3568361.8434775192</v>
      </c>
      <c r="M584" s="18"/>
      <c r="N584" s="17"/>
    </row>
    <row r="585" spans="1:14" ht="14.25" hidden="1" customHeight="1">
      <c r="A585" s="7" t="s">
        <v>58</v>
      </c>
      <c r="B585" s="7" t="s">
        <v>33</v>
      </c>
      <c r="C585" s="7" t="s">
        <v>42</v>
      </c>
      <c r="D585" s="13">
        <v>41640</v>
      </c>
      <c r="E585" s="13" t="str">
        <f>TEXT(Table2[[#This Row],[Month]],"mmmm")</f>
        <v>January</v>
      </c>
      <c r="F585" s="13" t="e">
        <f>CHOOSE(MONTH(Table2[[#This Row],[Actual Month]]),1,1,1,2,2,2,3,3,3,4,4,4)</f>
        <v>#VALUE!</v>
      </c>
      <c r="G585" s="14">
        <f t="shared" si="7"/>
        <v>1</v>
      </c>
      <c r="H585" s="14" t="s">
        <v>35</v>
      </c>
      <c r="I585" s="7" t="s">
        <v>41</v>
      </c>
      <c r="J585" s="7" t="s">
        <v>37</v>
      </c>
      <c r="K585" s="7" t="s">
        <v>38</v>
      </c>
      <c r="L585" s="15">
        <v>5471503.3322801981</v>
      </c>
      <c r="M585" s="18"/>
      <c r="N585" s="17"/>
    </row>
    <row r="586" spans="1:14" ht="14.25" hidden="1" customHeight="1">
      <c r="A586" s="7" t="s">
        <v>58</v>
      </c>
      <c r="B586" s="7" t="s">
        <v>33</v>
      </c>
      <c r="C586" s="7" t="s">
        <v>42</v>
      </c>
      <c r="D586" s="13">
        <v>41671</v>
      </c>
      <c r="E586" s="13" t="str">
        <f>TEXT(Table2[[#This Row],[Month]],"mmmm")</f>
        <v>February</v>
      </c>
      <c r="F586" s="13" t="e">
        <f>CHOOSE(MONTH(Table2[[#This Row],[Actual Month]]),1,1,1,2,2,2,3,3,3,4,4,4)</f>
        <v>#VALUE!</v>
      </c>
      <c r="G586" s="14">
        <f t="shared" si="7"/>
        <v>2</v>
      </c>
      <c r="H586" s="14" t="s">
        <v>35</v>
      </c>
      <c r="I586" s="7" t="s">
        <v>41</v>
      </c>
      <c r="J586" s="7" t="s">
        <v>37</v>
      </c>
      <c r="K586" s="7" t="s">
        <v>38</v>
      </c>
      <c r="L586" s="15">
        <v>5059522.5801976481</v>
      </c>
      <c r="M586" s="18"/>
      <c r="N586" s="17"/>
    </row>
    <row r="587" spans="1:14" ht="14.25" hidden="1" customHeight="1">
      <c r="A587" s="7" t="s">
        <v>58</v>
      </c>
      <c r="B587" s="7" t="s">
        <v>33</v>
      </c>
      <c r="C587" s="7" t="s">
        <v>42</v>
      </c>
      <c r="D587" s="13">
        <v>41699</v>
      </c>
      <c r="E587" s="13" t="str">
        <f>TEXT(Table2[[#This Row],[Month]],"mmmm")</f>
        <v>March</v>
      </c>
      <c r="F587" s="13" t="e">
        <f>CHOOSE(MONTH(Table2[[#This Row],[Actual Month]]),1,1,1,2,2,2,3,3,3,4,4,4)</f>
        <v>#VALUE!</v>
      </c>
      <c r="G587" s="14">
        <f t="shared" si="7"/>
        <v>3</v>
      </c>
      <c r="H587" s="14" t="s">
        <v>35</v>
      </c>
      <c r="I587" s="7" t="s">
        <v>41</v>
      </c>
      <c r="J587" s="7" t="s">
        <v>37</v>
      </c>
      <c r="K587" s="7" t="s">
        <v>38</v>
      </c>
      <c r="L587" s="15">
        <v>4550701.2166301943</v>
      </c>
      <c r="M587" s="18"/>
      <c r="N587" s="17"/>
    </row>
    <row r="588" spans="1:14" ht="14.25" hidden="1" customHeight="1">
      <c r="A588" s="7" t="s">
        <v>58</v>
      </c>
      <c r="B588" s="7" t="s">
        <v>33</v>
      </c>
      <c r="C588" s="7" t="s">
        <v>42</v>
      </c>
      <c r="D588" s="13">
        <v>41730</v>
      </c>
      <c r="E588" s="13" t="str">
        <f>TEXT(Table2[[#This Row],[Month]],"mmmm")</f>
        <v>April</v>
      </c>
      <c r="F588" s="13" t="e">
        <f>CHOOSE(MONTH(Table2[[#This Row],[Actual Month]]),1,1,1,2,2,2,3,3,3,4,4,4)</f>
        <v>#VALUE!</v>
      </c>
      <c r="G588" s="14">
        <f t="shared" si="7"/>
        <v>4</v>
      </c>
      <c r="H588" s="14" t="s">
        <v>35</v>
      </c>
      <c r="I588" s="7" t="s">
        <v>41</v>
      </c>
      <c r="J588" s="7" t="s">
        <v>37</v>
      </c>
      <c r="K588" s="7" t="s">
        <v>38</v>
      </c>
      <c r="L588" s="15">
        <v>4783246.4214486899</v>
      </c>
      <c r="M588" s="18"/>
      <c r="N588" s="17"/>
    </row>
    <row r="589" spans="1:14" ht="14.25" hidden="1" customHeight="1">
      <c r="A589" s="7" t="s">
        <v>58</v>
      </c>
      <c r="B589" s="7" t="s">
        <v>33</v>
      </c>
      <c r="C589" s="7" t="s">
        <v>42</v>
      </c>
      <c r="D589" s="13">
        <v>41760</v>
      </c>
      <c r="E589" s="13" t="str">
        <f>TEXT(Table2[[#This Row],[Month]],"mmmm")</f>
        <v>May</v>
      </c>
      <c r="F589" s="13" t="e">
        <f>CHOOSE(MONTH(Table2[[#This Row],[Actual Month]]),1,1,1,2,2,2,3,3,3,4,4,4)</f>
        <v>#VALUE!</v>
      </c>
      <c r="G589" s="14">
        <f t="shared" si="7"/>
        <v>5</v>
      </c>
      <c r="H589" s="14" t="s">
        <v>35</v>
      </c>
      <c r="I589" s="7" t="s">
        <v>41</v>
      </c>
      <c r="J589" s="7" t="s">
        <v>37</v>
      </c>
      <c r="K589" s="7" t="s">
        <v>38</v>
      </c>
      <c r="L589" s="15">
        <v>3615900.6923301592</v>
      </c>
      <c r="M589" s="18"/>
      <c r="N589" s="17"/>
    </row>
    <row r="590" spans="1:14" ht="14.25" hidden="1" customHeight="1">
      <c r="A590" s="7" t="s">
        <v>58</v>
      </c>
      <c r="B590" s="7" t="s">
        <v>33</v>
      </c>
      <c r="C590" s="7" t="s">
        <v>42</v>
      </c>
      <c r="D590" s="13">
        <v>41791</v>
      </c>
      <c r="E590" s="13" t="str">
        <f>TEXT(Table2[[#This Row],[Month]],"mmmm")</f>
        <v>June</v>
      </c>
      <c r="F590" s="13" t="e">
        <f>CHOOSE(MONTH(Table2[[#This Row],[Actual Month]]),1,1,1,2,2,2,3,3,3,4,4,4)</f>
        <v>#VALUE!</v>
      </c>
      <c r="G590" s="14">
        <f t="shared" si="7"/>
        <v>6</v>
      </c>
      <c r="H590" s="14" t="s">
        <v>35</v>
      </c>
      <c r="I590" s="7" t="s">
        <v>41</v>
      </c>
      <c r="J590" s="7" t="s">
        <v>37</v>
      </c>
      <c r="K590" s="7" t="s">
        <v>38</v>
      </c>
      <c r="L590" s="15">
        <v>3879202.5837155385</v>
      </c>
      <c r="M590" s="18"/>
      <c r="N590" s="17"/>
    </row>
    <row r="591" spans="1:14" ht="14.25" hidden="1" customHeight="1">
      <c r="A591" s="7" t="s">
        <v>58</v>
      </c>
      <c r="B591" s="7" t="s">
        <v>33</v>
      </c>
      <c r="C591" s="7" t="s">
        <v>43</v>
      </c>
      <c r="D591" s="13">
        <v>41456</v>
      </c>
      <c r="E591" s="13" t="str">
        <f>TEXT(Table2[[#This Row],[Month]],"mmmm")</f>
        <v>July</v>
      </c>
      <c r="F591" s="13" t="e">
        <f>CHOOSE(MONTH(Table2[[#This Row],[Actual Month]]),1,1,1,2,2,2,3,3,3,4,4,4)</f>
        <v>#VALUE!</v>
      </c>
      <c r="G591" s="14">
        <f t="shared" si="7"/>
        <v>7</v>
      </c>
      <c r="H591" s="14" t="s">
        <v>35</v>
      </c>
      <c r="I591" s="7" t="s">
        <v>36</v>
      </c>
      <c r="J591" s="7" t="s">
        <v>37</v>
      </c>
      <c r="K591" s="7" t="s">
        <v>38</v>
      </c>
      <c r="L591" s="15">
        <v>1689221.1490034999</v>
      </c>
      <c r="M591" s="18"/>
      <c r="N591" s="17"/>
    </row>
    <row r="592" spans="1:14" ht="14.25" hidden="1" customHeight="1">
      <c r="A592" s="7" t="s">
        <v>58</v>
      </c>
      <c r="B592" s="7" t="s">
        <v>33</v>
      </c>
      <c r="C592" s="7" t="s">
        <v>43</v>
      </c>
      <c r="D592" s="13">
        <v>41487</v>
      </c>
      <c r="E592" s="13" t="str">
        <f>TEXT(Table2[[#This Row],[Month]],"mmmm")</f>
        <v>August</v>
      </c>
      <c r="F592" s="13" t="e">
        <f>CHOOSE(MONTH(Table2[[#This Row],[Actual Month]]),1,1,1,2,2,2,3,3,3,4,4,4)</f>
        <v>#VALUE!</v>
      </c>
      <c r="G592" s="14">
        <f t="shared" si="7"/>
        <v>8</v>
      </c>
      <c r="H592" s="14" t="s">
        <v>35</v>
      </c>
      <c r="I592" s="7" t="s">
        <v>36</v>
      </c>
      <c r="J592" s="7" t="s">
        <v>37</v>
      </c>
      <c r="K592" s="7" t="s">
        <v>38</v>
      </c>
      <c r="L592" s="15">
        <v>2059921.8667754997</v>
      </c>
      <c r="M592" s="18"/>
      <c r="N592" s="17"/>
    </row>
    <row r="593" spans="1:14" ht="14.25" hidden="1" customHeight="1">
      <c r="A593" s="7" t="s">
        <v>58</v>
      </c>
      <c r="B593" s="7" t="s">
        <v>33</v>
      </c>
      <c r="C593" s="7" t="s">
        <v>43</v>
      </c>
      <c r="D593" s="13">
        <v>41518</v>
      </c>
      <c r="E593" s="13" t="str">
        <f>TEXT(Table2[[#This Row],[Month]],"mmmm")</f>
        <v>September</v>
      </c>
      <c r="F593" s="13" t="e">
        <f>CHOOSE(MONTH(Table2[[#This Row],[Actual Month]]),1,1,1,2,2,2,3,3,3,4,4,4)</f>
        <v>#VALUE!</v>
      </c>
      <c r="G593" s="14">
        <f t="shared" si="7"/>
        <v>9</v>
      </c>
      <c r="H593" s="14" t="s">
        <v>35</v>
      </c>
      <c r="I593" s="7" t="s">
        <v>36</v>
      </c>
      <c r="J593" s="7" t="s">
        <v>37</v>
      </c>
      <c r="K593" s="7" t="s">
        <v>38</v>
      </c>
      <c r="L593" s="15">
        <v>1793176.531129</v>
      </c>
      <c r="M593" s="18"/>
      <c r="N593" s="17"/>
    </row>
    <row r="594" spans="1:14" ht="14.25" hidden="1" customHeight="1">
      <c r="A594" s="7" t="s">
        <v>58</v>
      </c>
      <c r="B594" s="7" t="s">
        <v>33</v>
      </c>
      <c r="C594" s="7" t="s">
        <v>43</v>
      </c>
      <c r="D594" s="13">
        <v>41548</v>
      </c>
      <c r="E594" s="13" t="str">
        <f>TEXT(Table2[[#This Row],[Month]],"mmmm")</f>
        <v>October</v>
      </c>
      <c r="F594" s="13" t="e">
        <f>CHOOSE(MONTH(Table2[[#This Row],[Actual Month]]),1,1,1,2,2,2,3,3,3,4,4,4)</f>
        <v>#VALUE!</v>
      </c>
      <c r="G594" s="14">
        <f t="shared" si="7"/>
        <v>10</v>
      </c>
      <c r="H594" s="14" t="s">
        <v>35</v>
      </c>
      <c r="I594" s="7" t="s">
        <v>36</v>
      </c>
      <c r="J594" s="7" t="s">
        <v>37</v>
      </c>
      <c r="K594" s="7" t="s">
        <v>38</v>
      </c>
      <c r="L594" s="15">
        <v>1547855.7555440001</v>
      </c>
      <c r="M594" s="18"/>
      <c r="N594" s="17"/>
    </row>
    <row r="595" spans="1:14" ht="14.25" hidden="1" customHeight="1">
      <c r="A595" s="7" t="s">
        <v>58</v>
      </c>
      <c r="B595" s="7" t="s">
        <v>33</v>
      </c>
      <c r="C595" s="7" t="s">
        <v>43</v>
      </c>
      <c r="D595" s="13">
        <v>41579</v>
      </c>
      <c r="E595" s="13" t="str">
        <f>TEXT(Table2[[#This Row],[Month]],"mmmm")</f>
        <v>November</v>
      </c>
      <c r="F595" s="13" t="e">
        <f>CHOOSE(MONTH(Table2[[#This Row],[Actual Month]]),1,1,1,2,2,2,3,3,3,4,4,4)</f>
        <v>#VALUE!</v>
      </c>
      <c r="G595" s="14">
        <f t="shared" si="7"/>
        <v>11</v>
      </c>
      <c r="H595" s="14" t="s">
        <v>35</v>
      </c>
      <c r="I595" s="7" t="s">
        <v>36</v>
      </c>
      <c r="J595" s="7" t="s">
        <v>37</v>
      </c>
      <c r="K595" s="7" t="s">
        <v>38</v>
      </c>
      <c r="L595" s="15">
        <v>1621360.3148906252</v>
      </c>
      <c r="M595" s="18"/>
      <c r="N595" s="17"/>
    </row>
    <row r="596" spans="1:14" ht="14.25" hidden="1" customHeight="1">
      <c r="A596" s="7" t="s">
        <v>58</v>
      </c>
      <c r="B596" s="7" t="s">
        <v>33</v>
      </c>
      <c r="C596" s="7" t="s">
        <v>43</v>
      </c>
      <c r="D596" s="13">
        <v>41609</v>
      </c>
      <c r="E596" s="13" t="str">
        <f>TEXT(Table2[[#This Row],[Month]],"mmmm")</f>
        <v>December</v>
      </c>
      <c r="F596" s="13" t="e">
        <f>CHOOSE(MONTH(Table2[[#This Row],[Actual Month]]),1,1,1,2,2,2,3,3,3,4,4,4)</f>
        <v>#VALUE!</v>
      </c>
      <c r="G596" s="14">
        <f t="shared" si="7"/>
        <v>12</v>
      </c>
      <c r="H596" s="14" t="s">
        <v>35</v>
      </c>
      <c r="I596" s="7" t="s">
        <v>36</v>
      </c>
      <c r="J596" s="7" t="s">
        <v>37</v>
      </c>
      <c r="K596" s="7" t="s">
        <v>38</v>
      </c>
      <c r="L596" s="15">
        <v>1330451.9418015</v>
      </c>
      <c r="M596" s="18"/>
      <c r="N596" s="17"/>
    </row>
    <row r="597" spans="1:14" ht="14.25" hidden="1" customHeight="1">
      <c r="A597" s="7" t="s">
        <v>58</v>
      </c>
      <c r="B597" s="7" t="s">
        <v>33</v>
      </c>
      <c r="C597" s="7" t="s">
        <v>43</v>
      </c>
      <c r="D597" s="13">
        <v>41640</v>
      </c>
      <c r="E597" s="13" t="str">
        <f>TEXT(Table2[[#This Row],[Month]],"mmmm")</f>
        <v>January</v>
      </c>
      <c r="F597" s="13" t="e">
        <f>CHOOSE(MONTH(Table2[[#This Row],[Actual Month]]),1,1,1,2,2,2,3,3,3,4,4,4)</f>
        <v>#VALUE!</v>
      </c>
      <c r="G597" s="14">
        <f t="shared" si="7"/>
        <v>1</v>
      </c>
      <c r="H597" s="14" t="s">
        <v>35</v>
      </c>
      <c r="I597" s="7" t="s">
        <v>36</v>
      </c>
      <c r="J597" s="7" t="s">
        <v>37</v>
      </c>
      <c r="K597" s="7" t="s">
        <v>38</v>
      </c>
      <c r="L597" s="15">
        <v>2228780.4880005</v>
      </c>
      <c r="M597" s="18"/>
      <c r="N597" s="17"/>
    </row>
    <row r="598" spans="1:14" ht="14.25" hidden="1" customHeight="1">
      <c r="A598" s="7" t="s">
        <v>58</v>
      </c>
      <c r="B598" s="7" t="s">
        <v>33</v>
      </c>
      <c r="C598" s="7" t="s">
        <v>43</v>
      </c>
      <c r="D598" s="13">
        <v>41671</v>
      </c>
      <c r="E598" s="13" t="str">
        <f>TEXT(Table2[[#This Row],[Month]],"mmmm")</f>
        <v>February</v>
      </c>
      <c r="F598" s="13" t="e">
        <f>CHOOSE(MONTH(Table2[[#This Row],[Actual Month]]),1,1,1,2,2,2,3,3,3,4,4,4)</f>
        <v>#VALUE!</v>
      </c>
      <c r="G598" s="14">
        <f t="shared" si="7"/>
        <v>2</v>
      </c>
      <c r="H598" s="14" t="s">
        <v>35</v>
      </c>
      <c r="I598" s="7" t="s">
        <v>36</v>
      </c>
      <c r="J598" s="7" t="s">
        <v>37</v>
      </c>
      <c r="K598" s="7" t="s">
        <v>38</v>
      </c>
      <c r="L598" s="15">
        <v>2185969.2785069998</v>
      </c>
      <c r="M598" s="18"/>
      <c r="N598" s="17"/>
    </row>
    <row r="599" spans="1:14" ht="14.25" hidden="1" customHeight="1">
      <c r="A599" s="7" t="s">
        <v>58</v>
      </c>
      <c r="B599" s="7" t="s">
        <v>33</v>
      </c>
      <c r="C599" s="7" t="s">
        <v>43</v>
      </c>
      <c r="D599" s="13">
        <v>41699</v>
      </c>
      <c r="E599" s="13" t="str">
        <f>TEXT(Table2[[#This Row],[Month]],"mmmm")</f>
        <v>March</v>
      </c>
      <c r="F599" s="13" t="e">
        <f>CHOOSE(MONTH(Table2[[#This Row],[Actual Month]]),1,1,1,2,2,2,3,3,3,4,4,4)</f>
        <v>#VALUE!</v>
      </c>
      <c r="G599" s="14">
        <f t="shared" ref="G599:G662" si="8">MONTH(D599)</f>
        <v>3</v>
      </c>
      <c r="H599" s="14" t="s">
        <v>35</v>
      </c>
      <c r="I599" s="7" t="s">
        <v>36</v>
      </c>
      <c r="J599" s="7" t="s">
        <v>37</v>
      </c>
      <c r="K599" s="7" t="s">
        <v>38</v>
      </c>
      <c r="L599" s="15">
        <v>1950392.0613048752</v>
      </c>
      <c r="M599" s="18"/>
      <c r="N599" s="17"/>
    </row>
    <row r="600" spans="1:14" ht="14.25" hidden="1" customHeight="1">
      <c r="A600" s="7" t="s">
        <v>58</v>
      </c>
      <c r="B600" s="7" t="s">
        <v>33</v>
      </c>
      <c r="C600" s="7" t="s">
        <v>43</v>
      </c>
      <c r="D600" s="13">
        <v>41730</v>
      </c>
      <c r="E600" s="13" t="str">
        <f>TEXT(Table2[[#This Row],[Month]],"mmmm")</f>
        <v>April</v>
      </c>
      <c r="F600" s="13" t="e">
        <f>CHOOSE(MONTH(Table2[[#This Row],[Actual Month]]),1,1,1,2,2,2,3,3,3,4,4,4)</f>
        <v>#VALUE!</v>
      </c>
      <c r="G600" s="14">
        <f t="shared" si="8"/>
        <v>4</v>
      </c>
      <c r="H600" s="14" t="s">
        <v>35</v>
      </c>
      <c r="I600" s="7" t="s">
        <v>36</v>
      </c>
      <c r="J600" s="7" t="s">
        <v>37</v>
      </c>
      <c r="K600" s="7" t="s">
        <v>38</v>
      </c>
      <c r="L600" s="15">
        <v>1986295.0526719999</v>
      </c>
      <c r="M600" s="18"/>
      <c r="N600" s="17"/>
    </row>
    <row r="601" spans="1:14" ht="14.25" hidden="1" customHeight="1">
      <c r="A601" s="7" t="s">
        <v>58</v>
      </c>
      <c r="B601" s="7" t="s">
        <v>33</v>
      </c>
      <c r="C601" s="7" t="s">
        <v>43</v>
      </c>
      <c r="D601" s="13">
        <v>41760</v>
      </c>
      <c r="E601" s="13" t="str">
        <f>TEXT(Table2[[#This Row],[Month]],"mmmm")</f>
        <v>May</v>
      </c>
      <c r="F601" s="13" t="e">
        <f>CHOOSE(MONTH(Table2[[#This Row],[Actual Month]]),1,1,1,2,2,2,3,3,3,4,4,4)</f>
        <v>#VALUE!</v>
      </c>
      <c r="G601" s="14">
        <f t="shared" si="8"/>
        <v>5</v>
      </c>
      <c r="H601" s="14" t="s">
        <v>35</v>
      </c>
      <c r="I601" s="7" t="s">
        <v>36</v>
      </c>
      <c r="J601" s="7" t="s">
        <v>37</v>
      </c>
      <c r="K601" s="7" t="s">
        <v>38</v>
      </c>
      <c r="L601" s="15">
        <v>2071155.7982568748</v>
      </c>
      <c r="M601" s="18"/>
      <c r="N601" s="17"/>
    </row>
    <row r="602" spans="1:14" ht="14.25" hidden="1" customHeight="1">
      <c r="A602" s="7" t="s">
        <v>58</v>
      </c>
      <c r="B602" s="7" t="s">
        <v>33</v>
      </c>
      <c r="C602" s="7" t="s">
        <v>43</v>
      </c>
      <c r="D602" s="13">
        <v>41791</v>
      </c>
      <c r="E602" s="13" t="str">
        <f>TEXT(Table2[[#This Row],[Month]],"mmmm")</f>
        <v>June</v>
      </c>
      <c r="F602" s="13" t="e">
        <f>CHOOSE(MONTH(Table2[[#This Row],[Actual Month]]),1,1,1,2,2,2,3,3,3,4,4,4)</f>
        <v>#VALUE!</v>
      </c>
      <c r="G602" s="14">
        <f t="shared" si="8"/>
        <v>6</v>
      </c>
      <c r="H602" s="14" t="s">
        <v>35</v>
      </c>
      <c r="I602" s="7" t="s">
        <v>36</v>
      </c>
      <c r="J602" s="7" t="s">
        <v>37</v>
      </c>
      <c r="K602" s="7" t="s">
        <v>38</v>
      </c>
      <c r="L602" s="15">
        <v>2273512.0860041254</v>
      </c>
      <c r="M602" s="18"/>
      <c r="N602" s="17"/>
    </row>
    <row r="603" spans="1:14" ht="14.25" hidden="1" customHeight="1">
      <c r="A603" s="7" t="s">
        <v>58</v>
      </c>
      <c r="B603" s="7" t="s">
        <v>33</v>
      </c>
      <c r="C603" s="7" t="s">
        <v>43</v>
      </c>
      <c r="D603" s="13">
        <v>41456</v>
      </c>
      <c r="E603" s="13" t="str">
        <f>TEXT(Table2[[#This Row],[Month]],"mmmm")</f>
        <v>July</v>
      </c>
      <c r="F603" s="13" t="e">
        <f>CHOOSE(MONTH(Table2[[#This Row],[Actual Month]]),1,1,1,2,2,2,3,3,3,4,4,4)</f>
        <v>#VALUE!</v>
      </c>
      <c r="G603" s="14">
        <f t="shared" si="8"/>
        <v>7</v>
      </c>
      <c r="H603" s="14" t="s">
        <v>35</v>
      </c>
      <c r="I603" s="7" t="s">
        <v>36</v>
      </c>
      <c r="J603" s="7" t="s">
        <v>39</v>
      </c>
      <c r="K603" s="7" t="s">
        <v>38</v>
      </c>
      <c r="L603" s="15">
        <v>3229019.3481892501</v>
      </c>
      <c r="M603" s="18"/>
      <c r="N603" s="17"/>
    </row>
    <row r="604" spans="1:14" ht="14.25" hidden="1" customHeight="1">
      <c r="A604" s="7" t="s">
        <v>58</v>
      </c>
      <c r="B604" s="7" t="s">
        <v>33</v>
      </c>
      <c r="C604" s="7" t="s">
        <v>43</v>
      </c>
      <c r="D604" s="13">
        <v>41487</v>
      </c>
      <c r="E604" s="13" t="str">
        <f>TEXT(Table2[[#This Row],[Month]],"mmmm")</f>
        <v>August</v>
      </c>
      <c r="F604" s="13" t="e">
        <f>CHOOSE(MONTH(Table2[[#This Row],[Actual Month]]),1,1,1,2,2,2,3,3,3,4,4,4)</f>
        <v>#VALUE!</v>
      </c>
      <c r="G604" s="14">
        <f t="shared" si="8"/>
        <v>8</v>
      </c>
      <c r="H604" s="14" t="s">
        <v>35</v>
      </c>
      <c r="I604" s="7" t="s">
        <v>36</v>
      </c>
      <c r="J604" s="7" t="s">
        <v>39</v>
      </c>
      <c r="K604" s="7" t="s">
        <v>38</v>
      </c>
      <c r="L604" s="15">
        <v>3998074.953249</v>
      </c>
      <c r="M604" s="18"/>
      <c r="N604" s="17"/>
    </row>
    <row r="605" spans="1:14" ht="14.25" hidden="1" customHeight="1">
      <c r="A605" s="7" t="s">
        <v>58</v>
      </c>
      <c r="B605" s="7" t="s">
        <v>33</v>
      </c>
      <c r="C605" s="7" t="s">
        <v>43</v>
      </c>
      <c r="D605" s="13">
        <v>41518</v>
      </c>
      <c r="E605" s="13" t="str">
        <f>TEXT(Table2[[#This Row],[Month]],"mmmm")</f>
        <v>September</v>
      </c>
      <c r="F605" s="13" t="e">
        <f>CHOOSE(MONTH(Table2[[#This Row],[Actual Month]]),1,1,1,2,2,2,3,3,3,4,4,4)</f>
        <v>#VALUE!</v>
      </c>
      <c r="G605" s="14">
        <f t="shared" si="8"/>
        <v>9</v>
      </c>
      <c r="H605" s="14" t="s">
        <v>35</v>
      </c>
      <c r="I605" s="7" t="s">
        <v>36</v>
      </c>
      <c r="J605" s="7" t="s">
        <v>39</v>
      </c>
      <c r="K605" s="7" t="s">
        <v>38</v>
      </c>
      <c r="L605" s="15">
        <v>3458560.3451040001</v>
      </c>
      <c r="M605" s="18"/>
      <c r="N605" s="17"/>
    </row>
    <row r="606" spans="1:14" ht="14.25" hidden="1" customHeight="1">
      <c r="A606" s="7" t="s">
        <v>58</v>
      </c>
      <c r="B606" s="7" t="s">
        <v>33</v>
      </c>
      <c r="C606" s="7" t="s">
        <v>43</v>
      </c>
      <c r="D606" s="13">
        <v>41548</v>
      </c>
      <c r="E606" s="13" t="str">
        <f>TEXT(Table2[[#This Row],[Month]],"mmmm")</f>
        <v>October</v>
      </c>
      <c r="F606" s="13" t="e">
        <f>CHOOSE(MONTH(Table2[[#This Row],[Actual Month]]),1,1,1,2,2,2,3,3,3,4,4,4)</f>
        <v>#VALUE!</v>
      </c>
      <c r="G606" s="14">
        <f t="shared" si="8"/>
        <v>10</v>
      </c>
      <c r="H606" s="14" t="s">
        <v>35</v>
      </c>
      <c r="I606" s="7" t="s">
        <v>36</v>
      </c>
      <c r="J606" s="7" t="s">
        <v>39</v>
      </c>
      <c r="K606" s="7" t="s">
        <v>38</v>
      </c>
      <c r="L606" s="15">
        <v>2863773.4980290001</v>
      </c>
      <c r="M606" s="18"/>
      <c r="N606" s="17"/>
    </row>
    <row r="607" spans="1:14" ht="14.25" hidden="1" customHeight="1">
      <c r="A607" s="7" t="s">
        <v>58</v>
      </c>
      <c r="B607" s="7" t="s">
        <v>33</v>
      </c>
      <c r="C607" s="7" t="s">
        <v>43</v>
      </c>
      <c r="D607" s="13">
        <v>41579</v>
      </c>
      <c r="E607" s="13" t="str">
        <f>TEXT(Table2[[#This Row],[Month]],"mmmm")</f>
        <v>November</v>
      </c>
      <c r="F607" s="13" t="e">
        <f>CHOOSE(MONTH(Table2[[#This Row],[Actual Month]]),1,1,1,2,2,2,3,3,3,4,4,4)</f>
        <v>#VALUE!</v>
      </c>
      <c r="G607" s="14">
        <f t="shared" si="8"/>
        <v>11</v>
      </c>
      <c r="H607" s="14" t="s">
        <v>35</v>
      </c>
      <c r="I607" s="7" t="s">
        <v>36</v>
      </c>
      <c r="J607" s="7" t="s">
        <v>39</v>
      </c>
      <c r="K607" s="7" t="s">
        <v>38</v>
      </c>
      <c r="L607" s="15">
        <v>3126213.72064</v>
      </c>
      <c r="M607" s="18"/>
      <c r="N607" s="17"/>
    </row>
    <row r="608" spans="1:14" ht="14.25" hidden="1" customHeight="1">
      <c r="A608" s="7" t="s">
        <v>58</v>
      </c>
      <c r="B608" s="7" t="s">
        <v>33</v>
      </c>
      <c r="C608" s="7" t="s">
        <v>43</v>
      </c>
      <c r="D608" s="13">
        <v>41609</v>
      </c>
      <c r="E608" s="13" t="str">
        <f>TEXT(Table2[[#This Row],[Month]],"mmmm")</f>
        <v>December</v>
      </c>
      <c r="F608" s="13" t="e">
        <f>CHOOSE(MONTH(Table2[[#This Row],[Actual Month]]),1,1,1,2,2,2,3,3,3,4,4,4)</f>
        <v>#VALUE!</v>
      </c>
      <c r="G608" s="14">
        <f t="shared" si="8"/>
        <v>12</v>
      </c>
      <c r="H608" s="14" t="s">
        <v>35</v>
      </c>
      <c r="I608" s="7" t="s">
        <v>36</v>
      </c>
      <c r="J608" s="7" t="s">
        <v>39</v>
      </c>
      <c r="K608" s="7" t="s">
        <v>38</v>
      </c>
      <c r="L608" s="15">
        <v>2691566.5882560001</v>
      </c>
      <c r="M608" s="18"/>
      <c r="N608" s="17"/>
    </row>
    <row r="609" spans="1:14" ht="14.25" hidden="1" customHeight="1">
      <c r="A609" s="7" t="s">
        <v>58</v>
      </c>
      <c r="B609" s="7" t="s">
        <v>33</v>
      </c>
      <c r="C609" s="7" t="s">
        <v>43</v>
      </c>
      <c r="D609" s="13">
        <v>41640</v>
      </c>
      <c r="E609" s="13" t="str">
        <f>TEXT(Table2[[#This Row],[Month]],"mmmm")</f>
        <v>January</v>
      </c>
      <c r="F609" s="13" t="e">
        <f>CHOOSE(MONTH(Table2[[#This Row],[Actual Month]]),1,1,1,2,2,2,3,3,3,4,4,4)</f>
        <v>#VALUE!</v>
      </c>
      <c r="G609" s="14">
        <f t="shared" si="8"/>
        <v>1</v>
      </c>
      <c r="H609" s="14" t="s">
        <v>35</v>
      </c>
      <c r="I609" s="7" t="s">
        <v>36</v>
      </c>
      <c r="J609" s="7" t="s">
        <v>39</v>
      </c>
      <c r="K609" s="7" t="s">
        <v>38</v>
      </c>
      <c r="L609" s="15">
        <v>4009179.999363</v>
      </c>
      <c r="M609" s="18"/>
      <c r="N609" s="17"/>
    </row>
    <row r="610" spans="1:14" ht="14.25" hidden="1" customHeight="1">
      <c r="A610" s="7" t="s">
        <v>58</v>
      </c>
      <c r="B610" s="7" t="s">
        <v>33</v>
      </c>
      <c r="C610" s="7" t="s">
        <v>43</v>
      </c>
      <c r="D610" s="13">
        <v>41671</v>
      </c>
      <c r="E610" s="13" t="str">
        <f>TEXT(Table2[[#This Row],[Month]],"mmmm")</f>
        <v>February</v>
      </c>
      <c r="F610" s="13" t="e">
        <f>CHOOSE(MONTH(Table2[[#This Row],[Actual Month]]),1,1,1,2,2,2,3,3,3,4,4,4)</f>
        <v>#VALUE!</v>
      </c>
      <c r="G610" s="14">
        <f t="shared" si="8"/>
        <v>2</v>
      </c>
      <c r="H610" s="14" t="s">
        <v>35</v>
      </c>
      <c r="I610" s="7" t="s">
        <v>36</v>
      </c>
      <c r="J610" s="7" t="s">
        <v>39</v>
      </c>
      <c r="K610" s="7" t="s">
        <v>38</v>
      </c>
      <c r="L610" s="15">
        <v>4249229.7763439994</v>
      </c>
      <c r="M610" s="18"/>
      <c r="N610" s="17"/>
    </row>
    <row r="611" spans="1:14" ht="14.25" hidden="1" customHeight="1">
      <c r="A611" s="7" t="s">
        <v>58</v>
      </c>
      <c r="B611" s="7" t="s">
        <v>33</v>
      </c>
      <c r="C611" s="7" t="s">
        <v>43</v>
      </c>
      <c r="D611" s="13">
        <v>41699</v>
      </c>
      <c r="E611" s="13" t="str">
        <f>TEXT(Table2[[#This Row],[Month]],"mmmm")</f>
        <v>March</v>
      </c>
      <c r="F611" s="13" t="e">
        <f>CHOOSE(MONTH(Table2[[#This Row],[Actual Month]]),1,1,1,2,2,2,3,3,3,4,4,4)</f>
        <v>#VALUE!</v>
      </c>
      <c r="G611" s="14">
        <f t="shared" si="8"/>
        <v>3</v>
      </c>
      <c r="H611" s="14" t="s">
        <v>35</v>
      </c>
      <c r="I611" s="7" t="s">
        <v>36</v>
      </c>
      <c r="J611" s="7" t="s">
        <v>39</v>
      </c>
      <c r="K611" s="7" t="s">
        <v>38</v>
      </c>
      <c r="L611" s="15">
        <v>3887025.4362960001</v>
      </c>
      <c r="M611" s="18"/>
      <c r="N611" s="17"/>
    </row>
    <row r="612" spans="1:14" ht="14.25" hidden="1" customHeight="1">
      <c r="A612" s="7" t="s">
        <v>58</v>
      </c>
      <c r="B612" s="7" t="s">
        <v>33</v>
      </c>
      <c r="C612" s="7" t="s">
        <v>43</v>
      </c>
      <c r="D612" s="13">
        <v>41730</v>
      </c>
      <c r="E612" s="13" t="str">
        <f>TEXT(Table2[[#This Row],[Month]],"mmmm")</f>
        <v>April</v>
      </c>
      <c r="F612" s="13" t="e">
        <f>CHOOSE(MONTH(Table2[[#This Row],[Actual Month]]),1,1,1,2,2,2,3,3,3,4,4,4)</f>
        <v>#VALUE!</v>
      </c>
      <c r="G612" s="14">
        <f t="shared" si="8"/>
        <v>4</v>
      </c>
      <c r="H612" s="14" t="s">
        <v>35</v>
      </c>
      <c r="I612" s="7" t="s">
        <v>36</v>
      </c>
      <c r="J612" s="7" t="s">
        <v>39</v>
      </c>
      <c r="K612" s="7" t="s">
        <v>38</v>
      </c>
      <c r="L612" s="15">
        <v>4377062.9091839995</v>
      </c>
      <c r="M612" s="18"/>
      <c r="N612" s="17"/>
    </row>
    <row r="613" spans="1:14" ht="14.25" hidden="1" customHeight="1">
      <c r="A613" s="7" t="s">
        <v>58</v>
      </c>
      <c r="B613" s="7" t="s">
        <v>33</v>
      </c>
      <c r="C613" s="7" t="s">
        <v>43</v>
      </c>
      <c r="D613" s="13">
        <v>41760</v>
      </c>
      <c r="E613" s="13" t="str">
        <f>TEXT(Table2[[#This Row],[Month]],"mmmm")</f>
        <v>May</v>
      </c>
      <c r="F613" s="13" t="e">
        <f>CHOOSE(MONTH(Table2[[#This Row],[Actual Month]]),1,1,1,2,2,2,3,3,3,4,4,4)</f>
        <v>#VALUE!</v>
      </c>
      <c r="G613" s="14">
        <f t="shared" si="8"/>
        <v>5</v>
      </c>
      <c r="H613" s="14" t="s">
        <v>35</v>
      </c>
      <c r="I613" s="7" t="s">
        <v>36</v>
      </c>
      <c r="J613" s="7" t="s">
        <v>39</v>
      </c>
      <c r="K613" s="7" t="s">
        <v>38</v>
      </c>
      <c r="L613" s="15">
        <v>4388344.7790930001</v>
      </c>
      <c r="M613" s="18"/>
      <c r="N613" s="17"/>
    </row>
    <row r="614" spans="1:14" ht="14.25" hidden="1" customHeight="1">
      <c r="A614" s="7" t="s">
        <v>58</v>
      </c>
      <c r="B614" s="7" t="s">
        <v>33</v>
      </c>
      <c r="C614" s="7" t="s">
        <v>43</v>
      </c>
      <c r="D614" s="13">
        <v>41791</v>
      </c>
      <c r="E614" s="13" t="str">
        <f>TEXT(Table2[[#This Row],[Month]],"mmmm")</f>
        <v>June</v>
      </c>
      <c r="F614" s="13" t="e">
        <f>CHOOSE(MONTH(Table2[[#This Row],[Actual Month]]),1,1,1,2,2,2,3,3,3,4,4,4)</f>
        <v>#VALUE!</v>
      </c>
      <c r="G614" s="14">
        <f t="shared" si="8"/>
        <v>6</v>
      </c>
      <c r="H614" s="14" t="s">
        <v>35</v>
      </c>
      <c r="I614" s="7" t="s">
        <v>36</v>
      </c>
      <c r="J614" s="7" t="s">
        <v>39</v>
      </c>
      <c r="K614" s="7" t="s">
        <v>38</v>
      </c>
      <c r="L614" s="15">
        <v>4431008.4784342507</v>
      </c>
      <c r="M614" s="18"/>
      <c r="N614" s="17"/>
    </row>
    <row r="615" spans="1:14" ht="14.25" hidden="1" customHeight="1">
      <c r="A615" s="7" t="s">
        <v>58</v>
      </c>
      <c r="B615" s="7" t="s">
        <v>33</v>
      </c>
      <c r="C615" s="7" t="s">
        <v>43</v>
      </c>
      <c r="D615" s="13">
        <v>41456</v>
      </c>
      <c r="E615" s="13" t="str">
        <f>TEXT(Table2[[#This Row],[Month]],"mmmm")</f>
        <v>July</v>
      </c>
      <c r="F615" s="13" t="e">
        <f>CHOOSE(MONTH(Table2[[#This Row],[Actual Month]]),1,1,1,2,2,2,3,3,3,4,4,4)</f>
        <v>#VALUE!</v>
      </c>
      <c r="G615" s="14">
        <f t="shared" si="8"/>
        <v>7</v>
      </c>
      <c r="H615" s="14" t="s">
        <v>35</v>
      </c>
      <c r="I615" s="7" t="s">
        <v>40</v>
      </c>
      <c r="J615" s="7" t="s">
        <v>37</v>
      </c>
      <c r="K615" s="7" t="s">
        <v>38</v>
      </c>
      <c r="L615" s="15">
        <v>1665101.5295861098</v>
      </c>
      <c r="M615" s="18"/>
      <c r="N615" s="17"/>
    </row>
    <row r="616" spans="1:14" ht="14.25" hidden="1" customHeight="1">
      <c r="A616" s="7" t="s">
        <v>58</v>
      </c>
      <c r="B616" s="7" t="s">
        <v>33</v>
      </c>
      <c r="C616" s="7" t="s">
        <v>43</v>
      </c>
      <c r="D616" s="13">
        <v>41487</v>
      </c>
      <c r="E616" s="13" t="str">
        <f>TEXT(Table2[[#This Row],[Month]],"mmmm")</f>
        <v>August</v>
      </c>
      <c r="F616" s="13" t="e">
        <f>CHOOSE(MONTH(Table2[[#This Row],[Actual Month]]),1,1,1,2,2,2,3,3,3,4,4,4)</f>
        <v>#VALUE!</v>
      </c>
      <c r="G616" s="14">
        <f t="shared" si="8"/>
        <v>8</v>
      </c>
      <c r="H616" s="14" t="s">
        <v>35</v>
      </c>
      <c r="I616" s="7" t="s">
        <v>40</v>
      </c>
      <c r="J616" s="7" t="s">
        <v>37</v>
      </c>
      <c r="K616" s="7" t="s">
        <v>38</v>
      </c>
      <c r="L616" s="15">
        <v>1847076.2833604398</v>
      </c>
      <c r="M616" s="18"/>
      <c r="N616" s="17"/>
    </row>
    <row r="617" spans="1:14" ht="14.25" hidden="1" customHeight="1">
      <c r="A617" s="7" t="s">
        <v>58</v>
      </c>
      <c r="B617" s="7" t="s">
        <v>33</v>
      </c>
      <c r="C617" s="7" t="s">
        <v>43</v>
      </c>
      <c r="D617" s="13">
        <v>41518</v>
      </c>
      <c r="E617" s="13" t="str">
        <f>TEXT(Table2[[#This Row],[Month]],"mmmm")</f>
        <v>September</v>
      </c>
      <c r="F617" s="13" t="e">
        <f>CHOOSE(MONTH(Table2[[#This Row],[Actual Month]]),1,1,1,2,2,2,3,3,3,4,4,4)</f>
        <v>#VALUE!</v>
      </c>
      <c r="G617" s="14">
        <f t="shared" si="8"/>
        <v>9</v>
      </c>
      <c r="H617" s="14" t="s">
        <v>35</v>
      </c>
      <c r="I617" s="7" t="s">
        <v>40</v>
      </c>
      <c r="J617" s="7" t="s">
        <v>37</v>
      </c>
      <c r="K617" s="7" t="s">
        <v>38</v>
      </c>
      <c r="L617" s="15">
        <v>1443255.6006155098</v>
      </c>
      <c r="M617" s="18"/>
      <c r="N617" s="17"/>
    </row>
    <row r="618" spans="1:14" ht="14.25" hidden="1" customHeight="1">
      <c r="A618" s="7" t="s">
        <v>58</v>
      </c>
      <c r="B618" s="7" t="s">
        <v>33</v>
      </c>
      <c r="C618" s="7" t="s">
        <v>43</v>
      </c>
      <c r="D618" s="13">
        <v>41548</v>
      </c>
      <c r="E618" s="13" t="str">
        <f>TEXT(Table2[[#This Row],[Month]],"mmmm")</f>
        <v>October</v>
      </c>
      <c r="F618" s="13" t="e">
        <f>CHOOSE(MONTH(Table2[[#This Row],[Actual Month]]),1,1,1,2,2,2,3,3,3,4,4,4)</f>
        <v>#VALUE!</v>
      </c>
      <c r="G618" s="14">
        <f t="shared" si="8"/>
        <v>10</v>
      </c>
      <c r="H618" s="14" t="s">
        <v>35</v>
      </c>
      <c r="I618" s="7" t="s">
        <v>40</v>
      </c>
      <c r="J618" s="7" t="s">
        <v>37</v>
      </c>
      <c r="K618" s="7" t="s">
        <v>38</v>
      </c>
      <c r="L618" s="15">
        <v>1340433.4702902001</v>
      </c>
      <c r="M618" s="18"/>
      <c r="N618" s="17"/>
    </row>
    <row r="619" spans="1:14" ht="14.25" hidden="1" customHeight="1">
      <c r="A619" s="7" t="s">
        <v>58</v>
      </c>
      <c r="B619" s="7" t="s">
        <v>33</v>
      </c>
      <c r="C619" s="7" t="s">
        <v>43</v>
      </c>
      <c r="D619" s="13">
        <v>41579</v>
      </c>
      <c r="E619" s="13" t="str">
        <f>TEXT(Table2[[#This Row],[Month]],"mmmm")</f>
        <v>November</v>
      </c>
      <c r="F619" s="13" t="e">
        <f>CHOOSE(MONTH(Table2[[#This Row],[Actual Month]]),1,1,1,2,2,2,3,3,3,4,4,4)</f>
        <v>#VALUE!</v>
      </c>
      <c r="G619" s="14">
        <f t="shared" si="8"/>
        <v>11</v>
      </c>
      <c r="H619" s="14" t="s">
        <v>35</v>
      </c>
      <c r="I619" s="7" t="s">
        <v>40</v>
      </c>
      <c r="J619" s="7" t="s">
        <v>37</v>
      </c>
      <c r="K619" s="7" t="s">
        <v>38</v>
      </c>
      <c r="L619" s="15">
        <v>1484304.6234175498</v>
      </c>
      <c r="M619" s="18"/>
      <c r="N619" s="17"/>
    </row>
    <row r="620" spans="1:14" ht="14.25" hidden="1" customHeight="1">
      <c r="A620" s="7" t="s">
        <v>58</v>
      </c>
      <c r="B620" s="7" t="s">
        <v>33</v>
      </c>
      <c r="C620" s="7" t="s">
        <v>43</v>
      </c>
      <c r="D620" s="13">
        <v>41609</v>
      </c>
      <c r="E620" s="13" t="str">
        <f>TEXT(Table2[[#This Row],[Month]],"mmmm")</f>
        <v>December</v>
      </c>
      <c r="F620" s="13" t="e">
        <f>CHOOSE(MONTH(Table2[[#This Row],[Actual Month]]),1,1,1,2,2,2,3,3,3,4,4,4)</f>
        <v>#VALUE!</v>
      </c>
      <c r="G620" s="14">
        <f t="shared" si="8"/>
        <v>12</v>
      </c>
      <c r="H620" s="14" t="s">
        <v>35</v>
      </c>
      <c r="I620" s="7" t="s">
        <v>40</v>
      </c>
      <c r="J620" s="7" t="s">
        <v>37</v>
      </c>
      <c r="K620" s="7" t="s">
        <v>38</v>
      </c>
      <c r="L620" s="15">
        <v>1288013.6333248802</v>
      </c>
      <c r="M620" s="18"/>
      <c r="N620" s="17"/>
    </row>
    <row r="621" spans="1:14" ht="14.25" hidden="1" customHeight="1">
      <c r="A621" s="7" t="s">
        <v>58</v>
      </c>
      <c r="B621" s="7" t="s">
        <v>33</v>
      </c>
      <c r="C621" s="7" t="s">
        <v>43</v>
      </c>
      <c r="D621" s="13">
        <v>41640</v>
      </c>
      <c r="E621" s="13" t="str">
        <f>TEXT(Table2[[#This Row],[Month]],"mmmm")</f>
        <v>January</v>
      </c>
      <c r="F621" s="13" t="e">
        <f>CHOOSE(MONTH(Table2[[#This Row],[Actual Month]]),1,1,1,2,2,2,3,3,3,4,4,4)</f>
        <v>#VALUE!</v>
      </c>
      <c r="G621" s="14">
        <f t="shared" si="8"/>
        <v>1</v>
      </c>
      <c r="H621" s="14" t="s">
        <v>35</v>
      </c>
      <c r="I621" s="7" t="s">
        <v>40</v>
      </c>
      <c r="J621" s="7" t="s">
        <v>37</v>
      </c>
      <c r="K621" s="7" t="s">
        <v>38</v>
      </c>
      <c r="L621" s="15">
        <v>1934441.18316372</v>
      </c>
      <c r="M621" s="18"/>
      <c r="N621" s="17"/>
    </row>
    <row r="622" spans="1:14" ht="14.25" hidden="1" customHeight="1">
      <c r="A622" s="7" t="s">
        <v>58</v>
      </c>
      <c r="B622" s="7" t="s">
        <v>33</v>
      </c>
      <c r="C622" s="7" t="s">
        <v>43</v>
      </c>
      <c r="D622" s="13">
        <v>41671</v>
      </c>
      <c r="E622" s="13" t="str">
        <f>TEXT(Table2[[#This Row],[Month]],"mmmm")</f>
        <v>February</v>
      </c>
      <c r="F622" s="13" t="e">
        <f>CHOOSE(MONTH(Table2[[#This Row],[Actual Month]]),1,1,1,2,2,2,3,3,3,4,4,4)</f>
        <v>#VALUE!</v>
      </c>
      <c r="G622" s="14">
        <f t="shared" si="8"/>
        <v>2</v>
      </c>
      <c r="H622" s="14" t="s">
        <v>35</v>
      </c>
      <c r="I622" s="7" t="s">
        <v>40</v>
      </c>
      <c r="J622" s="7" t="s">
        <v>37</v>
      </c>
      <c r="K622" s="7" t="s">
        <v>38</v>
      </c>
      <c r="L622" s="15">
        <v>1867732.8207522598</v>
      </c>
      <c r="M622" s="18"/>
      <c r="N622" s="17"/>
    </row>
    <row r="623" spans="1:14" ht="14.25" hidden="1" customHeight="1">
      <c r="A623" s="7" t="s">
        <v>58</v>
      </c>
      <c r="B623" s="7" t="s">
        <v>33</v>
      </c>
      <c r="C623" s="7" t="s">
        <v>43</v>
      </c>
      <c r="D623" s="13">
        <v>41699</v>
      </c>
      <c r="E623" s="13" t="str">
        <f>TEXT(Table2[[#This Row],[Month]],"mmmm")</f>
        <v>March</v>
      </c>
      <c r="F623" s="13" t="e">
        <f>CHOOSE(MONTH(Table2[[#This Row],[Actual Month]]),1,1,1,2,2,2,3,3,3,4,4,4)</f>
        <v>#VALUE!</v>
      </c>
      <c r="G623" s="14">
        <f t="shared" si="8"/>
        <v>3</v>
      </c>
      <c r="H623" s="14" t="s">
        <v>35</v>
      </c>
      <c r="I623" s="7" t="s">
        <v>40</v>
      </c>
      <c r="J623" s="7" t="s">
        <v>37</v>
      </c>
      <c r="K623" s="7" t="s">
        <v>38</v>
      </c>
      <c r="L623" s="15">
        <v>1632975.2369934299</v>
      </c>
      <c r="M623" s="18"/>
      <c r="N623" s="17"/>
    </row>
    <row r="624" spans="1:14" ht="14.25" hidden="1" customHeight="1">
      <c r="A624" s="7" t="s">
        <v>58</v>
      </c>
      <c r="B624" s="7" t="s">
        <v>33</v>
      </c>
      <c r="C624" s="7" t="s">
        <v>43</v>
      </c>
      <c r="D624" s="13">
        <v>41730</v>
      </c>
      <c r="E624" s="13" t="str">
        <f>TEXT(Table2[[#This Row],[Month]],"mmmm")</f>
        <v>April</v>
      </c>
      <c r="F624" s="13" t="e">
        <f>CHOOSE(MONTH(Table2[[#This Row],[Actual Month]]),1,1,1,2,2,2,3,3,3,4,4,4)</f>
        <v>#VALUE!</v>
      </c>
      <c r="G624" s="14">
        <f t="shared" si="8"/>
        <v>4</v>
      </c>
      <c r="H624" s="14" t="s">
        <v>35</v>
      </c>
      <c r="I624" s="7" t="s">
        <v>40</v>
      </c>
      <c r="J624" s="7" t="s">
        <v>37</v>
      </c>
      <c r="K624" s="7" t="s">
        <v>38</v>
      </c>
      <c r="L624" s="15">
        <v>1699686.4578355199</v>
      </c>
      <c r="M624" s="18"/>
      <c r="N624" s="17"/>
    </row>
    <row r="625" spans="1:14" ht="14.25" hidden="1" customHeight="1">
      <c r="A625" s="7" t="s">
        <v>58</v>
      </c>
      <c r="B625" s="7" t="s">
        <v>33</v>
      </c>
      <c r="C625" s="7" t="s">
        <v>43</v>
      </c>
      <c r="D625" s="13">
        <v>41760</v>
      </c>
      <c r="E625" s="13" t="str">
        <f>TEXT(Table2[[#This Row],[Month]],"mmmm")</f>
        <v>May</v>
      </c>
      <c r="F625" s="13" t="e">
        <f>CHOOSE(MONTH(Table2[[#This Row],[Actual Month]]),1,1,1,2,2,2,3,3,3,4,4,4)</f>
        <v>#VALUE!</v>
      </c>
      <c r="G625" s="14">
        <f t="shared" si="8"/>
        <v>5</v>
      </c>
      <c r="H625" s="14" t="s">
        <v>35</v>
      </c>
      <c r="I625" s="7" t="s">
        <v>40</v>
      </c>
      <c r="J625" s="7" t="s">
        <v>37</v>
      </c>
      <c r="K625" s="7" t="s">
        <v>38</v>
      </c>
      <c r="L625" s="15">
        <v>1838520.95026149</v>
      </c>
      <c r="M625" s="18"/>
      <c r="N625" s="17"/>
    </row>
    <row r="626" spans="1:14" ht="14.25" hidden="1" customHeight="1">
      <c r="A626" s="7" t="s">
        <v>58</v>
      </c>
      <c r="B626" s="7" t="s">
        <v>33</v>
      </c>
      <c r="C626" s="7" t="s">
        <v>43</v>
      </c>
      <c r="D626" s="13">
        <v>41791</v>
      </c>
      <c r="E626" s="13" t="str">
        <f>TEXT(Table2[[#This Row],[Month]],"mmmm")</f>
        <v>June</v>
      </c>
      <c r="F626" s="13" t="e">
        <f>CHOOSE(MONTH(Table2[[#This Row],[Actual Month]]),1,1,1,2,2,2,3,3,3,4,4,4)</f>
        <v>#VALUE!</v>
      </c>
      <c r="G626" s="14">
        <f t="shared" si="8"/>
        <v>6</v>
      </c>
      <c r="H626" s="14" t="s">
        <v>35</v>
      </c>
      <c r="I626" s="7" t="s">
        <v>40</v>
      </c>
      <c r="J626" s="7" t="s">
        <v>37</v>
      </c>
      <c r="K626" s="7" t="s">
        <v>38</v>
      </c>
      <c r="L626" s="15">
        <v>1919092.9312032503</v>
      </c>
      <c r="M626" s="18"/>
      <c r="N626" s="17"/>
    </row>
    <row r="627" spans="1:14" ht="14.25" hidden="1" customHeight="1">
      <c r="A627" s="7" t="s">
        <v>58</v>
      </c>
      <c r="B627" s="7" t="s">
        <v>33</v>
      </c>
      <c r="C627" s="7" t="s">
        <v>43</v>
      </c>
      <c r="D627" s="13">
        <v>41456</v>
      </c>
      <c r="E627" s="13" t="str">
        <f>TEXT(Table2[[#This Row],[Month]],"mmmm")</f>
        <v>July</v>
      </c>
      <c r="F627" s="13" t="e">
        <f>CHOOSE(MONTH(Table2[[#This Row],[Actual Month]]),1,1,1,2,2,2,3,3,3,4,4,4)</f>
        <v>#VALUE!</v>
      </c>
      <c r="G627" s="14">
        <f t="shared" si="8"/>
        <v>7</v>
      </c>
      <c r="H627" s="14" t="s">
        <v>35</v>
      </c>
      <c r="I627" s="7" t="s">
        <v>40</v>
      </c>
      <c r="J627" s="7" t="s">
        <v>39</v>
      </c>
      <c r="K627" s="7" t="s">
        <v>38</v>
      </c>
      <c r="L627" s="15">
        <v>2886159.0288201999</v>
      </c>
      <c r="M627" s="18"/>
      <c r="N627" s="17"/>
    </row>
    <row r="628" spans="1:14" ht="14.25" hidden="1" customHeight="1">
      <c r="A628" s="7" t="s">
        <v>58</v>
      </c>
      <c r="B628" s="7" t="s">
        <v>33</v>
      </c>
      <c r="C628" s="7" t="s">
        <v>43</v>
      </c>
      <c r="D628" s="13">
        <v>41487</v>
      </c>
      <c r="E628" s="13" t="str">
        <f>TEXT(Table2[[#This Row],[Month]],"mmmm")</f>
        <v>August</v>
      </c>
      <c r="F628" s="13" t="e">
        <f>CHOOSE(MONTH(Table2[[#This Row],[Actual Month]]),1,1,1,2,2,2,3,3,3,4,4,4)</f>
        <v>#VALUE!</v>
      </c>
      <c r="G628" s="14">
        <f t="shared" si="8"/>
        <v>8</v>
      </c>
      <c r="H628" s="14" t="s">
        <v>35</v>
      </c>
      <c r="I628" s="7" t="s">
        <v>40</v>
      </c>
      <c r="J628" s="7" t="s">
        <v>39</v>
      </c>
      <c r="K628" s="7" t="s">
        <v>38</v>
      </c>
      <c r="L628" s="15">
        <v>2138617.9464186002</v>
      </c>
      <c r="M628" s="18"/>
      <c r="N628" s="17"/>
    </row>
    <row r="629" spans="1:14" ht="14.25" hidden="1" customHeight="1">
      <c r="A629" s="7" t="s">
        <v>58</v>
      </c>
      <c r="B629" s="7" t="s">
        <v>33</v>
      </c>
      <c r="C629" s="7" t="s">
        <v>43</v>
      </c>
      <c r="D629" s="13">
        <v>41518</v>
      </c>
      <c r="E629" s="13" t="str">
        <f>TEXT(Table2[[#This Row],[Month]],"mmmm")</f>
        <v>September</v>
      </c>
      <c r="F629" s="13" t="e">
        <f>CHOOSE(MONTH(Table2[[#This Row],[Actual Month]]),1,1,1,2,2,2,3,3,3,4,4,4)</f>
        <v>#VALUE!</v>
      </c>
      <c r="G629" s="14">
        <f t="shared" si="8"/>
        <v>9</v>
      </c>
      <c r="H629" s="14" t="s">
        <v>35</v>
      </c>
      <c r="I629" s="7" t="s">
        <v>40</v>
      </c>
      <c r="J629" s="7" t="s">
        <v>39</v>
      </c>
      <c r="K629" s="7" t="s">
        <v>38</v>
      </c>
      <c r="L629" s="15">
        <v>3947712.1118929996</v>
      </c>
      <c r="M629" s="18"/>
      <c r="N629" s="17"/>
    </row>
    <row r="630" spans="1:14" ht="14.25" hidden="1" customHeight="1">
      <c r="A630" s="7" t="s">
        <v>58</v>
      </c>
      <c r="B630" s="7" t="s">
        <v>33</v>
      </c>
      <c r="C630" s="7" t="s">
        <v>43</v>
      </c>
      <c r="D630" s="13">
        <v>41548</v>
      </c>
      <c r="E630" s="13" t="str">
        <f>TEXT(Table2[[#This Row],[Month]],"mmmm")</f>
        <v>October</v>
      </c>
      <c r="F630" s="13" t="e">
        <f>CHOOSE(MONTH(Table2[[#This Row],[Actual Month]]),1,1,1,2,2,2,3,3,3,4,4,4)</f>
        <v>#VALUE!</v>
      </c>
      <c r="G630" s="14">
        <f t="shared" si="8"/>
        <v>10</v>
      </c>
      <c r="H630" s="14" t="s">
        <v>35</v>
      </c>
      <c r="I630" s="7" t="s">
        <v>40</v>
      </c>
      <c r="J630" s="7" t="s">
        <v>39</v>
      </c>
      <c r="K630" s="7" t="s">
        <v>38</v>
      </c>
      <c r="L630" s="15">
        <v>3336453.7222977998</v>
      </c>
      <c r="M630" s="18"/>
      <c r="N630" s="17"/>
    </row>
    <row r="631" spans="1:14" ht="14.25" hidden="1" customHeight="1">
      <c r="A631" s="7" t="s">
        <v>58</v>
      </c>
      <c r="B631" s="7" t="s">
        <v>33</v>
      </c>
      <c r="C631" s="7" t="s">
        <v>43</v>
      </c>
      <c r="D631" s="13">
        <v>41579</v>
      </c>
      <c r="E631" s="13" t="str">
        <f>TEXT(Table2[[#This Row],[Month]],"mmmm")</f>
        <v>November</v>
      </c>
      <c r="F631" s="13" t="e">
        <f>CHOOSE(MONTH(Table2[[#This Row],[Actual Month]]),1,1,1,2,2,2,3,3,3,4,4,4)</f>
        <v>#VALUE!</v>
      </c>
      <c r="G631" s="14">
        <f t="shared" si="8"/>
        <v>11</v>
      </c>
      <c r="H631" s="14" t="s">
        <v>35</v>
      </c>
      <c r="I631" s="7" t="s">
        <v>40</v>
      </c>
      <c r="J631" s="7" t="s">
        <v>39</v>
      </c>
      <c r="K631" s="7" t="s">
        <v>38</v>
      </c>
      <c r="L631" s="15">
        <v>2581238.6260960004</v>
      </c>
      <c r="M631" s="18"/>
      <c r="N631" s="17"/>
    </row>
    <row r="632" spans="1:14" ht="14.25" hidden="1" customHeight="1">
      <c r="A632" s="7" t="s">
        <v>58</v>
      </c>
      <c r="B632" s="7" t="s">
        <v>33</v>
      </c>
      <c r="C632" s="7" t="s">
        <v>43</v>
      </c>
      <c r="D632" s="13">
        <v>41609</v>
      </c>
      <c r="E632" s="13" t="str">
        <f>TEXT(Table2[[#This Row],[Month]],"mmmm")</f>
        <v>December</v>
      </c>
      <c r="F632" s="13" t="e">
        <f>CHOOSE(MONTH(Table2[[#This Row],[Actual Month]]),1,1,1,2,2,2,3,3,3,4,4,4)</f>
        <v>#VALUE!</v>
      </c>
      <c r="G632" s="14">
        <f t="shared" si="8"/>
        <v>12</v>
      </c>
      <c r="H632" s="14" t="s">
        <v>35</v>
      </c>
      <c r="I632" s="7" t="s">
        <v>40</v>
      </c>
      <c r="J632" s="7" t="s">
        <v>39</v>
      </c>
      <c r="K632" s="7" t="s">
        <v>38</v>
      </c>
      <c r="L632" s="15">
        <v>3389594.0119008003</v>
      </c>
      <c r="M632" s="18"/>
      <c r="N632" s="17"/>
    </row>
    <row r="633" spans="1:14" ht="14.25" hidden="1" customHeight="1">
      <c r="A633" s="7" t="s">
        <v>58</v>
      </c>
      <c r="B633" s="7" t="s">
        <v>33</v>
      </c>
      <c r="C633" s="7" t="s">
        <v>43</v>
      </c>
      <c r="D633" s="13">
        <v>41640</v>
      </c>
      <c r="E633" s="13" t="str">
        <f>TEXT(Table2[[#This Row],[Month]],"mmmm")</f>
        <v>January</v>
      </c>
      <c r="F633" s="13" t="e">
        <f>CHOOSE(MONTH(Table2[[#This Row],[Actual Month]]),1,1,1,2,2,2,3,3,3,4,4,4)</f>
        <v>#VALUE!</v>
      </c>
      <c r="G633" s="14">
        <f t="shared" si="8"/>
        <v>1</v>
      </c>
      <c r="H633" s="14" t="s">
        <v>35</v>
      </c>
      <c r="I633" s="7" t="s">
        <v>40</v>
      </c>
      <c r="J633" s="7" t="s">
        <v>39</v>
      </c>
      <c r="K633" s="7" t="s">
        <v>38</v>
      </c>
      <c r="L633" s="15">
        <v>3641782.9956648001</v>
      </c>
      <c r="M633" s="18"/>
      <c r="N633" s="17"/>
    </row>
    <row r="634" spans="1:14" ht="14.25" hidden="1" customHeight="1">
      <c r="A634" s="7" t="s">
        <v>58</v>
      </c>
      <c r="B634" s="7" t="s">
        <v>33</v>
      </c>
      <c r="C634" s="7" t="s">
        <v>43</v>
      </c>
      <c r="D634" s="13">
        <v>41671</v>
      </c>
      <c r="E634" s="13" t="str">
        <f>TEXT(Table2[[#This Row],[Month]],"mmmm")</f>
        <v>February</v>
      </c>
      <c r="F634" s="13" t="e">
        <f>CHOOSE(MONTH(Table2[[#This Row],[Actual Month]]),1,1,1,2,2,2,3,3,3,4,4,4)</f>
        <v>#VALUE!</v>
      </c>
      <c r="G634" s="14">
        <f t="shared" si="8"/>
        <v>2</v>
      </c>
      <c r="H634" s="14" t="s">
        <v>35</v>
      </c>
      <c r="I634" s="7" t="s">
        <v>40</v>
      </c>
      <c r="J634" s="7" t="s">
        <v>39</v>
      </c>
      <c r="K634" s="7" t="s">
        <v>38</v>
      </c>
      <c r="L634" s="15">
        <v>3637088.2590588001</v>
      </c>
      <c r="M634" s="18"/>
      <c r="N634" s="17"/>
    </row>
    <row r="635" spans="1:14" ht="14.25" hidden="1" customHeight="1">
      <c r="A635" s="7" t="s">
        <v>58</v>
      </c>
      <c r="B635" s="7" t="s">
        <v>33</v>
      </c>
      <c r="C635" s="7" t="s">
        <v>43</v>
      </c>
      <c r="D635" s="13">
        <v>41699</v>
      </c>
      <c r="E635" s="13" t="str">
        <f>TEXT(Table2[[#This Row],[Month]],"mmmm")</f>
        <v>March</v>
      </c>
      <c r="F635" s="13" t="e">
        <f>CHOOSE(MONTH(Table2[[#This Row],[Actual Month]]),1,1,1,2,2,2,3,3,3,4,4,4)</f>
        <v>#VALUE!</v>
      </c>
      <c r="G635" s="14">
        <f t="shared" si="8"/>
        <v>3</v>
      </c>
      <c r="H635" s="14" t="s">
        <v>35</v>
      </c>
      <c r="I635" s="7" t="s">
        <v>40</v>
      </c>
      <c r="J635" s="7" t="s">
        <v>39</v>
      </c>
      <c r="K635" s="7" t="s">
        <v>38</v>
      </c>
      <c r="L635" s="15">
        <v>2891368.2735684002</v>
      </c>
      <c r="M635" s="18"/>
      <c r="N635" s="17"/>
    </row>
    <row r="636" spans="1:14" ht="14.25" hidden="1" customHeight="1">
      <c r="A636" s="7" t="s">
        <v>58</v>
      </c>
      <c r="B636" s="7" t="s">
        <v>33</v>
      </c>
      <c r="C636" s="7" t="s">
        <v>43</v>
      </c>
      <c r="D636" s="13">
        <v>41730</v>
      </c>
      <c r="E636" s="13" t="str">
        <f>TEXT(Table2[[#This Row],[Month]],"mmmm")</f>
        <v>April</v>
      </c>
      <c r="F636" s="13" t="e">
        <f>CHOOSE(MONTH(Table2[[#This Row],[Actual Month]]),1,1,1,2,2,2,3,3,3,4,4,4)</f>
        <v>#VALUE!</v>
      </c>
      <c r="G636" s="14">
        <f t="shared" si="8"/>
        <v>4</v>
      </c>
      <c r="H636" s="14" t="s">
        <v>35</v>
      </c>
      <c r="I636" s="7" t="s">
        <v>40</v>
      </c>
      <c r="J636" s="7" t="s">
        <v>39</v>
      </c>
      <c r="K636" s="7" t="s">
        <v>38</v>
      </c>
      <c r="L636" s="15">
        <v>3090339.0142464004</v>
      </c>
      <c r="M636" s="18"/>
      <c r="N636" s="17"/>
    </row>
    <row r="637" spans="1:14" ht="14.25" hidden="1" customHeight="1">
      <c r="A637" s="7" t="s">
        <v>58</v>
      </c>
      <c r="B637" s="7" t="s">
        <v>33</v>
      </c>
      <c r="C637" s="7" t="s">
        <v>43</v>
      </c>
      <c r="D637" s="13">
        <v>41760</v>
      </c>
      <c r="E637" s="13" t="str">
        <f>TEXT(Table2[[#This Row],[Month]],"mmmm")</f>
        <v>May</v>
      </c>
      <c r="F637" s="13" t="e">
        <f>CHOOSE(MONTH(Table2[[#This Row],[Actual Month]]),1,1,1,2,2,2,3,3,3,4,4,4)</f>
        <v>#VALUE!</v>
      </c>
      <c r="G637" s="14">
        <f t="shared" si="8"/>
        <v>5</v>
      </c>
      <c r="H637" s="14" t="s">
        <v>35</v>
      </c>
      <c r="I637" s="7" t="s">
        <v>40</v>
      </c>
      <c r="J637" s="7" t="s">
        <v>39</v>
      </c>
      <c r="K637" s="7" t="s">
        <v>38</v>
      </c>
      <c r="L637" s="15">
        <v>3395668.6594643998</v>
      </c>
      <c r="M637" s="18"/>
      <c r="N637" s="17"/>
    </row>
    <row r="638" spans="1:14" ht="14.25" hidden="1" customHeight="1">
      <c r="A638" s="7" t="s">
        <v>58</v>
      </c>
      <c r="B638" s="7" t="s">
        <v>33</v>
      </c>
      <c r="C638" s="7" t="s">
        <v>43</v>
      </c>
      <c r="D638" s="13">
        <v>41791</v>
      </c>
      <c r="E638" s="13" t="str">
        <f>TEXT(Table2[[#This Row],[Month]],"mmmm")</f>
        <v>June</v>
      </c>
      <c r="F638" s="13" t="e">
        <f>CHOOSE(MONTH(Table2[[#This Row],[Actual Month]]),1,1,1,2,2,2,3,3,3,4,4,4)</f>
        <v>#VALUE!</v>
      </c>
      <c r="G638" s="14">
        <f t="shared" si="8"/>
        <v>6</v>
      </c>
      <c r="H638" s="14" t="s">
        <v>35</v>
      </c>
      <c r="I638" s="7" t="s">
        <v>40</v>
      </c>
      <c r="J638" s="7" t="s">
        <v>39</v>
      </c>
      <c r="K638" s="7" t="s">
        <v>38</v>
      </c>
      <c r="L638" s="15">
        <v>3379572.3100814</v>
      </c>
      <c r="M638" s="18"/>
      <c r="N638" s="17"/>
    </row>
    <row r="639" spans="1:14" ht="14.25" hidden="1" customHeight="1">
      <c r="A639" s="7" t="s">
        <v>58</v>
      </c>
      <c r="B639" s="7" t="s">
        <v>33</v>
      </c>
      <c r="C639" s="7" t="s">
        <v>43</v>
      </c>
      <c r="D639" s="13">
        <v>41456</v>
      </c>
      <c r="E639" s="13" t="str">
        <f>TEXT(Table2[[#This Row],[Month]],"mmmm")</f>
        <v>July</v>
      </c>
      <c r="F639" s="13" t="e">
        <f>CHOOSE(MONTH(Table2[[#This Row],[Actual Month]]),1,1,1,2,2,2,3,3,3,4,4,4)</f>
        <v>#VALUE!</v>
      </c>
      <c r="G639" s="14">
        <f t="shared" si="8"/>
        <v>7</v>
      </c>
      <c r="H639" s="14" t="s">
        <v>35</v>
      </c>
      <c r="I639" s="7" t="s">
        <v>41</v>
      </c>
      <c r="J639" s="7" t="s">
        <v>37</v>
      </c>
      <c r="K639" s="7" t="s">
        <v>38</v>
      </c>
      <c r="L639" s="15">
        <v>3083178.310218194</v>
      </c>
      <c r="M639" s="18"/>
      <c r="N639" s="17"/>
    </row>
    <row r="640" spans="1:14" ht="14.25" hidden="1" customHeight="1">
      <c r="A640" s="7" t="s">
        <v>58</v>
      </c>
      <c r="B640" s="7" t="s">
        <v>33</v>
      </c>
      <c r="C640" s="7" t="s">
        <v>43</v>
      </c>
      <c r="D640" s="13">
        <v>41487</v>
      </c>
      <c r="E640" s="13" t="str">
        <f>TEXT(Table2[[#This Row],[Month]],"mmmm")</f>
        <v>August</v>
      </c>
      <c r="F640" s="13" t="e">
        <f>CHOOSE(MONTH(Table2[[#This Row],[Actual Month]]),1,1,1,2,2,2,3,3,3,4,4,4)</f>
        <v>#VALUE!</v>
      </c>
      <c r="G640" s="14">
        <f t="shared" si="8"/>
        <v>8</v>
      </c>
      <c r="H640" s="14" t="s">
        <v>35</v>
      </c>
      <c r="I640" s="7" t="s">
        <v>41</v>
      </c>
      <c r="J640" s="7" t="s">
        <v>37</v>
      </c>
      <c r="K640" s="7" t="s">
        <v>38</v>
      </c>
      <c r="L640" s="15">
        <v>3624627.2765830643</v>
      </c>
      <c r="M640" s="18"/>
      <c r="N640" s="17"/>
    </row>
    <row r="641" spans="1:14" ht="14.25" hidden="1" customHeight="1">
      <c r="A641" s="7" t="s">
        <v>58</v>
      </c>
      <c r="B641" s="7" t="s">
        <v>33</v>
      </c>
      <c r="C641" s="7" t="s">
        <v>43</v>
      </c>
      <c r="D641" s="13">
        <v>41518</v>
      </c>
      <c r="E641" s="13" t="str">
        <f>TEXT(Table2[[#This Row],[Month]],"mmmm")</f>
        <v>September</v>
      </c>
      <c r="F641" s="13" t="e">
        <f>CHOOSE(MONTH(Table2[[#This Row],[Actual Month]]),1,1,1,2,2,2,3,3,3,4,4,4)</f>
        <v>#VALUE!</v>
      </c>
      <c r="G641" s="14">
        <f t="shared" si="8"/>
        <v>9</v>
      </c>
      <c r="H641" s="14" t="s">
        <v>35</v>
      </c>
      <c r="I641" s="7" t="s">
        <v>41</v>
      </c>
      <c r="J641" s="7" t="s">
        <v>37</v>
      </c>
      <c r="K641" s="7" t="s">
        <v>38</v>
      </c>
      <c r="L641" s="15">
        <v>3090109.4706031792</v>
      </c>
      <c r="M641" s="18"/>
      <c r="N641" s="17"/>
    </row>
    <row r="642" spans="1:14" ht="14.25" hidden="1" customHeight="1">
      <c r="A642" s="7" t="s">
        <v>58</v>
      </c>
      <c r="B642" s="7" t="s">
        <v>33</v>
      </c>
      <c r="C642" s="7" t="s">
        <v>43</v>
      </c>
      <c r="D642" s="13">
        <v>41548</v>
      </c>
      <c r="E642" s="13" t="str">
        <f>TEXT(Table2[[#This Row],[Month]],"mmmm")</f>
        <v>October</v>
      </c>
      <c r="F642" s="13" t="e">
        <f>CHOOSE(MONTH(Table2[[#This Row],[Actual Month]]),1,1,1,2,2,2,3,3,3,4,4,4)</f>
        <v>#VALUE!</v>
      </c>
      <c r="G642" s="14">
        <f t="shared" si="8"/>
        <v>10</v>
      </c>
      <c r="H642" s="14" t="s">
        <v>35</v>
      </c>
      <c r="I642" s="7" t="s">
        <v>41</v>
      </c>
      <c r="J642" s="7" t="s">
        <v>37</v>
      </c>
      <c r="K642" s="7" t="s">
        <v>38</v>
      </c>
      <c r="L642" s="15">
        <v>2588932.9613108994</v>
      </c>
      <c r="M642" s="18"/>
      <c r="N642" s="17"/>
    </row>
    <row r="643" spans="1:14" ht="14.25" hidden="1" customHeight="1">
      <c r="A643" s="7" t="s">
        <v>58</v>
      </c>
      <c r="B643" s="7" t="s">
        <v>33</v>
      </c>
      <c r="C643" s="7" t="s">
        <v>43</v>
      </c>
      <c r="D643" s="13">
        <v>41579</v>
      </c>
      <c r="E643" s="13" t="str">
        <f>TEXT(Table2[[#This Row],[Month]],"mmmm")</f>
        <v>November</v>
      </c>
      <c r="F643" s="13" t="e">
        <f>CHOOSE(MONTH(Table2[[#This Row],[Actual Month]]),1,1,1,2,2,2,3,3,3,4,4,4)</f>
        <v>#VALUE!</v>
      </c>
      <c r="G643" s="14">
        <f t="shared" si="8"/>
        <v>11</v>
      </c>
      <c r="H643" s="14" t="s">
        <v>35</v>
      </c>
      <c r="I643" s="7" t="s">
        <v>41</v>
      </c>
      <c r="J643" s="7" t="s">
        <v>37</v>
      </c>
      <c r="K643" s="7" t="s">
        <v>38</v>
      </c>
      <c r="L643" s="15">
        <v>2871337.5293786996</v>
      </c>
      <c r="M643" s="18"/>
      <c r="N643" s="17"/>
    </row>
    <row r="644" spans="1:14" ht="14.25" hidden="1" customHeight="1">
      <c r="A644" s="7" t="s">
        <v>58</v>
      </c>
      <c r="B644" s="7" t="s">
        <v>33</v>
      </c>
      <c r="C644" s="7" t="s">
        <v>43</v>
      </c>
      <c r="D644" s="13">
        <v>41609</v>
      </c>
      <c r="E644" s="13" t="str">
        <f>TEXT(Table2[[#This Row],[Month]],"mmmm")</f>
        <v>December</v>
      </c>
      <c r="F644" s="13" t="e">
        <f>CHOOSE(MONTH(Table2[[#This Row],[Actual Month]]),1,1,1,2,2,2,3,3,3,4,4,4)</f>
        <v>#VALUE!</v>
      </c>
      <c r="G644" s="14">
        <f t="shared" si="8"/>
        <v>12</v>
      </c>
      <c r="H644" s="14" t="s">
        <v>35</v>
      </c>
      <c r="I644" s="7" t="s">
        <v>41</v>
      </c>
      <c r="J644" s="7" t="s">
        <v>37</v>
      </c>
      <c r="K644" s="7" t="s">
        <v>38</v>
      </c>
      <c r="L644" s="15">
        <v>2476353.7848823196</v>
      </c>
      <c r="M644" s="18"/>
      <c r="N644" s="17"/>
    </row>
    <row r="645" spans="1:14" ht="14.25" hidden="1" customHeight="1">
      <c r="A645" s="7" t="s">
        <v>58</v>
      </c>
      <c r="B645" s="7" t="s">
        <v>33</v>
      </c>
      <c r="C645" s="7" t="s">
        <v>43</v>
      </c>
      <c r="D645" s="13">
        <v>41640</v>
      </c>
      <c r="E645" s="13" t="str">
        <f>TEXT(Table2[[#This Row],[Month]],"mmmm")</f>
        <v>January</v>
      </c>
      <c r="F645" s="13" t="e">
        <f>CHOOSE(MONTH(Table2[[#This Row],[Actual Month]]),1,1,1,2,2,2,3,3,3,4,4,4)</f>
        <v>#VALUE!</v>
      </c>
      <c r="G645" s="14">
        <f t="shared" si="8"/>
        <v>1</v>
      </c>
      <c r="H645" s="14" t="s">
        <v>35</v>
      </c>
      <c r="I645" s="7" t="s">
        <v>41</v>
      </c>
      <c r="J645" s="7" t="s">
        <v>37</v>
      </c>
      <c r="K645" s="7" t="s">
        <v>38</v>
      </c>
      <c r="L645" s="15">
        <v>3520427.5225060191</v>
      </c>
      <c r="M645" s="18"/>
      <c r="N645" s="17"/>
    </row>
    <row r="646" spans="1:14" ht="14.25" hidden="1" customHeight="1">
      <c r="A646" s="7" t="s">
        <v>58</v>
      </c>
      <c r="B646" s="7" t="s">
        <v>33</v>
      </c>
      <c r="C646" s="7" t="s">
        <v>43</v>
      </c>
      <c r="D646" s="13">
        <v>41671</v>
      </c>
      <c r="E646" s="13" t="str">
        <f>TEXT(Table2[[#This Row],[Month]],"mmmm")</f>
        <v>February</v>
      </c>
      <c r="F646" s="13" t="e">
        <f>CHOOSE(MONTH(Table2[[#This Row],[Actual Month]]),1,1,1,2,2,2,3,3,3,4,4,4)</f>
        <v>#VALUE!</v>
      </c>
      <c r="G646" s="14">
        <f t="shared" si="8"/>
        <v>2</v>
      </c>
      <c r="H646" s="14" t="s">
        <v>35</v>
      </c>
      <c r="I646" s="7" t="s">
        <v>41</v>
      </c>
      <c r="J646" s="7" t="s">
        <v>37</v>
      </c>
      <c r="K646" s="7" t="s">
        <v>38</v>
      </c>
      <c r="L646" s="15">
        <v>3874818.9917811132</v>
      </c>
      <c r="M646" s="18"/>
      <c r="N646" s="17"/>
    </row>
    <row r="647" spans="1:14" ht="14.25" hidden="1" customHeight="1">
      <c r="A647" s="7" t="s">
        <v>58</v>
      </c>
      <c r="B647" s="7" t="s">
        <v>33</v>
      </c>
      <c r="C647" s="7" t="s">
        <v>43</v>
      </c>
      <c r="D647" s="13">
        <v>41699</v>
      </c>
      <c r="E647" s="13" t="str">
        <f>TEXT(Table2[[#This Row],[Month]],"mmmm")</f>
        <v>March</v>
      </c>
      <c r="F647" s="13" t="e">
        <f>CHOOSE(MONTH(Table2[[#This Row],[Actual Month]]),1,1,1,2,2,2,3,3,3,4,4,4)</f>
        <v>#VALUE!</v>
      </c>
      <c r="G647" s="14">
        <f t="shared" si="8"/>
        <v>3</v>
      </c>
      <c r="H647" s="14" t="s">
        <v>35</v>
      </c>
      <c r="I647" s="7" t="s">
        <v>41</v>
      </c>
      <c r="J647" s="7" t="s">
        <v>37</v>
      </c>
      <c r="K647" s="7" t="s">
        <v>38</v>
      </c>
      <c r="L647" s="15">
        <v>3237363.8548801187</v>
      </c>
      <c r="M647" s="18"/>
      <c r="N647" s="17"/>
    </row>
    <row r="648" spans="1:14" ht="14.25" hidden="1" customHeight="1">
      <c r="A648" s="7" t="s">
        <v>58</v>
      </c>
      <c r="B648" s="7" t="s">
        <v>33</v>
      </c>
      <c r="C648" s="7" t="s">
        <v>43</v>
      </c>
      <c r="D648" s="13">
        <v>41730</v>
      </c>
      <c r="E648" s="13" t="str">
        <f>TEXT(Table2[[#This Row],[Month]],"mmmm")</f>
        <v>April</v>
      </c>
      <c r="F648" s="13" t="e">
        <f>CHOOSE(MONTH(Table2[[#This Row],[Actual Month]]),1,1,1,2,2,2,3,3,3,4,4,4)</f>
        <v>#VALUE!</v>
      </c>
      <c r="G648" s="14">
        <f t="shared" si="8"/>
        <v>4</v>
      </c>
      <c r="H648" s="14" t="s">
        <v>35</v>
      </c>
      <c r="I648" s="7" t="s">
        <v>41</v>
      </c>
      <c r="J648" s="7" t="s">
        <v>37</v>
      </c>
      <c r="K648" s="7" t="s">
        <v>38</v>
      </c>
      <c r="L648" s="15">
        <v>3615453.1290214392</v>
      </c>
      <c r="M648" s="18"/>
      <c r="N648" s="17"/>
    </row>
    <row r="649" spans="1:14" ht="14.25" hidden="1" customHeight="1">
      <c r="A649" s="7" t="s">
        <v>58</v>
      </c>
      <c r="B649" s="7" t="s">
        <v>33</v>
      </c>
      <c r="C649" s="7" t="s">
        <v>43</v>
      </c>
      <c r="D649" s="13">
        <v>41760</v>
      </c>
      <c r="E649" s="13" t="str">
        <f>TEXT(Table2[[#This Row],[Month]],"mmmm")</f>
        <v>May</v>
      </c>
      <c r="F649" s="13" t="e">
        <f>CHOOSE(MONTH(Table2[[#This Row],[Actual Month]]),1,1,1,2,2,2,3,3,3,4,4,4)</f>
        <v>#VALUE!</v>
      </c>
      <c r="G649" s="14">
        <f t="shared" si="8"/>
        <v>5</v>
      </c>
      <c r="H649" s="14" t="s">
        <v>35</v>
      </c>
      <c r="I649" s="7" t="s">
        <v>41</v>
      </c>
      <c r="J649" s="7" t="s">
        <v>37</v>
      </c>
      <c r="K649" s="7" t="s">
        <v>38</v>
      </c>
      <c r="L649" s="15">
        <v>2956857.0525275953</v>
      </c>
      <c r="M649" s="18"/>
      <c r="N649" s="17"/>
    </row>
    <row r="650" spans="1:14" ht="14.25" hidden="1" customHeight="1">
      <c r="A650" s="7" t="s">
        <v>58</v>
      </c>
      <c r="B650" s="7" t="s">
        <v>33</v>
      </c>
      <c r="C650" s="7" t="s">
        <v>43</v>
      </c>
      <c r="D650" s="13">
        <v>41791</v>
      </c>
      <c r="E650" s="13" t="str">
        <f>TEXT(Table2[[#This Row],[Month]],"mmmm")</f>
        <v>June</v>
      </c>
      <c r="F650" s="13" t="e">
        <f>CHOOSE(MONTH(Table2[[#This Row],[Actual Month]]),1,1,1,2,2,2,3,3,3,4,4,4)</f>
        <v>#VALUE!</v>
      </c>
      <c r="G650" s="14">
        <f t="shared" si="8"/>
        <v>6</v>
      </c>
      <c r="H650" s="14" t="s">
        <v>35</v>
      </c>
      <c r="I650" s="7" t="s">
        <v>41</v>
      </c>
      <c r="J650" s="7" t="s">
        <v>37</v>
      </c>
      <c r="K650" s="7" t="s">
        <v>38</v>
      </c>
      <c r="L650" s="15">
        <v>3215096.199550285</v>
      </c>
      <c r="M650" s="18"/>
      <c r="N650" s="17"/>
    </row>
    <row r="651" spans="1:14" ht="14.25" hidden="1" customHeight="1">
      <c r="A651" s="7" t="s">
        <v>58</v>
      </c>
      <c r="B651" s="7" t="s">
        <v>44</v>
      </c>
      <c r="C651" s="7" t="s">
        <v>34</v>
      </c>
      <c r="D651" s="13">
        <v>41456</v>
      </c>
      <c r="E651" s="13" t="str">
        <f>TEXT(Table2[[#This Row],[Month]],"mmmm")</f>
        <v>July</v>
      </c>
      <c r="F651" s="13" t="e">
        <f>CHOOSE(MONTH(Table2[[#This Row],[Actual Month]]),1,1,1,2,2,2,3,3,3,4,4,4)</f>
        <v>#VALUE!</v>
      </c>
      <c r="G651" s="14">
        <f t="shared" si="8"/>
        <v>7</v>
      </c>
      <c r="H651" s="14" t="s">
        <v>45</v>
      </c>
      <c r="I651" s="7" t="s">
        <v>46</v>
      </c>
      <c r="J651" s="7" t="s">
        <v>47</v>
      </c>
      <c r="K651" s="7" t="s">
        <v>38</v>
      </c>
      <c r="L651" s="15">
        <v>859050.95871603675</v>
      </c>
      <c r="M651" s="18"/>
      <c r="N651" s="17"/>
    </row>
    <row r="652" spans="1:14" ht="14.25" hidden="1" customHeight="1">
      <c r="A652" s="7" t="s">
        <v>58</v>
      </c>
      <c r="B652" s="7" t="s">
        <v>44</v>
      </c>
      <c r="C652" s="7" t="s">
        <v>34</v>
      </c>
      <c r="D652" s="13">
        <v>41487</v>
      </c>
      <c r="E652" s="13" t="str">
        <f>TEXT(Table2[[#This Row],[Month]],"mmmm")</f>
        <v>August</v>
      </c>
      <c r="F652" s="13" t="e">
        <f>CHOOSE(MONTH(Table2[[#This Row],[Actual Month]]),1,1,1,2,2,2,3,3,3,4,4,4)</f>
        <v>#VALUE!</v>
      </c>
      <c r="G652" s="14">
        <f t="shared" si="8"/>
        <v>8</v>
      </c>
      <c r="H652" s="14" t="s">
        <v>45</v>
      </c>
      <c r="I652" s="7" t="s">
        <v>46</v>
      </c>
      <c r="J652" s="7" t="s">
        <v>47</v>
      </c>
      <c r="K652" s="7" t="s">
        <v>38</v>
      </c>
      <c r="L652" s="15">
        <v>1256568.663764968</v>
      </c>
      <c r="M652" s="18"/>
      <c r="N652" s="17"/>
    </row>
    <row r="653" spans="1:14" ht="14.25" hidden="1" customHeight="1">
      <c r="A653" s="7" t="s">
        <v>58</v>
      </c>
      <c r="B653" s="7" t="s">
        <v>44</v>
      </c>
      <c r="C653" s="7" t="s">
        <v>34</v>
      </c>
      <c r="D653" s="13">
        <v>41518</v>
      </c>
      <c r="E653" s="13" t="str">
        <f>TEXT(Table2[[#This Row],[Month]],"mmmm")</f>
        <v>September</v>
      </c>
      <c r="F653" s="13" t="e">
        <f>CHOOSE(MONTH(Table2[[#This Row],[Actual Month]]),1,1,1,2,2,2,3,3,3,4,4,4)</f>
        <v>#VALUE!</v>
      </c>
      <c r="G653" s="14">
        <f t="shared" si="8"/>
        <v>9</v>
      </c>
      <c r="H653" s="14" t="s">
        <v>45</v>
      </c>
      <c r="I653" s="7" t="s">
        <v>46</v>
      </c>
      <c r="J653" s="7" t="s">
        <v>47</v>
      </c>
      <c r="K653" s="7" t="s">
        <v>38</v>
      </c>
      <c r="L653" s="15">
        <v>945239.11169929046</v>
      </c>
      <c r="M653" s="18"/>
      <c r="N653" s="17"/>
    </row>
    <row r="654" spans="1:14" ht="14.25" hidden="1" customHeight="1">
      <c r="A654" s="7" t="s">
        <v>58</v>
      </c>
      <c r="B654" s="7" t="s">
        <v>44</v>
      </c>
      <c r="C654" s="7" t="s">
        <v>34</v>
      </c>
      <c r="D654" s="13">
        <v>41548</v>
      </c>
      <c r="E654" s="13" t="str">
        <f>TEXT(Table2[[#This Row],[Month]],"mmmm")</f>
        <v>October</v>
      </c>
      <c r="F654" s="13" t="e">
        <f>CHOOSE(MONTH(Table2[[#This Row],[Actual Month]]),1,1,1,2,2,2,3,3,3,4,4,4)</f>
        <v>#VALUE!</v>
      </c>
      <c r="G654" s="14">
        <f t="shared" si="8"/>
        <v>10</v>
      </c>
      <c r="H654" s="14" t="s">
        <v>45</v>
      </c>
      <c r="I654" s="7" t="s">
        <v>46</v>
      </c>
      <c r="J654" s="7" t="s">
        <v>47</v>
      </c>
      <c r="K654" s="7" t="s">
        <v>38</v>
      </c>
      <c r="L654" s="15">
        <v>897002.08738166792</v>
      </c>
      <c r="M654" s="18"/>
      <c r="N654" s="17"/>
    </row>
    <row r="655" spans="1:14" ht="14.25" hidden="1" customHeight="1">
      <c r="A655" s="7" t="s">
        <v>58</v>
      </c>
      <c r="B655" s="7" t="s">
        <v>44</v>
      </c>
      <c r="C655" s="7" t="s">
        <v>34</v>
      </c>
      <c r="D655" s="13">
        <v>41579</v>
      </c>
      <c r="E655" s="13" t="str">
        <f>TEXT(Table2[[#This Row],[Month]],"mmmm")</f>
        <v>November</v>
      </c>
      <c r="F655" s="13" t="e">
        <f>CHOOSE(MONTH(Table2[[#This Row],[Actual Month]]),1,1,1,2,2,2,3,3,3,4,4,4)</f>
        <v>#VALUE!</v>
      </c>
      <c r="G655" s="14">
        <f t="shared" si="8"/>
        <v>11</v>
      </c>
      <c r="H655" s="14" t="s">
        <v>45</v>
      </c>
      <c r="I655" s="7" t="s">
        <v>46</v>
      </c>
      <c r="J655" s="7" t="s">
        <v>47</v>
      </c>
      <c r="K655" s="7" t="s">
        <v>38</v>
      </c>
      <c r="L655" s="15">
        <v>983029.73485591868</v>
      </c>
      <c r="M655" s="18"/>
      <c r="N655" s="17"/>
    </row>
    <row r="656" spans="1:14" ht="14.25" hidden="1" customHeight="1">
      <c r="A656" s="7" t="s">
        <v>58</v>
      </c>
      <c r="B656" s="7" t="s">
        <v>44</v>
      </c>
      <c r="C656" s="7" t="s">
        <v>34</v>
      </c>
      <c r="D656" s="13">
        <v>41609</v>
      </c>
      <c r="E656" s="13" t="str">
        <f>TEXT(Table2[[#This Row],[Month]],"mmmm")</f>
        <v>December</v>
      </c>
      <c r="F656" s="13" t="e">
        <f>CHOOSE(MONTH(Table2[[#This Row],[Actual Month]]),1,1,1,2,2,2,3,3,3,4,4,4)</f>
        <v>#VALUE!</v>
      </c>
      <c r="G656" s="14">
        <f t="shared" si="8"/>
        <v>12</v>
      </c>
      <c r="H656" s="14" t="s">
        <v>45</v>
      </c>
      <c r="I656" s="7" t="s">
        <v>46</v>
      </c>
      <c r="J656" s="7" t="s">
        <v>47</v>
      </c>
      <c r="K656" s="7" t="s">
        <v>38</v>
      </c>
      <c r="L656" s="15">
        <v>938538.15127751243</v>
      </c>
      <c r="M656" s="18"/>
      <c r="N656" s="17"/>
    </row>
    <row r="657" spans="1:14" ht="14.25" hidden="1" customHeight="1">
      <c r="A657" s="7" t="s">
        <v>58</v>
      </c>
      <c r="B657" s="7" t="s">
        <v>44</v>
      </c>
      <c r="C657" s="7" t="s">
        <v>34</v>
      </c>
      <c r="D657" s="13">
        <v>41640</v>
      </c>
      <c r="E657" s="13" t="str">
        <f>TEXT(Table2[[#This Row],[Month]],"mmmm")</f>
        <v>January</v>
      </c>
      <c r="F657" s="13" t="e">
        <f>CHOOSE(MONTH(Table2[[#This Row],[Actual Month]]),1,1,1,2,2,2,3,3,3,4,4,4)</f>
        <v>#VALUE!</v>
      </c>
      <c r="G657" s="14">
        <f t="shared" si="8"/>
        <v>1</v>
      </c>
      <c r="H657" s="14" t="s">
        <v>45</v>
      </c>
      <c r="I657" s="7" t="s">
        <v>46</v>
      </c>
      <c r="J657" s="7" t="s">
        <v>47</v>
      </c>
      <c r="K657" s="7" t="s">
        <v>38</v>
      </c>
      <c r="L657" s="15">
        <v>1120011.9018488396</v>
      </c>
      <c r="M657" s="18"/>
      <c r="N657" s="17"/>
    </row>
    <row r="658" spans="1:14" ht="14.25" hidden="1" customHeight="1">
      <c r="A658" s="7" t="s">
        <v>58</v>
      </c>
      <c r="B658" s="7" t="s">
        <v>44</v>
      </c>
      <c r="C658" s="7" t="s">
        <v>34</v>
      </c>
      <c r="D658" s="13">
        <v>41671</v>
      </c>
      <c r="E658" s="13" t="str">
        <f>TEXT(Table2[[#This Row],[Month]],"mmmm")</f>
        <v>February</v>
      </c>
      <c r="F658" s="13" t="e">
        <f>CHOOSE(MONTH(Table2[[#This Row],[Actual Month]]),1,1,1,2,2,2,3,3,3,4,4,4)</f>
        <v>#VALUE!</v>
      </c>
      <c r="G658" s="14">
        <f t="shared" si="8"/>
        <v>2</v>
      </c>
      <c r="H658" s="14" t="s">
        <v>45</v>
      </c>
      <c r="I658" s="7" t="s">
        <v>46</v>
      </c>
      <c r="J658" s="7" t="s">
        <v>47</v>
      </c>
      <c r="K658" s="7" t="s">
        <v>38</v>
      </c>
      <c r="L658" s="15">
        <v>908869.29775302368</v>
      </c>
      <c r="M658" s="18"/>
      <c r="N658" s="17"/>
    </row>
    <row r="659" spans="1:14" ht="14.25" hidden="1" customHeight="1">
      <c r="A659" s="7" t="s">
        <v>58</v>
      </c>
      <c r="B659" s="7" t="s">
        <v>44</v>
      </c>
      <c r="C659" s="7" t="s">
        <v>34</v>
      </c>
      <c r="D659" s="13">
        <v>41699</v>
      </c>
      <c r="E659" s="13" t="str">
        <f>TEXT(Table2[[#This Row],[Month]],"mmmm")</f>
        <v>March</v>
      </c>
      <c r="F659" s="13" t="e">
        <f>CHOOSE(MONTH(Table2[[#This Row],[Actual Month]]),1,1,1,2,2,2,3,3,3,4,4,4)</f>
        <v>#VALUE!</v>
      </c>
      <c r="G659" s="14">
        <f t="shared" si="8"/>
        <v>3</v>
      </c>
      <c r="H659" s="14" t="s">
        <v>45</v>
      </c>
      <c r="I659" s="7" t="s">
        <v>46</v>
      </c>
      <c r="J659" s="7" t="s">
        <v>47</v>
      </c>
      <c r="K659" s="7" t="s">
        <v>38</v>
      </c>
      <c r="L659" s="15">
        <v>962926.50469158008</v>
      </c>
      <c r="M659" s="18"/>
      <c r="N659" s="17"/>
    </row>
    <row r="660" spans="1:14" ht="14.25" hidden="1" customHeight="1">
      <c r="A660" s="7" t="s">
        <v>58</v>
      </c>
      <c r="B660" s="7" t="s">
        <v>44</v>
      </c>
      <c r="C660" s="7" t="s">
        <v>34</v>
      </c>
      <c r="D660" s="13">
        <v>41730</v>
      </c>
      <c r="E660" s="13" t="str">
        <f>TEXT(Table2[[#This Row],[Month]],"mmmm")</f>
        <v>April</v>
      </c>
      <c r="F660" s="13" t="e">
        <f>CHOOSE(MONTH(Table2[[#This Row],[Actual Month]]),1,1,1,2,2,2,3,3,3,4,4,4)</f>
        <v>#VALUE!</v>
      </c>
      <c r="G660" s="14">
        <f t="shared" si="8"/>
        <v>4</v>
      </c>
      <c r="H660" s="14" t="s">
        <v>45</v>
      </c>
      <c r="I660" s="7" t="s">
        <v>46</v>
      </c>
      <c r="J660" s="7" t="s">
        <v>47</v>
      </c>
      <c r="K660" s="7" t="s">
        <v>38</v>
      </c>
      <c r="L660" s="15">
        <v>972833.26691238175</v>
      </c>
      <c r="M660" s="18"/>
      <c r="N660" s="17"/>
    </row>
    <row r="661" spans="1:14" ht="14.25" hidden="1" customHeight="1">
      <c r="A661" s="7" t="s">
        <v>58</v>
      </c>
      <c r="B661" s="7" t="s">
        <v>44</v>
      </c>
      <c r="C661" s="7" t="s">
        <v>34</v>
      </c>
      <c r="D661" s="13">
        <v>41760</v>
      </c>
      <c r="E661" s="13" t="str">
        <f>TEXT(Table2[[#This Row],[Month]],"mmmm")</f>
        <v>May</v>
      </c>
      <c r="F661" s="13" t="e">
        <f>CHOOSE(MONTH(Table2[[#This Row],[Actual Month]]),1,1,1,2,2,2,3,3,3,4,4,4)</f>
        <v>#VALUE!</v>
      </c>
      <c r="G661" s="14">
        <f t="shared" si="8"/>
        <v>5</v>
      </c>
      <c r="H661" s="14" t="s">
        <v>45</v>
      </c>
      <c r="I661" s="7" t="s">
        <v>46</v>
      </c>
      <c r="J661" s="7" t="s">
        <v>47</v>
      </c>
      <c r="K661" s="7" t="s">
        <v>38</v>
      </c>
      <c r="L661" s="15">
        <v>1071765.8371174217</v>
      </c>
      <c r="M661" s="18"/>
      <c r="N661" s="17"/>
    </row>
    <row r="662" spans="1:14" ht="14.25" hidden="1" customHeight="1">
      <c r="A662" s="7" t="s">
        <v>58</v>
      </c>
      <c r="B662" s="7" t="s">
        <v>44</v>
      </c>
      <c r="C662" s="7" t="s">
        <v>34</v>
      </c>
      <c r="D662" s="13">
        <v>41791</v>
      </c>
      <c r="E662" s="13" t="str">
        <f>TEXT(Table2[[#This Row],[Month]],"mmmm")</f>
        <v>June</v>
      </c>
      <c r="F662" s="13" t="e">
        <f>CHOOSE(MONTH(Table2[[#This Row],[Actual Month]]),1,1,1,2,2,2,3,3,3,4,4,4)</f>
        <v>#VALUE!</v>
      </c>
      <c r="G662" s="14">
        <f t="shared" si="8"/>
        <v>6</v>
      </c>
      <c r="H662" s="14" t="s">
        <v>45</v>
      </c>
      <c r="I662" s="7" t="s">
        <v>46</v>
      </c>
      <c r="J662" s="7" t="s">
        <v>47</v>
      </c>
      <c r="K662" s="7" t="s">
        <v>38</v>
      </c>
      <c r="L662" s="15">
        <v>1137792.8543239292</v>
      </c>
      <c r="M662" s="18"/>
      <c r="N662" s="17"/>
    </row>
    <row r="663" spans="1:14" ht="14.25" hidden="1" customHeight="1">
      <c r="A663" s="7" t="s">
        <v>58</v>
      </c>
      <c r="B663" s="7" t="s">
        <v>44</v>
      </c>
      <c r="C663" s="7" t="s">
        <v>34</v>
      </c>
      <c r="D663" s="13">
        <v>41456</v>
      </c>
      <c r="E663" s="13" t="str">
        <f>TEXT(Table2[[#This Row],[Month]],"mmmm")</f>
        <v>July</v>
      </c>
      <c r="F663" s="13" t="e">
        <f>CHOOSE(MONTH(Table2[[#This Row],[Actual Month]]),1,1,1,2,2,2,3,3,3,4,4,4)</f>
        <v>#VALUE!</v>
      </c>
      <c r="G663" s="14">
        <f t="shared" ref="G663:G726" si="9">MONTH(D663)</f>
        <v>7</v>
      </c>
      <c r="H663" s="14" t="s">
        <v>45</v>
      </c>
      <c r="I663" s="7" t="s">
        <v>48</v>
      </c>
      <c r="J663" s="7" t="s">
        <v>49</v>
      </c>
      <c r="K663" s="7" t="s">
        <v>38</v>
      </c>
      <c r="L663" s="15">
        <v>411478.37181662378</v>
      </c>
      <c r="M663" s="18"/>
      <c r="N663" s="17"/>
    </row>
    <row r="664" spans="1:14" ht="14.25" hidden="1" customHeight="1">
      <c r="A664" s="7" t="s">
        <v>58</v>
      </c>
      <c r="B664" s="7" t="s">
        <v>44</v>
      </c>
      <c r="C664" s="7" t="s">
        <v>34</v>
      </c>
      <c r="D664" s="13">
        <v>41487</v>
      </c>
      <c r="E664" s="13" t="str">
        <f>TEXT(Table2[[#This Row],[Month]],"mmmm")</f>
        <v>August</v>
      </c>
      <c r="F664" s="13" t="e">
        <f>CHOOSE(MONTH(Table2[[#This Row],[Actual Month]]),1,1,1,2,2,2,3,3,3,4,4,4)</f>
        <v>#VALUE!</v>
      </c>
      <c r="G664" s="14">
        <f t="shared" si="9"/>
        <v>8</v>
      </c>
      <c r="H664" s="14" t="s">
        <v>45</v>
      </c>
      <c r="I664" s="7" t="s">
        <v>48</v>
      </c>
      <c r="J664" s="7" t="s">
        <v>49</v>
      </c>
      <c r="K664" s="7" t="s">
        <v>38</v>
      </c>
      <c r="L664" s="15">
        <v>558286.81851324998</v>
      </c>
      <c r="M664" s="18"/>
      <c r="N664" s="17"/>
    </row>
    <row r="665" spans="1:14" ht="14.25" hidden="1" customHeight="1">
      <c r="A665" s="7" t="s">
        <v>58</v>
      </c>
      <c r="B665" s="7" t="s">
        <v>44</v>
      </c>
      <c r="C665" s="7" t="s">
        <v>34</v>
      </c>
      <c r="D665" s="13">
        <v>41518</v>
      </c>
      <c r="E665" s="13" t="str">
        <f>TEXT(Table2[[#This Row],[Month]],"mmmm")</f>
        <v>September</v>
      </c>
      <c r="F665" s="13" t="e">
        <f>CHOOSE(MONTH(Table2[[#This Row],[Actual Month]]),1,1,1,2,2,2,3,3,3,4,4,4)</f>
        <v>#VALUE!</v>
      </c>
      <c r="G665" s="14">
        <f t="shared" si="9"/>
        <v>9</v>
      </c>
      <c r="H665" s="14" t="s">
        <v>45</v>
      </c>
      <c r="I665" s="7" t="s">
        <v>48</v>
      </c>
      <c r="J665" s="7" t="s">
        <v>49</v>
      </c>
      <c r="K665" s="7" t="s">
        <v>38</v>
      </c>
      <c r="L665" s="15">
        <v>449699.38278299873</v>
      </c>
      <c r="M665" s="18"/>
      <c r="N665" s="17"/>
    </row>
    <row r="666" spans="1:14" ht="14.25" hidden="1" customHeight="1">
      <c r="A666" s="7" t="s">
        <v>58</v>
      </c>
      <c r="B666" s="7" t="s">
        <v>44</v>
      </c>
      <c r="C666" s="7" t="s">
        <v>34</v>
      </c>
      <c r="D666" s="13">
        <v>41548</v>
      </c>
      <c r="E666" s="13" t="str">
        <f>TEXT(Table2[[#This Row],[Month]],"mmmm")</f>
        <v>October</v>
      </c>
      <c r="F666" s="13" t="e">
        <f>CHOOSE(MONTH(Table2[[#This Row],[Actual Month]]),1,1,1,2,2,2,3,3,3,4,4,4)</f>
        <v>#VALUE!</v>
      </c>
      <c r="G666" s="14">
        <f t="shared" si="9"/>
        <v>10</v>
      </c>
      <c r="H666" s="14" t="s">
        <v>45</v>
      </c>
      <c r="I666" s="7" t="s">
        <v>48</v>
      </c>
      <c r="J666" s="7" t="s">
        <v>49</v>
      </c>
      <c r="K666" s="7" t="s">
        <v>38</v>
      </c>
      <c r="L666" s="15">
        <v>427182.91524</v>
      </c>
      <c r="M666" s="18"/>
      <c r="N666" s="17"/>
    </row>
    <row r="667" spans="1:14" ht="14.25" hidden="1" customHeight="1">
      <c r="A667" s="7" t="s">
        <v>58</v>
      </c>
      <c r="B667" s="7" t="s">
        <v>44</v>
      </c>
      <c r="C667" s="7" t="s">
        <v>34</v>
      </c>
      <c r="D667" s="13">
        <v>41579</v>
      </c>
      <c r="E667" s="13" t="str">
        <f>TEXT(Table2[[#This Row],[Month]],"mmmm")</f>
        <v>November</v>
      </c>
      <c r="F667" s="13" t="e">
        <f>CHOOSE(MONTH(Table2[[#This Row],[Actual Month]]),1,1,1,2,2,2,3,3,3,4,4,4)</f>
        <v>#VALUE!</v>
      </c>
      <c r="G667" s="14">
        <f t="shared" si="9"/>
        <v>11</v>
      </c>
      <c r="H667" s="14" t="s">
        <v>45</v>
      </c>
      <c r="I667" s="7" t="s">
        <v>48</v>
      </c>
      <c r="J667" s="7" t="s">
        <v>49</v>
      </c>
      <c r="K667" s="7" t="s">
        <v>38</v>
      </c>
      <c r="L667" s="15">
        <v>415259.38098750002</v>
      </c>
      <c r="M667" s="18"/>
      <c r="N667" s="17"/>
    </row>
    <row r="668" spans="1:14" ht="14.25" hidden="1" customHeight="1">
      <c r="A668" s="7" t="s">
        <v>58</v>
      </c>
      <c r="B668" s="7" t="s">
        <v>44</v>
      </c>
      <c r="C668" s="7" t="s">
        <v>34</v>
      </c>
      <c r="D668" s="13">
        <v>41609</v>
      </c>
      <c r="E668" s="13" t="str">
        <f>TEXT(Table2[[#This Row],[Month]],"mmmm")</f>
        <v>December</v>
      </c>
      <c r="F668" s="13" t="e">
        <f>CHOOSE(MONTH(Table2[[#This Row],[Actual Month]]),1,1,1,2,2,2,3,3,3,4,4,4)</f>
        <v>#VALUE!</v>
      </c>
      <c r="G668" s="14">
        <f t="shared" si="9"/>
        <v>12</v>
      </c>
      <c r="H668" s="14" t="s">
        <v>45</v>
      </c>
      <c r="I668" s="7" t="s">
        <v>48</v>
      </c>
      <c r="J668" s="7" t="s">
        <v>49</v>
      </c>
      <c r="K668" s="7" t="s">
        <v>38</v>
      </c>
      <c r="L668" s="15">
        <v>427041.03370000009</v>
      </c>
      <c r="M668" s="18"/>
      <c r="N668" s="17"/>
    </row>
    <row r="669" spans="1:14" ht="14.25" hidden="1" customHeight="1">
      <c r="A669" s="7" t="s">
        <v>58</v>
      </c>
      <c r="B669" s="7" t="s">
        <v>44</v>
      </c>
      <c r="C669" s="7" t="s">
        <v>34</v>
      </c>
      <c r="D669" s="13">
        <v>41640</v>
      </c>
      <c r="E669" s="13" t="str">
        <f>TEXT(Table2[[#This Row],[Month]],"mmmm")</f>
        <v>January</v>
      </c>
      <c r="F669" s="13" t="e">
        <f>CHOOSE(MONTH(Table2[[#This Row],[Actual Month]]),1,1,1,2,2,2,3,3,3,4,4,4)</f>
        <v>#VALUE!</v>
      </c>
      <c r="G669" s="14">
        <f t="shared" si="9"/>
        <v>1</v>
      </c>
      <c r="H669" s="14" t="s">
        <v>45</v>
      </c>
      <c r="I669" s="7" t="s">
        <v>48</v>
      </c>
      <c r="J669" s="7" t="s">
        <v>49</v>
      </c>
      <c r="K669" s="7" t="s">
        <v>38</v>
      </c>
      <c r="L669" s="15">
        <v>536309.89158199995</v>
      </c>
      <c r="M669" s="18"/>
      <c r="N669" s="17"/>
    </row>
    <row r="670" spans="1:14" ht="14.25" hidden="1" customHeight="1">
      <c r="A670" s="7" t="s">
        <v>58</v>
      </c>
      <c r="B670" s="7" t="s">
        <v>44</v>
      </c>
      <c r="C670" s="7" t="s">
        <v>34</v>
      </c>
      <c r="D670" s="13">
        <v>41671</v>
      </c>
      <c r="E670" s="13" t="str">
        <f>TEXT(Table2[[#This Row],[Month]],"mmmm")</f>
        <v>February</v>
      </c>
      <c r="F670" s="13" t="e">
        <f>CHOOSE(MONTH(Table2[[#This Row],[Actual Month]]),1,1,1,2,2,2,3,3,3,4,4,4)</f>
        <v>#VALUE!</v>
      </c>
      <c r="G670" s="14">
        <f t="shared" si="9"/>
        <v>2</v>
      </c>
      <c r="H670" s="14" t="s">
        <v>45</v>
      </c>
      <c r="I670" s="7" t="s">
        <v>48</v>
      </c>
      <c r="J670" s="7" t="s">
        <v>49</v>
      </c>
      <c r="K670" s="7" t="s">
        <v>38</v>
      </c>
      <c r="L670" s="15">
        <v>414358.37553974998</v>
      </c>
      <c r="M670" s="18"/>
      <c r="N670" s="17"/>
    </row>
    <row r="671" spans="1:14" ht="14.25" hidden="1" customHeight="1">
      <c r="A671" s="7" t="s">
        <v>58</v>
      </c>
      <c r="B671" s="7" t="s">
        <v>44</v>
      </c>
      <c r="C671" s="7" t="s">
        <v>34</v>
      </c>
      <c r="D671" s="13">
        <v>41699</v>
      </c>
      <c r="E671" s="13" t="str">
        <f>TEXT(Table2[[#This Row],[Month]],"mmmm")</f>
        <v>March</v>
      </c>
      <c r="F671" s="13" t="e">
        <f>CHOOSE(MONTH(Table2[[#This Row],[Actual Month]]),1,1,1,2,2,2,3,3,3,4,4,4)</f>
        <v>#VALUE!</v>
      </c>
      <c r="G671" s="14">
        <f t="shared" si="9"/>
        <v>3</v>
      </c>
      <c r="H671" s="14" t="s">
        <v>45</v>
      </c>
      <c r="I671" s="7" t="s">
        <v>48</v>
      </c>
      <c r="J671" s="7" t="s">
        <v>49</v>
      </c>
      <c r="K671" s="7" t="s">
        <v>38</v>
      </c>
      <c r="L671" s="15">
        <v>484912.71240800002</v>
      </c>
      <c r="M671" s="18"/>
      <c r="N671" s="17"/>
    </row>
    <row r="672" spans="1:14" ht="14.25" hidden="1" customHeight="1">
      <c r="A672" s="7" t="s">
        <v>58</v>
      </c>
      <c r="B672" s="7" t="s">
        <v>44</v>
      </c>
      <c r="C672" s="7" t="s">
        <v>34</v>
      </c>
      <c r="D672" s="13">
        <v>41730</v>
      </c>
      <c r="E672" s="13" t="str">
        <f>TEXT(Table2[[#This Row],[Month]],"mmmm")</f>
        <v>April</v>
      </c>
      <c r="F672" s="13" t="e">
        <f>CHOOSE(MONTH(Table2[[#This Row],[Actual Month]]),1,1,1,2,2,2,3,3,3,4,4,4)</f>
        <v>#VALUE!</v>
      </c>
      <c r="G672" s="14">
        <f t="shared" si="9"/>
        <v>4</v>
      </c>
      <c r="H672" s="14" t="s">
        <v>45</v>
      </c>
      <c r="I672" s="7" t="s">
        <v>48</v>
      </c>
      <c r="J672" s="7" t="s">
        <v>49</v>
      </c>
      <c r="K672" s="7" t="s">
        <v>38</v>
      </c>
      <c r="L672" s="15">
        <v>419935.11569100001</v>
      </c>
      <c r="M672" s="18"/>
      <c r="N672" s="17"/>
    </row>
    <row r="673" spans="1:14" ht="14.25" hidden="1" customHeight="1">
      <c r="A673" s="7" t="s">
        <v>58</v>
      </c>
      <c r="B673" s="7" t="s">
        <v>44</v>
      </c>
      <c r="C673" s="7" t="s">
        <v>34</v>
      </c>
      <c r="D673" s="13">
        <v>41760</v>
      </c>
      <c r="E673" s="13" t="str">
        <f>TEXT(Table2[[#This Row],[Month]],"mmmm")</f>
        <v>May</v>
      </c>
      <c r="F673" s="13" t="e">
        <f>CHOOSE(MONTH(Table2[[#This Row],[Actual Month]]),1,1,1,2,2,2,3,3,3,4,4,4)</f>
        <v>#VALUE!</v>
      </c>
      <c r="G673" s="14">
        <f t="shared" si="9"/>
        <v>5</v>
      </c>
      <c r="H673" s="14" t="s">
        <v>45</v>
      </c>
      <c r="I673" s="7" t="s">
        <v>48</v>
      </c>
      <c r="J673" s="7" t="s">
        <v>49</v>
      </c>
      <c r="K673" s="7" t="s">
        <v>38</v>
      </c>
      <c r="L673" s="15">
        <v>448216.05637499999</v>
      </c>
      <c r="M673" s="18"/>
      <c r="N673" s="17"/>
    </row>
    <row r="674" spans="1:14" ht="14.25" hidden="1" customHeight="1">
      <c r="A674" s="7" t="s">
        <v>58</v>
      </c>
      <c r="B674" s="7" t="s">
        <v>44</v>
      </c>
      <c r="C674" s="7" t="s">
        <v>34</v>
      </c>
      <c r="D674" s="13">
        <v>41791</v>
      </c>
      <c r="E674" s="13" t="str">
        <f>TEXT(Table2[[#This Row],[Month]],"mmmm")</f>
        <v>June</v>
      </c>
      <c r="F674" s="13" t="e">
        <f>CHOOSE(MONTH(Table2[[#This Row],[Actual Month]]),1,1,1,2,2,2,3,3,3,4,4,4)</f>
        <v>#VALUE!</v>
      </c>
      <c r="G674" s="14">
        <f t="shared" si="9"/>
        <v>6</v>
      </c>
      <c r="H674" s="14" t="s">
        <v>45</v>
      </c>
      <c r="I674" s="7" t="s">
        <v>48</v>
      </c>
      <c r="J674" s="7" t="s">
        <v>49</v>
      </c>
      <c r="K674" s="7" t="s">
        <v>38</v>
      </c>
      <c r="L674" s="15">
        <v>532127.64313450002</v>
      </c>
      <c r="M674" s="18"/>
      <c r="N674" s="17"/>
    </row>
    <row r="675" spans="1:14" ht="14.25" hidden="1" customHeight="1">
      <c r="A675" s="7" t="s">
        <v>58</v>
      </c>
      <c r="B675" s="7" t="s">
        <v>44</v>
      </c>
      <c r="C675" s="7" t="s">
        <v>34</v>
      </c>
      <c r="D675" s="13">
        <v>41456</v>
      </c>
      <c r="E675" s="13" t="str">
        <f>TEXT(Table2[[#This Row],[Month]],"mmmm")</f>
        <v>July</v>
      </c>
      <c r="F675" s="13" t="e">
        <f>CHOOSE(MONTH(Table2[[#This Row],[Actual Month]]),1,1,1,2,2,2,3,3,3,4,4,4)</f>
        <v>#VALUE!</v>
      </c>
      <c r="G675" s="14">
        <f t="shared" si="9"/>
        <v>7</v>
      </c>
      <c r="H675" s="14" t="s">
        <v>45</v>
      </c>
      <c r="I675" s="7" t="s">
        <v>48</v>
      </c>
      <c r="J675" s="7" t="s">
        <v>50</v>
      </c>
      <c r="K675" s="7" t="s">
        <v>38</v>
      </c>
      <c r="L675" s="15">
        <v>610297.37310056051</v>
      </c>
      <c r="M675" s="18"/>
      <c r="N675" s="17"/>
    </row>
    <row r="676" spans="1:14" ht="14.25" hidden="1" customHeight="1">
      <c r="A676" s="7" t="s">
        <v>58</v>
      </c>
      <c r="B676" s="7" t="s">
        <v>44</v>
      </c>
      <c r="C676" s="7" t="s">
        <v>34</v>
      </c>
      <c r="D676" s="13">
        <v>41487</v>
      </c>
      <c r="E676" s="13" t="str">
        <f>TEXT(Table2[[#This Row],[Month]],"mmmm")</f>
        <v>August</v>
      </c>
      <c r="F676" s="13" t="e">
        <f>CHOOSE(MONTH(Table2[[#This Row],[Actual Month]]),1,1,1,2,2,2,3,3,3,4,4,4)</f>
        <v>#VALUE!</v>
      </c>
      <c r="G676" s="14">
        <f t="shared" si="9"/>
        <v>8</v>
      </c>
      <c r="H676" s="14" t="s">
        <v>45</v>
      </c>
      <c r="I676" s="7" t="s">
        <v>48</v>
      </c>
      <c r="J676" s="7" t="s">
        <v>50</v>
      </c>
      <c r="K676" s="7" t="s">
        <v>38</v>
      </c>
      <c r="L676" s="15">
        <v>908795.20773656247</v>
      </c>
      <c r="M676" s="18"/>
      <c r="N676" s="17"/>
    </row>
    <row r="677" spans="1:14" ht="14.25" hidden="1" customHeight="1">
      <c r="A677" s="7" t="s">
        <v>58</v>
      </c>
      <c r="B677" s="7" t="s">
        <v>44</v>
      </c>
      <c r="C677" s="7" t="s">
        <v>34</v>
      </c>
      <c r="D677" s="13">
        <v>41518</v>
      </c>
      <c r="E677" s="13" t="str">
        <f>TEXT(Table2[[#This Row],[Month]],"mmmm")</f>
        <v>September</v>
      </c>
      <c r="F677" s="13" t="e">
        <f>CHOOSE(MONTH(Table2[[#This Row],[Actual Month]]),1,1,1,2,2,2,3,3,3,4,4,4)</f>
        <v>#VALUE!</v>
      </c>
      <c r="G677" s="14">
        <f t="shared" si="9"/>
        <v>9</v>
      </c>
      <c r="H677" s="14" t="s">
        <v>45</v>
      </c>
      <c r="I677" s="7" t="s">
        <v>48</v>
      </c>
      <c r="J677" s="7" t="s">
        <v>50</v>
      </c>
      <c r="K677" s="7" t="s">
        <v>38</v>
      </c>
      <c r="L677" s="15">
        <v>711025.90062299802</v>
      </c>
      <c r="M677" s="18"/>
      <c r="N677" s="17"/>
    </row>
    <row r="678" spans="1:14" ht="14.25" hidden="1" customHeight="1">
      <c r="A678" s="7" t="s">
        <v>58</v>
      </c>
      <c r="B678" s="7" t="s">
        <v>44</v>
      </c>
      <c r="C678" s="7" t="s">
        <v>34</v>
      </c>
      <c r="D678" s="13">
        <v>41548</v>
      </c>
      <c r="E678" s="13" t="str">
        <f>TEXT(Table2[[#This Row],[Month]],"mmmm")</f>
        <v>October</v>
      </c>
      <c r="F678" s="13" t="e">
        <f>CHOOSE(MONTH(Table2[[#This Row],[Actual Month]]),1,1,1,2,2,2,3,3,3,4,4,4)</f>
        <v>#VALUE!</v>
      </c>
      <c r="G678" s="14">
        <f t="shared" si="9"/>
        <v>10</v>
      </c>
      <c r="H678" s="14" t="s">
        <v>45</v>
      </c>
      <c r="I678" s="7" t="s">
        <v>48</v>
      </c>
      <c r="J678" s="7" t="s">
        <v>50</v>
      </c>
      <c r="K678" s="7" t="s">
        <v>38</v>
      </c>
      <c r="L678" s="15">
        <v>699813.46326262481</v>
      </c>
      <c r="M678" s="18"/>
      <c r="N678" s="17"/>
    </row>
    <row r="679" spans="1:14" ht="14.25" hidden="1" customHeight="1">
      <c r="A679" s="7" t="s">
        <v>58</v>
      </c>
      <c r="B679" s="7" t="s">
        <v>44</v>
      </c>
      <c r="C679" s="7" t="s">
        <v>34</v>
      </c>
      <c r="D679" s="13">
        <v>41579</v>
      </c>
      <c r="E679" s="13" t="str">
        <f>TEXT(Table2[[#This Row],[Month]],"mmmm")</f>
        <v>November</v>
      </c>
      <c r="F679" s="13" t="e">
        <f>CHOOSE(MONTH(Table2[[#This Row],[Actual Month]]),1,1,1,2,2,2,3,3,3,4,4,4)</f>
        <v>#VALUE!</v>
      </c>
      <c r="G679" s="14">
        <f t="shared" si="9"/>
        <v>11</v>
      </c>
      <c r="H679" s="14" t="s">
        <v>45</v>
      </c>
      <c r="I679" s="7" t="s">
        <v>48</v>
      </c>
      <c r="J679" s="7" t="s">
        <v>50</v>
      </c>
      <c r="K679" s="7" t="s">
        <v>38</v>
      </c>
      <c r="L679" s="15">
        <v>619174.29107624991</v>
      </c>
      <c r="M679" s="18"/>
      <c r="N679" s="17"/>
    </row>
    <row r="680" spans="1:14" ht="14.25" hidden="1" customHeight="1">
      <c r="A680" s="7" t="s">
        <v>58</v>
      </c>
      <c r="B680" s="7" t="s">
        <v>44</v>
      </c>
      <c r="C680" s="7" t="s">
        <v>34</v>
      </c>
      <c r="D680" s="13">
        <v>41609</v>
      </c>
      <c r="E680" s="13" t="str">
        <f>TEXT(Table2[[#This Row],[Month]],"mmmm")</f>
        <v>December</v>
      </c>
      <c r="F680" s="13" t="e">
        <f>CHOOSE(MONTH(Table2[[#This Row],[Actual Month]]),1,1,1,2,2,2,3,3,3,4,4,4)</f>
        <v>#VALUE!</v>
      </c>
      <c r="G680" s="14">
        <f t="shared" si="9"/>
        <v>12</v>
      </c>
      <c r="H680" s="14" t="s">
        <v>45</v>
      </c>
      <c r="I680" s="7" t="s">
        <v>48</v>
      </c>
      <c r="J680" s="7" t="s">
        <v>50</v>
      </c>
      <c r="K680" s="7" t="s">
        <v>38</v>
      </c>
      <c r="L680" s="15">
        <v>641582.36576999992</v>
      </c>
      <c r="M680" s="18"/>
      <c r="N680" s="17"/>
    </row>
    <row r="681" spans="1:14" ht="14.25" hidden="1" customHeight="1">
      <c r="A681" s="7" t="s">
        <v>58</v>
      </c>
      <c r="B681" s="7" t="s">
        <v>44</v>
      </c>
      <c r="C681" s="7" t="s">
        <v>34</v>
      </c>
      <c r="D681" s="13">
        <v>41640</v>
      </c>
      <c r="E681" s="13" t="str">
        <f>TEXT(Table2[[#This Row],[Month]],"mmmm")</f>
        <v>January</v>
      </c>
      <c r="F681" s="13" t="e">
        <f>CHOOSE(MONTH(Table2[[#This Row],[Actual Month]]),1,1,1,2,2,2,3,3,3,4,4,4)</f>
        <v>#VALUE!</v>
      </c>
      <c r="G681" s="14">
        <f t="shared" si="9"/>
        <v>1</v>
      </c>
      <c r="H681" s="14" t="s">
        <v>45</v>
      </c>
      <c r="I681" s="7" t="s">
        <v>48</v>
      </c>
      <c r="J681" s="7" t="s">
        <v>50</v>
      </c>
      <c r="K681" s="7" t="s">
        <v>38</v>
      </c>
      <c r="L681" s="15">
        <v>740585.34395999974</v>
      </c>
      <c r="M681" s="18"/>
      <c r="N681" s="17"/>
    </row>
    <row r="682" spans="1:14" ht="14.25" hidden="1" customHeight="1">
      <c r="A682" s="7" t="s">
        <v>58</v>
      </c>
      <c r="B682" s="7" t="s">
        <v>44</v>
      </c>
      <c r="C682" s="7" t="s">
        <v>34</v>
      </c>
      <c r="D682" s="13">
        <v>41671</v>
      </c>
      <c r="E682" s="13" t="str">
        <f>TEXT(Table2[[#This Row],[Month]],"mmmm")</f>
        <v>February</v>
      </c>
      <c r="F682" s="13" t="e">
        <f>CHOOSE(MONTH(Table2[[#This Row],[Actual Month]]),1,1,1,2,2,2,3,3,3,4,4,4)</f>
        <v>#VALUE!</v>
      </c>
      <c r="G682" s="14">
        <f t="shared" si="9"/>
        <v>2</v>
      </c>
      <c r="H682" s="14" t="s">
        <v>45</v>
      </c>
      <c r="I682" s="7" t="s">
        <v>48</v>
      </c>
      <c r="J682" s="7" t="s">
        <v>50</v>
      </c>
      <c r="K682" s="7" t="s">
        <v>38</v>
      </c>
      <c r="L682" s="15">
        <v>665533.05688012496</v>
      </c>
      <c r="M682" s="18"/>
      <c r="N682" s="17"/>
    </row>
    <row r="683" spans="1:14" ht="14.25" hidden="1" customHeight="1">
      <c r="A683" s="7" t="s">
        <v>58</v>
      </c>
      <c r="B683" s="7" t="s">
        <v>44</v>
      </c>
      <c r="C683" s="7" t="s">
        <v>34</v>
      </c>
      <c r="D683" s="13">
        <v>41699</v>
      </c>
      <c r="E683" s="13" t="str">
        <f>TEXT(Table2[[#This Row],[Month]],"mmmm")</f>
        <v>March</v>
      </c>
      <c r="F683" s="13" t="e">
        <f>CHOOSE(MONTH(Table2[[#This Row],[Actual Month]]),1,1,1,2,2,2,3,3,3,4,4,4)</f>
        <v>#VALUE!</v>
      </c>
      <c r="G683" s="14">
        <f t="shared" si="9"/>
        <v>3</v>
      </c>
      <c r="H683" s="14" t="s">
        <v>45</v>
      </c>
      <c r="I683" s="7" t="s">
        <v>48</v>
      </c>
      <c r="J683" s="7" t="s">
        <v>50</v>
      </c>
      <c r="K683" s="7" t="s">
        <v>38</v>
      </c>
      <c r="L683" s="15">
        <v>608946.05938500003</v>
      </c>
      <c r="M683" s="18"/>
      <c r="N683" s="17"/>
    </row>
    <row r="684" spans="1:14" ht="14.25" hidden="1" customHeight="1">
      <c r="A684" s="7" t="s">
        <v>58</v>
      </c>
      <c r="B684" s="7" t="s">
        <v>44</v>
      </c>
      <c r="C684" s="7" t="s">
        <v>34</v>
      </c>
      <c r="D684" s="13">
        <v>41730</v>
      </c>
      <c r="E684" s="13" t="str">
        <f>TEXT(Table2[[#This Row],[Month]],"mmmm")</f>
        <v>April</v>
      </c>
      <c r="F684" s="13" t="e">
        <f>CHOOSE(MONTH(Table2[[#This Row],[Actual Month]]),1,1,1,2,2,2,3,3,3,4,4,4)</f>
        <v>#VALUE!</v>
      </c>
      <c r="G684" s="14">
        <f t="shared" si="9"/>
        <v>4</v>
      </c>
      <c r="H684" s="14" t="s">
        <v>45</v>
      </c>
      <c r="I684" s="7" t="s">
        <v>48</v>
      </c>
      <c r="J684" s="7" t="s">
        <v>50</v>
      </c>
      <c r="K684" s="7" t="s">
        <v>38</v>
      </c>
      <c r="L684" s="15">
        <v>706548.92858549999</v>
      </c>
      <c r="M684" s="18"/>
      <c r="N684" s="17"/>
    </row>
    <row r="685" spans="1:14" ht="14.25" hidden="1" customHeight="1">
      <c r="A685" s="7" t="s">
        <v>58</v>
      </c>
      <c r="B685" s="7" t="s">
        <v>44</v>
      </c>
      <c r="C685" s="7" t="s">
        <v>34</v>
      </c>
      <c r="D685" s="13">
        <v>41760</v>
      </c>
      <c r="E685" s="13" t="str">
        <f>TEXT(Table2[[#This Row],[Month]],"mmmm")</f>
        <v>May</v>
      </c>
      <c r="F685" s="13" t="e">
        <f>CHOOSE(MONTH(Table2[[#This Row],[Actual Month]]),1,1,1,2,2,2,3,3,3,4,4,4)</f>
        <v>#VALUE!</v>
      </c>
      <c r="G685" s="14">
        <f t="shared" si="9"/>
        <v>5</v>
      </c>
      <c r="H685" s="14" t="s">
        <v>45</v>
      </c>
      <c r="I685" s="7" t="s">
        <v>48</v>
      </c>
      <c r="J685" s="7" t="s">
        <v>50</v>
      </c>
      <c r="K685" s="7" t="s">
        <v>38</v>
      </c>
      <c r="L685" s="15">
        <v>684073.99396875</v>
      </c>
      <c r="M685" s="18"/>
      <c r="N685" s="17"/>
    </row>
    <row r="686" spans="1:14" ht="14.25" hidden="1" customHeight="1">
      <c r="A686" s="7" t="s">
        <v>58</v>
      </c>
      <c r="B686" s="7" t="s">
        <v>44</v>
      </c>
      <c r="C686" s="7" t="s">
        <v>34</v>
      </c>
      <c r="D686" s="13">
        <v>41791</v>
      </c>
      <c r="E686" s="13" t="str">
        <f>TEXT(Table2[[#This Row],[Month]],"mmmm")</f>
        <v>June</v>
      </c>
      <c r="F686" s="13" t="e">
        <f>CHOOSE(MONTH(Table2[[#This Row],[Actual Month]]),1,1,1,2,2,2,3,3,3,4,4,4)</f>
        <v>#VALUE!</v>
      </c>
      <c r="G686" s="14">
        <f t="shared" si="9"/>
        <v>6</v>
      </c>
      <c r="H686" s="14" t="s">
        <v>45</v>
      </c>
      <c r="I686" s="7" t="s">
        <v>48</v>
      </c>
      <c r="J686" s="7" t="s">
        <v>50</v>
      </c>
      <c r="K686" s="7" t="s">
        <v>38</v>
      </c>
      <c r="L686" s="15">
        <v>795822.70165668742</v>
      </c>
      <c r="M686" s="18"/>
      <c r="N686" s="17"/>
    </row>
    <row r="687" spans="1:14" ht="14.25" hidden="1" customHeight="1">
      <c r="A687" s="7" t="s">
        <v>58</v>
      </c>
      <c r="B687" s="7" t="s">
        <v>44</v>
      </c>
      <c r="C687" s="7" t="s">
        <v>34</v>
      </c>
      <c r="D687" s="13">
        <v>41456</v>
      </c>
      <c r="E687" s="13" t="str">
        <f>TEXT(Table2[[#This Row],[Month]],"mmmm")</f>
        <v>July</v>
      </c>
      <c r="F687" s="13" t="e">
        <f>CHOOSE(MONTH(Table2[[#This Row],[Actual Month]]),1,1,1,2,2,2,3,3,3,4,4,4)</f>
        <v>#VALUE!</v>
      </c>
      <c r="G687" s="14">
        <f t="shared" si="9"/>
        <v>7</v>
      </c>
      <c r="H687" s="14" t="s">
        <v>45</v>
      </c>
      <c r="I687" s="7" t="s">
        <v>51</v>
      </c>
      <c r="J687" s="7" t="s">
        <v>52</v>
      </c>
      <c r="K687" s="7" t="s">
        <v>38</v>
      </c>
      <c r="L687" s="15">
        <v>334574.56978850893</v>
      </c>
      <c r="M687" s="18"/>
      <c r="N687" s="17"/>
    </row>
    <row r="688" spans="1:14" ht="14.25" hidden="1" customHeight="1">
      <c r="A688" s="7" t="s">
        <v>58</v>
      </c>
      <c r="B688" s="7" t="s">
        <v>44</v>
      </c>
      <c r="C688" s="7" t="s">
        <v>34</v>
      </c>
      <c r="D688" s="13">
        <v>41487</v>
      </c>
      <c r="E688" s="13" t="str">
        <f>TEXT(Table2[[#This Row],[Month]],"mmmm")</f>
        <v>August</v>
      </c>
      <c r="F688" s="13" t="e">
        <f>CHOOSE(MONTH(Table2[[#This Row],[Actual Month]]),1,1,1,2,2,2,3,3,3,4,4,4)</f>
        <v>#VALUE!</v>
      </c>
      <c r="G688" s="14">
        <f t="shared" si="9"/>
        <v>8</v>
      </c>
      <c r="H688" s="14" t="s">
        <v>45</v>
      </c>
      <c r="I688" s="7" t="s">
        <v>51</v>
      </c>
      <c r="J688" s="7" t="s">
        <v>52</v>
      </c>
      <c r="K688" s="7" t="s">
        <v>38</v>
      </c>
      <c r="L688" s="15">
        <v>492735.34629342239</v>
      </c>
      <c r="M688" s="18"/>
      <c r="N688" s="17"/>
    </row>
    <row r="689" spans="1:14" ht="14.25" hidden="1" customHeight="1">
      <c r="A689" s="7" t="s">
        <v>58</v>
      </c>
      <c r="B689" s="7" t="s">
        <v>44</v>
      </c>
      <c r="C689" s="7" t="s">
        <v>34</v>
      </c>
      <c r="D689" s="13">
        <v>41518</v>
      </c>
      <c r="E689" s="13" t="str">
        <f>TEXT(Table2[[#This Row],[Month]],"mmmm")</f>
        <v>September</v>
      </c>
      <c r="F689" s="13" t="e">
        <f>CHOOSE(MONTH(Table2[[#This Row],[Actual Month]]),1,1,1,2,2,2,3,3,3,4,4,4)</f>
        <v>#VALUE!</v>
      </c>
      <c r="G689" s="14">
        <f t="shared" si="9"/>
        <v>9</v>
      </c>
      <c r="H689" s="14" t="s">
        <v>45</v>
      </c>
      <c r="I689" s="7" t="s">
        <v>51</v>
      </c>
      <c r="J689" s="7" t="s">
        <v>52</v>
      </c>
      <c r="K689" s="7" t="s">
        <v>38</v>
      </c>
      <c r="L689" s="15">
        <v>423886.13007635879</v>
      </c>
      <c r="M689" s="18"/>
      <c r="N689" s="17"/>
    </row>
    <row r="690" spans="1:14" ht="14.25" hidden="1" customHeight="1">
      <c r="A690" s="7" t="s">
        <v>58</v>
      </c>
      <c r="B690" s="7" t="s">
        <v>44</v>
      </c>
      <c r="C690" s="7" t="s">
        <v>34</v>
      </c>
      <c r="D690" s="13">
        <v>41548</v>
      </c>
      <c r="E690" s="13" t="str">
        <f>TEXT(Table2[[#This Row],[Month]],"mmmm")</f>
        <v>October</v>
      </c>
      <c r="F690" s="13" t="e">
        <f>CHOOSE(MONTH(Table2[[#This Row],[Actual Month]]),1,1,1,2,2,2,3,3,3,4,4,4)</f>
        <v>#VALUE!</v>
      </c>
      <c r="G690" s="14">
        <f t="shared" si="9"/>
        <v>10</v>
      </c>
      <c r="H690" s="14" t="s">
        <v>45</v>
      </c>
      <c r="I690" s="7" t="s">
        <v>51</v>
      </c>
      <c r="J690" s="7" t="s">
        <v>52</v>
      </c>
      <c r="K690" s="7" t="s">
        <v>38</v>
      </c>
      <c r="L690" s="15">
        <v>370340.02732499992</v>
      </c>
      <c r="M690" s="18"/>
      <c r="N690" s="17"/>
    </row>
    <row r="691" spans="1:14" ht="14.25" hidden="1" customHeight="1">
      <c r="A691" s="7" t="s">
        <v>58</v>
      </c>
      <c r="B691" s="7" t="s">
        <v>44</v>
      </c>
      <c r="C691" s="7" t="s">
        <v>34</v>
      </c>
      <c r="D691" s="13">
        <v>41579</v>
      </c>
      <c r="E691" s="13" t="str">
        <f>TEXT(Table2[[#This Row],[Month]],"mmmm")</f>
        <v>November</v>
      </c>
      <c r="F691" s="13" t="e">
        <f>CHOOSE(MONTH(Table2[[#This Row],[Actual Month]]),1,1,1,2,2,2,3,3,3,4,4,4)</f>
        <v>#VALUE!</v>
      </c>
      <c r="G691" s="14">
        <f t="shared" si="9"/>
        <v>11</v>
      </c>
      <c r="H691" s="14" t="s">
        <v>45</v>
      </c>
      <c r="I691" s="7" t="s">
        <v>51</v>
      </c>
      <c r="J691" s="7" t="s">
        <v>52</v>
      </c>
      <c r="K691" s="7" t="s">
        <v>38</v>
      </c>
      <c r="L691" s="15">
        <v>388537.72727419995</v>
      </c>
      <c r="M691" s="18"/>
      <c r="N691" s="17"/>
    </row>
    <row r="692" spans="1:14" ht="14.25" hidden="1" customHeight="1">
      <c r="A692" s="7" t="s">
        <v>58</v>
      </c>
      <c r="B692" s="7" t="s">
        <v>44</v>
      </c>
      <c r="C692" s="7" t="s">
        <v>34</v>
      </c>
      <c r="D692" s="13">
        <v>41609</v>
      </c>
      <c r="E692" s="13" t="str">
        <f>TEXT(Table2[[#This Row],[Month]],"mmmm")</f>
        <v>December</v>
      </c>
      <c r="F692" s="13" t="e">
        <f>CHOOSE(MONTH(Table2[[#This Row],[Actual Month]]),1,1,1,2,2,2,3,3,3,4,4,4)</f>
        <v>#VALUE!</v>
      </c>
      <c r="G692" s="14">
        <f t="shared" si="9"/>
        <v>12</v>
      </c>
      <c r="H692" s="14" t="s">
        <v>45</v>
      </c>
      <c r="I692" s="7" t="s">
        <v>51</v>
      </c>
      <c r="J692" s="7" t="s">
        <v>52</v>
      </c>
      <c r="K692" s="7" t="s">
        <v>38</v>
      </c>
      <c r="L692" s="15">
        <v>338577.18673479994</v>
      </c>
      <c r="M692" s="18"/>
      <c r="N692" s="17"/>
    </row>
    <row r="693" spans="1:14" ht="14.25" hidden="1" customHeight="1">
      <c r="A693" s="7" t="s">
        <v>58</v>
      </c>
      <c r="B693" s="7" t="s">
        <v>44</v>
      </c>
      <c r="C693" s="7" t="s">
        <v>34</v>
      </c>
      <c r="D693" s="13">
        <v>41640</v>
      </c>
      <c r="E693" s="13" t="str">
        <f>TEXT(Table2[[#This Row],[Month]],"mmmm")</f>
        <v>January</v>
      </c>
      <c r="F693" s="13" t="e">
        <f>CHOOSE(MONTH(Table2[[#This Row],[Actual Month]]),1,1,1,2,2,2,3,3,3,4,4,4)</f>
        <v>#VALUE!</v>
      </c>
      <c r="G693" s="14">
        <f t="shared" si="9"/>
        <v>1</v>
      </c>
      <c r="H693" s="14" t="s">
        <v>45</v>
      </c>
      <c r="I693" s="7" t="s">
        <v>51</v>
      </c>
      <c r="J693" s="7" t="s">
        <v>52</v>
      </c>
      <c r="K693" s="7" t="s">
        <v>38</v>
      </c>
      <c r="L693" s="15">
        <v>466373.20086803986</v>
      </c>
      <c r="M693" s="18"/>
      <c r="N693" s="17"/>
    </row>
    <row r="694" spans="1:14" ht="14.25" hidden="1" customHeight="1">
      <c r="A694" s="7" t="s">
        <v>58</v>
      </c>
      <c r="B694" s="7" t="s">
        <v>44</v>
      </c>
      <c r="C694" s="7" t="s">
        <v>34</v>
      </c>
      <c r="D694" s="13">
        <v>41671</v>
      </c>
      <c r="E694" s="13" t="str">
        <f>TEXT(Table2[[#This Row],[Month]],"mmmm")</f>
        <v>February</v>
      </c>
      <c r="F694" s="13" t="e">
        <f>CHOOSE(MONTH(Table2[[#This Row],[Actual Month]]),1,1,1,2,2,2,3,3,3,4,4,4)</f>
        <v>#VALUE!</v>
      </c>
      <c r="G694" s="14">
        <f t="shared" si="9"/>
        <v>2</v>
      </c>
      <c r="H694" s="14" t="s">
        <v>45</v>
      </c>
      <c r="I694" s="7" t="s">
        <v>51</v>
      </c>
      <c r="J694" s="7" t="s">
        <v>52</v>
      </c>
      <c r="K694" s="7" t="s">
        <v>38</v>
      </c>
      <c r="L694" s="15">
        <v>388574.67707873997</v>
      </c>
      <c r="M694" s="18"/>
      <c r="N694" s="17"/>
    </row>
    <row r="695" spans="1:14" ht="14.25" hidden="1" customHeight="1">
      <c r="A695" s="7" t="s">
        <v>58</v>
      </c>
      <c r="B695" s="7" t="s">
        <v>44</v>
      </c>
      <c r="C695" s="7" t="s">
        <v>34</v>
      </c>
      <c r="D695" s="13">
        <v>41699</v>
      </c>
      <c r="E695" s="13" t="str">
        <f>TEXT(Table2[[#This Row],[Month]],"mmmm")</f>
        <v>March</v>
      </c>
      <c r="F695" s="13" t="e">
        <f>CHOOSE(MONTH(Table2[[#This Row],[Actual Month]]),1,1,1,2,2,2,3,3,3,4,4,4)</f>
        <v>#VALUE!</v>
      </c>
      <c r="G695" s="14">
        <f t="shared" si="9"/>
        <v>3</v>
      </c>
      <c r="H695" s="14" t="s">
        <v>45</v>
      </c>
      <c r="I695" s="7" t="s">
        <v>51</v>
      </c>
      <c r="J695" s="7" t="s">
        <v>52</v>
      </c>
      <c r="K695" s="7" t="s">
        <v>38</v>
      </c>
      <c r="L695" s="15">
        <v>356192.71368815994</v>
      </c>
      <c r="M695" s="18"/>
      <c r="N695" s="17"/>
    </row>
    <row r="696" spans="1:14" ht="14.25" hidden="1" customHeight="1">
      <c r="A696" s="7" t="s">
        <v>58</v>
      </c>
      <c r="B696" s="7" t="s">
        <v>44</v>
      </c>
      <c r="C696" s="7" t="s">
        <v>34</v>
      </c>
      <c r="D696" s="13">
        <v>41730</v>
      </c>
      <c r="E696" s="13" t="str">
        <f>TEXT(Table2[[#This Row],[Month]],"mmmm")</f>
        <v>April</v>
      </c>
      <c r="F696" s="13" t="e">
        <f>CHOOSE(MONTH(Table2[[#This Row],[Actual Month]]),1,1,1,2,2,2,3,3,3,4,4,4)</f>
        <v>#VALUE!</v>
      </c>
      <c r="G696" s="14">
        <f t="shared" si="9"/>
        <v>4</v>
      </c>
      <c r="H696" s="14" t="s">
        <v>45</v>
      </c>
      <c r="I696" s="7" t="s">
        <v>51</v>
      </c>
      <c r="J696" s="7" t="s">
        <v>52</v>
      </c>
      <c r="K696" s="7" t="s">
        <v>38</v>
      </c>
      <c r="L696" s="15">
        <v>381723.53905412991</v>
      </c>
      <c r="M696" s="18"/>
      <c r="N696" s="17"/>
    </row>
    <row r="697" spans="1:14" ht="14.25" hidden="1" customHeight="1">
      <c r="A697" s="7" t="s">
        <v>58</v>
      </c>
      <c r="B697" s="7" t="s">
        <v>44</v>
      </c>
      <c r="C697" s="7" t="s">
        <v>34</v>
      </c>
      <c r="D697" s="13">
        <v>41760</v>
      </c>
      <c r="E697" s="13" t="str">
        <f>TEXT(Table2[[#This Row],[Month]],"mmmm")</f>
        <v>May</v>
      </c>
      <c r="F697" s="13" t="e">
        <f>CHOOSE(MONTH(Table2[[#This Row],[Actual Month]]),1,1,1,2,2,2,3,3,3,4,4,4)</f>
        <v>#VALUE!</v>
      </c>
      <c r="G697" s="14">
        <f t="shared" si="9"/>
        <v>5</v>
      </c>
      <c r="H697" s="14" t="s">
        <v>45</v>
      </c>
      <c r="I697" s="7" t="s">
        <v>51</v>
      </c>
      <c r="J697" s="7" t="s">
        <v>52</v>
      </c>
      <c r="K697" s="7" t="s">
        <v>38</v>
      </c>
      <c r="L697" s="15">
        <v>429911.03490812494</v>
      </c>
      <c r="M697" s="18"/>
      <c r="N697" s="17"/>
    </row>
    <row r="698" spans="1:14" ht="14.25" hidden="1" customHeight="1">
      <c r="A698" s="7" t="s">
        <v>58</v>
      </c>
      <c r="B698" s="7" t="s">
        <v>44</v>
      </c>
      <c r="C698" s="7" t="s">
        <v>34</v>
      </c>
      <c r="D698" s="13">
        <v>41791</v>
      </c>
      <c r="E698" s="13" t="str">
        <f>TEXT(Table2[[#This Row],[Month]],"mmmm")</f>
        <v>June</v>
      </c>
      <c r="F698" s="13" t="e">
        <f>CHOOSE(MONTH(Table2[[#This Row],[Actual Month]]),1,1,1,2,2,2,3,3,3,4,4,4)</f>
        <v>#VALUE!</v>
      </c>
      <c r="G698" s="14">
        <f t="shared" si="9"/>
        <v>6</v>
      </c>
      <c r="H698" s="14" t="s">
        <v>45</v>
      </c>
      <c r="I698" s="7" t="s">
        <v>51</v>
      </c>
      <c r="J698" s="7" t="s">
        <v>52</v>
      </c>
      <c r="K698" s="7" t="s">
        <v>38</v>
      </c>
      <c r="L698" s="15">
        <v>476034.24514096242</v>
      </c>
      <c r="M698" s="18"/>
      <c r="N698" s="17"/>
    </row>
    <row r="699" spans="1:14" ht="14.25" hidden="1" customHeight="1">
      <c r="A699" s="7" t="s">
        <v>58</v>
      </c>
      <c r="B699" s="7" t="s">
        <v>44</v>
      </c>
      <c r="C699" s="7" t="s">
        <v>34</v>
      </c>
      <c r="D699" s="13">
        <v>41456</v>
      </c>
      <c r="E699" s="13" t="str">
        <f>TEXT(Table2[[#This Row],[Month]],"mmmm")</f>
        <v>July</v>
      </c>
      <c r="F699" s="13" t="e">
        <f>CHOOSE(MONTH(Table2[[#This Row],[Actual Month]]),1,1,1,2,2,2,3,3,3,4,4,4)</f>
        <v>#VALUE!</v>
      </c>
      <c r="G699" s="14">
        <f t="shared" si="9"/>
        <v>7</v>
      </c>
      <c r="H699" s="14" t="s">
        <v>45</v>
      </c>
      <c r="I699" s="7" t="s">
        <v>51</v>
      </c>
      <c r="J699" s="7" t="s">
        <v>53</v>
      </c>
      <c r="K699" s="7" t="s">
        <v>38</v>
      </c>
      <c r="L699" s="15">
        <v>221632.12385716435</v>
      </c>
      <c r="M699" s="18"/>
      <c r="N699" s="17"/>
    </row>
    <row r="700" spans="1:14" ht="14.25" hidden="1" customHeight="1">
      <c r="A700" s="7" t="s">
        <v>58</v>
      </c>
      <c r="B700" s="7" t="s">
        <v>44</v>
      </c>
      <c r="C700" s="7" t="s">
        <v>34</v>
      </c>
      <c r="D700" s="13">
        <v>41487</v>
      </c>
      <c r="E700" s="13" t="str">
        <f>TEXT(Table2[[#This Row],[Month]],"mmmm")</f>
        <v>August</v>
      </c>
      <c r="F700" s="13" t="e">
        <f>CHOOSE(MONTH(Table2[[#This Row],[Actual Month]]),1,1,1,2,2,2,3,3,3,4,4,4)</f>
        <v>#VALUE!</v>
      </c>
      <c r="G700" s="14">
        <f t="shared" si="9"/>
        <v>8</v>
      </c>
      <c r="H700" s="14" t="s">
        <v>45</v>
      </c>
      <c r="I700" s="7" t="s">
        <v>51</v>
      </c>
      <c r="J700" s="7" t="s">
        <v>53</v>
      </c>
      <c r="K700" s="7" t="s">
        <v>38</v>
      </c>
      <c r="L700" s="15">
        <v>298721.115169695</v>
      </c>
      <c r="M700" s="18"/>
      <c r="N700" s="17"/>
    </row>
    <row r="701" spans="1:14" ht="14.25" hidden="1" customHeight="1">
      <c r="A701" s="7" t="s">
        <v>58</v>
      </c>
      <c r="B701" s="7" t="s">
        <v>44</v>
      </c>
      <c r="C701" s="7" t="s">
        <v>34</v>
      </c>
      <c r="D701" s="13">
        <v>41518</v>
      </c>
      <c r="E701" s="13" t="str">
        <f>TEXT(Table2[[#This Row],[Month]],"mmmm")</f>
        <v>September</v>
      </c>
      <c r="F701" s="13" t="e">
        <f>CHOOSE(MONTH(Table2[[#This Row],[Actual Month]]),1,1,1,2,2,2,3,3,3,4,4,4)</f>
        <v>#VALUE!</v>
      </c>
      <c r="G701" s="14">
        <f t="shared" si="9"/>
        <v>9</v>
      </c>
      <c r="H701" s="14" t="s">
        <v>45</v>
      </c>
      <c r="I701" s="7" t="s">
        <v>51</v>
      </c>
      <c r="J701" s="7" t="s">
        <v>53</v>
      </c>
      <c r="K701" s="7" t="s">
        <v>38</v>
      </c>
      <c r="L701" s="15">
        <v>263980.61528681178</v>
      </c>
      <c r="M701" s="18"/>
      <c r="N701" s="17"/>
    </row>
    <row r="702" spans="1:14" ht="14.25" hidden="1" customHeight="1">
      <c r="A702" s="7" t="s">
        <v>58</v>
      </c>
      <c r="B702" s="7" t="s">
        <v>44</v>
      </c>
      <c r="C702" s="7" t="s">
        <v>34</v>
      </c>
      <c r="D702" s="13">
        <v>41548</v>
      </c>
      <c r="E702" s="13" t="str">
        <f>TEXT(Table2[[#This Row],[Month]],"mmmm")</f>
        <v>October</v>
      </c>
      <c r="F702" s="13" t="e">
        <f>CHOOSE(MONTH(Table2[[#This Row],[Actual Month]]),1,1,1,2,2,2,3,3,3,4,4,4)</f>
        <v>#VALUE!</v>
      </c>
      <c r="G702" s="14">
        <f t="shared" si="9"/>
        <v>10</v>
      </c>
      <c r="H702" s="14" t="s">
        <v>45</v>
      </c>
      <c r="I702" s="7" t="s">
        <v>51</v>
      </c>
      <c r="J702" s="7" t="s">
        <v>53</v>
      </c>
      <c r="K702" s="7" t="s">
        <v>38</v>
      </c>
      <c r="L702" s="15">
        <v>219795.94496150999</v>
      </c>
      <c r="M702" s="18"/>
      <c r="N702" s="17"/>
    </row>
    <row r="703" spans="1:14" ht="14.25" hidden="1" customHeight="1">
      <c r="A703" s="7" t="s">
        <v>58</v>
      </c>
      <c r="B703" s="7" t="s">
        <v>44</v>
      </c>
      <c r="C703" s="7" t="s">
        <v>34</v>
      </c>
      <c r="D703" s="13">
        <v>41579</v>
      </c>
      <c r="E703" s="13" t="str">
        <f>TEXT(Table2[[#This Row],[Month]],"mmmm")</f>
        <v>November</v>
      </c>
      <c r="F703" s="13" t="e">
        <f>CHOOSE(MONTH(Table2[[#This Row],[Actual Month]]),1,1,1,2,2,2,3,3,3,4,4,4)</f>
        <v>#VALUE!</v>
      </c>
      <c r="G703" s="14">
        <f t="shared" si="9"/>
        <v>11</v>
      </c>
      <c r="H703" s="14" t="s">
        <v>45</v>
      </c>
      <c r="I703" s="7" t="s">
        <v>51</v>
      </c>
      <c r="J703" s="7" t="s">
        <v>53</v>
      </c>
      <c r="K703" s="7" t="s">
        <v>38</v>
      </c>
      <c r="L703" s="15">
        <v>258222.34619527502</v>
      </c>
      <c r="M703" s="18"/>
      <c r="N703" s="17"/>
    </row>
    <row r="704" spans="1:14" ht="14.25" hidden="1" customHeight="1">
      <c r="A704" s="7" t="s">
        <v>58</v>
      </c>
      <c r="B704" s="7" t="s">
        <v>44</v>
      </c>
      <c r="C704" s="7" t="s">
        <v>34</v>
      </c>
      <c r="D704" s="13">
        <v>41609</v>
      </c>
      <c r="E704" s="13" t="str">
        <f>TEXT(Table2[[#This Row],[Month]],"mmmm")</f>
        <v>December</v>
      </c>
      <c r="F704" s="13" t="e">
        <f>CHOOSE(MONTH(Table2[[#This Row],[Actual Month]]),1,1,1,2,2,2,3,3,3,4,4,4)</f>
        <v>#VALUE!</v>
      </c>
      <c r="G704" s="14">
        <f t="shared" si="9"/>
        <v>12</v>
      </c>
      <c r="H704" s="14" t="s">
        <v>45</v>
      </c>
      <c r="I704" s="7" t="s">
        <v>51</v>
      </c>
      <c r="J704" s="7" t="s">
        <v>53</v>
      </c>
      <c r="K704" s="7" t="s">
        <v>38</v>
      </c>
      <c r="L704" s="15">
        <v>230372.47477350003</v>
      </c>
      <c r="M704" s="18"/>
      <c r="N704" s="17"/>
    </row>
    <row r="705" spans="1:14" ht="14.25" hidden="1" customHeight="1">
      <c r="A705" s="7" t="s">
        <v>58</v>
      </c>
      <c r="B705" s="7" t="s">
        <v>44</v>
      </c>
      <c r="C705" s="7" t="s">
        <v>34</v>
      </c>
      <c r="D705" s="13">
        <v>41640</v>
      </c>
      <c r="E705" s="13" t="str">
        <f>TEXT(Table2[[#This Row],[Month]],"mmmm")</f>
        <v>January</v>
      </c>
      <c r="F705" s="13" t="e">
        <f>CHOOSE(MONTH(Table2[[#This Row],[Actual Month]]),1,1,1,2,2,2,3,3,3,4,4,4)</f>
        <v>#VALUE!</v>
      </c>
      <c r="G705" s="14">
        <f t="shared" si="9"/>
        <v>1</v>
      </c>
      <c r="H705" s="14" t="s">
        <v>45</v>
      </c>
      <c r="I705" s="7" t="s">
        <v>51</v>
      </c>
      <c r="J705" s="7" t="s">
        <v>53</v>
      </c>
      <c r="K705" s="7" t="s">
        <v>38</v>
      </c>
      <c r="L705" s="15">
        <v>269842.36896287993</v>
      </c>
      <c r="M705" s="18"/>
      <c r="N705" s="17"/>
    </row>
    <row r="706" spans="1:14" ht="14.25" hidden="1" customHeight="1">
      <c r="A706" s="7" t="s">
        <v>58</v>
      </c>
      <c r="B706" s="7" t="s">
        <v>44</v>
      </c>
      <c r="C706" s="7" t="s">
        <v>34</v>
      </c>
      <c r="D706" s="13">
        <v>41671</v>
      </c>
      <c r="E706" s="13" t="str">
        <f>TEXT(Table2[[#This Row],[Month]],"mmmm")</f>
        <v>February</v>
      </c>
      <c r="F706" s="13" t="e">
        <f>CHOOSE(MONTH(Table2[[#This Row],[Actual Month]]),1,1,1,2,2,2,3,3,3,4,4,4)</f>
        <v>#VALUE!</v>
      </c>
      <c r="G706" s="14">
        <f t="shared" si="9"/>
        <v>2</v>
      </c>
      <c r="H706" s="14" t="s">
        <v>45</v>
      </c>
      <c r="I706" s="7" t="s">
        <v>51</v>
      </c>
      <c r="J706" s="7" t="s">
        <v>53</v>
      </c>
      <c r="K706" s="7" t="s">
        <v>38</v>
      </c>
      <c r="L706" s="15">
        <v>229486.43250580502</v>
      </c>
      <c r="M706" s="18"/>
      <c r="N706" s="17"/>
    </row>
    <row r="707" spans="1:14" ht="14.25" hidden="1" customHeight="1">
      <c r="A707" s="7" t="s">
        <v>58</v>
      </c>
      <c r="B707" s="7" t="s">
        <v>44</v>
      </c>
      <c r="C707" s="7" t="s">
        <v>34</v>
      </c>
      <c r="D707" s="13">
        <v>41699</v>
      </c>
      <c r="E707" s="13" t="str">
        <f>TEXT(Table2[[#This Row],[Month]],"mmmm")</f>
        <v>March</v>
      </c>
      <c r="F707" s="13" t="e">
        <f>CHOOSE(MONTH(Table2[[#This Row],[Actual Month]]),1,1,1,2,2,2,3,3,3,4,4,4)</f>
        <v>#VALUE!</v>
      </c>
      <c r="G707" s="14">
        <f t="shared" si="9"/>
        <v>3</v>
      </c>
      <c r="H707" s="14" t="s">
        <v>45</v>
      </c>
      <c r="I707" s="7" t="s">
        <v>51</v>
      </c>
      <c r="J707" s="7" t="s">
        <v>53</v>
      </c>
      <c r="K707" s="7" t="s">
        <v>38</v>
      </c>
      <c r="L707" s="15">
        <v>247771.36577484003</v>
      </c>
      <c r="M707" s="18"/>
      <c r="N707" s="17"/>
    </row>
    <row r="708" spans="1:14" ht="14.25" hidden="1" customHeight="1">
      <c r="A708" s="7" t="s">
        <v>58</v>
      </c>
      <c r="B708" s="7" t="s">
        <v>44</v>
      </c>
      <c r="C708" s="7" t="s">
        <v>34</v>
      </c>
      <c r="D708" s="13">
        <v>41730</v>
      </c>
      <c r="E708" s="13" t="str">
        <f>TEXT(Table2[[#This Row],[Month]],"mmmm")</f>
        <v>April</v>
      </c>
      <c r="F708" s="13" t="e">
        <f>CHOOSE(MONTH(Table2[[#This Row],[Actual Month]]),1,1,1,2,2,2,3,3,3,4,4,4)</f>
        <v>#VALUE!</v>
      </c>
      <c r="G708" s="14">
        <f t="shared" si="9"/>
        <v>4</v>
      </c>
      <c r="H708" s="14" t="s">
        <v>45</v>
      </c>
      <c r="I708" s="7" t="s">
        <v>51</v>
      </c>
      <c r="J708" s="7" t="s">
        <v>53</v>
      </c>
      <c r="K708" s="7" t="s">
        <v>38</v>
      </c>
      <c r="L708" s="15">
        <v>247653.76578579002</v>
      </c>
      <c r="M708" s="18"/>
      <c r="N708" s="17"/>
    </row>
    <row r="709" spans="1:14" ht="14.25" hidden="1" customHeight="1">
      <c r="A709" s="7" t="s">
        <v>58</v>
      </c>
      <c r="B709" s="7" t="s">
        <v>44</v>
      </c>
      <c r="C709" s="7" t="s">
        <v>34</v>
      </c>
      <c r="D709" s="13">
        <v>41760</v>
      </c>
      <c r="E709" s="13" t="str">
        <f>TEXT(Table2[[#This Row],[Month]],"mmmm")</f>
        <v>May</v>
      </c>
      <c r="F709" s="13" t="e">
        <f>CHOOSE(MONTH(Table2[[#This Row],[Actual Month]]),1,1,1,2,2,2,3,3,3,4,4,4)</f>
        <v>#VALUE!</v>
      </c>
      <c r="G709" s="14">
        <f t="shared" si="9"/>
        <v>5</v>
      </c>
      <c r="H709" s="14" t="s">
        <v>45</v>
      </c>
      <c r="I709" s="7" t="s">
        <v>51</v>
      </c>
      <c r="J709" s="7" t="s">
        <v>53</v>
      </c>
      <c r="K709" s="7" t="s">
        <v>38</v>
      </c>
      <c r="L709" s="15">
        <v>257537.95336406256</v>
      </c>
      <c r="M709" s="18"/>
      <c r="N709" s="17"/>
    </row>
    <row r="710" spans="1:14" ht="14.25" hidden="1" customHeight="1">
      <c r="A710" s="7" t="s">
        <v>58</v>
      </c>
      <c r="B710" s="7" t="s">
        <v>44</v>
      </c>
      <c r="C710" s="7" t="s">
        <v>34</v>
      </c>
      <c r="D710" s="13">
        <v>41791</v>
      </c>
      <c r="E710" s="13" t="str">
        <f>TEXT(Table2[[#This Row],[Month]],"mmmm")</f>
        <v>June</v>
      </c>
      <c r="F710" s="13" t="e">
        <f>CHOOSE(MONTH(Table2[[#This Row],[Actual Month]]),1,1,1,2,2,2,3,3,3,4,4,4)</f>
        <v>#VALUE!</v>
      </c>
      <c r="G710" s="14">
        <f t="shared" si="9"/>
        <v>6</v>
      </c>
      <c r="H710" s="14" t="s">
        <v>45</v>
      </c>
      <c r="I710" s="7" t="s">
        <v>51</v>
      </c>
      <c r="J710" s="7" t="s">
        <v>53</v>
      </c>
      <c r="K710" s="7" t="s">
        <v>38</v>
      </c>
      <c r="L710" s="15">
        <v>273028.52946296253</v>
      </c>
      <c r="M710" s="18"/>
      <c r="N710" s="17"/>
    </row>
    <row r="711" spans="1:14" ht="14.25" hidden="1" customHeight="1">
      <c r="A711" s="7" t="s">
        <v>58</v>
      </c>
      <c r="B711" s="7" t="s">
        <v>44</v>
      </c>
      <c r="C711" s="7" t="s">
        <v>34</v>
      </c>
      <c r="D711" s="13">
        <v>41456</v>
      </c>
      <c r="E711" s="13" t="str">
        <f>TEXT(Table2[[#This Row],[Month]],"mmmm")</f>
        <v>July</v>
      </c>
      <c r="F711" s="13" t="e">
        <f>CHOOSE(MONTH(Table2[[#This Row],[Actual Month]]),1,1,1,2,2,2,3,3,3,4,4,4)</f>
        <v>#VALUE!</v>
      </c>
      <c r="G711" s="14">
        <f t="shared" si="9"/>
        <v>7</v>
      </c>
      <c r="H711" s="14" t="s">
        <v>45</v>
      </c>
      <c r="I711" s="7" t="s">
        <v>51</v>
      </c>
      <c r="J711" s="7" t="s">
        <v>54</v>
      </c>
      <c r="K711" s="7" t="s">
        <v>38</v>
      </c>
      <c r="L711" s="15">
        <v>270317.51001272164</v>
      </c>
      <c r="M711" s="18"/>
      <c r="N711" s="17"/>
    </row>
    <row r="712" spans="1:14" ht="14.25" hidden="1" customHeight="1">
      <c r="A712" s="7" t="s">
        <v>58</v>
      </c>
      <c r="B712" s="7" t="s">
        <v>44</v>
      </c>
      <c r="C712" s="7" t="s">
        <v>34</v>
      </c>
      <c r="D712" s="13">
        <v>41487</v>
      </c>
      <c r="E712" s="13" t="str">
        <f>TEXT(Table2[[#This Row],[Month]],"mmmm")</f>
        <v>August</v>
      </c>
      <c r="F712" s="13" t="e">
        <f>CHOOSE(MONTH(Table2[[#This Row],[Actual Month]]),1,1,1,2,2,2,3,3,3,4,4,4)</f>
        <v>#VALUE!</v>
      </c>
      <c r="G712" s="14">
        <f t="shared" si="9"/>
        <v>8</v>
      </c>
      <c r="H712" s="14" t="s">
        <v>45</v>
      </c>
      <c r="I712" s="7" t="s">
        <v>51</v>
      </c>
      <c r="J712" s="7" t="s">
        <v>54</v>
      </c>
      <c r="K712" s="7" t="s">
        <v>38</v>
      </c>
      <c r="L712" s="15">
        <v>345609.90627034125</v>
      </c>
      <c r="M712" s="18"/>
      <c r="N712" s="17"/>
    </row>
    <row r="713" spans="1:14" ht="14.25" hidden="1" customHeight="1">
      <c r="A713" s="7" t="s">
        <v>58</v>
      </c>
      <c r="B713" s="7" t="s">
        <v>44</v>
      </c>
      <c r="C713" s="7" t="s">
        <v>34</v>
      </c>
      <c r="D713" s="13">
        <v>41518</v>
      </c>
      <c r="E713" s="13" t="str">
        <f>TEXT(Table2[[#This Row],[Month]],"mmmm")</f>
        <v>September</v>
      </c>
      <c r="F713" s="13" t="e">
        <f>CHOOSE(MONTH(Table2[[#This Row],[Actual Month]]),1,1,1,2,2,2,3,3,3,4,4,4)</f>
        <v>#VALUE!</v>
      </c>
      <c r="G713" s="14">
        <f t="shared" si="9"/>
        <v>9</v>
      </c>
      <c r="H713" s="14" t="s">
        <v>45</v>
      </c>
      <c r="I713" s="7" t="s">
        <v>51</v>
      </c>
      <c r="J713" s="7" t="s">
        <v>54</v>
      </c>
      <c r="K713" s="7" t="s">
        <v>38</v>
      </c>
      <c r="L713" s="15">
        <v>281982.65504614048</v>
      </c>
      <c r="M713" s="18"/>
      <c r="N713" s="17"/>
    </row>
    <row r="714" spans="1:14" ht="14.25" hidden="1" customHeight="1">
      <c r="A714" s="7" t="s">
        <v>58</v>
      </c>
      <c r="B714" s="7" t="s">
        <v>44</v>
      </c>
      <c r="C714" s="7" t="s">
        <v>34</v>
      </c>
      <c r="D714" s="13">
        <v>41548</v>
      </c>
      <c r="E714" s="13" t="str">
        <f>TEXT(Table2[[#This Row],[Month]],"mmmm")</f>
        <v>October</v>
      </c>
      <c r="F714" s="13" t="e">
        <f>CHOOSE(MONTH(Table2[[#This Row],[Actual Month]]),1,1,1,2,2,2,3,3,3,4,4,4)</f>
        <v>#VALUE!</v>
      </c>
      <c r="G714" s="14">
        <f t="shared" si="9"/>
        <v>10</v>
      </c>
      <c r="H714" s="14" t="s">
        <v>45</v>
      </c>
      <c r="I714" s="7" t="s">
        <v>51</v>
      </c>
      <c r="J714" s="7" t="s">
        <v>54</v>
      </c>
      <c r="K714" s="7" t="s">
        <v>38</v>
      </c>
      <c r="L714" s="15">
        <v>262525.43281191739</v>
      </c>
      <c r="M714" s="18"/>
      <c r="N714" s="17"/>
    </row>
    <row r="715" spans="1:14" ht="14.25" hidden="1" customHeight="1">
      <c r="A715" s="7" t="s">
        <v>58</v>
      </c>
      <c r="B715" s="7" t="s">
        <v>44</v>
      </c>
      <c r="C715" s="7" t="s">
        <v>34</v>
      </c>
      <c r="D715" s="13">
        <v>41579</v>
      </c>
      <c r="E715" s="13" t="str">
        <f>TEXT(Table2[[#This Row],[Month]],"mmmm")</f>
        <v>November</v>
      </c>
      <c r="F715" s="13" t="e">
        <f>CHOOSE(MONTH(Table2[[#This Row],[Actual Month]]),1,1,1,2,2,2,3,3,3,4,4,4)</f>
        <v>#VALUE!</v>
      </c>
      <c r="G715" s="14">
        <f t="shared" si="9"/>
        <v>11</v>
      </c>
      <c r="H715" s="14" t="s">
        <v>45</v>
      </c>
      <c r="I715" s="7" t="s">
        <v>51</v>
      </c>
      <c r="J715" s="7" t="s">
        <v>54</v>
      </c>
      <c r="K715" s="7" t="s">
        <v>38</v>
      </c>
      <c r="L715" s="15">
        <v>264530.39711157506</v>
      </c>
      <c r="M715" s="18"/>
      <c r="N715" s="17"/>
    </row>
    <row r="716" spans="1:14" ht="14.25" hidden="1" customHeight="1">
      <c r="A716" s="7" t="s">
        <v>58</v>
      </c>
      <c r="B716" s="7" t="s">
        <v>44</v>
      </c>
      <c r="C716" s="7" t="s">
        <v>34</v>
      </c>
      <c r="D716" s="13">
        <v>41609</v>
      </c>
      <c r="E716" s="13" t="str">
        <f>TEXT(Table2[[#This Row],[Month]],"mmmm")</f>
        <v>December</v>
      </c>
      <c r="F716" s="13" t="e">
        <f>CHOOSE(MONTH(Table2[[#This Row],[Actual Month]]),1,1,1,2,2,2,3,3,3,4,4,4)</f>
        <v>#VALUE!</v>
      </c>
      <c r="G716" s="14">
        <f t="shared" si="9"/>
        <v>12</v>
      </c>
      <c r="H716" s="14" t="s">
        <v>45</v>
      </c>
      <c r="I716" s="7" t="s">
        <v>51</v>
      </c>
      <c r="J716" s="7" t="s">
        <v>54</v>
      </c>
      <c r="K716" s="7" t="s">
        <v>38</v>
      </c>
      <c r="L716" s="15">
        <v>252866.98882554998</v>
      </c>
      <c r="M716" s="18"/>
      <c r="N716" s="17"/>
    </row>
    <row r="717" spans="1:14" ht="14.25" hidden="1" customHeight="1">
      <c r="A717" s="7" t="s">
        <v>58</v>
      </c>
      <c r="B717" s="7" t="s">
        <v>44</v>
      </c>
      <c r="C717" s="7" t="s">
        <v>34</v>
      </c>
      <c r="D717" s="13">
        <v>41640</v>
      </c>
      <c r="E717" s="13" t="str">
        <f>TEXT(Table2[[#This Row],[Month]],"mmmm")</f>
        <v>January</v>
      </c>
      <c r="F717" s="13" t="e">
        <f>CHOOSE(MONTH(Table2[[#This Row],[Actual Month]]),1,1,1,2,2,2,3,3,3,4,4,4)</f>
        <v>#VALUE!</v>
      </c>
      <c r="G717" s="14">
        <f t="shared" si="9"/>
        <v>1</v>
      </c>
      <c r="H717" s="14" t="s">
        <v>45</v>
      </c>
      <c r="I717" s="7" t="s">
        <v>51</v>
      </c>
      <c r="J717" s="7" t="s">
        <v>54</v>
      </c>
      <c r="K717" s="7" t="s">
        <v>38</v>
      </c>
      <c r="L717" s="15">
        <v>306190.89609723992</v>
      </c>
      <c r="M717" s="18"/>
      <c r="N717" s="17"/>
    </row>
    <row r="718" spans="1:14" ht="14.25" hidden="1" customHeight="1">
      <c r="A718" s="7" t="s">
        <v>58</v>
      </c>
      <c r="B718" s="7" t="s">
        <v>44</v>
      </c>
      <c r="C718" s="7" t="s">
        <v>34</v>
      </c>
      <c r="D718" s="13">
        <v>41671</v>
      </c>
      <c r="E718" s="13" t="str">
        <f>TEXT(Table2[[#This Row],[Month]],"mmmm")</f>
        <v>February</v>
      </c>
      <c r="F718" s="13" t="e">
        <f>CHOOSE(MONTH(Table2[[#This Row],[Actual Month]]),1,1,1,2,2,2,3,3,3,4,4,4)</f>
        <v>#VALUE!</v>
      </c>
      <c r="G718" s="14">
        <f t="shared" si="9"/>
        <v>2</v>
      </c>
      <c r="H718" s="14" t="s">
        <v>45</v>
      </c>
      <c r="I718" s="7" t="s">
        <v>51</v>
      </c>
      <c r="J718" s="7" t="s">
        <v>54</v>
      </c>
      <c r="K718" s="7" t="s">
        <v>38</v>
      </c>
      <c r="L718" s="15">
        <v>271830.070734885</v>
      </c>
      <c r="M718" s="18"/>
      <c r="N718" s="17"/>
    </row>
    <row r="719" spans="1:14" ht="14.25" hidden="1" customHeight="1">
      <c r="A719" s="7" t="s">
        <v>58</v>
      </c>
      <c r="B719" s="7" t="s">
        <v>44</v>
      </c>
      <c r="C719" s="7" t="s">
        <v>34</v>
      </c>
      <c r="D719" s="13">
        <v>41699</v>
      </c>
      <c r="E719" s="13" t="str">
        <f>TEXT(Table2[[#This Row],[Month]],"mmmm")</f>
        <v>March</v>
      </c>
      <c r="F719" s="13" t="e">
        <f>CHOOSE(MONTH(Table2[[#This Row],[Actual Month]]),1,1,1,2,2,2,3,3,3,4,4,4)</f>
        <v>#VALUE!</v>
      </c>
      <c r="G719" s="14">
        <f t="shared" si="9"/>
        <v>3</v>
      </c>
      <c r="H719" s="14" t="s">
        <v>45</v>
      </c>
      <c r="I719" s="7" t="s">
        <v>51</v>
      </c>
      <c r="J719" s="7" t="s">
        <v>54</v>
      </c>
      <c r="K719" s="7" t="s">
        <v>38</v>
      </c>
      <c r="L719" s="15">
        <v>271101.39427444007</v>
      </c>
      <c r="M719" s="18"/>
      <c r="N719" s="17"/>
    </row>
    <row r="720" spans="1:14" ht="14.25" hidden="1" customHeight="1">
      <c r="A720" s="7" t="s">
        <v>58</v>
      </c>
      <c r="B720" s="7" t="s">
        <v>44</v>
      </c>
      <c r="C720" s="7" t="s">
        <v>34</v>
      </c>
      <c r="D720" s="13">
        <v>41730</v>
      </c>
      <c r="E720" s="13" t="str">
        <f>TEXT(Table2[[#This Row],[Month]],"mmmm")</f>
        <v>April</v>
      </c>
      <c r="F720" s="13" t="e">
        <f>CHOOSE(MONTH(Table2[[#This Row],[Actual Month]]),1,1,1,2,2,2,3,3,3,4,4,4)</f>
        <v>#VALUE!</v>
      </c>
      <c r="G720" s="14">
        <f t="shared" si="9"/>
        <v>4</v>
      </c>
      <c r="H720" s="14" t="s">
        <v>45</v>
      </c>
      <c r="I720" s="7" t="s">
        <v>51</v>
      </c>
      <c r="J720" s="7" t="s">
        <v>54</v>
      </c>
      <c r="K720" s="7" t="s">
        <v>38</v>
      </c>
      <c r="L720" s="15">
        <v>274351.7614925587</v>
      </c>
      <c r="M720" s="18"/>
      <c r="N720" s="17"/>
    </row>
    <row r="721" spans="1:14" ht="14.25" hidden="1" customHeight="1">
      <c r="A721" s="7" t="s">
        <v>58</v>
      </c>
      <c r="B721" s="7" t="s">
        <v>44</v>
      </c>
      <c r="C721" s="7" t="s">
        <v>34</v>
      </c>
      <c r="D721" s="13">
        <v>41760</v>
      </c>
      <c r="E721" s="13" t="str">
        <f>TEXT(Table2[[#This Row],[Month]],"mmmm")</f>
        <v>May</v>
      </c>
      <c r="F721" s="13" t="e">
        <f>CHOOSE(MONTH(Table2[[#This Row],[Actual Month]]),1,1,1,2,2,2,3,3,3,4,4,4)</f>
        <v>#VALUE!</v>
      </c>
      <c r="G721" s="14">
        <f t="shared" si="9"/>
        <v>5</v>
      </c>
      <c r="H721" s="14" t="s">
        <v>45</v>
      </c>
      <c r="I721" s="7" t="s">
        <v>51</v>
      </c>
      <c r="J721" s="7" t="s">
        <v>54</v>
      </c>
      <c r="K721" s="7" t="s">
        <v>38</v>
      </c>
      <c r="L721" s="15">
        <v>294826.72073953127</v>
      </c>
      <c r="M721" s="18"/>
      <c r="N721" s="17"/>
    </row>
    <row r="722" spans="1:14" ht="14.25" hidden="1" customHeight="1">
      <c r="A722" s="7" t="s">
        <v>58</v>
      </c>
      <c r="B722" s="7" t="s">
        <v>44</v>
      </c>
      <c r="C722" s="7" t="s">
        <v>34</v>
      </c>
      <c r="D722" s="13">
        <v>41791</v>
      </c>
      <c r="E722" s="13" t="str">
        <f>TEXT(Table2[[#This Row],[Month]],"mmmm")</f>
        <v>June</v>
      </c>
      <c r="F722" s="13" t="e">
        <f>CHOOSE(MONTH(Table2[[#This Row],[Actual Month]]),1,1,1,2,2,2,3,3,3,4,4,4)</f>
        <v>#VALUE!</v>
      </c>
      <c r="G722" s="14">
        <f t="shared" si="9"/>
        <v>6</v>
      </c>
      <c r="H722" s="14" t="s">
        <v>45</v>
      </c>
      <c r="I722" s="7" t="s">
        <v>51</v>
      </c>
      <c r="J722" s="7" t="s">
        <v>54</v>
      </c>
      <c r="K722" s="7" t="s">
        <v>38</v>
      </c>
      <c r="L722" s="15">
        <v>340841.04228242871</v>
      </c>
      <c r="M722" s="18"/>
      <c r="N722" s="17"/>
    </row>
    <row r="723" spans="1:14" ht="14.25" hidden="1" customHeight="1">
      <c r="A723" s="7" t="s">
        <v>58</v>
      </c>
      <c r="B723" s="7" t="s">
        <v>44</v>
      </c>
      <c r="C723" s="7" t="s">
        <v>34</v>
      </c>
      <c r="D723" s="13">
        <v>41456</v>
      </c>
      <c r="E723" s="13" t="str">
        <f>TEXT(Table2[[#This Row],[Month]],"mmmm")</f>
        <v>July</v>
      </c>
      <c r="F723" s="13" t="e">
        <f>CHOOSE(MONTH(Table2[[#This Row],[Actual Month]]),1,1,1,2,2,2,3,3,3,4,4,4)</f>
        <v>#VALUE!</v>
      </c>
      <c r="G723" s="14">
        <f t="shared" si="9"/>
        <v>7</v>
      </c>
      <c r="H723" s="14" t="s">
        <v>45</v>
      </c>
      <c r="I723" s="7" t="s">
        <v>51</v>
      </c>
      <c r="J723" s="7" t="s">
        <v>55</v>
      </c>
      <c r="K723" s="7" t="s">
        <v>38</v>
      </c>
      <c r="L723" s="15">
        <v>186895.31347357444</v>
      </c>
      <c r="M723" s="18"/>
      <c r="N723" s="17"/>
    </row>
    <row r="724" spans="1:14" ht="14.25" hidden="1" customHeight="1">
      <c r="A724" s="7" t="s">
        <v>58</v>
      </c>
      <c r="B724" s="7" t="s">
        <v>44</v>
      </c>
      <c r="C724" s="7" t="s">
        <v>34</v>
      </c>
      <c r="D724" s="13">
        <v>41487</v>
      </c>
      <c r="E724" s="13" t="str">
        <f>TEXT(Table2[[#This Row],[Month]],"mmmm")</f>
        <v>August</v>
      </c>
      <c r="F724" s="13" t="e">
        <f>CHOOSE(MONTH(Table2[[#This Row],[Actual Month]]),1,1,1,2,2,2,3,3,3,4,4,4)</f>
        <v>#VALUE!</v>
      </c>
      <c r="G724" s="14">
        <f t="shared" si="9"/>
        <v>8</v>
      </c>
      <c r="H724" s="14" t="s">
        <v>45</v>
      </c>
      <c r="I724" s="7" t="s">
        <v>51</v>
      </c>
      <c r="J724" s="7" t="s">
        <v>55</v>
      </c>
      <c r="K724" s="7" t="s">
        <v>38</v>
      </c>
      <c r="L724" s="15">
        <v>232460.33937309752</v>
      </c>
      <c r="M724" s="18"/>
      <c r="N724" s="17"/>
    </row>
    <row r="725" spans="1:14" ht="14.25" hidden="1" customHeight="1">
      <c r="A725" s="7" t="s">
        <v>58</v>
      </c>
      <c r="B725" s="7" t="s">
        <v>44</v>
      </c>
      <c r="C725" s="7" t="s">
        <v>34</v>
      </c>
      <c r="D725" s="13">
        <v>41518</v>
      </c>
      <c r="E725" s="13" t="str">
        <f>TEXT(Table2[[#This Row],[Month]],"mmmm")</f>
        <v>September</v>
      </c>
      <c r="F725" s="13" t="e">
        <f>CHOOSE(MONTH(Table2[[#This Row],[Actual Month]]),1,1,1,2,2,2,3,3,3,4,4,4)</f>
        <v>#VALUE!</v>
      </c>
      <c r="G725" s="14">
        <f t="shared" si="9"/>
        <v>9</v>
      </c>
      <c r="H725" s="14" t="s">
        <v>45</v>
      </c>
      <c r="I725" s="7" t="s">
        <v>51</v>
      </c>
      <c r="J725" s="7" t="s">
        <v>55</v>
      </c>
      <c r="K725" s="7" t="s">
        <v>38</v>
      </c>
      <c r="L725" s="15">
        <v>196800.64514333947</v>
      </c>
      <c r="M725" s="18"/>
      <c r="N725" s="17"/>
    </row>
    <row r="726" spans="1:14" ht="14.25" hidden="1" customHeight="1">
      <c r="A726" s="7" t="s">
        <v>58</v>
      </c>
      <c r="B726" s="7" t="s">
        <v>44</v>
      </c>
      <c r="C726" s="7" t="s">
        <v>34</v>
      </c>
      <c r="D726" s="13">
        <v>41548</v>
      </c>
      <c r="E726" s="13" t="str">
        <f>TEXT(Table2[[#This Row],[Month]],"mmmm")</f>
        <v>October</v>
      </c>
      <c r="F726" s="13" t="e">
        <f>CHOOSE(MONTH(Table2[[#This Row],[Actual Month]]),1,1,1,2,2,2,3,3,3,4,4,4)</f>
        <v>#VALUE!</v>
      </c>
      <c r="G726" s="14">
        <f t="shared" si="9"/>
        <v>10</v>
      </c>
      <c r="H726" s="14" t="s">
        <v>45</v>
      </c>
      <c r="I726" s="7" t="s">
        <v>51</v>
      </c>
      <c r="J726" s="7" t="s">
        <v>55</v>
      </c>
      <c r="K726" s="7" t="s">
        <v>38</v>
      </c>
      <c r="L726" s="15">
        <v>175238.87213904748</v>
      </c>
      <c r="M726" s="18"/>
      <c r="N726" s="17"/>
    </row>
    <row r="727" spans="1:14" ht="14.25" hidden="1" customHeight="1">
      <c r="A727" s="7" t="s">
        <v>58</v>
      </c>
      <c r="B727" s="7" t="s">
        <v>44</v>
      </c>
      <c r="C727" s="7" t="s">
        <v>34</v>
      </c>
      <c r="D727" s="13">
        <v>41579</v>
      </c>
      <c r="E727" s="13" t="str">
        <f>TEXT(Table2[[#This Row],[Month]],"mmmm")</f>
        <v>November</v>
      </c>
      <c r="F727" s="13" t="e">
        <f>CHOOSE(MONTH(Table2[[#This Row],[Actual Month]]),1,1,1,2,2,2,3,3,3,4,4,4)</f>
        <v>#VALUE!</v>
      </c>
      <c r="G727" s="14">
        <f t="shared" ref="G727:G790" si="10">MONTH(D727)</f>
        <v>11</v>
      </c>
      <c r="H727" s="14" t="s">
        <v>45</v>
      </c>
      <c r="I727" s="7" t="s">
        <v>51</v>
      </c>
      <c r="J727" s="7" t="s">
        <v>55</v>
      </c>
      <c r="K727" s="7" t="s">
        <v>38</v>
      </c>
      <c r="L727" s="15">
        <v>184271.68199002498</v>
      </c>
      <c r="M727" s="18"/>
      <c r="N727" s="17"/>
    </row>
    <row r="728" spans="1:14" ht="14.25" hidden="1" customHeight="1">
      <c r="A728" s="7" t="s">
        <v>58</v>
      </c>
      <c r="B728" s="7" t="s">
        <v>44</v>
      </c>
      <c r="C728" s="7" t="s">
        <v>34</v>
      </c>
      <c r="D728" s="13">
        <v>41609</v>
      </c>
      <c r="E728" s="13" t="str">
        <f>TEXT(Table2[[#This Row],[Month]],"mmmm")</f>
        <v>December</v>
      </c>
      <c r="F728" s="13" t="e">
        <f>CHOOSE(MONTH(Table2[[#This Row],[Actual Month]]),1,1,1,2,2,2,3,3,3,4,4,4)</f>
        <v>#VALUE!</v>
      </c>
      <c r="G728" s="14">
        <f t="shared" si="10"/>
        <v>12</v>
      </c>
      <c r="H728" s="14" t="s">
        <v>45</v>
      </c>
      <c r="I728" s="7" t="s">
        <v>51</v>
      </c>
      <c r="J728" s="7" t="s">
        <v>55</v>
      </c>
      <c r="K728" s="7" t="s">
        <v>38</v>
      </c>
      <c r="L728" s="15">
        <v>182465.61649890002</v>
      </c>
      <c r="M728" s="18"/>
      <c r="N728" s="17"/>
    </row>
    <row r="729" spans="1:14" ht="14.25" hidden="1" customHeight="1">
      <c r="A729" s="7" t="s">
        <v>58</v>
      </c>
      <c r="B729" s="7" t="s">
        <v>44</v>
      </c>
      <c r="C729" s="7" t="s">
        <v>34</v>
      </c>
      <c r="D729" s="13">
        <v>41640</v>
      </c>
      <c r="E729" s="13" t="str">
        <f>TEXT(Table2[[#This Row],[Month]],"mmmm")</f>
        <v>January</v>
      </c>
      <c r="F729" s="13" t="e">
        <f>CHOOSE(MONTH(Table2[[#This Row],[Actual Month]]),1,1,1,2,2,2,3,3,3,4,4,4)</f>
        <v>#VALUE!</v>
      </c>
      <c r="G729" s="14">
        <f t="shared" si="10"/>
        <v>1</v>
      </c>
      <c r="H729" s="14" t="s">
        <v>45</v>
      </c>
      <c r="I729" s="7" t="s">
        <v>51</v>
      </c>
      <c r="J729" s="7" t="s">
        <v>55</v>
      </c>
      <c r="K729" s="7" t="s">
        <v>38</v>
      </c>
      <c r="L729" s="15">
        <v>235865.21106119995</v>
      </c>
      <c r="M729" s="18"/>
      <c r="N729" s="17"/>
    </row>
    <row r="730" spans="1:14" ht="14.25" hidden="1" customHeight="1">
      <c r="A730" s="7" t="s">
        <v>58</v>
      </c>
      <c r="B730" s="7" t="s">
        <v>44</v>
      </c>
      <c r="C730" s="7" t="s">
        <v>34</v>
      </c>
      <c r="D730" s="13">
        <v>41671</v>
      </c>
      <c r="E730" s="13" t="str">
        <f>TEXT(Table2[[#This Row],[Month]],"mmmm")</f>
        <v>February</v>
      </c>
      <c r="F730" s="13" t="e">
        <f>CHOOSE(MONTH(Table2[[#This Row],[Actual Month]]),1,1,1,2,2,2,3,3,3,4,4,4)</f>
        <v>#VALUE!</v>
      </c>
      <c r="G730" s="14">
        <f t="shared" si="10"/>
        <v>2</v>
      </c>
      <c r="H730" s="14" t="s">
        <v>45</v>
      </c>
      <c r="I730" s="7" t="s">
        <v>51</v>
      </c>
      <c r="J730" s="7" t="s">
        <v>55</v>
      </c>
      <c r="K730" s="7" t="s">
        <v>38</v>
      </c>
      <c r="L730" s="15">
        <v>184781.07299609997</v>
      </c>
      <c r="M730" s="18"/>
      <c r="N730" s="17"/>
    </row>
    <row r="731" spans="1:14" ht="14.25" hidden="1" customHeight="1">
      <c r="A731" s="7" t="s">
        <v>58</v>
      </c>
      <c r="B731" s="7" t="s">
        <v>44</v>
      </c>
      <c r="C731" s="7" t="s">
        <v>34</v>
      </c>
      <c r="D731" s="13">
        <v>41699</v>
      </c>
      <c r="E731" s="13" t="str">
        <f>TEXT(Table2[[#This Row],[Month]],"mmmm")</f>
        <v>March</v>
      </c>
      <c r="F731" s="13" t="e">
        <f>CHOOSE(MONTH(Table2[[#This Row],[Actual Month]]),1,1,1,2,2,2,3,3,3,4,4,4)</f>
        <v>#VALUE!</v>
      </c>
      <c r="G731" s="14">
        <f t="shared" si="10"/>
        <v>3</v>
      </c>
      <c r="H731" s="14" t="s">
        <v>45</v>
      </c>
      <c r="I731" s="7" t="s">
        <v>51</v>
      </c>
      <c r="J731" s="7" t="s">
        <v>55</v>
      </c>
      <c r="K731" s="7" t="s">
        <v>38</v>
      </c>
      <c r="L731" s="15">
        <v>187904.12488512002</v>
      </c>
      <c r="M731" s="18"/>
      <c r="N731" s="17"/>
    </row>
    <row r="732" spans="1:14" ht="14.25" hidden="1" customHeight="1">
      <c r="A732" s="7" t="s">
        <v>58</v>
      </c>
      <c r="B732" s="7" t="s">
        <v>44</v>
      </c>
      <c r="C732" s="7" t="s">
        <v>34</v>
      </c>
      <c r="D732" s="13">
        <v>41730</v>
      </c>
      <c r="E732" s="13" t="str">
        <f>TEXT(Table2[[#This Row],[Month]],"mmmm")</f>
        <v>April</v>
      </c>
      <c r="F732" s="13" t="e">
        <f>CHOOSE(MONTH(Table2[[#This Row],[Actual Month]]),1,1,1,2,2,2,3,3,3,4,4,4)</f>
        <v>#VALUE!</v>
      </c>
      <c r="G732" s="14">
        <f t="shared" si="10"/>
        <v>4</v>
      </c>
      <c r="H732" s="14" t="s">
        <v>45</v>
      </c>
      <c r="I732" s="7" t="s">
        <v>51</v>
      </c>
      <c r="J732" s="7" t="s">
        <v>55</v>
      </c>
      <c r="K732" s="7" t="s">
        <v>38</v>
      </c>
      <c r="L732" s="15">
        <v>191788.36157754</v>
      </c>
      <c r="M732" s="18"/>
      <c r="N732" s="17"/>
    </row>
    <row r="733" spans="1:14" ht="14.25" hidden="1" customHeight="1">
      <c r="A733" s="7" t="s">
        <v>58</v>
      </c>
      <c r="B733" s="7" t="s">
        <v>44</v>
      </c>
      <c r="C733" s="7" t="s">
        <v>34</v>
      </c>
      <c r="D733" s="13">
        <v>41760</v>
      </c>
      <c r="E733" s="13" t="str">
        <f>TEXT(Table2[[#This Row],[Month]],"mmmm")</f>
        <v>May</v>
      </c>
      <c r="F733" s="13" t="e">
        <f>CHOOSE(MONTH(Table2[[#This Row],[Actual Month]]),1,1,1,2,2,2,3,3,3,4,4,4)</f>
        <v>#VALUE!</v>
      </c>
      <c r="G733" s="14">
        <f t="shared" si="10"/>
        <v>5</v>
      </c>
      <c r="H733" s="14" t="s">
        <v>45</v>
      </c>
      <c r="I733" s="7" t="s">
        <v>51</v>
      </c>
      <c r="J733" s="7" t="s">
        <v>55</v>
      </c>
      <c r="K733" s="7" t="s">
        <v>38</v>
      </c>
      <c r="L733" s="15">
        <v>189293.90636625001</v>
      </c>
      <c r="M733" s="18"/>
      <c r="N733" s="17"/>
    </row>
    <row r="734" spans="1:14" ht="14.25" hidden="1" customHeight="1">
      <c r="A734" s="7" t="s">
        <v>58</v>
      </c>
      <c r="B734" s="7" t="s">
        <v>44</v>
      </c>
      <c r="C734" s="7" t="s">
        <v>34</v>
      </c>
      <c r="D734" s="13">
        <v>41791</v>
      </c>
      <c r="E734" s="13" t="str">
        <f>TEXT(Table2[[#This Row],[Month]],"mmmm")</f>
        <v>June</v>
      </c>
      <c r="F734" s="13" t="e">
        <f>CHOOSE(MONTH(Table2[[#This Row],[Actual Month]]),1,1,1,2,2,2,3,3,3,4,4,4)</f>
        <v>#VALUE!</v>
      </c>
      <c r="G734" s="14">
        <f t="shared" si="10"/>
        <v>6</v>
      </c>
      <c r="H734" s="14" t="s">
        <v>45</v>
      </c>
      <c r="I734" s="7" t="s">
        <v>51</v>
      </c>
      <c r="J734" s="7" t="s">
        <v>55</v>
      </c>
      <c r="K734" s="7" t="s">
        <v>38</v>
      </c>
      <c r="L734" s="15">
        <v>230880.88355771248</v>
      </c>
      <c r="M734" s="18"/>
      <c r="N734" s="17"/>
    </row>
    <row r="735" spans="1:14" ht="14.25" hidden="1" customHeight="1">
      <c r="A735" s="7" t="s">
        <v>58</v>
      </c>
      <c r="B735" s="7" t="s">
        <v>44</v>
      </c>
      <c r="C735" s="7" t="s">
        <v>34</v>
      </c>
      <c r="D735" s="13">
        <v>41456</v>
      </c>
      <c r="E735" s="13" t="str">
        <f>TEXT(Table2[[#This Row],[Month]],"mmmm")</f>
        <v>July</v>
      </c>
      <c r="F735" s="13" t="e">
        <f>CHOOSE(MONTH(Table2[[#This Row],[Actual Month]]),1,1,1,2,2,2,3,3,3,4,4,4)</f>
        <v>#VALUE!</v>
      </c>
      <c r="G735" s="14">
        <f t="shared" si="10"/>
        <v>7</v>
      </c>
      <c r="H735" s="14" t="s">
        <v>45</v>
      </c>
      <c r="I735" s="7" t="s">
        <v>56</v>
      </c>
      <c r="J735" s="7" t="s">
        <v>57</v>
      </c>
      <c r="K735" s="7" t="s">
        <v>38</v>
      </c>
      <c r="L735" s="15">
        <v>1207341.5441326213</v>
      </c>
      <c r="M735" s="18"/>
      <c r="N735" s="17"/>
    </row>
    <row r="736" spans="1:14" ht="14.25" hidden="1" customHeight="1">
      <c r="A736" s="7" t="s">
        <v>58</v>
      </c>
      <c r="B736" s="7" t="s">
        <v>44</v>
      </c>
      <c r="C736" s="7" t="s">
        <v>34</v>
      </c>
      <c r="D736" s="13">
        <v>41487</v>
      </c>
      <c r="E736" s="13" t="str">
        <f>TEXT(Table2[[#This Row],[Month]],"mmmm")</f>
        <v>August</v>
      </c>
      <c r="F736" s="13" t="e">
        <f>CHOOSE(MONTH(Table2[[#This Row],[Actual Month]]),1,1,1,2,2,2,3,3,3,4,4,4)</f>
        <v>#VALUE!</v>
      </c>
      <c r="G736" s="14">
        <f t="shared" si="10"/>
        <v>8</v>
      </c>
      <c r="H736" s="14" t="s">
        <v>45</v>
      </c>
      <c r="I736" s="7" t="s">
        <v>56</v>
      </c>
      <c r="J736" s="7" t="s">
        <v>57</v>
      </c>
      <c r="K736" s="7" t="s">
        <v>38</v>
      </c>
      <c r="L736" s="15">
        <v>1627559.0630120938</v>
      </c>
      <c r="M736" s="18"/>
      <c r="N736" s="17"/>
    </row>
    <row r="737" spans="1:14" ht="14.25" hidden="1" customHeight="1">
      <c r="A737" s="7" t="s">
        <v>58</v>
      </c>
      <c r="B737" s="7" t="s">
        <v>44</v>
      </c>
      <c r="C737" s="7" t="s">
        <v>34</v>
      </c>
      <c r="D737" s="13">
        <v>41518</v>
      </c>
      <c r="E737" s="13" t="str">
        <f>TEXT(Table2[[#This Row],[Month]],"mmmm")</f>
        <v>September</v>
      </c>
      <c r="F737" s="13" t="e">
        <f>CHOOSE(MONTH(Table2[[#This Row],[Actual Month]]),1,1,1,2,2,2,3,3,3,4,4,4)</f>
        <v>#VALUE!</v>
      </c>
      <c r="G737" s="14">
        <f t="shared" si="10"/>
        <v>9</v>
      </c>
      <c r="H737" s="14" t="s">
        <v>45</v>
      </c>
      <c r="I737" s="7" t="s">
        <v>56</v>
      </c>
      <c r="J737" s="7" t="s">
        <v>57</v>
      </c>
      <c r="K737" s="7" t="s">
        <v>38</v>
      </c>
      <c r="L737" s="15">
        <v>1247278.3501437153</v>
      </c>
      <c r="M737" s="18"/>
      <c r="N737" s="17"/>
    </row>
    <row r="738" spans="1:14" ht="14.25" hidden="1" customHeight="1">
      <c r="A738" s="7" t="s">
        <v>58</v>
      </c>
      <c r="B738" s="7" t="s">
        <v>44</v>
      </c>
      <c r="C738" s="7" t="s">
        <v>34</v>
      </c>
      <c r="D738" s="13">
        <v>41548</v>
      </c>
      <c r="E738" s="13" t="str">
        <f>TEXT(Table2[[#This Row],[Month]],"mmmm")</f>
        <v>October</v>
      </c>
      <c r="F738" s="13" t="e">
        <f>CHOOSE(MONTH(Table2[[#This Row],[Actual Month]]),1,1,1,2,2,2,3,3,3,4,4,4)</f>
        <v>#VALUE!</v>
      </c>
      <c r="G738" s="14">
        <f t="shared" si="10"/>
        <v>10</v>
      </c>
      <c r="H738" s="14" t="s">
        <v>45</v>
      </c>
      <c r="I738" s="7" t="s">
        <v>56</v>
      </c>
      <c r="J738" s="7" t="s">
        <v>57</v>
      </c>
      <c r="K738" s="7" t="s">
        <v>38</v>
      </c>
      <c r="L738" s="15">
        <v>1189437.4296213749</v>
      </c>
      <c r="M738" s="18"/>
      <c r="N738" s="17"/>
    </row>
    <row r="739" spans="1:14" ht="14.25" hidden="1" customHeight="1">
      <c r="A739" s="7" t="s">
        <v>58</v>
      </c>
      <c r="B739" s="7" t="s">
        <v>44</v>
      </c>
      <c r="C739" s="7" t="s">
        <v>34</v>
      </c>
      <c r="D739" s="13">
        <v>41579</v>
      </c>
      <c r="E739" s="13" t="str">
        <f>TEXT(Table2[[#This Row],[Month]],"mmmm")</f>
        <v>November</v>
      </c>
      <c r="F739" s="13" t="e">
        <f>CHOOSE(MONTH(Table2[[#This Row],[Actual Month]]),1,1,1,2,2,2,3,3,3,4,4,4)</f>
        <v>#VALUE!</v>
      </c>
      <c r="G739" s="14">
        <f t="shared" si="10"/>
        <v>11</v>
      </c>
      <c r="H739" s="14" t="s">
        <v>45</v>
      </c>
      <c r="I739" s="7" t="s">
        <v>56</v>
      </c>
      <c r="J739" s="7" t="s">
        <v>57</v>
      </c>
      <c r="K739" s="7" t="s">
        <v>38</v>
      </c>
      <c r="L739" s="15">
        <v>1196568.3584903125</v>
      </c>
      <c r="M739" s="18"/>
      <c r="N739" s="17"/>
    </row>
    <row r="740" spans="1:14" ht="14.25" hidden="1" customHeight="1">
      <c r="A740" s="7" t="s">
        <v>58</v>
      </c>
      <c r="B740" s="7" t="s">
        <v>44</v>
      </c>
      <c r="C740" s="7" t="s">
        <v>34</v>
      </c>
      <c r="D740" s="13">
        <v>41609</v>
      </c>
      <c r="E740" s="13" t="str">
        <f>TEXT(Table2[[#This Row],[Month]],"mmmm")</f>
        <v>December</v>
      </c>
      <c r="F740" s="13" t="e">
        <f>CHOOSE(MONTH(Table2[[#This Row],[Actual Month]]),1,1,1,2,2,2,3,3,3,4,4,4)</f>
        <v>#VALUE!</v>
      </c>
      <c r="G740" s="14">
        <f t="shared" si="10"/>
        <v>12</v>
      </c>
      <c r="H740" s="14" t="s">
        <v>45</v>
      </c>
      <c r="I740" s="7" t="s">
        <v>56</v>
      </c>
      <c r="J740" s="7" t="s">
        <v>57</v>
      </c>
      <c r="K740" s="7" t="s">
        <v>38</v>
      </c>
      <c r="L740" s="15">
        <v>1176117.3688343752</v>
      </c>
      <c r="M740" s="18"/>
      <c r="N740" s="17"/>
    </row>
    <row r="741" spans="1:14" ht="14.25" hidden="1" customHeight="1">
      <c r="A741" s="7" t="s">
        <v>58</v>
      </c>
      <c r="B741" s="7" t="s">
        <v>44</v>
      </c>
      <c r="C741" s="7" t="s">
        <v>34</v>
      </c>
      <c r="D741" s="13">
        <v>41640</v>
      </c>
      <c r="E741" s="13" t="str">
        <f>TEXT(Table2[[#This Row],[Month]],"mmmm")</f>
        <v>January</v>
      </c>
      <c r="F741" s="13" t="e">
        <f>CHOOSE(MONTH(Table2[[#This Row],[Actual Month]]),1,1,1,2,2,2,3,3,3,4,4,4)</f>
        <v>#VALUE!</v>
      </c>
      <c r="G741" s="14">
        <f t="shared" si="10"/>
        <v>1</v>
      </c>
      <c r="H741" s="14" t="s">
        <v>45</v>
      </c>
      <c r="I741" s="7" t="s">
        <v>56</v>
      </c>
      <c r="J741" s="7" t="s">
        <v>57</v>
      </c>
      <c r="K741" s="7" t="s">
        <v>38</v>
      </c>
      <c r="L741" s="15">
        <v>1565368.1883344997</v>
      </c>
      <c r="M741" s="18"/>
      <c r="N741" s="17"/>
    </row>
    <row r="742" spans="1:14" ht="14.25" hidden="1" customHeight="1">
      <c r="A742" s="7" t="s">
        <v>58</v>
      </c>
      <c r="B742" s="7" t="s">
        <v>44</v>
      </c>
      <c r="C742" s="7" t="s">
        <v>34</v>
      </c>
      <c r="D742" s="13">
        <v>41671</v>
      </c>
      <c r="E742" s="13" t="str">
        <f>TEXT(Table2[[#This Row],[Month]],"mmmm")</f>
        <v>February</v>
      </c>
      <c r="F742" s="13" t="e">
        <f>CHOOSE(MONTH(Table2[[#This Row],[Actual Month]]),1,1,1,2,2,2,3,3,3,4,4,4)</f>
        <v>#VALUE!</v>
      </c>
      <c r="G742" s="14">
        <f t="shared" si="10"/>
        <v>2</v>
      </c>
      <c r="H742" s="14" t="s">
        <v>45</v>
      </c>
      <c r="I742" s="7" t="s">
        <v>56</v>
      </c>
      <c r="J742" s="7" t="s">
        <v>57</v>
      </c>
      <c r="K742" s="7" t="s">
        <v>38</v>
      </c>
      <c r="L742" s="15">
        <v>1227442.7809998749</v>
      </c>
      <c r="M742" s="18"/>
      <c r="N742" s="17"/>
    </row>
    <row r="743" spans="1:14" ht="14.25" hidden="1" customHeight="1">
      <c r="A743" s="7" t="s">
        <v>58</v>
      </c>
      <c r="B743" s="7" t="s">
        <v>44</v>
      </c>
      <c r="C743" s="7" t="s">
        <v>34</v>
      </c>
      <c r="D743" s="13">
        <v>41699</v>
      </c>
      <c r="E743" s="13" t="str">
        <f>TEXT(Table2[[#This Row],[Month]],"mmmm")</f>
        <v>March</v>
      </c>
      <c r="F743" s="13" t="e">
        <f>CHOOSE(MONTH(Table2[[#This Row],[Actual Month]]),1,1,1,2,2,2,3,3,3,4,4,4)</f>
        <v>#VALUE!</v>
      </c>
      <c r="G743" s="14">
        <f t="shared" si="10"/>
        <v>3</v>
      </c>
      <c r="H743" s="14" t="s">
        <v>45</v>
      </c>
      <c r="I743" s="7" t="s">
        <v>56</v>
      </c>
      <c r="J743" s="7" t="s">
        <v>57</v>
      </c>
      <c r="K743" s="7" t="s">
        <v>38</v>
      </c>
      <c r="L743" s="15">
        <v>1290433.7858775002</v>
      </c>
      <c r="M743" s="18"/>
      <c r="N743" s="17"/>
    </row>
    <row r="744" spans="1:14" ht="14.25" hidden="1" customHeight="1">
      <c r="A744" s="7" t="s">
        <v>58</v>
      </c>
      <c r="B744" s="7" t="s">
        <v>44</v>
      </c>
      <c r="C744" s="7" t="s">
        <v>34</v>
      </c>
      <c r="D744" s="13">
        <v>41730</v>
      </c>
      <c r="E744" s="13" t="str">
        <f>TEXT(Table2[[#This Row],[Month]],"mmmm")</f>
        <v>April</v>
      </c>
      <c r="F744" s="13" t="e">
        <f>CHOOSE(MONTH(Table2[[#This Row],[Actual Month]]),1,1,1,2,2,2,3,3,3,4,4,4)</f>
        <v>#VALUE!</v>
      </c>
      <c r="G744" s="14">
        <f t="shared" si="10"/>
        <v>4</v>
      </c>
      <c r="H744" s="14" t="s">
        <v>45</v>
      </c>
      <c r="I744" s="7" t="s">
        <v>56</v>
      </c>
      <c r="J744" s="7" t="s">
        <v>57</v>
      </c>
      <c r="K744" s="7" t="s">
        <v>38</v>
      </c>
      <c r="L744" s="15">
        <v>1298308.3953839999</v>
      </c>
      <c r="M744" s="18"/>
      <c r="N744" s="17"/>
    </row>
    <row r="745" spans="1:14" ht="14.25" hidden="1" customHeight="1">
      <c r="A745" s="7" t="s">
        <v>58</v>
      </c>
      <c r="B745" s="7" t="s">
        <v>44</v>
      </c>
      <c r="C745" s="7" t="s">
        <v>34</v>
      </c>
      <c r="D745" s="13">
        <v>41760</v>
      </c>
      <c r="E745" s="13" t="str">
        <f>TEXT(Table2[[#This Row],[Month]],"mmmm")</f>
        <v>May</v>
      </c>
      <c r="F745" s="13" t="e">
        <f>CHOOSE(MONTH(Table2[[#This Row],[Actual Month]]),1,1,1,2,2,2,3,3,3,4,4,4)</f>
        <v>#VALUE!</v>
      </c>
      <c r="G745" s="14">
        <f t="shared" si="10"/>
        <v>5</v>
      </c>
      <c r="H745" s="14" t="s">
        <v>45</v>
      </c>
      <c r="I745" s="7" t="s">
        <v>56</v>
      </c>
      <c r="J745" s="7" t="s">
        <v>57</v>
      </c>
      <c r="K745" s="7" t="s">
        <v>38</v>
      </c>
      <c r="L745" s="15">
        <v>1344373.5269335939</v>
      </c>
      <c r="M745" s="18"/>
      <c r="N745" s="17"/>
    </row>
    <row r="746" spans="1:14" ht="14.25" hidden="1" customHeight="1">
      <c r="A746" s="7" t="s">
        <v>58</v>
      </c>
      <c r="B746" s="7" t="s">
        <v>44</v>
      </c>
      <c r="C746" s="7" t="s">
        <v>34</v>
      </c>
      <c r="D746" s="13">
        <v>41791</v>
      </c>
      <c r="E746" s="13" t="str">
        <f>TEXT(Table2[[#This Row],[Month]],"mmmm")</f>
        <v>June</v>
      </c>
      <c r="F746" s="13" t="e">
        <f>CHOOSE(MONTH(Table2[[#This Row],[Actual Month]]),1,1,1,2,2,2,3,3,3,4,4,4)</f>
        <v>#VALUE!</v>
      </c>
      <c r="G746" s="14">
        <f t="shared" si="10"/>
        <v>6</v>
      </c>
      <c r="H746" s="14" t="s">
        <v>45</v>
      </c>
      <c r="I746" s="7" t="s">
        <v>56</v>
      </c>
      <c r="J746" s="7" t="s">
        <v>57</v>
      </c>
      <c r="K746" s="7" t="s">
        <v>38</v>
      </c>
      <c r="L746" s="15">
        <v>1507227.5892764062</v>
      </c>
      <c r="M746" s="18"/>
      <c r="N746" s="17"/>
    </row>
    <row r="747" spans="1:14" ht="14.25" hidden="1" customHeight="1">
      <c r="A747" s="7" t="s">
        <v>58</v>
      </c>
      <c r="B747" s="7" t="s">
        <v>44</v>
      </c>
      <c r="C747" s="7" t="s">
        <v>42</v>
      </c>
      <c r="D747" s="13">
        <v>41456</v>
      </c>
      <c r="E747" s="13" t="str">
        <f>TEXT(Table2[[#This Row],[Month]],"mmmm")</f>
        <v>July</v>
      </c>
      <c r="F747" s="13" t="e">
        <f>CHOOSE(MONTH(Table2[[#This Row],[Actual Month]]),1,1,1,2,2,2,3,3,3,4,4,4)</f>
        <v>#VALUE!</v>
      </c>
      <c r="G747" s="14">
        <f t="shared" si="10"/>
        <v>7</v>
      </c>
      <c r="H747" s="14" t="s">
        <v>45</v>
      </c>
      <c r="I747" s="7" t="s">
        <v>46</v>
      </c>
      <c r="J747" s="7" t="s">
        <v>47</v>
      </c>
      <c r="K747" s="7" t="s">
        <v>38</v>
      </c>
      <c r="L747" s="15">
        <v>4118100.0493550403</v>
      </c>
      <c r="M747" s="18"/>
      <c r="N747" s="17"/>
    </row>
    <row r="748" spans="1:14" ht="14.25" hidden="1" customHeight="1">
      <c r="A748" s="7" t="s">
        <v>58</v>
      </c>
      <c r="B748" s="7" t="s">
        <v>44</v>
      </c>
      <c r="C748" s="7" t="s">
        <v>42</v>
      </c>
      <c r="D748" s="13">
        <v>41487</v>
      </c>
      <c r="E748" s="13" t="str">
        <f>TEXT(Table2[[#This Row],[Month]],"mmmm")</f>
        <v>August</v>
      </c>
      <c r="F748" s="13" t="e">
        <f>CHOOSE(MONTH(Table2[[#This Row],[Actual Month]]),1,1,1,2,2,2,3,3,3,4,4,4)</f>
        <v>#VALUE!</v>
      </c>
      <c r="G748" s="14">
        <f t="shared" si="10"/>
        <v>8</v>
      </c>
      <c r="H748" s="14" t="s">
        <v>45</v>
      </c>
      <c r="I748" s="7" t="s">
        <v>46</v>
      </c>
      <c r="J748" s="7" t="s">
        <v>47</v>
      </c>
      <c r="K748" s="7" t="s">
        <v>38</v>
      </c>
      <c r="L748" s="15">
        <v>4507082.5661568008</v>
      </c>
      <c r="M748" s="18"/>
      <c r="N748" s="17"/>
    </row>
    <row r="749" spans="1:14" ht="14.25" hidden="1" customHeight="1">
      <c r="A749" s="7" t="s">
        <v>58</v>
      </c>
      <c r="B749" s="7" t="s">
        <v>44</v>
      </c>
      <c r="C749" s="7" t="s">
        <v>42</v>
      </c>
      <c r="D749" s="13">
        <v>41518</v>
      </c>
      <c r="E749" s="13" t="str">
        <f>TEXT(Table2[[#This Row],[Month]],"mmmm")</f>
        <v>September</v>
      </c>
      <c r="F749" s="13" t="e">
        <f>CHOOSE(MONTH(Table2[[#This Row],[Actual Month]]),1,1,1,2,2,2,3,3,3,4,4,4)</f>
        <v>#VALUE!</v>
      </c>
      <c r="G749" s="14">
        <f t="shared" si="10"/>
        <v>9</v>
      </c>
      <c r="H749" s="14" t="s">
        <v>45</v>
      </c>
      <c r="I749" s="7" t="s">
        <v>46</v>
      </c>
      <c r="J749" s="7" t="s">
        <v>47</v>
      </c>
      <c r="K749" s="7" t="s">
        <v>38</v>
      </c>
      <c r="L749" s="15">
        <v>4703409.2060524803</v>
      </c>
      <c r="M749" s="18"/>
      <c r="N749" s="17"/>
    </row>
    <row r="750" spans="1:14" ht="14.25" hidden="1" customHeight="1">
      <c r="A750" s="7" t="s">
        <v>58</v>
      </c>
      <c r="B750" s="7" t="s">
        <v>44</v>
      </c>
      <c r="C750" s="7" t="s">
        <v>42</v>
      </c>
      <c r="D750" s="13">
        <v>41548</v>
      </c>
      <c r="E750" s="13" t="str">
        <f>TEXT(Table2[[#This Row],[Month]],"mmmm")</f>
        <v>October</v>
      </c>
      <c r="F750" s="13" t="e">
        <f>CHOOSE(MONTH(Table2[[#This Row],[Actual Month]]),1,1,1,2,2,2,3,3,3,4,4,4)</f>
        <v>#VALUE!</v>
      </c>
      <c r="G750" s="14">
        <f t="shared" si="10"/>
        <v>10</v>
      </c>
      <c r="H750" s="14" t="s">
        <v>45</v>
      </c>
      <c r="I750" s="7" t="s">
        <v>46</v>
      </c>
      <c r="J750" s="7" t="s">
        <v>47</v>
      </c>
      <c r="K750" s="7" t="s">
        <v>38</v>
      </c>
      <c r="L750" s="15">
        <v>6020479.2997298883</v>
      </c>
      <c r="M750" s="18"/>
      <c r="N750" s="17"/>
    </row>
    <row r="751" spans="1:14" ht="14.25" hidden="1" customHeight="1">
      <c r="A751" s="7" t="s">
        <v>58</v>
      </c>
      <c r="B751" s="7" t="s">
        <v>44</v>
      </c>
      <c r="C751" s="7" t="s">
        <v>42</v>
      </c>
      <c r="D751" s="13">
        <v>41579</v>
      </c>
      <c r="E751" s="13" t="str">
        <f>TEXT(Table2[[#This Row],[Month]],"mmmm")</f>
        <v>November</v>
      </c>
      <c r="F751" s="13" t="e">
        <f>CHOOSE(MONTH(Table2[[#This Row],[Actual Month]]),1,1,1,2,2,2,3,3,3,4,4,4)</f>
        <v>#VALUE!</v>
      </c>
      <c r="G751" s="14">
        <f t="shared" si="10"/>
        <v>11</v>
      </c>
      <c r="H751" s="14" t="s">
        <v>45</v>
      </c>
      <c r="I751" s="7" t="s">
        <v>46</v>
      </c>
      <c r="J751" s="7" t="s">
        <v>47</v>
      </c>
      <c r="K751" s="7" t="s">
        <v>38</v>
      </c>
      <c r="L751" s="15">
        <v>6461172.5917462073</v>
      </c>
      <c r="M751" s="18"/>
      <c r="N751" s="17"/>
    </row>
    <row r="752" spans="1:14" ht="14.25" hidden="1" customHeight="1">
      <c r="A752" s="7" t="s">
        <v>58</v>
      </c>
      <c r="B752" s="7" t="s">
        <v>44</v>
      </c>
      <c r="C752" s="7" t="s">
        <v>42</v>
      </c>
      <c r="D752" s="13">
        <v>41609</v>
      </c>
      <c r="E752" s="13" t="str">
        <f>TEXT(Table2[[#This Row],[Month]],"mmmm")</f>
        <v>December</v>
      </c>
      <c r="F752" s="13" t="e">
        <f>CHOOSE(MONTH(Table2[[#This Row],[Actual Month]]),1,1,1,2,2,2,3,3,3,4,4,4)</f>
        <v>#VALUE!</v>
      </c>
      <c r="G752" s="14">
        <f t="shared" si="10"/>
        <v>12</v>
      </c>
      <c r="H752" s="14" t="s">
        <v>45</v>
      </c>
      <c r="I752" s="7" t="s">
        <v>46</v>
      </c>
      <c r="J752" s="7" t="s">
        <v>47</v>
      </c>
      <c r="K752" s="7" t="s">
        <v>38</v>
      </c>
      <c r="L752" s="15">
        <v>3399470.2212770889</v>
      </c>
      <c r="M752" s="18"/>
      <c r="N752" s="17"/>
    </row>
    <row r="753" spans="1:14" ht="14.25" hidden="1" customHeight="1">
      <c r="A753" s="7" t="s">
        <v>58</v>
      </c>
      <c r="B753" s="7" t="s">
        <v>44</v>
      </c>
      <c r="C753" s="7" t="s">
        <v>42</v>
      </c>
      <c r="D753" s="13">
        <v>41640</v>
      </c>
      <c r="E753" s="13" t="str">
        <f>TEXT(Table2[[#This Row],[Month]],"mmmm")</f>
        <v>January</v>
      </c>
      <c r="F753" s="13" t="e">
        <f>CHOOSE(MONTH(Table2[[#This Row],[Actual Month]]),1,1,1,2,2,2,3,3,3,4,4,4)</f>
        <v>#VALUE!</v>
      </c>
      <c r="G753" s="14">
        <f t="shared" si="10"/>
        <v>1</v>
      </c>
      <c r="H753" s="14" t="s">
        <v>45</v>
      </c>
      <c r="I753" s="7" t="s">
        <v>46</v>
      </c>
      <c r="J753" s="7" t="s">
        <v>47</v>
      </c>
      <c r="K753" s="7" t="s">
        <v>38</v>
      </c>
      <c r="L753" s="15">
        <v>3168116.576105712</v>
      </c>
      <c r="M753" s="18"/>
      <c r="N753" s="17"/>
    </row>
    <row r="754" spans="1:14" ht="14.25" hidden="1" customHeight="1">
      <c r="A754" s="7" t="s">
        <v>58</v>
      </c>
      <c r="B754" s="7" t="s">
        <v>44</v>
      </c>
      <c r="C754" s="7" t="s">
        <v>42</v>
      </c>
      <c r="D754" s="13">
        <v>41671</v>
      </c>
      <c r="E754" s="13" t="str">
        <f>TEXT(Table2[[#This Row],[Month]],"mmmm")</f>
        <v>February</v>
      </c>
      <c r="F754" s="13" t="e">
        <f>CHOOSE(MONTH(Table2[[#This Row],[Actual Month]]),1,1,1,2,2,2,3,3,3,4,4,4)</f>
        <v>#VALUE!</v>
      </c>
      <c r="G754" s="14">
        <f t="shared" si="10"/>
        <v>2</v>
      </c>
      <c r="H754" s="14" t="s">
        <v>45</v>
      </c>
      <c r="I754" s="7" t="s">
        <v>46</v>
      </c>
      <c r="J754" s="7" t="s">
        <v>47</v>
      </c>
      <c r="K754" s="7" t="s">
        <v>38</v>
      </c>
      <c r="L754" s="15">
        <v>3601517.3685167041</v>
      </c>
      <c r="M754" s="18"/>
      <c r="N754" s="17"/>
    </row>
    <row r="755" spans="1:14" ht="14.25" hidden="1" customHeight="1">
      <c r="A755" s="7" t="s">
        <v>58</v>
      </c>
      <c r="B755" s="7" t="s">
        <v>44</v>
      </c>
      <c r="C755" s="7" t="s">
        <v>42</v>
      </c>
      <c r="D755" s="13">
        <v>41699</v>
      </c>
      <c r="E755" s="13" t="str">
        <f>TEXT(Table2[[#This Row],[Month]],"mmmm")</f>
        <v>March</v>
      </c>
      <c r="F755" s="13" t="e">
        <f>CHOOSE(MONTH(Table2[[#This Row],[Actual Month]]),1,1,1,2,2,2,3,3,3,4,4,4)</f>
        <v>#VALUE!</v>
      </c>
      <c r="G755" s="14">
        <f t="shared" si="10"/>
        <v>3</v>
      </c>
      <c r="H755" s="14" t="s">
        <v>45</v>
      </c>
      <c r="I755" s="7" t="s">
        <v>46</v>
      </c>
      <c r="J755" s="7" t="s">
        <v>47</v>
      </c>
      <c r="K755" s="7" t="s">
        <v>38</v>
      </c>
      <c r="L755" s="15">
        <v>3449559.2207462396</v>
      </c>
      <c r="M755" s="18"/>
      <c r="N755" s="17"/>
    </row>
    <row r="756" spans="1:14" ht="14.25" hidden="1" customHeight="1">
      <c r="A756" s="7" t="s">
        <v>58</v>
      </c>
      <c r="B756" s="7" t="s">
        <v>44</v>
      </c>
      <c r="C756" s="7" t="s">
        <v>42</v>
      </c>
      <c r="D756" s="13">
        <v>41730</v>
      </c>
      <c r="E756" s="13" t="str">
        <f>TEXT(Table2[[#This Row],[Month]],"mmmm")</f>
        <v>April</v>
      </c>
      <c r="F756" s="13" t="e">
        <f>CHOOSE(MONTH(Table2[[#This Row],[Actual Month]]),1,1,1,2,2,2,3,3,3,4,4,4)</f>
        <v>#VALUE!</v>
      </c>
      <c r="G756" s="14">
        <f t="shared" si="10"/>
        <v>4</v>
      </c>
      <c r="H756" s="14" t="s">
        <v>45</v>
      </c>
      <c r="I756" s="7" t="s">
        <v>46</v>
      </c>
      <c r="J756" s="7" t="s">
        <v>47</v>
      </c>
      <c r="K756" s="7" t="s">
        <v>38</v>
      </c>
      <c r="L756" s="15">
        <v>3875884.2425812325</v>
      </c>
      <c r="M756" s="18"/>
      <c r="N756" s="17"/>
    </row>
    <row r="757" spans="1:14" ht="14.25" hidden="1" customHeight="1">
      <c r="A757" s="7" t="s">
        <v>58</v>
      </c>
      <c r="B757" s="7" t="s">
        <v>44</v>
      </c>
      <c r="C757" s="7" t="s">
        <v>42</v>
      </c>
      <c r="D757" s="13">
        <v>41760</v>
      </c>
      <c r="E757" s="13" t="str">
        <f>TEXT(Table2[[#This Row],[Month]],"mmmm")</f>
        <v>May</v>
      </c>
      <c r="F757" s="13" t="e">
        <f>CHOOSE(MONTH(Table2[[#This Row],[Actual Month]]),1,1,1,2,2,2,3,3,3,4,4,4)</f>
        <v>#VALUE!</v>
      </c>
      <c r="G757" s="14">
        <f t="shared" si="10"/>
        <v>5</v>
      </c>
      <c r="H757" s="14" t="s">
        <v>45</v>
      </c>
      <c r="I757" s="7" t="s">
        <v>46</v>
      </c>
      <c r="J757" s="7" t="s">
        <v>47</v>
      </c>
      <c r="K757" s="7" t="s">
        <v>38</v>
      </c>
      <c r="L757" s="15">
        <v>4224276.0222364804</v>
      </c>
      <c r="M757" s="18"/>
      <c r="N757" s="17"/>
    </row>
    <row r="758" spans="1:14" ht="14.25" hidden="1" customHeight="1">
      <c r="A758" s="7" t="s">
        <v>58</v>
      </c>
      <c r="B758" s="7" t="s">
        <v>44</v>
      </c>
      <c r="C758" s="7" t="s">
        <v>42</v>
      </c>
      <c r="D758" s="13">
        <v>41791</v>
      </c>
      <c r="E758" s="13" t="str">
        <f>TEXT(Table2[[#This Row],[Month]],"mmmm")</f>
        <v>June</v>
      </c>
      <c r="F758" s="13" t="e">
        <f>CHOOSE(MONTH(Table2[[#This Row],[Actual Month]]),1,1,1,2,2,2,3,3,3,4,4,4)</f>
        <v>#VALUE!</v>
      </c>
      <c r="G758" s="14">
        <f t="shared" si="10"/>
        <v>6</v>
      </c>
      <c r="H758" s="14" t="s">
        <v>45</v>
      </c>
      <c r="I758" s="7" t="s">
        <v>46</v>
      </c>
      <c r="J758" s="7" t="s">
        <v>47</v>
      </c>
      <c r="K758" s="7" t="s">
        <v>38</v>
      </c>
      <c r="L758" s="15">
        <v>2229175.6542357123</v>
      </c>
      <c r="M758" s="18"/>
      <c r="N758" s="17"/>
    </row>
    <row r="759" spans="1:14" ht="14.25" hidden="1" customHeight="1">
      <c r="A759" s="7" t="s">
        <v>58</v>
      </c>
      <c r="B759" s="7" t="s">
        <v>44</v>
      </c>
      <c r="C759" s="7" t="s">
        <v>42</v>
      </c>
      <c r="D759" s="13">
        <v>41456</v>
      </c>
      <c r="E759" s="13" t="str">
        <f>TEXT(Table2[[#This Row],[Month]],"mmmm")</f>
        <v>July</v>
      </c>
      <c r="F759" s="13" t="e">
        <f>CHOOSE(MONTH(Table2[[#This Row],[Actual Month]]),1,1,1,2,2,2,3,3,3,4,4,4)</f>
        <v>#VALUE!</v>
      </c>
      <c r="G759" s="14">
        <f t="shared" si="10"/>
        <v>7</v>
      </c>
      <c r="H759" s="14" t="s">
        <v>45</v>
      </c>
      <c r="I759" s="7" t="s">
        <v>48</v>
      </c>
      <c r="J759" s="7" t="s">
        <v>49</v>
      </c>
      <c r="K759" s="7" t="s">
        <v>38</v>
      </c>
      <c r="L759" s="15">
        <v>1958496.2303689439</v>
      </c>
      <c r="M759" s="18"/>
      <c r="N759" s="17"/>
    </row>
    <row r="760" spans="1:14" ht="14.25" hidden="1" customHeight="1">
      <c r="A760" s="7" t="s">
        <v>58</v>
      </c>
      <c r="B760" s="7" t="s">
        <v>44</v>
      </c>
      <c r="C760" s="7" t="s">
        <v>42</v>
      </c>
      <c r="D760" s="13">
        <v>41487</v>
      </c>
      <c r="E760" s="13" t="str">
        <f>TEXT(Table2[[#This Row],[Month]],"mmmm")</f>
        <v>August</v>
      </c>
      <c r="F760" s="13" t="e">
        <f>CHOOSE(MONTH(Table2[[#This Row],[Actual Month]]),1,1,1,2,2,2,3,3,3,4,4,4)</f>
        <v>#VALUE!</v>
      </c>
      <c r="G760" s="14">
        <f t="shared" si="10"/>
        <v>8</v>
      </c>
      <c r="H760" s="14" t="s">
        <v>45</v>
      </c>
      <c r="I760" s="7" t="s">
        <v>48</v>
      </c>
      <c r="J760" s="7" t="s">
        <v>49</v>
      </c>
      <c r="K760" s="7" t="s">
        <v>38</v>
      </c>
      <c r="L760" s="15">
        <v>2195052.7782959999</v>
      </c>
      <c r="M760" s="18"/>
      <c r="N760" s="17"/>
    </row>
    <row r="761" spans="1:14" ht="14.25" hidden="1" customHeight="1">
      <c r="A761" s="7" t="s">
        <v>58</v>
      </c>
      <c r="B761" s="7" t="s">
        <v>44</v>
      </c>
      <c r="C761" s="7" t="s">
        <v>42</v>
      </c>
      <c r="D761" s="13">
        <v>41518</v>
      </c>
      <c r="E761" s="13" t="str">
        <f>TEXT(Table2[[#This Row],[Month]],"mmmm")</f>
        <v>September</v>
      </c>
      <c r="F761" s="13" t="e">
        <f>CHOOSE(MONTH(Table2[[#This Row],[Actual Month]]),1,1,1,2,2,2,3,3,3,4,4,4)</f>
        <v>#VALUE!</v>
      </c>
      <c r="G761" s="14">
        <f t="shared" si="10"/>
        <v>9</v>
      </c>
      <c r="H761" s="14" t="s">
        <v>45</v>
      </c>
      <c r="I761" s="7" t="s">
        <v>48</v>
      </c>
      <c r="J761" s="7" t="s">
        <v>49</v>
      </c>
      <c r="K761" s="7" t="s">
        <v>38</v>
      </c>
      <c r="L761" s="15">
        <v>2264552.5099384319</v>
      </c>
      <c r="M761" s="18"/>
      <c r="N761" s="17"/>
    </row>
    <row r="762" spans="1:14" ht="14.25" hidden="1" customHeight="1">
      <c r="A762" s="7" t="s">
        <v>58</v>
      </c>
      <c r="B762" s="7" t="s">
        <v>44</v>
      </c>
      <c r="C762" s="7" t="s">
        <v>42</v>
      </c>
      <c r="D762" s="13">
        <v>41548</v>
      </c>
      <c r="E762" s="13" t="str">
        <f>TEXT(Table2[[#This Row],[Month]],"mmmm")</f>
        <v>October</v>
      </c>
      <c r="F762" s="13" t="e">
        <f>CHOOSE(MONTH(Table2[[#This Row],[Actual Month]]),1,1,1,2,2,2,3,3,3,4,4,4)</f>
        <v>#VALUE!</v>
      </c>
      <c r="G762" s="14">
        <f t="shared" si="10"/>
        <v>10</v>
      </c>
      <c r="H762" s="14" t="s">
        <v>45</v>
      </c>
      <c r="I762" s="7" t="s">
        <v>48</v>
      </c>
      <c r="J762" s="7" t="s">
        <v>49</v>
      </c>
      <c r="K762" s="7" t="s">
        <v>38</v>
      </c>
      <c r="L762" s="15">
        <v>2839505.8993002246</v>
      </c>
      <c r="M762" s="18"/>
      <c r="N762" s="17"/>
    </row>
    <row r="763" spans="1:14" ht="14.25" hidden="1" customHeight="1">
      <c r="A763" s="7" t="s">
        <v>58</v>
      </c>
      <c r="B763" s="7" t="s">
        <v>44</v>
      </c>
      <c r="C763" s="7" t="s">
        <v>42</v>
      </c>
      <c r="D763" s="13">
        <v>41579</v>
      </c>
      <c r="E763" s="13" t="str">
        <f>TEXT(Table2[[#This Row],[Month]],"mmmm")</f>
        <v>November</v>
      </c>
      <c r="F763" s="13" t="e">
        <f>CHOOSE(MONTH(Table2[[#This Row],[Actual Month]]),1,1,1,2,2,2,3,3,3,4,4,4)</f>
        <v>#VALUE!</v>
      </c>
      <c r="G763" s="14">
        <f t="shared" si="10"/>
        <v>11</v>
      </c>
      <c r="H763" s="14" t="s">
        <v>45</v>
      </c>
      <c r="I763" s="7" t="s">
        <v>48</v>
      </c>
      <c r="J763" s="7" t="s">
        <v>49</v>
      </c>
      <c r="K763" s="7" t="s">
        <v>38</v>
      </c>
      <c r="L763" s="15">
        <v>3159420.5430006236</v>
      </c>
      <c r="M763" s="18"/>
      <c r="N763" s="17"/>
    </row>
    <row r="764" spans="1:14" ht="14.25" hidden="1" customHeight="1">
      <c r="A764" s="7" t="s">
        <v>58</v>
      </c>
      <c r="B764" s="7" t="s">
        <v>44</v>
      </c>
      <c r="C764" s="7" t="s">
        <v>42</v>
      </c>
      <c r="D764" s="13">
        <v>41609</v>
      </c>
      <c r="E764" s="13" t="str">
        <f>TEXT(Table2[[#This Row],[Month]],"mmmm")</f>
        <v>December</v>
      </c>
      <c r="F764" s="13" t="e">
        <f>CHOOSE(MONTH(Table2[[#This Row],[Actual Month]]),1,1,1,2,2,2,3,3,3,4,4,4)</f>
        <v>#VALUE!</v>
      </c>
      <c r="G764" s="14">
        <f t="shared" si="10"/>
        <v>12</v>
      </c>
      <c r="H764" s="14" t="s">
        <v>45</v>
      </c>
      <c r="I764" s="7" t="s">
        <v>48</v>
      </c>
      <c r="J764" s="7" t="s">
        <v>49</v>
      </c>
      <c r="K764" s="7" t="s">
        <v>38</v>
      </c>
      <c r="L764" s="15">
        <v>1724509.5598100165</v>
      </c>
      <c r="M764" s="18"/>
      <c r="N764" s="17"/>
    </row>
    <row r="765" spans="1:14" ht="14.25" hidden="1" customHeight="1">
      <c r="A765" s="7" t="s">
        <v>58</v>
      </c>
      <c r="B765" s="7" t="s">
        <v>44</v>
      </c>
      <c r="C765" s="7" t="s">
        <v>42</v>
      </c>
      <c r="D765" s="13">
        <v>41640</v>
      </c>
      <c r="E765" s="13" t="str">
        <f>TEXT(Table2[[#This Row],[Month]],"mmmm")</f>
        <v>January</v>
      </c>
      <c r="F765" s="13" t="e">
        <f>CHOOSE(MONTH(Table2[[#This Row],[Actual Month]]),1,1,1,2,2,2,3,3,3,4,4,4)</f>
        <v>#VALUE!</v>
      </c>
      <c r="G765" s="14">
        <f t="shared" si="10"/>
        <v>1</v>
      </c>
      <c r="H765" s="14" t="s">
        <v>45</v>
      </c>
      <c r="I765" s="7" t="s">
        <v>48</v>
      </c>
      <c r="J765" s="7" t="s">
        <v>49</v>
      </c>
      <c r="K765" s="7" t="s">
        <v>38</v>
      </c>
      <c r="L765" s="15">
        <v>1542913.9169346001</v>
      </c>
      <c r="M765" s="18"/>
      <c r="N765" s="17"/>
    </row>
    <row r="766" spans="1:14" ht="14.25" hidden="1" customHeight="1">
      <c r="A766" s="7" t="s">
        <v>58</v>
      </c>
      <c r="B766" s="7" t="s">
        <v>44</v>
      </c>
      <c r="C766" s="7" t="s">
        <v>42</v>
      </c>
      <c r="D766" s="13">
        <v>41671</v>
      </c>
      <c r="E766" s="13" t="str">
        <f>TEXT(Table2[[#This Row],[Month]],"mmmm")</f>
        <v>February</v>
      </c>
      <c r="F766" s="13" t="e">
        <f>CHOOSE(MONTH(Table2[[#This Row],[Actual Month]]),1,1,1,2,2,2,3,3,3,4,4,4)</f>
        <v>#VALUE!</v>
      </c>
      <c r="G766" s="14">
        <f t="shared" si="10"/>
        <v>2</v>
      </c>
      <c r="H766" s="14" t="s">
        <v>45</v>
      </c>
      <c r="I766" s="7" t="s">
        <v>48</v>
      </c>
      <c r="J766" s="7" t="s">
        <v>49</v>
      </c>
      <c r="K766" s="7" t="s">
        <v>38</v>
      </c>
      <c r="L766" s="15">
        <v>1820402.6309305201</v>
      </c>
      <c r="M766" s="18"/>
      <c r="N766" s="17"/>
    </row>
    <row r="767" spans="1:14" ht="14.25" hidden="1" customHeight="1">
      <c r="A767" s="7" t="s">
        <v>58</v>
      </c>
      <c r="B767" s="7" t="s">
        <v>44</v>
      </c>
      <c r="C767" s="7" t="s">
        <v>42</v>
      </c>
      <c r="D767" s="13">
        <v>41699</v>
      </c>
      <c r="E767" s="13" t="str">
        <f>TEXT(Table2[[#This Row],[Month]],"mmmm")</f>
        <v>March</v>
      </c>
      <c r="F767" s="13" t="e">
        <f>CHOOSE(MONTH(Table2[[#This Row],[Actual Month]]),1,1,1,2,2,2,3,3,3,4,4,4)</f>
        <v>#VALUE!</v>
      </c>
      <c r="G767" s="14">
        <f t="shared" si="10"/>
        <v>3</v>
      </c>
      <c r="H767" s="14" t="s">
        <v>45</v>
      </c>
      <c r="I767" s="7" t="s">
        <v>48</v>
      </c>
      <c r="J767" s="7" t="s">
        <v>49</v>
      </c>
      <c r="K767" s="7" t="s">
        <v>38</v>
      </c>
      <c r="L767" s="15">
        <v>1771550.3477915039</v>
      </c>
      <c r="M767" s="18"/>
      <c r="N767" s="17"/>
    </row>
    <row r="768" spans="1:14" ht="14.25" hidden="1" customHeight="1">
      <c r="A768" s="7" t="s">
        <v>58</v>
      </c>
      <c r="B768" s="7" t="s">
        <v>44</v>
      </c>
      <c r="C768" s="7" t="s">
        <v>42</v>
      </c>
      <c r="D768" s="13">
        <v>41730</v>
      </c>
      <c r="E768" s="13" t="str">
        <f>TEXT(Table2[[#This Row],[Month]],"mmmm")</f>
        <v>April</v>
      </c>
      <c r="F768" s="13" t="e">
        <f>CHOOSE(MONTH(Table2[[#This Row],[Actual Month]]),1,1,1,2,2,2,3,3,3,4,4,4)</f>
        <v>#VALUE!</v>
      </c>
      <c r="G768" s="14">
        <f t="shared" si="10"/>
        <v>4</v>
      </c>
      <c r="H768" s="14" t="s">
        <v>45</v>
      </c>
      <c r="I768" s="7" t="s">
        <v>48</v>
      </c>
      <c r="J768" s="7" t="s">
        <v>49</v>
      </c>
      <c r="K768" s="7" t="s">
        <v>38</v>
      </c>
      <c r="L768" s="15">
        <v>1908978.5663007363</v>
      </c>
      <c r="M768" s="18"/>
      <c r="N768" s="17"/>
    </row>
    <row r="769" spans="1:14" ht="14.25" hidden="1" customHeight="1">
      <c r="A769" s="7" t="s">
        <v>58</v>
      </c>
      <c r="B769" s="7" t="s">
        <v>44</v>
      </c>
      <c r="C769" s="7" t="s">
        <v>42</v>
      </c>
      <c r="D769" s="13">
        <v>41760</v>
      </c>
      <c r="E769" s="13" t="str">
        <f>TEXT(Table2[[#This Row],[Month]],"mmmm")</f>
        <v>May</v>
      </c>
      <c r="F769" s="13" t="e">
        <f>CHOOSE(MONTH(Table2[[#This Row],[Actual Month]]),1,1,1,2,2,2,3,3,3,4,4,4)</f>
        <v>#VALUE!</v>
      </c>
      <c r="G769" s="14">
        <f t="shared" si="10"/>
        <v>5</v>
      </c>
      <c r="H769" s="14" t="s">
        <v>45</v>
      </c>
      <c r="I769" s="7" t="s">
        <v>48</v>
      </c>
      <c r="J769" s="7" t="s">
        <v>49</v>
      </c>
      <c r="K769" s="7" t="s">
        <v>38</v>
      </c>
      <c r="L769" s="15">
        <v>2224548.7175923204</v>
      </c>
      <c r="M769" s="18"/>
      <c r="N769" s="17"/>
    </row>
    <row r="770" spans="1:14" ht="14.25" hidden="1" customHeight="1">
      <c r="A770" s="7" t="s">
        <v>58</v>
      </c>
      <c r="B770" s="7" t="s">
        <v>44</v>
      </c>
      <c r="C770" s="7" t="s">
        <v>42</v>
      </c>
      <c r="D770" s="13">
        <v>41791</v>
      </c>
      <c r="E770" s="13" t="str">
        <f>TEXT(Table2[[#This Row],[Month]],"mmmm")</f>
        <v>June</v>
      </c>
      <c r="F770" s="13" t="e">
        <f>CHOOSE(MONTH(Table2[[#This Row],[Actual Month]]),1,1,1,2,2,2,3,3,3,4,4,4)</f>
        <v>#VALUE!</v>
      </c>
      <c r="G770" s="14">
        <f t="shared" si="10"/>
        <v>6</v>
      </c>
      <c r="H770" s="14" t="s">
        <v>45</v>
      </c>
      <c r="I770" s="7" t="s">
        <v>48</v>
      </c>
      <c r="J770" s="7" t="s">
        <v>49</v>
      </c>
      <c r="K770" s="7" t="s">
        <v>38</v>
      </c>
      <c r="L770" s="15">
        <v>1199138.0695781759</v>
      </c>
      <c r="M770" s="18"/>
      <c r="N770" s="17"/>
    </row>
    <row r="771" spans="1:14" ht="14.25" hidden="1" customHeight="1">
      <c r="A771" s="7" t="s">
        <v>58</v>
      </c>
      <c r="B771" s="7" t="s">
        <v>44</v>
      </c>
      <c r="C771" s="7" t="s">
        <v>42</v>
      </c>
      <c r="D771" s="13">
        <v>41456</v>
      </c>
      <c r="E771" s="13" t="str">
        <f>TEXT(Table2[[#This Row],[Month]],"mmmm")</f>
        <v>July</v>
      </c>
      <c r="F771" s="13" t="e">
        <f>CHOOSE(MONTH(Table2[[#This Row],[Actual Month]]),1,1,1,2,2,2,3,3,3,4,4,4)</f>
        <v>#VALUE!</v>
      </c>
      <c r="G771" s="14">
        <f t="shared" si="10"/>
        <v>7</v>
      </c>
      <c r="H771" s="14" t="s">
        <v>45</v>
      </c>
      <c r="I771" s="7" t="s">
        <v>48</v>
      </c>
      <c r="J771" s="7" t="s">
        <v>50</v>
      </c>
      <c r="K771" s="7" t="s">
        <v>38</v>
      </c>
      <c r="L771" s="15">
        <v>1652868.9853267202</v>
      </c>
      <c r="M771" s="18"/>
      <c r="N771" s="17"/>
    </row>
    <row r="772" spans="1:14" ht="14.25" hidden="1" customHeight="1">
      <c r="A772" s="7" t="s">
        <v>58</v>
      </c>
      <c r="B772" s="7" t="s">
        <v>44</v>
      </c>
      <c r="C772" s="7" t="s">
        <v>42</v>
      </c>
      <c r="D772" s="13">
        <v>41487</v>
      </c>
      <c r="E772" s="13" t="str">
        <f>TEXT(Table2[[#This Row],[Month]],"mmmm")</f>
        <v>August</v>
      </c>
      <c r="F772" s="13" t="e">
        <f>CHOOSE(MONTH(Table2[[#This Row],[Actual Month]]),1,1,1,2,2,2,3,3,3,4,4,4)</f>
        <v>#VALUE!</v>
      </c>
      <c r="G772" s="14">
        <f t="shared" si="10"/>
        <v>8</v>
      </c>
      <c r="H772" s="14" t="s">
        <v>45</v>
      </c>
      <c r="I772" s="7" t="s">
        <v>48</v>
      </c>
      <c r="J772" s="7" t="s">
        <v>50</v>
      </c>
      <c r="K772" s="7" t="s">
        <v>38</v>
      </c>
      <c r="L772" s="15">
        <v>1940369.6316480001</v>
      </c>
      <c r="M772" s="18"/>
      <c r="N772" s="17"/>
    </row>
    <row r="773" spans="1:14" ht="14.25" hidden="1" customHeight="1">
      <c r="A773" s="7" t="s">
        <v>58</v>
      </c>
      <c r="B773" s="7" t="s">
        <v>44</v>
      </c>
      <c r="C773" s="7" t="s">
        <v>42</v>
      </c>
      <c r="D773" s="13">
        <v>41518</v>
      </c>
      <c r="E773" s="13" t="str">
        <f>TEXT(Table2[[#This Row],[Month]],"mmmm")</f>
        <v>September</v>
      </c>
      <c r="F773" s="13" t="e">
        <f>CHOOSE(MONTH(Table2[[#This Row],[Actual Month]]),1,1,1,2,2,2,3,3,3,4,4,4)</f>
        <v>#VALUE!</v>
      </c>
      <c r="G773" s="14">
        <f t="shared" si="10"/>
        <v>9</v>
      </c>
      <c r="H773" s="14" t="s">
        <v>45</v>
      </c>
      <c r="I773" s="7" t="s">
        <v>48</v>
      </c>
      <c r="J773" s="7" t="s">
        <v>50</v>
      </c>
      <c r="K773" s="7" t="s">
        <v>38</v>
      </c>
      <c r="L773" s="15">
        <v>2031601.7410147204</v>
      </c>
      <c r="M773" s="18"/>
      <c r="N773" s="17"/>
    </row>
    <row r="774" spans="1:14" ht="14.25" hidden="1" customHeight="1">
      <c r="A774" s="7" t="s">
        <v>58</v>
      </c>
      <c r="B774" s="7" t="s">
        <v>44</v>
      </c>
      <c r="C774" s="7" t="s">
        <v>42</v>
      </c>
      <c r="D774" s="13">
        <v>41548</v>
      </c>
      <c r="E774" s="13" t="str">
        <f>TEXT(Table2[[#This Row],[Month]],"mmmm")</f>
        <v>October</v>
      </c>
      <c r="F774" s="13" t="e">
        <f>CHOOSE(MONTH(Table2[[#This Row],[Actual Month]]),1,1,1,2,2,2,3,3,3,4,4,4)</f>
        <v>#VALUE!</v>
      </c>
      <c r="G774" s="14">
        <f t="shared" si="10"/>
        <v>10</v>
      </c>
      <c r="H774" s="14" t="s">
        <v>45</v>
      </c>
      <c r="I774" s="7" t="s">
        <v>48</v>
      </c>
      <c r="J774" s="7" t="s">
        <v>50</v>
      </c>
      <c r="K774" s="7" t="s">
        <v>38</v>
      </c>
      <c r="L774" s="15">
        <v>2784735.3475135607</v>
      </c>
      <c r="M774" s="18"/>
      <c r="N774" s="17"/>
    </row>
    <row r="775" spans="1:14" ht="14.25" hidden="1" customHeight="1">
      <c r="A775" s="7" t="s">
        <v>58</v>
      </c>
      <c r="B775" s="7" t="s">
        <v>44</v>
      </c>
      <c r="C775" s="7" t="s">
        <v>42</v>
      </c>
      <c r="D775" s="13">
        <v>41579</v>
      </c>
      <c r="E775" s="13" t="str">
        <f>TEXT(Table2[[#This Row],[Month]],"mmmm")</f>
        <v>November</v>
      </c>
      <c r="F775" s="13" t="e">
        <f>CHOOSE(MONTH(Table2[[#This Row],[Actual Month]]),1,1,1,2,2,2,3,3,3,4,4,4)</f>
        <v>#VALUE!</v>
      </c>
      <c r="G775" s="14">
        <f t="shared" si="10"/>
        <v>11</v>
      </c>
      <c r="H775" s="14" t="s">
        <v>45</v>
      </c>
      <c r="I775" s="7" t="s">
        <v>48</v>
      </c>
      <c r="J775" s="7" t="s">
        <v>50</v>
      </c>
      <c r="K775" s="7" t="s">
        <v>38</v>
      </c>
      <c r="L775" s="15">
        <v>2777158.7847141596</v>
      </c>
      <c r="M775" s="18"/>
      <c r="N775" s="17"/>
    </row>
    <row r="776" spans="1:14" ht="14.25" hidden="1" customHeight="1">
      <c r="A776" s="7" t="s">
        <v>58</v>
      </c>
      <c r="B776" s="7" t="s">
        <v>44</v>
      </c>
      <c r="C776" s="7" t="s">
        <v>42</v>
      </c>
      <c r="D776" s="13">
        <v>41609</v>
      </c>
      <c r="E776" s="13" t="str">
        <f>TEXT(Table2[[#This Row],[Month]],"mmmm")</f>
        <v>December</v>
      </c>
      <c r="F776" s="13" t="e">
        <f>CHOOSE(MONTH(Table2[[#This Row],[Actual Month]]),1,1,1,2,2,2,3,3,3,4,4,4)</f>
        <v>#VALUE!</v>
      </c>
      <c r="G776" s="14">
        <f t="shared" si="10"/>
        <v>12</v>
      </c>
      <c r="H776" s="14" t="s">
        <v>45</v>
      </c>
      <c r="I776" s="7" t="s">
        <v>48</v>
      </c>
      <c r="J776" s="7" t="s">
        <v>50</v>
      </c>
      <c r="K776" s="7" t="s">
        <v>38</v>
      </c>
      <c r="L776" s="15">
        <v>1505235.4723879206</v>
      </c>
      <c r="M776" s="18"/>
      <c r="N776" s="17"/>
    </row>
    <row r="777" spans="1:14" ht="14.25" hidden="1" customHeight="1">
      <c r="A777" s="7" t="s">
        <v>58</v>
      </c>
      <c r="B777" s="7" t="s">
        <v>44</v>
      </c>
      <c r="C777" s="7" t="s">
        <v>42</v>
      </c>
      <c r="D777" s="13">
        <v>41640</v>
      </c>
      <c r="E777" s="13" t="str">
        <f>TEXT(Table2[[#This Row],[Month]],"mmmm")</f>
        <v>January</v>
      </c>
      <c r="F777" s="13" t="e">
        <f>CHOOSE(MONTH(Table2[[#This Row],[Actual Month]]),1,1,1,2,2,2,3,3,3,4,4,4)</f>
        <v>#VALUE!</v>
      </c>
      <c r="G777" s="14">
        <f t="shared" si="10"/>
        <v>1</v>
      </c>
      <c r="H777" s="14" t="s">
        <v>45</v>
      </c>
      <c r="I777" s="7" t="s">
        <v>48</v>
      </c>
      <c r="J777" s="7" t="s">
        <v>50</v>
      </c>
      <c r="K777" s="7" t="s">
        <v>38</v>
      </c>
      <c r="L777" s="15">
        <v>1375663.6681960202</v>
      </c>
      <c r="M777" s="18"/>
      <c r="N777" s="17"/>
    </row>
    <row r="778" spans="1:14" ht="14.25" hidden="1" customHeight="1">
      <c r="A778" s="7" t="s">
        <v>58</v>
      </c>
      <c r="B778" s="7" t="s">
        <v>44</v>
      </c>
      <c r="C778" s="7" t="s">
        <v>42</v>
      </c>
      <c r="D778" s="13">
        <v>41671</v>
      </c>
      <c r="E778" s="13" t="str">
        <f>TEXT(Table2[[#This Row],[Month]],"mmmm")</f>
        <v>February</v>
      </c>
      <c r="F778" s="13" t="e">
        <f>CHOOSE(MONTH(Table2[[#This Row],[Actual Month]]),1,1,1,2,2,2,3,3,3,4,4,4)</f>
        <v>#VALUE!</v>
      </c>
      <c r="G778" s="14">
        <f t="shared" si="10"/>
        <v>2</v>
      </c>
      <c r="H778" s="14" t="s">
        <v>45</v>
      </c>
      <c r="I778" s="7" t="s">
        <v>48</v>
      </c>
      <c r="J778" s="7" t="s">
        <v>50</v>
      </c>
      <c r="K778" s="7" t="s">
        <v>38</v>
      </c>
      <c r="L778" s="15">
        <v>1475521.04291592</v>
      </c>
      <c r="M778" s="18"/>
      <c r="N778" s="17"/>
    </row>
    <row r="779" spans="1:14" ht="14.25" hidden="1" customHeight="1">
      <c r="A779" s="7" t="s">
        <v>58</v>
      </c>
      <c r="B779" s="7" t="s">
        <v>44</v>
      </c>
      <c r="C779" s="7" t="s">
        <v>42</v>
      </c>
      <c r="D779" s="13">
        <v>41699</v>
      </c>
      <c r="E779" s="13" t="str">
        <f>TEXT(Table2[[#This Row],[Month]],"mmmm")</f>
        <v>March</v>
      </c>
      <c r="F779" s="13" t="e">
        <f>CHOOSE(MONTH(Table2[[#This Row],[Actual Month]]),1,1,1,2,2,2,3,3,3,4,4,4)</f>
        <v>#VALUE!</v>
      </c>
      <c r="G779" s="14">
        <f t="shared" si="10"/>
        <v>3</v>
      </c>
      <c r="H779" s="14" t="s">
        <v>45</v>
      </c>
      <c r="I779" s="7" t="s">
        <v>48</v>
      </c>
      <c r="J779" s="7" t="s">
        <v>50</v>
      </c>
      <c r="K779" s="7" t="s">
        <v>38</v>
      </c>
      <c r="L779" s="15">
        <v>1513094.2096040398</v>
      </c>
      <c r="M779" s="18"/>
      <c r="N779" s="17"/>
    </row>
    <row r="780" spans="1:14" ht="14.25" hidden="1" customHeight="1">
      <c r="A780" s="7" t="s">
        <v>58</v>
      </c>
      <c r="B780" s="7" t="s">
        <v>44</v>
      </c>
      <c r="C780" s="7" t="s">
        <v>42</v>
      </c>
      <c r="D780" s="13">
        <v>41730</v>
      </c>
      <c r="E780" s="13" t="str">
        <f>TEXT(Table2[[#This Row],[Month]],"mmmm")</f>
        <v>April</v>
      </c>
      <c r="F780" s="13" t="e">
        <f>CHOOSE(MONTH(Table2[[#This Row],[Actual Month]]),1,1,1,2,2,2,3,3,3,4,4,4)</f>
        <v>#VALUE!</v>
      </c>
      <c r="G780" s="14">
        <f t="shared" si="10"/>
        <v>4</v>
      </c>
      <c r="H780" s="14" t="s">
        <v>45</v>
      </c>
      <c r="I780" s="7" t="s">
        <v>48</v>
      </c>
      <c r="J780" s="7" t="s">
        <v>50</v>
      </c>
      <c r="K780" s="7" t="s">
        <v>38</v>
      </c>
      <c r="L780" s="15">
        <v>1628187.8009364803</v>
      </c>
      <c r="M780" s="18"/>
      <c r="N780" s="17"/>
    </row>
    <row r="781" spans="1:14" ht="14.25" hidden="1" customHeight="1">
      <c r="A781" s="7" t="s">
        <v>58</v>
      </c>
      <c r="B781" s="7" t="s">
        <v>44</v>
      </c>
      <c r="C781" s="7" t="s">
        <v>42</v>
      </c>
      <c r="D781" s="13">
        <v>41760</v>
      </c>
      <c r="E781" s="13" t="str">
        <f>TEXT(Table2[[#This Row],[Month]],"mmmm")</f>
        <v>May</v>
      </c>
      <c r="F781" s="13" t="e">
        <f>CHOOSE(MONTH(Table2[[#This Row],[Actual Month]]),1,1,1,2,2,2,3,3,3,4,4,4)</f>
        <v>#VALUE!</v>
      </c>
      <c r="G781" s="14">
        <f t="shared" si="10"/>
        <v>5</v>
      </c>
      <c r="H781" s="14" t="s">
        <v>45</v>
      </c>
      <c r="I781" s="7" t="s">
        <v>48</v>
      </c>
      <c r="J781" s="7" t="s">
        <v>50</v>
      </c>
      <c r="K781" s="7" t="s">
        <v>38</v>
      </c>
      <c r="L781" s="15">
        <v>1857077.4607560001</v>
      </c>
      <c r="M781" s="18"/>
      <c r="N781" s="17"/>
    </row>
    <row r="782" spans="1:14" ht="14.25" hidden="1" customHeight="1">
      <c r="A782" s="7" t="s">
        <v>58</v>
      </c>
      <c r="B782" s="7" t="s">
        <v>44</v>
      </c>
      <c r="C782" s="7" t="s">
        <v>42</v>
      </c>
      <c r="D782" s="13">
        <v>41791</v>
      </c>
      <c r="E782" s="13" t="str">
        <f>TEXT(Table2[[#This Row],[Month]],"mmmm")</f>
        <v>June</v>
      </c>
      <c r="F782" s="13" t="e">
        <f>CHOOSE(MONTH(Table2[[#This Row],[Actual Month]]),1,1,1,2,2,2,3,3,3,4,4,4)</f>
        <v>#VALUE!</v>
      </c>
      <c r="G782" s="14">
        <f t="shared" si="10"/>
        <v>6</v>
      </c>
      <c r="H782" s="14" t="s">
        <v>45</v>
      </c>
      <c r="I782" s="7" t="s">
        <v>48</v>
      </c>
      <c r="J782" s="7" t="s">
        <v>50</v>
      </c>
      <c r="K782" s="7" t="s">
        <v>38</v>
      </c>
      <c r="L782" s="15">
        <v>981974.46025223995</v>
      </c>
      <c r="M782" s="18"/>
      <c r="N782" s="17"/>
    </row>
    <row r="783" spans="1:14" ht="14.25" hidden="1" customHeight="1">
      <c r="A783" s="7" t="s">
        <v>58</v>
      </c>
      <c r="B783" s="7" t="s">
        <v>44</v>
      </c>
      <c r="C783" s="7" t="s">
        <v>42</v>
      </c>
      <c r="D783" s="13">
        <v>41456</v>
      </c>
      <c r="E783" s="13" t="str">
        <f>TEXT(Table2[[#This Row],[Month]],"mmmm")</f>
        <v>July</v>
      </c>
      <c r="F783" s="13" t="e">
        <f>CHOOSE(MONTH(Table2[[#This Row],[Actual Month]]),1,1,1,2,2,2,3,3,3,4,4,4)</f>
        <v>#VALUE!</v>
      </c>
      <c r="G783" s="14">
        <f t="shared" si="10"/>
        <v>7</v>
      </c>
      <c r="H783" s="14" t="s">
        <v>45</v>
      </c>
      <c r="I783" s="7" t="s">
        <v>51</v>
      </c>
      <c r="J783" s="7" t="s">
        <v>52</v>
      </c>
      <c r="K783" s="7" t="s">
        <v>38</v>
      </c>
      <c r="L783" s="15">
        <v>1583857.8672582491</v>
      </c>
      <c r="M783" s="18"/>
      <c r="N783" s="17"/>
    </row>
    <row r="784" spans="1:14" ht="14.25" hidden="1" customHeight="1">
      <c r="A784" s="7" t="s">
        <v>58</v>
      </c>
      <c r="B784" s="7" t="s">
        <v>44</v>
      </c>
      <c r="C784" s="7" t="s">
        <v>42</v>
      </c>
      <c r="D784" s="13">
        <v>41487</v>
      </c>
      <c r="E784" s="13" t="str">
        <f>TEXT(Table2[[#This Row],[Month]],"mmmm")</f>
        <v>August</v>
      </c>
      <c r="F784" s="13" t="e">
        <f>CHOOSE(MONTH(Table2[[#This Row],[Actual Month]]),1,1,1,2,2,2,3,3,3,4,4,4)</f>
        <v>#VALUE!</v>
      </c>
      <c r="G784" s="14">
        <f t="shared" si="10"/>
        <v>8</v>
      </c>
      <c r="H784" s="14" t="s">
        <v>45</v>
      </c>
      <c r="I784" s="7" t="s">
        <v>51</v>
      </c>
      <c r="J784" s="7" t="s">
        <v>52</v>
      </c>
      <c r="K784" s="7" t="s">
        <v>38</v>
      </c>
      <c r="L784" s="15">
        <v>1861716.078207552</v>
      </c>
      <c r="M784" s="18"/>
      <c r="N784" s="17"/>
    </row>
    <row r="785" spans="1:14" ht="14.25" hidden="1" customHeight="1">
      <c r="A785" s="7" t="s">
        <v>58</v>
      </c>
      <c r="B785" s="7" t="s">
        <v>44</v>
      </c>
      <c r="C785" s="7" t="s">
        <v>42</v>
      </c>
      <c r="D785" s="13">
        <v>41518</v>
      </c>
      <c r="E785" s="13" t="str">
        <f>TEXT(Table2[[#This Row],[Month]],"mmmm")</f>
        <v>September</v>
      </c>
      <c r="F785" s="13" t="e">
        <f>CHOOSE(MONTH(Table2[[#This Row],[Actual Month]]),1,1,1,2,2,2,3,3,3,4,4,4)</f>
        <v>#VALUE!</v>
      </c>
      <c r="G785" s="14">
        <f t="shared" si="10"/>
        <v>9</v>
      </c>
      <c r="H785" s="14" t="s">
        <v>45</v>
      </c>
      <c r="I785" s="7" t="s">
        <v>51</v>
      </c>
      <c r="J785" s="7" t="s">
        <v>52</v>
      </c>
      <c r="K785" s="7" t="s">
        <v>38</v>
      </c>
      <c r="L785" s="15">
        <v>1818760.5971448703</v>
      </c>
      <c r="M785" s="18"/>
      <c r="N785" s="17"/>
    </row>
    <row r="786" spans="1:14" ht="14.25" hidden="1" customHeight="1">
      <c r="A786" s="7" t="s">
        <v>58</v>
      </c>
      <c r="B786" s="7" t="s">
        <v>44</v>
      </c>
      <c r="C786" s="7" t="s">
        <v>42</v>
      </c>
      <c r="D786" s="13">
        <v>41548</v>
      </c>
      <c r="E786" s="13" t="str">
        <f>TEXT(Table2[[#This Row],[Month]],"mmmm")</f>
        <v>October</v>
      </c>
      <c r="F786" s="13" t="e">
        <f>CHOOSE(MONTH(Table2[[#This Row],[Actual Month]]),1,1,1,2,2,2,3,3,3,4,4,4)</f>
        <v>#VALUE!</v>
      </c>
      <c r="G786" s="14">
        <f t="shared" si="10"/>
        <v>10</v>
      </c>
      <c r="H786" s="14" t="s">
        <v>45</v>
      </c>
      <c r="I786" s="7" t="s">
        <v>51</v>
      </c>
      <c r="J786" s="7" t="s">
        <v>52</v>
      </c>
      <c r="K786" s="7" t="s">
        <v>38</v>
      </c>
      <c r="L786" s="15">
        <v>2304966.198724838</v>
      </c>
      <c r="M786" s="18"/>
      <c r="N786" s="17"/>
    </row>
    <row r="787" spans="1:14" ht="14.25" hidden="1" customHeight="1">
      <c r="A787" s="7" t="s">
        <v>58</v>
      </c>
      <c r="B787" s="7" t="s">
        <v>44</v>
      </c>
      <c r="C787" s="7" t="s">
        <v>42</v>
      </c>
      <c r="D787" s="13">
        <v>41579</v>
      </c>
      <c r="E787" s="13" t="str">
        <f>TEXT(Table2[[#This Row],[Month]],"mmmm")</f>
        <v>November</v>
      </c>
      <c r="F787" s="13" t="e">
        <f>CHOOSE(MONTH(Table2[[#This Row],[Actual Month]]),1,1,1,2,2,2,3,3,3,4,4,4)</f>
        <v>#VALUE!</v>
      </c>
      <c r="G787" s="14">
        <f t="shared" si="10"/>
        <v>11</v>
      </c>
      <c r="H787" s="14" t="s">
        <v>45</v>
      </c>
      <c r="I787" s="7" t="s">
        <v>51</v>
      </c>
      <c r="J787" s="7" t="s">
        <v>52</v>
      </c>
      <c r="K787" s="7" t="s">
        <v>38</v>
      </c>
      <c r="L787" s="15">
        <v>2440357.2575165858</v>
      </c>
      <c r="M787" s="18"/>
      <c r="N787" s="17"/>
    </row>
    <row r="788" spans="1:14" ht="14.25" hidden="1" customHeight="1">
      <c r="A788" s="7" t="s">
        <v>58</v>
      </c>
      <c r="B788" s="7" t="s">
        <v>44</v>
      </c>
      <c r="C788" s="7" t="s">
        <v>42</v>
      </c>
      <c r="D788" s="13">
        <v>41609</v>
      </c>
      <c r="E788" s="13" t="str">
        <f>TEXT(Table2[[#This Row],[Month]],"mmmm")</f>
        <v>December</v>
      </c>
      <c r="F788" s="13" t="e">
        <f>CHOOSE(MONTH(Table2[[#This Row],[Actual Month]]),1,1,1,2,2,2,3,3,3,4,4,4)</f>
        <v>#VALUE!</v>
      </c>
      <c r="G788" s="14">
        <f t="shared" si="10"/>
        <v>12</v>
      </c>
      <c r="H788" s="14" t="s">
        <v>45</v>
      </c>
      <c r="I788" s="7" t="s">
        <v>51</v>
      </c>
      <c r="J788" s="7" t="s">
        <v>52</v>
      </c>
      <c r="K788" s="7" t="s">
        <v>38</v>
      </c>
      <c r="L788" s="15">
        <v>1365336.6411364649</v>
      </c>
      <c r="M788" s="18"/>
      <c r="N788" s="17"/>
    </row>
    <row r="789" spans="1:14" ht="14.25" hidden="1" customHeight="1">
      <c r="A789" s="7" t="s">
        <v>58</v>
      </c>
      <c r="B789" s="7" t="s">
        <v>44</v>
      </c>
      <c r="C789" s="7" t="s">
        <v>42</v>
      </c>
      <c r="D789" s="13">
        <v>41640</v>
      </c>
      <c r="E789" s="13" t="str">
        <f>TEXT(Table2[[#This Row],[Month]],"mmmm")</f>
        <v>January</v>
      </c>
      <c r="F789" s="13" t="e">
        <f>CHOOSE(MONTH(Table2[[#This Row],[Actual Month]]),1,1,1,2,2,2,3,3,3,4,4,4)</f>
        <v>#VALUE!</v>
      </c>
      <c r="G789" s="14">
        <f t="shared" si="10"/>
        <v>1</v>
      </c>
      <c r="H789" s="14" t="s">
        <v>45</v>
      </c>
      <c r="I789" s="7" t="s">
        <v>51</v>
      </c>
      <c r="J789" s="7" t="s">
        <v>52</v>
      </c>
      <c r="K789" s="7" t="s">
        <v>38</v>
      </c>
      <c r="L789" s="15">
        <v>1211465.2302915659</v>
      </c>
      <c r="M789" s="18"/>
      <c r="N789" s="17"/>
    </row>
    <row r="790" spans="1:14" ht="14.25" hidden="1" customHeight="1">
      <c r="A790" s="7" t="s">
        <v>58</v>
      </c>
      <c r="B790" s="7" t="s">
        <v>44</v>
      </c>
      <c r="C790" s="7" t="s">
        <v>42</v>
      </c>
      <c r="D790" s="13">
        <v>41671</v>
      </c>
      <c r="E790" s="13" t="str">
        <f>TEXT(Table2[[#This Row],[Month]],"mmmm")</f>
        <v>February</v>
      </c>
      <c r="F790" s="13" t="e">
        <f>CHOOSE(MONTH(Table2[[#This Row],[Actual Month]]),1,1,1,2,2,2,3,3,3,4,4,4)</f>
        <v>#VALUE!</v>
      </c>
      <c r="G790" s="14">
        <f t="shared" si="10"/>
        <v>2</v>
      </c>
      <c r="H790" s="14" t="s">
        <v>45</v>
      </c>
      <c r="I790" s="7" t="s">
        <v>51</v>
      </c>
      <c r="J790" s="7" t="s">
        <v>52</v>
      </c>
      <c r="K790" s="7" t="s">
        <v>38</v>
      </c>
      <c r="L790" s="15">
        <v>1521468.8063359074</v>
      </c>
      <c r="M790" s="18"/>
      <c r="N790" s="17"/>
    </row>
    <row r="791" spans="1:14" ht="14.25" hidden="1" customHeight="1">
      <c r="A791" s="7" t="s">
        <v>58</v>
      </c>
      <c r="B791" s="7" t="s">
        <v>44</v>
      </c>
      <c r="C791" s="7" t="s">
        <v>42</v>
      </c>
      <c r="D791" s="13">
        <v>41699</v>
      </c>
      <c r="E791" s="13" t="str">
        <f>TEXT(Table2[[#This Row],[Month]],"mmmm")</f>
        <v>March</v>
      </c>
      <c r="F791" s="13" t="e">
        <f>CHOOSE(MONTH(Table2[[#This Row],[Actual Month]]),1,1,1,2,2,2,3,3,3,4,4,4)</f>
        <v>#VALUE!</v>
      </c>
      <c r="G791" s="14">
        <f t="shared" ref="G791:G842" si="11">MONTH(D791)</f>
        <v>3</v>
      </c>
      <c r="H791" s="14" t="s">
        <v>45</v>
      </c>
      <c r="I791" s="7" t="s">
        <v>51</v>
      </c>
      <c r="J791" s="7" t="s">
        <v>52</v>
      </c>
      <c r="K791" s="7" t="s">
        <v>38</v>
      </c>
      <c r="L791" s="15">
        <v>1400184.8970591237</v>
      </c>
      <c r="M791" s="18"/>
      <c r="N791" s="17"/>
    </row>
    <row r="792" spans="1:14" ht="14.25" hidden="1" customHeight="1">
      <c r="A792" s="7" t="s">
        <v>58</v>
      </c>
      <c r="B792" s="7" t="s">
        <v>44</v>
      </c>
      <c r="C792" s="7" t="s">
        <v>42</v>
      </c>
      <c r="D792" s="13">
        <v>41730</v>
      </c>
      <c r="E792" s="13" t="str">
        <f>TEXT(Table2[[#This Row],[Month]],"mmmm")</f>
        <v>April</v>
      </c>
      <c r="F792" s="13" t="e">
        <f>CHOOSE(MONTH(Table2[[#This Row],[Actual Month]]),1,1,1,2,2,2,3,3,3,4,4,4)</f>
        <v>#VALUE!</v>
      </c>
      <c r="G792" s="14">
        <f t="shared" si="11"/>
        <v>4</v>
      </c>
      <c r="H792" s="14" t="s">
        <v>45</v>
      </c>
      <c r="I792" s="7" t="s">
        <v>51</v>
      </c>
      <c r="J792" s="7" t="s">
        <v>52</v>
      </c>
      <c r="K792" s="7" t="s">
        <v>38</v>
      </c>
      <c r="L792" s="15">
        <v>1483355.0770554726</v>
      </c>
      <c r="M792" s="18"/>
      <c r="N792" s="17"/>
    </row>
    <row r="793" spans="1:14" ht="14.25" hidden="1" customHeight="1">
      <c r="A793" s="7" t="s">
        <v>58</v>
      </c>
      <c r="B793" s="7" t="s">
        <v>44</v>
      </c>
      <c r="C793" s="7" t="s">
        <v>42</v>
      </c>
      <c r="D793" s="13">
        <v>41760</v>
      </c>
      <c r="E793" s="13" t="str">
        <f>TEXT(Table2[[#This Row],[Month]],"mmmm")</f>
        <v>May</v>
      </c>
      <c r="F793" s="13" t="e">
        <f>CHOOSE(MONTH(Table2[[#This Row],[Actual Month]]),1,1,1,2,2,2,3,3,3,4,4,4)</f>
        <v>#VALUE!</v>
      </c>
      <c r="G793" s="14">
        <f t="shared" si="11"/>
        <v>5</v>
      </c>
      <c r="H793" s="14" t="s">
        <v>45</v>
      </c>
      <c r="I793" s="7" t="s">
        <v>51</v>
      </c>
      <c r="J793" s="7" t="s">
        <v>52</v>
      </c>
      <c r="K793" s="7" t="s">
        <v>38</v>
      </c>
      <c r="L793" s="15">
        <v>1790831.8374007489</v>
      </c>
      <c r="M793" s="18"/>
      <c r="N793" s="17"/>
    </row>
    <row r="794" spans="1:14" ht="14.25" hidden="1" customHeight="1">
      <c r="A794" s="7" t="s">
        <v>58</v>
      </c>
      <c r="B794" s="7" t="s">
        <v>44</v>
      </c>
      <c r="C794" s="7" t="s">
        <v>42</v>
      </c>
      <c r="D794" s="13">
        <v>41791</v>
      </c>
      <c r="E794" s="13" t="str">
        <f>TEXT(Table2[[#This Row],[Month]],"mmmm")</f>
        <v>June</v>
      </c>
      <c r="F794" s="13" t="e">
        <f>CHOOSE(MONTH(Table2[[#This Row],[Actual Month]]),1,1,1,2,2,2,3,3,3,4,4,4)</f>
        <v>#VALUE!</v>
      </c>
      <c r="G794" s="14">
        <f t="shared" si="11"/>
        <v>6</v>
      </c>
      <c r="H794" s="14" t="s">
        <v>45</v>
      </c>
      <c r="I794" s="7" t="s">
        <v>51</v>
      </c>
      <c r="J794" s="7" t="s">
        <v>52</v>
      </c>
      <c r="K794" s="7" t="s">
        <v>38</v>
      </c>
      <c r="L794" s="15">
        <v>911806.4599299801</v>
      </c>
      <c r="M794" s="18"/>
      <c r="N794" s="17"/>
    </row>
    <row r="795" spans="1:14" ht="14.25" hidden="1" customHeight="1">
      <c r="A795" s="7" t="s">
        <v>58</v>
      </c>
      <c r="B795" s="7" t="s">
        <v>44</v>
      </c>
      <c r="C795" s="7" t="s">
        <v>42</v>
      </c>
      <c r="D795" s="13">
        <v>41456</v>
      </c>
      <c r="E795" s="13" t="str">
        <f>TEXT(Table2[[#This Row],[Month]],"mmmm")</f>
        <v>July</v>
      </c>
      <c r="F795" s="13" t="e">
        <f>CHOOSE(MONTH(Table2[[#This Row],[Actual Month]]),1,1,1,2,2,2,3,3,3,4,4,4)</f>
        <v>#VALUE!</v>
      </c>
      <c r="G795" s="14">
        <f t="shared" si="11"/>
        <v>7</v>
      </c>
      <c r="H795" s="14" t="s">
        <v>45</v>
      </c>
      <c r="I795" s="7" t="s">
        <v>51</v>
      </c>
      <c r="J795" s="7" t="s">
        <v>53</v>
      </c>
      <c r="K795" s="7" t="s">
        <v>38</v>
      </c>
      <c r="L795" s="15">
        <v>884023.92783632269</v>
      </c>
      <c r="M795" s="18"/>
      <c r="N795" s="17"/>
    </row>
    <row r="796" spans="1:14" ht="14.25" hidden="1" customHeight="1">
      <c r="A796" s="7" t="s">
        <v>58</v>
      </c>
      <c r="B796" s="7" t="s">
        <v>44</v>
      </c>
      <c r="C796" s="7" t="s">
        <v>42</v>
      </c>
      <c r="D796" s="13">
        <v>41487</v>
      </c>
      <c r="E796" s="13" t="str">
        <f>TEXT(Table2[[#This Row],[Month]],"mmmm")</f>
        <v>August</v>
      </c>
      <c r="F796" s="13" t="e">
        <f>CHOOSE(MONTH(Table2[[#This Row],[Actual Month]]),1,1,1,2,2,2,3,3,3,4,4,4)</f>
        <v>#VALUE!</v>
      </c>
      <c r="G796" s="14">
        <f t="shared" si="11"/>
        <v>8</v>
      </c>
      <c r="H796" s="14" t="s">
        <v>45</v>
      </c>
      <c r="I796" s="7" t="s">
        <v>51</v>
      </c>
      <c r="J796" s="7" t="s">
        <v>53</v>
      </c>
      <c r="K796" s="7" t="s">
        <v>38</v>
      </c>
      <c r="L796" s="15">
        <v>1052207.4304358403</v>
      </c>
      <c r="M796" s="18"/>
      <c r="N796" s="17"/>
    </row>
    <row r="797" spans="1:14" ht="14.25" hidden="1" customHeight="1">
      <c r="A797" s="7" t="s">
        <v>58</v>
      </c>
      <c r="B797" s="7" t="s">
        <v>44</v>
      </c>
      <c r="C797" s="7" t="s">
        <v>42</v>
      </c>
      <c r="D797" s="13">
        <v>41518</v>
      </c>
      <c r="E797" s="13" t="str">
        <f>TEXT(Table2[[#This Row],[Month]],"mmmm")</f>
        <v>September</v>
      </c>
      <c r="F797" s="13" t="e">
        <f>CHOOSE(MONTH(Table2[[#This Row],[Actual Month]]),1,1,1,2,2,2,3,3,3,4,4,4)</f>
        <v>#VALUE!</v>
      </c>
      <c r="G797" s="14">
        <f t="shared" si="11"/>
        <v>9</v>
      </c>
      <c r="H797" s="14" t="s">
        <v>45</v>
      </c>
      <c r="I797" s="7" t="s">
        <v>51</v>
      </c>
      <c r="J797" s="7" t="s">
        <v>53</v>
      </c>
      <c r="K797" s="7" t="s">
        <v>38</v>
      </c>
      <c r="L797" s="15">
        <v>1016958.2253807157</v>
      </c>
      <c r="M797" s="18"/>
      <c r="N797" s="17"/>
    </row>
    <row r="798" spans="1:14" ht="14.25" hidden="1" customHeight="1">
      <c r="A798" s="7" t="s">
        <v>58</v>
      </c>
      <c r="B798" s="7" t="s">
        <v>44</v>
      </c>
      <c r="C798" s="7" t="s">
        <v>42</v>
      </c>
      <c r="D798" s="13">
        <v>41548</v>
      </c>
      <c r="E798" s="13" t="str">
        <f>TEXT(Table2[[#This Row],[Month]],"mmmm")</f>
        <v>October</v>
      </c>
      <c r="F798" s="13" t="e">
        <f>CHOOSE(MONTH(Table2[[#This Row],[Actual Month]]),1,1,1,2,2,2,3,3,3,4,4,4)</f>
        <v>#VALUE!</v>
      </c>
      <c r="G798" s="14">
        <f t="shared" si="11"/>
        <v>10</v>
      </c>
      <c r="H798" s="14" t="s">
        <v>45</v>
      </c>
      <c r="I798" s="7" t="s">
        <v>51</v>
      </c>
      <c r="J798" s="7" t="s">
        <v>53</v>
      </c>
      <c r="K798" s="7" t="s">
        <v>38</v>
      </c>
      <c r="L798" s="15">
        <v>1488480.8550150518</v>
      </c>
      <c r="M798" s="18"/>
      <c r="N798" s="17"/>
    </row>
    <row r="799" spans="1:14" ht="14.25" hidden="1" customHeight="1">
      <c r="A799" s="7" t="s">
        <v>58</v>
      </c>
      <c r="B799" s="7" t="s">
        <v>44</v>
      </c>
      <c r="C799" s="7" t="s">
        <v>42</v>
      </c>
      <c r="D799" s="13">
        <v>41579</v>
      </c>
      <c r="E799" s="13" t="str">
        <f>TEXT(Table2[[#This Row],[Month]],"mmmm")</f>
        <v>November</v>
      </c>
      <c r="F799" s="13" t="e">
        <f>CHOOSE(MONTH(Table2[[#This Row],[Actual Month]]),1,1,1,2,2,2,3,3,3,4,4,4)</f>
        <v>#VALUE!</v>
      </c>
      <c r="G799" s="14">
        <f t="shared" si="11"/>
        <v>11</v>
      </c>
      <c r="H799" s="14" t="s">
        <v>45</v>
      </c>
      <c r="I799" s="7" t="s">
        <v>51</v>
      </c>
      <c r="J799" s="7" t="s">
        <v>53</v>
      </c>
      <c r="K799" s="7" t="s">
        <v>38</v>
      </c>
      <c r="L799" s="15">
        <v>1639667.9831029386</v>
      </c>
      <c r="M799" s="18"/>
      <c r="N799" s="17"/>
    </row>
    <row r="800" spans="1:14" ht="14.25" hidden="1" customHeight="1">
      <c r="A800" s="7" t="s">
        <v>58</v>
      </c>
      <c r="B800" s="7" t="s">
        <v>44</v>
      </c>
      <c r="C800" s="7" t="s">
        <v>42</v>
      </c>
      <c r="D800" s="13">
        <v>41609</v>
      </c>
      <c r="E800" s="13" t="str">
        <f>TEXT(Table2[[#This Row],[Month]],"mmmm")</f>
        <v>December</v>
      </c>
      <c r="F800" s="13" t="e">
        <f>CHOOSE(MONTH(Table2[[#This Row],[Actual Month]]),1,1,1,2,2,2,3,3,3,4,4,4)</f>
        <v>#VALUE!</v>
      </c>
      <c r="G800" s="14">
        <f t="shared" si="11"/>
        <v>12</v>
      </c>
      <c r="H800" s="14" t="s">
        <v>45</v>
      </c>
      <c r="I800" s="7" t="s">
        <v>51</v>
      </c>
      <c r="J800" s="7" t="s">
        <v>53</v>
      </c>
      <c r="K800" s="7" t="s">
        <v>38</v>
      </c>
      <c r="L800" s="15">
        <v>765598.62357103126</v>
      </c>
      <c r="M800" s="18"/>
      <c r="N800" s="17"/>
    </row>
    <row r="801" spans="1:36" ht="14.25" hidden="1" customHeight="1">
      <c r="A801" s="7" t="s">
        <v>58</v>
      </c>
      <c r="B801" s="7" t="s">
        <v>44</v>
      </c>
      <c r="C801" s="7" t="s">
        <v>42</v>
      </c>
      <c r="D801" s="13">
        <v>41640</v>
      </c>
      <c r="E801" s="13" t="str">
        <f>TEXT(Table2[[#This Row],[Month]],"mmmm")</f>
        <v>January</v>
      </c>
      <c r="F801" s="13" t="e">
        <f>CHOOSE(MONTH(Table2[[#This Row],[Actual Month]]),1,1,1,2,2,2,3,3,3,4,4,4)</f>
        <v>#VALUE!</v>
      </c>
      <c r="G801" s="14">
        <f t="shared" si="11"/>
        <v>1</v>
      </c>
      <c r="H801" s="14" t="s">
        <v>45</v>
      </c>
      <c r="I801" s="7" t="s">
        <v>51</v>
      </c>
      <c r="J801" s="7" t="s">
        <v>53</v>
      </c>
      <c r="K801" s="7" t="s">
        <v>38</v>
      </c>
      <c r="L801" s="15">
        <v>742706.65420794766</v>
      </c>
      <c r="M801" s="18"/>
      <c r="N801" s="17"/>
    </row>
    <row r="802" spans="1:36" ht="14.25" hidden="1" customHeight="1">
      <c r="A802" s="7" t="s">
        <v>58</v>
      </c>
      <c r="B802" s="7" t="s">
        <v>44</v>
      </c>
      <c r="C802" s="7" t="s">
        <v>42</v>
      </c>
      <c r="D802" s="13">
        <v>41671</v>
      </c>
      <c r="E802" s="13" t="str">
        <f>TEXT(Table2[[#This Row],[Month]],"mmmm")</f>
        <v>February</v>
      </c>
      <c r="F802" s="13" t="e">
        <f>CHOOSE(MONTH(Table2[[#This Row],[Actual Month]]),1,1,1,2,2,2,3,3,3,4,4,4)</f>
        <v>#VALUE!</v>
      </c>
      <c r="G802" s="14">
        <f t="shared" si="11"/>
        <v>2</v>
      </c>
      <c r="H802" s="14" t="s">
        <v>45</v>
      </c>
      <c r="I802" s="7" t="s">
        <v>51</v>
      </c>
      <c r="J802" s="7" t="s">
        <v>53</v>
      </c>
      <c r="K802" s="7" t="s">
        <v>38</v>
      </c>
      <c r="L802" s="15">
        <v>822050.21729515784</v>
      </c>
      <c r="M802" s="18"/>
      <c r="N802" s="17"/>
    </row>
    <row r="803" spans="1:36" ht="14.25" hidden="1" customHeight="1">
      <c r="A803" s="7" t="s">
        <v>58</v>
      </c>
      <c r="B803" s="7" t="s">
        <v>44</v>
      </c>
      <c r="C803" s="7" t="s">
        <v>42</v>
      </c>
      <c r="D803" s="13">
        <v>41699</v>
      </c>
      <c r="E803" s="13" t="str">
        <f>TEXT(Table2[[#This Row],[Month]],"mmmm")</f>
        <v>March</v>
      </c>
      <c r="F803" s="13" t="e">
        <f>CHOOSE(MONTH(Table2[[#This Row],[Actual Month]]),1,1,1,2,2,2,3,3,3,4,4,4)</f>
        <v>#VALUE!</v>
      </c>
      <c r="G803" s="14">
        <f t="shared" si="11"/>
        <v>3</v>
      </c>
      <c r="H803" s="14" t="s">
        <v>45</v>
      </c>
      <c r="I803" s="7" t="s">
        <v>51</v>
      </c>
      <c r="J803" s="7" t="s">
        <v>53</v>
      </c>
      <c r="K803" s="7" t="s">
        <v>38</v>
      </c>
      <c r="L803" s="15">
        <v>806728.57071739517</v>
      </c>
      <c r="M803" s="18"/>
      <c r="N803" s="17"/>
    </row>
    <row r="804" spans="1:36" ht="14.25" hidden="1" customHeight="1">
      <c r="A804" s="7" t="s">
        <v>58</v>
      </c>
      <c r="B804" s="7" t="s">
        <v>44</v>
      </c>
      <c r="C804" s="7" t="s">
        <v>42</v>
      </c>
      <c r="D804" s="13">
        <v>41730</v>
      </c>
      <c r="E804" s="13" t="str">
        <f>TEXT(Table2[[#This Row],[Month]],"mmmm")</f>
        <v>April</v>
      </c>
      <c r="F804" s="13" t="e">
        <f>CHOOSE(MONTH(Table2[[#This Row],[Actual Month]]),1,1,1,2,2,2,3,3,3,4,4,4)</f>
        <v>#VALUE!</v>
      </c>
      <c r="G804" s="14">
        <f t="shared" si="11"/>
        <v>4</v>
      </c>
      <c r="H804" s="14" t="s">
        <v>45</v>
      </c>
      <c r="I804" s="7" t="s">
        <v>51</v>
      </c>
      <c r="J804" s="7" t="s">
        <v>53</v>
      </c>
      <c r="K804" s="7" t="s">
        <v>38</v>
      </c>
      <c r="L804" s="15">
        <v>866589.56529720977</v>
      </c>
      <c r="M804" s="18"/>
      <c r="N804" s="17"/>
    </row>
    <row r="805" spans="1:36" ht="14.25" hidden="1" customHeight="1">
      <c r="A805" s="7" t="s">
        <v>58</v>
      </c>
      <c r="B805" s="7" t="s">
        <v>44</v>
      </c>
      <c r="C805" s="7" t="s">
        <v>42</v>
      </c>
      <c r="D805" s="13">
        <v>41760</v>
      </c>
      <c r="E805" s="13" t="str">
        <f>TEXT(Table2[[#This Row],[Month]],"mmmm")</f>
        <v>May</v>
      </c>
      <c r="F805" s="13" t="e">
        <f>CHOOSE(MONTH(Table2[[#This Row],[Actual Month]]),1,1,1,2,2,2,3,3,3,4,4,4)</f>
        <v>#VALUE!</v>
      </c>
      <c r="G805" s="14">
        <f t="shared" si="11"/>
        <v>5</v>
      </c>
      <c r="H805" s="14" t="s">
        <v>45</v>
      </c>
      <c r="I805" s="7" t="s">
        <v>51</v>
      </c>
      <c r="J805" s="7" t="s">
        <v>53</v>
      </c>
      <c r="K805" s="7" t="s">
        <v>38</v>
      </c>
      <c r="L805" s="15">
        <v>987204.11778920982</v>
      </c>
      <c r="M805" s="18"/>
      <c r="N805" s="17"/>
    </row>
    <row r="806" spans="1:36" ht="14.25" hidden="1" customHeight="1">
      <c r="A806" s="7" t="s">
        <v>58</v>
      </c>
      <c r="B806" s="7" t="s">
        <v>44</v>
      </c>
      <c r="C806" s="7" t="s">
        <v>42</v>
      </c>
      <c r="D806" s="13">
        <v>41791</v>
      </c>
      <c r="E806" s="13" t="str">
        <f>TEXT(Table2[[#This Row],[Month]],"mmmm")</f>
        <v>June</v>
      </c>
      <c r="F806" s="13" t="e">
        <f>CHOOSE(MONTH(Table2[[#This Row],[Actual Month]]),1,1,1,2,2,2,3,3,3,4,4,4)</f>
        <v>#VALUE!</v>
      </c>
      <c r="G806" s="14">
        <f t="shared" si="11"/>
        <v>6</v>
      </c>
      <c r="H806" s="14" t="s">
        <v>45</v>
      </c>
      <c r="I806" s="7" t="s">
        <v>51</v>
      </c>
      <c r="J806" s="7" t="s">
        <v>53</v>
      </c>
      <c r="K806" s="7" t="s">
        <v>38</v>
      </c>
      <c r="L806" s="15">
        <v>506308.79330234113</v>
      </c>
      <c r="M806" s="18"/>
      <c r="N806" s="17"/>
    </row>
    <row r="807" spans="1:36" ht="14.25" hidden="1" customHeight="1">
      <c r="A807" s="7" t="s">
        <v>58</v>
      </c>
      <c r="B807" s="7" t="s">
        <v>44</v>
      </c>
      <c r="C807" s="7" t="s">
        <v>42</v>
      </c>
      <c r="D807" s="13">
        <v>41456</v>
      </c>
      <c r="E807" s="13" t="str">
        <f>TEXT(Table2[[#This Row],[Month]],"mmmm")</f>
        <v>July</v>
      </c>
      <c r="F807" s="13" t="e">
        <f>CHOOSE(MONTH(Table2[[#This Row],[Actual Month]]),1,1,1,2,2,2,3,3,3,4,4,4)</f>
        <v>#VALUE!</v>
      </c>
      <c r="G807" s="14">
        <f t="shared" si="11"/>
        <v>7</v>
      </c>
      <c r="H807" s="14" t="s">
        <v>45</v>
      </c>
      <c r="I807" s="7" t="s">
        <v>51</v>
      </c>
      <c r="J807" s="7" t="s">
        <v>54</v>
      </c>
      <c r="K807" s="7" t="s">
        <v>38</v>
      </c>
      <c r="L807" s="15">
        <v>904892.03843125247</v>
      </c>
      <c r="M807" s="18"/>
      <c r="N807" s="17"/>
    </row>
    <row r="808" spans="1:36" ht="14.25" hidden="1" customHeight="1">
      <c r="A808" s="7" t="s">
        <v>58</v>
      </c>
      <c r="B808" s="7" t="s">
        <v>44</v>
      </c>
      <c r="C808" s="7" t="s">
        <v>42</v>
      </c>
      <c r="D808" s="13">
        <v>41487</v>
      </c>
      <c r="E808" s="13" t="str">
        <f>TEXT(Table2[[#This Row],[Month]],"mmmm")</f>
        <v>August</v>
      </c>
      <c r="F808" s="13" t="e">
        <f>CHOOSE(MONTH(Table2[[#This Row],[Actual Month]]),1,1,1,2,2,2,3,3,3,4,4,4)</f>
        <v>#VALUE!</v>
      </c>
      <c r="G808" s="14">
        <f t="shared" si="11"/>
        <v>8</v>
      </c>
      <c r="H808" s="14" t="s">
        <v>45</v>
      </c>
      <c r="I808" s="7" t="s">
        <v>51</v>
      </c>
      <c r="J808" s="7" t="s">
        <v>54</v>
      </c>
      <c r="K808" s="7" t="s">
        <v>38</v>
      </c>
      <c r="L808" s="15">
        <v>1067052.2598973438</v>
      </c>
      <c r="M808" s="18"/>
      <c r="N808" s="17"/>
    </row>
    <row r="809" spans="1:36" ht="14.25" hidden="1" customHeight="1">
      <c r="A809" s="7" t="s">
        <v>58</v>
      </c>
      <c r="B809" s="7" t="s">
        <v>44</v>
      </c>
      <c r="C809" s="7" t="s">
        <v>42</v>
      </c>
      <c r="D809" s="13">
        <v>41518</v>
      </c>
      <c r="E809" s="13" t="str">
        <f>TEXT(Table2[[#This Row],[Month]],"mmmm")</f>
        <v>September</v>
      </c>
      <c r="F809" s="13" t="e">
        <f>CHOOSE(MONTH(Table2[[#This Row],[Actual Month]]),1,1,1,2,2,2,3,3,3,4,4,4)</f>
        <v>#VALUE!</v>
      </c>
      <c r="G809" s="14">
        <f t="shared" si="11"/>
        <v>9</v>
      </c>
      <c r="H809" s="14" t="s">
        <v>45</v>
      </c>
      <c r="I809" s="7" t="s">
        <v>51</v>
      </c>
      <c r="J809" s="7" t="s">
        <v>54</v>
      </c>
      <c r="K809" s="7" t="s">
        <v>38</v>
      </c>
      <c r="L809" s="15">
        <v>1026646.9835398964</v>
      </c>
      <c r="M809" s="18"/>
      <c r="N809" s="17"/>
      <c r="Y809" s="186">
        <v>250.24199099999998</v>
      </c>
      <c r="Z809" s="186">
        <v>206.740703</v>
      </c>
      <c r="AA809" s="186">
        <v>201.23546099999996</v>
      </c>
      <c r="AB809" s="186">
        <v>174.36956599999999</v>
      </c>
      <c r="AC809" s="186">
        <v>204.09105</v>
      </c>
      <c r="AD809" s="186">
        <v>146.35666599999999</v>
      </c>
      <c r="AE809" s="186">
        <v>204.20249700000002</v>
      </c>
      <c r="AF809" s="186">
        <v>217.43019900000002</v>
      </c>
      <c r="AG809" s="186">
        <v>230.98220000000001</v>
      </c>
      <c r="AH809" s="186">
        <v>236.441136</v>
      </c>
      <c r="AI809" s="186">
        <v>241.40736899999999</v>
      </c>
      <c r="AJ809" s="186">
        <v>220.380334</v>
      </c>
    </row>
    <row r="810" spans="1:36" ht="14.25" hidden="1" customHeight="1">
      <c r="A810" s="7" t="s">
        <v>58</v>
      </c>
      <c r="B810" s="7" t="s">
        <v>44</v>
      </c>
      <c r="C810" s="7" t="s">
        <v>42</v>
      </c>
      <c r="D810" s="13">
        <v>41548</v>
      </c>
      <c r="E810" s="13" t="str">
        <f>TEXT(Table2[[#This Row],[Month]],"mmmm")</f>
        <v>October</v>
      </c>
      <c r="F810" s="13" t="e">
        <f>CHOOSE(MONTH(Table2[[#This Row],[Actual Month]]),1,1,1,2,2,2,3,3,3,4,4,4)</f>
        <v>#VALUE!</v>
      </c>
      <c r="G810" s="14">
        <f t="shared" si="11"/>
        <v>10</v>
      </c>
      <c r="H810" s="14" t="s">
        <v>45</v>
      </c>
      <c r="I810" s="7" t="s">
        <v>51</v>
      </c>
      <c r="J810" s="7" t="s">
        <v>54</v>
      </c>
      <c r="K810" s="7" t="s">
        <v>38</v>
      </c>
      <c r="L810" s="15">
        <v>1557091.8051502465</v>
      </c>
      <c r="M810" s="18"/>
      <c r="N810" s="17"/>
      <c r="X810" t="s">
        <v>173</v>
      </c>
      <c r="Y810" s="186">
        <v>234.24199100000001</v>
      </c>
      <c r="Z810" s="186">
        <v>203.740703</v>
      </c>
      <c r="AA810" s="186">
        <v>192.23546099999999</v>
      </c>
      <c r="AB810" s="186">
        <v>176.36956599999999</v>
      </c>
      <c r="AC810" s="186">
        <v>206.09105</v>
      </c>
      <c r="AD810" s="186">
        <v>141.32156660000001</v>
      </c>
      <c r="AE810" s="186">
        <v>214.20249699999999</v>
      </c>
      <c r="AF810" s="186">
        <v>211.43019899999999</v>
      </c>
      <c r="AG810" s="186">
        <v>141.81421700000001</v>
      </c>
      <c r="AH810" s="186">
        <v>118.441136</v>
      </c>
      <c r="AI810" s="186">
        <v>116.407369</v>
      </c>
      <c r="AJ810" s="186">
        <v>140.38033399999998</v>
      </c>
    </row>
    <row r="811" spans="1:36" ht="14.25" hidden="1" customHeight="1">
      <c r="A811" s="7" t="s">
        <v>58</v>
      </c>
      <c r="B811" s="7" t="s">
        <v>44</v>
      </c>
      <c r="C811" s="7" t="s">
        <v>42</v>
      </c>
      <c r="D811" s="13">
        <v>41579</v>
      </c>
      <c r="E811" s="13" t="str">
        <f>TEXT(Table2[[#This Row],[Month]],"mmmm")</f>
        <v>November</v>
      </c>
      <c r="F811" s="13" t="e">
        <f>CHOOSE(MONTH(Table2[[#This Row],[Actual Month]]),1,1,1,2,2,2,3,3,3,4,4,4)</f>
        <v>#VALUE!</v>
      </c>
      <c r="G811" s="14">
        <f t="shared" si="11"/>
        <v>11</v>
      </c>
      <c r="H811" s="14" t="s">
        <v>45</v>
      </c>
      <c r="I811" s="7" t="s">
        <v>51</v>
      </c>
      <c r="J811" s="7" t="s">
        <v>54</v>
      </c>
      <c r="K811" s="7" t="s">
        <v>38</v>
      </c>
      <c r="L811" s="15">
        <v>1710092.7084534448</v>
      </c>
      <c r="M811" s="18"/>
      <c r="N811" s="17"/>
      <c r="X811" t="s">
        <v>310</v>
      </c>
      <c r="Y811">
        <f>SUM(Y809*1000)</f>
        <v>250241.99099999998</v>
      </c>
      <c r="Z811" s="182">
        <f t="shared" ref="Z811:AJ811" si="12">SUM(Z809*1000)</f>
        <v>206740.70300000001</v>
      </c>
      <c r="AA811" s="182">
        <f t="shared" si="12"/>
        <v>201235.46099999995</v>
      </c>
      <c r="AB811" s="182">
        <f t="shared" si="12"/>
        <v>174369.56599999999</v>
      </c>
      <c r="AC811" s="182">
        <f t="shared" si="12"/>
        <v>204091.05</v>
      </c>
      <c r="AD811" s="182">
        <f t="shared" si="12"/>
        <v>146356.666</v>
      </c>
      <c r="AE811" s="182">
        <f t="shared" si="12"/>
        <v>204202.49700000003</v>
      </c>
      <c r="AF811" s="182">
        <f t="shared" si="12"/>
        <v>217430.19900000002</v>
      </c>
      <c r="AG811" s="182">
        <f t="shared" si="12"/>
        <v>230982.2</v>
      </c>
      <c r="AH811" s="182">
        <f t="shared" si="12"/>
        <v>236441.136</v>
      </c>
      <c r="AI811" s="182">
        <f t="shared" si="12"/>
        <v>241407.36899999998</v>
      </c>
      <c r="AJ811" s="182">
        <f t="shared" si="12"/>
        <v>220380.334</v>
      </c>
    </row>
    <row r="812" spans="1:36" ht="14.25" hidden="1" customHeight="1">
      <c r="A812" s="7" t="s">
        <v>58</v>
      </c>
      <c r="B812" s="7" t="s">
        <v>44</v>
      </c>
      <c r="C812" s="7" t="s">
        <v>42</v>
      </c>
      <c r="D812" s="13">
        <v>41609</v>
      </c>
      <c r="E812" s="13" t="str">
        <f>TEXT(Table2[[#This Row],[Month]],"mmmm")</f>
        <v>December</v>
      </c>
      <c r="F812" s="13" t="e">
        <f>CHOOSE(MONTH(Table2[[#This Row],[Actual Month]]),1,1,1,2,2,2,3,3,3,4,4,4)</f>
        <v>#VALUE!</v>
      </c>
      <c r="G812" s="14">
        <f t="shared" si="11"/>
        <v>12</v>
      </c>
      <c r="H812" s="14" t="s">
        <v>45</v>
      </c>
      <c r="I812" s="7" t="s">
        <v>51</v>
      </c>
      <c r="J812" s="7" t="s">
        <v>54</v>
      </c>
      <c r="K812" s="7" t="s">
        <v>38</v>
      </c>
      <c r="L812" s="15">
        <v>799573.69102222088</v>
      </c>
      <c r="M812" s="18"/>
      <c r="N812" s="17"/>
      <c r="X812" t="s">
        <v>173</v>
      </c>
      <c r="Y812" s="182">
        <f>SUM(Y810*1000)</f>
        <v>234241.99100000001</v>
      </c>
      <c r="Z812" s="182">
        <f t="shared" ref="Z812:AJ812" si="13">SUM(Z810*1000)</f>
        <v>203740.70300000001</v>
      </c>
      <c r="AA812" s="182">
        <f t="shared" si="13"/>
        <v>192235.46099999998</v>
      </c>
      <c r="AB812" s="182">
        <f t="shared" si="13"/>
        <v>176369.56599999999</v>
      </c>
      <c r="AC812" s="182">
        <f t="shared" si="13"/>
        <v>206091.05</v>
      </c>
      <c r="AD812" s="182">
        <f t="shared" si="13"/>
        <v>141321.56660000002</v>
      </c>
      <c r="AE812" s="182">
        <f t="shared" si="13"/>
        <v>214202.497</v>
      </c>
      <c r="AF812" s="182">
        <f t="shared" si="13"/>
        <v>211430.19899999999</v>
      </c>
      <c r="AG812" s="182">
        <f t="shared" si="13"/>
        <v>141814.217</v>
      </c>
      <c r="AH812" s="182">
        <f t="shared" si="13"/>
        <v>118441.136</v>
      </c>
      <c r="AI812" s="182">
        <f t="shared" si="13"/>
        <v>116407.36900000001</v>
      </c>
      <c r="AJ812" s="182">
        <f t="shared" si="13"/>
        <v>140380.33399999997</v>
      </c>
    </row>
    <row r="813" spans="1:36" ht="14.25" hidden="1" customHeight="1">
      <c r="A813" s="7" t="s">
        <v>58</v>
      </c>
      <c r="B813" s="7" t="s">
        <v>44</v>
      </c>
      <c r="C813" s="7" t="s">
        <v>42</v>
      </c>
      <c r="D813" s="13">
        <v>41640</v>
      </c>
      <c r="E813" s="13" t="str">
        <f>TEXT(Table2[[#This Row],[Month]],"mmmm")</f>
        <v>January</v>
      </c>
      <c r="F813" s="13" t="e">
        <f>CHOOSE(MONTH(Table2[[#This Row],[Actual Month]]),1,1,1,2,2,2,3,3,3,4,4,4)</f>
        <v>#VALUE!</v>
      </c>
      <c r="G813" s="14">
        <f t="shared" si="11"/>
        <v>1</v>
      </c>
      <c r="H813" s="14" t="s">
        <v>45</v>
      </c>
      <c r="I813" s="7" t="s">
        <v>51</v>
      </c>
      <c r="J813" s="7" t="s">
        <v>54</v>
      </c>
      <c r="K813" s="7" t="s">
        <v>38</v>
      </c>
      <c r="L813" s="15">
        <v>793393.06373042695</v>
      </c>
      <c r="M813" s="18"/>
      <c r="N813" s="17"/>
      <c r="Y813">
        <f>SUM(Y812-Y811)</f>
        <v>-15999.999999999971</v>
      </c>
      <c r="Z813" s="182">
        <f t="shared" ref="Z813:AJ813" si="14">SUM(Z812-Z811)</f>
        <v>-3000</v>
      </c>
      <c r="AA813" s="182">
        <f t="shared" si="14"/>
        <v>-8999.9999999999709</v>
      </c>
      <c r="AB813" s="182">
        <f t="shared" si="14"/>
        <v>2000</v>
      </c>
      <c r="AC813" s="182">
        <f t="shared" si="14"/>
        <v>2000</v>
      </c>
      <c r="AD813" s="182">
        <f t="shared" si="14"/>
        <v>-5035.0993999999773</v>
      </c>
      <c r="AE813" s="182">
        <f t="shared" si="14"/>
        <v>9999.9999999999709</v>
      </c>
      <c r="AF813" s="182">
        <f t="shared" si="14"/>
        <v>-6000.0000000000291</v>
      </c>
      <c r="AG813" s="182">
        <f t="shared" si="14"/>
        <v>-89167.983000000007</v>
      </c>
      <c r="AH813" s="182">
        <f t="shared" si="14"/>
        <v>-118000</v>
      </c>
      <c r="AI813" s="182">
        <f t="shared" si="14"/>
        <v>-124999.99999999997</v>
      </c>
      <c r="AJ813" s="182">
        <f t="shared" si="14"/>
        <v>-80000.000000000029</v>
      </c>
    </row>
    <row r="814" spans="1:36" ht="14.25" hidden="1" customHeight="1">
      <c r="A814" s="7" t="s">
        <v>58</v>
      </c>
      <c r="B814" s="7" t="s">
        <v>44</v>
      </c>
      <c r="C814" s="7" t="s">
        <v>42</v>
      </c>
      <c r="D814" s="13">
        <v>41671</v>
      </c>
      <c r="E814" s="13" t="str">
        <f>TEXT(Table2[[#This Row],[Month]],"mmmm")</f>
        <v>February</v>
      </c>
      <c r="F814" s="13" t="e">
        <f>CHOOSE(MONTH(Table2[[#This Row],[Actual Month]]),1,1,1,2,2,2,3,3,3,4,4,4)</f>
        <v>#VALUE!</v>
      </c>
      <c r="G814" s="14">
        <f t="shared" si="11"/>
        <v>2</v>
      </c>
      <c r="H814" s="14" t="s">
        <v>45</v>
      </c>
      <c r="I814" s="7" t="s">
        <v>51</v>
      </c>
      <c r="J814" s="7" t="s">
        <v>54</v>
      </c>
      <c r="K814" s="7" t="s">
        <v>38</v>
      </c>
      <c r="L814" s="15">
        <v>931740.99835025659</v>
      </c>
      <c r="M814" s="18"/>
      <c r="N814" s="17"/>
    </row>
    <row r="815" spans="1:36" ht="14.25" hidden="1" customHeight="1">
      <c r="A815" s="7" t="s">
        <v>58</v>
      </c>
      <c r="B815" s="7" t="s">
        <v>44</v>
      </c>
      <c r="C815" s="7" t="s">
        <v>42</v>
      </c>
      <c r="D815" s="13">
        <v>41699</v>
      </c>
      <c r="E815" s="13" t="str">
        <f>TEXT(Table2[[#This Row],[Month]],"mmmm")</f>
        <v>March</v>
      </c>
      <c r="F815" s="13" t="e">
        <f>CHOOSE(MONTH(Table2[[#This Row],[Actual Month]]),1,1,1,2,2,2,3,3,3,4,4,4)</f>
        <v>#VALUE!</v>
      </c>
      <c r="G815" s="14">
        <f t="shared" si="11"/>
        <v>3</v>
      </c>
      <c r="H815" s="14" t="s">
        <v>45</v>
      </c>
      <c r="I815" s="7" t="s">
        <v>51</v>
      </c>
      <c r="J815" s="7" t="s">
        <v>54</v>
      </c>
      <c r="K815" s="7" t="s">
        <v>38</v>
      </c>
      <c r="L815" s="15">
        <v>827560.38466741249</v>
      </c>
      <c r="M815" s="18"/>
      <c r="N815" s="17"/>
    </row>
    <row r="816" spans="1:36" ht="14.25" hidden="1" customHeight="1">
      <c r="A816" s="7" t="s">
        <v>58</v>
      </c>
      <c r="B816" s="7" t="s">
        <v>44</v>
      </c>
      <c r="C816" s="7" t="s">
        <v>42</v>
      </c>
      <c r="D816" s="13">
        <v>41730</v>
      </c>
      <c r="E816" s="13" t="str">
        <f>TEXT(Table2[[#This Row],[Month]],"mmmm")</f>
        <v>April</v>
      </c>
      <c r="F816" s="13" t="e">
        <f>CHOOSE(MONTH(Table2[[#This Row],[Actual Month]]),1,1,1,2,2,2,3,3,3,4,4,4)</f>
        <v>#VALUE!</v>
      </c>
      <c r="G816" s="14">
        <f t="shared" si="11"/>
        <v>4</v>
      </c>
      <c r="H816" s="14" t="s">
        <v>45</v>
      </c>
      <c r="I816" s="7" t="s">
        <v>51</v>
      </c>
      <c r="J816" s="7" t="s">
        <v>54</v>
      </c>
      <c r="K816" s="7" t="s">
        <v>38</v>
      </c>
      <c r="L816" s="15">
        <v>909762.07978018955</v>
      </c>
      <c r="M816" s="18"/>
      <c r="N816" s="17"/>
    </row>
    <row r="817" spans="1:35" ht="14.25" hidden="1" customHeight="1">
      <c r="A817" s="7" t="s">
        <v>58</v>
      </c>
      <c r="B817" s="7" t="s">
        <v>44</v>
      </c>
      <c r="C817" s="7" t="s">
        <v>42</v>
      </c>
      <c r="D817" s="13">
        <v>41760</v>
      </c>
      <c r="E817" s="13" t="str">
        <f>TEXT(Table2[[#This Row],[Month]],"mmmm")</f>
        <v>May</v>
      </c>
      <c r="F817" s="13" t="e">
        <f>CHOOSE(MONTH(Table2[[#This Row],[Actual Month]]),1,1,1,2,2,2,3,3,3,4,4,4)</f>
        <v>#VALUE!</v>
      </c>
      <c r="G817" s="14">
        <f t="shared" si="11"/>
        <v>5</v>
      </c>
      <c r="H817" s="14" t="s">
        <v>45</v>
      </c>
      <c r="I817" s="7" t="s">
        <v>51</v>
      </c>
      <c r="J817" s="7" t="s">
        <v>54</v>
      </c>
      <c r="K817" s="7" t="s">
        <v>38</v>
      </c>
      <c r="L817" s="15">
        <v>1108803.4317190656</v>
      </c>
      <c r="M817" s="18"/>
      <c r="N817" s="17"/>
    </row>
    <row r="818" spans="1:35" ht="14.25" hidden="1" customHeight="1">
      <c r="A818" s="7" t="s">
        <v>58</v>
      </c>
      <c r="B818" s="7" t="s">
        <v>44</v>
      </c>
      <c r="C818" s="7" t="s">
        <v>42</v>
      </c>
      <c r="D818" s="13">
        <v>41791</v>
      </c>
      <c r="E818" s="13" t="str">
        <f>TEXT(Table2[[#This Row],[Month]],"mmmm")</f>
        <v>June</v>
      </c>
      <c r="F818" s="13" t="e">
        <f>CHOOSE(MONTH(Table2[[#This Row],[Actual Month]]),1,1,1,2,2,2,3,3,3,4,4,4)</f>
        <v>#VALUE!</v>
      </c>
      <c r="G818" s="14">
        <f t="shared" si="11"/>
        <v>6</v>
      </c>
      <c r="H818" s="14" t="s">
        <v>45</v>
      </c>
      <c r="I818" s="7" t="s">
        <v>51</v>
      </c>
      <c r="J818" s="7" t="s">
        <v>54</v>
      </c>
      <c r="K818" s="7" t="s">
        <v>38</v>
      </c>
      <c r="L818" s="15">
        <v>560496.60864916991</v>
      </c>
      <c r="M818" s="18"/>
      <c r="N818" s="17"/>
    </row>
    <row r="819" spans="1:35" ht="14.25" hidden="1" customHeight="1">
      <c r="A819" s="7" t="s">
        <v>58</v>
      </c>
      <c r="B819" s="7" t="s">
        <v>44</v>
      </c>
      <c r="C819" s="7" t="s">
        <v>42</v>
      </c>
      <c r="D819" s="13">
        <v>41456</v>
      </c>
      <c r="E819" s="13" t="str">
        <f>TEXT(Table2[[#This Row],[Month]],"mmmm")</f>
        <v>July</v>
      </c>
      <c r="F819" s="13" t="e">
        <f>CHOOSE(MONTH(Table2[[#This Row],[Actual Month]]),1,1,1,2,2,2,3,3,3,4,4,4)</f>
        <v>#VALUE!</v>
      </c>
      <c r="G819" s="14">
        <f t="shared" si="11"/>
        <v>7</v>
      </c>
      <c r="H819" s="14" t="s">
        <v>45</v>
      </c>
      <c r="I819" s="7" t="s">
        <v>51</v>
      </c>
      <c r="J819" s="7" t="s">
        <v>55</v>
      </c>
      <c r="K819" s="7" t="s">
        <v>38</v>
      </c>
      <c r="L819" s="15">
        <v>498631.6818381226</v>
      </c>
      <c r="M819" s="18"/>
      <c r="N819" s="17"/>
    </row>
    <row r="820" spans="1:35" ht="14.25" hidden="1" customHeight="1">
      <c r="A820" s="7" t="s">
        <v>58</v>
      </c>
      <c r="B820" s="7" t="s">
        <v>44</v>
      </c>
      <c r="C820" s="7" t="s">
        <v>42</v>
      </c>
      <c r="D820" s="13">
        <v>41487</v>
      </c>
      <c r="E820" s="13" t="str">
        <f>TEXT(Table2[[#This Row],[Month]],"mmmm")</f>
        <v>August</v>
      </c>
      <c r="F820" s="13" t="e">
        <f>CHOOSE(MONTH(Table2[[#This Row],[Actual Month]]),1,1,1,2,2,2,3,3,3,4,4,4)</f>
        <v>#VALUE!</v>
      </c>
      <c r="G820" s="14">
        <f t="shared" si="11"/>
        <v>8</v>
      </c>
      <c r="H820" s="14" t="s">
        <v>45</v>
      </c>
      <c r="I820" s="7" t="s">
        <v>51</v>
      </c>
      <c r="J820" s="7" t="s">
        <v>55</v>
      </c>
      <c r="K820" s="7" t="s">
        <v>38</v>
      </c>
      <c r="L820" s="15">
        <v>616274.64932342409</v>
      </c>
      <c r="M820" s="18"/>
      <c r="N820" s="17"/>
    </row>
    <row r="821" spans="1:35" ht="14.25" hidden="1" customHeight="1">
      <c r="A821" s="7" t="s">
        <v>58</v>
      </c>
      <c r="B821" s="7" t="s">
        <v>44</v>
      </c>
      <c r="C821" s="7" t="s">
        <v>42</v>
      </c>
      <c r="D821" s="13">
        <v>41518</v>
      </c>
      <c r="E821" s="13" t="str">
        <f>TEXT(Table2[[#This Row],[Month]],"mmmm")</f>
        <v>September</v>
      </c>
      <c r="F821" s="13" t="e">
        <f>CHOOSE(MONTH(Table2[[#This Row],[Actual Month]]),1,1,1,2,2,2,3,3,3,4,4,4)</f>
        <v>#VALUE!</v>
      </c>
      <c r="G821" s="14">
        <f t="shared" si="11"/>
        <v>9</v>
      </c>
      <c r="H821" s="14" t="s">
        <v>45</v>
      </c>
      <c r="I821" s="7" t="s">
        <v>51</v>
      </c>
      <c r="J821" s="7" t="s">
        <v>55</v>
      </c>
      <c r="K821" s="7" t="s">
        <v>38</v>
      </c>
      <c r="L821" s="15">
        <v>641878.67036756733</v>
      </c>
      <c r="M821" s="18"/>
      <c r="N821" s="17"/>
    </row>
    <row r="822" spans="1:35" ht="14.25" hidden="1" customHeight="1">
      <c r="A822" s="7" t="s">
        <v>58</v>
      </c>
      <c r="B822" s="7" t="s">
        <v>44</v>
      </c>
      <c r="C822" s="7" t="s">
        <v>42</v>
      </c>
      <c r="D822" s="13">
        <v>41548</v>
      </c>
      <c r="E822" s="13" t="str">
        <f>TEXT(Table2[[#This Row],[Month]],"mmmm")</f>
        <v>October</v>
      </c>
      <c r="F822" s="13" t="e">
        <f>CHOOSE(MONTH(Table2[[#This Row],[Actual Month]]),1,1,1,2,2,2,3,3,3,4,4,4)</f>
        <v>#VALUE!</v>
      </c>
      <c r="G822" s="14">
        <f t="shared" si="11"/>
        <v>10</v>
      </c>
      <c r="H822" s="14" t="s">
        <v>45</v>
      </c>
      <c r="I822" s="7" t="s">
        <v>51</v>
      </c>
      <c r="J822" s="7" t="s">
        <v>55</v>
      </c>
      <c r="K822" s="7" t="s">
        <v>38</v>
      </c>
      <c r="L822" s="15">
        <v>749185.9629367278</v>
      </c>
      <c r="M822" s="18"/>
      <c r="N822" s="17"/>
    </row>
    <row r="823" spans="1:35" ht="14.25" hidden="1" customHeight="1">
      <c r="A823" s="7" t="s">
        <v>58</v>
      </c>
      <c r="B823" s="7" t="s">
        <v>44</v>
      </c>
      <c r="C823" s="7" t="s">
        <v>42</v>
      </c>
      <c r="D823" s="13">
        <v>41579</v>
      </c>
      <c r="E823" s="13" t="str">
        <f>TEXT(Table2[[#This Row],[Month]],"mmmm")</f>
        <v>November</v>
      </c>
      <c r="F823" s="13" t="e">
        <f>CHOOSE(MONTH(Table2[[#This Row],[Actual Month]]),1,1,1,2,2,2,3,3,3,4,4,4)</f>
        <v>#VALUE!</v>
      </c>
      <c r="G823" s="14">
        <f t="shared" si="11"/>
        <v>11</v>
      </c>
      <c r="H823" s="14" t="s">
        <v>45</v>
      </c>
      <c r="I823" s="7" t="s">
        <v>51</v>
      </c>
      <c r="J823" s="7" t="s">
        <v>55</v>
      </c>
      <c r="K823" s="7" t="s">
        <v>38</v>
      </c>
      <c r="L823" s="15">
        <v>892113.54493715987</v>
      </c>
      <c r="M823" s="18"/>
      <c r="N823" s="17"/>
    </row>
    <row r="824" spans="1:35" ht="14.25" hidden="1" customHeight="1">
      <c r="A824" s="7" t="s">
        <v>58</v>
      </c>
      <c r="B824" s="7" t="s">
        <v>44</v>
      </c>
      <c r="C824" s="7" t="s">
        <v>42</v>
      </c>
      <c r="D824" s="13">
        <v>41609</v>
      </c>
      <c r="E824" s="13" t="str">
        <f>TEXT(Table2[[#This Row],[Month]],"mmmm")</f>
        <v>December</v>
      </c>
      <c r="F824" s="13" t="e">
        <f>CHOOSE(MONTH(Table2[[#This Row],[Actual Month]]),1,1,1,2,2,2,3,3,3,4,4,4)</f>
        <v>#VALUE!</v>
      </c>
      <c r="G824" s="14">
        <f t="shared" si="11"/>
        <v>12</v>
      </c>
      <c r="H824" s="14" t="s">
        <v>45</v>
      </c>
      <c r="I824" s="7" t="s">
        <v>51</v>
      </c>
      <c r="J824" s="7" t="s">
        <v>55</v>
      </c>
      <c r="K824" s="7" t="s">
        <v>38</v>
      </c>
      <c r="L824" s="15">
        <v>432516.83808086219</v>
      </c>
      <c r="M824" s="18"/>
      <c r="N824" s="17"/>
    </row>
    <row r="825" spans="1:35" ht="14.25" hidden="1" customHeight="1">
      <c r="A825" s="7" t="s">
        <v>58</v>
      </c>
      <c r="B825" s="7" t="s">
        <v>44</v>
      </c>
      <c r="C825" s="7" t="s">
        <v>42</v>
      </c>
      <c r="D825" s="13">
        <v>41640</v>
      </c>
      <c r="E825" s="13" t="str">
        <f>TEXT(Table2[[#This Row],[Month]],"mmmm")</f>
        <v>January</v>
      </c>
      <c r="F825" s="13" t="e">
        <f>CHOOSE(MONTH(Table2[[#This Row],[Actual Month]]),1,1,1,2,2,2,3,3,3,4,4,4)</f>
        <v>#VALUE!</v>
      </c>
      <c r="G825" s="14">
        <f t="shared" si="11"/>
        <v>1</v>
      </c>
      <c r="H825" s="14" t="s">
        <v>45</v>
      </c>
      <c r="I825" s="7" t="s">
        <v>51</v>
      </c>
      <c r="J825" s="7" t="s">
        <v>55</v>
      </c>
      <c r="K825" s="7" t="s">
        <v>38</v>
      </c>
      <c r="L825" s="15">
        <v>409538.75919692736</v>
      </c>
      <c r="M825" s="18"/>
      <c r="N825" s="17"/>
    </row>
    <row r="826" spans="1:35" ht="14.25" hidden="1" customHeight="1">
      <c r="A826" s="7" t="s">
        <v>58</v>
      </c>
      <c r="B826" s="7" t="s">
        <v>44</v>
      </c>
      <c r="C826" s="7" t="s">
        <v>42</v>
      </c>
      <c r="D826" s="13">
        <v>41671</v>
      </c>
      <c r="E826" s="13" t="str">
        <f>TEXT(Table2[[#This Row],[Month]],"mmmm")</f>
        <v>February</v>
      </c>
      <c r="F826" s="13" t="e">
        <f>CHOOSE(MONTH(Table2[[#This Row],[Actual Month]]),1,1,1,2,2,2,3,3,3,4,4,4)</f>
        <v>#VALUE!</v>
      </c>
      <c r="G826" s="14">
        <f t="shared" si="11"/>
        <v>2</v>
      </c>
      <c r="H826" s="14" t="s">
        <v>45</v>
      </c>
      <c r="I826" s="7" t="s">
        <v>51</v>
      </c>
      <c r="J826" s="7" t="s">
        <v>55</v>
      </c>
      <c r="K826" s="7" t="s">
        <v>38</v>
      </c>
      <c r="L826" s="15">
        <v>489965.80230679538</v>
      </c>
      <c r="M826" s="18"/>
      <c r="N826" s="17"/>
    </row>
    <row r="827" spans="1:35" ht="14.25" hidden="1" customHeight="1">
      <c r="A827" s="7" t="s">
        <v>58</v>
      </c>
      <c r="B827" s="7" t="s">
        <v>44</v>
      </c>
      <c r="C827" s="7" t="s">
        <v>42</v>
      </c>
      <c r="D827" s="13">
        <v>41699</v>
      </c>
      <c r="E827" s="13" t="str">
        <f>TEXT(Table2[[#This Row],[Month]],"mmmm")</f>
        <v>March</v>
      </c>
      <c r="F827" s="13" t="e">
        <f>CHOOSE(MONTH(Table2[[#This Row],[Actual Month]]),1,1,1,2,2,2,3,3,3,4,4,4)</f>
        <v>#VALUE!</v>
      </c>
      <c r="G827" s="14">
        <f t="shared" si="11"/>
        <v>3</v>
      </c>
      <c r="H827" s="14" t="s">
        <v>45</v>
      </c>
      <c r="I827" s="7" t="s">
        <v>51</v>
      </c>
      <c r="J827" s="7" t="s">
        <v>55</v>
      </c>
      <c r="K827" s="7" t="s">
        <v>38</v>
      </c>
      <c r="L827" s="15">
        <v>444871.43123762979</v>
      </c>
      <c r="M827" s="18"/>
      <c r="N827" s="17"/>
    </row>
    <row r="828" spans="1:35" ht="14.25" hidden="1" customHeight="1">
      <c r="A828" s="7" t="s">
        <v>58</v>
      </c>
      <c r="B828" s="7" t="s">
        <v>44</v>
      </c>
      <c r="C828" s="7" t="s">
        <v>42</v>
      </c>
      <c r="D828" s="13">
        <v>41730</v>
      </c>
      <c r="E828" s="13" t="str">
        <f>TEXT(Table2[[#This Row],[Month]],"mmmm")</f>
        <v>April</v>
      </c>
      <c r="F828" s="13" t="e">
        <f>CHOOSE(MONTH(Table2[[#This Row],[Actual Month]]),1,1,1,2,2,2,3,3,3,4,4,4)</f>
        <v>#VALUE!</v>
      </c>
      <c r="G828" s="14">
        <f t="shared" si="11"/>
        <v>4</v>
      </c>
      <c r="H828" s="14" t="s">
        <v>45</v>
      </c>
      <c r="I828" s="7" t="s">
        <v>51</v>
      </c>
      <c r="J828" s="7" t="s">
        <v>55</v>
      </c>
      <c r="K828" s="7" t="s">
        <v>38</v>
      </c>
      <c r="L828" s="15">
        <v>472382.50156978617</v>
      </c>
      <c r="M828" s="18"/>
      <c r="N828" s="17"/>
      <c r="W828" t="s">
        <v>308</v>
      </c>
      <c r="X828" s="186">
        <v>181.933291</v>
      </c>
      <c r="Y828" s="186">
        <v>187.44394299999999</v>
      </c>
      <c r="Z828" s="186">
        <v>184.77365699999999</v>
      </c>
      <c r="AA828" s="186">
        <v>191.54109299999999</v>
      </c>
      <c r="AB828" s="186">
        <v>98.096062000000003</v>
      </c>
      <c r="AC828" s="186">
        <v>185.30685299999999</v>
      </c>
      <c r="AD828" s="186">
        <v>186.90143900000001</v>
      </c>
      <c r="AE828" s="186">
        <v>158.58676500000001</v>
      </c>
      <c r="AF828" s="186">
        <v>191.40367599999999</v>
      </c>
      <c r="AG828" s="186">
        <v>171.057864</v>
      </c>
      <c r="AH828" s="186">
        <v>169.28699900000001</v>
      </c>
      <c r="AI828" s="186">
        <v>142.50871699999999</v>
      </c>
    </row>
    <row r="829" spans="1:35" ht="14.25" hidden="1" customHeight="1">
      <c r="A829" s="7" t="s">
        <v>58</v>
      </c>
      <c r="B829" s="7" t="s">
        <v>44</v>
      </c>
      <c r="C829" s="7" t="s">
        <v>42</v>
      </c>
      <c r="D829" s="13">
        <v>41760</v>
      </c>
      <c r="E829" s="13" t="str">
        <f>TEXT(Table2[[#This Row],[Month]],"mmmm")</f>
        <v>May</v>
      </c>
      <c r="F829" s="13" t="e">
        <f>CHOOSE(MONTH(Table2[[#This Row],[Actual Month]]),1,1,1,2,2,2,3,3,3,4,4,4)</f>
        <v>#VALUE!</v>
      </c>
      <c r="G829" s="14">
        <f t="shared" si="11"/>
        <v>5</v>
      </c>
      <c r="H829" s="14" t="s">
        <v>45</v>
      </c>
      <c r="I829" s="7" t="s">
        <v>51</v>
      </c>
      <c r="J829" s="7" t="s">
        <v>55</v>
      </c>
      <c r="K829" s="7" t="s">
        <v>38</v>
      </c>
      <c r="L829" s="15">
        <v>608634.95143913291</v>
      </c>
      <c r="M829" s="18"/>
      <c r="N829" s="17"/>
      <c r="W829" t="s">
        <v>173</v>
      </c>
      <c r="X829" s="186">
        <v>171.933291</v>
      </c>
      <c r="Y829" s="186">
        <v>185.44394299999999</v>
      </c>
      <c r="Z829" s="186">
        <v>186.77365699999999</v>
      </c>
      <c r="AA829" s="186">
        <v>190.54109299999999</v>
      </c>
      <c r="AB829" s="186">
        <v>95.096062000000003</v>
      </c>
      <c r="AC829" s="186">
        <v>184.30685299999999</v>
      </c>
      <c r="AD829" s="186">
        <v>181.90143900000001</v>
      </c>
      <c r="AE829" s="186">
        <v>149.58676500000001</v>
      </c>
      <c r="AF829" s="186">
        <v>181.40367599999999</v>
      </c>
      <c r="AG829" s="186">
        <v>171.057864</v>
      </c>
      <c r="AH829" s="186">
        <v>165.28699900000001</v>
      </c>
      <c r="AI829" s="186">
        <v>149.50871699999999</v>
      </c>
    </row>
    <row r="830" spans="1:35" ht="14.25" hidden="1" customHeight="1">
      <c r="A830" s="7" t="s">
        <v>58</v>
      </c>
      <c r="B830" s="7" t="s">
        <v>44</v>
      </c>
      <c r="C830" s="7" t="s">
        <v>42</v>
      </c>
      <c r="D830" s="13">
        <v>41791</v>
      </c>
      <c r="E830" s="13" t="str">
        <f>TEXT(Table2[[#This Row],[Month]],"mmmm")</f>
        <v>June</v>
      </c>
      <c r="F830" s="13" t="e">
        <f>CHOOSE(MONTH(Table2[[#This Row],[Actual Month]]),1,1,1,2,2,2,3,3,3,4,4,4)</f>
        <v>#VALUE!</v>
      </c>
      <c r="G830" s="14">
        <f t="shared" si="11"/>
        <v>6</v>
      </c>
      <c r="H830" s="14" t="s">
        <v>45</v>
      </c>
      <c r="I830" s="7" t="s">
        <v>51</v>
      </c>
      <c r="J830" s="7" t="s">
        <v>55</v>
      </c>
      <c r="K830" s="7" t="s">
        <v>38</v>
      </c>
      <c r="L830" s="15">
        <v>272324.41448756552</v>
      </c>
      <c r="M830" s="18"/>
      <c r="N830" s="17"/>
      <c r="X830">
        <f>SUM(X828*1000)</f>
        <v>181933.291</v>
      </c>
      <c r="Y830" s="182">
        <f t="shared" ref="Y830:AI830" si="15">SUM(Y828*1000)</f>
        <v>187443.943</v>
      </c>
      <c r="Z830" s="182">
        <f t="shared" si="15"/>
        <v>184773.65699999998</v>
      </c>
      <c r="AA830" s="182">
        <f t="shared" si="15"/>
        <v>191541.09299999999</v>
      </c>
      <c r="AB830" s="182">
        <f t="shared" si="15"/>
        <v>98096.062000000005</v>
      </c>
      <c r="AC830" s="182">
        <f t="shared" si="15"/>
        <v>185306.853</v>
      </c>
      <c r="AD830" s="182">
        <f t="shared" si="15"/>
        <v>186901.43900000001</v>
      </c>
      <c r="AE830" s="182">
        <f t="shared" si="15"/>
        <v>158586.76500000001</v>
      </c>
      <c r="AF830" s="182">
        <f t="shared" si="15"/>
        <v>191403.67599999998</v>
      </c>
      <c r="AG830" s="182">
        <f t="shared" si="15"/>
        <v>171057.864</v>
      </c>
      <c r="AH830" s="182">
        <f t="shared" si="15"/>
        <v>169286.99900000001</v>
      </c>
      <c r="AI830" s="182">
        <f t="shared" si="15"/>
        <v>142508.717</v>
      </c>
    </row>
    <row r="831" spans="1:35" ht="14.25" hidden="1" customHeight="1">
      <c r="A831" s="7" t="s">
        <v>58</v>
      </c>
      <c r="B831" s="7" t="s">
        <v>44</v>
      </c>
      <c r="C831" s="7" t="s">
        <v>42</v>
      </c>
      <c r="D831" s="13">
        <v>41456</v>
      </c>
      <c r="E831" s="13" t="str">
        <f>TEXT(Table2[[#This Row],[Month]],"mmmm")</f>
        <v>July</v>
      </c>
      <c r="F831" s="13" t="e">
        <f>CHOOSE(MONTH(Table2[[#This Row],[Actual Month]]),1,1,1,2,2,2,3,3,3,4,4,4)</f>
        <v>#VALUE!</v>
      </c>
      <c r="G831" s="14">
        <f t="shared" si="11"/>
        <v>7</v>
      </c>
      <c r="H831" s="14" t="s">
        <v>45</v>
      </c>
      <c r="I831" s="7" t="s">
        <v>56</v>
      </c>
      <c r="J831" s="7" t="s">
        <v>57</v>
      </c>
      <c r="K831" s="7" t="s">
        <v>38</v>
      </c>
      <c r="L831" s="15">
        <v>3105845.72687844</v>
      </c>
      <c r="M831" s="18"/>
      <c r="N831" s="17"/>
      <c r="X831" s="182">
        <f>SUM(X829*1000)</f>
        <v>171933.291</v>
      </c>
      <c r="Y831" s="182">
        <f t="shared" ref="Y831:AI831" si="16">SUM(Y829*1000)</f>
        <v>185443.943</v>
      </c>
      <c r="Z831" s="182">
        <f t="shared" si="16"/>
        <v>186773.65699999998</v>
      </c>
      <c r="AA831" s="182">
        <f t="shared" si="16"/>
        <v>190541.09299999999</v>
      </c>
      <c r="AB831" s="182">
        <f t="shared" si="16"/>
        <v>95096.062000000005</v>
      </c>
      <c r="AC831" s="182">
        <f t="shared" si="16"/>
        <v>184306.853</v>
      </c>
      <c r="AD831" s="182">
        <f t="shared" si="16"/>
        <v>181901.43900000001</v>
      </c>
      <c r="AE831" s="182">
        <f t="shared" si="16"/>
        <v>149586.76500000001</v>
      </c>
      <c r="AF831" s="182">
        <f t="shared" si="16"/>
        <v>181403.67599999998</v>
      </c>
      <c r="AG831" s="182">
        <f t="shared" si="16"/>
        <v>171057.864</v>
      </c>
      <c r="AH831" s="182">
        <f t="shared" si="16"/>
        <v>165286.99900000001</v>
      </c>
      <c r="AI831" s="182">
        <f t="shared" si="16"/>
        <v>149508.717</v>
      </c>
    </row>
    <row r="832" spans="1:35" ht="14.25" hidden="1" customHeight="1">
      <c r="A832" s="7" t="s">
        <v>58</v>
      </c>
      <c r="B832" s="7" t="s">
        <v>44</v>
      </c>
      <c r="C832" s="7" t="s">
        <v>42</v>
      </c>
      <c r="D832" s="13">
        <v>41487</v>
      </c>
      <c r="E832" s="13" t="str">
        <f>TEXT(Table2[[#This Row],[Month]],"mmmm")</f>
        <v>August</v>
      </c>
      <c r="F832" s="13" t="e">
        <f>CHOOSE(MONTH(Table2[[#This Row],[Actual Month]]),1,1,1,2,2,2,3,3,3,4,4,4)</f>
        <v>#VALUE!</v>
      </c>
      <c r="G832" s="14">
        <f t="shared" si="11"/>
        <v>8</v>
      </c>
      <c r="H832" s="14" t="s">
        <v>45</v>
      </c>
      <c r="I832" s="7" t="s">
        <v>56</v>
      </c>
      <c r="J832" s="7" t="s">
        <v>57</v>
      </c>
      <c r="K832" s="7" t="s">
        <v>38</v>
      </c>
      <c r="L832" s="15">
        <v>4010585.2851120001</v>
      </c>
      <c r="M832" s="18"/>
      <c r="N832" s="17"/>
      <c r="W832" t="s">
        <v>34</v>
      </c>
      <c r="X832">
        <f>SUM(X831-X830)</f>
        <v>-10000</v>
      </c>
      <c r="Y832" s="182">
        <f t="shared" ref="Y832:AI832" si="17">SUM(Y831-Y830)</f>
        <v>-2000</v>
      </c>
      <c r="Z832" s="182">
        <f t="shared" si="17"/>
        <v>2000</v>
      </c>
      <c r="AA832" s="182">
        <f t="shared" si="17"/>
        <v>-1000</v>
      </c>
      <c r="AB832" s="182">
        <f t="shared" si="17"/>
        <v>-3000</v>
      </c>
      <c r="AC832" s="182">
        <f t="shared" si="17"/>
        <v>-1000</v>
      </c>
      <c r="AD832" s="182">
        <f t="shared" si="17"/>
        <v>-5000</v>
      </c>
      <c r="AE832" s="182">
        <f t="shared" si="17"/>
        <v>-9000</v>
      </c>
      <c r="AF832" s="182">
        <f t="shared" si="17"/>
        <v>-10000</v>
      </c>
      <c r="AG832" s="182">
        <f t="shared" si="17"/>
        <v>0</v>
      </c>
      <c r="AH832" s="182">
        <f t="shared" si="17"/>
        <v>-4000</v>
      </c>
      <c r="AI832" s="182">
        <f t="shared" si="17"/>
        <v>7000</v>
      </c>
    </row>
    <row r="833" spans="1:50" ht="14.25" hidden="1" customHeight="1">
      <c r="A833" s="7" t="s">
        <v>58</v>
      </c>
      <c r="B833" s="7" t="s">
        <v>44</v>
      </c>
      <c r="C833" s="7" t="s">
        <v>42</v>
      </c>
      <c r="D833" s="13">
        <v>41518</v>
      </c>
      <c r="E833" s="13" t="str">
        <f>TEXT(Table2[[#This Row],[Month]],"mmmm")</f>
        <v>September</v>
      </c>
      <c r="F833" s="13" t="e">
        <f>CHOOSE(MONTH(Table2[[#This Row],[Actual Month]]),1,1,1,2,2,2,3,3,3,4,4,4)</f>
        <v>#VALUE!</v>
      </c>
      <c r="G833" s="14">
        <f t="shared" si="11"/>
        <v>9</v>
      </c>
      <c r="H833" s="14" t="s">
        <v>45</v>
      </c>
      <c r="I833" s="7" t="s">
        <v>56</v>
      </c>
      <c r="J833" s="7" t="s">
        <v>57</v>
      </c>
      <c r="K833" s="7" t="s">
        <v>38</v>
      </c>
      <c r="L833" s="15">
        <v>3923012.4475718406</v>
      </c>
      <c r="M833" s="18"/>
      <c r="N833" s="17"/>
      <c r="W833" t="s">
        <v>309</v>
      </c>
      <c r="X833" s="186">
        <v>211.968999</v>
      </c>
      <c r="Y833" s="186">
        <v>224.199051</v>
      </c>
      <c r="Z833" s="186">
        <v>220.53646699999999</v>
      </c>
      <c r="AA833" s="186">
        <v>306.76027599999998</v>
      </c>
      <c r="AB833" s="186">
        <v>260.052864</v>
      </c>
      <c r="AC833" s="186">
        <v>240.21016</v>
      </c>
      <c r="AD833" s="186">
        <v>258.160549</v>
      </c>
      <c r="AE833" s="186">
        <v>310.884524</v>
      </c>
      <c r="AF833" s="186">
        <v>347.651006</v>
      </c>
      <c r="AG833" s="186">
        <v>341.99016599999999</v>
      </c>
      <c r="AH833" s="186">
        <v>301.18512999999996</v>
      </c>
      <c r="AI833" s="186">
        <v>260.92</v>
      </c>
    </row>
    <row r="834" spans="1:50" ht="14.25" hidden="1" customHeight="1">
      <c r="A834" s="7" t="s">
        <v>58</v>
      </c>
      <c r="B834" s="7" t="s">
        <v>44</v>
      </c>
      <c r="C834" s="7" t="s">
        <v>42</v>
      </c>
      <c r="D834" s="13">
        <v>41548</v>
      </c>
      <c r="E834" s="13" t="str">
        <f>TEXT(Table2[[#This Row],[Month]],"mmmm")</f>
        <v>October</v>
      </c>
      <c r="F834" s="13" t="e">
        <f>CHOOSE(MONTH(Table2[[#This Row],[Actual Month]]),1,1,1,2,2,2,3,3,3,4,4,4)</f>
        <v>#VALUE!</v>
      </c>
      <c r="G834" s="14">
        <f t="shared" si="11"/>
        <v>10</v>
      </c>
      <c r="H834" s="14" t="s">
        <v>45</v>
      </c>
      <c r="I834" s="7" t="s">
        <v>56</v>
      </c>
      <c r="J834" s="7" t="s">
        <v>57</v>
      </c>
      <c r="K834" s="7" t="s">
        <v>38</v>
      </c>
      <c r="L834" s="15">
        <v>5304755.0634176014</v>
      </c>
      <c r="M834" s="18"/>
      <c r="N834" s="17"/>
      <c r="X834" s="186">
        <v>214.968999</v>
      </c>
      <c r="Y834" s="186">
        <v>228.199051</v>
      </c>
      <c r="Z834" s="186">
        <v>216.53646700000002</v>
      </c>
      <c r="AA834" s="186">
        <v>236.760276</v>
      </c>
      <c r="AB834" s="186">
        <v>232.052864</v>
      </c>
      <c r="AC834" s="186">
        <v>240.21016</v>
      </c>
      <c r="AD834" s="186">
        <v>288.160549</v>
      </c>
      <c r="AE834" s="186">
        <v>306.884524</v>
      </c>
      <c r="AF834" s="186">
        <v>367.65100600000005</v>
      </c>
      <c r="AG834" s="186">
        <v>351.99016599999999</v>
      </c>
      <c r="AH834" s="186">
        <v>362.822</v>
      </c>
      <c r="AI834" s="186">
        <v>260.31229999999999</v>
      </c>
    </row>
    <row r="835" spans="1:50" ht="14.25" hidden="1" customHeight="1">
      <c r="A835" s="7" t="s">
        <v>58</v>
      </c>
      <c r="B835" s="7" t="s">
        <v>44</v>
      </c>
      <c r="C835" s="7" t="s">
        <v>42</v>
      </c>
      <c r="D835" s="13">
        <v>41579</v>
      </c>
      <c r="E835" s="13" t="str">
        <f>TEXT(Table2[[#This Row],[Month]],"mmmm")</f>
        <v>November</v>
      </c>
      <c r="F835" s="13" t="e">
        <f>CHOOSE(MONTH(Table2[[#This Row],[Actual Month]]),1,1,1,2,2,2,3,3,3,4,4,4)</f>
        <v>#VALUE!</v>
      </c>
      <c r="G835" s="14">
        <f t="shared" si="11"/>
        <v>11</v>
      </c>
      <c r="H835" s="14" t="s">
        <v>45</v>
      </c>
      <c r="I835" s="7" t="s">
        <v>56</v>
      </c>
      <c r="J835" s="7" t="s">
        <v>57</v>
      </c>
      <c r="K835" s="7" t="s">
        <v>38</v>
      </c>
      <c r="L835" s="15">
        <v>5796055.2061697599</v>
      </c>
      <c r="M835" s="18"/>
      <c r="N835" s="17"/>
      <c r="X835">
        <f>SUM(X833*1000)</f>
        <v>211968.99900000001</v>
      </c>
      <c r="Y835" s="182">
        <f t="shared" ref="Y835:AI835" si="18">SUM(Y833*1000)</f>
        <v>224199.05100000001</v>
      </c>
      <c r="Z835" s="182">
        <f t="shared" si="18"/>
        <v>220536.46699999998</v>
      </c>
      <c r="AA835" s="182">
        <f t="shared" si="18"/>
        <v>306760.27599999995</v>
      </c>
      <c r="AB835" s="182">
        <f t="shared" si="18"/>
        <v>260052.864</v>
      </c>
      <c r="AC835" s="182">
        <f t="shared" si="18"/>
        <v>240210.16</v>
      </c>
      <c r="AD835" s="182">
        <f t="shared" si="18"/>
        <v>258160.549</v>
      </c>
      <c r="AE835" s="182">
        <f t="shared" si="18"/>
        <v>310884.52399999998</v>
      </c>
      <c r="AF835" s="182">
        <f t="shared" si="18"/>
        <v>347651.00599999999</v>
      </c>
      <c r="AG835" s="182">
        <f t="shared" si="18"/>
        <v>341990.16599999997</v>
      </c>
      <c r="AH835" s="182">
        <f t="shared" si="18"/>
        <v>301185.12999999995</v>
      </c>
      <c r="AI835" s="182">
        <f t="shared" si="18"/>
        <v>260920.00000000003</v>
      </c>
    </row>
    <row r="836" spans="1:50" ht="14.25" hidden="1" customHeight="1">
      <c r="A836" s="7" t="s">
        <v>58</v>
      </c>
      <c r="B836" s="7" t="s">
        <v>44</v>
      </c>
      <c r="C836" s="7" t="s">
        <v>42</v>
      </c>
      <c r="D836" s="13">
        <v>41609</v>
      </c>
      <c r="E836" s="13" t="str">
        <f>TEXT(Table2[[#This Row],[Month]],"mmmm")</f>
        <v>December</v>
      </c>
      <c r="F836" s="13" t="e">
        <f>CHOOSE(MONTH(Table2[[#This Row],[Actual Month]]),1,1,1,2,2,2,3,3,3,4,4,4)</f>
        <v>#VALUE!</v>
      </c>
      <c r="G836" s="14">
        <f t="shared" si="11"/>
        <v>12</v>
      </c>
      <c r="H836" s="14" t="s">
        <v>45</v>
      </c>
      <c r="I836" s="7" t="s">
        <v>56</v>
      </c>
      <c r="J836" s="7" t="s">
        <v>57</v>
      </c>
      <c r="K836" s="7" t="s">
        <v>38</v>
      </c>
      <c r="L836" s="15">
        <v>2778318.7637284808</v>
      </c>
      <c r="M836" s="18"/>
      <c r="N836" s="17"/>
      <c r="X836" s="182">
        <f>SUM(X834*1000)</f>
        <v>214968.99900000001</v>
      </c>
      <c r="Y836" s="182">
        <f t="shared" ref="Y836:AI836" si="19">SUM(Y834*1000)</f>
        <v>228199.05100000001</v>
      </c>
      <c r="Z836" s="182">
        <f t="shared" si="19"/>
        <v>216536.467</v>
      </c>
      <c r="AA836" s="182">
        <f t="shared" si="19"/>
        <v>236760.27600000001</v>
      </c>
      <c r="AB836" s="182">
        <f t="shared" si="19"/>
        <v>232052.864</v>
      </c>
      <c r="AC836" s="182">
        <f t="shared" si="19"/>
        <v>240210.16</v>
      </c>
      <c r="AD836" s="182">
        <f t="shared" si="19"/>
        <v>288160.549</v>
      </c>
      <c r="AE836" s="182">
        <f t="shared" si="19"/>
        <v>306884.52399999998</v>
      </c>
      <c r="AF836" s="182">
        <f t="shared" si="19"/>
        <v>367651.00600000005</v>
      </c>
      <c r="AG836" s="182">
        <f t="shared" si="19"/>
        <v>351990.16599999997</v>
      </c>
      <c r="AH836" s="182">
        <f t="shared" si="19"/>
        <v>362822</v>
      </c>
      <c r="AI836" s="182">
        <f t="shared" si="19"/>
        <v>260312.3</v>
      </c>
    </row>
    <row r="837" spans="1:50" ht="14.25" hidden="1" customHeight="1">
      <c r="A837" s="7" t="s">
        <v>58</v>
      </c>
      <c r="B837" s="7" t="s">
        <v>44</v>
      </c>
      <c r="C837" s="7" t="s">
        <v>42</v>
      </c>
      <c r="D837" s="13">
        <v>41640</v>
      </c>
      <c r="E837" s="13" t="str">
        <f>TEXT(Table2[[#This Row],[Month]],"mmmm")</f>
        <v>January</v>
      </c>
      <c r="F837" s="13" t="e">
        <f>CHOOSE(MONTH(Table2[[#This Row],[Actual Month]]),1,1,1,2,2,2,3,3,3,4,4,4)</f>
        <v>#VALUE!</v>
      </c>
      <c r="G837" s="14">
        <f t="shared" si="11"/>
        <v>1</v>
      </c>
      <c r="H837" s="14" t="s">
        <v>45</v>
      </c>
      <c r="I837" s="7" t="s">
        <v>56</v>
      </c>
      <c r="J837" s="7" t="s">
        <v>57</v>
      </c>
      <c r="K837" s="7" t="s">
        <v>38</v>
      </c>
      <c r="L837" s="15">
        <v>2890095.0972502003</v>
      </c>
      <c r="M837" s="18"/>
      <c r="N837" s="17"/>
      <c r="W837" t="s">
        <v>42</v>
      </c>
      <c r="X837">
        <f>SUM(X835-X836)</f>
        <v>-3000</v>
      </c>
      <c r="Y837" s="182">
        <f t="shared" ref="Y837:AI837" si="20">SUM(Y835-Y836)</f>
        <v>-4000</v>
      </c>
      <c r="Z837" s="182">
        <f t="shared" si="20"/>
        <v>3999.9999999999709</v>
      </c>
      <c r="AA837" s="182">
        <f t="shared" si="20"/>
        <v>69999.999999999942</v>
      </c>
      <c r="AB837" s="182">
        <f t="shared" si="20"/>
        <v>28000</v>
      </c>
      <c r="AC837" s="182">
        <f t="shared" si="20"/>
        <v>0</v>
      </c>
      <c r="AD837" s="182">
        <f t="shared" si="20"/>
        <v>-30000</v>
      </c>
      <c r="AE837" s="182">
        <f t="shared" si="20"/>
        <v>4000</v>
      </c>
      <c r="AF837" s="182">
        <f t="shared" si="20"/>
        <v>-20000.000000000058</v>
      </c>
      <c r="AG837" s="182">
        <f t="shared" si="20"/>
        <v>-10000</v>
      </c>
      <c r="AH837" s="182">
        <f t="shared" si="20"/>
        <v>-61636.870000000054</v>
      </c>
      <c r="AI837" s="182">
        <f t="shared" si="20"/>
        <v>607.70000000004075</v>
      </c>
    </row>
    <row r="838" spans="1:50" ht="14.25" hidden="1" customHeight="1">
      <c r="A838" s="7" t="s">
        <v>58</v>
      </c>
      <c r="B838" s="7" t="s">
        <v>44</v>
      </c>
      <c r="C838" s="7" t="s">
        <v>42</v>
      </c>
      <c r="D838" s="13">
        <v>41671</v>
      </c>
      <c r="E838" s="13" t="str">
        <f>TEXT(Table2[[#This Row],[Month]],"mmmm")</f>
        <v>February</v>
      </c>
      <c r="F838" s="13" t="e">
        <f>CHOOSE(MONTH(Table2[[#This Row],[Actual Month]]),1,1,1,2,2,2,3,3,3,4,4,4)</f>
        <v>#VALUE!</v>
      </c>
      <c r="G838" s="14">
        <f t="shared" si="11"/>
        <v>2</v>
      </c>
      <c r="H838" s="14" t="s">
        <v>45</v>
      </c>
      <c r="I838" s="7" t="s">
        <v>56</v>
      </c>
      <c r="J838" s="7" t="s">
        <v>57</v>
      </c>
      <c r="K838" s="7" t="s">
        <v>38</v>
      </c>
      <c r="L838" s="15">
        <v>3360449.90644272</v>
      </c>
      <c r="M838" s="18"/>
      <c r="N838" s="17"/>
    </row>
    <row r="839" spans="1:50" ht="14.25" hidden="1" customHeight="1">
      <c r="A839" s="7" t="s">
        <v>58</v>
      </c>
      <c r="B839" s="7" t="s">
        <v>44</v>
      </c>
      <c r="C839" s="7" t="s">
        <v>42</v>
      </c>
      <c r="D839" s="13">
        <v>41699</v>
      </c>
      <c r="E839" s="13" t="str">
        <f>TEXT(Table2[[#This Row],[Month]],"mmmm")</f>
        <v>March</v>
      </c>
      <c r="F839" s="13" t="e">
        <f>CHOOSE(MONTH(Table2[[#This Row],[Actual Month]]),1,1,1,2,2,2,3,3,3,4,4,4)</f>
        <v>#VALUE!</v>
      </c>
      <c r="G839" s="14">
        <f t="shared" si="11"/>
        <v>3</v>
      </c>
      <c r="H839" s="14" t="s">
        <v>45</v>
      </c>
      <c r="I839" s="7" t="s">
        <v>56</v>
      </c>
      <c r="J839" s="7" t="s">
        <v>57</v>
      </c>
      <c r="K839" s="7" t="s">
        <v>38</v>
      </c>
      <c r="L839" s="15">
        <v>2808562.4972675201</v>
      </c>
      <c r="M839" s="18"/>
      <c r="N839" s="17"/>
    </row>
    <row r="840" spans="1:50" ht="14.25" hidden="1" customHeight="1">
      <c r="A840" s="7" t="s">
        <v>58</v>
      </c>
      <c r="B840" s="7" t="s">
        <v>44</v>
      </c>
      <c r="C840" s="7" t="s">
        <v>42</v>
      </c>
      <c r="D840" s="13">
        <v>41730</v>
      </c>
      <c r="E840" s="13" t="str">
        <f>TEXT(Table2[[#This Row],[Month]],"mmmm")</f>
        <v>April</v>
      </c>
      <c r="F840" s="13" t="e">
        <f>CHOOSE(MONTH(Table2[[#This Row],[Actual Month]]),1,1,1,2,2,2,3,3,3,4,4,4)</f>
        <v>#VALUE!</v>
      </c>
      <c r="G840" s="14">
        <f t="shared" si="11"/>
        <v>4</v>
      </c>
      <c r="H840" s="14" t="s">
        <v>45</v>
      </c>
      <c r="I840" s="7" t="s">
        <v>56</v>
      </c>
      <c r="J840" s="7" t="s">
        <v>57</v>
      </c>
      <c r="K840" s="7" t="s">
        <v>38</v>
      </c>
      <c r="L840" s="15">
        <v>3278176.1271341606</v>
      </c>
      <c r="M840" s="18"/>
      <c r="N840" s="17"/>
    </row>
    <row r="841" spans="1:50" ht="14.25" hidden="1" customHeight="1">
      <c r="A841" s="7" t="s">
        <v>58</v>
      </c>
      <c r="B841" s="7" t="s">
        <v>44</v>
      </c>
      <c r="C841" s="7" t="s">
        <v>42</v>
      </c>
      <c r="D841" s="13">
        <v>41760</v>
      </c>
      <c r="E841" s="13" t="str">
        <f>TEXT(Table2[[#This Row],[Month]],"mmmm")</f>
        <v>May</v>
      </c>
      <c r="F841" s="13" t="e">
        <f>CHOOSE(MONTH(Table2[[#This Row],[Actual Month]]),1,1,1,2,2,2,3,3,3,4,4,4)</f>
        <v>#VALUE!</v>
      </c>
      <c r="G841" s="14">
        <f t="shared" si="11"/>
        <v>5</v>
      </c>
      <c r="H841" s="14" t="s">
        <v>45</v>
      </c>
      <c r="I841" s="7" t="s">
        <v>56</v>
      </c>
      <c r="J841" s="7" t="s">
        <v>57</v>
      </c>
      <c r="K841" s="7" t="s">
        <v>38</v>
      </c>
      <c r="L841" s="15">
        <v>3653895.7708680006</v>
      </c>
      <c r="M841" s="18"/>
      <c r="N841" s="17"/>
      <c r="X841" s="186">
        <v>171.933291</v>
      </c>
      <c r="Y841" s="186">
        <v>185.44394299999999</v>
      </c>
      <c r="Z841" s="186">
        <v>186.77365699999999</v>
      </c>
      <c r="AA841" s="186">
        <v>190.54109299999999</v>
      </c>
      <c r="AB841" s="186">
        <v>95.096062000000003</v>
      </c>
      <c r="AC841" s="186">
        <v>184.30685299999999</v>
      </c>
      <c r="AD841" s="186">
        <v>181.90143900000001</v>
      </c>
      <c r="AE841" s="186">
        <v>149.58676500000001</v>
      </c>
      <c r="AF841" s="186">
        <v>181.40367599999999</v>
      </c>
      <c r="AG841" s="186">
        <v>171.057864</v>
      </c>
      <c r="AH841" s="186">
        <v>165.28699900000001</v>
      </c>
      <c r="AI841" s="186">
        <v>149.50871699999999</v>
      </c>
    </row>
    <row r="842" spans="1:50" ht="14.25" hidden="1" customHeight="1">
      <c r="A842" s="7" t="s">
        <v>58</v>
      </c>
      <c r="B842" s="7" t="s">
        <v>44</v>
      </c>
      <c r="C842" s="7" t="s">
        <v>42</v>
      </c>
      <c r="D842" s="13">
        <v>41791</v>
      </c>
      <c r="E842" s="13" t="str">
        <f>TEXT(Table2[[#This Row],[Month]],"mmmm")</f>
        <v>June</v>
      </c>
      <c r="F842" s="13" t="e">
        <f>CHOOSE(MONTH(Table2[[#This Row],[Actual Month]]),1,1,1,2,2,2,3,3,3,4,4,4)</f>
        <v>#VALUE!</v>
      </c>
      <c r="G842" s="14">
        <f t="shared" si="11"/>
        <v>6</v>
      </c>
      <c r="H842" s="14" t="s">
        <v>45</v>
      </c>
      <c r="I842" s="7" t="s">
        <v>56</v>
      </c>
      <c r="J842" s="7" t="s">
        <v>57</v>
      </c>
      <c r="K842" s="7" t="s">
        <v>38</v>
      </c>
      <c r="L842" s="15">
        <v>1788228.1705142399</v>
      </c>
      <c r="M842" s="18"/>
      <c r="N842" s="17"/>
      <c r="X842">
        <f>SUM(X841*1000)</f>
        <v>171933.291</v>
      </c>
      <c r="Y842" s="182">
        <f t="shared" ref="Y842:AI842" si="21">SUM(Y841*1000)</f>
        <v>185443.943</v>
      </c>
      <c r="Z842" s="182">
        <f t="shared" si="21"/>
        <v>186773.65699999998</v>
      </c>
      <c r="AA842" s="182">
        <f t="shared" si="21"/>
        <v>190541.09299999999</v>
      </c>
      <c r="AB842" s="182">
        <f t="shared" si="21"/>
        <v>95096.062000000005</v>
      </c>
      <c r="AC842" s="182">
        <f t="shared" si="21"/>
        <v>184306.853</v>
      </c>
      <c r="AD842" s="182">
        <f t="shared" si="21"/>
        <v>181901.43900000001</v>
      </c>
      <c r="AE842" s="182">
        <f t="shared" si="21"/>
        <v>149586.76500000001</v>
      </c>
      <c r="AF842" s="182">
        <f t="shared" si="21"/>
        <v>181403.67599999998</v>
      </c>
      <c r="AG842" s="182">
        <f t="shared" si="21"/>
        <v>171057.864</v>
      </c>
      <c r="AH842" s="182">
        <f t="shared" si="21"/>
        <v>165286.99900000001</v>
      </c>
      <c r="AI842" s="182">
        <f t="shared" si="21"/>
        <v>149508.717</v>
      </c>
      <c r="AK842" t="s">
        <v>107</v>
      </c>
      <c r="AL842" t="s">
        <v>173</v>
      </c>
      <c r="AM842" s="186">
        <v>618.14428100000009</v>
      </c>
      <c r="AN842" s="186">
        <v>613.38369699999998</v>
      </c>
      <c r="AO842" s="186">
        <v>599.54558499999996</v>
      </c>
      <c r="AP842" s="186">
        <v>673.67093499999987</v>
      </c>
      <c r="AQ842" s="186">
        <v>561.23997599999996</v>
      </c>
      <c r="AR842" s="186">
        <v>565.8385796</v>
      </c>
      <c r="AS842" s="186">
        <v>654.26448500000004</v>
      </c>
      <c r="AT842" s="186">
        <v>671.90148799999997</v>
      </c>
      <c r="AU842" s="186">
        <v>670.86889900000006</v>
      </c>
      <c r="AV842" s="186">
        <v>631.48916599999995</v>
      </c>
      <c r="AW842" s="186">
        <v>582.87949800000001</v>
      </c>
      <c r="AX842" s="186">
        <v>550.80905099999995</v>
      </c>
    </row>
    <row r="843" spans="1:50" ht="14.25" hidden="1" customHeight="1">
      <c r="A843" s="7" t="s">
        <v>58</v>
      </c>
      <c r="B843" s="7" t="s">
        <v>44</v>
      </c>
      <c r="C843" s="7" t="s">
        <v>43</v>
      </c>
      <c r="D843" s="13">
        <v>41456</v>
      </c>
      <c r="E843" s="13" t="str">
        <f>TEXT(Table2[[#This Row],[Month]],"mmmm")</f>
        <v>July</v>
      </c>
      <c r="F843" s="13" t="e">
        <f>CHOOSE(MONTH(Table2[[#This Row],[Actual Month]]),1,1,1,2,2,2,3,3,3,4,4,4)</f>
        <v>#VALUE!</v>
      </c>
      <c r="G843" s="7">
        <v>7</v>
      </c>
      <c r="H843" s="7" t="s">
        <v>45</v>
      </c>
      <c r="I843" s="7" t="s">
        <v>46</v>
      </c>
      <c r="J843" s="7" t="s">
        <v>47</v>
      </c>
      <c r="K843" s="7" t="s">
        <v>38</v>
      </c>
      <c r="L843" s="15">
        <v>2433222.1515178396</v>
      </c>
      <c r="M843" s="18"/>
      <c r="N843" s="17"/>
      <c r="X843" s="182">
        <v>171933.291</v>
      </c>
      <c r="Y843" s="182">
        <v>185443.943</v>
      </c>
      <c r="Z843" s="182">
        <v>186773.65699999998</v>
      </c>
      <c r="AA843" s="182">
        <v>190541.09299999999</v>
      </c>
      <c r="AB843" s="182">
        <v>95096.062000000005</v>
      </c>
      <c r="AC843" s="182">
        <v>184306.853</v>
      </c>
      <c r="AD843" s="182">
        <v>181901.43900000001</v>
      </c>
      <c r="AE843" s="182">
        <v>149586.76500000001</v>
      </c>
      <c r="AF843" s="182">
        <v>181403.67599999998</v>
      </c>
      <c r="AG843" s="182">
        <v>171057.864</v>
      </c>
      <c r="AH843" s="182">
        <v>165286.99900000001</v>
      </c>
      <c r="AI843" s="182">
        <v>149508.717</v>
      </c>
      <c r="AK843" t="s">
        <v>107</v>
      </c>
      <c r="AL843" t="s">
        <v>302</v>
      </c>
      <c r="AM843" s="186">
        <v>647.14428099999998</v>
      </c>
      <c r="AN843" s="186">
        <v>622.38369699999998</v>
      </c>
      <c r="AO843" s="186">
        <v>602.54558499999996</v>
      </c>
      <c r="AP843" s="186">
        <v>602.67093499999999</v>
      </c>
      <c r="AQ843" s="186">
        <v>534.23997599999996</v>
      </c>
      <c r="AR843" s="186">
        <v>571.87367900000004</v>
      </c>
      <c r="AS843" s="186">
        <v>679.26448500000004</v>
      </c>
      <c r="AT843" s="186">
        <v>682.90148799999997</v>
      </c>
      <c r="AU843" s="186">
        <v>790.03688200000011</v>
      </c>
      <c r="AV843" s="186">
        <v>759.48916599999995</v>
      </c>
      <c r="AW843" s="186">
        <v>773.51636800000006</v>
      </c>
      <c r="AX843" s="186">
        <v>623.20135099999993</v>
      </c>
    </row>
    <row r="844" spans="1:50" ht="14.25" hidden="1" customHeight="1">
      <c r="A844" s="7" t="s">
        <v>58</v>
      </c>
      <c r="B844" s="7" t="s">
        <v>44</v>
      </c>
      <c r="C844" s="7" t="s">
        <v>43</v>
      </c>
      <c r="D844" s="13">
        <v>41487</v>
      </c>
      <c r="E844" s="13" t="str">
        <f>TEXT(Table2[[#This Row],[Month]],"mmmm")</f>
        <v>August</v>
      </c>
      <c r="F844" s="13" t="e">
        <f>CHOOSE(MONTH(Table2[[#This Row],[Actual Month]]),1,1,1,2,2,2,3,3,3,4,4,4)</f>
        <v>#VALUE!</v>
      </c>
      <c r="G844" s="7">
        <v>8</v>
      </c>
      <c r="H844" s="7" t="s">
        <v>45</v>
      </c>
      <c r="I844" s="7" t="s">
        <v>46</v>
      </c>
      <c r="J844" s="7" t="s">
        <v>47</v>
      </c>
      <c r="K844" s="7" t="s">
        <v>38</v>
      </c>
      <c r="L844" s="15">
        <v>2086825.2357197695</v>
      </c>
      <c r="M844" s="18"/>
      <c r="N844" s="17"/>
      <c r="AK844" s="182" t="s">
        <v>107</v>
      </c>
      <c r="AL844" s="182" t="s">
        <v>173</v>
      </c>
      <c r="AM844">
        <f>SUM(AM842*1000)</f>
        <v>618144.28100000008</v>
      </c>
      <c r="AN844" s="182">
        <f t="shared" ref="AN844:AX844" si="22">SUM(AN842*1000)</f>
        <v>613383.69699999993</v>
      </c>
      <c r="AO844" s="182">
        <f t="shared" si="22"/>
        <v>599545.58499999996</v>
      </c>
      <c r="AP844" s="182">
        <f t="shared" si="22"/>
        <v>673670.93499999982</v>
      </c>
      <c r="AQ844" s="182">
        <f t="shared" si="22"/>
        <v>561239.97599999991</v>
      </c>
      <c r="AR844" s="182">
        <f t="shared" si="22"/>
        <v>565838.57960000006</v>
      </c>
      <c r="AS844" s="182">
        <f t="shared" si="22"/>
        <v>654264.48499999999</v>
      </c>
      <c r="AT844" s="182">
        <f t="shared" si="22"/>
        <v>671901.48800000001</v>
      </c>
      <c r="AU844" s="182">
        <f t="shared" si="22"/>
        <v>670868.89900000009</v>
      </c>
      <c r="AV844" s="182">
        <f t="shared" si="22"/>
        <v>631489.16599999997</v>
      </c>
      <c r="AW844" s="182">
        <f t="shared" si="22"/>
        <v>582879.49800000002</v>
      </c>
      <c r="AX844" s="182">
        <f t="shared" si="22"/>
        <v>550809.05099999998</v>
      </c>
    </row>
    <row r="845" spans="1:50" ht="14.25" hidden="1" customHeight="1">
      <c r="A845" s="7" t="s">
        <v>58</v>
      </c>
      <c r="B845" s="7" t="s">
        <v>44</v>
      </c>
      <c r="C845" s="7" t="s">
        <v>43</v>
      </c>
      <c r="D845" s="13">
        <v>41518</v>
      </c>
      <c r="E845" s="13" t="str">
        <f>TEXT(Table2[[#This Row],[Month]],"mmmm")</f>
        <v>September</v>
      </c>
      <c r="F845" s="13" t="e">
        <f>CHOOSE(MONTH(Table2[[#This Row],[Actual Month]]),1,1,1,2,2,2,3,3,3,4,4,4)</f>
        <v>#VALUE!</v>
      </c>
      <c r="G845" s="7">
        <v>9</v>
      </c>
      <c r="H845" s="7" t="s">
        <v>45</v>
      </c>
      <c r="I845" s="7" t="s">
        <v>46</v>
      </c>
      <c r="J845" s="7" t="s">
        <v>47</v>
      </c>
      <c r="K845" s="7" t="s">
        <v>38</v>
      </c>
      <c r="L845" s="15">
        <v>2578988.7463329984</v>
      </c>
      <c r="M845" s="18"/>
      <c r="N845" s="17"/>
      <c r="AK845" s="182" t="s">
        <v>107</v>
      </c>
      <c r="AL845" s="182" t="s">
        <v>302</v>
      </c>
      <c r="AM845" s="182">
        <f>SUM(AM843*1000)</f>
        <v>647144.28099999996</v>
      </c>
      <c r="AN845" s="182">
        <f t="shared" ref="AN845:AX845" si="23">SUM(AN843*1000)</f>
        <v>622383.69699999993</v>
      </c>
      <c r="AO845" s="182">
        <f t="shared" si="23"/>
        <v>602545.58499999996</v>
      </c>
      <c r="AP845" s="182">
        <f t="shared" si="23"/>
        <v>602670.93499999994</v>
      </c>
      <c r="AQ845" s="182">
        <f t="shared" si="23"/>
        <v>534239.97599999991</v>
      </c>
      <c r="AR845" s="182">
        <f t="shared" si="23"/>
        <v>571873.679</v>
      </c>
      <c r="AS845" s="182">
        <f t="shared" si="23"/>
        <v>679264.48499999999</v>
      </c>
      <c r="AT845" s="182">
        <f t="shared" si="23"/>
        <v>682901.48800000001</v>
      </c>
      <c r="AU845" s="182">
        <f t="shared" si="23"/>
        <v>790036.8820000001</v>
      </c>
      <c r="AV845" s="182">
        <f t="shared" si="23"/>
        <v>759489.16599999997</v>
      </c>
      <c r="AW845" s="182">
        <f t="shared" si="23"/>
        <v>773516.36800000002</v>
      </c>
      <c r="AX845" s="182">
        <f t="shared" si="23"/>
        <v>623201.35099999991</v>
      </c>
    </row>
    <row r="846" spans="1:50" ht="14.25" hidden="1" customHeight="1">
      <c r="A846" s="7" t="s">
        <v>58</v>
      </c>
      <c r="B846" s="7" t="s">
        <v>44</v>
      </c>
      <c r="C846" s="7" t="s">
        <v>43</v>
      </c>
      <c r="D846" s="13">
        <v>41548</v>
      </c>
      <c r="E846" s="13" t="str">
        <f>TEXT(Table2[[#This Row],[Month]],"mmmm")</f>
        <v>October</v>
      </c>
      <c r="F846" s="13" t="e">
        <f>CHOOSE(MONTH(Table2[[#This Row],[Actual Month]]),1,1,1,2,2,2,3,3,3,4,4,4)</f>
        <v>#VALUE!</v>
      </c>
      <c r="G846" s="7">
        <v>10</v>
      </c>
      <c r="H846" s="7" t="s">
        <v>45</v>
      </c>
      <c r="I846" s="7" t="s">
        <v>46</v>
      </c>
      <c r="J846" s="7" t="s">
        <v>47</v>
      </c>
      <c r="K846" s="7" t="s">
        <v>38</v>
      </c>
      <c r="L846" s="15">
        <v>2227535.3634992633</v>
      </c>
      <c r="M846" s="18"/>
      <c r="N846" s="17"/>
    </row>
    <row r="847" spans="1:50" ht="14.25" hidden="1" customHeight="1">
      <c r="A847" s="7" t="s">
        <v>58</v>
      </c>
      <c r="B847" s="7" t="s">
        <v>44</v>
      </c>
      <c r="C847" s="7" t="s">
        <v>43</v>
      </c>
      <c r="D847" s="13">
        <v>41579</v>
      </c>
      <c r="E847" s="13" t="str">
        <f>TEXT(Table2[[#This Row],[Month]],"mmmm")</f>
        <v>November</v>
      </c>
      <c r="F847" s="13" t="e">
        <f>CHOOSE(MONTH(Table2[[#This Row],[Actual Month]]),1,1,1,2,2,2,3,3,3,4,4,4)</f>
        <v>#VALUE!</v>
      </c>
      <c r="G847" s="7">
        <v>11</v>
      </c>
      <c r="H847" s="7" t="s">
        <v>45</v>
      </c>
      <c r="I847" s="7" t="s">
        <v>46</v>
      </c>
      <c r="J847" s="7" t="s">
        <v>47</v>
      </c>
      <c r="K847" s="7" t="s">
        <v>38</v>
      </c>
      <c r="L847" s="15">
        <v>1957986.2244688198</v>
      </c>
      <c r="M847" s="18"/>
      <c r="N847" s="17"/>
      <c r="W847" s="183" t="s">
        <v>2</v>
      </c>
      <c r="X847" s="182" t="s">
        <v>62</v>
      </c>
      <c r="AL847" t="s">
        <v>307</v>
      </c>
      <c r="AM847">
        <f>SUM('Data Repository Table'!AM844-'Data Repository Table'!AM845)</f>
        <v>-28999.999999999884</v>
      </c>
      <c r="AN847" s="182">
        <f>SUM('Data Repository Table'!AN844-'Data Repository Table'!AN845)</f>
        <v>-9000</v>
      </c>
      <c r="AO847" s="182">
        <f>SUM('Data Repository Table'!AO844-'Data Repository Table'!AO845)</f>
        <v>-3000</v>
      </c>
      <c r="AP847" s="182">
        <f>SUM('Data Repository Table'!AP844-'Data Repository Table'!AP845)</f>
        <v>70999.999999999884</v>
      </c>
      <c r="AQ847" s="182">
        <f>SUM('Data Repository Table'!AQ844-'Data Repository Table'!AQ845)</f>
        <v>27000</v>
      </c>
      <c r="AR847" s="182">
        <f>SUM('Data Repository Table'!AR844-'Data Repository Table'!AR845)</f>
        <v>-6035.0993999999482</v>
      </c>
      <c r="AS847" s="182">
        <f>SUM('Data Repository Table'!AS844-'Data Repository Table'!AS845)</f>
        <v>-25000</v>
      </c>
      <c r="AT847" s="182">
        <f>SUM('Data Repository Table'!AT844-'Data Repository Table'!AT845)</f>
        <v>-11000</v>
      </c>
      <c r="AU847" s="182">
        <f>SUM('Data Repository Table'!AU844-'Data Repository Table'!AU845)</f>
        <v>-119167.98300000001</v>
      </c>
      <c r="AV847" s="182">
        <f>SUM('Data Repository Table'!AV844-'Data Repository Table'!AV845)</f>
        <v>-128000</v>
      </c>
      <c r="AW847" s="182">
        <f>SUM('Data Repository Table'!AW844-'Data Repository Table'!AW845)</f>
        <v>-190636.87</v>
      </c>
      <c r="AX847" s="182">
        <f>SUM('Data Repository Table'!AX844-'Data Repository Table'!AX845)</f>
        <v>-72392.29999999993</v>
      </c>
    </row>
    <row r="848" spans="1:50" ht="14.25" hidden="1" customHeight="1">
      <c r="A848" s="7" t="s">
        <v>58</v>
      </c>
      <c r="B848" s="7" t="s">
        <v>44</v>
      </c>
      <c r="C848" s="7" t="s">
        <v>43</v>
      </c>
      <c r="D848" s="13">
        <v>41609</v>
      </c>
      <c r="E848" s="13" t="str">
        <f>TEXT(Table2[[#This Row],[Month]],"mmmm")</f>
        <v>December</v>
      </c>
      <c r="F848" s="13" t="e">
        <f>CHOOSE(MONTH(Table2[[#This Row],[Actual Month]]),1,1,1,2,2,2,3,3,3,4,4,4)</f>
        <v>#VALUE!</v>
      </c>
      <c r="G848" s="7">
        <v>12</v>
      </c>
      <c r="H848" s="7" t="s">
        <v>45</v>
      </c>
      <c r="I848" s="7" t="s">
        <v>46</v>
      </c>
      <c r="J848" s="7" t="s">
        <v>47</v>
      </c>
      <c r="K848" s="7" t="s">
        <v>38</v>
      </c>
      <c r="L848" s="15">
        <v>1319140.1133043088</v>
      </c>
      <c r="M848" s="18"/>
      <c r="N848" s="17"/>
      <c r="W848" s="183" t="s">
        <v>4</v>
      </c>
      <c r="X848" s="182" t="s">
        <v>60</v>
      </c>
    </row>
    <row r="849" spans="1:52" ht="14.25" hidden="1" customHeight="1">
      <c r="A849" s="7" t="s">
        <v>58</v>
      </c>
      <c r="B849" s="7" t="s">
        <v>44</v>
      </c>
      <c r="C849" s="7" t="s">
        <v>43</v>
      </c>
      <c r="D849" s="13">
        <v>41640</v>
      </c>
      <c r="E849" s="13" t="str">
        <f>TEXT(Table2[[#This Row],[Month]],"mmmm")</f>
        <v>January</v>
      </c>
      <c r="F849" s="13" t="e">
        <f>CHOOSE(MONTH(Table2[[#This Row],[Actual Month]]),1,1,1,2,2,2,3,3,3,4,4,4)</f>
        <v>#VALUE!</v>
      </c>
      <c r="G849" s="7">
        <v>1</v>
      </c>
      <c r="H849" s="7" t="s">
        <v>45</v>
      </c>
      <c r="I849" s="7" t="s">
        <v>46</v>
      </c>
      <c r="J849" s="7" t="s">
        <v>47</v>
      </c>
      <c r="K849" s="7" t="s">
        <v>38</v>
      </c>
      <c r="L849" s="15">
        <v>1419201.629526681</v>
      </c>
      <c r="M849" s="18"/>
      <c r="N849" s="17"/>
      <c r="W849" s="183" t="s">
        <v>14</v>
      </c>
      <c r="X849" s="182" t="s">
        <v>60</v>
      </c>
    </row>
    <row r="850" spans="1:52" ht="14.25" hidden="1" customHeight="1">
      <c r="A850" s="7" t="s">
        <v>58</v>
      </c>
      <c r="B850" s="7" t="s">
        <v>44</v>
      </c>
      <c r="C850" s="7" t="s">
        <v>43</v>
      </c>
      <c r="D850" s="13">
        <v>41671</v>
      </c>
      <c r="E850" s="13" t="str">
        <f>TEXT(Table2[[#This Row],[Month]],"mmmm")</f>
        <v>February</v>
      </c>
      <c r="F850" s="13" t="e">
        <f>CHOOSE(MONTH(Table2[[#This Row],[Actual Month]]),1,1,1,2,2,2,3,3,3,4,4,4)</f>
        <v>#VALUE!</v>
      </c>
      <c r="G850" s="7">
        <v>2</v>
      </c>
      <c r="H850" s="7" t="s">
        <v>45</v>
      </c>
      <c r="I850" s="7" t="s">
        <v>46</v>
      </c>
      <c r="J850" s="7" t="s">
        <v>47</v>
      </c>
      <c r="K850" s="7" t="s">
        <v>38</v>
      </c>
      <c r="L850" s="15">
        <v>1260368.462282202</v>
      </c>
      <c r="M850" s="18"/>
      <c r="N850" s="17"/>
    </row>
    <row r="851" spans="1:52" ht="14.25" hidden="1" customHeight="1">
      <c r="A851" s="7" t="s">
        <v>58</v>
      </c>
      <c r="B851" s="7" t="s">
        <v>44</v>
      </c>
      <c r="C851" s="7" t="s">
        <v>43</v>
      </c>
      <c r="D851" s="13">
        <v>41699</v>
      </c>
      <c r="E851" s="13" t="str">
        <f>TEXT(Table2[[#This Row],[Month]],"mmmm")</f>
        <v>March</v>
      </c>
      <c r="F851" s="13" t="e">
        <f>CHOOSE(MONTH(Table2[[#This Row],[Actual Month]]),1,1,1,2,2,2,3,3,3,4,4,4)</f>
        <v>#VALUE!</v>
      </c>
      <c r="G851" s="7">
        <v>3</v>
      </c>
      <c r="H851" s="7" t="s">
        <v>45</v>
      </c>
      <c r="I851" s="7" t="s">
        <v>46</v>
      </c>
      <c r="J851" s="7" t="s">
        <v>47</v>
      </c>
      <c r="K851" s="7" t="s">
        <v>38</v>
      </c>
      <c r="L851" s="15">
        <v>1788457.9462718377</v>
      </c>
      <c r="M851" s="18"/>
      <c r="N851" s="17"/>
      <c r="W851" s="183" t="s">
        <v>274</v>
      </c>
      <c r="X851" s="183" t="s">
        <v>257</v>
      </c>
    </row>
    <row r="852" spans="1:52" ht="14.25" hidden="1" customHeight="1">
      <c r="A852" s="7" t="s">
        <v>58</v>
      </c>
      <c r="B852" s="7" t="s">
        <v>44</v>
      </c>
      <c r="C852" s="7" t="s">
        <v>43</v>
      </c>
      <c r="D852" s="13">
        <v>41730</v>
      </c>
      <c r="E852" s="13" t="str">
        <f>TEXT(Table2[[#This Row],[Month]],"mmmm")</f>
        <v>April</v>
      </c>
      <c r="F852" s="13" t="e">
        <f>CHOOSE(MONTH(Table2[[#This Row],[Actual Month]]),1,1,1,2,2,2,3,3,3,4,4,4)</f>
        <v>#VALUE!</v>
      </c>
      <c r="G852" s="7">
        <v>4</v>
      </c>
      <c r="H852" s="7" t="s">
        <v>45</v>
      </c>
      <c r="I852" s="7" t="s">
        <v>46</v>
      </c>
      <c r="J852" s="7" t="s">
        <v>47</v>
      </c>
      <c r="K852" s="7" t="s">
        <v>38</v>
      </c>
      <c r="L852" s="15">
        <v>1016783.8012342919</v>
      </c>
      <c r="M852" s="18"/>
      <c r="N852" s="17"/>
      <c r="X852" s="182" t="s">
        <v>258</v>
      </c>
      <c r="AD852" s="182" t="s">
        <v>260</v>
      </c>
      <c r="AJ852" s="182" t="s">
        <v>255</v>
      </c>
    </row>
    <row r="853" spans="1:52" ht="14.25" hidden="1" customHeight="1">
      <c r="A853" s="7" t="s">
        <v>58</v>
      </c>
      <c r="B853" s="7" t="s">
        <v>44</v>
      </c>
      <c r="C853" s="7" t="s">
        <v>43</v>
      </c>
      <c r="D853" s="13">
        <v>41760</v>
      </c>
      <c r="E853" s="13" t="str">
        <f>TEXT(Table2[[#This Row],[Month]],"mmmm")</f>
        <v>May</v>
      </c>
      <c r="F853" s="13" t="e">
        <f>CHOOSE(MONTH(Table2[[#This Row],[Actual Month]]),1,1,1,2,2,2,3,3,3,4,4,4)</f>
        <v>#VALUE!</v>
      </c>
      <c r="G853" s="7">
        <v>5</v>
      </c>
      <c r="H853" s="7" t="s">
        <v>45</v>
      </c>
      <c r="I853" s="7" t="s">
        <v>46</v>
      </c>
      <c r="J853" s="7" t="s">
        <v>47</v>
      </c>
      <c r="K853" s="7" t="s">
        <v>38</v>
      </c>
      <c r="L853" s="15">
        <v>1240420.7591332828</v>
      </c>
      <c r="M853" s="18"/>
      <c r="N853" s="17"/>
      <c r="W853" s="183" t="s">
        <v>254</v>
      </c>
      <c r="X853" s="185" t="s">
        <v>262</v>
      </c>
      <c r="Y853" s="185" t="s">
        <v>263</v>
      </c>
      <c r="Z853" s="185" t="s">
        <v>264</v>
      </c>
      <c r="AA853" s="185" t="s">
        <v>265</v>
      </c>
      <c r="AB853" s="185" t="s">
        <v>266</v>
      </c>
      <c r="AC853" s="185" t="s">
        <v>267</v>
      </c>
      <c r="AD853" s="185" t="s">
        <v>268</v>
      </c>
      <c r="AE853" s="185" t="s">
        <v>269</v>
      </c>
      <c r="AF853" s="185" t="s">
        <v>270</v>
      </c>
      <c r="AG853" s="185" t="s">
        <v>271</v>
      </c>
      <c r="AH853" s="185" t="s">
        <v>272</v>
      </c>
      <c r="AI853" s="185" t="s">
        <v>273</v>
      </c>
    </row>
    <row r="854" spans="1:52" ht="14.25" hidden="1" customHeight="1">
      <c r="A854" s="7" t="s">
        <v>58</v>
      </c>
      <c r="B854" s="7" t="s">
        <v>44</v>
      </c>
      <c r="C854" s="7" t="s">
        <v>43</v>
      </c>
      <c r="D854" s="13">
        <v>41791</v>
      </c>
      <c r="E854" s="13" t="str">
        <f>TEXT(Table2[[#This Row],[Month]],"mmmm")</f>
        <v>June</v>
      </c>
      <c r="F854" s="13" t="e">
        <f>CHOOSE(MONTH(Table2[[#This Row],[Actual Month]]),1,1,1,2,2,2,3,3,3,4,4,4)</f>
        <v>#VALUE!</v>
      </c>
      <c r="G854" s="7">
        <v>6</v>
      </c>
      <c r="H854" s="7" t="s">
        <v>45</v>
      </c>
      <c r="I854" s="7" t="s">
        <v>46</v>
      </c>
      <c r="J854" s="7" t="s">
        <v>47</v>
      </c>
      <c r="K854" s="7" t="s">
        <v>38</v>
      </c>
      <c r="L854" s="15">
        <v>2103059.7980945962</v>
      </c>
      <c r="M854" s="18"/>
      <c r="N854" s="17"/>
      <c r="W854" s="184" t="s">
        <v>60</v>
      </c>
      <c r="X854" s="186">
        <v>618.14428100000009</v>
      </c>
      <c r="Y854" s="186">
        <v>613.38369699999998</v>
      </c>
      <c r="Z854" s="186">
        <v>599.54558499999996</v>
      </c>
      <c r="AA854" s="186">
        <v>673.67093499999999</v>
      </c>
      <c r="AB854" s="186">
        <v>561.23997600000007</v>
      </c>
      <c r="AC854" s="186">
        <v>565.8385796</v>
      </c>
      <c r="AD854" s="186">
        <v>654.26448499999992</v>
      </c>
      <c r="AE854" s="186">
        <v>671.90148799999997</v>
      </c>
      <c r="AF854" s="186">
        <v>670.86889900000006</v>
      </c>
      <c r="AG854" s="186">
        <v>631.48916600000007</v>
      </c>
      <c r="AH854" s="186">
        <v>582.87949800000001</v>
      </c>
      <c r="AI854" s="186">
        <v>550.80905099999995</v>
      </c>
      <c r="AJ854" s="186">
        <v>7394.0356405999992</v>
      </c>
      <c r="AM854" t="s">
        <v>302</v>
      </c>
      <c r="AN854" s="184" t="s">
        <v>47</v>
      </c>
      <c r="AO854" s="186">
        <v>4752382.6895514736</v>
      </c>
      <c r="AP854" s="186">
        <v>5167035.0438473243</v>
      </c>
      <c r="AQ854" s="186">
        <v>5477119.2220016234</v>
      </c>
      <c r="AR854" s="186">
        <v>6217372.1257881755</v>
      </c>
      <c r="AS854" s="186">
        <v>6351549.5562056992</v>
      </c>
      <c r="AT854" s="186">
        <v>5473893.9778650012</v>
      </c>
      <c r="AU854" s="186">
        <v>7073236.3159125</v>
      </c>
      <c r="AV854" s="186">
        <v>7645099.2339562504</v>
      </c>
      <c r="AW854" s="186">
        <v>7576081.9643531246</v>
      </c>
      <c r="AX854" s="186">
        <v>7870566.9194312505</v>
      </c>
      <c r="AY854" s="186">
        <v>9096355.030431252</v>
      </c>
      <c r="AZ854" s="186">
        <v>5712658.1783212507</v>
      </c>
    </row>
    <row r="855" spans="1:52" ht="14.25" hidden="1" customHeight="1">
      <c r="A855" s="7" t="s">
        <v>58</v>
      </c>
      <c r="B855" s="7" t="s">
        <v>44</v>
      </c>
      <c r="C855" s="7" t="s">
        <v>43</v>
      </c>
      <c r="D855" s="13">
        <v>41456</v>
      </c>
      <c r="E855" s="13" t="str">
        <f>TEXT(Table2[[#This Row],[Month]],"mmmm")</f>
        <v>July</v>
      </c>
      <c r="F855" s="13" t="e">
        <f>CHOOSE(MONTH(Table2[[#This Row],[Actual Month]]),1,1,1,2,2,2,3,3,3,4,4,4)</f>
        <v>#VALUE!</v>
      </c>
      <c r="G855" s="7">
        <v>7</v>
      </c>
      <c r="H855" s="7" t="s">
        <v>45</v>
      </c>
      <c r="I855" s="7" t="s">
        <v>48</v>
      </c>
      <c r="J855" s="7" t="s">
        <v>49</v>
      </c>
      <c r="K855" s="7" t="s">
        <v>38</v>
      </c>
      <c r="L855" s="15">
        <v>1332883.4370402915</v>
      </c>
      <c r="M855" s="18"/>
      <c r="N855" s="17"/>
      <c r="W855" s="187" t="s">
        <v>43</v>
      </c>
      <c r="X855" s="186">
        <v>234.24199100000001</v>
      </c>
      <c r="Y855" s="186">
        <v>203.740703</v>
      </c>
      <c r="Z855" s="186">
        <v>192.23546099999999</v>
      </c>
      <c r="AA855" s="186">
        <v>176.36956599999999</v>
      </c>
      <c r="AB855" s="186">
        <v>206.09105</v>
      </c>
      <c r="AC855" s="186">
        <v>141.32156660000001</v>
      </c>
      <c r="AD855" s="186">
        <v>214.20249699999999</v>
      </c>
      <c r="AE855" s="186">
        <v>211.43019899999999</v>
      </c>
      <c r="AF855" s="186">
        <v>141.81421700000001</v>
      </c>
      <c r="AG855" s="186">
        <v>118.441136</v>
      </c>
      <c r="AH855" s="186">
        <v>116.407369</v>
      </c>
      <c r="AI855" s="186">
        <v>140.38033399999998</v>
      </c>
      <c r="AJ855" s="186">
        <v>2096.6760896000001</v>
      </c>
      <c r="AM855" s="186"/>
      <c r="AN855" s="184" t="s">
        <v>57</v>
      </c>
      <c r="AO855" s="186">
        <v>7367588.6791624967</v>
      </c>
      <c r="AP855" s="186">
        <v>7849336.0209874995</v>
      </c>
      <c r="AQ855" s="186">
        <v>8389760.6297374964</v>
      </c>
      <c r="AR855" s="186">
        <v>9137407.9125625007</v>
      </c>
      <c r="AS855" s="186">
        <v>9187415.9798249993</v>
      </c>
      <c r="AT855" s="186">
        <v>5779740.0739000011</v>
      </c>
      <c r="AU855" s="186">
        <v>6008311.4580000006</v>
      </c>
      <c r="AV855" s="186">
        <v>6995040.989875</v>
      </c>
      <c r="AW855" s="186">
        <v>6352457.051549999</v>
      </c>
      <c r="AX855" s="186">
        <v>6560328.9663875001</v>
      </c>
      <c r="AY855" s="186">
        <v>7526766.7026125006</v>
      </c>
      <c r="AZ855" s="186">
        <v>6174477.1062125005</v>
      </c>
    </row>
    <row r="856" spans="1:52" ht="14.25" hidden="1" customHeight="1">
      <c r="A856" s="7" t="s">
        <v>58</v>
      </c>
      <c r="B856" s="7" t="s">
        <v>44</v>
      </c>
      <c r="C856" s="7" t="s">
        <v>43</v>
      </c>
      <c r="D856" s="13">
        <v>41487</v>
      </c>
      <c r="E856" s="13" t="str">
        <f>TEXT(Table2[[#This Row],[Month]],"mmmm")</f>
        <v>August</v>
      </c>
      <c r="F856" s="13" t="e">
        <f>CHOOSE(MONTH(Table2[[#This Row],[Actual Month]]),1,1,1,2,2,2,3,3,3,4,4,4)</f>
        <v>#VALUE!</v>
      </c>
      <c r="G856" s="7">
        <v>8</v>
      </c>
      <c r="H856" s="7" t="s">
        <v>45</v>
      </c>
      <c r="I856" s="7" t="s">
        <v>48</v>
      </c>
      <c r="J856" s="7" t="s">
        <v>49</v>
      </c>
      <c r="K856" s="7" t="s">
        <v>38</v>
      </c>
      <c r="L856" s="15">
        <v>1151288.886269808</v>
      </c>
      <c r="M856" s="18"/>
      <c r="N856" s="17"/>
      <c r="W856" s="187" t="s">
        <v>34</v>
      </c>
      <c r="X856" s="186">
        <v>171.933291</v>
      </c>
      <c r="Y856" s="186">
        <v>185.44394299999999</v>
      </c>
      <c r="Z856" s="186">
        <v>186.77365699999999</v>
      </c>
      <c r="AA856" s="186">
        <v>190.54109299999999</v>
      </c>
      <c r="AB856" s="186">
        <v>95.096062000000003</v>
      </c>
      <c r="AC856" s="186">
        <v>184.30685299999999</v>
      </c>
      <c r="AD856" s="186">
        <v>181.90143900000001</v>
      </c>
      <c r="AE856" s="186">
        <v>149.58676500000001</v>
      </c>
      <c r="AF856" s="186">
        <v>181.40367599999999</v>
      </c>
      <c r="AG856" s="186">
        <v>171.057864</v>
      </c>
      <c r="AH856" s="186">
        <v>165.28699900000001</v>
      </c>
      <c r="AI856" s="186">
        <v>149.50871699999999</v>
      </c>
      <c r="AJ856" s="186">
        <v>2012.8403589999996</v>
      </c>
      <c r="AN856" s="184" t="s">
        <v>55</v>
      </c>
      <c r="AO856" s="186">
        <v>886197.60176639957</v>
      </c>
      <c r="AP856" s="186">
        <v>1012646.7498210002</v>
      </c>
      <c r="AQ856" s="186">
        <v>1025398.9493285994</v>
      </c>
      <c r="AR856" s="186">
        <v>1186610.9527146001</v>
      </c>
      <c r="AS856" s="186">
        <v>1229462.2582892999</v>
      </c>
      <c r="AT856" s="186">
        <v>749668.56593790022</v>
      </c>
      <c r="AU856" s="186">
        <v>774322.04976840003</v>
      </c>
      <c r="AV856" s="186">
        <v>795356.48947859998</v>
      </c>
      <c r="AW856" s="186">
        <v>795992.24834010005</v>
      </c>
      <c r="AX856" s="186">
        <v>759387.99960660003</v>
      </c>
      <c r="AY856" s="186">
        <v>879614.44655700005</v>
      </c>
      <c r="AZ856" s="186">
        <v>718766.35225710017</v>
      </c>
    </row>
    <row r="857" spans="1:52" ht="14.25" hidden="1" customHeight="1">
      <c r="A857" s="7" t="s">
        <v>58</v>
      </c>
      <c r="B857" s="7" t="s">
        <v>44</v>
      </c>
      <c r="C857" s="7" t="s">
        <v>43</v>
      </c>
      <c r="D857" s="13">
        <v>41518</v>
      </c>
      <c r="E857" s="13" t="str">
        <f>TEXT(Table2[[#This Row],[Month]],"mmmm")</f>
        <v>September</v>
      </c>
      <c r="F857" s="13" t="e">
        <f>CHOOSE(MONTH(Table2[[#This Row],[Actual Month]]),1,1,1,2,2,2,3,3,3,4,4,4)</f>
        <v>#VALUE!</v>
      </c>
      <c r="G857" s="7">
        <v>9</v>
      </c>
      <c r="H857" s="7" t="s">
        <v>45</v>
      </c>
      <c r="I857" s="7" t="s">
        <v>48</v>
      </c>
      <c r="J857" s="7" t="s">
        <v>49</v>
      </c>
      <c r="K857" s="7" t="s">
        <v>38</v>
      </c>
      <c r="L857" s="15">
        <v>1434960.2579417818</v>
      </c>
      <c r="M857" s="18"/>
      <c r="N857" s="17"/>
      <c r="W857" s="187" t="s">
        <v>42</v>
      </c>
      <c r="X857" s="186">
        <v>211.968999</v>
      </c>
      <c r="Y857" s="186">
        <v>224.199051</v>
      </c>
      <c r="Z857" s="186">
        <v>220.53646699999999</v>
      </c>
      <c r="AA857" s="186">
        <v>306.76027599999998</v>
      </c>
      <c r="AB857" s="186">
        <v>260.052864</v>
      </c>
      <c r="AC857" s="186">
        <v>240.21016</v>
      </c>
      <c r="AD857" s="186">
        <v>258.160549</v>
      </c>
      <c r="AE857" s="186">
        <v>310.884524</v>
      </c>
      <c r="AF857" s="186">
        <v>347.651006</v>
      </c>
      <c r="AG857" s="186">
        <v>341.99016599999999</v>
      </c>
      <c r="AH857" s="186">
        <v>301.18512999999996</v>
      </c>
      <c r="AI857" s="186">
        <v>260.92</v>
      </c>
      <c r="AJ857" s="186">
        <v>3284.5191919999997</v>
      </c>
      <c r="AM857" s="182"/>
      <c r="AN857" s="184" t="s">
        <v>52</v>
      </c>
      <c r="AO857" s="186">
        <v>2073604.724326327</v>
      </c>
      <c r="AP857" s="186">
        <v>2269539.7804914797</v>
      </c>
      <c r="AQ857" s="186">
        <v>2374998.790312151</v>
      </c>
      <c r="AR857" s="186">
        <v>2645968.1103279116</v>
      </c>
      <c r="AS857" s="186">
        <v>2691801.6955241361</v>
      </c>
      <c r="AT857" s="186">
        <v>2348808.3419548003</v>
      </c>
      <c r="AU857" s="186">
        <v>2879996.1652660002</v>
      </c>
      <c r="AV857" s="186">
        <v>2972957.9397390001</v>
      </c>
      <c r="AW857" s="186">
        <v>3094867.6019314998</v>
      </c>
      <c r="AX857" s="186">
        <v>2768358.2978389999</v>
      </c>
      <c r="AY857" s="186">
        <v>3268026.2100749998</v>
      </c>
      <c r="AZ857" s="186">
        <v>2363869.6207261998</v>
      </c>
    </row>
    <row r="858" spans="1:52" ht="14.25" hidden="1" customHeight="1">
      <c r="A858" s="7" t="s">
        <v>58</v>
      </c>
      <c r="B858" s="7" t="s">
        <v>44</v>
      </c>
      <c r="C858" s="7" t="s">
        <v>43</v>
      </c>
      <c r="D858" s="13">
        <v>41548</v>
      </c>
      <c r="E858" s="13" t="str">
        <f>TEXT(Table2[[#This Row],[Month]],"mmmm")</f>
        <v>October</v>
      </c>
      <c r="F858" s="13" t="e">
        <f>CHOOSE(MONTH(Table2[[#This Row],[Actual Month]]),1,1,1,2,2,2,3,3,3,4,4,4)</f>
        <v>#VALUE!</v>
      </c>
      <c r="G858" s="7">
        <v>10</v>
      </c>
      <c r="H858" s="7" t="s">
        <v>45</v>
      </c>
      <c r="I858" s="7" t="s">
        <v>48</v>
      </c>
      <c r="J858" s="7" t="s">
        <v>49</v>
      </c>
      <c r="K858" s="7" t="s">
        <v>38</v>
      </c>
      <c r="L858" s="15">
        <v>1261225.5178525469</v>
      </c>
      <c r="M858" s="18"/>
      <c r="N858" s="17"/>
      <c r="W858" s="184" t="s">
        <v>255</v>
      </c>
      <c r="X858" s="186">
        <v>618.14428100000009</v>
      </c>
      <c r="Y858" s="186">
        <v>613.38369699999998</v>
      </c>
      <c r="Z858" s="186">
        <v>599.54558499999996</v>
      </c>
      <c r="AA858" s="186">
        <v>673.67093499999999</v>
      </c>
      <c r="AB858" s="186">
        <v>561.23997600000007</v>
      </c>
      <c r="AC858" s="186">
        <v>565.8385796</v>
      </c>
      <c r="AD858" s="186">
        <v>654.26448499999992</v>
      </c>
      <c r="AE858" s="186">
        <v>671.90148799999997</v>
      </c>
      <c r="AF858" s="186">
        <v>670.86889900000006</v>
      </c>
      <c r="AG858" s="186">
        <v>631.48916600000007</v>
      </c>
      <c r="AH858" s="186">
        <v>582.87949800000001</v>
      </c>
      <c r="AI858" s="186">
        <v>550.80905099999995</v>
      </c>
      <c r="AJ858" s="186">
        <v>7394.0356405999992</v>
      </c>
      <c r="AN858" s="184" t="s">
        <v>54</v>
      </c>
      <c r="AO858" s="186">
        <v>1800236.647290699</v>
      </c>
      <c r="AP858" s="186">
        <v>1959718.9384044998</v>
      </c>
      <c r="AQ858" s="186">
        <v>2069515.5841112991</v>
      </c>
      <c r="AR858" s="186">
        <v>2330999.3359502996</v>
      </c>
      <c r="AS858" s="186">
        <v>2376535.9434183999</v>
      </c>
      <c r="AT858" s="186">
        <v>1447049.2500542002</v>
      </c>
      <c r="AU858" s="186">
        <v>1483562.2037511999</v>
      </c>
      <c r="AV858" s="186">
        <v>1516247.7055997998</v>
      </c>
      <c r="AW858" s="186">
        <v>1567231.2198758</v>
      </c>
      <c r="AX858" s="186">
        <v>1421177.7427773001</v>
      </c>
      <c r="AY858" s="186">
        <v>1665801.7318074999</v>
      </c>
      <c r="AZ858" s="186">
        <v>1452590.2533373001</v>
      </c>
    </row>
    <row r="859" spans="1:52" ht="14.25" hidden="1" customHeight="1">
      <c r="A859" s="7" t="s">
        <v>58</v>
      </c>
      <c r="B859" s="7" t="s">
        <v>44</v>
      </c>
      <c r="C859" s="7" t="s">
        <v>43</v>
      </c>
      <c r="D859" s="13">
        <v>41579</v>
      </c>
      <c r="E859" s="13" t="str">
        <f>TEXT(Table2[[#This Row],[Month]],"mmmm")</f>
        <v>November</v>
      </c>
      <c r="F859" s="13" t="e">
        <f>CHOOSE(MONTH(Table2[[#This Row],[Actual Month]]),1,1,1,2,2,2,3,3,3,4,4,4)</f>
        <v>#VALUE!</v>
      </c>
      <c r="G859" s="7">
        <v>11</v>
      </c>
      <c r="H859" s="7" t="s">
        <v>45</v>
      </c>
      <c r="I859" s="7" t="s">
        <v>48</v>
      </c>
      <c r="J859" s="7" t="s">
        <v>49</v>
      </c>
      <c r="K859" s="7" t="s">
        <v>38</v>
      </c>
      <c r="L859" s="15">
        <v>1020345.9299794802</v>
      </c>
      <c r="M859" s="18"/>
      <c r="N859" s="17"/>
      <c r="AN859" s="184" t="s">
        <v>53</v>
      </c>
      <c r="AO859" s="186">
        <v>1347738.8706587995</v>
      </c>
      <c r="AP859" s="186">
        <v>1561170.3574350001</v>
      </c>
      <c r="AQ859" s="186">
        <v>1574874.1415601994</v>
      </c>
      <c r="AR859" s="186">
        <v>1880373.5227742002</v>
      </c>
      <c r="AS859" s="186">
        <v>1968683.2157081</v>
      </c>
      <c r="AT859" s="186">
        <v>1158623.1401823002</v>
      </c>
      <c r="AU859" s="186">
        <v>1176136.1610068001</v>
      </c>
      <c r="AV859" s="186">
        <v>1239117.5758722001</v>
      </c>
      <c r="AW859" s="186">
        <v>1215602.9551357001</v>
      </c>
      <c r="AX859" s="186">
        <v>1190750.2535102002</v>
      </c>
      <c r="AY859" s="186">
        <v>1381387.0449670001</v>
      </c>
      <c r="AZ859" s="186">
        <v>1040665.7581107001</v>
      </c>
    </row>
    <row r="860" spans="1:52" ht="14.25" hidden="1" customHeight="1">
      <c r="A860" s="7" t="s">
        <v>58</v>
      </c>
      <c r="B860" s="7" t="s">
        <v>44</v>
      </c>
      <c r="C860" s="7" t="s">
        <v>43</v>
      </c>
      <c r="D860" s="13">
        <v>41609</v>
      </c>
      <c r="E860" s="13" t="str">
        <f>TEXT(Table2[[#This Row],[Month]],"mmmm")</f>
        <v>December</v>
      </c>
      <c r="F860" s="13" t="e">
        <f>CHOOSE(MONTH(Table2[[#This Row],[Actual Month]]),1,1,1,2,2,2,3,3,3,4,4,4)</f>
        <v>#VALUE!</v>
      </c>
      <c r="G860" s="7">
        <v>12</v>
      </c>
      <c r="H860" s="7" t="s">
        <v>45</v>
      </c>
      <c r="I860" s="7" t="s">
        <v>48</v>
      </c>
      <c r="J860" s="7" t="s">
        <v>49</v>
      </c>
      <c r="K860" s="7" t="s">
        <v>38</v>
      </c>
      <c r="L860" s="15">
        <v>756329.43025765126</v>
      </c>
      <c r="M860" s="18"/>
      <c r="N860" s="17"/>
      <c r="AN860" s="184" t="s">
        <v>50</v>
      </c>
      <c r="AO860" s="186">
        <v>2300028.0101369987</v>
      </c>
      <c r="AP860" s="186">
        <v>2505939.5584575003</v>
      </c>
      <c r="AQ860" s="186">
        <v>2627415.3951704991</v>
      </c>
      <c r="AR860" s="186">
        <v>2900613.3153855004</v>
      </c>
      <c r="AS860" s="186">
        <v>2940556.1633002497</v>
      </c>
      <c r="AT860" s="186">
        <v>2582565.0096375006</v>
      </c>
      <c r="AU860" s="186">
        <v>3446732.8680624999</v>
      </c>
      <c r="AV860" s="186">
        <v>3483983.4045937499</v>
      </c>
      <c r="AW860" s="186">
        <v>3640816.4610781251</v>
      </c>
      <c r="AX860" s="186">
        <v>3250872.5897500003</v>
      </c>
      <c r="AY860" s="186">
        <v>3812121.7015625001</v>
      </c>
      <c r="AZ860" s="186">
        <v>2923183.2132374998</v>
      </c>
    </row>
    <row r="861" spans="1:52" ht="14.25" hidden="1" customHeight="1">
      <c r="A861" s="7" t="s">
        <v>58</v>
      </c>
      <c r="B861" s="7" t="s">
        <v>44</v>
      </c>
      <c r="C861" s="7" t="s">
        <v>43</v>
      </c>
      <c r="D861" s="13">
        <v>41640</v>
      </c>
      <c r="E861" s="13" t="str">
        <f>TEXT(Table2[[#This Row],[Month]],"mmmm")</f>
        <v>January</v>
      </c>
      <c r="F861" s="13" t="e">
        <f>CHOOSE(MONTH(Table2[[#This Row],[Actual Month]]),1,1,1,2,2,2,3,3,3,4,4,4)</f>
        <v>#VALUE!</v>
      </c>
      <c r="G861" s="7">
        <v>1</v>
      </c>
      <c r="H861" s="7" t="s">
        <v>45</v>
      </c>
      <c r="I861" s="7" t="s">
        <v>48</v>
      </c>
      <c r="J861" s="7" t="s">
        <v>49</v>
      </c>
      <c r="K861" s="7" t="s">
        <v>38</v>
      </c>
      <c r="L861" s="15">
        <v>835307.17053299106</v>
      </c>
      <c r="M861" s="18"/>
      <c r="N861" s="17"/>
      <c r="AN861" s="184" t="s">
        <v>49</v>
      </c>
      <c r="AO861" s="186">
        <v>2439061.3979192995</v>
      </c>
      <c r="AP861" s="186">
        <v>2621863.5100085996</v>
      </c>
      <c r="AQ861" s="186">
        <v>2806168.0509719998</v>
      </c>
      <c r="AR861" s="186">
        <v>3163209.5663784007</v>
      </c>
      <c r="AS861" s="186">
        <v>3218501.5770913498</v>
      </c>
      <c r="AT861" s="186">
        <v>2788369.1117025008</v>
      </c>
      <c r="AU861" s="186">
        <v>3593667.2656374997</v>
      </c>
      <c r="AV861" s="186">
        <v>3722191.4510812499</v>
      </c>
      <c r="AW861" s="186">
        <v>3871145.1659843749</v>
      </c>
      <c r="AX861" s="186">
        <v>3465642.2342250003</v>
      </c>
      <c r="AY861" s="186">
        <v>4094860.7397625004</v>
      </c>
      <c r="AZ861" s="186">
        <v>2932911.3268074999</v>
      </c>
    </row>
    <row r="862" spans="1:52" ht="14.25" hidden="1" customHeight="1">
      <c r="A862" s="7" t="s">
        <v>58</v>
      </c>
      <c r="B862" s="7" t="s">
        <v>44</v>
      </c>
      <c r="C862" s="7" t="s">
        <v>43</v>
      </c>
      <c r="D862" s="13">
        <v>41671</v>
      </c>
      <c r="E862" s="13" t="str">
        <f>TEXT(Table2[[#This Row],[Month]],"mmmm")</f>
        <v>February</v>
      </c>
      <c r="F862" s="13" t="e">
        <f>CHOOSE(MONTH(Table2[[#This Row],[Actual Month]]),1,1,1,2,2,2,3,3,3,4,4,4)</f>
        <v>#VALUE!</v>
      </c>
      <c r="G862" s="7">
        <v>2</v>
      </c>
      <c r="H862" s="7" t="s">
        <v>45</v>
      </c>
      <c r="I862" s="7" t="s">
        <v>48</v>
      </c>
      <c r="J862" s="7" t="s">
        <v>49</v>
      </c>
      <c r="K862" s="7" t="s">
        <v>38</v>
      </c>
      <c r="L862" s="15">
        <v>708560.45670208498</v>
      </c>
      <c r="M862" s="18"/>
      <c r="N862" s="17"/>
    </row>
    <row r="863" spans="1:52" ht="14.25" hidden="1" customHeight="1">
      <c r="A863" s="7" t="s">
        <v>58</v>
      </c>
      <c r="B863" s="7" t="s">
        <v>44</v>
      </c>
      <c r="C863" s="7" t="s">
        <v>43</v>
      </c>
      <c r="D863" s="13">
        <v>41699</v>
      </c>
      <c r="E863" s="13" t="str">
        <f>TEXT(Table2[[#This Row],[Month]],"mmmm")</f>
        <v>March</v>
      </c>
      <c r="F863" s="13" t="e">
        <f>CHOOSE(MONTH(Table2[[#This Row],[Actual Month]]),1,1,1,2,2,2,3,3,3,4,4,4)</f>
        <v>#VALUE!</v>
      </c>
      <c r="G863" s="7">
        <v>3</v>
      </c>
      <c r="H863" s="7" t="s">
        <v>45</v>
      </c>
      <c r="I863" s="7" t="s">
        <v>48</v>
      </c>
      <c r="J863" s="7" t="s">
        <v>49</v>
      </c>
      <c r="K863" s="7" t="s">
        <v>38</v>
      </c>
      <c r="L863" s="15">
        <v>961197.10847725498</v>
      </c>
      <c r="M863" s="18"/>
      <c r="N863" s="17"/>
      <c r="X863" s="193"/>
      <c r="Y863" s="193"/>
      <c r="Z863" s="193"/>
      <c r="AA863" s="193"/>
      <c r="AB863" s="193"/>
      <c r="AC863" s="193"/>
      <c r="AD863" s="193"/>
      <c r="AE863" s="193"/>
      <c r="AF863" s="193"/>
      <c r="AG863" s="193"/>
      <c r="AH863" s="193"/>
      <c r="AI863" s="193"/>
      <c r="AM863" t="s">
        <v>173</v>
      </c>
      <c r="AN863" s="184" t="s">
        <v>47</v>
      </c>
      <c r="AO863" s="186">
        <v>7410373.1595889162</v>
      </c>
      <c r="AP863" s="186">
        <v>7850476.4656415377</v>
      </c>
      <c r="AQ863" s="186">
        <v>8227637.0640847692</v>
      </c>
      <c r="AR863" s="186">
        <v>9145016.7506108191</v>
      </c>
      <c r="AS863" s="186">
        <v>9402188.5510709453</v>
      </c>
      <c r="AT863" s="186">
        <v>5657148.4858589098</v>
      </c>
      <c r="AU863" s="186">
        <v>5707330.1074812328</v>
      </c>
      <c r="AV863" s="186">
        <v>5770755.1285519302</v>
      </c>
      <c r="AW863" s="186">
        <v>6200943.6717096576</v>
      </c>
      <c r="AX863" s="186">
        <v>5865501.3107279064</v>
      </c>
      <c r="AY863" s="186">
        <v>6536462.6184871849</v>
      </c>
      <c r="AZ863" s="186">
        <v>5470028.3066542372</v>
      </c>
    </row>
    <row r="864" spans="1:52" ht="14.25" hidden="1" customHeight="1">
      <c r="A864" s="7" t="s">
        <v>58</v>
      </c>
      <c r="B864" s="7" t="s">
        <v>44</v>
      </c>
      <c r="C864" s="7" t="s">
        <v>43</v>
      </c>
      <c r="D864" s="13">
        <v>41730</v>
      </c>
      <c r="E864" s="13" t="str">
        <f>TEXT(Table2[[#This Row],[Month]],"mmmm")</f>
        <v>April</v>
      </c>
      <c r="F864" s="13" t="e">
        <f>CHOOSE(MONTH(Table2[[#This Row],[Actual Month]]),1,1,1,2,2,2,3,3,3,4,4,4)</f>
        <v>#VALUE!</v>
      </c>
      <c r="G864" s="7">
        <v>4</v>
      </c>
      <c r="H864" s="7" t="s">
        <v>45</v>
      </c>
      <c r="I864" s="7" t="s">
        <v>48</v>
      </c>
      <c r="J864" s="7" t="s">
        <v>49</v>
      </c>
      <c r="K864" s="7" t="s">
        <v>38</v>
      </c>
      <c r="L864" s="15">
        <v>570279.25121684396</v>
      </c>
      <c r="M864" s="18"/>
      <c r="N864" s="17"/>
      <c r="Y864" s="182"/>
      <c r="Z864" s="182"/>
      <c r="AA864" s="182"/>
      <c r="AB864" s="182"/>
      <c r="AC864" s="182"/>
      <c r="AD864" s="182"/>
      <c r="AE864" s="182"/>
      <c r="AF864" s="182"/>
      <c r="AG864" s="182"/>
      <c r="AH864" s="182"/>
      <c r="AI864" s="182"/>
      <c r="AN864" s="184" t="s">
        <v>57</v>
      </c>
      <c r="AO864" s="186">
        <v>7381010.2629159009</v>
      </c>
      <c r="AP864" s="186">
        <v>8093487.2667298131</v>
      </c>
      <c r="AQ864" s="186">
        <v>8561111.533532355</v>
      </c>
      <c r="AR864" s="186">
        <v>9219328.0467704758</v>
      </c>
      <c r="AS864" s="186">
        <v>9509802.105490597</v>
      </c>
      <c r="AT864" s="186">
        <v>5721642.2694704309</v>
      </c>
      <c r="AU864" s="186">
        <v>6416899.919056599</v>
      </c>
      <c r="AV864" s="186">
        <v>6181423.2810286945</v>
      </c>
      <c r="AW864" s="186">
        <v>6357110.0722911693</v>
      </c>
      <c r="AX864" s="186">
        <v>5766515.8290388407</v>
      </c>
      <c r="AY864" s="186">
        <v>6570388.467438193</v>
      </c>
      <c r="AZ864" s="186">
        <v>6124666.7004089812</v>
      </c>
    </row>
    <row r="865" spans="1:52" ht="14.25" hidden="1" customHeight="1">
      <c r="A865" s="7" t="s">
        <v>58</v>
      </c>
      <c r="B865" s="7" t="s">
        <v>44</v>
      </c>
      <c r="C865" s="7" t="s">
        <v>43</v>
      </c>
      <c r="D865" s="13">
        <v>41760</v>
      </c>
      <c r="E865" s="13" t="str">
        <f>TEXT(Table2[[#This Row],[Month]],"mmmm")</f>
        <v>May</v>
      </c>
      <c r="F865" s="13" t="e">
        <f>CHOOSE(MONTH(Table2[[#This Row],[Actual Month]]),1,1,1,2,2,2,3,3,3,4,4,4)</f>
        <v>#VALUE!</v>
      </c>
      <c r="G865" s="7">
        <v>5</v>
      </c>
      <c r="H865" s="7" t="s">
        <v>45</v>
      </c>
      <c r="I865" s="7" t="s">
        <v>48</v>
      </c>
      <c r="J865" s="7" t="s">
        <v>49</v>
      </c>
      <c r="K865" s="7" t="s">
        <v>38</v>
      </c>
      <c r="L865" s="15">
        <v>712090.36311285582</v>
      </c>
      <c r="M865" s="18"/>
      <c r="N865" s="17"/>
      <c r="X865" s="182"/>
      <c r="Y865" s="182"/>
      <c r="Z865" s="182"/>
      <c r="AA865" s="182"/>
      <c r="AB865" s="182"/>
      <c r="AC865" s="182"/>
      <c r="AD865" s="182"/>
      <c r="AE865" s="182"/>
      <c r="AF865" s="182"/>
      <c r="AG865" s="182"/>
      <c r="AH865" s="182"/>
      <c r="AI865" s="182"/>
      <c r="AN865" s="184" t="s">
        <v>55</v>
      </c>
      <c r="AO865" s="186">
        <v>889528.77961707977</v>
      </c>
      <c r="AP865" s="186">
        <v>1005471.836342482</v>
      </c>
      <c r="AQ865" s="186">
        <v>1083448.5035306632</v>
      </c>
      <c r="AR865" s="186">
        <v>1122929.4459370594</v>
      </c>
      <c r="AS865" s="186">
        <v>1251059.0644439589</v>
      </c>
      <c r="AT865" s="186">
        <v>732380.47840520821</v>
      </c>
      <c r="AU865" s="186">
        <v>768259.97452681581</v>
      </c>
      <c r="AV865" s="186">
        <v>790716.10373404226</v>
      </c>
      <c r="AW865" s="186">
        <v>789211.5512203821</v>
      </c>
      <c r="AX865" s="186">
        <v>749470.34376192885</v>
      </c>
      <c r="AY865" s="186">
        <v>913113.51752314693</v>
      </c>
      <c r="AZ865" s="186">
        <v>694347.64712096052</v>
      </c>
    </row>
    <row r="866" spans="1:52" ht="14.25" hidden="1" customHeight="1">
      <c r="A866" s="7" t="s">
        <v>58</v>
      </c>
      <c r="B866" s="7" t="s">
        <v>44</v>
      </c>
      <c r="C866" s="7" t="s">
        <v>43</v>
      </c>
      <c r="D866" s="13">
        <v>41791</v>
      </c>
      <c r="E866" s="13" t="str">
        <f>TEXT(Table2[[#This Row],[Month]],"mmmm")</f>
        <v>June</v>
      </c>
      <c r="F866" s="13" t="e">
        <f>CHOOSE(MONTH(Table2[[#This Row],[Actual Month]]),1,1,1,2,2,2,3,3,3,4,4,4)</f>
        <v>#VALUE!</v>
      </c>
      <c r="G866" s="7">
        <v>6</v>
      </c>
      <c r="H866" s="7" t="s">
        <v>45</v>
      </c>
      <c r="I866" s="7" t="s">
        <v>48</v>
      </c>
      <c r="J866" s="7" t="s">
        <v>49</v>
      </c>
      <c r="K866" s="7" t="s">
        <v>38</v>
      </c>
      <c r="L866" s="15">
        <v>1333561.9610866704</v>
      </c>
      <c r="M866" s="18"/>
      <c r="N866" s="17"/>
      <c r="V866" t="s">
        <v>173</v>
      </c>
      <c r="W866" s="184" t="s">
        <v>47</v>
      </c>
      <c r="X866" s="186">
        <v>859050.95871603675</v>
      </c>
      <c r="Y866" s="186">
        <v>1256568.663764968</v>
      </c>
      <c r="Z866" s="186">
        <v>945239.11169929046</v>
      </c>
      <c r="AA866" s="186">
        <v>897002.08738166792</v>
      </c>
      <c r="AB866" s="186">
        <v>983029.73485591868</v>
      </c>
      <c r="AC866" s="186">
        <v>938538.15127751243</v>
      </c>
      <c r="AD866" s="186">
        <v>1120011.9018488396</v>
      </c>
      <c r="AE866" s="186">
        <v>908869.29775302368</v>
      </c>
      <c r="AF866" s="186">
        <v>962926.50469158008</v>
      </c>
      <c r="AG866" s="186">
        <v>972833.26691238175</v>
      </c>
      <c r="AH866" s="186">
        <v>1071765.8371174217</v>
      </c>
      <c r="AI866" s="186">
        <v>1137792.8543239292</v>
      </c>
      <c r="AN866" s="184" t="s">
        <v>52</v>
      </c>
      <c r="AO866" s="186">
        <v>3052923.7543166089</v>
      </c>
      <c r="AP866" s="186">
        <v>3161391.6213462814</v>
      </c>
      <c r="AQ866" s="186">
        <v>3394239.6040163897</v>
      </c>
      <c r="AR866" s="186">
        <v>3628325.0596976532</v>
      </c>
      <c r="AS866" s="186">
        <v>3679629.3126392504</v>
      </c>
      <c r="AT866" s="186">
        <v>2294218.2121387715</v>
      </c>
      <c r="AU866" s="186">
        <v>2316886.0728902649</v>
      </c>
      <c r="AV866" s="186">
        <v>2510834.5242147222</v>
      </c>
      <c r="AW866" s="186">
        <v>2522137.9682701197</v>
      </c>
      <c r="AX866" s="186">
        <v>2294926.1936724759</v>
      </c>
      <c r="AY866" s="186">
        <v>2796653.6813710229</v>
      </c>
      <c r="AZ866" s="186">
        <v>2366747.1334291021</v>
      </c>
    </row>
    <row r="867" spans="1:52" ht="14.25" hidden="1" customHeight="1">
      <c r="A867" s="7" t="s">
        <v>58</v>
      </c>
      <c r="B867" s="7" t="s">
        <v>44</v>
      </c>
      <c r="C867" s="7" t="s">
        <v>43</v>
      </c>
      <c r="D867" s="13">
        <v>41456</v>
      </c>
      <c r="E867" s="13" t="str">
        <f>TEXT(Table2[[#This Row],[Month]],"mmmm")</f>
        <v>July</v>
      </c>
      <c r="F867" s="13" t="e">
        <f>CHOOSE(MONTH(Table2[[#This Row],[Actual Month]]),1,1,1,2,2,2,3,3,3,4,4,4)</f>
        <v>#VALUE!</v>
      </c>
      <c r="G867" s="7">
        <v>7</v>
      </c>
      <c r="H867" s="7" t="s">
        <v>45</v>
      </c>
      <c r="I867" s="7" t="s">
        <v>48</v>
      </c>
      <c r="J867" s="7" t="s">
        <v>50</v>
      </c>
      <c r="K867" s="7" t="s">
        <v>38</v>
      </c>
      <c r="L867" s="15">
        <v>1205625.4827113249</v>
      </c>
      <c r="M867" s="18"/>
      <c r="N867" s="17"/>
      <c r="W867" s="184" t="s">
        <v>57</v>
      </c>
      <c r="X867" s="186">
        <v>1207341.5441326213</v>
      </c>
      <c r="Y867" s="186">
        <v>1627559.0630120938</v>
      </c>
      <c r="Z867" s="186">
        <v>1247278.3501437153</v>
      </c>
      <c r="AA867" s="186">
        <v>1189437.4296213749</v>
      </c>
      <c r="AB867" s="186">
        <v>1196568.3584903125</v>
      </c>
      <c r="AC867" s="186">
        <v>1176117.3688343752</v>
      </c>
      <c r="AD867" s="186">
        <v>1565368.1883344997</v>
      </c>
      <c r="AE867" s="186">
        <v>1227442.7809998749</v>
      </c>
      <c r="AF867" s="186">
        <v>1290433.7858775002</v>
      </c>
      <c r="AG867" s="186">
        <v>1298308.3953839999</v>
      </c>
      <c r="AH867" s="186">
        <v>1344373.5269335939</v>
      </c>
      <c r="AI867" s="186">
        <v>1507227.5892764062</v>
      </c>
      <c r="AN867" s="184" t="s">
        <v>54</v>
      </c>
      <c r="AO867" s="186">
        <v>1835965.7010541977</v>
      </c>
      <c r="AP867" s="186">
        <v>1942345.7166101835</v>
      </c>
      <c r="AQ867" s="186">
        <v>1981073.1290546155</v>
      </c>
      <c r="AR867" s="186">
        <v>2405565.5487894923</v>
      </c>
      <c r="AS867" s="186">
        <v>2479091.8597774156</v>
      </c>
      <c r="AT867" s="186">
        <v>1430799.7606643969</v>
      </c>
      <c r="AU867" s="186">
        <v>1495407.3285604487</v>
      </c>
      <c r="AV867" s="186">
        <v>1533455.5917086077</v>
      </c>
      <c r="AW867" s="186">
        <v>1545239.8617180442</v>
      </c>
      <c r="AX867" s="186">
        <v>1439198.6174970418</v>
      </c>
      <c r="AY867" s="186">
        <v>1711047.3619238224</v>
      </c>
      <c r="AZ867" s="186">
        <v>1513615.629663452</v>
      </c>
    </row>
    <row r="868" spans="1:52" ht="14.25" hidden="1" customHeight="1">
      <c r="A868" s="7" t="s">
        <v>58</v>
      </c>
      <c r="B868" s="7" t="s">
        <v>44</v>
      </c>
      <c r="C868" s="7" t="s">
        <v>43</v>
      </c>
      <c r="D868" s="13">
        <v>41487</v>
      </c>
      <c r="E868" s="13" t="str">
        <f>TEXT(Table2[[#This Row],[Month]],"mmmm")</f>
        <v>August</v>
      </c>
      <c r="F868" s="13" t="e">
        <f>CHOOSE(MONTH(Table2[[#This Row],[Actual Month]]),1,1,1,2,2,2,3,3,3,4,4,4)</f>
        <v>#VALUE!</v>
      </c>
      <c r="G868" s="7">
        <v>8</v>
      </c>
      <c r="H868" s="7" t="s">
        <v>45</v>
      </c>
      <c r="I868" s="7" t="s">
        <v>48</v>
      </c>
      <c r="J868" s="7" t="s">
        <v>50</v>
      </c>
      <c r="K868" s="7" t="s">
        <v>38</v>
      </c>
      <c r="L868" s="15">
        <v>1061002.5545301</v>
      </c>
      <c r="M868" s="18"/>
      <c r="N868" s="17"/>
      <c r="W868" s="184" t="s">
        <v>55</v>
      </c>
      <c r="X868" s="186">
        <v>186895.31347357444</v>
      </c>
      <c r="Y868" s="186">
        <v>232460.33937309752</v>
      </c>
      <c r="Z868" s="186">
        <v>196800.64514333947</v>
      </c>
      <c r="AA868" s="186">
        <v>175238.87213904748</v>
      </c>
      <c r="AB868" s="186">
        <v>184271.68199002498</v>
      </c>
      <c r="AC868" s="186">
        <v>182465.61649890002</v>
      </c>
      <c r="AD868" s="186">
        <v>235865.21106119995</v>
      </c>
      <c r="AE868" s="186">
        <v>184781.07299609997</v>
      </c>
      <c r="AF868" s="186">
        <v>187904.12488512002</v>
      </c>
      <c r="AG868" s="186">
        <v>191788.36157754</v>
      </c>
      <c r="AH868" s="186">
        <v>189293.90636625001</v>
      </c>
      <c r="AI868" s="186">
        <v>230880.88355771248</v>
      </c>
      <c r="AN868" s="184" t="s">
        <v>53</v>
      </c>
      <c r="AO868" s="186">
        <v>1361006.372818087</v>
      </c>
      <c r="AP868" s="186">
        <v>1540803.7527127052</v>
      </c>
      <c r="AQ868" s="186">
        <v>1533870.0330063524</v>
      </c>
      <c r="AR868" s="186">
        <v>1922804.3883041467</v>
      </c>
      <c r="AS868" s="186">
        <v>2090734.6259080649</v>
      </c>
      <c r="AT868" s="186">
        <v>1138371.9567625313</v>
      </c>
      <c r="AU868" s="186">
        <v>1154882.6847980625</v>
      </c>
      <c r="AV868" s="186">
        <v>1184594.0853902879</v>
      </c>
      <c r="AW868" s="186">
        <v>1236958.6391698015</v>
      </c>
      <c r="AX868" s="186">
        <v>1218903.5397942397</v>
      </c>
      <c r="AY868" s="186">
        <v>1371172.5088438424</v>
      </c>
      <c r="AZ868" s="186">
        <v>1009696.4295774887</v>
      </c>
    </row>
    <row r="869" spans="1:52" ht="14.25" hidden="1" customHeight="1">
      <c r="A869" s="7" t="s">
        <v>58</v>
      </c>
      <c r="B869" s="7" t="s">
        <v>44</v>
      </c>
      <c r="C869" s="7" t="s">
        <v>43</v>
      </c>
      <c r="D869" s="13">
        <v>41518</v>
      </c>
      <c r="E869" s="13" t="str">
        <f>TEXT(Table2[[#This Row],[Month]],"mmmm")</f>
        <v>September</v>
      </c>
      <c r="F869" s="13" t="e">
        <f>CHOOSE(MONTH(Table2[[#This Row],[Actual Month]]),1,1,1,2,2,2,3,3,3,4,4,4)</f>
        <v>#VALUE!</v>
      </c>
      <c r="G869" s="7">
        <v>9</v>
      </c>
      <c r="H869" s="7" t="s">
        <v>45</v>
      </c>
      <c r="I869" s="7" t="s">
        <v>48</v>
      </c>
      <c r="J869" s="7" t="s">
        <v>50</v>
      </c>
      <c r="K869" s="7" t="s">
        <v>38</v>
      </c>
      <c r="L869" s="15">
        <v>1277106.2932592249</v>
      </c>
      <c r="M869" s="18"/>
      <c r="N869" s="17"/>
      <c r="W869" s="184" t="s">
        <v>52</v>
      </c>
      <c r="X869" s="186">
        <v>334574.56978850893</v>
      </c>
      <c r="Y869" s="186">
        <v>492735.34629342239</v>
      </c>
      <c r="Z869" s="186">
        <v>423886.13007635879</v>
      </c>
      <c r="AA869" s="186">
        <v>370340.02732499992</v>
      </c>
      <c r="AB869" s="186">
        <v>388537.72727419995</v>
      </c>
      <c r="AC869" s="186">
        <v>338577.18673479994</v>
      </c>
      <c r="AD869" s="186">
        <v>466373.20086803986</v>
      </c>
      <c r="AE869" s="186">
        <v>388574.67707873997</v>
      </c>
      <c r="AF869" s="186">
        <v>356192.71368815994</v>
      </c>
      <c r="AG869" s="186">
        <v>381723.53905412991</v>
      </c>
      <c r="AH869" s="186">
        <v>429911.03490812494</v>
      </c>
      <c r="AI869" s="186">
        <v>476034.24514096242</v>
      </c>
      <c r="AN869" s="184" t="s">
        <v>50</v>
      </c>
      <c r="AO869" s="186">
        <v>3468791.8411386055</v>
      </c>
      <c r="AP869" s="186">
        <v>3910167.3939146628</v>
      </c>
      <c r="AQ869" s="186">
        <v>4019733.9348969432</v>
      </c>
      <c r="AR869" s="186">
        <v>4600898.1998925107</v>
      </c>
      <c r="AS869" s="186">
        <v>4329191.466729641</v>
      </c>
      <c r="AT869" s="186">
        <v>2886240.0374634834</v>
      </c>
      <c r="AU869" s="186">
        <v>2856194.0087494198</v>
      </c>
      <c r="AV869" s="186">
        <v>2807459.9604355572</v>
      </c>
      <c r="AW869" s="186">
        <v>3086974.9961602269</v>
      </c>
      <c r="AX869" s="186">
        <v>2875769.9609229802</v>
      </c>
      <c r="AY869" s="186">
        <v>3196136.0591219249</v>
      </c>
      <c r="AZ869" s="186">
        <v>2887114.142416215</v>
      </c>
    </row>
    <row r="870" spans="1:52" ht="14.25" hidden="1" customHeight="1">
      <c r="A870" s="7" t="s">
        <v>58</v>
      </c>
      <c r="B870" s="7" t="s">
        <v>44</v>
      </c>
      <c r="C870" s="7" t="s">
        <v>43</v>
      </c>
      <c r="D870" s="13">
        <v>41548</v>
      </c>
      <c r="E870" s="13" t="str">
        <f>TEXT(Table2[[#This Row],[Month]],"mmmm")</f>
        <v>October</v>
      </c>
      <c r="F870" s="13" t="e">
        <f>CHOOSE(MONTH(Table2[[#This Row],[Actual Month]]),1,1,1,2,2,2,3,3,3,4,4,4)</f>
        <v>#VALUE!</v>
      </c>
      <c r="G870" s="7">
        <v>10</v>
      </c>
      <c r="H870" s="7" t="s">
        <v>45</v>
      </c>
      <c r="I870" s="7" t="s">
        <v>48</v>
      </c>
      <c r="J870" s="7" t="s">
        <v>50</v>
      </c>
      <c r="K870" s="7" t="s">
        <v>38</v>
      </c>
      <c r="L870" s="15">
        <v>1116349.389116325</v>
      </c>
      <c r="M870" s="18"/>
      <c r="N870" s="17"/>
      <c r="W870" s="184" t="s">
        <v>54</v>
      </c>
      <c r="X870" s="186">
        <v>270317.51001272164</v>
      </c>
      <c r="Y870" s="186">
        <v>345609.90627034125</v>
      </c>
      <c r="Z870" s="186">
        <v>281982.65504614048</v>
      </c>
      <c r="AA870" s="186">
        <v>262525.43281191739</v>
      </c>
      <c r="AB870" s="186">
        <v>264530.39711157506</v>
      </c>
      <c r="AC870" s="186">
        <v>252866.98882554998</v>
      </c>
      <c r="AD870" s="186">
        <v>306190.89609723992</v>
      </c>
      <c r="AE870" s="186">
        <v>271830.070734885</v>
      </c>
      <c r="AF870" s="186">
        <v>271101.39427444007</v>
      </c>
      <c r="AG870" s="186">
        <v>274351.7614925587</v>
      </c>
      <c r="AH870" s="186">
        <v>294826.72073953127</v>
      </c>
      <c r="AI870" s="186">
        <v>340841.04228242871</v>
      </c>
      <c r="AN870" s="184" t="s">
        <v>49</v>
      </c>
      <c r="AO870" s="186">
        <v>3702858.0392258596</v>
      </c>
      <c r="AP870" s="186">
        <v>3904628.4830790581</v>
      </c>
      <c r="AQ870" s="186">
        <v>4149212.1506632119</v>
      </c>
      <c r="AR870" s="186">
        <v>4527914.3323927717</v>
      </c>
      <c r="AS870" s="186">
        <v>4595025.8539676042</v>
      </c>
      <c r="AT870" s="186">
        <v>2907880.0237676678</v>
      </c>
      <c r="AU870" s="186">
        <v>2914530.9790495913</v>
      </c>
      <c r="AV870" s="186">
        <v>2943321.4631723547</v>
      </c>
      <c r="AW870" s="186">
        <v>3217660.1686767591</v>
      </c>
      <c r="AX870" s="186">
        <v>2899192.9332085806</v>
      </c>
      <c r="AY870" s="186">
        <v>3384855.1370801763</v>
      </c>
      <c r="AZ870" s="186">
        <v>3064827.6737993462</v>
      </c>
    </row>
    <row r="871" spans="1:52" ht="14.25" hidden="1" customHeight="1">
      <c r="A871" s="7" t="s">
        <v>58</v>
      </c>
      <c r="B871" s="7" t="s">
        <v>44</v>
      </c>
      <c r="C871" s="7" t="s">
        <v>43</v>
      </c>
      <c r="D871" s="13">
        <v>41579</v>
      </c>
      <c r="E871" s="13" t="str">
        <f>TEXT(Table2[[#This Row],[Month]],"mmmm")</f>
        <v>November</v>
      </c>
      <c r="F871" s="13" t="e">
        <f>CHOOSE(MONTH(Table2[[#This Row],[Actual Month]]),1,1,1,2,2,2,3,3,3,4,4,4)</f>
        <v>#VALUE!</v>
      </c>
      <c r="G871" s="7">
        <v>11</v>
      </c>
      <c r="H871" s="7" t="s">
        <v>45</v>
      </c>
      <c r="I871" s="7" t="s">
        <v>48</v>
      </c>
      <c r="J871" s="7" t="s">
        <v>50</v>
      </c>
      <c r="K871" s="7" t="s">
        <v>38</v>
      </c>
      <c r="L871" s="15">
        <v>932858.39093923138</v>
      </c>
      <c r="M871" s="18"/>
      <c r="N871" s="17"/>
      <c r="W871" s="184" t="s">
        <v>53</v>
      </c>
      <c r="X871" s="186">
        <v>221632.12385716435</v>
      </c>
      <c r="Y871" s="186">
        <v>298721.115169695</v>
      </c>
      <c r="Z871" s="186">
        <v>263980.61528681178</v>
      </c>
      <c r="AA871" s="186">
        <v>219795.94496150999</v>
      </c>
      <c r="AB871" s="186">
        <v>258222.34619527502</v>
      </c>
      <c r="AC871" s="186">
        <v>230372.47477350003</v>
      </c>
      <c r="AD871" s="186">
        <v>269842.36896287993</v>
      </c>
      <c r="AE871" s="186">
        <v>229486.43250580502</v>
      </c>
      <c r="AF871" s="186">
        <v>247771.36577484003</v>
      </c>
      <c r="AG871" s="186">
        <v>247653.76578579002</v>
      </c>
      <c r="AH871" s="186">
        <v>257537.95336406256</v>
      </c>
      <c r="AI871" s="186">
        <v>273028.52946296253</v>
      </c>
    </row>
    <row r="872" spans="1:52" ht="14.25" hidden="1" customHeight="1">
      <c r="A872" s="7" t="s">
        <v>58</v>
      </c>
      <c r="B872" s="7" t="s">
        <v>44</v>
      </c>
      <c r="C872" s="7" t="s">
        <v>43</v>
      </c>
      <c r="D872" s="13">
        <v>41609</v>
      </c>
      <c r="E872" s="13" t="str">
        <f>TEXT(Table2[[#This Row],[Month]],"mmmm")</f>
        <v>December</v>
      </c>
      <c r="F872" s="13" t="e">
        <f>CHOOSE(MONTH(Table2[[#This Row],[Actual Month]]),1,1,1,2,2,2,3,3,3,4,4,4)</f>
        <v>#VALUE!</v>
      </c>
      <c r="G872" s="7">
        <v>12</v>
      </c>
      <c r="H872" s="7" t="s">
        <v>45</v>
      </c>
      <c r="I872" s="7" t="s">
        <v>48</v>
      </c>
      <c r="J872" s="7" t="s">
        <v>50</v>
      </c>
      <c r="K872" s="7" t="s">
        <v>38</v>
      </c>
      <c r="L872" s="15">
        <v>739422.19930556254</v>
      </c>
      <c r="M872" s="18"/>
      <c r="N872" s="17"/>
      <c r="W872" s="184" t="s">
        <v>50</v>
      </c>
      <c r="X872" s="186">
        <v>610297.37310056051</v>
      </c>
      <c r="Y872" s="186">
        <v>908795.20773656247</v>
      </c>
      <c r="Z872" s="186">
        <v>711025.90062299802</v>
      </c>
      <c r="AA872" s="186">
        <v>699813.46326262481</v>
      </c>
      <c r="AB872" s="186">
        <v>619174.29107624991</v>
      </c>
      <c r="AC872" s="186">
        <v>641582.36576999992</v>
      </c>
      <c r="AD872" s="186">
        <v>740585.34395999974</v>
      </c>
      <c r="AE872" s="186">
        <v>665533.05688012496</v>
      </c>
      <c r="AF872" s="186">
        <v>608946.05938500003</v>
      </c>
      <c r="AG872" s="186">
        <v>706548.92858549999</v>
      </c>
      <c r="AH872" s="186">
        <v>684073.99396875</v>
      </c>
      <c r="AI872" s="186">
        <v>795822.70165668742</v>
      </c>
    </row>
    <row r="873" spans="1:52" ht="14.25" hidden="1" customHeight="1">
      <c r="A873" s="7" t="s">
        <v>58</v>
      </c>
      <c r="B873" s="7" t="s">
        <v>44</v>
      </c>
      <c r="C873" s="7" t="s">
        <v>43</v>
      </c>
      <c r="D873" s="13">
        <v>41640</v>
      </c>
      <c r="E873" s="13" t="str">
        <f>TEXT(Table2[[#This Row],[Month]],"mmmm")</f>
        <v>January</v>
      </c>
      <c r="F873" s="13" t="e">
        <f>CHOOSE(MONTH(Table2[[#This Row],[Actual Month]]),1,1,1,2,2,2,3,3,3,4,4,4)</f>
        <v>#VALUE!</v>
      </c>
      <c r="G873" s="7">
        <v>1</v>
      </c>
      <c r="H873" s="7" t="s">
        <v>45</v>
      </c>
      <c r="I873" s="7" t="s">
        <v>48</v>
      </c>
      <c r="J873" s="7" t="s">
        <v>50</v>
      </c>
      <c r="K873" s="7" t="s">
        <v>38</v>
      </c>
      <c r="L873" s="15">
        <v>739944.9965933999</v>
      </c>
      <c r="M873" s="18"/>
      <c r="N873" s="17"/>
      <c r="W873" s="184" t="s">
        <v>49</v>
      </c>
      <c r="X873" s="186">
        <v>411478.37181662378</v>
      </c>
      <c r="Y873" s="186">
        <v>558286.81851324998</v>
      </c>
      <c r="Z873" s="186">
        <v>449699.38278299873</v>
      </c>
      <c r="AA873" s="186">
        <v>427182.91524</v>
      </c>
      <c r="AB873" s="186">
        <v>415259.38098750002</v>
      </c>
      <c r="AC873" s="186">
        <v>427041.03370000009</v>
      </c>
      <c r="AD873" s="186">
        <v>536309.89158199995</v>
      </c>
      <c r="AE873" s="186">
        <v>414358.37553974998</v>
      </c>
      <c r="AF873" s="186">
        <v>484912.71240800002</v>
      </c>
      <c r="AG873" s="186">
        <v>419935.11569100001</v>
      </c>
      <c r="AH873" s="186">
        <v>448216.05637499999</v>
      </c>
      <c r="AI873" s="186">
        <v>532127.64313450002</v>
      </c>
      <c r="AN873" s="184" t="s">
        <v>47</v>
      </c>
      <c r="AO873">
        <f>SUM(AO863-AO856)</f>
        <v>6524175.5578225162</v>
      </c>
      <c r="AP873" s="182">
        <f t="shared" ref="AP873:AZ873" si="24">SUM(AP863-AP856)</f>
        <v>6837829.7158205379</v>
      </c>
      <c r="AQ873" s="182">
        <f t="shared" si="24"/>
        <v>7202238.1147561697</v>
      </c>
      <c r="AR873" s="182">
        <f t="shared" si="24"/>
        <v>7958405.7978962194</v>
      </c>
      <c r="AS873" s="182">
        <f t="shared" si="24"/>
        <v>8172726.2927816454</v>
      </c>
      <c r="AT873" s="182">
        <f t="shared" si="24"/>
        <v>4907479.9199210098</v>
      </c>
      <c r="AU873" s="182">
        <f t="shared" si="24"/>
        <v>4933008.0577128325</v>
      </c>
      <c r="AV873" s="182">
        <f t="shared" si="24"/>
        <v>4975398.63907333</v>
      </c>
      <c r="AW873" s="182">
        <f t="shared" si="24"/>
        <v>5404951.4233695576</v>
      </c>
      <c r="AX873" s="182">
        <f t="shared" si="24"/>
        <v>5106113.3111213064</v>
      </c>
      <c r="AY873" s="182">
        <f t="shared" si="24"/>
        <v>5656848.1719301846</v>
      </c>
      <c r="AZ873" s="182">
        <f t="shared" si="24"/>
        <v>4751261.9543971373</v>
      </c>
    </row>
    <row r="874" spans="1:52" ht="14.25" hidden="1" customHeight="1">
      <c r="A874" s="7" t="s">
        <v>58</v>
      </c>
      <c r="B874" s="7" t="s">
        <v>44</v>
      </c>
      <c r="C874" s="7" t="s">
        <v>43</v>
      </c>
      <c r="D874" s="13">
        <v>41671</v>
      </c>
      <c r="E874" s="13" t="str">
        <f>TEXT(Table2[[#This Row],[Month]],"mmmm")</f>
        <v>February</v>
      </c>
      <c r="F874" s="13" t="e">
        <f>CHOOSE(MONTH(Table2[[#This Row],[Actual Month]]),1,1,1,2,2,2,3,3,3,4,4,4)</f>
        <v>#VALUE!</v>
      </c>
      <c r="G874" s="7">
        <v>2</v>
      </c>
      <c r="H874" s="7" t="s">
        <v>45</v>
      </c>
      <c r="I874" s="7" t="s">
        <v>48</v>
      </c>
      <c r="J874" s="7" t="s">
        <v>50</v>
      </c>
      <c r="K874" s="7" t="s">
        <v>38</v>
      </c>
      <c r="L874" s="15">
        <v>666405.86063951231</v>
      </c>
      <c r="M874" s="18"/>
      <c r="N874" s="17"/>
      <c r="AN874" s="184" t="s">
        <v>57</v>
      </c>
      <c r="AO874" s="182">
        <f t="shared" ref="AO874:AO880" si="25">SUM(AO864-AO857)</f>
        <v>5307405.5385895744</v>
      </c>
      <c r="AP874" s="182">
        <f t="shared" ref="AP874:AZ874" si="26">SUM(AP864-AP857)</f>
        <v>5823947.4862383334</v>
      </c>
      <c r="AQ874" s="182">
        <f t="shared" si="26"/>
        <v>6186112.7432202045</v>
      </c>
      <c r="AR874" s="182">
        <f t="shared" si="26"/>
        <v>6573359.9364425642</v>
      </c>
      <c r="AS874" s="182">
        <f t="shared" si="26"/>
        <v>6818000.4099664614</v>
      </c>
      <c r="AT874" s="182">
        <f t="shared" si="26"/>
        <v>3372833.9275156306</v>
      </c>
      <c r="AU874" s="182">
        <f t="shared" si="26"/>
        <v>3536903.7537905988</v>
      </c>
      <c r="AV874" s="182">
        <f t="shared" si="26"/>
        <v>3208465.3412896944</v>
      </c>
      <c r="AW874" s="182">
        <f t="shared" si="26"/>
        <v>3262242.4703596695</v>
      </c>
      <c r="AX874" s="182">
        <f t="shared" si="26"/>
        <v>2998157.5311998408</v>
      </c>
      <c r="AY874" s="182">
        <f t="shared" si="26"/>
        <v>3302362.2573631932</v>
      </c>
      <c r="AZ874" s="182">
        <f t="shared" si="26"/>
        <v>3760797.0796827814</v>
      </c>
    </row>
    <row r="875" spans="1:52" ht="14.25" hidden="1" customHeight="1">
      <c r="A875" s="7" t="s">
        <v>58</v>
      </c>
      <c r="B875" s="7" t="s">
        <v>44</v>
      </c>
      <c r="C875" s="7" t="s">
        <v>43</v>
      </c>
      <c r="D875" s="13">
        <v>41699</v>
      </c>
      <c r="E875" s="13" t="str">
        <f>TEXT(Table2[[#This Row],[Month]],"mmmm")</f>
        <v>March</v>
      </c>
      <c r="F875" s="13" t="e">
        <f>CHOOSE(MONTH(Table2[[#This Row],[Actual Month]]),1,1,1,2,2,2,3,3,3,4,4,4)</f>
        <v>#VALUE!</v>
      </c>
      <c r="G875" s="7">
        <v>3</v>
      </c>
      <c r="H875" s="7" t="s">
        <v>45</v>
      </c>
      <c r="I875" s="7" t="s">
        <v>48</v>
      </c>
      <c r="J875" s="7" t="s">
        <v>50</v>
      </c>
      <c r="K875" s="7" t="s">
        <v>38</v>
      </c>
      <c r="L875" s="15">
        <v>964934.72717118752</v>
      </c>
      <c r="M875" s="18"/>
      <c r="N875" s="17"/>
      <c r="V875" t="s">
        <v>303</v>
      </c>
      <c r="W875" s="184" t="s">
        <v>47</v>
      </c>
      <c r="X875" s="186">
        <v>593751.84077137313</v>
      </c>
      <c r="Y875" s="186">
        <v>820393.03401412489</v>
      </c>
      <c r="Z875" s="186">
        <v>642291.58212862327</v>
      </c>
      <c r="AA875" s="186">
        <v>609639.97288837493</v>
      </c>
      <c r="AB875" s="186">
        <v>626073.16897124995</v>
      </c>
      <c r="AC875" s="186">
        <v>602153.37789750006</v>
      </c>
      <c r="AD875" s="186">
        <v>1146143.9846999997</v>
      </c>
      <c r="AE875" s="186">
        <v>964931.83751249989</v>
      </c>
      <c r="AF875" s="186">
        <v>962733.95790000004</v>
      </c>
      <c r="AG875" s="186">
        <v>964825.21760624985</v>
      </c>
      <c r="AH875" s="186">
        <v>1024534.78359375</v>
      </c>
      <c r="AI875" s="186">
        <v>1168045.22566875</v>
      </c>
      <c r="AN875" s="184" t="s">
        <v>55</v>
      </c>
      <c r="AO875" s="182">
        <f t="shared" si="25"/>
        <v>-910707.86767361918</v>
      </c>
      <c r="AP875" s="182">
        <f t="shared" ref="AP875:AZ875" si="27">SUM(AP865-AP858)</f>
        <v>-954247.10206201777</v>
      </c>
      <c r="AQ875" s="182">
        <f t="shared" si="27"/>
        <v>-986067.08058063593</v>
      </c>
      <c r="AR875" s="182">
        <f t="shared" si="27"/>
        <v>-1208069.8900132403</v>
      </c>
      <c r="AS875" s="182">
        <f t="shared" si="27"/>
        <v>-1125476.878974441</v>
      </c>
      <c r="AT875" s="182">
        <f t="shared" si="27"/>
        <v>-714668.77164899197</v>
      </c>
      <c r="AU875" s="182">
        <f t="shared" si="27"/>
        <v>-715302.22922438406</v>
      </c>
      <c r="AV875" s="182">
        <f t="shared" si="27"/>
        <v>-725531.60186575749</v>
      </c>
      <c r="AW875" s="182">
        <f t="shared" si="27"/>
        <v>-778019.66865541786</v>
      </c>
      <c r="AX875" s="182">
        <f t="shared" si="27"/>
        <v>-671707.39901537122</v>
      </c>
      <c r="AY875" s="182">
        <f t="shared" si="27"/>
        <v>-752688.21428435296</v>
      </c>
      <c r="AZ875" s="182">
        <f t="shared" si="27"/>
        <v>-758242.60621633963</v>
      </c>
    </row>
    <row r="876" spans="1:52" ht="14.25" hidden="1" customHeight="1">
      <c r="A876" s="7" t="s">
        <v>58</v>
      </c>
      <c r="B876" s="7" t="s">
        <v>44</v>
      </c>
      <c r="C876" s="7" t="s">
        <v>43</v>
      </c>
      <c r="D876" s="13">
        <v>41730</v>
      </c>
      <c r="E876" s="13" t="str">
        <f>TEXT(Table2[[#This Row],[Month]],"mmmm")</f>
        <v>April</v>
      </c>
      <c r="F876" s="13" t="e">
        <f>CHOOSE(MONTH(Table2[[#This Row],[Actual Month]]),1,1,1,2,2,2,3,3,3,4,4,4)</f>
        <v>#VALUE!</v>
      </c>
      <c r="G876" s="7">
        <v>4</v>
      </c>
      <c r="H876" s="7" t="s">
        <v>45</v>
      </c>
      <c r="I876" s="7" t="s">
        <v>48</v>
      </c>
      <c r="J876" s="7" t="s">
        <v>50</v>
      </c>
      <c r="K876" s="7" t="s">
        <v>38</v>
      </c>
      <c r="L876" s="15">
        <v>541033.23140099994</v>
      </c>
      <c r="M876" s="18"/>
      <c r="N876" s="17"/>
      <c r="W876" s="184" t="s">
        <v>57</v>
      </c>
      <c r="X876" s="186">
        <v>1153364.1040624965</v>
      </c>
      <c r="Y876" s="186">
        <v>1593615.0621875001</v>
      </c>
      <c r="Z876" s="186">
        <v>1247652.6459374966</v>
      </c>
      <c r="AA876" s="186">
        <v>1184226.8315625</v>
      </c>
      <c r="AB876" s="186">
        <v>1216148.346875</v>
      </c>
      <c r="AC876" s="186">
        <v>1169684.1062500002</v>
      </c>
      <c r="AD876" s="186">
        <v>1469415.3649999998</v>
      </c>
      <c r="AE876" s="186">
        <v>1237092.099375</v>
      </c>
      <c r="AF876" s="186">
        <v>1234274.3050000002</v>
      </c>
      <c r="AG876" s="186">
        <v>1236955.4071875</v>
      </c>
      <c r="AH876" s="186">
        <v>1313506.1328125</v>
      </c>
      <c r="AI876" s="186">
        <v>1497493.8790625001</v>
      </c>
      <c r="AN876" s="184" t="s">
        <v>52</v>
      </c>
      <c r="AO876" s="182">
        <f t="shared" si="25"/>
        <v>1705184.8836578093</v>
      </c>
      <c r="AP876" s="182">
        <f t="shared" ref="AP876:AZ876" si="28">SUM(AP866-AP859)</f>
        <v>1600221.2639112812</v>
      </c>
      <c r="AQ876" s="182">
        <f t="shared" si="28"/>
        <v>1819365.4624561903</v>
      </c>
      <c r="AR876" s="182">
        <f t="shared" si="28"/>
        <v>1747951.536923453</v>
      </c>
      <c r="AS876" s="182">
        <f t="shared" si="28"/>
        <v>1710946.0969311504</v>
      </c>
      <c r="AT876" s="182">
        <f t="shared" si="28"/>
        <v>1135595.0719564713</v>
      </c>
      <c r="AU876" s="182">
        <f t="shared" si="28"/>
        <v>1140749.9118834648</v>
      </c>
      <c r="AV876" s="182">
        <f t="shared" si="28"/>
        <v>1271716.9483425221</v>
      </c>
      <c r="AW876" s="182">
        <f t="shared" si="28"/>
        <v>1306535.0131344197</v>
      </c>
      <c r="AX876" s="182">
        <f t="shared" si="28"/>
        <v>1104175.9401622757</v>
      </c>
      <c r="AY876" s="182">
        <f t="shared" si="28"/>
        <v>1415266.6364040228</v>
      </c>
      <c r="AZ876" s="182">
        <f t="shared" si="28"/>
        <v>1326081.375318402</v>
      </c>
    </row>
    <row r="877" spans="1:52" ht="14.25" hidden="1" customHeight="1">
      <c r="A877" s="7" t="s">
        <v>58</v>
      </c>
      <c r="B877" s="7" t="s">
        <v>44</v>
      </c>
      <c r="C877" s="7" t="s">
        <v>43</v>
      </c>
      <c r="D877" s="13">
        <v>41760</v>
      </c>
      <c r="E877" s="13" t="str">
        <f>TEXT(Table2[[#This Row],[Month]],"mmmm")</f>
        <v>May</v>
      </c>
      <c r="F877" s="13" t="e">
        <f>CHOOSE(MONTH(Table2[[#This Row],[Actual Month]]),1,1,1,2,2,2,3,3,3,4,4,4)</f>
        <v>#VALUE!</v>
      </c>
      <c r="G877" s="7">
        <v>5</v>
      </c>
      <c r="H877" s="7" t="s">
        <v>45</v>
      </c>
      <c r="I877" s="7" t="s">
        <v>48</v>
      </c>
      <c r="J877" s="7" t="s">
        <v>50</v>
      </c>
      <c r="K877" s="7" t="s">
        <v>38</v>
      </c>
      <c r="L877" s="15">
        <v>654984.60439717479</v>
      </c>
      <c r="M877" s="18"/>
      <c r="N877" s="17"/>
      <c r="W877" s="184" t="s">
        <v>55</v>
      </c>
      <c r="X877" s="186">
        <v>176150.15407499947</v>
      </c>
      <c r="Y877" s="186">
        <v>243388.48222500001</v>
      </c>
      <c r="Z877" s="186">
        <v>190550.58592499947</v>
      </c>
      <c r="AA877" s="186">
        <v>180863.73427499997</v>
      </c>
      <c r="AB877" s="186">
        <v>185739.02025</v>
      </c>
      <c r="AC877" s="186">
        <v>178642.66350000002</v>
      </c>
      <c r="AD877" s="186">
        <v>224419.80119999996</v>
      </c>
      <c r="AE877" s="186">
        <v>188937.70244999998</v>
      </c>
      <c r="AF877" s="186">
        <v>188507.34840000002</v>
      </c>
      <c r="AG877" s="186">
        <v>188916.82582500001</v>
      </c>
      <c r="AH877" s="186">
        <v>200608.20937500001</v>
      </c>
      <c r="AI877" s="186">
        <v>228708.15607500001</v>
      </c>
      <c r="AN877" s="184" t="s">
        <v>54</v>
      </c>
      <c r="AO877" s="182">
        <f t="shared" si="25"/>
        <v>-464062.30908280099</v>
      </c>
      <c r="AP877" s="182">
        <f t="shared" ref="AP877:AZ877" si="29">SUM(AP867-AP860)</f>
        <v>-563593.84184731683</v>
      </c>
      <c r="AQ877" s="182">
        <f t="shared" si="29"/>
        <v>-646342.2661158836</v>
      </c>
      <c r="AR877" s="182">
        <f t="shared" si="29"/>
        <v>-495047.76659600809</v>
      </c>
      <c r="AS877" s="182">
        <f t="shared" si="29"/>
        <v>-461464.30352283409</v>
      </c>
      <c r="AT877" s="182">
        <f t="shared" si="29"/>
        <v>-1151765.2489731037</v>
      </c>
      <c r="AU877" s="182">
        <f t="shared" si="29"/>
        <v>-1951325.5395020512</v>
      </c>
      <c r="AV877" s="182">
        <f t="shared" si="29"/>
        <v>-1950527.8128851422</v>
      </c>
      <c r="AW877" s="182">
        <f t="shared" si="29"/>
        <v>-2095576.5993600809</v>
      </c>
      <c r="AX877" s="182">
        <f t="shared" si="29"/>
        <v>-1811673.9722529585</v>
      </c>
      <c r="AY877" s="182">
        <f t="shared" si="29"/>
        <v>-2101074.3396386774</v>
      </c>
      <c r="AZ877" s="182">
        <f t="shared" si="29"/>
        <v>-1409567.5835740478</v>
      </c>
    </row>
    <row r="878" spans="1:52" ht="14.25" hidden="1" customHeight="1">
      <c r="A878" s="7" t="s">
        <v>58</v>
      </c>
      <c r="B878" s="7" t="s">
        <v>44</v>
      </c>
      <c r="C878" s="7" t="s">
        <v>43</v>
      </c>
      <c r="D878" s="13">
        <v>41791</v>
      </c>
      <c r="E878" s="13" t="str">
        <f>TEXT(Table2[[#This Row],[Month]],"mmmm")</f>
        <v>June</v>
      </c>
      <c r="F878" s="13" t="e">
        <f>CHOOSE(MONTH(Table2[[#This Row],[Actual Month]]),1,1,1,2,2,2,3,3,3,4,4,4)</f>
        <v>#VALUE!</v>
      </c>
      <c r="G878" s="7">
        <v>6</v>
      </c>
      <c r="H878" s="7" t="s">
        <v>45</v>
      </c>
      <c r="I878" s="7" t="s">
        <v>48</v>
      </c>
      <c r="J878" s="7" t="s">
        <v>50</v>
      </c>
      <c r="K878" s="7" t="s">
        <v>38</v>
      </c>
      <c r="L878" s="15">
        <v>1109316.9805072877</v>
      </c>
      <c r="M878" s="18"/>
      <c r="N878" s="17"/>
      <c r="W878" s="184" t="s">
        <v>52</v>
      </c>
      <c r="X878" s="186">
        <v>360688.41072499886</v>
      </c>
      <c r="Y878" s="186">
        <v>498366.89217499993</v>
      </c>
      <c r="Z878" s="186">
        <v>390175.00927499885</v>
      </c>
      <c r="AA878" s="186">
        <v>370340.02732499992</v>
      </c>
      <c r="AB878" s="186">
        <v>380322.75574999995</v>
      </c>
      <c r="AC878" s="186">
        <v>365792.12049999996</v>
      </c>
      <c r="AD878" s="186">
        <v>459526.25959999987</v>
      </c>
      <c r="AE878" s="186">
        <v>386872.43834999995</v>
      </c>
      <c r="AF878" s="186">
        <v>385991.23719999997</v>
      </c>
      <c r="AG878" s="186">
        <v>386829.69097499992</v>
      </c>
      <c r="AH878" s="186">
        <v>410769.19062499999</v>
      </c>
      <c r="AI878" s="186">
        <v>468307.17672499991</v>
      </c>
      <c r="AN878" s="184" t="s">
        <v>53</v>
      </c>
      <c r="AO878" s="182">
        <f t="shared" si="25"/>
        <v>-1078055.0251012126</v>
      </c>
      <c r="AP878" s="182">
        <f t="shared" ref="AP878:AZ878" si="30">SUM(AP868-AP861)</f>
        <v>-1081059.7572958944</v>
      </c>
      <c r="AQ878" s="182">
        <f t="shared" si="30"/>
        <v>-1272298.0179656474</v>
      </c>
      <c r="AR878" s="182">
        <f t="shared" si="30"/>
        <v>-1240405.178074254</v>
      </c>
      <c r="AS878" s="182">
        <f t="shared" si="30"/>
        <v>-1127766.9511832849</v>
      </c>
      <c r="AT878" s="182">
        <f t="shared" si="30"/>
        <v>-1649997.1549399695</v>
      </c>
      <c r="AU878" s="182">
        <f t="shared" si="30"/>
        <v>-2438784.5808394374</v>
      </c>
      <c r="AV878" s="182">
        <f t="shared" si="30"/>
        <v>-2537597.3656909619</v>
      </c>
      <c r="AW878" s="182">
        <f t="shared" si="30"/>
        <v>-2634186.5268145734</v>
      </c>
      <c r="AX878" s="182">
        <f t="shared" si="30"/>
        <v>-2246738.6944307606</v>
      </c>
      <c r="AY878" s="182">
        <f t="shared" si="30"/>
        <v>-2723688.230918658</v>
      </c>
      <c r="AZ878" s="182">
        <f t="shared" si="30"/>
        <v>-1923214.8972300112</v>
      </c>
    </row>
    <row r="879" spans="1:52" ht="14.25" hidden="1" customHeight="1">
      <c r="A879" s="7" t="s">
        <v>58</v>
      </c>
      <c r="B879" s="7" t="s">
        <v>44</v>
      </c>
      <c r="C879" s="7" t="s">
        <v>43</v>
      </c>
      <c r="D879" s="13">
        <v>41456</v>
      </c>
      <c r="E879" s="13" t="str">
        <f>TEXT(Table2[[#This Row],[Month]],"mmmm")</f>
        <v>July</v>
      </c>
      <c r="F879" s="13" t="e">
        <f>CHOOSE(MONTH(Table2[[#This Row],[Actual Month]]),1,1,1,2,2,2,3,3,3,4,4,4)</f>
        <v>#VALUE!</v>
      </c>
      <c r="G879" s="7">
        <v>7</v>
      </c>
      <c r="H879" s="7" t="s">
        <v>45</v>
      </c>
      <c r="I879" s="7" t="s">
        <v>51</v>
      </c>
      <c r="J879" s="7" t="s">
        <v>52</v>
      </c>
      <c r="K879" s="7" t="s">
        <v>38</v>
      </c>
      <c r="L879" s="15">
        <v>1134491.3172698508</v>
      </c>
      <c r="M879" s="18"/>
      <c r="N879" s="17"/>
      <c r="W879" s="184" t="s">
        <v>54</v>
      </c>
      <c r="X879" s="186">
        <v>255837.1285374992</v>
      </c>
      <c r="Y879" s="186">
        <v>353492.79561249999</v>
      </c>
      <c r="Z879" s="186">
        <v>276752.04146249924</v>
      </c>
      <c r="AA879" s="186">
        <v>262683.04263749992</v>
      </c>
      <c r="AB879" s="186">
        <v>269763.81512500002</v>
      </c>
      <c r="AC879" s="186">
        <v>259457.20175000001</v>
      </c>
      <c r="AD879" s="186">
        <v>325943.04459999991</v>
      </c>
      <c r="AE879" s="186">
        <v>274409.52022499999</v>
      </c>
      <c r="AF879" s="186">
        <v>273784.48220000003</v>
      </c>
      <c r="AG879" s="186">
        <v>274379.19941249996</v>
      </c>
      <c r="AH879" s="186">
        <v>291359.54218749999</v>
      </c>
      <c r="AI879" s="186">
        <v>332171.36953749997</v>
      </c>
      <c r="AN879" s="184" t="s">
        <v>50</v>
      </c>
      <c r="AO879" s="182">
        <f t="shared" si="25"/>
        <v>3468791.8411386055</v>
      </c>
      <c r="AP879" s="182">
        <f t="shared" ref="AP879:AZ879" si="31">SUM(AP869-AP862)</f>
        <v>3910167.3939146628</v>
      </c>
      <c r="AQ879" s="182">
        <f t="shared" si="31"/>
        <v>4019733.9348969432</v>
      </c>
      <c r="AR879" s="182">
        <f t="shared" si="31"/>
        <v>4600898.1998925107</v>
      </c>
      <c r="AS879" s="182">
        <f t="shared" si="31"/>
        <v>4329191.466729641</v>
      </c>
      <c r="AT879" s="182">
        <f t="shared" si="31"/>
        <v>2886240.0374634834</v>
      </c>
      <c r="AU879" s="182">
        <f t="shared" si="31"/>
        <v>2856194.0087494198</v>
      </c>
      <c r="AV879" s="182">
        <f t="shared" si="31"/>
        <v>2807459.9604355572</v>
      </c>
      <c r="AW879" s="182">
        <f t="shared" si="31"/>
        <v>3086974.9961602269</v>
      </c>
      <c r="AX879" s="182">
        <f t="shared" si="31"/>
        <v>2875769.9609229802</v>
      </c>
      <c r="AY879" s="182">
        <f t="shared" si="31"/>
        <v>3196136.0591219249</v>
      </c>
      <c r="AZ879" s="182">
        <f t="shared" si="31"/>
        <v>2887114.142416215</v>
      </c>
    </row>
    <row r="880" spans="1:52" ht="14.25" hidden="1" customHeight="1">
      <c r="A880" s="7" t="s">
        <v>58</v>
      </c>
      <c r="B880" s="7" t="s">
        <v>44</v>
      </c>
      <c r="C880" s="7" t="s">
        <v>43</v>
      </c>
      <c r="D880" s="13">
        <v>41487</v>
      </c>
      <c r="E880" s="13" t="str">
        <f>TEXT(Table2[[#This Row],[Month]],"mmmm")</f>
        <v>August</v>
      </c>
      <c r="F880" s="13" t="e">
        <f>CHOOSE(MONTH(Table2[[#This Row],[Actual Month]]),1,1,1,2,2,2,3,3,3,4,4,4)</f>
        <v>#VALUE!</v>
      </c>
      <c r="G880" s="7">
        <v>8</v>
      </c>
      <c r="H880" s="7" t="s">
        <v>45</v>
      </c>
      <c r="I880" s="7" t="s">
        <v>51</v>
      </c>
      <c r="J880" s="7" t="s">
        <v>52</v>
      </c>
      <c r="K880" s="7" t="s">
        <v>38</v>
      </c>
      <c r="L880" s="15">
        <v>806940.19684530701</v>
      </c>
      <c r="M880" s="18"/>
      <c r="N880" s="17"/>
      <c r="W880" s="184" t="s">
        <v>53</v>
      </c>
      <c r="X880" s="186">
        <v>226478.76952499934</v>
      </c>
      <c r="Y880" s="186">
        <v>312928.04857500002</v>
      </c>
      <c r="Z880" s="186">
        <v>244993.61047499935</v>
      </c>
      <c r="AA880" s="186">
        <v>232539.08692499998</v>
      </c>
      <c r="AB880" s="186">
        <v>238807.31175000002</v>
      </c>
      <c r="AC880" s="186">
        <v>229683.42450000002</v>
      </c>
      <c r="AD880" s="186">
        <v>288539.74439999997</v>
      </c>
      <c r="AE880" s="186">
        <v>242919.90315</v>
      </c>
      <c r="AF880" s="186">
        <v>242366.59080000003</v>
      </c>
      <c r="AG880" s="186">
        <v>242893.06177500001</v>
      </c>
      <c r="AH880" s="186">
        <v>257924.84062500004</v>
      </c>
      <c r="AI880" s="186">
        <v>294053.34352500003</v>
      </c>
      <c r="AN880" s="184" t="s">
        <v>49</v>
      </c>
      <c r="AO880" s="182">
        <f t="shared" si="25"/>
        <v>-3707515.1203630567</v>
      </c>
      <c r="AP880" s="182">
        <f t="shared" ref="AP880:AZ880" si="32">SUM(AP870-AP863)</f>
        <v>-3945847.9825624796</v>
      </c>
      <c r="AQ880" s="182">
        <f t="shared" si="32"/>
        <v>-4078424.9134215573</v>
      </c>
      <c r="AR880" s="182">
        <f t="shared" si="32"/>
        <v>-4617102.4182180474</v>
      </c>
      <c r="AS880" s="182">
        <f t="shared" si="32"/>
        <v>-4807162.6971033411</v>
      </c>
      <c r="AT880" s="182">
        <f t="shared" si="32"/>
        <v>-2749268.462091242</v>
      </c>
      <c r="AU880" s="182">
        <f t="shared" si="32"/>
        <v>-2792799.1284316415</v>
      </c>
      <c r="AV880" s="182">
        <f t="shared" si="32"/>
        <v>-2827433.6653795755</v>
      </c>
      <c r="AW880" s="182">
        <f t="shared" si="32"/>
        <v>-2983283.5030328985</v>
      </c>
      <c r="AX880" s="182">
        <f t="shared" si="32"/>
        <v>-2966308.3775193258</v>
      </c>
      <c r="AY880" s="182">
        <f t="shared" si="32"/>
        <v>-3151607.4814070086</v>
      </c>
      <c r="AZ880" s="182">
        <f t="shared" si="32"/>
        <v>-2405200.632854891</v>
      </c>
    </row>
    <row r="881" spans="1:35" ht="14.25" hidden="1" customHeight="1">
      <c r="A881" s="7" t="s">
        <v>58</v>
      </c>
      <c r="B881" s="7" t="s">
        <v>44</v>
      </c>
      <c r="C881" s="7" t="s">
        <v>43</v>
      </c>
      <c r="D881" s="13">
        <v>41518</v>
      </c>
      <c r="E881" s="13" t="str">
        <f>TEXT(Table2[[#This Row],[Month]],"mmmm")</f>
        <v>September</v>
      </c>
      <c r="F881" s="13" t="e">
        <f>CHOOSE(MONTH(Table2[[#This Row],[Actual Month]]),1,1,1,2,2,2,3,3,3,4,4,4)</f>
        <v>#VALUE!</v>
      </c>
      <c r="G881" s="7">
        <v>9</v>
      </c>
      <c r="H881" s="7" t="s">
        <v>45</v>
      </c>
      <c r="I881" s="7" t="s">
        <v>51</v>
      </c>
      <c r="J881" s="7" t="s">
        <v>52</v>
      </c>
      <c r="K881" s="7" t="s">
        <v>38</v>
      </c>
      <c r="L881" s="15">
        <v>1151592.8767951606</v>
      </c>
      <c r="M881" s="18"/>
      <c r="N881" s="17"/>
      <c r="W881" s="184" t="s">
        <v>50</v>
      </c>
      <c r="X881" s="186">
        <v>415211.07746249868</v>
      </c>
      <c r="Y881" s="186">
        <v>573701.42238750006</v>
      </c>
      <c r="Z881" s="186">
        <v>449154.95253749873</v>
      </c>
      <c r="AA881" s="186">
        <v>426321.65936249989</v>
      </c>
      <c r="AB881" s="186">
        <v>437813.40487499995</v>
      </c>
      <c r="AC881" s="186">
        <v>421086.27824999997</v>
      </c>
      <c r="AD881" s="186">
        <v>801499.2899999998</v>
      </c>
      <c r="AE881" s="186">
        <v>674777.50874999992</v>
      </c>
      <c r="AF881" s="186">
        <v>673240.53</v>
      </c>
      <c r="AG881" s="186">
        <v>674702.94937499997</v>
      </c>
      <c r="AH881" s="186">
        <v>716457.890625</v>
      </c>
      <c r="AI881" s="186">
        <v>816814.8431249999</v>
      </c>
    </row>
    <row r="882" spans="1:35" ht="14.25" hidden="1" customHeight="1">
      <c r="A882" s="7" t="s">
        <v>58</v>
      </c>
      <c r="B882" s="7" t="s">
        <v>44</v>
      </c>
      <c r="C882" s="7" t="s">
        <v>43</v>
      </c>
      <c r="D882" s="13">
        <v>41548</v>
      </c>
      <c r="E882" s="13" t="str">
        <f>TEXT(Table2[[#This Row],[Month]],"mmmm")</f>
        <v>October</v>
      </c>
      <c r="F882" s="13" t="e">
        <f>CHOOSE(MONTH(Table2[[#This Row],[Actual Month]]),1,1,1,2,2,2,3,3,3,4,4,4)</f>
        <v>#VALUE!</v>
      </c>
      <c r="G882" s="7">
        <v>10</v>
      </c>
      <c r="H882" s="7" t="s">
        <v>45</v>
      </c>
      <c r="I882" s="7" t="s">
        <v>51</v>
      </c>
      <c r="J882" s="7" t="s">
        <v>52</v>
      </c>
      <c r="K882" s="7" t="s">
        <v>38</v>
      </c>
      <c r="L882" s="15">
        <v>953018.83364781574</v>
      </c>
      <c r="M882" s="18"/>
      <c r="N882" s="17"/>
      <c r="W882" s="184" t="s">
        <v>49</v>
      </c>
      <c r="X882" s="186">
        <v>276807.38497499918</v>
      </c>
      <c r="Y882" s="186">
        <v>382467.614925</v>
      </c>
      <c r="Z882" s="186">
        <v>299436.63502499921</v>
      </c>
      <c r="AA882" s="186">
        <v>284214.43957499997</v>
      </c>
      <c r="AB882" s="186">
        <v>291875.60325000004</v>
      </c>
      <c r="AC882" s="186">
        <v>280724.18550000002</v>
      </c>
      <c r="AD882" s="186">
        <v>534332.85999999987</v>
      </c>
      <c r="AE882" s="186">
        <v>449851.67249999999</v>
      </c>
      <c r="AF882" s="186">
        <v>448827.02</v>
      </c>
      <c r="AG882" s="186">
        <v>449801.96625</v>
      </c>
      <c r="AH882" s="186">
        <v>477638.59375</v>
      </c>
      <c r="AI882" s="186">
        <v>544543.22875000001</v>
      </c>
    </row>
    <row r="883" spans="1:35" ht="14.25" hidden="1" customHeight="1">
      <c r="A883" s="7" t="s">
        <v>58</v>
      </c>
      <c r="B883" s="7" t="s">
        <v>44</v>
      </c>
      <c r="C883" s="7" t="s">
        <v>43</v>
      </c>
      <c r="D883" s="13">
        <v>41579</v>
      </c>
      <c r="E883" s="13" t="str">
        <f>TEXT(Table2[[#This Row],[Month]],"mmmm")</f>
        <v>November</v>
      </c>
      <c r="F883" s="13" t="e">
        <f>CHOOSE(MONTH(Table2[[#This Row],[Actual Month]]),1,1,1,2,2,2,3,3,3,4,4,4)</f>
        <v>#VALUE!</v>
      </c>
      <c r="G883" s="7">
        <v>11</v>
      </c>
      <c r="H883" s="7" t="s">
        <v>45</v>
      </c>
      <c r="I883" s="7" t="s">
        <v>51</v>
      </c>
      <c r="J883" s="7" t="s">
        <v>52</v>
      </c>
      <c r="K883" s="7" t="s">
        <v>38</v>
      </c>
      <c r="L883" s="15">
        <v>850734.32784846472</v>
      </c>
      <c r="M883" s="18"/>
      <c r="N883" s="17"/>
    </row>
    <row r="884" spans="1:35" ht="14.25" hidden="1" customHeight="1">
      <c r="A884" s="7" t="s">
        <v>58</v>
      </c>
      <c r="B884" s="7" t="s">
        <v>44</v>
      </c>
      <c r="C884" s="7" t="s">
        <v>43</v>
      </c>
      <c r="D884" s="13">
        <v>41609</v>
      </c>
      <c r="E884" s="13" t="str">
        <f>TEXT(Table2[[#This Row],[Month]],"mmmm")</f>
        <v>December</v>
      </c>
      <c r="F884" s="13" t="e">
        <f>CHOOSE(MONTH(Table2[[#This Row],[Actual Month]]),1,1,1,2,2,2,3,3,3,4,4,4)</f>
        <v>#VALUE!</v>
      </c>
      <c r="G884" s="7">
        <v>12</v>
      </c>
      <c r="H884" s="7" t="s">
        <v>45</v>
      </c>
      <c r="I884" s="7" t="s">
        <v>51</v>
      </c>
      <c r="J884" s="7" t="s">
        <v>52</v>
      </c>
      <c r="K884" s="7" t="s">
        <v>38</v>
      </c>
      <c r="L884" s="15">
        <v>590304.384267507</v>
      </c>
      <c r="M884" s="18"/>
      <c r="N884" s="17"/>
      <c r="V884" t="s">
        <v>34</v>
      </c>
      <c r="W884" s="184" t="s">
        <v>47</v>
      </c>
      <c r="X884">
        <f>SUM('Data Repository Table'!X866-'Data Repository Table'!X875)</f>
        <v>265299.11794466362</v>
      </c>
      <c r="Y884" s="182">
        <f>SUM('Data Repository Table'!Y866-'Data Repository Table'!Y875)</f>
        <v>436175.62975084316</v>
      </c>
      <c r="Z884" s="182">
        <f>SUM('Data Repository Table'!Z866-'Data Repository Table'!Z875)</f>
        <v>302947.52957066719</v>
      </c>
      <c r="AA884" s="182">
        <f>SUM('Data Repository Table'!AA866-'Data Repository Table'!AA875)</f>
        <v>287362.11449329299</v>
      </c>
      <c r="AB884" s="182">
        <f>SUM('Data Repository Table'!AB866-'Data Repository Table'!AB875)</f>
        <v>356956.56588466873</v>
      </c>
      <c r="AC884" s="182">
        <f>SUM('Data Repository Table'!AC866-'Data Repository Table'!AC875)</f>
        <v>336384.77338001237</v>
      </c>
      <c r="AD884" s="182">
        <f>SUM('Data Repository Table'!AD866-'Data Repository Table'!AD875)</f>
        <v>-26132.082851160085</v>
      </c>
      <c r="AE884" s="182">
        <f>SUM('Data Repository Table'!AE866-'Data Repository Table'!AE875)</f>
        <v>-56062.539759476203</v>
      </c>
      <c r="AF884" s="182">
        <f>SUM('Data Repository Table'!AF866-'Data Repository Table'!AF875)</f>
        <v>192.54679158004001</v>
      </c>
      <c r="AG884" s="182">
        <f>SUM('Data Repository Table'!AG866-'Data Repository Table'!AG875)</f>
        <v>8008.0493061318994</v>
      </c>
      <c r="AH884" s="182">
        <f>SUM('Data Repository Table'!AH866-'Data Repository Table'!AH875)</f>
        <v>47231.053523671697</v>
      </c>
      <c r="AI884" s="182">
        <f>SUM('Data Repository Table'!AI866-'Data Repository Table'!AI875)</f>
        <v>-30252.371344820829</v>
      </c>
    </row>
    <row r="885" spans="1:35" ht="14.25" hidden="1" customHeight="1">
      <c r="A885" s="7" t="s">
        <v>58</v>
      </c>
      <c r="B885" s="7" t="s">
        <v>44</v>
      </c>
      <c r="C885" s="7" t="s">
        <v>43</v>
      </c>
      <c r="D885" s="13">
        <v>41640</v>
      </c>
      <c r="E885" s="13" t="str">
        <f>TEXT(Table2[[#This Row],[Month]],"mmmm")</f>
        <v>January</v>
      </c>
      <c r="F885" s="13" t="e">
        <f>CHOOSE(MONTH(Table2[[#This Row],[Actual Month]]),1,1,1,2,2,2,3,3,3,4,4,4)</f>
        <v>#VALUE!</v>
      </c>
      <c r="G885" s="7">
        <v>1</v>
      </c>
      <c r="H885" s="7" t="s">
        <v>45</v>
      </c>
      <c r="I885" s="7" t="s">
        <v>51</v>
      </c>
      <c r="J885" s="7" t="s">
        <v>52</v>
      </c>
      <c r="K885" s="7" t="s">
        <v>38</v>
      </c>
      <c r="L885" s="15">
        <v>639047.64173065918</v>
      </c>
      <c r="M885" s="18"/>
      <c r="N885" s="17"/>
      <c r="W885" s="184" t="s">
        <v>57</v>
      </c>
      <c r="X885" s="182">
        <f>SUM('Data Repository Table'!X867-'Data Repository Table'!X876)</f>
        <v>53977.440070124809</v>
      </c>
      <c r="Y885" s="182">
        <f>SUM('Data Repository Table'!Y867-'Data Repository Table'!Y876)</f>
        <v>33944.000824593706</v>
      </c>
      <c r="Z885" s="182">
        <f>SUM('Data Repository Table'!Z867-'Data Repository Table'!Z876)</f>
        <v>-374.29579378128983</v>
      </c>
      <c r="AA885" s="182">
        <f>SUM('Data Repository Table'!AA867-'Data Repository Table'!AA876)</f>
        <v>5210.5980588749517</v>
      </c>
      <c r="AB885" s="182">
        <f>SUM('Data Repository Table'!AB867-'Data Repository Table'!AB876)</f>
        <v>-19579.988384687575</v>
      </c>
      <c r="AC885" s="182">
        <f>SUM('Data Repository Table'!AC867-'Data Repository Table'!AC876)</f>
        <v>6433.2625843749847</v>
      </c>
      <c r="AD885" s="182">
        <f>SUM('Data Repository Table'!AD867-'Data Repository Table'!AD876)</f>
        <v>95952.823334499961</v>
      </c>
      <c r="AE885" s="182">
        <f>SUM('Data Repository Table'!AE867-'Data Repository Table'!AE876)</f>
        <v>-9649.3183751250617</v>
      </c>
      <c r="AF885" s="182">
        <f>SUM('Data Repository Table'!AF867-'Data Repository Table'!AF876)</f>
        <v>56159.480877500027</v>
      </c>
      <c r="AG885" s="182">
        <f>SUM('Data Repository Table'!AG867-'Data Repository Table'!AG876)</f>
        <v>61352.988196499879</v>
      </c>
      <c r="AH885" s="182">
        <f>SUM('Data Repository Table'!AH867-'Data Repository Table'!AH876)</f>
        <v>30867.394121093908</v>
      </c>
      <c r="AI885" s="182">
        <f>SUM('Data Repository Table'!AI867-'Data Repository Table'!AI876)</f>
        <v>9733.7102139061317</v>
      </c>
    </row>
    <row r="886" spans="1:35" ht="14.25" hidden="1" customHeight="1">
      <c r="A886" s="7" t="s">
        <v>58</v>
      </c>
      <c r="B886" s="7" t="s">
        <v>44</v>
      </c>
      <c r="C886" s="7" t="s">
        <v>43</v>
      </c>
      <c r="D886" s="13">
        <v>41671</v>
      </c>
      <c r="E886" s="13" t="str">
        <f>TEXT(Table2[[#This Row],[Month]],"mmmm")</f>
        <v>February</v>
      </c>
      <c r="F886" s="13" t="e">
        <f>CHOOSE(MONTH(Table2[[#This Row],[Actual Month]]),1,1,1,2,2,2,3,3,3,4,4,4)</f>
        <v>#VALUE!</v>
      </c>
      <c r="G886" s="7">
        <v>2</v>
      </c>
      <c r="H886" s="7" t="s">
        <v>45</v>
      </c>
      <c r="I886" s="7" t="s">
        <v>51</v>
      </c>
      <c r="J886" s="7" t="s">
        <v>52</v>
      </c>
      <c r="K886" s="7" t="s">
        <v>38</v>
      </c>
      <c r="L886" s="15">
        <v>600791.0408000747</v>
      </c>
      <c r="M886" s="18"/>
      <c r="N886" s="17"/>
      <c r="W886" s="184" t="s">
        <v>55</v>
      </c>
      <c r="X886" s="182">
        <f>SUM('Data Repository Table'!X868-'Data Repository Table'!X877)</f>
        <v>10745.159398574964</v>
      </c>
      <c r="Y886" s="182">
        <f>SUM('Data Repository Table'!Y868-'Data Repository Table'!Y877)</f>
        <v>-10928.142851902492</v>
      </c>
      <c r="Z886" s="182">
        <f>SUM('Data Repository Table'!Z868-'Data Repository Table'!Z877)</f>
        <v>6250.0592183400004</v>
      </c>
      <c r="AA886" s="182">
        <f>SUM('Data Repository Table'!AA868-'Data Repository Table'!AA877)</f>
        <v>-5624.8621359524841</v>
      </c>
      <c r="AB886" s="182">
        <f>SUM('Data Repository Table'!AB868-'Data Repository Table'!AB877)</f>
        <v>-1467.3382599750184</v>
      </c>
      <c r="AC886" s="182">
        <f>SUM('Data Repository Table'!AC868-'Data Repository Table'!AC877)</f>
        <v>3822.9529989000002</v>
      </c>
      <c r="AD886" s="182">
        <f>SUM('Data Repository Table'!AD868-'Data Repository Table'!AD877)</f>
        <v>11445.409861199994</v>
      </c>
      <c r="AE886" s="182">
        <f>SUM('Data Repository Table'!AE868-'Data Repository Table'!AE877)</f>
        <v>-4156.6294539000082</v>
      </c>
      <c r="AF886" s="182">
        <f>SUM('Data Repository Table'!AF868-'Data Repository Table'!AF877)</f>
        <v>-603.22351487999549</v>
      </c>
      <c r="AG886" s="182">
        <f>SUM('Data Repository Table'!AG868-'Data Repository Table'!AG877)</f>
        <v>2871.5357525399886</v>
      </c>
      <c r="AH886" s="182">
        <f>SUM('Data Repository Table'!AH868-'Data Repository Table'!AH877)</f>
        <v>-11314.303008749994</v>
      </c>
      <c r="AI886" s="182">
        <f>SUM('Data Repository Table'!AI868-'Data Repository Table'!AI877)</f>
        <v>2172.7274827124784</v>
      </c>
    </row>
    <row r="887" spans="1:35" ht="14.25" hidden="1" customHeight="1">
      <c r="A887" s="7" t="s">
        <v>58</v>
      </c>
      <c r="B887" s="7" t="s">
        <v>44</v>
      </c>
      <c r="C887" s="7" t="s">
        <v>43</v>
      </c>
      <c r="D887" s="13">
        <v>41699</v>
      </c>
      <c r="E887" s="13" t="str">
        <f>TEXT(Table2[[#This Row],[Month]],"mmmm")</f>
        <v>March</v>
      </c>
      <c r="F887" s="13" t="e">
        <f>CHOOSE(MONTH(Table2[[#This Row],[Actual Month]]),1,1,1,2,2,2,3,3,3,4,4,4)</f>
        <v>#VALUE!</v>
      </c>
      <c r="G887" s="7">
        <v>3</v>
      </c>
      <c r="H887" s="7" t="s">
        <v>45</v>
      </c>
      <c r="I887" s="7" t="s">
        <v>51</v>
      </c>
      <c r="J887" s="7" t="s">
        <v>52</v>
      </c>
      <c r="K887" s="7" t="s">
        <v>38</v>
      </c>
      <c r="L887" s="15">
        <v>765760.35752283596</v>
      </c>
      <c r="M887" s="18"/>
      <c r="N887" s="17"/>
      <c r="W887" s="184" t="s">
        <v>52</v>
      </c>
      <c r="X887" s="182">
        <f>SUM('Data Repository Table'!X869-'Data Repository Table'!X878)</f>
        <v>-26113.840936489927</v>
      </c>
      <c r="Y887" s="182">
        <f>SUM('Data Repository Table'!Y869-'Data Repository Table'!Y878)</f>
        <v>-5631.5458815775346</v>
      </c>
      <c r="Z887" s="182">
        <f>SUM('Data Repository Table'!Z869-'Data Repository Table'!Z878)</f>
        <v>33711.120801359939</v>
      </c>
      <c r="AA887" s="182">
        <f>SUM('Data Repository Table'!AA869-'Data Repository Table'!AA878)</f>
        <v>0</v>
      </c>
      <c r="AB887" s="182">
        <f>SUM('Data Repository Table'!AB869-'Data Repository Table'!AB878)</f>
        <v>8214.9715241999947</v>
      </c>
      <c r="AC887" s="182">
        <f>SUM('Data Repository Table'!AC869-'Data Repository Table'!AC878)</f>
        <v>-27214.933765200025</v>
      </c>
      <c r="AD887" s="182">
        <f>SUM('Data Repository Table'!AD869-'Data Repository Table'!AD878)</f>
        <v>6846.9412680399837</v>
      </c>
      <c r="AE887" s="182">
        <f>SUM('Data Repository Table'!AE869-'Data Repository Table'!AE878)</f>
        <v>1702.2387287400197</v>
      </c>
      <c r="AF887" s="182">
        <f>SUM('Data Repository Table'!AF869-'Data Repository Table'!AF878)</f>
        <v>-29798.523511840031</v>
      </c>
      <c r="AG887" s="182">
        <f>SUM('Data Repository Table'!AG869-'Data Repository Table'!AG878)</f>
        <v>-5106.1519208700047</v>
      </c>
      <c r="AH887" s="182">
        <f>SUM('Data Repository Table'!AH869-'Data Repository Table'!AH878)</f>
        <v>19141.844283124956</v>
      </c>
      <c r="AI887" s="182">
        <f>SUM('Data Repository Table'!AI869-'Data Repository Table'!AI878)</f>
        <v>7727.0684159625089</v>
      </c>
    </row>
    <row r="888" spans="1:35" ht="14.25" hidden="1" customHeight="1">
      <c r="A888" s="7" t="s">
        <v>58</v>
      </c>
      <c r="B888" s="7" t="s">
        <v>44</v>
      </c>
      <c r="C888" s="7" t="s">
        <v>43</v>
      </c>
      <c r="D888" s="13">
        <v>41730</v>
      </c>
      <c r="E888" s="13" t="str">
        <f>TEXT(Table2[[#This Row],[Month]],"mmmm")</f>
        <v>April</v>
      </c>
      <c r="F888" s="13" t="e">
        <f>CHOOSE(MONTH(Table2[[#This Row],[Actual Month]]),1,1,1,2,2,2,3,3,3,4,4,4)</f>
        <v>#VALUE!</v>
      </c>
      <c r="G888" s="7">
        <v>4</v>
      </c>
      <c r="H888" s="7" t="s">
        <v>45</v>
      </c>
      <c r="I888" s="7" t="s">
        <v>51</v>
      </c>
      <c r="J888" s="7" t="s">
        <v>52</v>
      </c>
      <c r="K888" s="7" t="s">
        <v>38</v>
      </c>
      <c r="L888" s="15">
        <v>429847.5775628736</v>
      </c>
      <c r="M888" s="18"/>
      <c r="N888" s="17"/>
      <c r="W888" s="184" t="s">
        <v>54</v>
      </c>
      <c r="X888" s="182">
        <f>SUM('Data Repository Table'!X870-'Data Repository Table'!X879)</f>
        <v>14480.381475222443</v>
      </c>
      <c r="Y888" s="182">
        <f>SUM('Data Repository Table'!Y870-'Data Repository Table'!Y879)</f>
        <v>-7882.8893421587418</v>
      </c>
      <c r="Z888" s="182">
        <f>SUM('Data Repository Table'!Z870-'Data Repository Table'!Z879)</f>
        <v>5230.6135836412432</v>
      </c>
      <c r="AA888" s="182">
        <f>SUM('Data Repository Table'!AA870-'Data Repository Table'!AA879)</f>
        <v>-157.60982558253454</v>
      </c>
      <c r="AB888" s="182">
        <f>SUM('Data Repository Table'!AB870-'Data Repository Table'!AB879)</f>
        <v>-5233.4180134249618</v>
      </c>
      <c r="AC888" s="182">
        <f>SUM('Data Repository Table'!AC870-'Data Repository Table'!AC879)</f>
        <v>-6590.2129244500247</v>
      </c>
      <c r="AD888" s="182">
        <f>SUM('Data Repository Table'!AD870-'Data Repository Table'!AD879)</f>
        <v>-19752.148502759985</v>
      </c>
      <c r="AE888" s="182">
        <f>SUM('Data Repository Table'!AE870-'Data Repository Table'!AE879)</f>
        <v>-2579.4494901149883</v>
      </c>
      <c r="AF888" s="182">
        <f>SUM('Data Repository Table'!AF870-'Data Repository Table'!AF879)</f>
        <v>-2683.0879255599575</v>
      </c>
      <c r="AG888" s="182">
        <f>SUM('Data Repository Table'!AG870-'Data Repository Table'!AG879)</f>
        <v>-27.437919941265136</v>
      </c>
      <c r="AH888" s="182">
        <f>SUM('Data Repository Table'!AH870-'Data Repository Table'!AH879)</f>
        <v>3467.1785520312842</v>
      </c>
      <c r="AI888" s="182">
        <f>SUM('Data Repository Table'!AI870-'Data Repository Table'!AI879)</f>
        <v>8669.6727449287428</v>
      </c>
    </row>
    <row r="889" spans="1:35" ht="14.25" hidden="1" customHeight="1">
      <c r="A889" s="7" t="s">
        <v>58</v>
      </c>
      <c r="B889" s="7" t="s">
        <v>44</v>
      </c>
      <c r="C889" s="7" t="s">
        <v>43</v>
      </c>
      <c r="D889" s="13">
        <v>41760</v>
      </c>
      <c r="E889" s="13" t="str">
        <f>TEXT(Table2[[#This Row],[Month]],"mmmm")</f>
        <v>May</v>
      </c>
      <c r="F889" s="13" t="e">
        <f>CHOOSE(MONTH(Table2[[#This Row],[Actual Month]]),1,1,1,2,2,2,3,3,3,4,4,4)</f>
        <v>#VALUE!</v>
      </c>
      <c r="G889" s="7">
        <v>5</v>
      </c>
      <c r="H889" s="7" t="s">
        <v>45</v>
      </c>
      <c r="I889" s="7" t="s">
        <v>51</v>
      </c>
      <c r="J889" s="7" t="s">
        <v>52</v>
      </c>
      <c r="K889" s="7" t="s">
        <v>38</v>
      </c>
      <c r="L889" s="15">
        <v>575910.80906214949</v>
      </c>
      <c r="M889" s="18"/>
      <c r="N889" s="17"/>
      <c r="W889" s="184" t="s">
        <v>53</v>
      </c>
      <c r="X889" s="182">
        <f>SUM('Data Repository Table'!X871-'Data Repository Table'!X880)</f>
        <v>-4846.6456678349932</v>
      </c>
      <c r="Y889" s="182">
        <f>SUM('Data Repository Table'!Y871-'Data Repository Table'!Y880)</f>
        <v>-14206.933405305026</v>
      </c>
      <c r="Z889" s="182">
        <f>SUM('Data Repository Table'!Z871-'Data Repository Table'!Z880)</f>
        <v>18987.004811812425</v>
      </c>
      <c r="AA889" s="182">
        <f>SUM('Data Repository Table'!AA871-'Data Repository Table'!AA880)</f>
        <v>-12743.141963489994</v>
      </c>
      <c r="AB889" s="182">
        <f>SUM('Data Repository Table'!AB871-'Data Repository Table'!AB880)</f>
        <v>19415.034445275</v>
      </c>
      <c r="AC889" s="182">
        <f>SUM('Data Repository Table'!AC871-'Data Repository Table'!AC880)</f>
        <v>689.05027350000455</v>
      </c>
      <c r="AD889" s="182">
        <f>SUM('Data Repository Table'!AD871-'Data Repository Table'!AD880)</f>
        <v>-18697.375437120034</v>
      </c>
      <c r="AE889" s="182">
        <f>SUM('Data Repository Table'!AE871-'Data Repository Table'!AE880)</f>
        <v>-13433.470644194982</v>
      </c>
      <c r="AF889" s="182">
        <f>SUM('Data Repository Table'!AF871-'Data Repository Table'!AF880)</f>
        <v>5404.7749748399947</v>
      </c>
      <c r="AG889" s="182">
        <f>SUM('Data Repository Table'!AG871-'Data Repository Table'!AG880)</f>
        <v>4760.7040107900102</v>
      </c>
      <c r="AH889" s="182">
        <f>SUM('Data Repository Table'!AH871-'Data Repository Table'!AH880)</f>
        <v>-386.88726093748119</v>
      </c>
      <c r="AI889" s="182">
        <f>SUM('Data Repository Table'!AI871-'Data Repository Table'!AI880)</f>
        <v>-21024.814062037505</v>
      </c>
    </row>
    <row r="890" spans="1:35" ht="14.25" hidden="1" customHeight="1">
      <c r="A890" s="7" t="s">
        <v>58</v>
      </c>
      <c r="B890" s="7" t="s">
        <v>44</v>
      </c>
      <c r="C890" s="7" t="s">
        <v>43</v>
      </c>
      <c r="D890" s="13">
        <v>41791</v>
      </c>
      <c r="E890" s="13" t="str">
        <f>TEXT(Table2[[#This Row],[Month]],"mmmm")</f>
        <v>June</v>
      </c>
      <c r="F890" s="13" t="e">
        <f>CHOOSE(MONTH(Table2[[#This Row],[Actual Month]]),1,1,1,2,2,2,3,3,3,4,4,4)</f>
        <v>#VALUE!</v>
      </c>
      <c r="G890" s="7">
        <v>6</v>
      </c>
      <c r="H890" s="7" t="s">
        <v>45</v>
      </c>
      <c r="I890" s="7" t="s">
        <v>51</v>
      </c>
      <c r="J890" s="7" t="s">
        <v>52</v>
      </c>
      <c r="K890" s="7" t="s">
        <v>38</v>
      </c>
      <c r="L890" s="15">
        <v>978906.42835815961</v>
      </c>
      <c r="M890" s="18"/>
      <c r="N890" s="17"/>
      <c r="W890" s="184" t="s">
        <v>50</v>
      </c>
      <c r="X890" s="182">
        <f>SUM('Data Repository Table'!X872-'Data Repository Table'!X881)</f>
        <v>195086.29563806183</v>
      </c>
      <c r="Y890" s="182">
        <f>SUM('Data Repository Table'!Y872-'Data Repository Table'!Y881)</f>
        <v>335093.78534906241</v>
      </c>
      <c r="Z890" s="182">
        <f>SUM('Data Repository Table'!Z872-'Data Repository Table'!Z881)</f>
        <v>261870.94808549929</v>
      </c>
      <c r="AA890" s="182">
        <f>SUM('Data Repository Table'!AA872-'Data Repository Table'!AA881)</f>
        <v>273491.80390012491</v>
      </c>
      <c r="AB890" s="182">
        <f>SUM('Data Repository Table'!AB872-'Data Repository Table'!AB881)</f>
        <v>181360.88620124996</v>
      </c>
      <c r="AC890" s="182">
        <f>SUM('Data Repository Table'!AC872-'Data Repository Table'!AC881)</f>
        <v>220496.08751999994</v>
      </c>
      <c r="AD890" s="182">
        <f>SUM('Data Repository Table'!AD872-'Data Repository Table'!AD881)</f>
        <v>-60913.946040000068</v>
      </c>
      <c r="AE890" s="182">
        <f>SUM('Data Repository Table'!AE872-'Data Repository Table'!AE881)</f>
        <v>-9244.4518698749598</v>
      </c>
      <c r="AF890" s="182">
        <f>SUM('Data Repository Table'!AF872-'Data Repository Table'!AF881)</f>
        <v>-64294.470614999998</v>
      </c>
      <c r="AG890" s="182">
        <f>SUM('Data Repository Table'!AG872-'Data Repository Table'!AG881)</f>
        <v>31845.979210500023</v>
      </c>
      <c r="AH890" s="182">
        <f>SUM('Data Repository Table'!AH872-'Data Repository Table'!AH881)</f>
        <v>-32383.896656249999</v>
      </c>
      <c r="AI890" s="182">
        <f>SUM('Data Repository Table'!AI872-'Data Repository Table'!AI881)</f>
        <v>-20992.141468312475</v>
      </c>
    </row>
    <row r="891" spans="1:35" ht="14.25" hidden="1" customHeight="1">
      <c r="A891" s="7" t="s">
        <v>58</v>
      </c>
      <c r="B891" s="7" t="s">
        <v>44</v>
      </c>
      <c r="C891" s="7" t="s">
        <v>43</v>
      </c>
      <c r="D891" s="13">
        <v>41456</v>
      </c>
      <c r="E891" s="13" t="str">
        <f>TEXT(Table2[[#This Row],[Month]],"mmmm")</f>
        <v>July</v>
      </c>
      <c r="F891" s="13" t="e">
        <f>CHOOSE(MONTH(Table2[[#This Row],[Actual Month]]),1,1,1,2,2,2,3,3,3,4,4,4)</f>
        <v>#VALUE!</v>
      </c>
      <c r="G891" s="7">
        <v>7</v>
      </c>
      <c r="H891" s="7" t="s">
        <v>45</v>
      </c>
      <c r="I891" s="7" t="s">
        <v>51</v>
      </c>
      <c r="J891" s="7" t="s">
        <v>53</v>
      </c>
      <c r="K891" s="7" t="s">
        <v>38</v>
      </c>
      <c r="L891" s="15">
        <v>255350.32112459998</v>
      </c>
      <c r="M891" s="18"/>
      <c r="N891" s="17"/>
      <c r="W891" s="184" t="s">
        <v>49</v>
      </c>
      <c r="X891" s="182">
        <f>SUM('Data Repository Table'!X873-'Data Repository Table'!X882)</f>
        <v>134670.9868416246</v>
      </c>
      <c r="Y891" s="182">
        <f>SUM('Data Repository Table'!Y873-'Data Repository Table'!Y882)</f>
        <v>175819.20358824998</v>
      </c>
      <c r="Z891" s="182">
        <f>SUM('Data Repository Table'!Z873-'Data Repository Table'!Z882)</f>
        <v>150262.74775799952</v>
      </c>
      <c r="AA891" s="182">
        <f>SUM('Data Repository Table'!AA873-'Data Repository Table'!AA882)</f>
        <v>142968.47566500003</v>
      </c>
      <c r="AB891" s="182">
        <f>SUM('Data Repository Table'!AB873-'Data Repository Table'!AB882)</f>
        <v>123383.77773749997</v>
      </c>
      <c r="AC891" s="182">
        <f>SUM('Data Repository Table'!AC873-'Data Repository Table'!AC882)</f>
        <v>146316.84820000007</v>
      </c>
      <c r="AD891" s="182">
        <f>SUM('Data Repository Table'!AD873-'Data Repository Table'!AD882)</f>
        <v>1977.0315820000833</v>
      </c>
      <c r="AE891" s="182">
        <f>SUM('Data Repository Table'!AE873-'Data Repository Table'!AE882)</f>
        <v>-35493.296960250009</v>
      </c>
      <c r="AF891" s="182">
        <f>SUM('Data Repository Table'!AF873-'Data Repository Table'!AF882)</f>
        <v>36085.692408000003</v>
      </c>
      <c r="AG891" s="182">
        <f>SUM('Data Repository Table'!AG873-'Data Repository Table'!AG882)</f>
        <v>-29866.850558999984</v>
      </c>
      <c r="AH891" s="182">
        <f>SUM('Data Repository Table'!AH873-'Data Repository Table'!AH882)</f>
        <v>-29422.537375000014</v>
      </c>
      <c r="AI891" s="182">
        <f>SUM('Data Repository Table'!AI873-'Data Repository Table'!AI882)</f>
        <v>-12415.585615499993</v>
      </c>
    </row>
    <row r="892" spans="1:35" ht="14.25" hidden="1" customHeight="1">
      <c r="A892" s="7" t="s">
        <v>58</v>
      </c>
      <c r="B892" s="7" t="s">
        <v>44</v>
      </c>
      <c r="C892" s="7" t="s">
        <v>43</v>
      </c>
      <c r="D892" s="13">
        <v>41487</v>
      </c>
      <c r="E892" s="13" t="str">
        <f>TEXT(Table2[[#This Row],[Month]],"mmmm")</f>
        <v>August</v>
      </c>
      <c r="F892" s="13" t="e">
        <f>CHOOSE(MONTH(Table2[[#This Row],[Actual Month]]),1,1,1,2,2,2,3,3,3,4,4,4)</f>
        <v>#VALUE!</v>
      </c>
      <c r="G892" s="7">
        <v>8</v>
      </c>
      <c r="H892" s="7" t="s">
        <v>45</v>
      </c>
      <c r="I892" s="7" t="s">
        <v>51</v>
      </c>
      <c r="J892" s="7" t="s">
        <v>53</v>
      </c>
      <c r="K892" s="7" t="s">
        <v>38</v>
      </c>
      <c r="L892" s="15">
        <v>189875.20710716999</v>
      </c>
      <c r="M892" s="18"/>
      <c r="N892" s="17"/>
    </row>
    <row r="893" spans="1:35" ht="14.25" hidden="1" customHeight="1">
      <c r="A893" s="7" t="s">
        <v>58</v>
      </c>
      <c r="B893" s="7" t="s">
        <v>44</v>
      </c>
      <c r="C893" s="7" t="s">
        <v>43</v>
      </c>
      <c r="D893" s="13">
        <v>41518</v>
      </c>
      <c r="E893" s="13" t="str">
        <f>TEXT(Table2[[#This Row],[Month]],"mmmm")</f>
        <v>September</v>
      </c>
      <c r="F893" s="13" t="e">
        <f>CHOOSE(MONTH(Table2[[#This Row],[Actual Month]]),1,1,1,2,2,2,3,3,3,4,4,4)</f>
        <v>#VALUE!</v>
      </c>
      <c r="G893" s="7">
        <v>9</v>
      </c>
      <c r="H893" s="7" t="s">
        <v>45</v>
      </c>
      <c r="I893" s="7" t="s">
        <v>51</v>
      </c>
      <c r="J893" s="7" t="s">
        <v>53</v>
      </c>
      <c r="K893" s="7" t="s">
        <v>38</v>
      </c>
      <c r="L893" s="15">
        <v>252931.19233882497</v>
      </c>
      <c r="M893" s="18"/>
      <c r="N893" s="17"/>
    </row>
    <row r="894" spans="1:35" ht="14.25" hidden="1" customHeight="1">
      <c r="A894" s="7" t="s">
        <v>58</v>
      </c>
      <c r="B894" s="7" t="s">
        <v>44</v>
      </c>
      <c r="C894" s="7" t="s">
        <v>43</v>
      </c>
      <c r="D894" s="13">
        <v>41548</v>
      </c>
      <c r="E894" s="13" t="str">
        <f>TEXT(Table2[[#This Row],[Month]],"mmmm")</f>
        <v>October</v>
      </c>
      <c r="F894" s="13" t="e">
        <f>CHOOSE(MONTH(Table2[[#This Row],[Actual Month]]),1,1,1,2,2,2,3,3,3,4,4,4)</f>
        <v>#VALUE!</v>
      </c>
      <c r="G894" s="7">
        <v>10</v>
      </c>
      <c r="H894" s="7" t="s">
        <v>45</v>
      </c>
      <c r="I894" s="7" t="s">
        <v>51</v>
      </c>
      <c r="J894" s="7" t="s">
        <v>53</v>
      </c>
      <c r="K894" s="7" t="s">
        <v>38</v>
      </c>
      <c r="L894" s="15">
        <v>214527.58832758496</v>
      </c>
      <c r="M894" s="18"/>
      <c r="N894" s="17"/>
      <c r="V894" t="s">
        <v>304</v>
      </c>
      <c r="W894" s="184" t="s">
        <v>47</v>
      </c>
      <c r="X894" s="186">
        <v>2533034.5131168002</v>
      </c>
      <c r="Y894" s="186">
        <v>3051574.1625600001</v>
      </c>
      <c r="Z894" s="186">
        <v>3084202.7580672004</v>
      </c>
      <c r="AA894" s="186">
        <v>4135202.765971201</v>
      </c>
      <c r="AB894" s="186">
        <v>4473275.8948415993</v>
      </c>
      <c r="AC894" s="186">
        <v>3464957.9260800011</v>
      </c>
      <c r="AD894" s="186">
        <v>4049642.8266000003</v>
      </c>
      <c r="AE894" s="186">
        <v>4767948.2214000002</v>
      </c>
      <c r="AF894" s="186">
        <v>4346722.8083999995</v>
      </c>
      <c r="AG894" s="186">
        <v>4671541.1274000006</v>
      </c>
      <c r="AH894" s="186">
        <v>5478104.6040000012</v>
      </c>
      <c r="AI894" s="186">
        <v>2269805.1667200001</v>
      </c>
    </row>
    <row r="895" spans="1:35" ht="14.25" hidden="1" customHeight="1">
      <c r="A895" s="7" t="s">
        <v>58</v>
      </c>
      <c r="B895" s="7" t="s">
        <v>44</v>
      </c>
      <c r="C895" s="7" t="s">
        <v>43</v>
      </c>
      <c r="D895" s="13">
        <v>41579</v>
      </c>
      <c r="E895" s="13" t="str">
        <f>TEXT(Table2[[#This Row],[Month]],"mmmm")</f>
        <v>November</v>
      </c>
      <c r="F895" s="13" t="e">
        <f>CHOOSE(MONTH(Table2[[#This Row],[Actual Month]]),1,1,1,2,2,2,3,3,3,4,4,4)</f>
        <v>#VALUE!</v>
      </c>
      <c r="G895" s="7">
        <v>11</v>
      </c>
      <c r="H895" s="7" t="s">
        <v>45</v>
      </c>
      <c r="I895" s="7" t="s">
        <v>51</v>
      </c>
      <c r="J895" s="7" t="s">
        <v>53</v>
      </c>
      <c r="K895" s="7" t="s">
        <v>38</v>
      </c>
      <c r="L895" s="15">
        <v>192844.29660985127</v>
      </c>
      <c r="M895" s="18"/>
      <c r="N895" s="17"/>
      <c r="W895" s="184" t="s">
        <v>57</v>
      </c>
      <c r="X895" s="186">
        <v>3198275.9004000002</v>
      </c>
      <c r="Y895" s="186">
        <v>3852997.68</v>
      </c>
      <c r="Z895" s="186">
        <v>3894195.4016000004</v>
      </c>
      <c r="AA895" s="186">
        <v>5221215.6136000007</v>
      </c>
      <c r="AB895" s="186">
        <v>5648075.6247999994</v>
      </c>
      <c r="AC895" s="186">
        <v>2887464.9384000008</v>
      </c>
      <c r="AD895" s="186">
        <v>2699761.8844000003</v>
      </c>
      <c r="AE895" s="186">
        <v>3178632.1476000003</v>
      </c>
      <c r="AF895" s="186">
        <v>2897815.2056</v>
      </c>
      <c r="AG895" s="186">
        <v>3114360.7516000005</v>
      </c>
      <c r="AH895" s="186">
        <v>3652069.7360000005</v>
      </c>
      <c r="AI895" s="186">
        <v>1891504.3056000001</v>
      </c>
    </row>
    <row r="896" spans="1:35" ht="14.25" hidden="1" customHeight="1">
      <c r="A896" s="7" t="s">
        <v>58</v>
      </c>
      <c r="B896" s="7" t="s">
        <v>44</v>
      </c>
      <c r="C896" s="7" t="s">
        <v>43</v>
      </c>
      <c r="D896" s="13">
        <v>41609</v>
      </c>
      <c r="E896" s="13" t="str">
        <f>TEXT(Table2[[#This Row],[Month]],"mmmm")</f>
        <v>December</v>
      </c>
      <c r="F896" s="13" t="e">
        <f>CHOOSE(MONTH(Table2[[#This Row],[Actual Month]]),1,1,1,2,2,2,3,3,3,4,4,4)</f>
        <v>#VALUE!</v>
      </c>
      <c r="G896" s="7">
        <v>12</v>
      </c>
      <c r="H896" s="7" t="s">
        <v>45</v>
      </c>
      <c r="I896" s="7" t="s">
        <v>51</v>
      </c>
      <c r="J896" s="7" t="s">
        <v>53</v>
      </c>
      <c r="K896" s="7" t="s">
        <v>38</v>
      </c>
      <c r="L896" s="15">
        <v>142400.85841800002</v>
      </c>
      <c r="M896" s="18"/>
      <c r="N896" s="17"/>
      <c r="W896" s="184" t="s">
        <v>55</v>
      </c>
      <c r="X896" s="186">
        <v>498931.04046240001</v>
      </c>
      <c r="Y896" s="186">
        <v>601067.63808000006</v>
      </c>
      <c r="Z896" s="186">
        <v>607494.48264960002</v>
      </c>
      <c r="AA896" s="186">
        <v>814509.63572160015</v>
      </c>
      <c r="AB896" s="186">
        <v>881099.79746879986</v>
      </c>
      <c r="AC896" s="186">
        <v>450444.53039040015</v>
      </c>
      <c r="AD896" s="186">
        <v>421162.85396640003</v>
      </c>
      <c r="AE896" s="186">
        <v>495866.61502560001</v>
      </c>
      <c r="AF896" s="186">
        <v>452059.1720736</v>
      </c>
      <c r="AG896" s="186">
        <v>485840.2772496001</v>
      </c>
      <c r="AH896" s="186">
        <v>569722.87881600007</v>
      </c>
      <c r="AI896" s="186">
        <v>295074.67167360004</v>
      </c>
    </row>
    <row r="897" spans="1:35" ht="14.25" hidden="1" customHeight="1">
      <c r="A897" s="7" t="s">
        <v>58</v>
      </c>
      <c r="B897" s="7" t="s">
        <v>44</v>
      </c>
      <c r="C897" s="7" t="s">
        <v>43</v>
      </c>
      <c r="D897" s="13">
        <v>41640</v>
      </c>
      <c r="E897" s="13" t="str">
        <f>TEXT(Table2[[#This Row],[Month]],"mmmm")</f>
        <v>January</v>
      </c>
      <c r="F897" s="13" t="e">
        <f>CHOOSE(MONTH(Table2[[#This Row],[Actual Month]]),1,1,1,2,2,2,3,3,3,4,4,4)</f>
        <v>#VALUE!</v>
      </c>
      <c r="G897" s="7">
        <v>1</v>
      </c>
      <c r="H897" s="7" t="s">
        <v>45</v>
      </c>
      <c r="I897" s="7" t="s">
        <v>51</v>
      </c>
      <c r="J897" s="7" t="s">
        <v>53</v>
      </c>
      <c r="K897" s="7" t="s">
        <v>38</v>
      </c>
      <c r="L897" s="15">
        <v>142333.66162723501</v>
      </c>
      <c r="M897" s="18"/>
      <c r="N897" s="17"/>
      <c r="W897" s="184" t="s">
        <v>52</v>
      </c>
      <c r="X897" s="186">
        <v>996326.908492608</v>
      </c>
      <c r="Y897" s="186">
        <v>1200285.8372736</v>
      </c>
      <c r="Z897" s="186">
        <v>1213119.7515064322</v>
      </c>
      <c r="AA897" s="186">
        <v>1626513.0879486722</v>
      </c>
      <c r="AB897" s="186">
        <v>1759488.5186376958</v>
      </c>
      <c r="AC897" s="186">
        <v>1362883.4509248002</v>
      </c>
      <c r="AD897" s="186">
        <v>1592859.5117959999</v>
      </c>
      <c r="AE897" s="186">
        <v>1875392.9670840001</v>
      </c>
      <c r="AF897" s="186">
        <v>1709710.9713039999</v>
      </c>
      <c r="AG897" s="186">
        <v>1837472.8434440002</v>
      </c>
      <c r="AH897" s="186">
        <v>2154721.1442400003</v>
      </c>
      <c r="AI897" s="186">
        <v>892790.0322432</v>
      </c>
    </row>
    <row r="898" spans="1:35" ht="14.25" hidden="1" customHeight="1">
      <c r="A898" s="7" t="s">
        <v>58</v>
      </c>
      <c r="B898" s="7" t="s">
        <v>44</v>
      </c>
      <c r="C898" s="7" t="s">
        <v>43</v>
      </c>
      <c r="D898" s="13">
        <v>41671</v>
      </c>
      <c r="E898" s="13" t="str">
        <f>TEXT(Table2[[#This Row],[Month]],"mmmm")</f>
        <v>February</v>
      </c>
      <c r="F898" s="13" t="e">
        <f>CHOOSE(MONTH(Table2[[#This Row],[Actual Month]]),1,1,1,2,2,2,3,3,3,4,4,4)</f>
        <v>#VALUE!</v>
      </c>
      <c r="G898" s="7">
        <v>2</v>
      </c>
      <c r="H898" s="7" t="s">
        <v>45</v>
      </c>
      <c r="I898" s="7" t="s">
        <v>51</v>
      </c>
      <c r="J898" s="7" t="s">
        <v>53</v>
      </c>
      <c r="K898" s="7" t="s">
        <v>38</v>
      </c>
      <c r="L898" s="15">
        <v>133057.43558932497</v>
      </c>
      <c r="M898" s="18"/>
      <c r="N898" s="17"/>
      <c r="W898" s="184" t="s">
        <v>54</v>
      </c>
      <c r="X898" s="186">
        <v>921103.45931519999</v>
      </c>
      <c r="Y898" s="186">
        <v>1109663.3318399999</v>
      </c>
      <c r="Z898" s="186">
        <v>1121528.2756608</v>
      </c>
      <c r="AA898" s="186">
        <v>1503710.0967168</v>
      </c>
      <c r="AB898" s="186">
        <v>1626645.7799423998</v>
      </c>
      <c r="AC898" s="186">
        <v>831589.90225920011</v>
      </c>
      <c r="AD898" s="186">
        <v>777531.42270720005</v>
      </c>
      <c r="AE898" s="186">
        <v>915446.05850879999</v>
      </c>
      <c r="AF898" s="186">
        <v>834570.77921279997</v>
      </c>
      <c r="AG898" s="186">
        <v>896935.89646080008</v>
      </c>
      <c r="AH898" s="186">
        <v>1051796.083968</v>
      </c>
      <c r="AI898" s="186">
        <v>544753.24001279997</v>
      </c>
    </row>
    <row r="899" spans="1:35" ht="14.25" hidden="1" customHeight="1">
      <c r="A899" s="7" t="s">
        <v>58</v>
      </c>
      <c r="B899" s="7" t="s">
        <v>44</v>
      </c>
      <c r="C899" s="7" t="s">
        <v>43</v>
      </c>
      <c r="D899" s="13">
        <v>41699</v>
      </c>
      <c r="E899" s="13" t="str">
        <f>TEXT(Table2[[#This Row],[Month]],"mmmm")</f>
        <v>March</v>
      </c>
      <c r="F899" s="13" t="e">
        <f>CHOOSE(MONTH(Table2[[#This Row],[Actual Month]]),1,1,1,2,2,2,3,3,3,4,4,4)</f>
        <v>#VALUE!</v>
      </c>
      <c r="G899" s="7">
        <v>3</v>
      </c>
      <c r="H899" s="7" t="s">
        <v>45</v>
      </c>
      <c r="I899" s="7" t="s">
        <v>51</v>
      </c>
      <c r="J899" s="7" t="s">
        <v>53</v>
      </c>
      <c r="K899" s="7" t="s">
        <v>38</v>
      </c>
      <c r="L899" s="15">
        <v>182458.70267756627</v>
      </c>
      <c r="M899" s="18"/>
      <c r="N899" s="17"/>
      <c r="W899" s="184" t="s">
        <v>53</v>
      </c>
      <c r="X899" s="186">
        <v>869931.04490880016</v>
      </c>
      <c r="Y899" s="186">
        <v>1048015.3689600001</v>
      </c>
      <c r="Z899" s="186">
        <v>1059221.1492352001</v>
      </c>
      <c r="AA899" s="186">
        <v>1420170.6468992003</v>
      </c>
      <c r="AB899" s="186">
        <v>1536276.5699455999</v>
      </c>
      <c r="AC899" s="186">
        <v>785390.46324480022</v>
      </c>
      <c r="AD899" s="186">
        <v>734335.23255680013</v>
      </c>
      <c r="AE899" s="186">
        <v>864587.94414720009</v>
      </c>
      <c r="AF899" s="186">
        <v>788205.73592320003</v>
      </c>
      <c r="AG899" s="186">
        <v>847106.12443520024</v>
      </c>
      <c r="AH899" s="186">
        <v>993362.96819200017</v>
      </c>
      <c r="AI899" s="186">
        <v>514489.17112320004</v>
      </c>
    </row>
    <row r="900" spans="1:35" ht="14.25" hidden="1" customHeight="1">
      <c r="A900" s="7" t="s">
        <v>58</v>
      </c>
      <c r="B900" s="7" t="s">
        <v>44</v>
      </c>
      <c r="C900" s="7" t="s">
        <v>43</v>
      </c>
      <c r="D900" s="13">
        <v>41730</v>
      </c>
      <c r="E900" s="13" t="str">
        <f>TEXT(Table2[[#This Row],[Month]],"mmmm")</f>
        <v>April</v>
      </c>
      <c r="F900" s="13" t="e">
        <f>CHOOSE(MONTH(Table2[[#This Row],[Actual Month]]),1,1,1,2,2,2,3,3,3,4,4,4)</f>
        <v>#VALUE!</v>
      </c>
      <c r="G900" s="7">
        <v>4</v>
      </c>
      <c r="H900" s="7" t="s">
        <v>45</v>
      </c>
      <c r="I900" s="7" t="s">
        <v>51</v>
      </c>
      <c r="J900" s="7" t="s">
        <v>53</v>
      </c>
      <c r="K900" s="7" t="s">
        <v>38</v>
      </c>
      <c r="L900" s="15">
        <v>104660.20871123999</v>
      </c>
      <c r="M900" s="18"/>
      <c r="N900" s="17"/>
      <c r="W900" s="184" t="s">
        <v>50</v>
      </c>
      <c r="X900" s="186">
        <v>1055431.0471320001</v>
      </c>
      <c r="Y900" s="186">
        <v>1271489.2344000002</v>
      </c>
      <c r="Z900" s="186">
        <v>1285084.4825280001</v>
      </c>
      <c r="AA900" s="186">
        <v>1723001.1524880002</v>
      </c>
      <c r="AB900" s="186">
        <v>1863864.9561839998</v>
      </c>
      <c r="AC900" s="186">
        <v>1443732.4692000004</v>
      </c>
      <c r="AD900" s="186">
        <v>1687351.1777500003</v>
      </c>
      <c r="AE900" s="186">
        <v>1986645.0922500002</v>
      </c>
      <c r="AF900" s="186">
        <v>1811134.5035000001</v>
      </c>
      <c r="AG900" s="186">
        <v>1946475.4697500004</v>
      </c>
      <c r="AH900" s="186">
        <v>2282543.5850000004</v>
      </c>
      <c r="AI900" s="186">
        <v>945752.15280000004</v>
      </c>
    </row>
    <row r="901" spans="1:35" ht="14.25" hidden="1" customHeight="1">
      <c r="A901" s="7" t="s">
        <v>58</v>
      </c>
      <c r="B901" s="7" t="s">
        <v>44</v>
      </c>
      <c r="C901" s="7" t="s">
        <v>43</v>
      </c>
      <c r="D901" s="13">
        <v>41760</v>
      </c>
      <c r="E901" s="13" t="str">
        <f>TEXT(Table2[[#This Row],[Month]],"mmmm")</f>
        <v>May</v>
      </c>
      <c r="F901" s="13" t="e">
        <f>CHOOSE(MONTH(Table2[[#This Row],[Actual Month]]),1,1,1,2,2,2,3,3,3,4,4,4)</f>
        <v>#VALUE!</v>
      </c>
      <c r="G901" s="7">
        <v>5</v>
      </c>
      <c r="H901" s="7" t="s">
        <v>45</v>
      </c>
      <c r="I901" s="7" t="s">
        <v>51</v>
      </c>
      <c r="J901" s="7" t="s">
        <v>53</v>
      </c>
      <c r="K901" s="7" t="s">
        <v>38</v>
      </c>
      <c r="L901" s="15">
        <v>126430.43769056996</v>
      </c>
      <c r="M901" s="18"/>
      <c r="N901" s="17"/>
      <c r="W901" s="184" t="s">
        <v>49</v>
      </c>
      <c r="X901" s="186">
        <v>1266517.2565584001</v>
      </c>
      <c r="Y901" s="186">
        <v>1525787.08128</v>
      </c>
      <c r="Z901" s="186">
        <v>1542101.3790336002</v>
      </c>
      <c r="AA901" s="186">
        <v>2067601.3829856005</v>
      </c>
      <c r="AB901" s="186">
        <v>2236637.9474207996</v>
      </c>
      <c r="AC901" s="186">
        <v>1732478.9630400005</v>
      </c>
      <c r="AD901" s="186">
        <v>2024821.4133000001</v>
      </c>
      <c r="AE901" s="186">
        <v>2383974.1107000001</v>
      </c>
      <c r="AF901" s="186">
        <v>2173361.4041999998</v>
      </c>
      <c r="AG901" s="186">
        <v>2335770.5637000003</v>
      </c>
      <c r="AH901" s="186">
        <v>2739052.3020000006</v>
      </c>
      <c r="AI901" s="186">
        <v>1134902.58336</v>
      </c>
    </row>
    <row r="902" spans="1:35" ht="14.25" hidden="1" customHeight="1">
      <c r="A902" s="7" t="s">
        <v>58</v>
      </c>
      <c r="B902" s="7" t="s">
        <v>44</v>
      </c>
      <c r="C902" s="7" t="s">
        <v>43</v>
      </c>
      <c r="D902" s="13">
        <v>41791</v>
      </c>
      <c r="E902" s="13" t="str">
        <f>TEXT(Table2[[#This Row],[Month]],"mmmm")</f>
        <v>June</v>
      </c>
      <c r="F902" s="13" t="e">
        <f>CHOOSE(MONTH(Table2[[#This Row],[Actual Month]]),1,1,1,2,2,2,3,3,3,4,4,4)</f>
        <v>#VALUE!</v>
      </c>
      <c r="G902" s="7">
        <v>6</v>
      </c>
      <c r="H902" s="7" t="s">
        <v>45</v>
      </c>
      <c r="I902" s="7" t="s">
        <v>51</v>
      </c>
      <c r="J902" s="7" t="s">
        <v>53</v>
      </c>
      <c r="K902" s="7" t="s">
        <v>38</v>
      </c>
      <c r="L902" s="15">
        <v>230359.10681218505</v>
      </c>
      <c r="M902" s="18"/>
      <c r="N902" s="17"/>
    </row>
    <row r="903" spans="1:35" ht="14.25" hidden="1" customHeight="1">
      <c r="A903" s="7" t="s">
        <v>58</v>
      </c>
      <c r="B903" s="7" t="s">
        <v>44</v>
      </c>
      <c r="C903" s="7" t="s">
        <v>43</v>
      </c>
      <c r="D903" s="13">
        <v>41456</v>
      </c>
      <c r="E903" s="13" t="str">
        <f>TEXT(Table2[[#This Row],[Month]],"mmmm")</f>
        <v>July</v>
      </c>
      <c r="F903" s="13" t="e">
        <f>CHOOSE(MONTH(Table2[[#This Row],[Actual Month]]),1,1,1,2,2,2,3,3,3,4,4,4)</f>
        <v>#VALUE!</v>
      </c>
      <c r="G903" s="7">
        <v>7</v>
      </c>
      <c r="H903" s="7" t="s">
        <v>45</v>
      </c>
      <c r="I903" s="7" t="s">
        <v>51</v>
      </c>
      <c r="J903" s="7" t="s">
        <v>54</v>
      </c>
      <c r="K903" s="7" t="s">
        <v>38</v>
      </c>
      <c r="L903" s="15">
        <v>660756.15261022374</v>
      </c>
      <c r="M903" s="18"/>
      <c r="N903" s="17"/>
      <c r="V903" t="s">
        <v>173</v>
      </c>
      <c r="W903" s="184" t="s">
        <v>47</v>
      </c>
      <c r="X903" s="186">
        <v>4118100.0493550403</v>
      </c>
      <c r="Y903" s="186">
        <v>4507082.5661568008</v>
      </c>
      <c r="Z903" s="186">
        <v>4703409.2060524803</v>
      </c>
      <c r="AA903" s="186">
        <v>6020479.2997298883</v>
      </c>
      <c r="AB903" s="186">
        <v>6461172.5917462073</v>
      </c>
      <c r="AC903" s="186">
        <v>3399470.2212770889</v>
      </c>
      <c r="AD903" s="186">
        <v>3168116.576105712</v>
      </c>
      <c r="AE903" s="186">
        <v>3601517.3685167041</v>
      </c>
      <c r="AF903" s="186">
        <v>3449559.2207462396</v>
      </c>
      <c r="AG903" s="186">
        <v>3875884.2425812325</v>
      </c>
      <c r="AH903" s="186">
        <v>4224276.0222364804</v>
      </c>
      <c r="AI903" s="186">
        <v>2229175.6542357123</v>
      </c>
    </row>
    <row r="904" spans="1:35" ht="14.25" hidden="1" customHeight="1">
      <c r="A904" s="7" t="s">
        <v>58</v>
      </c>
      <c r="B904" s="7" t="s">
        <v>44</v>
      </c>
      <c r="C904" s="7" t="s">
        <v>43</v>
      </c>
      <c r="D904" s="13">
        <v>41487</v>
      </c>
      <c r="E904" s="13" t="str">
        <f>TEXT(Table2[[#This Row],[Month]],"mmmm")</f>
        <v>August</v>
      </c>
      <c r="F904" s="13" t="e">
        <f>CHOOSE(MONTH(Table2[[#This Row],[Actual Month]]),1,1,1,2,2,2,3,3,3,4,4,4)</f>
        <v>#VALUE!</v>
      </c>
      <c r="G904" s="7">
        <v>8</v>
      </c>
      <c r="H904" s="7" t="s">
        <v>45</v>
      </c>
      <c r="I904" s="7" t="s">
        <v>51</v>
      </c>
      <c r="J904" s="7" t="s">
        <v>54</v>
      </c>
      <c r="K904" s="7" t="s">
        <v>38</v>
      </c>
      <c r="L904" s="15">
        <v>529683.55044249841</v>
      </c>
      <c r="M904" s="18"/>
      <c r="N904" s="17"/>
      <c r="W904" s="184" t="s">
        <v>57</v>
      </c>
      <c r="X904" s="186">
        <v>3105845.72687844</v>
      </c>
      <c r="Y904" s="186">
        <v>4010585.2851120001</v>
      </c>
      <c r="Z904" s="186">
        <v>3923012.4475718406</v>
      </c>
      <c r="AA904" s="186">
        <v>5304755.0634176014</v>
      </c>
      <c r="AB904" s="186">
        <v>5796055.2061697599</v>
      </c>
      <c r="AC904" s="186">
        <v>2778318.7637284808</v>
      </c>
      <c r="AD904" s="186">
        <v>2890095.0972502003</v>
      </c>
      <c r="AE904" s="186">
        <v>3360449.90644272</v>
      </c>
      <c r="AF904" s="186">
        <v>2808562.4972675201</v>
      </c>
      <c r="AG904" s="186">
        <v>3278176.1271341606</v>
      </c>
      <c r="AH904" s="186">
        <v>3653895.7708680006</v>
      </c>
      <c r="AI904" s="186">
        <v>1788228.1705142399</v>
      </c>
    </row>
    <row r="905" spans="1:35" ht="14.25" hidden="1" customHeight="1">
      <c r="A905" s="7" t="s">
        <v>58</v>
      </c>
      <c r="B905" s="7" t="s">
        <v>44</v>
      </c>
      <c r="C905" s="7" t="s">
        <v>43</v>
      </c>
      <c r="D905" s="13">
        <v>41518</v>
      </c>
      <c r="E905" s="13" t="str">
        <f>TEXT(Table2[[#This Row],[Month]],"mmmm")</f>
        <v>September</v>
      </c>
      <c r="F905" s="13" t="e">
        <f>CHOOSE(MONTH(Table2[[#This Row],[Actual Month]]),1,1,1,2,2,2,3,3,3,4,4,4)</f>
        <v>#VALUE!</v>
      </c>
      <c r="G905" s="7">
        <v>9</v>
      </c>
      <c r="H905" s="7" t="s">
        <v>45</v>
      </c>
      <c r="I905" s="7" t="s">
        <v>51</v>
      </c>
      <c r="J905" s="7" t="s">
        <v>54</v>
      </c>
      <c r="K905" s="7" t="s">
        <v>38</v>
      </c>
      <c r="L905" s="15">
        <v>672443.49046857841</v>
      </c>
      <c r="M905" s="18"/>
      <c r="N905" s="17"/>
      <c r="W905" s="184" t="s">
        <v>55</v>
      </c>
      <c r="X905" s="186">
        <v>498631.6818381226</v>
      </c>
      <c r="Y905" s="186">
        <v>616274.64932342409</v>
      </c>
      <c r="Z905" s="186">
        <v>641878.67036756733</v>
      </c>
      <c r="AA905" s="186">
        <v>749185.9629367278</v>
      </c>
      <c r="AB905" s="186">
        <v>892113.54493715987</v>
      </c>
      <c r="AC905" s="186">
        <v>432516.83808086219</v>
      </c>
      <c r="AD905" s="186">
        <v>409538.75919692736</v>
      </c>
      <c r="AE905" s="186">
        <v>489965.80230679538</v>
      </c>
      <c r="AF905" s="186">
        <v>444871.43123762979</v>
      </c>
      <c r="AG905" s="186">
        <v>472382.50156978617</v>
      </c>
      <c r="AH905" s="186">
        <v>608634.95143913291</v>
      </c>
      <c r="AI905" s="186">
        <v>272324.41448756552</v>
      </c>
    </row>
    <row r="906" spans="1:35" ht="14.25" hidden="1" customHeight="1">
      <c r="A906" s="7" t="s">
        <v>58</v>
      </c>
      <c r="B906" s="7" t="s">
        <v>44</v>
      </c>
      <c r="C906" s="7" t="s">
        <v>43</v>
      </c>
      <c r="D906" s="13">
        <v>41548</v>
      </c>
      <c r="E906" s="13" t="str">
        <f>TEXT(Table2[[#This Row],[Month]],"mmmm")</f>
        <v>October</v>
      </c>
      <c r="F906" s="13" t="e">
        <f>CHOOSE(MONTH(Table2[[#This Row],[Actual Month]]),1,1,1,2,2,2,3,3,3,4,4,4)</f>
        <v>#VALUE!</v>
      </c>
      <c r="G906" s="7">
        <v>10</v>
      </c>
      <c r="H906" s="7" t="s">
        <v>45</v>
      </c>
      <c r="I906" s="7" t="s">
        <v>51</v>
      </c>
      <c r="J906" s="7" t="s">
        <v>54</v>
      </c>
      <c r="K906" s="7" t="s">
        <v>38</v>
      </c>
      <c r="L906" s="15">
        <v>585948.31082732871</v>
      </c>
      <c r="M906" s="18"/>
      <c r="N906" s="17"/>
      <c r="W906" s="184" t="s">
        <v>52</v>
      </c>
      <c r="X906" s="186">
        <v>1583857.8672582491</v>
      </c>
      <c r="Y906" s="186">
        <v>1861716.078207552</v>
      </c>
      <c r="Z906" s="186">
        <v>1818760.5971448703</v>
      </c>
      <c r="AA906" s="186">
        <v>2304966.198724838</v>
      </c>
      <c r="AB906" s="186">
        <v>2440357.2575165858</v>
      </c>
      <c r="AC906" s="186">
        <v>1365336.6411364649</v>
      </c>
      <c r="AD906" s="186">
        <v>1211465.2302915659</v>
      </c>
      <c r="AE906" s="186">
        <v>1521468.8063359074</v>
      </c>
      <c r="AF906" s="186">
        <v>1400184.8970591237</v>
      </c>
      <c r="AG906" s="186">
        <v>1483355.0770554726</v>
      </c>
      <c r="AH906" s="186">
        <v>1790831.8374007489</v>
      </c>
      <c r="AI906" s="186">
        <v>911806.4599299801</v>
      </c>
    </row>
    <row r="907" spans="1:35" ht="14.25" hidden="1" customHeight="1">
      <c r="A907" s="7" t="s">
        <v>58</v>
      </c>
      <c r="B907" s="7" t="s">
        <v>44</v>
      </c>
      <c r="C907" s="7" t="s">
        <v>43</v>
      </c>
      <c r="D907" s="13">
        <v>41579</v>
      </c>
      <c r="E907" s="13" t="str">
        <f>TEXT(Table2[[#This Row],[Month]],"mmmm")</f>
        <v>November</v>
      </c>
      <c r="F907" s="13" t="e">
        <f>CHOOSE(MONTH(Table2[[#This Row],[Actual Month]]),1,1,1,2,2,2,3,3,3,4,4,4)</f>
        <v>#VALUE!</v>
      </c>
      <c r="G907" s="7">
        <v>11</v>
      </c>
      <c r="H907" s="7" t="s">
        <v>45</v>
      </c>
      <c r="I907" s="7" t="s">
        <v>51</v>
      </c>
      <c r="J907" s="7" t="s">
        <v>54</v>
      </c>
      <c r="K907" s="7" t="s">
        <v>38</v>
      </c>
      <c r="L907" s="15">
        <v>504468.75421239575</v>
      </c>
      <c r="M907" s="18"/>
      <c r="N907" s="17"/>
      <c r="W907" s="184" t="s">
        <v>54</v>
      </c>
      <c r="X907" s="186">
        <v>904892.03843125247</v>
      </c>
      <c r="Y907" s="186">
        <v>1067052.2598973438</v>
      </c>
      <c r="Z907" s="186">
        <v>1026646.9835398964</v>
      </c>
      <c r="AA907" s="186">
        <v>1557091.8051502465</v>
      </c>
      <c r="AB907" s="186">
        <v>1710092.7084534448</v>
      </c>
      <c r="AC907" s="186">
        <v>799573.69102222088</v>
      </c>
      <c r="AD907" s="186">
        <v>793393.06373042695</v>
      </c>
      <c r="AE907" s="186">
        <v>931740.99835025659</v>
      </c>
      <c r="AF907" s="186">
        <v>827560.38466741249</v>
      </c>
      <c r="AG907" s="186">
        <v>909762.07978018955</v>
      </c>
      <c r="AH907" s="186">
        <v>1108803.4317190656</v>
      </c>
      <c r="AI907" s="186">
        <v>560496.60864916991</v>
      </c>
    </row>
    <row r="908" spans="1:35" ht="14.25" hidden="1" customHeight="1">
      <c r="A908" s="7" t="s">
        <v>58</v>
      </c>
      <c r="B908" s="7" t="s">
        <v>44</v>
      </c>
      <c r="C908" s="7" t="s">
        <v>43</v>
      </c>
      <c r="D908" s="13">
        <v>41609</v>
      </c>
      <c r="E908" s="13" t="str">
        <f>TEXT(Table2[[#This Row],[Month]],"mmmm")</f>
        <v>December</v>
      </c>
      <c r="F908" s="13" t="e">
        <f>CHOOSE(MONTH(Table2[[#This Row],[Actual Month]]),1,1,1,2,2,2,3,3,3,4,4,4)</f>
        <v>#VALUE!</v>
      </c>
      <c r="G908" s="7">
        <v>12</v>
      </c>
      <c r="H908" s="7" t="s">
        <v>45</v>
      </c>
      <c r="I908" s="7" t="s">
        <v>51</v>
      </c>
      <c r="J908" s="7" t="s">
        <v>54</v>
      </c>
      <c r="K908" s="7" t="s">
        <v>38</v>
      </c>
      <c r="L908" s="15">
        <v>378359.08081662602</v>
      </c>
      <c r="M908" s="18"/>
      <c r="N908" s="17"/>
      <c r="W908" s="184" t="s">
        <v>53</v>
      </c>
      <c r="X908" s="186">
        <v>884023.92783632269</v>
      </c>
      <c r="Y908" s="186">
        <v>1052207.4304358403</v>
      </c>
      <c r="Z908" s="186">
        <v>1016958.2253807157</v>
      </c>
      <c r="AA908" s="186">
        <v>1488480.8550150518</v>
      </c>
      <c r="AB908" s="186">
        <v>1639667.9831029386</v>
      </c>
      <c r="AC908" s="186">
        <v>765598.62357103126</v>
      </c>
      <c r="AD908" s="186">
        <v>742706.65420794766</v>
      </c>
      <c r="AE908" s="186">
        <v>822050.21729515784</v>
      </c>
      <c r="AF908" s="186">
        <v>806728.57071739517</v>
      </c>
      <c r="AG908" s="186">
        <v>866589.56529720977</v>
      </c>
      <c r="AH908" s="186">
        <v>987204.11778920982</v>
      </c>
      <c r="AI908" s="186">
        <v>506308.79330234113</v>
      </c>
    </row>
    <row r="909" spans="1:35" ht="14.25" hidden="1" customHeight="1">
      <c r="A909" s="7" t="s">
        <v>58</v>
      </c>
      <c r="B909" s="7" t="s">
        <v>44</v>
      </c>
      <c r="C909" s="7" t="s">
        <v>43</v>
      </c>
      <c r="D909" s="13">
        <v>41640</v>
      </c>
      <c r="E909" s="13" t="str">
        <f>TEXT(Table2[[#This Row],[Month]],"mmmm")</f>
        <v>January</v>
      </c>
      <c r="F909" s="13" t="e">
        <f>CHOOSE(MONTH(Table2[[#This Row],[Actual Month]]),1,1,1,2,2,2,3,3,3,4,4,4)</f>
        <v>#VALUE!</v>
      </c>
      <c r="G909" s="7">
        <v>1</v>
      </c>
      <c r="H909" s="7" t="s">
        <v>45</v>
      </c>
      <c r="I909" s="7" t="s">
        <v>51</v>
      </c>
      <c r="J909" s="7" t="s">
        <v>54</v>
      </c>
      <c r="K909" s="7" t="s">
        <v>38</v>
      </c>
      <c r="L909" s="15">
        <v>395823.36873278162</v>
      </c>
      <c r="M909" s="18"/>
      <c r="N909" s="17"/>
      <c r="W909" s="184" t="s">
        <v>50</v>
      </c>
      <c r="X909" s="186">
        <v>1652868.9853267202</v>
      </c>
      <c r="Y909" s="186">
        <v>1940369.6316480001</v>
      </c>
      <c r="Z909" s="186">
        <v>2031601.7410147204</v>
      </c>
      <c r="AA909" s="186">
        <v>2784735.3475135607</v>
      </c>
      <c r="AB909" s="186">
        <v>2777158.7847141596</v>
      </c>
      <c r="AC909" s="186">
        <v>1505235.4723879206</v>
      </c>
      <c r="AD909" s="186">
        <v>1375663.6681960202</v>
      </c>
      <c r="AE909" s="186">
        <v>1475521.04291592</v>
      </c>
      <c r="AF909" s="186">
        <v>1513094.2096040398</v>
      </c>
      <c r="AG909" s="186">
        <v>1628187.8009364803</v>
      </c>
      <c r="AH909" s="186">
        <v>1857077.4607560001</v>
      </c>
      <c r="AI909" s="186">
        <v>981974.46025223995</v>
      </c>
    </row>
    <row r="910" spans="1:35" ht="14.25" hidden="1" customHeight="1">
      <c r="A910" s="7" t="s">
        <v>58</v>
      </c>
      <c r="B910" s="7" t="s">
        <v>44</v>
      </c>
      <c r="C910" s="7" t="s">
        <v>43</v>
      </c>
      <c r="D910" s="13">
        <v>41671</v>
      </c>
      <c r="E910" s="13" t="str">
        <f>TEXT(Table2[[#This Row],[Month]],"mmmm")</f>
        <v>February</v>
      </c>
      <c r="F910" s="13" t="e">
        <f>CHOOSE(MONTH(Table2[[#This Row],[Actual Month]]),1,1,1,2,2,2,3,3,3,4,4,4)</f>
        <v>#VALUE!</v>
      </c>
      <c r="G910" s="7">
        <v>2</v>
      </c>
      <c r="H910" s="7" t="s">
        <v>45</v>
      </c>
      <c r="I910" s="7" t="s">
        <v>51</v>
      </c>
      <c r="J910" s="7" t="s">
        <v>54</v>
      </c>
      <c r="K910" s="7" t="s">
        <v>38</v>
      </c>
      <c r="L910" s="15">
        <v>329884.52262346615</v>
      </c>
      <c r="M910" s="18"/>
      <c r="N910" s="17"/>
      <c r="W910" s="184" t="s">
        <v>49</v>
      </c>
      <c r="X910" s="186">
        <v>1958496.2303689439</v>
      </c>
      <c r="Y910" s="186">
        <v>2195052.7782959999</v>
      </c>
      <c r="Z910" s="186">
        <v>2264552.5099384319</v>
      </c>
      <c r="AA910" s="186">
        <v>2839505.8993002246</v>
      </c>
      <c r="AB910" s="186">
        <v>3159420.5430006236</v>
      </c>
      <c r="AC910" s="186">
        <v>1724509.5598100165</v>
      </c>
      <c r="AD910" s="186">
        <v>1542913.9169346001</v>
      </c>
      <c r="AE910" s="186">
        <v>1820402.6309305201</v>
      </c>
      <c r="AF910" s="186">
        <v>1771550.3477915039</v>
      </c>
      <c r="AG910" s="186">
        <v>1908978.5663007363</v>
      </c>
      <c r="AH910" s="186">
        <v>2224548.7175923204</v>
      </c>
      <c r="AI910" s="186">
        <v>1199138.0695781759</v>
      </c>
    </row>
    <row r="911" spans="1:35" ht="14.25" hidden="1" customHeight="1">
      <c r="A911" s="7" t="s">
        <v>58</v>
      </c>
      <c r="B911" s="7" t="s">
        <v>44</v>
      </c>
      <c r="C911" s="7" t="s">
        <v>43</v>
      </c>
      <c r="D911" s="13">
        <v>41699</v>
      </c>
      <c r="E911" s="13" t="str">
        <f>TEXT(Table2[[#This Row],[Month]],"mmmm")</f>
        <v>March</v>
      </c>
      <c r="F911" s="13" t="e">
        <f>CHOOSE(MONTH(Table2[[#This Row],[Actual Month]]),1,1,1,2,2,2,3,3,3,4,4,4)</f>
        <v>#VALUE!</v>
      </c>
      <c r="G911" s="7">
        <v>3</v>
      </c>
      <c r="H911" s="7" t="s">
        <v>45</v>
      </c>
      <c r="I911" s="7" t="s">
        <v>51</v>
      </c>
      <c r="J911" s="7" t="s">
        <v>54</v>
      </c>
      <c r="K911" s="7" t="s">
        <v>38</v>
      </c>
      <c r="L911" s="15">
        <v>446578.08277619159</v>
      </c>
      <c r="M911" s="18"/>
      <c r="N911" s="17"/>
    </row>
    <row r="912" spans="1:35" ht="14.25" hidden="1" customHeight="1">
      <c r="A912" s="7" t="s">
        <v>58</v>
      </c>
      <c r="B912" s="7" t="s">
        <v>44</v>
      </c>
      <c r="C912" s="7" t="s">
        <v>43</v>
      </c>
      <c r="D912" s="13">
        <v>41730</v>
      </c>
      <c r="E912" s="13" t="str">
        <f>TEXT(Table2[[#This Row],[Month]],"mmmm")</f>
        <v>April</v>
      </c>
      <c r="F912" s="13" t="e">
        <f>CHOOSE(MONTH(Table2[[#This Row],[Actual Month]]),1,1,1,2,2,2,3,3,3,4,4,4)</f>
        <v>#VALUE!</v>
      </c>
      <c r="G912" s="7">
        <v>4</v>
      </c>
      <c r="H912" s="7" t="s">
        <v>45</v>
      </c>
      <c r="I912" s="7" t="s">
        <v>51</v>
      </c>
      <c r="J912" s="7" t="s">
        <v>54</v>
      </c>
      <c r="K912" s="7" t="s">
        <v>38</v>
      </c>
      <c r="L912" s="15">
        <v>255084.77622429357</v>
      </c>
      <c r="M912" s="18"/>
      <c r="N912" s="17"/>
      <c r="V912" t="s">
        <v>42</v>
      </c>
      <c r="W912" s="184" t="s">
        <v>47</v>
      </c>
      <c r="X912">
        <f>SUM(X903-X894)</f>
        <v>1585065.5362382401</v>
      </c>
      <c r="Y912" s="182">
        <f t="shared" ref="Y912:AI912" si="33">SUM(Y903-Y894)</f>
        <v>1455508.4035968008</v>
      </c>
      <c r="Z912" s="182">
        <f t="shared" si="33"/>
        <v>1619206.4479852798</v>
      </c>
      <c r="AA912" s="182">
        <f t="shared" si="33"/>
        <v>1885276.5337586873</v>
      </c>
      <c r="AB912" s="182">
        <f t="shared" si="33"/>
        <v>1987896.696904608</v>
      </c>
      <c r="AC912" s="182">
        <f t="shared" si="33"/>
        <v>-65487.704802912194</v>
      </c>
      <c r="AD912" s="182">
        <f t="shared" si="33"/>
        <v>-881526.25049428828</v>
      </c>
      <c r="AE912" s="182">
        <f t="shared" si="33"/>
        <v>-1166430.8528832961</v>
      </c>
      <c r="AF912" s="182">
        <f t="shared" si="33"/>
        <v>-897163.58765375987</v>
      </c>
      <c r="AG912" s="182">
        <f t="shared" si="33"/>
        <v>-795656.88481876813</v>
      </c>
      <c r="AH912" s="182">
        <f t="shared" si="33"/>
        <v>-1253828.5817635208</v>
      </c>
      <c r="AI912" s="182">
        <f t="shared" si="33"/>
        <v>-40629.512484287843</v>
      </c>
    </row>
    <row r="913" spans="1:35" ht="14.25" hidden="1" customHeight="1">
      <c r="A913" s="7" t="s">
        <v>58</v>
      </c>
      <c r="B913" s="7" t="s">
        <v>44</v>
      </c>
      <c r="C913" s="7" t="s">
        <v>43</v>
      </c>
      <c r="D913" s="13">
        <v>41760</v>
      </c>
      <c r="E913" s="13" t="str">
        <f>TEXT(Table2[[#This Row],[Month]],"mmmm")</f>
        <v>May</v>
      </c>
      <c r="F913" s="13" t="e">
        <f>CHOOSE(MONTH(Table2[[#This Row],[Actual Month]]),1,1,1,2,2,2,3,3,3,4,4,4)</f>
        <v>#VALUE!</v>
      </c>
      <c r="G913" s="7">
        <v>5</v>
      </c>
      <c r="H913" s="7" t="s">
        <v>45</v>
      </c>
      <c r="I913" s="7" t="s">
        <v>51</v>
      </c>
      <c r="J913" s="7" t="s">
        <v>54</v>
      </c>
      <c r="K913" s="7" t="s">
        <v>38</v>
      </c>
      <c r="L913" s="15">
        <v>307417.20946522552</v>
      </c>
      <c r="M913" s="18"/>
      <c r="N913" s="17"/>
      <c r="W913" s="184" t="s">
        <v>57</v>
      </c>
      <c r="X913" s="182">
        <f t="shared" ref="X913:AI919" si="34">SUM(X904-X895)</f>
        <v>-92430.173521560151</v>
      </c>
      <c r="Y913" s="182">
        <f t="shared" si="34"/>
        <v>157587.6051119999</v>
      </c>
      <c r="Z913" s="182">
        <f t="shared" si="34"/>
        <v>28817.045971840154</v>
      </c>
      <c r="AA913" s="182">
        <f t="shared" si="34"/>
        <v>83539.44981760066</v>
      </c>
      <c r="AB913" s="182">
        <f t="shared" si="34"/>
        <v>147979.58136976045</v>
      </c>
      <c r="AC913" s="182">
        <f t="shared" si="34"/>
        <v>-109146.17467152001</v>
      </c>
      <c r="AD913" s="182">
        <f t="shared" si="34"/>
        <v>190333.21285020001</v>
      </c>
      <c r="AE913" s="182">
        <f t="shared" si="34"/>
        <v>181817.75884271972</v>
      </c>
      <c r="AF913" s="182">
        <f t="shared" si="34"/>
        <v>-89252.708332479931</v>
      </c>
      <c r="AG913" s="182">
        <f t="shared" si="34"/>
        <v>163815.37553416006</v>
      </c>
      <c r="AH913" s="182">
        <f t="shared" si="34"/>
        <v>1826.0348680000752</v>
      </c>
      <c r="AI913" s="182">
        <f t="shared" si="34"/>
        <v>-103276.13508576015</v>
      </c>
    </row>
    <row r="914" spans="1:35" ht="14.25" hidden="1" customHeight="1">
      <c r="A914" s="7" t="s">
        <v>58</v>
      </c>
      <c r="B914" s="7" t="s">
        <v>44</v>
      </c>
      <c r="C914" s="7" t="s">
        <v>43</v>
      </c>
      <c r="D914" s="13">
        <v>41791</v>
      </c>
      <c r="E914" s="13" t="str">
        <f>TEXT(Table2[[#This Row],[Month]],"mmmm")</f>
        <v>June</v>
      </c>
      <c r="F914" s="13" t="e">
        <f>CHOOSE(MONTH(Table2[[#This Row],[Actual Month]]),1,1,1,2,2,2,3,3,3,4,4,4)</f>
        <v>#VALUE!</v>
      </c>
      <c r="G914" s="7">
        <v>6</v>
      </c>
      <c r="H914" s="7" t="s">
        <v>45</v>
      </c>
      <c r="I914" s="7" t="s">
        <v>51</v>
      </c>
      <c r="J914" s="7" t="s">
        <v>54</v>
      </c>
      <c r="K914" s="7" t="s">
        <v>38</v>
      </c>
      <c r="L914" s="15">
        <v>612277.97873185331</v>
      </c>
      <c r="M914" s="18"/>
      <c r="N914" s="17"/>
      <c r="W914" s="184" t="s">
        <v>55</v>
      </c>
      <c r="X914" s="182">
        <f t="shared" si="34"/>
        <v>-299.35862427740358</v>
      </c>
      <c r="Y914" s="182">
        <f t="shared" si="34"/>
        <v>15207.011243424029</v>
      </c>
      <c r="Z914" s="182">
        <f t="shared" si="34"/>
        <v>34384.187717967317</v>
      </c>
      <c r="AA914" s="182">
        <f t="shared" si="34"/>
        <v>-65323.672784872353</v>
      </c>
      <c r="AB914" s="182">
        <f t="shared" si="34"/>
        <v>11013.747468360001</v>
      </c>
      <c r="AC914" s="182">
        <f t="shared" si="34"/>
        <v>-17927.692309537961</v>
      </c>
      <c r="AD914" s="182">
        <f t="shared" si="34"/>
        <v>-11624.094769472664</v>
      </c>
      <c r="AE914" s="182">
        <f t="shared" si="34"/>
        <v>-5900.8127188046346</v>
      </c>
      <c r="AF914" s="182">
        <f t="shared" si="34"/>
        <v>-7187.7408359702094</v>
      </c>
      <c r="AG914" s="182">
        <f t="shared" si="34"/>
        <v>-13457.775679813931</v>
      </c>
      <c r="AH914" s="182">
        <f t="shared" si="34"/>
        <v>38912.072623132844</v>
      </c>
      <c r="AI914" s="182">
        <f t="shared" si="34"/>
        <v>-22750.25718603452</v>
      </c>
    </row>
    <row r="915" spans="1:35" ht="14.25" hidden="1" customHeight="1">
      <c r="A915" s="7" t="s">
        <v>58</v>
      </c>
      <c r="B915" s="7" t="s">
        <v>44</v>
      </c>
      <c r="C915" s="7" t="s">
        <v>43</v>
      </c>
      <c r="D915" s="13">
        <v>41456</v>
      </c>
      <c r="E915" s="13" t="str">
        <f>TEXT(Table2[[#This Row],[Month]],"mmmm")</f>
        <v>July</v>
      </c>
      <c r="F915" s="13" t="e">
        <f>CHOOSE(MONTH(Table2[[#This Row],[Actual Month]]),1,1,1,2,2,2,3,3,3,4,4,4)</f>
        <v>#VALUE!</v>
      </c>
      <c r="G915" s="7">
        <v>7</v>
      </c>
      <c r="H915" s="7" t="s">
        <v>45</v>
      </c>
      <c r="I915" s="7" t="s">
        <v>51</v>
      </c>
      <c r="J915" s="7" t="s">
        <v>55</v>
      </c>
      <c r="K915" s="7" t="s">
        <v>38</v>
      </c>
      <c r="L915" s="15">
        <v>204001.78430538269</v>
      </c>
      <c r="M915" s="18"/>
      <c r="N915" s="17"/>
      <c r="W915" s="184" t="s">
        <v>52</v>
      </c>
      <c r="X915" s="182">
        <f t="shared" si="34"/>
        <v>587530.95876564109</v>
      </c>
      <c r="Y915" s="182">
        <f t="shared" si="34"/>
        <v>661430.24093395192</v>
      </c>
      <c r="Z915" s="182">
        <f t="shared" si="34"/>
        <v>605640.84563843813</v>
      </c>
      <c r="AA915" s="182">
        <f t="shared" si="34"/>
        <v>678453.11077616573</v>
      </c>
      <c r="AB915" s="182">
        <f t="shared" si="34"/>
        <v>680868.73887888994</v>
      </c>
      <c r="AC915" s="182">
        <f t="shared" si="34"/>
        <v>2453.1902116646525</v>
      </c>
      <c r="AD915" s="182">
        <f t="shared" si="34"/>
        <v>-381394.28150443407</v>
      </c>
      <c r="AE915" s="182">
        <f t="shared" si="34"/>
        <v>-353924.16074809269</v>
      </c>
      <c r="AF915" s="182">
        <f t="shared" si="34"/>
        <v>-309526.07424487616</v>
      </c>
      <c r="AG915" s="182">
        <f t="shared" si="34"/>
        <v>-354117.76638852758</v>
      </c>
      <c r="AH915" s="182">
        <f t="shared" si="34"/>
        <v>-363889.30683925143</v>
      </c>
      <c r="AI915" s="182">
        <f t="shared" si="34"/>
        <v>19016.427686780109</v>
      </c>
    </row>
    <row r="916" spans="1:35" ht="14.25" hidden="1" customHeight="1">
      <c r="A916" s="7" t="s">
        <v>58</v>
      </c>
      <c r="B916" s="7" t="s">
        <v>44</v>
      </c>
      <c r="C916" s="7" t="s">
        <v>43</v>
      </c>
      <c r="D916" s="13">
        <v>41487</v>
      </c>
      <c r="E916" s="13" t="str">
        <f>TEXT(Table2[[#This Row],[Month]],"mmmm")</f>
        <v>August</v>
      </c>
      <c r="F916" s="13" t="e">
        <f>CHOOSE(MONTH(Table2[[#This Row],[Actual Month]]),1,1,1,2,2,2,3,3,3,4,4,4)</f>
        <v>#VALUE!</v>
      </c>
      <c r="G916" s="7">
        <v>8</v>
      </c>
      <c r="H916" s="7" t="s">
        <v>45</v>
      </c>
      <c r="I916" s="7" t="s">
        <v>51</v>
      </c>
      <c r="J916" s="7" t="s">
        <v>55</v>
      </c>
      <c r="K916" s="7" t="s">
        <v>38</v>
      </c>
      <c r="L916" s="15">
        <v>156736.8476459604</v>
      </c>
      <c r="M916" s="18"/>
      <c r="N916" s="17"/>
      <c r="W916" s="184" t="s">
        <v>54</v>
      </c>
      <c r="X916" s="182">
        <f t="shared" si="34"/>
        <v>-16211.420883947518</v>
      </c>
      <c r="Y916" s="182">
        <f t="shared" si="34"/>
        <v>-42611.071942656068</v>
      </c>
      <c r="Z916" s="182">
        <f t="shared" si="34"/>
        <v>-94881.292120903614</v>
      </c>
      <c r="AA916" s="182">
        <f t="shared" si="34"/>
        <v>53381.708433446474</v>
      </c>
      <c r="AB916" s="182">
        <f t="shared" si="34"/>
        <v>83446.928511044942</v>
      </c>
      <c r="AC916" s="182">
        <f t="shared" si="34"/>
        <v>-32016.21123697923</v>
      </c>
      <c r="AD916" s="182">
        <f t="shared" si="34"/>
        <v>15861.641023226897</v>
      </c>
      <c r="AE916" s="182">
        <f t="shared" si="34"/>
        <v>16294.939841456595</v>
      </c>
      <c r="AF916" s="182">
        <f t="shared" si="34"/>
        <v>-7010.3945453874767</v>
      </c>
      <c r="AG916" s="182">
        <f t="shared" si="34"/>
        <v>12826.183319389471</v>
      </c>
      <c r="AH916" s="182">
        <f t="shared" si="34"/>
        <v>57007.347751065623</v>
      </c>
      <c r="AI916" s="182">
        <f t="shared" si="34"/>
        <v>15743.368636369938</v>
      </c>
    </row>
    <row r="917" spans="1:35" ht="14.25" hidden="1" customHeight="1">
      <c r="A917" s="7" t="s">
        <v>58</v>
      </c>
      <c r="B917" s="7" t="s">
        <v>44</v>
      </c>
      <c r="C917" s="7" t="s">
        <v>43</v>
      </c>
      <c r="D917" s="13">
        <v>41518</v>
      </c>
      <c r="E917" s="13" t="str">
        <f>TEXT(Table2[[#This Row],[Month]],"mmmm")</f>
        <v>September</v>
      </c>
      <c r="F917" s="13" t="e">
        <f>CHOOSE(MONTH(Table2[[#This Row],[Actual Month]]),1,1,1,2,2,2,3,3,3,4,4,4)</f>
        <v>#VALUE!</v>
      </c>
      <c r="G917" s="7">
        <v>9</v>
      </c>
      <c r="H917" s="7" t="s">
        <v>45</v>
      </c>
      <c r="I917" s="7" t="s">
        <v>51</v>
      </c>
      <c r="J917" s="7" t="s">
        <v>55</v>
      </c>
      <c r="K917" s="7" t="s">
        <v>38</v>
      </c>
      <c r="L917" s="15">
        <v>244769.18801975637</v>
      </c>
      <c r="M917" s="18"/>
      <c r="N917" s="17"/>
      <c r="W917" s="184" t="s">
        <v>53</v>
      </c>
      <c r="X917" s="182">
        <f t="shared" si="34"/>
        <v>14092.882927522529</v>
      </c>
      <c r="Y917" s="182">
        <f t="shared" si="34"/>
        <v>4192.0614758401643</v>
      </c>
      <c r="Z917" s="182">
        <f t="shared" si="34"/>
        <v>-42262.923854484456</v>
      </c>
      <c r="AA917" s="182">
        <f t="shared" si="34"/>
        <v>68310.208115851507</v>
      </c>
      <c r="AB917" s="182">
        <f t="shared" si="34"/>
        <v>103391.41315733874</v>
      </c>
      <c r="AC917" s="182">
        <f t="shared" si="34"/>
        <v>-19791.839673768962</v>
      </c>
      <c r="AD917" s="182">
        <f t="shared" si="34"/>
        <v>8371.4216511475388</v>
      </c>
      <c r="AE917" s="182">
        <f t="shared" si="34"/>
        <v>-42537.726852042251</v>
      </c>
      <c r="AF917" s="182">
        <f t="shared" si="34"/>
        <v>18522.834794195136</v>
      </c>
      <c r="AG917" s="182">
        <f t="shared" si="34"/>
        <v>19483.440862009535</v>
      </c>
      <c r="AH917" s="182">
        <f t="shared" si="34"/>
        <v>-6158.8504027903546</v>
      </c>
      <c r="AI917" s="182">
        <f t="shared" si="34"/>
        <v>-8180.3778208589065</v>
      </c>
    </row>
    <row r="918" spans="1:35" ht="14.25" hidden="1" customHeight="1">
      <c r="A918" s="7" t="s">
        <v>58</v>
      </c>
      <c r="B918" s="7" t="s">
        <v>44</v>
      </c>
      <c r="C918" s="7" t="s">
        <v>43</v>
      </c>
      <c r="D918" s="13">
        <v>41548</v>
      </c>
      <c r="E918" s="13" t="str">
        <f>TEXT(Table2[[#This Row],[Month]],"mmmm")</f>
        <v>October</v>
      </c>
      <c r="F918" s="13" t="e">
        <f>CHOOSE(MONTH(Table2[[#This Row],[Actual Month]]),1,1,1,2,2,2,3,3,3,4,4,4)</f>
        <v>#VALUE!</v>
      </c>
      <c r="G918" s="7">
        <v>10</v>
      </c>
      <c r="H918" s="7" t="s">
        <v>45</v>
      </c>
      <c r="I918" s="7" t="s">
        <v>51</v>
      </c>
      <c r="J918" s="7" t="s">
        <v>55</v>
      </c>
      <c r="K918" s="7" t="s">
        <v>38</v>
      </c>
      <c r="L918" s="15">
        <v>198504.61086128399</v>
      </c>
      <c r="M918" s="18"/>
      <c r="N918" s="17"/>
      <c r="W918" s="184" t="s">
        <v>50</v>
      </c>
      <c r="X918" s="182">
        <f t="shared" si="34"/>
        <v>597437.93819472007</v>
      </c>
      <c r="Y918" s="182">
        <f t="shared" si="34"/>
        <v>668880.39724799991</v>
      </c>
      <c r="Z918" s="182">
        <f t="shared" si="34"/>
        <v>746517.25848672027</v>
      </c>
      <c r="AA918" s="182">
        <f t="shared" si="34"/>
        <v>1061734.1950255604</v>
      </c>
      <c r="AB918" s="182">
        <f t="shared" si="34"/>
        <v>913293.82853015978</v>
      </c>
      <c r="AC918" s="182">
        <f t="shared" si="34"/>
        <v>61503.0031879202</v>
      </c>
      <c r="AD918" s="182">
        <f t="shared" si="34"/>
        <v>-311687.50955398008</v>
      </c>
      <c r="AE918" s="182">
        <f t="shared" si="34"/>
        <v>-511124.04933408019</v>
      </c>
      <c r="AF918" s="182">
        <f t="shared" si="34"/>
        <v>-298040.29389596032</v>
      </c>
      <c r="AG918" s="182">
        <f t="shared" si="34"/>
        <v>-318287.66881352011</v>
      </c>
      <c r="AH918" s="182">
        <f t="shared" si="34"/>
        <v>-425466.1242440003</v>
      </c>
      <c r="AI918" s="182">
        <f t="shared" si="34"/>
        <v>36222.307452239911</v>
      </c>
    </row>
    <row r="919" spans="1:35" ht="14.25" hidden="1" customHeight="1">
      <c r="A919" s="7" t="s">
        <v>58</v>
      </c>
      <c r="B919" s="7" t="s">
        <v>44</v>
      </c>
      <c r="C919" s="7" t="s">
        <v>43</v>
      </c>
      <c r="D919" s="13">
        <v>41579</v>
      </c>
      <c r="E919" s="13" t="str">
        <f>TEXT(Table2[[#This Row],[Month]],"mmmm")</f>
        <v>November</v>
      </c>
      <c r="F919" s="13" t="e">
        <f>CHOOSE(MONTH(Table2[[#This Row],[Actual Month]]),1,1,1,2,2,2,3,3,3,4,4,4)</f>
        <v>#VALUE!</v>
      </c>
      <c r="G919" s="7">
        <v>11</v>
      </c>
      <c r="H919" s="7" t="s">
        <v>45</v>
      </c>
      <c r="I919" s="7" t="s">
        <v>51</v>
      </c>
      <c r="J919" s="7" t="s">
        <v>55</v>
      </c>
      <c r="K919" s="7" t="s">
        <v>38</v>
      </c>
      <c r="L919" s="15">
        <v>174673.83751677407</v>
      </c>
      <c r="M919" s="18"/>
      <c r="N919" s="17"/>
      <c r="W919" s="184" t="s">
        <v>49</v>
      </c>
      <c r="X919" s="182">
        <f t="shared" si="34"/>
        <v>691978.97381054377</v>
      </c>
      <c r="Y919" s="182">
        <f t="shared" si="34"/>
        <v>669265.69701599982</v>
      </c>
      <c r="Z919" s="182">
        <f t="shared" si="34"/>
        <v>722451.13090483169</v>
      </c>
      <c r="AA919" s="182">
        <f t="shared" si="34"/>
        <v>771904.51631462411</v>
      </c>
      <c r="AB919" s="182">
        <f t="shared" si="34"/>
        <v>922782.59557982394</v>
      </c>
      <c r="AC919" s="182">
        <f t="shared" si="34"/>
        <v>-7969.4032299839891</v>
      </c>
      <c r="AD919" s="182">
        <f t="shared" si="34"/>
        <v>-481907.49636540003</v>
      </c>
      <c r="AE919" s="182">
        <f t="shared" si="34"/>
        <v>-563571.47976947995</v>
      </c>
      <c r="AF919" s="182">
        <f t="shared" si="34"/>
        <v>-401811.05640849588</v>
      </c>
      <c r="AG919" s="182">
        <f t="shared" si="34"/>
        <v>-426791.99739926402</v>
      </c>
      <c r="AH919" s="182">
        <f t="shared" si="34"/>
        <v>-514503.5844076802</v>
      </c>
      <c r="AI919" s="182">
        <f t="shared" si="34"/>
        <v>64235.486218175851</v>
      </c>
    </row>
    <row r="920" spans="1:35" ht="14.25" hidden="1" customHeight="1">
      <c r="A920" s="7" t="s">
        <v>58</v>
      </c>
      <c r="B920" s="7" t="s">
        <v>44</v>
      </c>
      <c r="C920" s="7" t="s">
        <v>43</v>
      </c>
      <c r="D920" s="13">
        <v>41609</v>
      </c>
      <c r="E920" s="13" t="str">
        <f>TEXT(Table2[[#This Row],[Month]],"mmmm")</f>
        <v>December</v>
      </c>
      <c r="F920" s="13" t="e">
        <f>CHOOSE(MONTH(Table2[[#This Row],[Actual Month]]),1,1,1,2,2,2,3,3,3,4,4,4)</f>
        <v>#VALUE!</v>
      </c>
      <c r="G920" s="7">
        <v>12</v>
      </c>
      <c r="H920" s="7" t="s">
        <v>45</v>
      </c>
      <c r="I920" s="7" t="s">
        <v>51</v>
      </c>
      <c r="J920" s="7" t="s">
        <v>55</v>
      </c>
      <c r="K920" s="7" t="s">
        <v>38</v>
      </c>
      <c r="L920" s="15">
        <v>117398.02382544601</v>
      </c>
      <c r="M920" s="18"/>
      <c r="N920" s="17"/>
    </row>
    <row r="921" spans="1:35" ht="14.25" hidden="1" customHeight="1">
      <c r="A921" s="7" t="s">
        <v>58</v>
      </c>
      <c r="B921" s="7" t="s">
        <v>44</v>
      </c>
      <c r="C921" s="7" t="s">
        <v>43</v>
      </c>
      <c r="D921" s="13">
        <v>41640</v>
      </c>
      <c r="E921" s="13" t="str">
        <f>TEXT(Table2[[#This Row],[Month]],"mmmm")</f>
        <v>January</v>
      </c>
      <c r="F921" s="13" t="e">
        <f>CHOOSE(MONTH(Table2[[#This Row],[Actual Month]]),1,1,1,2,2,2,3,3,3,4,4,4)</f>
        <v>#VALUE!</v>
      </c>
      <c r="G921" s="7">
        <v>1</v>
      </c>
      <c r="H921" s="7" t="s">
        <v>45</v>
      </c>
      <c r="I921" s="7" t="s">
        <v>51</v>
      </c>
      <c r="J921" s="7" t="s">
        <v>55</v>
      </c>
      <c r="K921" s="7" t="s">
        <v>38</v>
      </c>
      <c r="L921" s="15">
        <v>122856.00426868859</v>
      </c>
      <c r="M921" s="18"/>
      <c r="N921" s="17"/>
      <c r="V921" t="s">
        <v>305</v>
      </c>
      <c r="W921" s="184" t="s">
        <v>47</v>
      </c>
      <c r="X921" s="186">
        <v>2433222.1515178396</v>
      </c>
      <c r="Y921" s="186">
        <v>2086825.2357197695</v>
      </c>
      <c r="Z921" s="186">
        <v>2578988.7463329984</v>
      </c>
      <c r="AA921" s="186">
        <v>2227535.3634992633</v>
      </c>
      <c r="AB921" s="186">
        <v>1957986.2244688198</v>
      </c>
      <c r="AC921" s="186">
        <v>1319140.1133043088</v>
      </c>
      <c r="AD921" s="186">
        <v>1419201.629526681</v>
      </c>
      <c r="AE921" s="186">
        <v>1260368.462282202</v>
      </c>
      <c r="AF921" s="186">
        <v>1788457.9462718377</v>
      </c>
      <c r="AG921" s="186">
        <v>1016783.8012342919</v>
      </c>
      <c r="AH921" s="186">
        <v>1240420.7591332828</v>
      </c>
      <c r="AI921" s="186">
        <v>2103059.7980945962</v>
      </c>
    </row>
    <row r="922" spans="1:35" ht="14.25" hidden="1" customHeight="1">
      <c r="A922" s="7" t="s">
        <v>58</v>
      </c>
      <c r="B922" s="7" t="s">
        <v>44</v>
      </c>
      <c r="C922" s="7" t="s">
        <v>43</v>
      </c>
      <c r="D922" s="13">
        <v>41671</v>
      </c>
      <c r="E922" s="13" t="str">
        <f>TEXT(Table2[[#This Row],[Month]],"mmmm")</f>
        <v>February</v>
      </c>
      <c r="F922" s="13" t="e">
        <f>CHOOSE(MONTH(Table2[[#This Row],[Actual Month]]),1,1,1,2,2,2,3,3,3,4,4,4)</f>
        <v>#VALUE!</v>
      </c>
      <c r="G922" s="7">
        <v>2</v>
      </c>
      <c r="H922" s="7" t="s">
        <v>45</v>
      </c>
      <c r="I922" s="7" t="s">
        <v>51</v>
      </c>
      <c r="J922" s="7" t="s">
        <v>55</v>
      </c>
      <c r="K922" s="7" t="s">
        <v>38</v>
      </c>
      <c r="L922" s="15">
        <v>115969.228431147</v>
      </c>
      <c r="M922" s="18"/>
      <c r="N922" s="17"/>
      <c r="W922" s="184" t="s">
        <v>57</v>
      </c>
      <c r="X922" s="186">
        <v>3067822.9919048399</v>
      </c>
      <c r="Y922" s="186">
        <v>2455342.9186057192</v>
      </c>
      <c r="Z922" s="186">
        <v>3390820.7358167996</v>
      </c>
      <c r="AA922" s="186">
        <v>2725135.5537314997</v>
      </c>
      <c r="AB922" s="186">
        <v>2517178.5408305251</v>
      </c>
      <c r="AC922" s="186">
        <v>1767206.136907575</v>
      </c>
      <c r="AD922" s="186">
        <v>1961436.6334718997</v>
      </c>
      <c r="AE922" s="186">
        <v>1593530.5935860998</v>
      </c>
      <c r="AF922" s="186">
        <v>2258113.7891461495</v>
      </c>
      <c r="AG922" s="186">
        <v>1190031.30652068</v>
      </c>
      <c r="AH922" s="186">
        <v>1572119.1696365993</v>
      </c>
      <c r="AI922" s="186">
        <v>2829210.9406183348</v>
      </c>
    </row>
    <row r="923" spans="1:35" ht="14.25" hidden="1" customHeight="1">
      <c r="A923" s="7" t="s">
        <v>58</v>
      </c>
      <c r="B923" s="7" t="s">
        <v>44</v>
      </c>
      <c r="C923" s="7" t="s">
        <v>43</v>
      </c>
      <c r="D923" s="13">
        <v>41699</v>
      </c>
      <c r="E923" s="13" t="str">
        <f>TEXT(Table2[[#This Row],[Month]],"mmmm")</f>
        <v>March</v>
      </c>
      <c r="F923" s="13" t="e">
        <f>CHOOSE(MONTH(Table2[[#This Row],[Actual Month]]),1,1,1,2,2,2,3,3,3,4,4,4)</f>
        <v>#VALUE!</v>
      </c>
      <c r="G923" s="7">
        <v>3</v>
      </c>
      <c r="H923" s="7" t="s">
        <v>45</v>
      </c>
      <c r="I923" s="7" t="s">
        <v>51</v>
      </c>
      <c r="J923" s="7" t="s">
        <v>55</v>
      </c>
      <c r="K923" s="7" t="s">
        <v>38</v>
      </c>
      <c r="L923" s="15">
        <v>156435.99509763226</v>
      </c>
      <c r="M923" s="18"/>
      <c r="N923" s="17"/>
      <c r="W923" s="184" t="s">
        <v>55</v>
      </c>
      <c r="X923" s="186">
        <v>204001.78430538269</v>
      </c>
      <c r="Y923" s="186">
        <v>156736.8476459604</v>
      </c>
      <c r="Z923" s="186">
        <v>244769.18801975637</v>
      </c>
      <c r="AA923" s="186">
        <v>198504.61086128399</v>
      </c>
      <c r="AB923" s="186">
        <v>174673.83751677407</v>
      </c>
      <c r="AC923" s="186">
        <v>117398.02382544601</v>
      </c>
      <c r="AD923" s="186">
        <v>122856.00426868859</v>
      </c>
      <c r="AE923" s="186">
        <v>115969.228431147</v>
      </c>
      <c r="AF923" s="186">
        <v>156435.99509763226</v>
      </c>
      <c r="AG923" s="186">
        <v>85299.480614602799</v>
      </c>
      <c r="AH923" s="186">
        <v>115184.65971776398</v>
      </c>
      <c r="AI923" s="186">
        <v>191142.34907568261</v>
      </c>
    </row>
    <row r="924" spans="1:35" ht="14.25" hidden="1" customHeight="1">
      <c r="A924" s="7" t="s">
        <v>58</v>
      </c>
      <c r="B924" s="7" t="s">
        <v>44</v>
      </c>
      <c r="C924" s="7" t="s">
        <v>43</v>
      </c>
      <c r="D924" s="13">
        <v>41730</v>
      </c>
      <c r="E924" s="13" t="str">
        <f>TEXT(Table2[[#This Row],[Month]],"mmmm")</f>
        <v>April</v>
      </c>
      <c r="F924" s="13" t="e">
        <f>CHOOSE(MONTH(Table2[[#This Row],[Actual Month]]),1,1,1,2,2,2,3,3,3,4,4,4)</f>
        <v>#VALUE!</v>
      </c>
      <c r="G924" s="7">
        <v>4</v>
      </c>
      <c r="H924" s="7" t="s">
        <v>45</v>
      </c>
      <c r="I924" s="7" t="s">
        <v>51</v>
      </c>
      <c r="J924" s="7" t="s">
        <v>55</v>
      </c>
      <c r="K924" s="7" t="s">
        <v>38</v>
      </c>
      <c r="L924" s="15">
        <v>85299.480614602799</v>
      </c>
      <c r="M924" s="18"/>
      <c r="N924" s="17"/>
      <c r="W924" s="184" t="s">
        <v>52</v>
      </c>
      <c r="X924" s="186">
        <v>1134491.3172698508</v>
      </c>
      <c r="Y924" s="186">
        <v>806940.19684530701</v>
      </c>
      <c r="Z924" s="186">
        <v>1151592.8767951606</v>
      </c>
      <c r="AA924" s="186">
        <v>953018.83364781574</v>
      </c>
      <c r="AB924" s="186">
        <v>850734.32784846472</v>
      </c>
      <c r="AC924" s="186">
        <v>590304.384267507</v>
      </c>
      <c r="AD924" s="186">
        <v>639047.64173065918</v>
      </c>
      <c r="AE924" s="186">
        <v>600791.0408000747</v>
      </c>
      <c r="AF924" s="186">
        <v>765760.35752283596</v>
      </c>
      <c r="AG924" s="186">
        <v>429847.5775628736</v>
      </c>
      <c r="AH924" s="186">
        <v>575910.80906214949</v>
      </c>
      <c r="AI924" s="186">
        <v>978906.42835815961</v>
      </c>
    </row>
    <row r="925" spans="1:35" ht="14.25" hidden="1" customHeight="1">
      <c r="A925" s="7" t="s">
        <v>58</v>
      </c>
      <c r="B925" s="7" t="s">
        <v>44</v>
      </c>
      <c r="C925" s="7" t="s">
        <v>43</v>
      </c>
      <c r="D925" s="13">
        <v>41760</v>
      </c>
      <c r="E925" s="13" t="str">
        <f>TEXT(Table2[[#This Row],[Month]],"mmmm")</f>
        <v>May</v>
      </c>
      <c r="F925" s="13" t="e">
        <f>CHOOSE(MONTH(Table2[[#This Row],[Actual Month]]),1,1,1,2,2,2,3,3,3,4,4,4)</f>
        <v>#VALUE!</v>
      </c>
      <c r="G925" s="7">
        <v>5</v>
      </c>
      <c r="H925" s="7" t="s">
        <v>45</v>
      </c>
      <c r="I925" s="7" t="s">
        <v>51</v>
      </c>
      <c r="J925" s="7" t="s">
        <v>55</v>
      </c>
      <c r="K925" s="7" t="s">
        <v>38</v>
      </c>
      <c r="L925" s="15">
        <v>115184.65971776398</v>
      </c>
      <c r="M925" s="18"/>
      <c r="N925" s="17"/>
      <c r="W925" s="184" t="s">
        <v>54</v>
      </c>
      <c r="X925" s="186">
        <v>660756.15261022374</v>
      </c>
      <c r="Y925" s="186">
        <v>529683.55044249841</v>
      </c>
      <c r="Z925" s="186">
        <v>672443.49046857841</v>
      </c>
      <c r="AA925" s="186">
        <v>585948.31082732871</v>
      </c>
      <c r="AB925" s="186">
        <v>504468.75421239575</v>
      </c>
      <c r="AC925" s="186">
        <v>378359.08081662602</v>
      </c>
      <c r="AD925" s="186">
        <v>395823.36873278162</v>
      </c>
      <c r="AE925" s="186">
        <v>329884.52262346615</v>
      </c>
      <c r="AF925" s="186">
        <v>446578.08277619159</v>
      </c>
      <c r="AG925" s="186">
        <v>255084.77622429357</v>
      </c>
      <c r="AH925" s="186">
        <v>307417.20946522552</v>
      </c>
      <c r="AI925" s="186">
        <v>612277.97873185331</v>
      </c>
    </row>
    <row r="926" spans="1:35" ht="14.25" hidden="1" customHeight="1">
      <c r="A926" s="7" t="s">
        <v>58</v>
      </c>
      <c r="B926" s="7" t="s">
        <v>44</v>
      </c>
      <c r="C926" s="7" t="s">
        <v>43</v>
      </c>
      <c r="D926" s="13">
        <v>41791</v>
      </c>
      <c r="E926" s="13" t="str">
        <f>TEXT(Table2[[#This Row],[Month]],"mmmm")</f>
        <v>June</v>
      </c>
      <c r="F926" s="13" t="e">
        <f>CHOOSE(MONTH(Table2[[#This Row],[Actual Month]]),1,1,1,2,2,2,3,3,3,4,4,4)</f>
        <v>#VALUE!</v>
      </c>
      <c r="G926" s="7">
        <v>6</v>
      </c>
      <c r="H926" s="7" t="s">
        <v>45</v>
      </c>
      <c r="I926" s="7" t="s">
        <v>51</v>
      </c>
      <c r="J926" s="7" t="s">
        <v>55</v>
      </c>
      <c r="K926" s="7" t="s">
        <v>38</v>
      </c>
      <c r="L926" s="15">
        <v>191142.34907568261</v>
      </c>
      <c r="M926" s="18"/>
      <c r="N926" s="17"/>
      <c r="W926" s="184" t="s">
        <v>53</v>
      </c>
      <c r="X926" s="186">
        <v>255350.32112459998</v>
      </c>
      <c r="Y926" s="186">
        <v>189875.20710716999</v>
      </c>
      <c r="Z926" s="186">
        <v>252931.19233882497</v>
      </c>
      <c r="AA926" s="186">
        <v>214527.58832758496</v>
      </c>
      <c r="AB926" s="186">
        <v>192844.29660985127</v>
      </c>
      <c r="AC926" s="186">
        <v>142400.85841800002</v>
      </c>
      <c r="AD926" s="186">
        <v>142333.66162723501</v>
      </c>
      <c r="AE926" s="186">
        <v>133057.43558932497</v>
      </c>
      <c r="AF926" s="186">
        <v>182458.70267756627</v>
      </c>
      <c r="AG926" s="186">
        <v>104660.20871123999</v>
      </c>
      <c r="AH926" s="186">
        <v>126430.43769056996</v>
      </c>
      <c r="AI926" s="186">
        <v>230359.10681218505</v>
      </c>
    </row>
    <row r="927" spans="1:35" ht="14.25" hidden="1" customHeight="1">
      <c r="A927" s="7" t="s">
        <v>58</v>
      </c>
      <c r="B927" s="7" t="s">
        <v>44</v>
      </c>
      <c r="C927" s="7" t="s">
        <v>43</v>
      </c>
      <c r="D927" s="13">
        <v>41456</v>
      </c>
      <c r="E927" s="13" t="str">
        <f>TEXT(Table2[[#This Row],[Month]],"mmmm")</f>
        <v>July</v>
      </c>
      <c r="F927" s="13" t="e">
        <f>CHOOSE(MONTH(Table2[[#This Row],[Actual Month]]),1,1,1,2,2,2,3,3,3,4,4,4)</f>
        <v>#VALUE!</v>
      </c>
      <c r="G927" s="7">
        <v>7</v>
      </c>
      <c r="H927" s="7" t="s">
        <v>45</v>
      </c>
      <c r="I927" s="7" t="s">
        <v>56</v>
      </c>
      <c r="J927" s="7" t="s">
        <v>57</v>
      </c>
      <c r="K927" s="7" t="s">
        <v>38</v>
      </c>
      <c r="L927" s="15">
        <v>3067822.9919048399</v>
      </c>
      <c r="M927" s="18"/>
      <c r="N927" s="17"/>
      <c r="W927" s="184" t="s">
        <v>50</v>
      </c>
      <c r="X927" s="186">
        <v>1205625.4827113249</v>
      </c>
      <c r="Y927" s="186">
        <v>1061002.5545301</v>
      </c>
      <c r="Z927" s="186">
        <v>1277106.2932592249</v>
      </c>
      <c r="AA927" s="186">
        <v>1116349.389116325</v>
      </c>
      <c r="AB927" s="186">
        <v>932858.39093923138</v>
      </c>
      <c r="AC927" s="186">
        <v>739422.19930556254</v>
      </c>
      <c r="AD927" s="186">
        <v>739944.9965933999</v>
      </c>
      <c r="AE927" s="186">
        <v>666405.86063951231</v>
      </c>
      <c r="AF927" s="186">
        <v>964934.72717118752</v>
      </c>
      <c r="AG927" s="186">
        <v>541033.23140099994</v>
      </c>
      <c r="AH927" s="186">
        <v>654984.60439717479</v>
      </c>
      <c r="AI927" s="186">
        <v>1109316.9805072877</v>
      </c>
    </row>
    <row r="928" spans="1:35" ht="14.25" hidden="1" customHeight="1">
      <c r="A928" s="7" t="s">
        <v>58</v>
      </c>
      <c r="B928" s="7" t="s">
        <v>44</v>
      </c>
      <c r="C928" s="7" t="s">
        <v>43</v>
      </c>
      <c r="D928" s="13">
        <v>41487</v>
      </c>
      <c r="E928" s="13" t="str">
        <f>TEXT(Table2[[#This Row],[Month]],"mmmm")</f>
        <v>August</v>
      </c>
      <c r="F928" s="13" t="e">
        <f>CHOOSE(MONTH(Table2[[#This Row],[Actual Month]]),1,1,1,2,2,2,3,3,3,4,4,4)</f>
        <v>#VALUE!</v>
      </c>
      <c r="G928" s="7">
        <v>8</v>
      </c>
      <c r="H928" s="7" t="s">
        <v>45</v>
      </c>
      <c r="I928" s="7" t="s">
        <v>56</v>
      </c>
      <c r="J928" s="7" t="s">
        <v>57</v>
      </c>
      <c r="K928" s="7" t="s">
        <v>38</v>
      </c>
      <c r="L928" s="15">
        <v>2455342.9186057192</v>
      </c>
      <c r="M928" s="18"/>
      <c r="N928" s="17"/>
      <c r="W928" s="184" t="s">
        <v>49</v>
      </c>
      <c r="X928" s="186">
        <v>1332883.4370402915</v>
      </c>
      <c r="Y928" s="186">
        <v>1151288.886269808</v>
      </c>
      <c r="Z928" s="186">
        <v>1434960.2579417818</v>
      </c>
      <c r="AA928" s="186">
        <v>1261225.5178525469</v>
      </c>
      <c r="AB928" s="186">
        <v>1020345.9299794802</v>
      </c>
      <c r="AC928" s="186">
        <v>756329.43025765126</v>
      </c>
      <c r="AD928" s="186">
        <v>835307.17053299106</v>
      </c>
      <c r="AE928" s="186">
        <v>708560.45670208498</v>
      </c>
      <c r="AF928" s="186">
        <v>961197.10847725498</v>
      </c>
      <c r="AG928" s="186">
        <v>570279.25121684396</v>
      </c>
      <c r="AH928" s="186">
        <v>712090.36311285582</v>
      </c>
      <c r="AI928" s="186">
        <v>1333561.9610866704</v>
      </c>
    </row>
    <row r="929" spans="1:35" ht="14.25" hidden="1" customHeight="1">
      <c r="A929" s="7" t="s">
        <v>58</v>
      </c>
      <c r="B929" s="7" t="s">
        <v>44</v>
      </c>
      <c r="C929" s="7" t="s">
        <v>43</v>
      </c>
      <c r="D929" s="13">
        <v>41518</v>
      </c>
      <c r="E929" s="13" t="str">
        <f>TEXT(Table2[[#This Row],[Month]],"mmmm")</f>
        <v>September</v>
      </c>
      <c r="F929" s="13" t="e">
        <f>CHOOSE(MONTH(Table2[[#This Row],[Actual Month]]),1,1,1,2,2,2,3,3,3,4,4,4)</f>
        <v>#VALUE!</v>
      </c>
      <c r="G929" s="7">
        <v>9</v>
      </c>
      <c r="H929" s="7" t="s">
        <v>45</v>
      </c>
      <c r="I929" s="7" t="s">
        <v>56</v>
      </c>
      <c r="J929" s="7" t="s">
        <v>57</v>
      </c>
      <c r="K929" s="7" t="s">
        <v>38</v>
      </c>
      <c r="L929" s="15">
        <v>3390820.7358167996</v>
      </c>
      <c r="M929" s="18"/>
      <c r="N929" s="17"/>
    </row>
    <row r="930" spans="1:35" ht="14.25" hidden="1" customHeight="1">
      <c r="A930" s="7" t="s">
        <v>58</v>
      </c>
      <c r="B930" s="7" t="s">
        <v>44</v>
      </c>
      <c r="C930" s="7" t="s">
        <v>43</v>
      </c>
      <c r="D930" s="13">
        <v>41548</v>
      </c>
      <c r="E930" s="13" t="str">
        <f>TEXT(Table2[[#This Row],[Month]],"mmmm")</f>
        <v>October</v>
      </c>
      <c r="F930" s="13" t="e">
        <f>CHOOSE(MONTH(Table2[[#This Row],[Actual Month]]),1,1,1,2,2,2,3,3,3,4,4,4)</f>
        <v>#VALUE!</v>
      </c>
      <c r="G930" s="7">
        <v>10</v>
      </c>
      <c r="H930" s="7" t="s">
        <v>45</v>
      </c>
      <c r="I930" s="7" t="s">
        <v>56</v>
      </c>
      <c r="J930" s="7" t="s">
        <v>57</v>
      </c>
      <c r="K930" s="7" t="s">
        <v>38</v>
      </c>
      <c r="L930" s="15">
        <v>2725135.5537314997</v>
      </c>
      <c r="M930" s="18"/>
      <c r="N930" s="17"/>
      <c r="V930" t="s">
        <v>306</v>
      </c>
      <c r="W930" s="184" t="s">
        <v>47</v>
      </c>
      <c r="X930" s="186">
        <v>1625596.3356633</v>
      </c>
      <c r="Y930" s="186">
        <v>1295067.8472731998</v>
      </c>
      <c r="Z930" s="186">
        <v>1750624.8818057997</v>
      </c>
      <c r="AA930" s="186">
        <v>1472529.3869285996</v>
      </c>
      <c r="AB930" s="186">
        <v>1252200.4923928501</v>
      </c>
      <c r="AC930" s="186">
        <v>1406782.6738875001</v>
      </c>
      <c r="AD930" s="186">
        <v>1877449.5046125001</v>
      </c>
      <c r="AE930" s="186">
        <v>1912219.1750437501</v>
      </c>
      <c r="AF930" s="186">
        <v>2266625.1980531253</v>
      </c>
      <c r="AG930" s="186">
        <v>2234200.5744250002</v>
      </c>
      <c r="AH930" s="186">
        <v>2593715.6428375002</v>
      </c>
      <c r="AI930" s="186">
        <v>2274807.7859325004</v>
      </c>
    </row>
    <row r="931" spans="1:35" ht="14.25" hidden="1" customHeight="1">
      <c r="A931" s="7" t="s">
        <v>58</v>
      </c>
      <c r="B931" s="7" t="s">
        <v>44</v>
      </c>
      <c r="C931" s="7" t="s">
        <v>43</v>
      </c>
      <c r="D931" s="13">
        <v>41579</v>
      </c>
      <c r="E931" s="13" t="str">
        <f>TEXT(Table2[[#This Row],[Month]],"mmmm")</f>
        <v>November</v>
      </c>
      <c r="F931" s="13" t="e">
        <f>CHOOSE(MONTH(Table2[[#This Row],[Actual Month]]),1,1,1,2,2,2,3,3,3,4,4,4)</f>
        <v>#VALUE!</v>
      </c>
      <c r="G931" s="7">
        <v>11</v>
      </c>
      <c r="H931" s="7" t="s">
        <v>45</v>
      </c>
      <c r="I931" s="7" t="s">
        <v>56</v>
      </c>
      <c r="J931" s="7" t="s">
        <v>57</v>
      </c>
      <c r="K931" s="7" t="s">
        <v>38</v>
      </c>
      <c r="L931" s="15">
        <v>2517178.5408305251</v>
      </c>
      <c r="M931" s="18"/>
      <c r="N931" s="17"/>
      <c r="W931" s="184" t="s">
        <v>57</v>
      </c>
      <c r="X931" s="186">
        <v>3015948.6746999999</v>
      </c>
      <c r="Y931" s="186">
        <v>2402723.2787999995</v>
      </c>
      <c r="Z931" s="186">
        <v>3247912.5821999996</v>
      </c>
      <c r="AA931" s="186">
        <v>2731965.4673999995</v>
      </c>
      <c r="AB931" s="186">
        <v>2323192.0081500001</v>
      </c>
      <c r="AC931" s="186">
        <v>1722591.0292499999</v>
      </c>
      <c r="AD931" s="186">
        <v>1839134.2085999998</v>
      </c>
      <c r="AE931" s="186">
        <v>2579316.7429</v>
      </c>
      <c r="AF931" s="186">
        <v>2220367.5409499998</v>
      </c>
      <c r="AG931" s="186">
        <v>2209012.8075999999</v>
      </c>
      <c r="AH931" s="186">
        <v>2561190.8338000001</v>
      </c>
      <c r="AI931" s="186">
        <v>2785478.9215500001</v>
      </c>
    </row>
    <row r="932" spans="1:35" ht="14.25" hidden="1" customHeight="1">
      <c r="A932" s="7" t="s">
        <v>58</v>
      </c>
      <c r="B932" s="7" t="s">
        <v>44</v>
      </c>
      <c r="C932" s="7" t="s">
        <v>43</v>
      </c>
      <c r="D932" s="13">
        <v>41609</v>
      </c>
      <c r="E932" s="13" t="str">
        <f>TEXT(Table2[[#This Row],[Month]],"mmmm")</f>
        <v>December</v>
      </c>
      <c r="F932" s="13" t="e">
        <f>CHOOSE(MONTH(Table2[[#This Row],[Actual Month]]),1,1,1,2,2,2,3,3,3,4,4,4)</f>
        <v>#VALUE!</v>
      </c>
      <c r="G932" s="7">
        <v>12</v>
      </c>
      <c r="H932" s="7" t="s">
        <v>45</v>
      </c>
      <c r="I932" s="7" t="s">
        <v>56</v>
      </c>
      <c r="J932" s="7" t="s">
        <v>57</v>
      </c>
      <c r="K932" s="7" t="s">
        <v>38</v>
      </c>
      <c r="L932" s="15">
        <v>1767206.136907575</v>
      </c>
      <c r="M932" s="18"/>
      <c r="N932" s="17"/>
      <c r="W932" s="184" t="s">
        <v>55</v>
      </c>
      <c r="X932" s="186">
        <v>211116.407229</v>
      </c>
      <c r="Y932" s="186">
        <v>168190.62951599999</v>
      </c>
      <c r="Z932" s="186">
        <v>227353.88075399998</v>
      </c>
      <c r="AA932" s="186">
        <v>191237.58271799999</v>
      </c>
      <c r="AB932" s="186">
        <v>162623.44057050001</v>
      </c>
      <c r="AC932" s="186">
        <v>120581.37204750002</v>
      </c>
      <c r="AD932" s="186">
        <v>128739.394602</v>
      </c>
      <c r="AE932" s="186">
        <v>110552.17200299999</v>
      </c>
      <c r="AF932" s="186">
        <v>155425.7278665</v>
      </c>
      <c r="AG932" s="186">
        <v>84630.896531999999</v>
      </c>
      <c r="AH932" s="186">
        <v>109283.35836599997</v>
      </c>
      <c r="AI932" s="186">
        <v>194983.52450850004</v>
      </c>
    </row>
    <row r="933" spans="1:35" ht="14.25" hidden="1" customHeight="1">
      <c r="A933" s="7" t="s">
        <v>58</v>
      </c>
      <c r="B933" s="7" t="s">
        <v>44</v>
      </c>
      <c r="C933" s="7" t="s">
        <v>43</v>
      </c>
      <c r="D933" s="13">
        <v>41640</v>
      </c>
      <c r="E933" s="13" t="str">
        <f>TEXT(Table2[[#This Row],[Month]],"mmmm")</f>
        <v>January</v>
      </c>
      <c r="F933" s="13" t="e">
        <f>CHOOSE(MONTH(Table2[[#This Row],[Actual Month]]),1,1,1,2,2,2,3,3,3,4,4,4)</f>
        <v>#VALUE!</v>
      </c>
      <c r="G933" s="7">
        <v>1</v>
      </c>
      <c r="H933" s="7" t="s">
        <v>45</v>
      </c>
      <c r="I933" s="7" t="s">
        <v>56</v>
      </c>
      <c r="J933" s="7" t="s">
        <v>57</v>
      </c>
      <c r="K933" s="7" t="s">
        <v>38</v>
      </c>
      <c r="L933" s="15">
        <v>1961436.6334718997</v>
      </c>
      <c r="M933" s="18"/>
      <c r="N933" s="17"/>
      <c r="W933" s="184" t="s">
        <v>52</v>
      </c>
      <c r="X933" s="186">
        <v>716589.40510871995</v>
      </c>
      <c r="Y933" s="186">
        <v>570887.05104287993</v>
      </c>
      <c r="Z933" s="186">
        <v>771704.02953071985</v>
      </c>
      <c r="AA933" s="186">
        <v>649114.99505423987</v>
      </c>
      <c r="AB933" s="186">
        <v>551990.42113644001</v>
      </c>
      <c r="AC933" s="186">
        <v>620132.77052999998</v>
      </c>
      <c r="AD933" s="186">
        <v>827610.39387000003</v>
      </c>
      <c r="AE933" s="186">
        <v>710692.53430499986</v>
      </c>
      <c r="AF933" s="186">
        <v>999165.39342749992</v>
      </c>
      <c r="AG933" s="186">
        <v>544055.76341999997</v>
      </c>
      <c r="AH933" s="186">
        <v>702535.87520999974</v>
      </c>
      <c r="AI933" s="186">
        <v>1002772.411758</v>
      </c>
    </row>
    <row r="934" spans="1:35" ht="14.25" hidden="1" customHeight="1">
      <c r="A934" s="7" t="s">
        <v>58</v>
      </c>
      <c r="B934" s="7" t="s">
        <v>44</v>
      </c>
      <c r="C934" s="7" t="s">
        <v>43</v>
      </c>
      <c r="D934" s="13">
        <v>41671</v>
      </c>
      <c r="E934" s="13" t="str">
        <f>TEXT(Table2[[#This Row],[Month]],"mmmm")</f>
        <v>February</v>
      </c>
      <c r="F934" s="13" t="e">
        <f>CHOOSE(MONTH(Table2[[#This Row],[Actual Month]]),1,1,1,2,2,2,3,3,3,4,4,4)</f>
        <v>#VALUE!</v>
      </c>
      <c r="G934" s="7">
        <v>2</v>
      </c>
      <c r="H934" s="7" t="s">
        <v>45</v>
      </c>
      <c r="I934" s="7" t="s">
        <v>56</v>
      </c>
      <c r="J934" s="7" t="s">
        <v>57</v>
      </c>
      <c r="K934" s="7" t="s">
        <v>38</v>
      </c>
      <c r="L934" s="15">
        <v>1593530.5935860998</v>
      </c>
      <c r="M934" s="18"/>
      <c r="N934" s="17"/>
      <c r="W934" s="184" t="s">
        <v>54</v>
      </c>
      <c r="X934" s="186">
        <v>623296.05943799997</v>
      </c>
      <c r="Y934" s="186">
        <v>496562.81095199991</v>
      </c>
      <c r="Z934" s="186">
        <v>671235.2669879999</v>
      </c>
      <c r="AA934" s="186">
        <v>564606.19659599988</v>
      </c>
      <c r="AB934" s="186">
        <v>480126.34835100005</v>
      </c>
      <c r="AC934" s="186">
        <v>356002.146045</v>
      </c>
      <c r="AD934" s="186">
        <v>380087.73644399998</v>
      </c>
      <c r="AE934" s="186">
        <v>326392.12686599995</v>
      </c>
      <c r="AF934" s="186">
        <v>458875.95846300002</v>
      </c>
      <c r="AG934" s="186">
        <v>249862.64690399999</v>
      </c>
      <c r="AH934" s="186">
        <v>322646.10565199988</v>
      </c>
      <c r="AI934" s="186">
        <v>575665.6437870001</v>
      </c>
    </row>
    <row r="935" spans="1:35" ht="14.25" hidden="1" customHeight="1">
      <c r="A935" s="7" t="s">
        <v>58</v>
      </c>
      <c r="B935" s="7" t="s">
        <v>44</v>
      </c>
      <c r="C935" s="7" t="s">
        <v>43</v>
      </c>
      <c r="D935" s="13">
        <v>41699</v>
      </c>
      <c r="E935" s="13" t="str">
        <f>TEXT(Table2[[#This Row],[Month]],"mmmm")</f>
        <v>March</v>
      </c>
      <c r="F935" s="13" t="e">
        <f>CHOOSE(MONTH(Table2[[#This Row],[Actual Month]]),1,1,1,2,2,2,3,3,3,4,4,4)</f>
        <v>#VALUE!</v>
      </c>
      <c r="G935" s="7">
        <v>3</v>
      </c>
      <c r="H935" s="7" t="s">
        <v>45</v>
      </c>
      <c r="I935" s="7" t="s">
        <v>56</v>
      </c>
      <c r="J935" s="7" t="s">
        <v>57</v>
      </c>
      <c r="K935" s="7" t="s">
        <v>38</v>
      </c>
      <c r="L935" s="15">
        <v>2258113.7891461495</v>
      </c>
      <c r="M935" s="18"/>
      <c r="N935" s="17"/>
      <c r="W935" s="184" t="s">
        <v>53</v>
      </c>
      <c r="X935" s="186">
        <v>251329.05622500001</v>
      </c>
      <c r="Y935" s="186">
        <v>200226.9399</v>
      </c>
      <c r="Z935" s="186">
        <v>270659.38184999995</v>
      </c>
      <c r="AA935" s="186">
        <v>227663.78894999996</v>
      </c>
      <c r="AB935" s="186">
        <v>193599.33401250001</v>
      </c>
      <c r="AC935" s="186">
        <v>143549.25243750002</v>
      </c>
      <c r="AD935" s="186">
        <v>153261.18405000001</v>
      </c>
      <c r="AE935" s="186">
        <v>131609.72857499999</v>
      </c>
      <c r="AF935" s="186">
        <v>185030.62841250002</v>
      </c>
      <c r="AG935" s="186">
        <v>100751.0673</v>
      </c>
      <c r="AH935" s="186">
        <v>130099.23614999997</v>
      </c>
      <c r="AI935" s="186">
        <v>232123.24346250005</v>
      </c>
    </row>
    <row r="936" spans="1:35" ht="14.25" hidden="1" customHeight="1">
      <c r="A936" s="7" t="s">
        <v>58</v>
      </c>
      <c r="B936" s="7" t="s">
        <v>44</v>
      </c>
      <c r="C936" s="7" t="s">
        <v>43</v>
      </c>
      <c r="D936" s="13">
        <v>41730</v>
      </c>
      <c r="E936" s="13" t="str">
        <f>TEXT(Table2[[#This Row],[Month]],"mmmm")</f>
        <v>April</v>
      </c>
      <c r="F936" s="13" t="e">
        <f>CHOOSE(MONTH(Table2[[#This Row],[Actual Month]]),1,1,1,2,2,2,3,3,3,4,4,4)</f>
        <v>#VALUE!</v>
      </c>
      <c r="G936" s="7">
        <v>4</v>
      </c>
      <c r="H936" s="7" t="s">
        <v>45</v>
      </c>
      <c r="I936" s="7" t="s">
        <v>56</v>
      </c>
      <c r="J936" s="7" t="s">
        <v>57</v>
      </c>
      <c r="K936" s="7" t="s">
        <v>38</v>
      </c>
      <c r="L936" s="15">
        <v>1190031.30652068</v>
      </c>
      <c r="M936" s="18"/>
      <c r="N936" s="17"/>
      <c r="W936" s="184" t="s">
        <v>50</v>
      </c>
      <c r="X936" s="186">
        <v>829385.88554250007</v>
      </c>
      <c r="Y936" s="186">
        <v>660748.90166999993</v>
      </c>
      <c r="Z936" s="186">
        <v>893175.96010499995</v>
      </c>
      <c r="AA936" s="186">
        <v>751290.50353499991</v>
      </c>
      <c r="AB936" s="186">
        <v>638877.80224125006</v>
      </c>
      <c r="AC936" s="186">
        <v>717746.26218750002</v>
      </c>
      <c r="AD936" s="186">
        <v>957882.40031249996</v>
      </c>
      <c r="AE936" s="186">
        <v>822560.80359374988</v>
      </c>
      <c r="AF936" s="186">
        <v>1156441.4275781249</v>
      </c>
      <c r="AG936" s="186">
        <v>629694.17062500003</v>
      </c>
      <c r="AH936" s="186">
        <v>813120.22593749978</v>
      </c>
      <c r="AI936" s="186">
        <v>1160616.2173125001</v>
      </c>
    </row>
    <row r="937" spans="1:35" ht="14.25" hidden="1" customHeight="1">
      <c r="A937" s="7" t="s">
        <v>58</v>
      </c>
      <c r="B937" s="7" t="s">
        <v>44</v>
      </c>
      <c r="C937" s="7" t="s">
        <v>43</v>
      </c>
      <c r="D937" s="13">
        <v>41760</v>
      </c>
      <c r="E937" s="13" t="str">
        <f>TEXT(Table2[[#This Row],[Month]],"mmmm")</f>
        <v>May</v>
      </c>
      <c r="F937" s="13" t="e">
        <f>CHOOSE(MONTH(Table2[[#This Row],[Actual Month]]),1,1,1,2,2,2,3,3,3,4,4,4)</f>
        <v>#VALUE!</v>
      </c>
      <c r="G937" s="7">
        <v>5</v>
      </c>
      <c r="H937" s="7" t="s">
        <v>45</v>
      </c>
      <c r="I937" s="7" t="s">
        <v>56</v>
      </c>
      <c r="J937" s="7" t="s">
        <v>57</v>
      </c>
      <c r="K937" s="7" t="s">
        <v>38</v>
      </c>
      <c r="L937" s="15">
        <v>1572119.1696365993</v>
      </c>
      <c r="M937" s="18"/>
      <c r="N937" s="17"/>
      <c r="W937" s="184" t="s">
        <v>49</v>
      </c>
      <c r="X937" s="186">
        <v>895736.75638589996</v>
      </c>
      <c r="Y937" s="186">
        <v>713608.81380359991</v>
      </c>
      <c r="Z937" s="186">
        <v>964630.03691340005</v>
      </c>
      <c r="AA937" s="186">
        <v>811393.74381779996</v>
      </c>
      <c r="AB937" s="186">
        <v>689988.02642055007</v>
      </c>
      <c r="AC937" s="186">
        <v>775165.96316250006</v>
      </c>
      <c r="AD937" s="186">
        <v>1034512.9923375</v>
      </c>
      <c r="AE937" s="186">
        <v>888365.66788124992</v>
      </c>
      <c r="AF937" s="186">
        <v>1248956.7417843752</v>
      </c>
      <c r="AG937" s="186">
        <v>680069.70427499991</v>
      </c>
      <c r="AH937" s="186">
        <v>878169.84401249979</v>
      </c>
      <c r="AI937" s="186">
        <v>1253465.5146975003</v>
      </c>
    </row>
    <row r="938" spans="1:35" ht="14.25" hidden="1" customHeight="1">
      <c r="A938" s="7" t="s">
        <v>58</v>
      </c>
      <c r="B938" s="7" t="s">
        <v>44</v>
      </c>
      <c r="C938" s="7" t="s">
        <v>43</v>
      </c>
      <c r="D938" s="13">
        <v>41791</v>
      </c>
      <c r="E938" s="13" t="str">
        <f>TEXT(Table2[[#This Row],[Month]],"mmmm")</f>
        <v>June</v>
      </c>
      <c r="F938" s="13" t="e">
        <f>CHOOSE(MONTH(Table2[[#This Row],[Actual Month]]),1,1,1,2,2,2,3,3,3,4,4,4)</f>
        <v>#VALUE!</v>
      </c>
      <c r="G938" s="7">
        <v>6</v>
      </c>
      <c r="H938" s="7" t="s">
        <v>45</v>
      </c>
      <c r="I938" s="7" t="s">
        <v>56</v>
      </c>
      <c r="J938" s="7" t="s">
        <v>57</v>
      </c>
      <c r="K938" s="7" t="s">
        <v>38</v>
      </c>
      <c r="L938" s="15">
        <v>2829210.9406183348</v>
      </c>
      <c r="M938" s="18"/>
      <c r="N938" s="17"/>
    </row>
    <row r="939" spans="1:35" ht="14.25" customHeight="1">
      <c r="A939" s="7" t="s">
        <v>59</v>
      </c>
      <c r="B939" s="7" t="s">
        <v>60</v>
      </c>
      <c r="C939" s="7" t="s">
        <v>34</v>
      </c>
      <c r="D939" s="13">
        <v>41456</v>
      </c>
      <c r="E939" s="13" t="str">
        <f>TEXT(Table2[[#This Row],[Month]],"mmmm")</f>
        <v>July</v>
      </c>
      <c r="F939" s="13" t="e">
        <f>CHOOSE(MONTH(Table2[[#This Row],[Actual Month]]),1,1,1,2,2,2,3,3,3,4,4,4)</f>
        <v>#VALUE!</v>
      </c>
      <c r="G939" s="7">
        <v>6</v>
      </c>
      <c r="H939" s="7" t="s">
        <v>60</v>
      </c>
      <c r="I939" s="7" t="s">
        <v>60</v>
      </c>
      <c r="J939" s="7" t="s">
        <v>60</v>
      </c>
      <c r="K939" s="7" t="s">
        <v>61</v>
      </c>
      <c r="L939" s="19">
        <v>181.933291</v>
      </c>
    </row>
    <row r="940" spans="1:35" ht="14.25" customHeight="1">
      <c r="A940" s="7" t="s">
        <v>59</v>
      </c>
      <c r="B940" s="7" t="s">
        <v>60</v>
      </c>
      <c r="C940" s="7" t="s">
        <v>34</v>
      </c>
      <c r="D940" s="13">
        <v>41487</v>
      </c>
      <c r="E940" s="13" t="str">
        <f>TEXT(Table2[[#This Row],[Month]],"mmmm")</f>
        <v>August</v>
      </c>
      <c r="F940" s="13" t="e">
        <f>CHOOSE(MONTH(Table2[[#This Row],[Actual Month]]),1,1,1,2,2,2,3,3,3,4,4,4)</f>
        <v>#VALUE!</v>
      </c>
      <c r="G940" s="7">
        <v>6</v>
      </c>
      <c r="H940" s="7" t="s">
        <v>60</v>
      </c>
      <c r="I940" s="7" t="s">
        <v>60</v>
      </c>
      <c r="J940" s="7" t="s">
        <v>60</v>
      </c>
      <c r="K940" s="7" t="s">
        <v>61</v>
      </c>
      <c r="L940" s="20">
        <v>187.44394299999999</v>
      </c>
    </row>
    <row r="941" spans="1:35" ht="14.25" customHeight="1">
      <c r="A941" s="7" t="s">
        <v>59</v>
      </c>
      <c r="B941" s="7" t="s">
        <v>60</v>
      </c>
      <c r="C941" s="7" t="s">
        <v>34</v>
      </c>
      <c r="D941" s="13">
        <v>41518</v>
      </c>
      <c r="E941" s="13" t="str">
        <f>TEXT(Table2[[#This Row],[Month]],"mmmm")</f>
        <v>September</v>
      </c>
      <c r="F941" s="13" t="e">
        <f>CHOOSE(MONTH(Table2[[#This Row],[Actual Month]]),1,1,1,2,2,2,3,3,3,4,4,4)</f>
        <v>#VALUE!</v>
      </c>
      <c r="G941" s="7">
        <v>6</v>
      </c>
      <c r="H941" s="7" t="s">
        <v>60</v>
      </c>
      <c r="I941" s="7" t="s">
        <v>60</v>
      </c>
      <c r="J941" s="7" t="s">
        <v>60</v>
      </c>
      <c r="K941" s="7" t="s">
        <v>61</v>
      </c>
      <c r="L941" s="20">
        <v>184.77365699999999</v>
      </c>
    </row>
    <row r="942" spans="1:35" ht="14.25" customHeight="1">
      <c r="A942" s="7" t="s">
        <v>59</v>
      </c>
      <c r="B942" s="7" t="s">
        <v>60</v>
      </c>
      <c r="C942" s="7" t="s">
        <v>34</v>
      </c>
      <c r="D942" s="13">
        <v>41548</v>
      </c>
      <c r="E942" s="13" t="str">
        <f>TEXT(Table2[[#This Row],[Month]],"mmmm")</f>
        <v>October</v>
      </c>
      <c r="F942" s="13" t="e">
        <f>CHOOSE(MONTH(Table2[[#This Row],[Actual Month]]),1,1,1,2,2,2,3,3,3,4,4,4)</f>
        <v>#VALUE!</v>
      </c>
      <c r="G942" s="7">
        <v>6</v>
      </c>
      <c r="H942" s="7" t="s">
        <v>60</v>
      </c>
      <c r="I942" s="7" t="s">
        <v>60</v>
      </c>
      <c r="J942" s="7" t="s">
        <v>60</v>
      </c>
      <c r="K942" s="7" t="s">
        <v>61</v>
      </c>
      <c r="L942" s="20">
        <v>191.54109299999999</v>
      </c>
    </row>
    <row r="943" spans="1:35" ht="14.25" customHeight="1">
      <c r="A943" s="7" t="s">
        <v>59</v>
      </c>
      <c r="B943" s="7" t="s">
        <v>60</v>
      </c>
      <c r="C943" s="7" t="s">
        <v>34</v>
      </c>
      <c r="D943" s="13">
        <v>41579</v>
      </c>
      <c r="E943" s="13" t="str">
        <f>TEXT(Table2[[#This Row],[Month]],"mmmm")</f>
        <v>November</v>
      </c>
      <c r="F943" s="13" t="e">
        <f>CHOOSE(MONTH(Table2[[#This Row],[Actual Month]]),1,1,1,2,2,2,3,3,3,4,4,4)</f>
        <v>#VALUE!</v>
      </c>
      <c r="G943" s="7">
        <v>6</v>
      </c>
      <c r="H943" s="7" t="s">
        <v>60</v>
      </c>
      <c r="I943" s="7" t="s">
        <v>60</v>
      </c>
      <c r="J943" s="7" t="s">
        <v>60</v>
      </c>
      <c r="K943" s="7" t="s">
        <v>61</v>
      </c>
      <c r="L943" s="20">
        <v>98.096062000000003</v>
      </c>
    </row>
    <row r="944" spans="1:35" ht="14.25" customHeight="1">
      <c r="A944" s="7" t="s">
        <v>59</v>
      </c>
      <c r="B944" s="7" t="s">
        <v>60</v>
      </c>
      <c r="C944" s="7" t="s">
        <v>34</v>
      </c>
      <c r="D944" s="13">
        <v>41609</v>
      </c>
      <c r="E944" s="13" t="str">
        <f>TEXT(Table2[[#This Row],[Month]],"mmmm")</f>
        <v>December</v>
      </c>
      <c r="F944" s="13" t="e">
        <f>CHOOSE(MONTH(Table2[[#This Row],[Actual Month]]),1,1,1,2,2,2,3,3,3,4,4,4)</f>
        <v>#VALUE!</v>
      </c>
      <c r="G944" s="7">
        <v>6</v>
      </c>
      <c r="H944" s="7" t="s">
        <v>60</v>
      </c>
      <c r="I944" s="7" t="s">
        <v>60</v>
      </c>
      <c r="J944" s="7" t="s">
        <v>60</v>
      </c>
      <c r="K944" s="7" t="s">
        <v>61</v>
      </c>
      <c r="L944" s="20">
        <v>185.30685299999999</v>
      </c>
    </row>
    <row r="945" spans="1:69" ht="14.25" customHeight="1">
      <c r="A945" s="7" t="s">
        <v>59</v>
      </c>
      <c r="B945" s="7" t="s">
        <v>60</v>
      </c>
      <c r="C945" s="7" t="s">
        <v>34</v>
      </c>
      <c r="D945" s="13">
        <v>41640</v>
      </c>
      <c r="E945" s="13" t="str">
        <f>TEXT(Table2[[#This Row],[Month]],"mmmm")</f>
        <v>January</v>
      </c>
      <c r="F945" s="13" t="e">
        <f>CHOOSE(MONTH(Table2[[#This Row],[Actual Month]]),1,1,1,2,2,2,3,3,3,4,4,4)</f>
        <v>#VALUE!</v>
      </c>
      <c r="G945" s="7">
        <v>6</v>
      </c>
      <c r="H945" s="7" t="s">
        <v>60</v>
      </c>
      <c r="I945" s="7" t="s">
        <v>60</v>
      </c>
      <c r="J945" s="7" t="s">
        <v>60</v>
      </c>
      <c r="K945" s="7" t="s">
        <v>61</v>
      </c>
      <c r="L945" s="20">
        <v>186.90143900000001</v>
      </c>
      <c r="BN945" s="183" t="s">
        <v>2</v>
      </c>
      <c r="BO945" s="182" t="s">
        <v>32</v>
      </c>
    </row>
    <row r="946" spans="1:69" ht="14.25" customHeight="1">
      <c r="A946" s="7" t="s">
        <v>59</v>
      </c>
      <c r="B946" s="7" t="s">
        <v>60</v>
      </c>
      <c r="C946" s="7" t="s">
        <v>34</v>
      </c>
      <c r="D946" s="13">
        <v>41671</v>
      </c>
      <c r="E946" s="13" t="str">
        <f>TEXT(Table2[[#This Row],[Month]],"mmmm")</f>
        <v>February</v>
      </c>
      <c r="F946" s="13" t="e">
        <f>CHOOSE(MONTH(Table2[[#This Row],[Actual Month]]),1,1,1,2,2,2,3,3,3,4,4,4)</f>
        <v>#VALUE!</v>
      </c>
      <c r="G946" s="7">
        <v>6</v>
      </c>
      <c r="H946" s="7" t="s">
        <v>60</v>
      </c>
      <c r="I946" s="7" t="s">
        <v>60</v>
      </c>
      <c r="J946" s="7" t="s">
        <v>60</v>
      </c>
      <c r="K946" s="7" t="s">
        <v>61</v>
      </c>
      <c r="L946" s="20">
        <v>158.58676500000001</v>
      </c>
      <c r="BN946" s="183" t="s">
        <v>4</v>
      </c>
      <c r="BO946" s="182" t="s">
        <v>256</v>
      </c>
    </row>
    <row r="947" spans="1:69" ht="14.25" customHeight="1">
      <c r="A947" s="7" t="s">
        <v>59</v>
      </c>
      <c r="B947" s="7" t="s">
        <v>60</v>
      </c>
      <c r="C947" s="7" t="s">
        <v>34</v>
      </c>
      <c r="D947" s="13">
        <v>41699</v>
      </c>
      <c r="E947" s="13" t="str">
        <f>TEXT(Table2[[#This Row],[Month]],"mmmm")</f>
        <v>March</v>
      </c>
      <c r="F947" s="13" t="e">
        <f>CHOOSE(MONTH(Table2[[#This Row],[Actual Month]]),1,1,1,2,2,2,3,3,3,4,4,4)</f>
        <v>#VALUE!</v>
      </c>
      <c r="G947" s="7">
        <v>6</v>
      </c>
      <c r="H947" s="7" t="s">
        <v>60</v>
      </c>
      <c r="I947" s="7" t="s">
        <v>60</v>
      </c>
      <c r="J947" s="7" t="s">
        <v>60</v>
      </c>
      <c r="K947" s="7" t="s">
        <v>61</v>
      </c>
      <c r="L947" s="20">
        <v>191.40367599999999</v>
      </c>
    </row>
    <row r="948" spans="1:69" ht="14.25" customHeight="1">
      <c r="A948" s="7" t="s">
        <v>59</v>
      </c>
      <c r="B948" s="7" t="s">
        <v>60</v>
      </c>
      <c r="C948" s="7" t="s">
        <v>34</v>
      </c>
      <c r="D948" s="13">
        <v>41730</v>
      </c>
      <c r="E948" s="13" t="str">
        <f>TEXT(Table2[[#This Row],[Month]],"mmmm")</f>
        <v>April</v>
      </c>
      <c r="F948" s="13" t="e">
        <f>CHOOSE(MONTH(Table2[[#This Row],[Actual Month]]),1,1,1,2,2,2,3,3,3,4,4,4)</f>
        <v>#VALUE!</v>
      </c>
      <c r="G948" s="7">
        <v>6</v>
      </c>
      <c r="H948" s="7" t="s">
        <v>60</v>
      </c>
      <c r="I948" s="7" t="s">
        <v>60</v>
      </c>
      <c r="J948" s="7" t="s">
        <v>60</v>
      </c>
      <c r="K948" s="7" t="s">
        <v>61</v>
      </c>
      <c r="L948" s="20">
        <v>171.057864</v>
      </c>
      <c r="BN948" s="183" t="s">
        <v>274</v>
      </c>
      <c r="BO948" s="183" t="s">
        <v>257</v>
      </c>
    </row>
    <row r="949" spans="1:69" ht="14.25" customHeight="1">
      <c r="A949" s="7" t="s">
        <v>59</v>
      </c>
      <c r="B949" s="7" t="s">
        <v>60</v>
      </c>
      <c r="C949" s="7" t="s">
        <v>34</v>
      </c>
      <c r="D949" s="13">
        <v>41760</v>
      </c>
      <c r="E949" s="13" t="str">
        <f>TEXT(Table2[[#This Row],[Month]],"mmmm")</f>
        <v>May</v>
      </c>
      <c r="F949" s="13" t="e">
        <f>CHOOSE(MONTH(Table2[[#This Row],[Actual Month]]),1,1,1,2,2,2,3,3,3,4,4,4)</f>
        <v>#VALUE!</v>
      </c>
      <c r="G949" s="7">
        <v>6</v>
      </c>
      <c r="H949" s="7" t="s">
        <v>60</v>
      </c>
      <c r="I949" s="7" t="s">
        <v>60</v>
      </c>
      <c r="J949" s="7" t="s">
        <v>60</v>
      </c>
      <c r="K949" s="7" t="s">
        <v>61</v>
      </c>
      <c r="L949" s="20">
        <v>169.28699900000001</v>
      </c>
      <c r="P949" s="183" t="s">
        <v>4</v>
      </c>
      <c r="Q949" s="174" t="s">
        <v>60</v>
      </c>
      <c r="BO949" s="182" t="s">
        <v>258</v>
      </c>
      <c r="BP949" s="182" t="s">
        <v>260</v>
      </c>
      <c r="BQ949" s="182" t="s">
        <v>255</v>
      </c>
    </row>
    <row r="950" spans="1:69" ht="14.25" customHeight="1">
      <c r="A950" s="7" t="s">
        <v>59</v>
      </c>
      <c r="B950" s="7" t="s">
        <v>60</v>
      </c>
      <c r="C950" s="7" t="s">
        <v>34</v>
      </c>
      <c r="D950" s="13">
        <v>41791</v>
      </c>
      <c r="E950" s="13" t="str">
        <f>TEXT(Table2[[#This Row],[Month]],"mmmm")</f>
        <v>June</v>
      </c>
      <c r="F950" s="13" t="e">
        <f>CHOOSE(MONTH(Table2[[#This Row],[Actual Month]]),1,1,1,2,2,2,3,3,3,4,4,4)</f>
        <v>#VALUE!</v>
      </c>
      <c r="G950" s="7">
        <v>6</v>
      </c>
      <c r="H950" s="7" t="s">
        <v>60</v>
      </c>
      <c r="I950" s="7" t="s">
        <v>60</v>
      </c>
      <c r="J950" s="7" t="s">
        <v>60</v>
      </c>
      <c r="K950" s="7" t="s">
        <v>61</v>
      </c>
      <c r="L950" s="20">
        <v>142.50871699999999</v>
      </c>
      <c r="P950" s="183" t="s">
        <v>2</v>
      </c>
      <c r="Q950" s="174" t="s">
        <v>59</v>
      </c>
      <c r="BN950" s="183" t="s">
        <v>254</v>
      </c>
    </row>
    <row r="951" spans="1:69" ht="14.25" customHeight="1">
      <c r="A951" s="7" t="s">
        <v>59</v>
      </c>
      <c r="B951" s="7" t="s">
        <v>60</v>
      </c>
      <c r="C951" s="7" t="s">
        <v>42</v>
      </c>
      <c r="D951" s="13">
        <v>41456</v>
      </c>
      <c r="E951" s="13" t="str">
        <f>TEXT(Table2[[#This Row],[Month]],"mmmm")</f>
        <v>July</v>
      </c>
      <c r="F951" s="13" t="e">
        <f>CHOOSE(MONTH(Table2[[#This Row],[Actual Month]]),1,1,1,2,2,2,3,3,3,4,4,4)</f>
        <v>#VALUE!</v>
      </c>
      <c r="G951" s="7">
        <v>6</v>
      </c>
      <c r="H951" s="7" t="s">
        <v>60</v>
      </c>
      <c r="I951" s="7" t="s">
        <v>60</v>
      </c>
      <c r="J951" s="7" t="s">
        <v>60</v>
      </c>
      <c r="K951" s="7" t="s">
        <v>61</v>
      </c>
      <c r="L951" s="19">
        <v>214.968999</v>
      </c>
      <c r="P951" s="183" t="s">
        <v>14</v>
      </c>
      <c r="Q951" s="174" t="s">
        <v>60</v>
      </c>
      <c r="BN951" s="184" t="s">
        <v>43</v>
      </c>
      <c r="BO951" s="186">
        <v>116856443.99821924</v>
      </c>
      <c r="BP951" s="186">
        <v>137532270.65858638</v>
      </c>
      <c r="BQ951" s="186">
        <v>254388714.65680563</v>
      </c>
    </row>
    <row r="952" spans="1:69" ht="14.25" customHeight="1">
      <c r="A952" s="7" t="s">
        <v>59</v>
      </c>
      <c r="B952" s="7" t="s">
        <v>60</v>
      </c>
      <c r="C952" s="7" t="s">
        <v>42</v>
      </c>
      <c r="D952" s="13">
        <v>41487</v>
      </c>
      <c r="E952" s="13" t="str">
        <f>TEXT(Table2[[#This Row],[Month]],"mmmm")</f>
        <v>August</v>
      </c>
      <c r="F952" s="13" t="e">
        <f>CHOOSE(MONTH(Table2[[#This Row],[Actual Month]]),1,1,1,2,2,2,3,3,3,4,4,4)</f>
        <v>#VALUE!</v>
      </c>
      <c r="G952" s="7">
        <v>6</v>
      </c>
      <c r="H952" s="7" t="s">
        <v>60</v>
      </c>
      <c r="I952" s="7" t="s">
        <v>60</v>
      </c>
      <c r="J952" s="7" t="s">
        <v>60</v>
      </c>
      <c r="K952" s="7" t="s">
        <v>61</v>
      </c>
      <c r="L952" s="19">
        <v>228.199051</v>
      </c>
      <c r="BN952" s="184" t="s">
        <v>34</v>
      </c>
      <c r="BO952" s="186">
        <v>55671166.995427109</v>
      </c>
      <c r="BP952" s="186">
        <v>66497614.395053335</v>
      </c>
      <c r="BQ952" s="186">
        <v>122168781.39048044</v>
      </c>
    </row>
    <row r="953" spans="1:69" ht="14.25" customHeight="1">
      <c r="A953" s="7" t="s">
        <v>59</v>
      </c>
      <c r="B953" s="7" t="s">
        <v>60</v>
      </c>
      <c r="C953" s="7" t="s">
        <v>42</v>
      </c>
      <c r="D953" s="13">
        <v>41518</v>
      </c>
      <c r="E953" s="13" t="str">
        <f>TEXT(Table2[[#This Row],[Month]],"mmmm")</f>
        <v>September</v>
      </c>
      <c r="F953" s="13" t="e">
        <f>CHOOSE(MONTH(Table2[[#This Row],[Actual Month]]),1,1,1,2,2,2,3,3,3,4,4,4)</f>
        <v>#VALUE!</v>
      </c>
      <c r="G953" s="7">
        <v>6</v>
      </c>
      <c r="H953" s="7" t="s">
        <v>60</v>
      </c>
      <c r="I953" s="7" t="s">
        <v>60</v>
      </c>
      <c r="J953" s="7" t="s">
        <v>60</v>
      </c>
      <c r="K953" s="7" t="s">
        <v>61</v>
      </c>
      <c r="L953" s="19">
        <v>216.53646700000002</v>
      </c>
      <c r="P953" s="183" t="s">
        <v>274</v>
      </c>
      <c r="Q953" s="183" t="s">
        <v>257</v>
      </c>
      <c r="BN953" s="184" t="s">
        <v>42</v>
      </c>
      <c r="BO953" s="186">
        <v>182919370.52617186</v>
      </c>
      <c r="BP953" s="186">
        <v>198655077.68279392</v>
      </c>
      <c r="BQ953" s="186">
        <v>381574448.20896578</v>
      </c>
    </row>
    <row r="954" spans="1:69" ht="14.25" customHeight="1">
      <c r="A954" s="7" t="s">
        <v>59</v>
      </c>
      <c r="B954" s="7" t="s">
        <v>60</v>
      </c>
      <c r="C954" s="7" t="s">
        <v>42</v>
      </c>
      <c r="D954" s="13">
        <v>41548</v>
      </c>
      <c r="E954" s="13" t="str">
        <f>TEXT(Table2[[#This Row],[Month]],"mmmm")</f>
        <v>October</v>
      </c>
      <c r="F954" s="13" t="e">
        <f>CHOOSE(MONTH(Table2[[#This Row],[Actual Month]]),1,1,1,2,2,2,3,3,3,4,4,4)</f>
        <v>#VALUE!</v>
      </c>
      <c r="G954" s="7">
        <v>6</v>
      </c>
      <c r="H954" s="7" t="s">
        <v>60</v>
      </c>
      <c r="I954" s="7" t="s">
        <v>60</v>
      </c>
      <c r="J954" s="7" t="s">
        <v>60</v>
      </c>
      <c r="K954" s="7" t="s">
        <v>61</v>
      </c>
      <c r="L954" s="19">
        <v>236.760276</v>
      </c>
      <c r="Q954" s="174" t="s">
        <v>258</v>
      </c>
      <c r="W954" s="174" t="s">
        <v>260</v>
      </c>
      <c r="AC954" s="174" t="s">
        <v>255</v>
      </c>
      <c r="BN954" s="184" t="s">
        <v>255</v>
      </c>
      <c r="BO954" s="186">
        <v>355446981.51981819</v>
      </c>
      <c r="BP954" s="186">
        <v>402684962.73643363</v>
      </c>
      <c r="BQ954" s="186">
        <v>758131944.25625181</v>
      </c>
    </row>
    <row r="955" spans="1:69" ht="14.25" customHeight="1">
      <c r="A955" s="7" t="s">
        <v>59</v>
      </c>
      <c r="B955" s="7" t="s">
        <v>60</v>
      </c>
      <c r="C955" s="7" t="s">
        <v>42</v>
      </c>
      <c r="D955" s="13">
        <v>41579</v>
      </c>
      <c r="E955" s="13" t="str">
        <f>TEXT(Table2[[#This Row],[Month]],"mmmm")</f>
        <v>November</v>
      </c>
      <c r="F955" s="13" t="e">
        <f>CHOOSE(MONTH(Table2[[#This Row],[Actual Month]]),1,1,1,2,2,2,3,3,3,4,4,4)</f>
        <v>#VALUE!</v>
      </c>
      <c r="G955" s="7">
        <v>6</v>
      </c>
      <c r="H955" s="7" t="s">
        <v>60</v>
      </c>
      <c r="I955" s="7" t="s">
        <v>60</v>
      </c>
      <c r="J955" s="7" t="s">
        <v>60</v>
      </c>
      <c r="K955" s="7" t="s">
        <v>61</v>
      </c>
      <c r="L955" s="19">
        <v>232.052864</v>
      </c>
      <c r="P955" s="183" t="s">
        <v>254</v>
      </c>
      <c r="Q955" s="185" t="s">
        <v>262</v>
      </c>
      <c r="R955" s="185" t="s">
        <v>263</v>
      </c>
      <c r="S955" s="185" t="s">
        <v>264</v>
      </c>
      <c r="T955" s="185" t="s">
        <v>265</v>
      </c>
      <c r="U955" s="185" t="s">
        <v>266</v>
      </c>
      <c r="V955" s="185" t="s">
        <v>267</v>
      </c>
      <c r="W955" s="185" t="s">
        <v>268</v>
      </c>
      <c r="X955" s="185" t="s">
        <v>269</v>
      </c>
      <c r="Y955" s="185" t="s">
        <v>270</v>
      </c>
      <c r="Z955" s="185" t="s">
        <v>271</v>
      </c>
      <c r="AA955" s="185" t="s">
        <v>272</v>
      </c>
      <c r="AB955" s="185" t="s">
        <v>273</v>
      </c>
    </row>
    <row r="956" spans="1:69" ht="14.25" customHeight="1">
      <c r="A956" s="7" t="s">
        <v>59</v>
      </c>
      <c r="B956" s="7" t="s">
        <v>60</v>
      </c>
      <c r="C956" s="7" t="s">
        <v>42</v>
      </c>
      <c r="D956" s="13">
        <v>41609</v>
      </c>
      <c r="E956" s="13" t="str">
        <f>TEXT(Table2[[#This Row],[Month]],"mmmm")</f>
        <v>December</v>
      </c>
      <c r="F956" s="13" t="e">
        <f>CHOOSE(MONTH(Table2[[#This Row],[Actual Month]]),1,1,1,2,2,2,3,3,3,4,4,4)</f>
        <v>#VALUE!</v>
      </c>
      <c r="G956" s="7">
        <v>6</v>
      </c>
      <c r="H956" s="7" t="s">
        <v>60</v>
      </c>
      <c r="I956" s="7" t="s">
        <v>60</v>
      </c>
      <c r="J956" s="7" t="s">
        <v>60</v>
      </c>
      <c r="K956" s="7" t="s">
        <v>61</v>
      </c>
      <c r="L956" s="19">
        <v>240.21016</v>
      </c>
      <c r="P956" s="184" t="s">
        <v>60</v>
      </c>
      <c r="Q956" s="186">
        <v>647.14428099999998</v>
      </c>
      <c r="R956" s="186">
        <v>622.38369699999998</v>
      </c>
      <c r="S956" s="186">
        <v>602.54558499999996</v>
      </c>
      <c r="T956" s="186">
        <v>602.67093499999999</v>
      </c>
      <c r="U956" s="186">
        <v>534.23997600000007</v>
      </c>
      <c r="V956" s="186">
        <v>571.87367899999992</v>
      </c>
      <c r="W956" s="186">
        <v>679.26448500000004</v>
      </c>
      <c r="X956" s="186">
        <v>682.90148799999997</v>
      </c>
      <c r="Y956" s="186">
        <v>790.03688200000011</v>
      </c>
      <c r="Z956" s="186">
        <v>759.48916600000007</v>
      </c>
      <c r="AA956" s="186">
        <v>773.51636800000006</v>
      </c>
      <c r="AB956" s="186">
        <v>623.20135099999993</v>
      </c>
      <c r="AC956" s="186">
        <v>7889.2678929999993</v>
      </c>
      <c r="AG956" s="184" t="s">
        <v>43</v>
      </c>
      <c r="AH956" s="186">
        <v>250.24199099999998</v>
      </c>
      <c r="AI956" s="186">
        <v>206.740703</v>
      </c>
      <c r="AJ956" s="186">
        <v>201.23546099999996</v>
      </c>
      <c r="AK956" s="186">
        <v>174.36956599999999</v>
      </c>
      <c r="AL956" s="186">
        <v>204.09105</v>
      </c>
      <c r="AM956" s="186">
        <v>146.35666599999999</v>
      </c>
      <c r="AN956" s="186">
        <v>204.20249700000002</v>
      </c>
      <c r="AO956" s="186">
        <v>217.43019900000002</v>
      </c>
      <c r="AP956" s="186">
        <v>230.98220000000001</v>
      </c>
      <c r="AQ956" s="186">
        <v>236.441136</v>
      </c>
      <c r="AR956" s="186">
        <v>241.40736899999999</v>
      </c>
      <c r="AS956" s="186">
        <v>220.380334</v>
      </c>
    </row>
    <row r="957" spans="1:69" ht="14.25" customHeight="1">
      <c r="A957" s="7" t="s">
        <v>59</v>
      </c>
      <c r="B957" s="7" t="s">
        <v>60</v>
      </c>
      <c r="C957" s="7" t="s">
        <v>42</v>
      </c>
      <c r="D957" s="13">
        <v>41640</v>
      </c>
      <c r="E957" s="13" t="str">
        <f>TEXT(Table2[[#This Row],[Month]],"mmmm")</f>
        <v>January</v>
      </c>
      <c r="F957" s="13" t="e">
        <f>CHOOSE(MONTH(Table2[[#This Row],[Actual Month]]),1,1,1,2,2,2,3,3,3,4,4,4)</f>
        <v>#VALUE!</v>
      </c>
      <c r="G957" s="7">
        <v>6</v>
      </c>
      <c r="H957" s="7" t="s">
        <v>60</v>
      </c>
      <c r="I957" s="7" t="s">
        <v>60</v>
      </c>
      <c r="J957" s="7" t="s">
        <v>60</v>
      </c>
      <c r="K957" s="7" t="s">
        <v>61</v>
      </c>
      <c r="L957" s="19">
        <v>288.160549</v>
      </c>
      <c r="P957" s="187" t="s">
        <v>43</v>
      </c>
      <c r="Q957" s="186">
        <v>250.24199099999998</v>
      </c>
      <c r="R957" s="186">
        <v>206.740703</v>
      </c>
      <c r="S957" s="186">
        <v>201.23546099999996</v>
      </c>
      <c r="T957" s="186">
        <v>174.36956599999999</v>
      </c>
      <c r="U957" s="186">
        <v>204.09105</v>
      </c>
      <c r="V957" s="186">
        <v>146.35666599999999</v>
      </c>
      <c r="W957" s="186">
        <v>204.20249700000002</v>
      </c>
      <c r="X957" s="186">
        <v>217.43019900000002</v>
      </c>
      <c r="Y957" s="186">
        <v>230.98220000000001</v>
      </c>
      <c r="Z957" s="186">
        <v>236.441136</v>
      </c>
      <c r="AA957" s="186">
        <v>241.40736899999999</v>
      </c>
      <c r="AB957" s="186">
        <v>220.380334</v>
      </c>
      <c r="AC957" s="186">
        <v>2533.8791719999995</v>
      </c>
      <c r="AG957" s="184" t="s">
        <v>34</v>
      </c>
      <c r="AH957" s="186">
        <v>181.933291</v>
      </c>
      <c r="AI957" s="186">
        <v>187.44394299999999</v>
      </c>
      <c r="AJ957" s="186">
        <v>184.77365699999999</v>
      </c>
      <c r="AK957" s="186">
        <v>191.54109299999999</v>
      </c>
      <c r="AL957" s="186">
        <v>98.096062000000003</v>
      </c>
      <c r="AM957" s="186">
        <v>185.30685299999999</v>
      </c>
      <c r="AN957" s="186">
        <v>186.90143900000001</v>
      </c>
      <c r="AO957" s="186">
        <v>158.58676500000001</v>
      </c>
      <c r="AP957" s="186">
        <v>191.40367599999999</v>
      </c>
      <c r="AQ957" s="186">
        <v>171.057864</v>
      </c>
      <c r="AR957" s="186">
        <v>169.28699900000001</v>
      </c>
      <c r="AS957" s="186">
        <v>142.50871699999999</v>
      </c>
    </row>
    <row r="958" spans="1:69" ht="14.25" customHeight="1">
      <c r="A958" s="7" t="s">
        <v>59</v>
      </c>
      <c r="B958" s="7" t="s">
        <v>60</v>
      </c>
      <c r="C958" s="7" t="s">
        <v>42</v>
      </c>
      <c r="D958" s="13">
        <v>41671</v>
      </c>
      <c r="E958" s="13" t="str">
        <f>TEXT(Table2[[#This Row],[Month]],"mmmm")</f>
        <v>February</v>
      </c>
      <c r="F958" s="13" t="e">
        <f>CHOOSE(MONTH(Table2[[#This Row],[Actual Month]]),1,1,1,2,2,2,3,3,3,4,4,4)</f>
        <v>#VALUE!</v>
      </c>
      <c r="G958" s="7">
        <v>6</v>
      </c>
      <c r="H958" s="7" t="s">
        <v>60</v>
      </c>
      <c r="I958" s="7" t="s">
        <v>60</v>
      </c>
      <c r="J958" s="7" t="s">
        <v>60</v>
      </c>
      <c r="K958" s="7" t="s">
        <v>61</v>
      </c>
      <c r="L958" s="19">
        <v>306.884524</v>
      </c>
      <c r="P958" s="187" t="s">
        <v>34</v>
      </c>
      <c r="Q958" s="186">
        <v>181.933291</v>
      </c>
      <c r="R958" s="186">
        <v>187.44394299999999</v>
      </c>
      <c r="S958" s="186">
        <v>184.77365699999999</v>
      </c>
      <c r="T958" s="186">
        <v>191.54109299999999</v>
      </c>
      <c r="U958" s="186">
        <v>98.096062000000003</v>
      </c>
      <c r="V958" s="186">
        <v>185.30685299999999</v>
      </c>
      <c r="W958" s="186">
        <v>186.90143900000001</v>
      </c>
      <c r="X958" s="186">
        <v>158.58676500000001</v>
      </c>
      <c r="Y958" s="186">
        <v>191.40367599999999</v>
      </c>
      <c r="Z958" s="186">
        <v>171.057864</v>
      </c>
      <c r="AA958" s="186">
        <v>169.28699900000001</v>
      </c>
      <c r="AB958" s="186">
        <v>142.50871699999999</v>
      </c>
      <c r="AC958" s="186">
        <v>2048.8403589999998</v>
      </c>
      <c r="AG958" s="184" t="s">
        <v>42</v>
      </c>
      <c r="AH958" s="186">
        <v>214.968999</v>
      </c>
      <c r="AI958" s="186">
        <v>228.199051</v>
      </c>
      <c r="AJ958" s="186">
        <v>216.53646700000002</v>
      </c>
      <c r="AK958" s="186">
        <v>236.760276</v>
      </c>
      <c r="AL958" s="186">
        <v>232.052864</v>
      </c>
      <c r="AM958" s="186">
        <v>240.21016</v>
      </c>
      <c r="AN958" s="186">
        <v>288.160549</v>
      </c>
      <c r="AO958" s="186">
        <v>306.884524</v>
      </c>
      <c r="AP958" s="186">
        <v>367.65100600000005</v>
      </c>
      <c r="AQ958" s="186">
        <v>351.99016599999999</v>
      </c>
      <c r="AR958" s="186">
        <v>362.822</v>
      </c>
      <c r="AS958" s="186">
        <v>260.31229999999999</v>
      </c>
    </row>
    <row r="959" spans="1:69" ht="14.25" customHeight="1">
      <c r="A959" s="7" t="s">
        <v>59</v>
      </c>
      <c r="B959" s="7" t="s">
        <v>60</v>
      </c>
      <c r="C959" s="7" t="s">
        <v>42</v>
      </c>
      <c r="D959" s="13">
        <v>41699</v>
      </c>
      <c r="E959" s="13" t="str">
        <f>TEXT(Table2[[#This Row],[Month]],"mmmm")</f>
        <v>March</v>
      </c>
      <c r="F959" s="13" t="e">
        <f>CHOOSE(MONTH(Table2[[#This Row],[Actual Month]]),1,1,1,2,2,2,3,3,3,4,4,4)</f>
        <v>#VALUE!</v>
      </c>
      <c r="G959" s="7">
        <v>6</v>
      </c>
      <c r="H959" s="7" t="s">
        <v>60</v>
      </c>
      <c r="I959" s="7" t="s">
        <v>60</v>
      </c>
      <c r="J959" s="7" t="s">
        <v>60</v>
      </c>
      <c r="K959" s="7" t="s">
        <v>61</v>
      </c>
      <c r="L959" s="19">
        <v>367.65100600000005</v>
      </c>
      <c r="P959" s="187" t="s">
        <v>42</v>
      </c>
      <c r="Q959" s="186">
        <v>214.968999</v>
      </c>
      <c r="R959" s="186">
        <v>228.199051</v>
      </c>
      <c r="S959" s="186">
        <v>216.53646700000002</v>
      </c>
      <c r="T959" s="186">
        <v>236.760276</v>
      </c>
      <c r="U959" s="186">
        <v>232.052864</v>
      </c>
      <c r="V959" s="186">
        <v>240.21016</v>
      </c>
      <c r="W959" s="186">
        <v>288.160549</v>
      </c>
      <c r="X959" s="186">
        <v>306.884524</v>
      </c>
      <c r="Y959" s="186">
        <v>367.65100600000005</v>
      </c>
      <c r="Z959" s="186">
        <v>351.99016599999999</v>
      </c>
      <c r="AA959" s="186">
        <v>362.822</v>
      </c>
      <c r="AB959" s="186">
        <v>260.31229999999999</v>
      </c>
      <c r="AC959" s="186">
        <v>3306.5483620000005</v>
      </c>
    </row>
    <row r="960" spans="1:69" ht="14.25" customHeight="1">
      <c r="A960" s="7" t="s">
        <v>59</v>
      </c>
      <c r="B960" s="7" t="s">
        <v>60</v>
      </c>
      <c r="C960" s="7" t="s">
        <v>42</v>
      </c>
      <c r="D960" s="13">
        <v>41730</v>
      </c>
      <c r="E960" s="13" t="str">
        <f>TEXT(Table2[[#This Row],[Month]],"mmmm")</f>
        <v>April</v>
      </c>
      <c r="F960" s="13" t="e">
        <f>CHOOSE(MONTH(Table2[[#This Row],[Actual Month]]),1,1,1,2,2,2,3,3,3,4,4,4)</f>
        <v>#VALUE!</v>
      </c>
      <c r="G960" s="7">
        <v>6</v>
      </c>
      <c r="H960" s="7" t="s">
        <v>60</v>
      </c>
      <c r="I960" s="7" t="s">
        <v>60</v>
      </c>
      <c r="J960" s="7" t="s">
        <v>60</v>
      </c>
      <c r="K960" s="7" t="s">
        <v>61</v>
      </c>
      <c r="L960" s="19">
        <v>351.99016599999999</v>
      </c>
      <c r="P960" s="184" t="s">
        <v>255</v>
      </c>
      <c r="Q960" s="186">
        <v>647.14428099999998</v>
      </c>
      <c r="R960" s="186">
        <v>622.38369699999998</v>
      </c>
      <c r="S960" s="186">
        <v>602.54558499999996</v>
      </c>
      <c r="T960" s="186">
        <v>602.67093499999999</v>
      </c>
      <c r="U960" s="186">
        <v>534.23997600000007</v>
      </c>
      <c r="V960" s="186">
        <v>571.87367899999992</v>
      </c>
      <c r="W960" s="186">
        <v>679.26448500000004</v>
      </c>
      <c r="X960" s="186">
        <v>682.90148799999997</v>
      </c>
      <c r="Y960" s="186">
        <v>790.03688200000011</v>
      </c>
      <c r="Z960" s="186">
        <v>759.48916600000007</v>
      </c>
      <c r="AA960" s="186">
        <v>773.51636800000006</v>
      </c>
      <c r="AB960" s="186">
        <v>623.20135099999993</v>
      </c>
      <c r="AC960" s="186">
        <v>7889.2678929999993</v>
      </c>
      <c r="AG960" s="184" t="s">
        <v>43</v>
      </c>
      <c r="AH960">
        <f>SUM(AH956*1000)</f>
        <v>250241.99099999998</v>
      </c>
      <c r="AI960" s="174">
        <f t="shared" ref="AI960:AQ960" si="35">SUM(AI956*1000)</f>
        <v>206740.70300000001</v>
      </c>
      <c r="AJ960" s="174">
        <f t="shared" si="35"/>
        <v>201235.46099999995</v>
      </c>
      <c r="AK960" s="174">
        <f t="shared" si="35"/>
        <v>174369.56599999999</v>
      </c>
      <c r="AL960" s="174">
        <f t="shared" si="35"/>
        <v>204091.05</v>
      </c>
      <c r="AM960" s="174">
        <f t="shared" si="35"/>
        <v>146356.666</v>
      </c>
      <c r="AN960" s="174">
        <f t="shared" si="35"/>
        <v>204202.49700000003</v>
      </c>
      <c r="AO960" s="174">
        <f t="shared" si="35"/>
        <v>217430.19900000002</v>
      </c>
      <c r="AP960" s="174">
        <f t="shared" si="35"/>
        <v>230982.2</v>
      </c>
      <c r="AQ960" s="174">
        <f t="shared" si="35"/>
        <v>236441.136</v>
      </c>
      <c r="AR960" s="174">
        <f t="shared" ref="AR960:AS962" si="36">SUM(AR956*1000)</f>
        <v>241407.36899999998</v>
      </c>
      <c r="AS960" s="174">
        <f t="shared" si="36"/>
        <v>220380.334</v>
      </c>
    </row>
    <row r="961" spans="1:45" ht="14.25" customHeight="1">
      <c r="A961" s="7" t="s">
        <v>59</v>
      </c>
      <c r="B961" s="7" t="s">
        <v>60</v>
      </c>
      <c r="C961" s="7" t="s">
        <v>42</v>
      </c>
      <c r="D961" s="13">
        <v>41760</v>
      </c>
      <c r="E961" s="13" t="str">
        <f>TEXT(Table2[[#This Row],[Month]],"mmmm")</f>
        <v>May</v>
      </c>
      <c r="F961" s="13" t="e">
        <f>CHOOSE(MONTH(Table2[[#This Row],[Actual Month]]),1,1,1,2,2,2,3,3,3,4,4,4)</f>
        <v>#VALUE!</v>
      </c>
      <c r="G961" s="7">
        <v>6</v>
      </c>
      <c r="H961" s="7" t="s">
        <v>60</v>
      </c>
      <c r="I961" s="7" t="s">
        <v>60</v>
      </c>
      <c r="J961" s="7" t="s">
        <v>60</v>
      </c>
      <c r="K961" s="7" t="s">
        <v>61</v>
      </c>
      <c r="L961" s="19">
        <v>362.822</v>
      </c>
      <c r="Q961" s="186">
        <v>647.14428099999998</v>
      </c>
      <c r="R961" s="186">
        <v>622.38369699999998</v>
      </c>
      <c r="S961" s="186">
        <v>602.54558499999996</v>
      </c>
      <c r="T961" s="186">
        <v>602.67093499999999</v>
      </c>
      <c r="U961" s="186">
        <v>534.23997599999996</v>
      </c>
      <c r="V961" s="186">
        <v>571.87367900000004</v>
      </c>
      <c r="W961" s="186">
        <v>679.26448500000004</v>
      </c>
      <c r="X961" s="186">
        <v>682.90148799999997</v>
      </c>
      <c r="Y961" s="186">
        <v>790.03688200000011</v>
      </c>
      <c r="Z961" s="186">
        <v>759.48916599999995</v>
      </c>
      <c r="AA961" s="186">
        <v>773.51636800000006</v>
      </c>
      <c r="AB961" s="186">
        <v>623.20135099999993</v>
      </c>
      <c r="AG961" s="184" t="s">
        <v>34</v>
      </c>
      <c r="AH961" s="174">
        <f>SUM(AH957*1000)</f>
        <v>181933.291</v>
      </c>
      <c r="AI961" s="174">
        <f t="shared" ref="AI961:AQ961" si="37">SUM(AI957*1000)</f>
        <v>187443.943</v>
      </c>
      <c r="AJ961" s="174">
        <f t="shared" si="37"/>
        <v>184773.65699999998</v>
      </c>
      <c r="AK961" s="174">
        <f t="shared" si="37"/>
        <v>191541.09299999999</v>
      </c>
      <c r="AL961" s="174">
        <f t="shared" si="37"/>
        <v>98096.062000000005</v>
      </c>
      <c r="AM961" s="174">
        <f t="shared" si="37"/>
        <v>185306.853</v>
      </c>
      <c r="AN961" s="174">
        <f t="shared" si="37"/>
        <v>186901.43900000001</v>
      </c>
      <c r="AO961" s="174">
        <f t="shared" si="37"/>
        <v>158586.76500000001</v>
      </c>
      <c r="AP961" s="174">
        <f t="shared" si="37"/>
        <v>191403.67599999998</v>
      </c>
      <c r="AQ961" s="174">
        <f t="shared" si="37"/>
        <v>171057.864</v>
      </c>
      <c r="AR961" s="174">
        <f t="shared" si="36"/>
        <v>169286.99900000001</v>
      </c>
      <c r="AS961" s="174">
        <f t="shared" si="36"/>
        <v>142508.717</v>
      </c>
    </row>
    <row r="962" spans="1:45" ht="14.25" customHeight="1">
      <c r="A962" s="7" t="s">
        <v>59</v>
      </c>
      <c r="B962" s="7" t="s">
        <v>60</v>
      </c>
      <c r="C962" s="7" t="s">
        <v>42</v>
      </c>
      <c r="D962" s="13">
        <v>41791</v>
      </c>
      <c r="E962" s="13" t="str">
        <f>TEXT(Table2[[#This Row],[Month]],"mmmm")</f>
        <v>June</v>
      </c>
      <c r="F962" s="13" t="e">
        <f>CHOOSE(MONTH(Table2[[#This Row],[Actual Month]]),1,1,1,2,2,2,3,3,3,4,4,4)</f>
        <v>#VALUE!</v>
      </c>
      <c r="G962" s="7">
        <v>6</v>
      </c>
      <c r="H962" s="7" t="s">
        <v>60</v>
      </c>
      <c r="I962" s="7" t="s">
        <v>60</v>
      </c>
      <c r="J962" s="7" t="s">
        <v>60</v>
      </c>
      <c r="K962" s="7" t="s">
        <v>61</v>
      </c>
      <c r="L962" s="19">
        <v>260.31229999999999</v>
      </c>
      <c r="Q962">
        <f>SUM(Q961*1000)</f>
        <v>647144.28099999996</v>
      </c>
      <c r="R962" s="174">
        <f t="shared" ref="R962:AB962" si="38">SUM(R961*1000)</f>
        <v>622383.69699999993</v>
      </c>
      <c r="S962" s="174">
        <f t="shared" si="38"/>
        <v>602545.58499999996</v>
      </c>
      <c r="T962" s="174">
        <f t="shared" si="38"/>
        <v>602670.93499999994</v>
      </c>
      <c r="U962" s="174">
        <f t="shared" si="38"/>
        <v>534239.97599999991</v>
      </c>
      <c r="V962" s="174">
        <f t="shared" si="38"/>
        <v>571873.679</v>
      </c>
      <c r="W962" s="174">
        <f t="shared" si="38"/>
        <v>679264.48499999999</v>
      </c>
      <c r="X962" s="174">
        <f t="shared" si="38"/>
        <v>682901.48800000001</v>
      </c>
      <c r="Y962" s="174">
        <f t="shared" si="38"/>
        <v>790036.8820000001</v>
      </c>
      <c r="Z962" s="174">
        <f t="shared" si="38"/>
        <v>759489.16599999997</v>
      </c>
      <c r="AA962" s="174">
        <f t="shared" si="38"/>
        <v>773516.36800000002</v>
      </c>
      <c r="AB962" s="174">
        <f t="shared" si="38"/>
        <v>623201.35099999991</v>
      </c>
      <c r="AG962" s="184" t="s">
        <v>42</v>
      </c>
      <c r="AH962" s="174">
        <f>SUM(AH958*1000)</f>
        <v>214968.99900000001</v>
      </c>
      <c r="AI962" s="174">
        <f t="shared" ref="AI962:AQ962" si="39">SUM(AI958*1000)</f>
        <v>228199.05100000001</v>
      </c>
      <c r="AJ962" s="174">
        <f t="shared" si="39"/>
        <v>216536.467</v>
      </c>
      <c r="AK962" s="174">
        <f t="shared" si="39"/>
        <v>236760.27600000001</v>
      </c>
      <c r="AL962" s="174">
        <f t="shared" si="39"/>
        <v>232052.864</v>
      </c>
      <c r="AM962" s="174">
        <f t="shared" si="39"/>
        <v>240210.16</v>
      </c>
      <c r="AN962" s="174">
        <f t="shared" si="39"/>
        <v>288160.549</v>
      </c>
      <c r="AO962" s="174">
        <f t="shared" si="39"/>
        <v>306884.52399999998</v>
      </c>
      <c r="AP962" s="174">
        <f t="shared" si="39"/>
        <v>367651.00600000005</v>
      </c>
      <c r="AQ962" s="174">
        <f t="shared" si="39"/>
        <v>351990.16599999997</v>
      </c>
      <c r="AR962" s="174">
        <f t="shared" si="36"/>
        <v>362822</v>
      </c>
      <c r="AS962" s="174">
        <f t="shared" si="36"/>
        <v>260312.3</v>
      </c>
    </row>
    <row r="963" spans="1:45" ht="14.25" customHeight="1">
      <c r="A963" s="7" t="s">
        <v>59</v>
      </c>
      <c r="B963" s="7" t="s">
        <v>60</v>
      </c>
      <c r="C963" s="7" t="s">
        <v>43</v>
      </c>
      <c r="D963" s="13">
        <v>41456</v>
      </c>
      <c r="E963" s="13" t="str">
        <f>TEXT(Table2[[#This Row],[Month]],"mmmm")</f>
        <v>July</v>
      </c>
      <c r="F963" s="13" t="e">
        <f>CHOOSE(MONTH(Table2[[#This Row],[Actual Month]]),1,1,1,2,2,2,3,3,3,4,4,4)</f>
        <v>#VALUE!</v>
      </c>
      <c r="G963" s="7">
        <v>6</v>
      </c>
      <c r="H963" s="7" t="s">
        <v>60</v>
      </c>
      <c r="I963" s="7" t="s">
        <v>60</v>
      </c>
      <c r="J963" s="7" t="s">
        <v>60</v>
      </c>
      <c r="K963" s="7" t="s">
        <v>61</v>
      </c>
      <c r="L963" s="21">
        <v>250.24199099999998</v>
      </c>
    </row>
    <row r="964" spans="1:45" ht="14.25" customHeight="1">
      <c r="A964" s="7" t="s">
        <v>59</v>
      </c>
      <c r="B964" s="7" t="s">
        <v>60</v>
      </c>
      <c r="C964" s="7" t="s">
        <v>43</v>
      </c>
      <c r="D964" s="13">
        <v>41487</v>
      </c>
      <c r="E964" s="13" t="str">
        <f>TEXT(Table2[[#This Row],[Month]],"mmmm")</f>
        <v>August</v>
      </c>
      <c r="F964" s="13" t="e">
        <f>CHOOSE(MONTH(Table2[[#This Row],[Actual Month]]),1,1,1,2,2,2,3,3,3,4,4,4)</f>
        <v>#VALUE!</v>
      </c>
      <c r="G964" s="7">
        <v>6</v>
      </c>
      <c r="H964" s="7" t="s">
        <v>60</v>
      </c>
      <c r="I964" s="7" t="s">
        <v>60</v>
      </c>
      <c r="J964" s="7" t="s">
        <v>60</v>
      </c>
      <c r="K964" s="7" t="s">
        <v>61</v>
      </c>
      <c r="L964" s="22">
        <v>206.740703</v>
      </c>
    </row>
    <row r="965" spans="1:45" ht="14.25" customHeight="1">
      <c r="A965" s="7" t="s">
        <v>59</v>
      </c>
      <c r="B965" s="7" t="s">
        <v>60</v>
      </c>
      <c r="C965" s="7" t="s">
        <v>43</v>
      </c>
      <c r="D965" s="13">
        <v>41518</v>
      </c>
      <c r="E965" s="13" t="str">
        <f>TEXT(Table2[[#This Row],[Month]],"mmmm")</f>
        <v>September</v>
      </c>
      <c r="F965" s="13" t="e">
        <f>CHOOSE(MONTH(Table2[[#This Row],[Actual Month]]),1,1,1,2,2,2,3,3,3,4,4,4)</f>
        <v>#VALUE!</v>
      </c>
      <c r="G965" s="7">
        <v>6</v>
      </c>
      <c r="H965" s="7" t="s">
        <v>60</v>
      </c>
      <c r="I965" s="7" t="s">
        <v>60</v>
      </c>
      <c r="J965" s="7" t="s">
        <v>60</v>
      </c>
      <c r="K965" s="7" t="s">
        <v>61</v>
      </c>
      <c r="L965" s="22">
        <v>201.23546099999996</v>
      </c>
    </row>
    <row r="966" spans="1:45" ht="14.25" customHeight="1">
      <c r="A966" s="7" t="s">
        <v>59</v>
      </c>
      <c r="B966" s="7" t="s">
        <v>60</v>
      </c>
      <c r="C966" s="7" t="s">
        <v>43</v>
      </c>
      <c r="D966" s="13">
        <v>41548</v>
      </c>
      <c r="E966" s="13" t="str">
        <f>TEXT(Table2[[#This Row],[Month]],"mmmm")</f>
        <v>October</v>
      </c>
      <c r="F966" s="13" t="e">
        <f>CHOOSE(MONTH(Table2[[#This Row],[Actual Month]]),1,1,1,2,2,2,3,3,3,4,4,4)</f>
        <v>#VALUE!</v>
      </c>
      <c r="G966" s="7">
        <v>6</v>
      </c>
      <c r="H966" s="7" t="s">
        <v>60</v>
      </c>
      <c r="I966" s="7" t="s">
        <v>60</v>
      </c>
      <c r="J966" s="7" t="s">
        <v>60</v>
      </c>
      <c r="K966" s="7" t="s">
        <v>61</v>
      </c>
      <c r="L966" s="22">
        <v>174.36956599999999</v>
      </c>
    </row>
    <row r="967" spans="1:45" ht="14.25" customHeight="1">
      <c r="A967" s="7" t="s">
        <v>59</v>
      </c>
      <c r="B967" s="7" t="s">
        <v>60</v>
      </c>
      <c r="C967" s="7" t="s">
        <v>43</v>
      </c>
      <c r="D967" s="13">
        <v>41579</v>
      </c>
      <c r="E967" s="13" t="str">
        <f>TEXT(Table2[[#This Row],[Month]],"mmmm")</f>
        <v>November</v>
      </c>
      <c r="F967" s="13" t="e">
        <f>CHOOSE(MONTH(Table2[[#This Row],[Actual Month]]),1,1,1,2,2,2,3,3,3,4,4,4)</f>
        <v>#VALUE!</v>
      </c>
      <c r="G967" s="7">
        <v>6</v>
      </c>
      <c r="H967" s="7" t="s">
        <v>60</v>
      </c>
      <c r="I967" s="7" t="s">
        <v>60</v>
      </c>
      <c r="J967" s="7" t="s">
        <v>60</v>
      </c>
      <c r="K967" s="7" t="s">
        <v>61</v>
      </c>
      <c r="L967" s="22">
        <v>204.09105</v>
      </c>
    </row>
    <row r="968" spans="1:45" ht="14.25" customHeight="1">
      <c r="A968" s="7" t="s">
        <v>59</v>
      </c>
      <c r="B968" s="7" t="s">
        <v>60</v>
      </c>
      <c r="C968" s="7" t="s">
        <v>43</v>
      </c>
      <c r="D968" s="13">
        <v>41609</v>
      </c>
      <c r="E968" s="13" t="str">
        <f>TEXT(Table2[[#This Row],[Month]],"mmmm")</f>
        <v>December</v>
      </c>
      <c r="F968" s="13" t="e">
        <f>CHOOSE(MONTH(Table2[[#This Row],[Actual Month]]),1,1,1,2,2,2,3,3,3,4,4,4)</f>
        <v>#VALUE!</v>
      </c>
      <c r="G968" s="7">
        <v>6</v>
      </c>
      <c r="H968" s="7" t="s">
        <v>60</v>
      </c>
      <c r="I968" s="7" t="s">
        <v>60</v>
      </c>
      <c r="J968" s="7" t="s">
        <v>60</v>
      </c>
      <c r="K968" s="7" t="s">
        <v>61</v>
      </c>
      <c r="L968" s="22">
        <v>146.35666599999999</v>
      </c>
    </row>
    <row r="969" spans="1:45" ht="14.25" customHeight="1">
      <c r="A969" s="7" t="s">
        <v>59</v>
      </c>
      <c r="B969" s="7" t="s">
        <v>60</v>
      </c>
      <c r="C969" s="7" t="s">
        <v>43</v>
      </c>
      <c r="D969" s="13">
        <v>41640</v>
      </c>
      <c r="E969" s="13" t="str">
        <f>TEXT(Table2[[#This Row],[Month]],"mmmm")</f>
        <v>January</v>
      </c>
      <c r="F969" s="13" t="e">
        <f>CHOOSE(MONTH(Table2[[#This Row],[Actual Month]]),1,1,1,2,2,2,3,3,3,4,4,4)</f>
        <v>#VALUE!</v>
      </c>
      <c r="G969" s="7">
        <v>6</v>
      </c>
      <c r="H969" s="7" t="s">
        <v>60</v>
      </c>
      <c r="I969" s="7" t="s">
        <v>60</v>
      </c>
      <c r="J969" s="7" t="s">
        <v>60</v>
      </c>
      <c r="K969" s="7" t="s">
        <v>61</v>
      </c>
      <c r="L969" s="22">
        <v>204.20249700000002</v>
      </c>
    </row>
    <row r="970" spans="1:45" ht="14.25" customHeight="1">
      <c r="A970" s="7" t="s">
        <v>59</v>
      </c>
      <c r="B970" s="7" t="s">
        <v>60</v>
      </c>
      <c r="C970" s="7" t="s">
        <v>43</v>
      </c>
      <c r="D970" s="13">
        <v>41671</v>
      </c>
      <c r="E970" s="13" t="str">
        <f>TEXT(Table2[[#This Row],[Month]],"mmmm")</f>
        <v>February</v>
      </c>
      <c r="F970" s="13" t="e">
        <f>CHOOSE(MONTH(Table2[[#This Row],[Actual Month]]),1,1,1,2,2,2,3,3,3,4,4,4)</f>
        <v>#VALUE!</v>
      </c>
      <c r="G970" s="7">
        <v>6</v>
      </c>
      <c r="H970" s="7" t="s">
        <v>60</v>
      </c>
      <c r="I970" s="7" t="s">
        <v>60</v>
      </c>
      <c r="J970" s="7" t="s">
        <v>60</v>
      </c>
      <c r="K970" s="7" t="s">
        <v>61</v>
      </c>
      <c r="L970" s="22">
        <v>217.43019900000002</v>
      </c>
    </row>
    <row r="971" spans="1:45" ht="14.25" customHeight="1">
      <c r="A971" s="7" t="s">
        <v>59</v>
      </c>
      <c r="B971" s="7" t="s">
        <v>60</v>
      </c>
      <c r="C971" s="7" t="s">
        <v>43</v>
      </c>
      <c r="D971" s="13">
        <v>41699</v>
      </c>
      <c r="E971" s="13" t="str">
        <f>TEXT(Table2[[#This Row],[Month]],"mmmm")</f>
        <v>March</v>
      </c>
      <c r="F971" s="13" t="e">
        <f>CHOOSE(MONTH(Table2[[#This Row],[Actual Month]]),1,1,1,2,2,2,3,3,3,4,4,4)</f>
        <v>#VALUE!</v>
      </c>
      <c r="G971" s="7">
        <v>6</v>
      </c>
      <c r="H971" s="7" t="s">
        <v>60</v>
      </c>
      <c r="I971" s="7" t="s">
        <v>60</v>
      </c>
      <c r="J971" s="7" t="s">
        <v>60</v>
      </c>
      <c r="K971" s="7" t="s">
        <v>61</v>
      </c>
      <c r="L971" s="22">
        <v>230.98220000000001</v>
      </c>
    </row>
    <row r="972" spans="1:45" ht="14.25" customHeight="1">
      <c r="A972" s="7" t="s">
        <v>59</v>
      </c>
      <c r="B972" s="7" t="s">
        <v>60</v>
      </c>
      <c r="C972" s="7" t="s">
        <v>43</v>
      </c>
      <c r="D972" s="13">
        <v>41730</v>
      </c>
      <c r="E972" s="13" t="str">
        <f>TEXT(Table2[[#This Row],[Month]],"mmmm")</f>
        <v>April</v>
      </c>
      <c r="F972" s="13" t="e">
        <f>CHOOSE(MONTH(Table2[[#This Row],[Actual Month]]),1,1,1,2,2,2,3,3,3,4,4,4)</f>
        <v>#VALUE!</v>
      </c>
      <c r="G972" s="7">
        <v>6</v>
      </c>
      <c r="H972" s="7" t="s">
        <v>60</v>
      </c>
      <c r="I972" s="7" t="s">
        <v>60</v>
      </c>
      <c r="J972" s="7" t="s">
        <v>60</v>
      </c>
      <c r="K972" s="7" t="s">
        <v>61</v>
      </c>
      <c r="L972" s="22">
        <v>236.441136</v>
      </c>
    </row>
    <row r="973" spans="1:45" ht="14.25" customHeight="1">
      <c r="A973" s="7" t="s">
        <v>59</v>
      </c>
      <c r="B973" s="7" t="s">
        <v>60</v>
      </c>
      <c r="C973" s="7" t="s">
        <v>43</v>
      </c>
      <c r="D973" s="13">
        <v>41760</v>
      </c>
      <c r="E973" s="13" t="str">
        <f>TEXT(Table2[[#This Row],[Month]],"mmmm")</f>
        <v>May</v>
      </c>
      <c r="F973" s="13" t="e">
        <f>CHOOSE(MONTH(Table2[[#This Row],[Actual Month]]),1,1,1,2,2,2,3,3,3,4,4,4)</f>
        <v>#VALUE!</v>
      </c>
      <c r="G973" s="7">
        <v>6</v>
      </c>
      <c r="H973" s="7" t="s">
        <v>60</v>
      </c>
      <c r="I973" s="7" t="s">
        <v>60</v>
      </c>
      <c r="J973" s="7" t="s">
        <v>60</v>
      </c>
      <c r="K973" s="7" t="s">
        <v>61</v>
      </c>
      <c r="L973" s="22">
        <v>241.40736899999999</v>
      </c>
    </row>
    <row r="974" spans="1:45" ht="14.25" customHeight="1">
      <c r="A974" s="7" t="s">
        <v>59</v>
      </c>
      <c r="B974" s="7" t="s">
        <v>60</v>
      </c>
      <c r="C974" s="7" t="s">
        <v>43</v>
      </c>
      <c r="D974" s="13">
        <v>41791</v>
      </c>
      <c r="E974" s="13" t="str">
        <f>TEXT(Table2[[#This Row],[Month]],"mmmm")</f>
        <v>June</v>
      </c>
      <c r="F974" s="13" t="e">
        <f>CHOOSE(MONTH(Table2[[#This Row],[Actual Month]]),1,1,1,2,2,2,3,3,3,4,4,4)</f>
        <v>#VALUE!</v>
      </c>
      <c r="G974" s="7">
        <v>6</v>
      </c>
      <c r="H974" s="7" t="s">
        <v>60</v>
      </c>
      <c r="I974" s="7" t="s">
        <v>60</v>
      </c>
      <c r="J974" s="7" t="s">
        <v>60</v>
      </c>
      <c r="K974" s="7" t="s">
        <v>61</v>
      </c>
      <c r="L974" s="22">
        <v>220.380334</v>
      </c>
    </row>
    <row r="975" spans="1:45" ht="14.25" hidden="1" customHeight="1">
      <c r="A975" s="17" t="s">
        <v>62</v>
      </c>
      <c r="B975" s="23" t="s">
        <v>60</v>
      </c>
      <c r="C975" s="17" t="s">
        <v>34</v>
      </c>
      <c r="D975" s="24">
        <v>41456</v>
      </c>
      <c r="E975" s="24" t="str">
        <f>TEXT(Table2[[#This Row],[Month]],"mmmm")</f>
        <v>July</v>
      </c>
      <c r="F975" s="24" t="e">
        <f>CHOOSE(MONTH(Table2[[#This Row],[Actual Month]]),1,1,1,2,2,2,3,3,3,4,4,4)</f>
        <v>#VALUE!</v>
      </c>
      <c r="G975" s="17">
        <v>6</v>
      </c>
      <c r="H975" s="17" t="s">
        <v>60</v>
      </c>
      <c r="I975" s="23" t="s">
        <v>60</v>
      </c>
      <c r="J975" s="23" t="s">
        <v>60</v>
      </c>
      <c r="K975" s="7" t="s">
        <v>61</v>
      </c>
      <c r="L975" s="19">
        <v>171.933291</v>
      </c>
    </row>
    <row r="976" spans="1:45" ht="14.25" hidden="1" customHeight="1">
      <c r="A976" s="17" t="s">
        <v>62</v>
      </c>
      <c r="B976" s="23" t="s">
        <v>60</v>
      </c>
      <c r="C976" s="17" t="s">
        <v>34</v>
      </c>
      <c r="D976" s="24">
        <v>41487</v>
      </c>
      <c r="E976" s="24" t="str">
        <f>TEXT(Table2[[#This Row],[Month]],"mmmm")</f>
        <v>August</v>
      </c>
      <c r="F976" s="24" t="e">
        <f>CHOOSE(MONTH(Table2[[#This Row],[Actual Month]]),1,1,1,2,2,2,3,3,3,4,4,4)</f>
        <v>#VALUE!</v>
      </c>
      <c r="G976" s="17">
        <v>6</v>
      </c>
      <c r="H976" s="17" t="s">
        <v>60</v>
      </c>
      <c r="I976" s="23" t="s">
        <v>60</v>
      </c>
      <c r="J976" s="23" t="s">
        <v>60</v>
      </c>
      <c r="K976" s="7" t="s">
        <v>61</v>
      </c>
      <c r="L976" s="20">
        <v>185.44394299999999</v>
      </c>
    </row>
    <row r="977" spans="1:12" ht="14.25" hidden="1" customHeight="1">
      <c r="A977" s="17" t="s">
        <v>62</v>
      </c>
      <c r="B977" s="23" t="s">
        <v>60</v>
      </c>
      <c r="C977" s="17" t="s">
        <v>34</v>
      </c>
      <c r="D977" s="24">
        <v>41518</v>
      </c>
      <c r="E977" s="24" t="str">
        <f>TEXT(Table2[[#This Row],[Month]],"mmmm")</f>
        <v>September</v>
      </c>
      <c r="F977" s="24" t="e">
        <f>CHOOSE(MONTH(Table2[[#This Row],[Actual Month]]),1,1,1,2,2,2,3,3,3,4,4,4)</f>
        <v>#VALUE!</v>
      </c>
      <c r="G977" s="17">
        <v>6</v>
      </c>
      <c r="H977" s="17" t="s">
        <v>60</v>
      </c>
      <c r="I977" s="23" t="s">
        <v>60</v>
      </c>
      <c r="J977" s="23" t="s">
        <v>60</v>
      </c>
      <c r="K977" s="7" t="s">
        <v>61</v>
      </c>
      <c r="L977" s="20">
        <v>186.77365699999999</v>
      </c>
    </row>
    <row r="978" spans="1:12" ht="14.25" hidden="1" customHeight="1">
      <c r="A978" s="17" t="s">
        <v>62</v>
      </c>
      <c r="B978" s="23" t="s">
        <v>60</v>
      </c>
      <c r="C978" s="17" t="s">
        <v>34</v>
      </c>
      <c r="D978" s="24">
        <v>41548</v>
      </c>
      <c r="E978" s="24" t="str">
        <f>TEXT(Table2[[#This Row],[Month]],"mmmm")</f>
        <v>October</v>
      </c>
      <c r="F978" s="24" t="e">
        <f>CHOOSE(MONTH(Table2[[#This Row],[Actual Month]]),1,1,1,2,2,2,3,3,3,4,4,4)</f>
        <v>#VALUE!</v>
      </c>
      <c r="G978" s="17">
        <v>6</v>
      </c>
      <c r="H978" s="17" t="s">
        <v>60</v>
      </c>
      <c r="I978" s="23" t="s">
        <v>60</v>
      </c>
      <c r="J978" s="23" t="s">
        <v>60</v>
      </c>
      <c r="K978" s="7" t="s">
        <v>61</v>
      </c>
      <c r="L978" s="20">
        <v>190.54109299999999</v>
      </c>
    </row>
    <row r="979" spans="1:12" ht="14.25" hidden="1" customHeight="1">
      <c r="A979" s="17" t="s">
        <v>62</v>
      </c>
      <c r="B979" s="23" t="s">
        <v>60</v>
      </c>
      <c r="C979" s="17" t="s">
        <v>34</v>
      </c>
      <c r="D979" s="24">
        <v>41579</v>
      </c>
      <c r="E979" s="24" t="str">
        <f>TEXT(Table2[[#This Row],[Month]],"mmmm")</f>
        <v>November</v>
      </c>
      <c r="F979" s="24" t="e">
        <f>CHOOSE(MONTH(Table2[[#This Row],[Actual Month]]),1,1,1,2,2,2,3,3,3,4,4,4)</f>
        <v>#VALUE!</v>
      </c>
      <c r="G979" s="17">
        <v>6</v>
      </c>
      <c r="H979" s="17" t="s">
        <v>60</v>
      </c>
      <c r="I979" s="23" t="s">
        <v>60</v>
      </c>
      <c r="J979" s="23" t="s">
        <v>60</v>
      </c>
      <c r="K979" s="7" t="s">
        <v>61</v>
      </c>
      <c r="L979" s="20">
        <v>95.096062000000003</v>
      </c>
    </row>
    <row r="980" spans="1:12" ht="14.25" hidden="1" customHeight="1">
      <c r="A980" s="17" t="s">
        <v>62</v>
      </c>
      <c r="B980" s="23" t="s">
        <v>60</v>
      </c>
      <c r="C980" s="17" t="s">
        <v>34</v>
      </c>
      <c r="D980" s="24">
        <v>41609</v>
      </c>
      <c r="E980" s="24" t="str">
        <f>TEXT(Table2[[#This Row],[Month]],"mmmm")</f>
        <v>December</v>
      </c>
      <c r="F980" s="24" t="e">
        <f>CHOOSE(MONTH(Table2[[#This Row],[Actual Month]]),1,1,1,2,2,2,3,3,3,4,4,4)</f>
        <v>#VALUE!</v>
      </c>
      <c r="G980" s="17">
        <v>6</v>
      </c>
      <c r="H980" s="17" t="s">
        <v>60</v>
      </c>
      <c r="I980" s="23" t="s">
        <v>60</v>
      </c>
      <c r="J980" s="23" t="s">
        <v>60</v>
      </c>
      <c r="K980" s="7" t="s">
        <v>61</v>
      </c>
      <c r="L980" s="20">
        <v>184.30685299999999</v>
      </c>
    </row>
    <row r="981" spans="1:12" ht="14.25" hidden="1" customHeight="1">
      <c r="A981" s="17" t="s">
        <v>62</v>
      </c>
      <c r="B981" s="23" t="s">
        <v>60</v>
      </c>
      <c r="C981" s="17" t="s">
        <v>34</v>
      </c>
      <c r="D981" s="24">
        <v>41640</v>
      </c>
      <c r="E981" s="24" t="str">
        <f>TEXT(Table2[[#This Row],[Month]],"mmmm")</f>
        <v>January</v>
      </c>
      <c r="F981" s="24" t="e">
        <f>CHOOSE(MONTH(Table2[[#This Row],[Actual Month]]),1,1,1,2,2,2,3,3,3,4,4,4)</f>
        <v>#VALUE!</v>
      </c>
      <c r="G981" s="17">
        <v>6</v>
      </c>
      <c r="H981" s="17" t="s">
        <v>60</v>
      </c>
      <c r="I981" s="23" t="s">
        <v>60</v>
      </c>
      <c r="J981" s="23" t="s">
        <v>60</v>
      </c>
      <c r="K981" s="7" t="s">
        <v>61</v>
      </c>
      <c r="L981" s="20">
        <v>181.90143900000001</v>
      </c>
    </row>
    <row r="982" spans="1:12" ht="14.25" hidden="1" customHeight="1">
      <c r="A982" s="17" t="s">
        <v>62</v>
      </c>
      <c r="B982" s="23" t="s">
        <v>60</v>
      </c>
      <c r="C982" s="17" t="s">
        <v>34</v>
      </c>
      <c r="D982" s="24">
        <v>41671</v>
      </c>
      <c r="E982" s="24" t="str">
        <f>TEXT(Table2[[#This Row],[Month]],"mmmm")</f>
        <v>February</v>
      </c>
      <c r="F982" s="24" t="e">
        <f>CHOOSE(MONTH(Table2[[#This Row],[Actual Month]]),1,1,1,2,2,2,3,3,3,4,4,4)</f>
        <v>#VALUE!</v>
      </c>
      <c r="G982" s="17">
        <v>6</v>
      </c>
      <c r="H982" s="17" t="s">
        <v>60</v>
      </c>
      <c r="I982" s="23" t="s">
        <v>60</v>
      </c>
      <c r="J982" s="23" t="s">
        <v>60</v>
      </c>
      <c r="K982" s="7" t="s">
        <v>61</v>
      </c>
      <c r="L982" s="20">
        <v>149.58676500000001</v>
      </c>
    </row>
    <row r="983" spans="1:12" ht="14.25" hidden="1" customHeight="1">
      <c r="A983" s="17" t="s">
        <v>62</v>
      </c>
      <c r="B983" s="23" t="s">
        <v>60</v>
      </c>
      <c r="C983" s="17" t="s">
        <v>34</v>
      </c>
      <c r="D983" s="24">
        <v>41699</v>
      </c>
      <c r="E983" s="24" t="str">
        <f>TEXT(Table2[[#This Row],[Month]],"mmmm")</f>
        <v>March</v>
      </c>
      <c r="F983" s="24" t="e">
        <f>CHOOSE(MONTH(Table2[[#This Row],[Actual Month]]),1,1,1,2,2,2,3,3,3,4,4,4)</f>
        <v>#VALUE!</v>
      </c>
      <c r="G983" s="17">
        <v>6</v>
      </c>
      <c r="H983" s="17" t="s">
        <v>60</v>
      </c>
      <c r="I983" s="23" t="s">
        <v>60</v>
      </c>
      <c r="J983" s="23" t="s">
        <v>60</v>
      </c>
      <c r="K983" s="7" t="s">
        <v>61</v>
      </c>
      <c r="L983" s="20">
        <v>181.40367599999999</v>
      </c>
    </row>
    <row r="984" spans="1:12" ht="14.25" hidden="1" customHeight="1">
      <c r="A984" s="17" t="s">
        <v>62</v>
      </c>
      <c r="B984" s="23" t="s">
        <v>60</v>
      </c>
      <c r="C984" s="17" t="s">
        <v>34</v>
      </c>
      <c r="D984" s="24">
        <v>41730</v>
      </c>
      <c r="E984" s="24" t="str">
        <f>TEXT(Table2[[#This Row],[Month]],"mmmm")</f>
        <v>April</v>
      </c>
      <c r="F984" s="24" t="e">
        <f>CHOOSE(MONTH(Table2[[#This Row],[Actual Month]]),1,1,1,2,2,2,3,3,3,4,4,4)</f>
        <v>#VALUE!</v>
      </c>
      <c r="G984" s="17">
        <v>6</v>
      </c>
      <c r="H984" s="17" t="s">
        <v>60</v>
      </c>
      <c r="I984" s="23" t="s">
        <v>60</v>
      </c>
      <c r="J984" s="23" t="s">
        <v>60</v>
      </c>
      <c r="K984" s="7" t="s">
        <v>61</v>
      </c>
      <c r="L984" s="20">
        <v>171.057864</v>
      </c>
    </row>
    <row r="985" spans="1:12" ht="14.25" hidden="1" customHeight="1">
      <c r="A985" s="17" t="s">
        <v>62</v>
      </c>
      <c r="B985" s="23" t="s">
        <v>60</v>
      </c>
      <c r="C985" s="17" t="s">
        <v>34</v>
      </c>
      <c r="D985" s="24">
        <v>41760</v>
      </c>
      <c r="E985" s="24" t="str">
        <f>TEXT(Table2[[#This Row],[Month]],"mmmm")</f>
        <v>May</v>
      </c>
      <c r="F985" s="24" t="e">
        <f>CHOOSE(MONTH(Table2[[#This Row],[Actual Month]]),1,1,1,2,2,2,3,3,3,4,4,4)</f>
        <v>#VALUE!</v>
      </c>
      <c r="G985" s="17">
        <v>6</v>
      </c>
      <c r="H985" s="17" t="s">
        <v>60</v>
      </c>
      <c r="I985" s="23" t="s">
        <v>60</v>
      </c>
      <c r="J985" s="23" t="s">
        <v>60</v>
      </c>
      <c r="K985" s="7" t="s">
        <v>61</v>
      </c>
      <c r="L985" s="20">
        <v>165.28699900000001</v>
      </c>
    </row>
    <row r="986" spans="1:12" ht="14.25" hidden="1" customHeight="1">
      <c r="A986" s="17" t="s">
        <v>62</v>
      </c>
      <c r="B986" s="23" t="s">
        <v>60</v>
      </c>
      <c r="C986" s="17" t="s">
        <v>34</v>
      </c>
      <c r="D986" s="24">
        <v>41791</v>
      </c>
      <c r="E986" s="24" t="str">
        <f>TEXT(Table2[[#This Row],[Month]],"mmmm")</f>
        <v>June</v>
      </c>
      <c r="F986" s="24" t="e">
        <f>CHOOSE(MONTH(Table2[[#This Row],[Actual Month]]),1,1,1,2,2,2,3,3,3,4,4,4)</f>
        <v>#VALUE!</v>
      </c>
      <c r="G986" s="17">
        <v>6</v>
      </c>
      <c r="H986" s="17" t="s">
        <v>60</v>
      </c>
      <c r="I986" s="23" t="s">
        <v>60</v>
      </c>
      <c r="J986" s="23" t="s">
        <v>60</v>
      </c>
      <c r="K986" s="7" t="s">
        <v>61</v>
      </c>
      <c r="L986" s="20">
        <v>149.50871699999999</v>
      </c>
    </row>
    <row r="987" spans="1:12" ht="14.25" hidden="1" customHeight="1">
      <c r="A987" s="17" t="s">
        <v>62</v>
      </c>
      <c r="B987" s="23" t="s">
        <v>60</v>
      </c>
      <c r="C987" s="17" t="s">
        <v>42</v>
      </c>
      <c r="D987" s="24">
        <v>41456</v>
      </c>
      <c r="E987" s="24" t="str">
        <f>TEXT(Table2[[#This Row],[Month]],"mmmm")</f>
        <v>July</v>
      </c>
      <c r="F987" s="24" t="e">
        <f>CHOOSE(MONTH(Table2[[#This Row],[Actual Month]]),1,1,1,2,2,2,3,3,3,4,4,4)</f>
        <v>#VALUE!</v>
      </c>
      <c r="G987" s="17">
        <v>6</v>
      </c>
      <c r="H987" s="17" t="s">
        <v>60</v>
      </c>
      <c r="I987" s="23" t="s">
        <v>60</v>
      </c>
      <c r="J987" s="23" t="s">
        <v>60</v>
      </c>
      <c r="K987" s="7" t="s">
        <v>61</v>
      </c>
      <c r="L987" s="19">
        <v>211.968999</v>
      </c>
    </row>
    <row r="988" spans="1:12" ht="14.25" hidden="1" customHeight="1">
      <c r="A988" s="17" t="s">
        <v>62</v>
      </c>
      <c r="B988" s="23" t="s">
        <v>60</v>
      </c>
      <c r="C988" s="17" t="s">
        <v>42</v>
      </c>
      <c r="D988" s="24">
        <v>41487</v>
      </c>
      <c r="E988" s="24" t="str">
        <f>TEXT(Table2[[#This Row],[Month]],"mmmm")</f>
        <v>August</v>
      </c>
      <c r="F988" s="24" t="e">
        <f>CHOOSE(MONTH(Table2[[#This Row],[Actual Month]]),1,1,1,2,2,2,3,3,3,4,4,4)</f>
        <v>#VALUE!</v>
      </c>
      <c r="G988" s="17">
        <v>6</v>
      </c>
      <c r="H988" s="17" t="s">
        <v>60</v>
      </c>
      <c r="I988" s="23" t="s">
        <v>60</v>
      </c>
      <c r="J988" s="23" t="s">
        <v>60</v>
      </c>
      <c r="K988" s="7" t="s">
        <v>61</v>
      </c>
      <c r="L988" s="19">
        <v>224.199051</v>
      </c>
    </row>
    <row r="989" spans="1:12" ht="14.25" hidden="1" customHeight="1">
      <c r="A989" s="17" t="s">
        <v>62</v>
      </c>
      <c r="B989" s="23" t="s">
        <v>60</v>
      </c>
      <c r="C989" s="17" t="s">
        <v>42</v>
      </c>
      <c r="D989" s="24">
        <v>41518</v>
      </c>
      <c r="E989" s="24" t="str">
        <f>TEXT(Table2[[#This Row],[Month]],"mmmm")</f>
        <v>September</v>
      </c>
      <c r="F989" s="24" t="e">
        <f>CHOOSE(MONTH(Table2[[#This Row],[Actual Month]]),1,1,1,2,2,2,3,3,3,4,4,4)</f>
        <v>#VALUE!</v>
      </c>
      <c r="G989" s="17">
        <v>6</v>
      </c>
      <c r="H989" s="17" t="s">
        <v>60</v>
      </c>
      <c r="I989" s="23" t="s">
        <v>60</v>
      </c>
      <c r="J989" s="23" t="s">
        <v>60</v>
      </c>
      <c r="K989" s="7" t="s">
        <v>61</v>
      </c>
      <c r="L989" s="19">
        <v>220.53646699999999</v>
      </c>
    </row>
    <row r="990" spans="1:12" ht="14.25" hidden="1" customHeight="1">
      <c r="A990" s="17" t="s">
        <v>62</v>
      </c>
      <c r="B990" s="23" t="s">
        <v>60</v>
      </c>
      <c r="C990" s="17" t="s">
        <v>42</v>
      </c>
      <c r="D990" s="24">
        <v>41548</v>
      </c>
      <c r="E990" s="24" t="str">
        <f>TEXT(Table2[[#This Row],[Month]],"mmmm")</f>
        <v>October</v>
      </c>
      <c r="F990" s="24" t="e">
        <f>CHOOSE(MONTH(Table2[[#This Row],[Actual Month]]),1,1,1,2,2,2,3,3,3,4,4,4)</f>
        <v>#VALUE!</v>
      </c>
      <c r="G990" s="17">
        <v>6</v>
      </c>
      <c r="H990" s="17" t="s">
        <v>60</v>
      </c>
      <c r="I990" s="23" t="s">
        <v>60</v>
      </c>
      <c r="J990" s="23" t="s">
        <v>60</v>
      </c>
      <c r="K990" s="7" t="s">
        <v>61</v>
      </c>
      <c r="L990" s="19">
        <v>306.76027599999998</v>
      </c>
    </row>
    <row r="991" spans="1:12" ht="14.25" hidden="1" customHeight="1">
      <c r="A991" s="17" t="s">
        <v>62</v>
      </c>
      <c r="B991" s="23" t="s">
        <v>60</v>
      </c>
      <c r="C991" s="17" t="s">
        <v>42</v>
      </c>
      <c r="D991" s="24">
        <v>41579</v>
      </c>
      <c r="E991" s="24" t="str">
        <f>TEXT(Table2[[#This Row],[Month]],"mmmm")</f>
        <v>November</v>
      </c>
      <c r="F991" s="24" t="e">
        <f>CHOOSE(MONTH(Table2[[#This Row],[Actual Month]]),1,1,1,2,2,2,3,3,3,4,4,4)</f>
        <v>#VALUE!</v>
      </c>
      <c r="G991" s="17">
        <v>6</v>
      </c>
      <c r="H991" s="17" t="s">
        <v>60</v>
      </c>
      <c r="I991" s="23" t="s">
        <v>60</v>
      </c>
      <c r="J991" s="23" t="s">
        <v>60</v>
      </c>
      <c r="K991" s="7" t="s">
        <v>61</v>
      </c>
      <c r="L991" s="19">
        <v>260.052864</v>
      </c>
    </row>
    <row r="992" spans="1:12" ht="14.25" hidden="1" customHeight="1">
      <c r="A992" s="17" t="s">
        <v>62</v>
      </c>
      <c r="B992" s="23" t="s">
        <v>60</v>
      </c>
      <c r="C992" s="17" t="s">
        <v>42</v>
      </c>
      <c r="D992" s="24">
        <v>41609</v>
      </c>
      <c r="E992" s="24" t="str">
        <f>TEXT(Table2[[#This Row],[Month]],"mmmm")</f>
        <v>December</v>
      </c>
      <c r="F992" s="24" t="e">
        <f>CHOOSE(MONTH(Table2[[#This Row],[Actual Month]]),1,1,1,2,2,2,3,3,3,4,4,4)</f>
        <v>#VALUE!</v>
      </c>
      <c r="G992" s="17">
        <v>6</v>
      </c>
      <c r="H992" s="17" t="s">
        <v>60</v>
      </c>
      <c r="I992" s="23" t="s">
        <v>60</v>
      </c>
      <c r="J992" s="23" t="s">
        <v>60</v>
      </c>
      <c r="K992" s="7" t="s">
        <v>61</v>
      </c>
      <c r="L992" s="19">
        <v>240.21016</v>
      </c>
    </row>
    <row r="993" spans="1:12" ht="14.25" hidden="1" customHeight="1">
      <c r="A993" s="17" t="s">
        <v>62</v>
      </c>
      <c r="B993" s="23" t="s">
        <v>60</v>
      </c>
      <c r="C993" s="17" t="s">
        <v>42</v>
      </c>
      <c r="D993" s="24">
        <v>41640</v>
      </c>
      <c r="E993" s="24" t="str">
        <f>TEXT(Table2[[#This Row],[Month]],"mmmm")</f>
        <v>January</v>
      </c>
      <c r="F993" s="24" t="e">
        <f>CHOOSE(MONTH(Table2[[#This Row],[Actual Month]]),1,1,1,2,2,2,3,3,3,4,4,4)</f>
        <v>#VALUE!</v>
      </c>
      <c r="G993" s="17">
        <v>6</v>
      </c>
      <c r="H993" s="17" t="s">
        <v>60</v>
      </c>
      <c r="I993" s="23" t="s">
        <v>60</v>
      </c>
      <c r="J993" s="23" t="s">
        <v>60</v>
      </c>
      <c r="K993" s="7" t="s">
        <v>61</v>
      </c>
      <c r="L993" s="19">
        <v>258.160549</v>
      </c>
    </row>
    <row r="994" spans="1:12" ht="14.25" hidden="1" customHeight="1">
      <c r="A994" s="17" t="s">
        <v>62</v>
      </c>
      <c r="B994" s="23" t="s">
        <v>60</v>
      </c>
      <c r="C994" s="17" t="s">
        <v>42</v>
      </c>
      <c r="D994" s="24">
        <v>41671</v>
      </c>
      <c r="E994" s="24" t="str">
        <f>TEXT(Table2[[#This Row],[Month]],"mmmm")</f>
        <v>February</v>
      </c>
      <c r="F994" s="24" t="e">
        <f>CHOOSE(MONTH(Table2[[#This Row],[Actual Month]]),1,1,1,2,2,2,3,3,3,4,4,4)</f>
        <v>#VALUE!</v>
      </c>
      <c r="G994" s="17">
        <v>6</v>
      </c>
      <c r="H994" s="17" t="s">
        <v>60</v>
      </c>
      <c r="I994" s="23" t="s">
        <v>60</v>
      </c>
      <c r="J994" s="23" t="s">
        <v>60</v>
      </c>
      <c r="K994" s="7" t="s">
        <v>61</v>
      </c>
      <c r="L994" s="19">
        <v>310.884524</v>
      </c>
    </row>
    <row r="995" spans="1:12" ht="14.25" hidden="1" customHeight="1">
      <c r="A995" s="17" t="s">
        <v>62</v>
      </c>
      <c r="B995" s="23" t="s">
        <v>60</v>
      </c>
      <c r="C995" s="17" t="s">
        <v>42</v>
      </c>
      <c r="D995" s="24">
        <v>41699</v>
      </c>
      <c r="E995" s="24" t="str">
        <f>TEXT(Table2[[#This Row],[Month]],"mmmm")</f>
        <v>March</v>
      </c>
      <c r="F995" s="24" t="e">
        <f>CHOOSE(MONTH(Table2[[#This Row],[Actual Month]]),1,1,1,2,2,2,3,3,3,4,4,4)</f>
        <v>#VALUE!</v>
      </c>
      <c r="G995" s="17">
        <v>6</v>
      </c>
      <c r="H995" s="17" t="s">
        <v>60</v>
      </c>
      <c r="I995" s="23" t="s">
        <v>60</v>
      </c>
      <c r="J995" s="23" t="s">
        <v>60</v>
      </c>
      <c r="K995" s="7" t="s">
        <v>61</v>
      </c>
      <c r="L995" s="19">
        <v>347.651006</v>
      </c>
    </row>
    <row r="996" spans="1:12" ht="14.25" hidden="1" customHeight="1">
      <c r="A996" s="17" t="s">
        <v>62</v>
      </c>
      <c r="B996" s="23" t="s">
        <v>60</v>
      </c>
      <c r="C996" s="17" t="s">
        <v>42</v>
      </c>
      <c r="D996" s="24">
        <v>41730</v>
      </c>
      <c r="E996" s="24" t="str">
        <f>TEXT(Table2[[#This Row],[Month]],"mmmm")</f>
        <v>April</v>
      </c>
      <c r="F996" s="24" t="e">
        <f>CHOOSE(MONTH(Table2[[#This Row],[Actual Month]]),1,1,1,2,2,2,3,3,3,4,4,4)</f>
        <v>#VALUE!</v>
      </c>
      <c r="G996" s="17">
        <v>6</v>
      </c>
      <c r="H996" s="17" t="s">
        <v>60</v>
      </c>
      <c r="I996" s="23" t="s">
        <v>60</v>
      </c>
      <c r="J996" s="23" t="s">
        <v>60</v>
      </c>
      <c r="K996" s="7" t="s">
        <v>61</v>
      </c>
      <c r="L996" s="19">
        <v>341.99016599999999</v>
      </c>
    </row>
    <row r="997" spans="1:12" ht="14.25" hidden="1" customHeight="1">
      <c r="A997" s="17" t="s">
        <v>62</v>
      </c>
      <c r="B997" s="23" t="s">
        <v>60</v>
      </c>
      <c r="C997" s="17" t="s">
        <v>42</v>
      </c>
      <c r="D997" s="24">
        <v>41760</v>
      </c>
      <c r="E997" s="24" t="str">
        <f>TEXT(Table2[[#This Row],[Month]],"mmmm")</f>
        <v>May</v>
      </c>
      <c r="F997" s="24" t="e">
        <f>CHOOSE(MONTH(Table2[[#This Row],[Actual Month]]),1,1,1,2,2,2,3,3,3,4,4,4)</f>
        <v>#VALUE!</v>
      </c>
      <c r="G997" s="17">
        <v>6</v>
      </c>
      <c r="H997" s="17" t="s">
        <v>60</v>
      </c>
      <c r="I997" s="23" t="s">
        <v>60</v>
      </c>
      <c r="J997" s="23" t="s">
        <v>60</v>
      </c>
      <c r="K997" s="7" t="s">
        <v>61</v>
      </c>
      <c r="L997" s="19">
        <v>301.18512999999996</v>
      </c>
    </row>
    <row r="998" spans="1:12" ht="14.25" hidden="1" customHeight="1">
      <c r="A998" s="17" t="s">
        <v>62</v>
      </c>
      <c r="B998" s="23" t="s">
        <v>60</v>
      </c>
      <c r="C998" s="17" t="s">
        <v>42</v>
      </c>
      <c r="D998" s="24">
        <v>41791</v>
      </c>
      <c r="E998" s="24" t="str">
        <f>TEXT(Table2[[#This Row],[Month]],"mmmm")</f>
        <v>June</v>
      </c>
      <c r="F998" s="24" t="e">
        <f>CHOOSE(MONTH(Table2[[#This Row],[Actual Month]]),1,1,1,2,2,2,3,3,3,4,4,4)</f>
        <v>#VALUE!</v>
      </c>
      <c r="G998" s="17">
        <v>6</v>
      </c>
      <c r="H998" s="17" t="s">
        <v>60</v>
      </c>
      <c r="I998" s="23" t="s">
        <v>60</v>
      </c>
      <c r="J998" s="23" t="s">
        <v>60</v>
      </c>
      <c r="K998" s="7" t="s">
        <v>61</v>
      </c>
      <c r="L998" s="19">
        <v>260.92</v>
      </c>
    </row>
    <row r="999" spans="1:12" ht="14.25" hidden="1" customHeight="1">
      <c r="A999" s="17" t="s">
        <v>62</v>
      </c>
      <c r="B999" s="23" t="s">
        <v>60</v>
      </c>
      <c r="C999" s="17" t="s">
        <v>43</v>
      </c>
      <c r="D999" s="24">
        <v>41456</v>
      </c>
      <c r="E999" s="24" t="str">
        <f>TEXT(Table2[[#This Row],[Month]],"mmmm")</f>
        <v>July</v>
      </c>
      <c r="F999" s="24" t="e">
        <f>CHOOSE(MONTH(Table2[[#This Row],[Actual Month]]),1,1,1,2,2,2,3,3,3,4,4,4)</f>
        <v>#VALUE!</v>
      </c>
      <c r="G999" s="17">
        <v>6</v>
      </c>
      <c r="H999" s="17" t="s">
        <v>60</v>
      </c>
      <c r="I999" s="23" t="s">
        <v>60</v>
      </c>
      <c r="J999" s="23" t="s">
        <v>60</v>
      </c>
      <c r="K999" s="7" t="s">
        <v>61</v>
      </c>
      <c r="L999" s="21">
        <v>234.24199100000001</v>
      </c>
    </row>
    <row r="1000" spans="1:12" ht="14.25" hidden="1" customHeight="1">
      <c r="A1000" s="17" t="s">
        <v>62</v>
      </c>
      <c r="B1000" s="23" t="s">
        <v>60</v>
      </c>
      <c r="C1000" s="17" t="s">
        <v>43</v>
      </c>
      <c r="D1000" s="24">
        <v>41487</v>
      </c>
      <c r="E1000" s="24" t="str">
        <f>TEXT(Table2[[#This Row],[Month]],"mmmm")</f>
        <v>August</v>
      </c>
      <c r="F1000" s="24" t="e">
        <f>CHOOSE(MONTH(Table2[[#This Row],[Actual Month]]),1,1,1,2,2,2,3,3,3,4,4,4)</f>
        <v>#VALUE!</v>
      </c>
      <c r="G1000" s="17">
        <v>6</v>
      </c>
      <c r="H1000" s="17" t="s">
        <v>60</v>
      </c>
      <c r="I1000" s="23" t="s">
        <v>60</v>
      </c>
      <c r="J1000" s="23" t="s">
        <v>60</v>
      </c>
      <c r="K1000" s="7" t="s">
        <v>61</v>
      </c>
      <c r="L1000" s="22">
        <v>203.740703</v>
      </c>
    </row>
    <row r="1001" spans="1:12" ht="14.25" hidden="1" customHeight="1">
      <c r="A1001" s="17" t="s">
        <v>62</v>
      </c>
      <c r="B1001" s="23" t="s">
        <v>60</v>
      </c>
      <c r="C1001" s="17" t="s">
        <v>43</v>
      </c>
      <c r="D1001" s="24">
        <v>41518</v>
      </c>
      <c r="E1001" s="24" t="str">
        <f>TEXT(Table2[[#This Row],[Month]],"mmmm")</f>
        <v>September</v>
      </c>
      <c r="F1001" s="24" t="e">
        <f>CHOOSE(MONTH(Table2[[#This Row],[Actual Month]]),1,1,1,2,2,2,3,3,3,4,4,4)</f>
        <v>#VALUE!</v>
      </c>
      <c r="G1001" s="17">
        <v>6</v>
      </c>
      <c r="H1001" s="17" t="s">
        <v>60</v>
      </c>
      <c r="I1001" s="23" t="s">
        <v>60</v>
      </c>
      <c r="J1001" s="23" t="s">
        <v>60</v>
      </c>
      <c r="K1001" s="7" t="s">
        <v>61</v>
      </c>
      <c r="L1001" s="22">
        <v>192.23546099999999</v>
      </c>
    </row>
    <row r="1002" spans="1:12" ht="14.25" hidden="1" customHeight="1">
      <c r="A1002" s="17" t="s">
        <v>62</v>
      </c>
      <c r="B1002" s="23" t="s">
        <v>60</v>
      </c>
      <c r="C1002" s="17" t="s">
        <v>43</v>
      </c>
      <c r="D1002" s="24">
        <v>41548</v>
      </c>
      <c r="E1002" s="24" t="str">
        <f>TEXT(Table2[[#This Row],[Month]],"mmmm")</f>
        <v>October</v>
      </c>
      <c r="F1002" s="24" t="e">
        <f>CHOOSE(MONTH(Table2[[#This Row],[Actual Month]]),1,1,1,2,2,2,3,3,3,4,4,4)</f>
        <v>#VALUE!</v>
      </c>
      <c r="G1002" s="17">
        <v>6</v>
      </c>
      <c r="H1002" s="17" t="s">
        <v>60</v>
      </c>
      <c r="I1002" s="23" t="s">
        <v>60</v>
      </c>
      <c r="J1002" s="23" t="s">
        <v>60</v>
      </c>
      <c r="K1002" s="7" t="s">
        <v>61</v>
      </c>
      <c r="L1002" s="22">
        <v>176.36956599999999</v>
      </c>
    </row>
    <row r="1003" spans="1:12" ht="14.25" hidden="1" customHeight="1">
      <c r="A1003" s="17" t="s">
        <v>62</v>
      </c>
      <c r="B1003" s="23" t="s">
        <v>60</v>
      </c>
      <c r="C1003" s="17" t="s">
        <v>43</v>
      </c>
      <c r="D1003" s="24">
        <v>41579</v>
      </c>
      <c r="E1003" s="24" t="str">
        <f>TEXT(Table2[[#This Row],[Month]],"mmmm")</f>
        <v>November</v>
      </c>
      <c r="F1003" s="24" t="e">
        <f>CHOOSE(MONTH(Table2[[#This Row],[Actual Month]]),1,1,1,2,2,2,3,3,3,4,4,4)</f>
        <v>#VALUE!</v>
      </c>
      <c r="G1003" s="17">
        <v>6</v>
      </c>
      <c r="H1003" s="17" t="s">
        <v>60</v>
      </c>
      <c r="I1003" s="23" t="s">
        <v>60</v>
      </c>
      <c r="J1003" s="23" t="s">
        <v>60</v>
      </c>
      <c r="K1003" s="7" t="s">
        <v>61</v>
      </c>
      <c r="L1003" s="22">
        <v>206.09105</v>
      </c>
    </row>
    <row r="1004" spans="1:12" ht="14.25" hidden="1" customHeight="1">
      <c r="A1004" s="17" t="s">
        <v>62</v>
      </c>
      <c r="B1004" s="23" t="s">
        <v>60</v>
      </c>
      <c r="C1004" s="17" t="s">
        <v>43</v>
      </c>
      <c r="D1004" s="24">
        <v>41609</v>
      </c>
      <c r="E1004" s="24" t="str">
        <f>TEXT(Table2[[#This Row],[Month]],"mmmm")</f>
        <v>December</v>
      </c>
      <c r="F1004" s="24" t="e">
        <f>CHOOSE(MONTH(Table2[[#This Row],[Actual Month]]),1,1,1,2,2,2,3,3,3,4,4,4)</f>
        <v>#VALUE!</v>
      </c>
      <c r="G1004" s="17">
        <v>6</v>
      </c>
      <c r="H1004" s="17" t="s">
        <v>60</v>
      </c>
      <c r="I1004" s="23" t="s">
        <v>60</v>
      </c>
      <c r="J1004" s="23" t="s">
        <v>60</v>
      </c>
      <c r="K1004" s="7" t="s">
        <v>61</v>
      </c>
      <c r="L1004" s="22">
        <v>141.32156660000001</v>
      </c>
    </row>
    <row r="1005" spans="1:12" ht="14.25" hidden="1" customHeight="1">
      <c r="A1005" s="17" t="s">
        <v>62</v>
      </c>
      <c r="B1005" s="23" t="s">
        <v>60</v>
      </c>
      <c r="C1005" s="17" t="s">
        <v>43</v>
      </c>
      <c r="D1005" s="24">
        <v>41640</v>
      </c>
      <c r="E1005" s="24" t="str">
        <f>TEXT(Table2[[#This Row],[Month]],"mmmm")</f>
        <v>January</v>
      </c>
      <c r="F1005" s="24" t="e">
        <f>CHOOSE(MONTH(Table2[[#This Row],[Actual Month]]),1,1,1,2,2,2,3,3,3,4,4,4)</f>
        <v>#VALUE!</v>
      </c>
      <c r="G1005" s="17">
        <v>6</v>
      </c>
      <c r="H1005" s="17" t="s">
        <v>60</v>
      </c>
      <c r="I1005" s="23" t="s">
        <v>60</v>
      </c>
      <c r="J1005" s="23" t="s">
        <v>60</v>
      </c>
      <c r="K1005" s="7" t="s">
        <v>61</v>
      </c>
      <c r="L1005" s="22">
        <v>214.20249699999999</v>
      </c>
    </row>
    <row r="1006" spans="1:12" ht="14.25" hidden="1" customHeight="1">
      <c r="A1006" s="17" t="s">
        <v>62</v>
      </c>
      <c r="B1006" s="23" t="s">
        <v>60</v>
      </c>
      <c r="C1006" s="17" t="s">
        <v>43</v>
      </c>
      <c r="D1006" s="24">
        <v>41671</v>
      </c>
      <c r="E1006" s="24" t="str">
        <f>TEXT(Table2[[#This Row],[Month]],"mmmm")</f>
        <v>February</v>
      </c>
      <c r="F1006" s="24" t="e">
        <f>CHOOSE(MONTH(Table2[[#This Row],[Actual Month]]),1,1,1,2,2,2,3,3,3,4,4,4)</f>
        <v>#VALUE!</v>
      </c>
      <c r="G1006" s="17">
        <v>6</v>
      </c>
      <c r="H1006" s="17" t="s">
        <v>60</v>
      </c>
      <c r="I1006" s="23" t="s">
        <v>60</v>
      </c>
      <c r="J1006" s="23" t="s">
        <v>60</v>
      </c>
      <c r="K1006" s="7" t="s">
        <v>61</v>
      </c>
      <c r="L1006" s="22">
        <v>211.43019899999999</v>
      </c>
    </row>
    <row r="1007" spans="1:12" ht="14.25" hidden="1" customHeight="1">
      <c r="A1007" s="17" t="s">
        <v>62</v>
      </c>
      <c r="B1007" s="23" t="s">
        <v>60</v>
      </c>
      <c r="C1007" s="17" t="s">
        <v>43</v>
      </c>
      <c r="D1007" s="24">
        <v>41699</v>
      </c>
      <c r="E1007" s="24" t="str">
        <f>TEXT(Table2[[#This Row],[Month]],"mmmm")</f>
        <v>March</v>
      </c>
      <c r="F1007" s="24" t="e">
        <f>CHOOSE(MONTH(Table2[[#This Row],[Actual Month]]),1,1,1,2,2,2,3,3,3,4,4,4)</f>
        <v>#VALUE!</v>
      </c>
      <c r="G1007" s="17">
        <v>6</v>
      </c>
      <c r="H1007" s="17" t="s">
        <v>60</v>
      </c>
      <c r="I1007" s="23" t="s">
        <v>60</v>
      </c>
      <c r="J1007" s="23" t="s">
        <v>60</v>
      </c>
      <c r="K1007" s="7" t="s">
        <v>61</v>
      </c>
      <c r="L1007" s="22">
        <v>141.81421700000001</v>
      </c>
    </row>
    <row r="1008" spans="1:12" ht="14.25" hidden="1" customHeight="1">
      <c r="A1008" s="17" t="s">
        <v>62</v>
      </c>
      <c r="B1008" s="23" t="s">
        <v>60</v>
      </c>
      <c r="C1008" s="17" t="s">
        <v>43</v>
      </c>
      <c r="D1008" s="24">
        <v>41730</v>
      </c>
      <c r="E1008" s="24" t="str">
        <f>TEXT(Table2[[#This Row],[Month]],"mmmm")</f>
        <v>April</v>
      </c>
      <c r="F1008" s="24" t="e">
        <f>CHOOSE(MONTH(Table2[[#This Row],[Actual Month]]),1,1,1,2,2,2,3,3,3,4,4,4)</f>
        <v>#VALUE!</v>
      </c>
      <c r="G1008" s="17">
        <v>6</v>
      </c>
      <c r="H1008" s="17" t="s">
        <v>60</v>
      </c>
      <c r="I1008" s="23" t="s">
        <v>60</v>
      </c>
      <c r="J1008" s="23" t="s">
        <v>60</v>
      </c>
      <c r="K1008" s="7" t="s">
        <v>61</v>
      </c>
      <c r="L1008" s="22">
        <v>118.441136</v>
      </c>
    </row>
    <row r="1009" spans="1:35" ht="14.25" hidden="1" customHeight="1">
      <c r="A1009" s="17" t="s">
        <v>62</v>
      </c>
      <c r="B1009" s="23" t="s">
        <v>60</v>
      </c>
      <c r="C1009" s="17" t="s">
        <v>43</v>
      </c>
      <c r="D1009" s="24">
        <v>41760</v>
      </c>
      <c r="E1009" s="24" t="str">
        <f>TEXT(Table2[[#This Row],[Month]],"mmmm")</f>
        <v>May</v>
      </c>
      <c r="F1009" s="24" t="e">
        <f>CHOOSE(MONTH(Table2[[#This Row],[Actual Month]]),1,1,1,2,2,2,3,3,3,4,4,4)</f>
        <v>#VALUE!</v>
      </c>
      <c r="G1009" s="17">
        <v>6</v>
      </c>
      <c r="H1009" s="17" t="s">
        <v>60</v>
      </c>
      <c r="I1009" s="23" t="s">
        <v>60</v>
      </c>
      <c r="J1009" s="23" t="s">
        <v>60</v>
      </c>
      <c r="K1009" s="7" t="s">
        <v>61</v>
      </c>
      <c r="L1009" s="22">
        <v>116.407369</v>
      </c>
    </row>
    <row r="1010" spans="1:35" ht="14.25" hidden="1" customHeight="1">
      <c r="A1010" s="17" t="s">
        <v>62</v>
      </c>
      <c r="B1010" s="23" t="s">
        <v>60</v>
      </c>
      <c r="C1010" s="17" t="s">
        <v>43</v>
      </c>
      <c r="D1010" s="24">
        <v>41791</v>
      </c>
      <c r="E1010" s="24" t="str">
        <f>TEXT(Table2[[#This Row],[Month]],"mmmm")</f>
        <v>June</v>
      </c>
      <c r="F1010" s="24" t="e">
        <f>CHOOSE(MONTH(Table2[[#This Row],[Actual Month]]),1,1,1,2,2,2,3,3,3,4,4,4)</f>
        <v>#VALUE!</v>
      </c>
      <c r="G1010" s="17">
        <v>6</v>
      </c>
      <c r="H1010" s="17" t="s">
        <v>60</v>
      </c>
      <c r="I1010" s="23" t="s">
        <v>60</v>
      </c>
      <c r="J1010" s="23" t="s">
        <v>60</v>
      </c>
      <c r="K1010" s="7" t="s">
        <v>61</v>
      </c>
      <c r="L1010" s="22">
        <v>140.38033399999998</v>
      </c>
    </row>
    <row r="1011" spans="1:35" ht="14.25" customHeight="1">
      <c r="A1011" s="17"/>
      <c r="B1011" s="23"/>
      <c r="C1011" s="17"/>
      <c r="D1011" s="185"/>
      <c r="E1011" s="185"/>
      <c r="F1011" s="185"/>
      <c r="G1011" s="17"/>
      <c r="H1011" s="17"/>
      <c r="I1011" s="23"/>
      <c r="J1011" s="23"/>
      <c r="K1011" s="7"/>
      <c r="L1011" s="22">
        <f>SUM(L3:L182)</f>
        <v>436865531.84415305</v>
      </c>
      <c r="V1011" t="s">
        <v>43</v>
      </c>
      <c r="W1011" s="184" t="s">
        <v>47</v>
      </c>
      <c r="X1011">
        <f>SUM(X921-X930)</f>
        <v>807625.81585453963</v>
      </c>
      <c r="Y1011" s="182">
        <f t="shared" ref="Y1011:AI1011" si="40">SUM(Y921-Y930)</f>
        <v>791757.38844656968</v>
      </c>
      <c r="Z1011" s="182">
        <f t="shared" si="40"/>
        <v>828363.86452719872</v>
      </c>
      <c r="AA1011" s="182">
        <f t="shared" si="40"/>
        <v>755005.97657066374</v>
      </c>
      <c r="AB1011" s="182">
        <f t="shared" si="40"/>
        <v>705785.73207596969</v>
      </c>
      <c r="AC1011" s="182">
        <f t="shared" si="40"/>
        <v>-87642.560583191225</v>
      </c>
      <c r="AD1011" s="182">
        <f t="shared" si="40"/>
        <v>-458247.87508581905</v>
      </c>
      <c r="AE1011" s="182">
        <f t="shared" si="40"/>
        <v>-651850.71276154811</v>
      </c>
      <c r="AF1011" s="182">
        <f t="shared" si="40"/>
        <v>-478167.2517812876</v>
      </c>
      <c r="AG1011" s="182">
        <f t="shared" si="40"/>
        <v>-1217416.7731907084</v>
      </c>
      <c r="AH1011" s="182">
        <f t="shared" si="40"/>
        <v>-1353294.8837042174</v>
      </c>
      <c r="AI1011" s="182">
        <f t="shared" si="40"/>
        <v>-171747.98783790413</v>
      </c>
    </row>
    <row r="1012" spans="1:35" ht="15" customHeight="1">
      <c r="W1012" s="184" t="s">
        <v>57</v>
      </c>
      <c r="X1012" s="182">
        <f t="shared" ref="X1012:AI1018" si="41">SUM(X922-X931)</f>
        <v>51874.317204840016</v>
      </c>
      <c r="Y1012" s="182">
        <f t="shared" si="41"/>
        <v>52619.639805719722</v>
      </c>
      <c r="Z1012" s="182">
        <f t="shared" si="41"/>
        <v>142908.15361679997</v>
      </c>
      <c r="AA1012" s="182">
        <f t="shared" si="41"/>
        <v>-6829.9136684997939</v>
      </c>
      <c r="AB1012" s="182">
        <f t="shared" si="41"/>
        <v>193986.53268052498</v>
      </c>
      <c r="AC1012" s="182">
        <f t="shared" si="41"/>
        <v>44615.107657575049</v>
      </c>
      <c r="AD1012" s="182">
        <f t="shared" si="41"/>
        <v>122302.42487189989</v>
      </c>
      <c r="AE1012" s="182">
        <f t="shared" si="41"/>
        <v>-985786.14931390015</v>
      </c>
      <c r="AF1012" s="182">
        <f t="shared" si="41"/>
        <v>37746.248196149711</v>
      </c>
      <c r="AG1012" s="182">
        <f t="shared" si="41"/>
        <v>-1018981.50107932</v>
      </c>
      <c r="AH1012" s="182">
        <f t="shared" si="41"/>
        <v>-989071.66416340088</v>
      </c>
      <c r="AI1012" s="182">
        <f t="shared" si="41"/>
        <v>43732.019068334717</v>
      </c>
    </row>
    <row r="1013" spans="1:35" ht="15" customHeight="1">
      <c r="W1013" s="184" t="s">
        <v>55</v>
      </c>
      <c r="X1013" s="182">
        <f t="shared" si="41"/>
        <v>-7114.6229236173094</v>
      </c>
      <c r="Y1013" s="182">
        <f t="shared" si="41"/>
        <v>-11453.781870039587</v>
      </c>
      <c r="Z1013" s="182">
        <f t="shared" si="41"/>
        <v>17415.30726575639</v>
      </c>
      <c r="AA1013" s="182">
        <f t="shared" si="41"/>
        <v>7267.0281432839984</v>
      </c>
      <c r="AB1013" s="182">
        <f t="shared" si="41"/>
        <v>12050.396946274064</v>
      </c>
      <c r="AC1013" s="182">
        <f t="shared" si="41"/>
        <v>-3183.3482220540027</v>
      </c>
      <c r="AD1013" s="182">
        <f t="shared" si="41"/>
        <v>-5883.390333311414</v>
      </c>
      <c r="AE1013" s="182">
        <f t="shared" si="41"/>
        <v>5417.0564281470142</v>
      </c>
      <c r="AF1013" s="182">
        <f t="shared" si="41"/>
        <v>1010.2672311322531</v>
      </c>
      <c r="AG1013" s="182">
        <f t="shared" si="41"/>
        <v>668.58408260279975</v>
      </c>
      <c r="AH1013" s="182">
        <f t="shared" si="41"/>
        <v>5901.3013517640065</v>
      </c>
      <c r="AI1013" s="182">
        <f t="shared" si="41"/>
        <v>-3841.1754328174284</v>
      </c>
    </row>
    <row r="1014" spans="1:35" ht="15" customHeight="1">
      <c r="W1014" s="184" t="s">
        <v>52</v>
      </c>
      <c r="X1014" s="182">
        <f t="shared" si="41"/>
        <v>417901.91216113081</v>
      </c>
      <c r="Y1014" s="182">
        <f t="shared" si="41"/>
        <v>236053.14580242708</v>
      </c>
      <c r="Z1014" s="182">
        <f t="shared" si="41"/>
        <v>379888.84726444073</v>
      </c>
      <c r="AA1014" s="182">
        <f t="shared" si="41"/>
        <v>303903.83859357587</v>
      </c>
      <c r="AB1014" s="182">
        <f t="shared" si="41"/>
        <v>298743.90671202471</v>
      </c>
      <c r="AC1014" s="182">
        <f t="shared" si="41"/>
        <v>-29828.386262492975</v>
      </c>
      <c r="AD1014" s="182">
        <f t="shared" si="41"/>
        <v>-188562.75213934085</v>
      </c>
      <c r="AE1014" s="182">
        <f t="shared" si="41"/>
        <v>-109901.49350492517</v>
      </c>
      <c r="AF1014" s="182">
        <f t="shared" si="41"/>
        <v>-233405.03590466396</v>
      </c>
      <c r="AG1014" s="182">
        <f t="shared" si="41"/>
        <v>-114208.18585712637</v>
      </c>
      <c r="AH1014" s="182">
        <f t="shared" si="41"/>
        <v>-126625.06614785024</v>
      </c>
      <c r="AI1014" s="182">
        <f t="shared" si="41"/>
        <v>-23865.983399840421</v>
      </c>
    </row>
    <row r="1015" spans="1:35" ht="15" customHeight="1">
      <c r="W1015" s="184" t="s">
        <v>54</v>
      </c>
      <c r="X1015" s="182">
        <f t="shared" si="41"/>
        <v>37460.093172223773</v>
      </c>
      <c r="Y1015" s="182">
        <f t="shared" si="41"/>
        <v>33120.739490498498</v>
      </c>
      <c r="Z1015" s="182">
        <f t="shared" si="41"/>
        <v>1208.223480578512</v>
      </c>
      <c r="AA1015" s="182">
        <f t="shared" si="41"/>
        <v>21342.114231328829</v>
      </c>
      <c r="AB1015" s="182">
        <f t="shared" si="41"/>
        <v>24342.405861395702</v>
      </c>
      <c r="AC1015" s="182">
        <f t="shared" si="41"/>
        <v>22356.934771626024</v>
      </c>
      <c r="AD1015" s="182">
        <f t="shared" si="41"/>
        <v>15735.632288781635</v>
      </c>
      <c r="AE1015" s="182">
        <f t="shared" si="41"/>
        <v>3492.3957574662054</v>
      </c>
      <c r="AF1015" s="182">
        <f t="shared" si="41"/>
        <v>-12297.875686808431</v>
      </c>
      <c r="AG1015" s="182">
        <f t="shared" si="41"/>
        <v>5222.1293202935776</v>
      </c>
      <c r="AH1015" s="182">
        <f t="shared" si="41"/>
        <v>-15228.896186774364</v>
      </c>
      <c r="AI1015" s="182">
        <f t="shared" si="41"/>
        <v>36612.33494485321</v>
      </c>
    </row>
    <row r="1016" spans="1:35" ht="15" customHeight="1">
      <c r="W1016" s="184" t="s">
        <v>53</v>
      </c>
      <c r="X1016" s="182">
        <f t="shared" si="41"/>
        <v>4021.2648995999771</v>
      </c>
      <c r="Y1016" s="182">
        <f t="shared" si="41"/>
        <v>-10351.732792830007</v>
      </c>
      <c r="Z1016" s="182">
        <f t="shared" si="41"/>
        <v>-17728.189511174976</v>
      </c>
      <c r="AA1016" s="182">
        <f t="shared" si="41"/>
        <v>-13136.200622414995</v>
      </c>
      <c r="AB1016" s="182">
        <f t="shared" si="41"/>
        <v>-755.03740264874068</v>
      </c>
      <c r="AC1016" s="182">
        <f t="shared" si="41"/>
        <v>-1148.3940195000032</v>
      </c>
      <c r="AD1016" s="182">
        <f t="shared" si="41"/>
        <v>-10927.522422765003</v>
      </c>
      <c r="AE1016" s="182">
        <f t="shared" si="41"/>
        <v>1447.7070143249875</v>
      </c>
      <c r="AF1016" s="182">
        <f t="shared" si="41"/>
        <v>-2571.9257349337568</v>
      </c>
      <c r="AG1016" s="182">
        <f t="shared" si="41"/>
        <v>3909.1414112399943</v>
      </c>
      <c r="AH1016" s="182">
        <f t="shared" si="41"/>
        <v>-3668.7984594300069</v>
      </c>
      <c r="AI1016" s="182">
        <f t="shared" si="41"/>
        <v>-1764.1366503149911</v>
      </c>
    </row>
    <row r="1017" spans="1:35" ht="15" customHeight="1">
      <c r="W1017" s="184" t="s">
        <v>50</v>
      </c>
      <c r="X1017" s="182">
        <f t="shared" si="41"/>
        <v>376239.59716882487</v>
      </c>
      <c r="Y1017" s="182">
        <f t="shared" si="41"/>
        <v>400253.65286010003</v>
      </c>
      <c r="Z1017" s="182">
        <f t="shared" si="41"/>
        <v>383930.33315422491</v>
      </c>
      <c r="AA1017" s="182">
        <f t="shared" si="41"/>
        <v>365058.88558132504</v>
      </c>
      <c r="AB1017" s="182">
        <f t="shared" si="41"/>
        <v>293980.58869798132</v>
      </c>
      <c r="AC1017" s="182">
        <f t="shared" si="41"/>
        <v>21675.937118062517</v>
      </c>
      <c r="AD1017" s="182">
        <f t="shared" si="41"/>
        <v>-217937.40371910005</v>
      </c>
      <c r="AE1017" s="182">
        <f t="shared" si="41"/>
        <v>-156154.94295423757</v>
      </c>
      <c r="AF1017" s="182">
        <f t="shared" si="41"/>
        <v>-191506.70040693739</v>
      </c>
      <c r="AG1017" s="182">
        <f t="shared" si="41"/>
        <v>-88660.939224000089</v>
      </c>
      <c r="AH1017" s="182">
        <f t="shared" si="41"/>
        <v>-158135.621540325</v>
      </c>
      <c r="AI1017" s="182">
        <f t="shared" si="41"/>
        <v>-51299.236805212451</v>
      </c>
    </row>
    <row r="1018" spans="1:35" ht="15" customHeight="1">
      <c r="W1018" s="184" t="s">
        <v>49</v>
      </c>
      <c r="X1018" s="182">
        <f t="shared" si="41"/>
        <v>437146.68065439153</v>
      </c>
      <c r="Y1018" s="182">
        <f t="shared" si="41"/>
        <v>437680.07246620813</v>
      </c>
      <c r="Z1018" s="182">
        <f t="shared" si="41"/>
        <v>470330.22102838173</v>
      </c>
      <c r="AA1018" s="182">
        <f t="shared" si="41"/>
        <v>449831.77403474692</v>
      </c>
      <c r="AB1018" s="182">
        <f t="shared" si="41"/>
        <v>330357.90355893015</v>
      </c>
      <c r="AC1018" s="182">
        <f t="shared" si="41"/>
        <v>-18836.532904848806</v>
      </c>
      <c r="AD1018" s="182">
        <f t="shared" si="41"/>
        <v>-199205.82180450892</v>
      </c>
      <c r="AE1018" s="182">
        <f t="shared" si="41"/>
        <v>-179805.21117916494</v>
      </c>
      <c r="AF1018" s="182">
        <f t="shared" si="41"/>
        <v>-287759.63330712018</v>
      </c>
      <c r="AG1018" s="182">
        <f t="shared" si="41"/>
        <v>-109790.45305815595</v>
      </c>
      <c r="AH1018" s="182">
        <f t="shared" si="41"/>
        <v>-166079.48089964397</v>
      </c>
      <c r="AI1018" s="182">
        <f t="shared" si="41"/>
        <v>80096.446389170131</v>
      </c>
    </row>
  </sheetData>
  <pageMargins left="0.7" right="0.7" top="0.75" bottom="0.75" header="0" footer="0"/>
  <pageSetup paperSize="9" orientation="portrait"/>
  <tableParts count="1">
    <tablePart r:id="rId4"/>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A25A88-8025-43AD-B7A1-9D1D6FA5B425}">
  <dimension ref="A3:E13"/>
  <sheetViews>
    <sheetView workbookViewId="0">
      <selection activeCell="C10" sqref="C10:C13"/>
    </sheetView>
  </sheetViews>
  <sheetFormatPr defaultRowHeight="15"/>
  <cols>
    <col min="1" max="1" width="13.140625" bestFit="1" customWidth="1"/>
    <col min="2" max="2" width="14.5703125" bestFit="1" customWidth="1"/>
    <col min="3" max="3" width="44.85546875" bestFit="1" customWidth="1"/>
  </cols>
  <sheetData>
    <row r="3" spans="1:5">
      <c r="A3" s="183" t="s">
        <v>254</v>
      </c>
      <c r="B3" s="203" t="s">
        <v>339</v>
      </c>
      <c r="C3" s="203" t="s">
        <v>340</v>
      </c>
    </row>
    <row r="4" spans="1:5">
      <c r="A4" s="184">
        <v>1</v>
      </c>
      <c r="B4" s="186">
        <v>360</v>
      </c>
      <c r="C4" s="186">
        <v>2273.0746540359823</v>
      </c>
      <c r="E4" s="171">
        <v>84.842964841069161</v>
      </c>
    </row>
    <row r="5" spans="1:5">
      <c r="A5" s="184">
        <v>2</v>
      </c>
      <c r="B5" s="186">
        <v>728</v>
      </c>
      <c r="C5" s="186">
        <v>2186.6568983073435</v>
      </c>
      <c r="E5" s="171">
        <v>71.986948061858726</v>
      </c>
    </row>
    <row r="6" spans="1:5">
      <c r="A6" s="184">
        <v>3</v>
      </c>
      <c r="B6" s="186">
        <v>1104</v>
      </c>
      <c r="C6" s="186">
        <v>2213.1270634767511</v>
      </c>
      <c r="E6" s="171">
        <v>75.212855120498418</v>
      </c>
    </row>
    <row r="7" spans="1:5">
      <c r="A7" s="184">
        <v>4</v>
      </c>
      <c r="B7" s="186">
        <v>1472</v>
      </c>
      <c r="C7" s="186">
        <v>2204.0738958857664</v>
      </c>
      <c r="E7" s="171">
        <v>74.397746376517489</v>
      </c>
    </row>
    <row r="8" spans="1:5">
      <c r="A8" s="184" t="s">
        <v>255</v>
      </c>
      <c r="B8" s="186">
        <v>3664</v>
      </c>
      <c r="C8" s="186">
        <v>2219.0273558097429</v>
      </c>
    </row>
    <row r="10" spans="1:5">
      <c r="C10" s="171">
        <v>2273.0746540359823</v>
      </c>
    </row>
    <row r="11" spans="1:5">
      <c r="C11" s="171">
        <v>2186.6568983073435</v>
      </c>
    </row>
    <row r="12" spans="1:5">
      <c r="C12" s="171">
        <v>2213.1270634767511</v>
      </c>
    </row>
    <row r="13" spans="1:5">
      <c r="C13" s="171">
        <v>2204.0738958857664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DH5856"/>
  <sheetViews>
    <sheetView zoomScale="77" zoomScaleNormal="100" workbookViewId="0">
      <selection activeCell="B11" sqref="B11"/>
    </sheetView>
  </sheetViews>
  <sheetFormatPr defaultColWidth="14.42578125" defaultRowHeight="15" customHeight="1"/>
  <cols>
    <col min="1" max="1" width="20.85546875" customWidth="1"/>
    <col min="2" max="3" width="20.85546875" style="203" customWidth="1"/>
    <col min="4" max="4" width="36" bestFit="1" customWidth="1"/>
    <col min="5" max="5" width="19" bestFit="1" customWidth="1"/>
    <col min="6" max="6" width="22" bestFit="1" customWidth="1"/>
    <col min="7" max="7" width="10.85546875" customWidth="1"/>
    <col min="8" max="16" width="8.7109375" customWidth="1"/>
    <col min="17" max="17" width="15" bestFit="1" customWidth="1"/>
    <col min="18" max="18" width="26" bestFit="1" customWidth="1"/>
    <col min="19" max="19" width="18" bestFit="1" customWidth="1"/>
    <col min="20" max="33" width="12.5703125" bestFit="1" customWidth="1"/>
    <col min="34" max="34" width="40.28515625" bestFit="1" customWidth="1"/>
    <col min="35" max="35" width="35.42578125" bestFit="1" customWidth="1"/>
    <col min="36" max="46" width="40" bestFit="1" customWidth="1"/>
    <col min="47" max="47" width="24.140625" bestFit="1" customWidth="1"/>
    <col min="48" max="48" width="13.28515625" customWidth="1"/>
    <col min="49" max="49" width="14.42578125" customWidth="1"/>
    <col min="50" max="50" width="40.28515625" bestFit="1" customWidth="1"/>
    <col min="51" max="51" width="45.28515625" bestFit="1" customWidth="1"/>
    <col min="52" max="52" width="42.7109375" bestFit="1" customWidth="1"/>
    <col min="53" max="54" width="12.42578125" bestFit="1" customWidth="1"/>
    <col min="55" max="55" width="10.28515625" bestFit="1" customWidth="1"/>
    <col min="56" max="56" width="9.28515625" bestFit="1" customWidth="1"/>
    <col min="57" max="57" width="8.28515625" bestFit="1" customWidth="1"/>
    <col min="58" max="58" width="9.28515625" bestFit="1" customWidth="1"/>
    <col min="59" max="59" width="8.28515625" bestFit="1" customWidth="1"/>
    <col min="60" max="61" width="12.42578125" bestFit="1" customWidth="1"/>
    <col min="62" max="62" width="9.28515625" bestFit="1" customWidth="1"/>
    <col min="63" max="65" width="12.42578125" bestFit="1" customWidth="1"/>
    <col min="66" max="67" width="8.28515625" bestFit="1" customWidth="1"/>
    <col min="68" max="70" width="12.42578125" bestFit="1" customWidth="1"/>
    <col min="71" max="71" width="9.28515625" bestFit="1" customWidth="1"/>
    <col min="72" max="72" width="7.85546875" bestFit="1" customWidth="1"/>
    <col min="73" max="74" width="12.42578125" bestFit="1" customWidth="1"/>
    <col min="75" max="75" width="7.85546875" bestFit="1" customWidth="1"/>
    <col min="76" max="77" width="12.42578125" bestFit="1" customWidth="1"/>
    <col min="78" max="81" width="16.28515625" bestFit="1" customWidth="1"/>
    <col min="82" max="83" width="16.28515625" style="203" bestFit="1" customWidth="1"/>
    <col min="84" max="84" width="16.28515625" bestFit="1" customWidth="1"/>
    <col min="85" max="85" width="34.140625" bestFit="1" customWidth="1"/>
    <col min="86" max="86" width="16.7109375" bestFit="1" customWidth="1"/>
    <col min="87" max="88" width="13.5703125" bestFit="1" customWidth="1"/>
    <col min="89" max="89" width="12.42578125" bestFit="1" customWidth="1"/>
    <col min="90" max="98" width="13.5703125" bestFit="1" customWidth="1"/>
    <col min="99" max="99" width="9" bestFit="1" customWidth="1"/>
    <col min="100" max="100" width="12" bestFit="1" customWidth="1"/>
    <col min="101" max="101" width="12.7109375" bestFit="1" customWidth="1"/>
    <col min="102" max="102" width="15.85546875" bestFit="1" customWidth="1"/>
    <col min="103" max="103" width="10" bestFit="1" customWidth="1"/>
    <col min="104" max="104" width="13.140625" bestFit="1" customWidth="1"/>
    <col min="105" max="105" width="12.28515625" bestFit="1" customWidth="1"/>
    <col min="106" max="106" width="15.42578125" bestFit="1" customWidth="1"/>
    <col min="107" max="107" width="12" bestFit="1" customWidth="1"/>
    <col min="108" max="108" width="15.140625" bestFit="1" customWidth="1"/>
    <col min="109" max="109" width="11.28515625" bestFit="1" customWidth="1"/>
    <col min="110" max="110" width="7.5703125" bestFit="1" customWidth="1"/>
    <col min="111" max="111" width="12.28515625" bestFit="1" customWidth="1"/>
    <col min="112" max="112" width="9.140625" bestFit="1" customWidth="1"/>
    <col min="113" max="113" width="7.5703125" bestFit="1" customWidth="1"/>
    <col min="114" max="114" width="8.140625" bestFit="1" customWidth="1"/>
    <col min="115" max="117" width="12.28515625" bestFit="1" customWidth="1"/>
    <col min="118" max="118" width="7.5703125" bestFit="1" customWidth="1"/>
    <col min="119" max="119" width="12.28515625" bestFit="1" customWidth="1"/>
    <col min="120" max="120" width="7.5703125" bestFit="1" customWidth="1"/>
    <col min="121" max="121" width="8.140625" bestFit="1" customWidth="1"/>
    <col min="122" max="123" width="12.28515625" bestFit="1" customWidth="1"/>
    <col min="124" max="125" width="9.140625" bestFit="1" customWidth="1"/>
    <col min="126" max="127" width="12.28515625" bestFit="1" customWidth="1"/>
    <col min="128" max="128" width="7.5703125" bestFit="1" customWidth="1"/>
    <col min="129" max="129" width="9.140625" bestFit="1" customWidth="1"/>
    <col min="130" max="134" width="12.28515625" bestFit="1" customWidth="1"/>
    <col min="135" max="135" width="7.5703125" bestFit="1" customWidth="1"/>
    <col min="136" max="144" width="12.28515625" bestFit="1" customWidth="1"/>
    <col min="145" max="146" width="7.5703125" bestFit="1" customWidth="1"/>
    <col min="147" max="147" width="9.140625" bestFit="1" customWidth="1"/>
    <col min="148" max="148" width="7.5703125" bestFit="1" customWidth="1"/>
    <col min="149" max="149" width="12.28515625" bestFit="1" customWidth="1"/>
    <col min="150" max="150" width="9.140625" bestFit="1" customWidth="1"/>
    <col min="151" max="151" width="7.5703125" bestFit="1" customWidth="1"/>
    <col min="152" max="152" width="12.28515625" bestFit="1" customWidth="1"/>
    <col min="153" max="153" width="9.140625" bestFit="1" customWidth="1"/>
    <col min="154" max="156" width="7.5703125" bestFit="1" customWidth="1"/>
    <col min="157" max="159" width="12.28515625" bestFit="1" customWidth="1"/>
    <col min="160" max="160" width="9.140625" bestFit="1" customWidth="1"/>
    <col min="161" max="161" width="12.28515625" bestFit="1" customWidth="1"/>
    <col min="162" max="162" width="8.140625" bestFit="1" customWidth="1"/>
    <col min="163" max="163" width="9.140625" bestFit="1" customWidth="1"/>
    <col min="164" max="169" width="12.28515625" bestFit="1" customWidth="1"/>
    <col min="170" max="170" width="9.140625" bestFit="1" customWidth="1"/>
    <col min="171" max="171" width="8.140625" bestFit="1" customWidth="1"/>
    <col min="172" max="172" width="9.140625" bestFit="1" customWidth="1"/>
    <col min="173" max="173" width="12.28515625" bestFit="1" customWidth="1"/>
    <col min="174" max="174" width="7.5703125" bestFit="1" customWidth="1"/>
    <col min="175" max="179" width="12.28515625" bestFit="1" customWidth="1"/>
    <col min="180" max="180" width="9.140625" bestFit="1" customWidth="1"/>
    <col min="181" max="181" width="8.140625" bestFit="1" customWidth="1"/>
    <col min="182" max="182" width="12.28515625" bestFit="1" customWidth="1"/>
    <col min="183" max="183" width="10.140625" bestFit="1" customWidth="1"/>
    <col min="184" max="185" width="9.140625" bestFit="1" customWidth="1"/>
    <col min="186" max="187" width="12.28515625" bestFit="1" customWidth="1"/>
    <col min="188" max="188" width="8.140625" bestFit="1" customWidth="1"/>
    <col min="189" max="190" width="12.28515625" bestFit="1" customWidth="1"/>
    <col min="191" max="191" width="7.5703125" bestFit="1" customWidth="1"/>
    <col min="192" max="193" width="8.140625" bestFit="1" customWidth="1"/>
    <col min="194" max="196" width="12.28515625" bestFit="1" customWidth="1"/>
    <col min="197" max="197" width="7.5703125" bestFit="1" customWidth="1"/>
    <col min="198" max="198" width="12.28515625" bestFit="1" customWidth="1"/>
    <col min="199" max="199" width="9.140625" bestFit="1" customWidth="1"/>
    <col min="200" max="200" width="12.28515625" bestFit="1" customWidth="1"/>
    <col min="201" max="201" width="9.140625" bestFit="1" customWidth="1"/>
    <col min="202" max="207" width="12.28515625" bestFit="1" customWidth="1"/>
    <col min="208" max="208" width="8.140625" bestFit="1" customWidth="1"/>
    <col min="209" max="210" width="12.28515625" bestFit="1" customWidth="1"/>
    <col min="211" max="211" width="7.5703125" bestFit="1" customWidth="1"/>
    <col min="212" max="212" width="12.28515625" bestFit="1" customWidth="1"/>
    <col min="213" max="213" width="8.140625" bestFit="1" customWidth="1"/>
    <col min="214" max="217" width="12.28515625" bestFit="1" customWidth="1"/>
    <col min="218" max="218" width="7.5703125" bestFit="1" customWidth="1"/>
    <col min="219" max="223" width="12.28515625" bestFit="1" customWidth="1"/>
    <col min="224" max="224" width="7.5703125" bestFit="1" customWidth="1"/>
    <col min="225" max="225" width="8.140625" bestFit="1" customWidth="1"/>
    <col min="226" max="230" width="12.28515625" bestFit="1" customWidth="1"/>
    <col min="231" max="231" width="7.5703125" bestFit="1" customWidth="1"/>
    <col min="232" max="235" width="12.28515625" bestFit="1" customWidth="1"/>
    <col min="236" max="236" width="8.140625" bestFit="1" customWidth="1"/>
    <col min="237" max="239" width="12.28515625" bestFit="1" customWidth="1"/>
    <col min="240" max="240" width="8.140625" bestFit="1" customWidth="1"/>
    <col min="241" max="242" width="12.28515625" bestFit="1" customWidth="1"/>
    <col min="243" max="243" width="8.140625" bestFit="1" customWidth="1"/>
    <col min="244" max="244" width="12.28515625" bestFit="1" customWidth="1"/>
    <col min="245" max="245" width="7.5703125" bestFit="1" customWidth="1"/>
    <col min="246" max="247" width="12.28515625" bestFit="1" customWidth="1"/>
    <col min="248" max="248" width="7.5703125" bestFit="1" customWidth="1"/>
    <col min="249" max="249" width="9.140625" bestFit="1" customWidth="1"/>
    <col min="250" max="254" width="12.28515625" bestFit="1" customWidth="1"/>
    <col min="255" max="255" width="9.140625" bestFit="1" customWidth="1"/>
    <col min="256" max="258" width="12.28515625" bestFit="1" customWidth="1"/>
    <col min="259" max="259" width="9.140625" bestFit="1" customWidth="1"/>
    <col min="260" max="260" width="12.28515625" bestFit="1" customWidth="1"/>
    <col min="261" max="261" width="9.140625" bestFit="1" customWidth="1"/>
    <col min="262" max="262" width="12.28515625" bestFit="1" customWidth="1"/>
    <col min="263" max="263" width="7.5703125" bestFit="1" customWidth="1"/>
    <col min="264" max="265" width="9.140625" bestFit="1" customWidth="1"/>
    <col min="266" max="266" width="7.5703125" bestFit="1" customWidth="1"/>
    <col min="267" max="268" width="12.28515625" bestFit="1" customWidth="1"/>
    <col min="269" max="269" width="8.140625" bestFit="1" customWidth="1"/>
    <col min="270" max="270" width="12.28515625" bestFit="1" customWidth="1"/>
    <col min="271" max="271" width="7.5703125" bestFit="1" customWidth="1"/>
    <col min="272" max="272" width="12.28515625" bestFit="1" customWidth="1"/>
    <col min="273" max="273" width="8.140625" bestFit="1" customWidth="1"/>
    <col min="274" max="275" width="7.5703125" bestFit="1" customWidth="1"/>
    <col min="276" max="276" width="12.28515625" bestFit="1" customWidth="1"/>
    <col min="277" max="277" width="9.140625" bestFit="1" customWidth="1"/>
    <col min="278" max="283" width="12.28515625" bestFit="1" customWidth="1"/>
    <col min="284" max="285" width="8.140625" bestFit="1" customWidth="1"/>
    <col min="286" max="286" width="7.5703125" bestFit="1" customWidth="1"/>
    <col min="287" max="288" width="12.28515625" bestFit="1" customWidth="1"/>
    <col min="289" max="289" width="8.140625" bestFit="1" customWidth="1"/>
    <col min="290" max="290" width="7.5703125" bestFit="1" customWidth="1"/>
    <col min="291" max="294" width="12.28515625" bestFit="1" customWidth="1"/>
    <col min="295" max="295" width="9.140625" bestFit="1" customWidth="1"/>
    <col min="296" max="296" width="7.5703125" bestFit="1" customWidth="1"/>
    <col min="297" max="298" width="8.140625" bestFit="1" customWidth="1"/>
    <col min="299" max="299" width="12.28515625" bestFit="1" customWidth="1"/>
    <col min="300" max="300" width="7.5703125" bestFit="1" customWidth="1"/>
    <col min="301" max="301" width="10.140625" bestFit="1" customWidth="1"/>
    <col min="302" max="303" width="12.28515625" bestFit="1" customWidth="1"/>
    <col min="304" max="304" width="9.140625" bestFit="1" customWidth="1"/>
    <col min="305" max="306" width="12.28515625" bestFit="1" customWidth="1"/>
    <col min="307" max="307" width="9.140625" bestFit="1" customWidth="1"/>
    <col min="308" max="314" width="12.28515625" bestFit="1" customWidth="1"/>
    <col min="315" max="315" width="7.5703125" bestFit="1" customWidth="1"/>
    <col min="316" max="319" width="12.28515625" bestFit="1" customWidth="1"/>
    <col min="320" max="320" width="9.140625" bestFit="1" customWidth="1"/>
    <col min="321" max="326" width="12.28515625" bestFit="1" customWidth="1"/>
    <col min="327" max="327" width="7.5703125" bestFit="1" customWidth="1"/>
    <col min="328" max="329" width="12.28515625" bestFit="1" customWidth="1"/>
    <col min="330" max="330" width="7.5703125" bestFit="1" customWidth="1"/>
    <col min="331" max="332" width="12.28515625" bestFit="1" customWidth="1"/>
    <col min="333" max="333" width="9.140625" bestFit="1" customWidth="1"/>
    <col min="334" max="335" width="12.28515625" bestFit="1" customWidth="1"/>
    <col min="336" max="336" width="7.5703125" bestFit="1" customWidth="1"/>
    <col min="337" max="337" width="8.140625" bestFit="1" customWidth="1"/>
    <col min="338" max="338" width="12.28515625" bestFit="1" customWidth="1"/>
    <col min="339" max="339" width="7.5703125" bestFit="1" customWidth="1"/>
    <col min="340" max="341" width="12.28515625" bestFit="1" customWidth="1"/>
    <col min="342" max="342" width="7.5703125" bestFit="1" customWidth="1"/>
    <col min="343" max="363" width="12.28515625" bestFit="1" customWidth="1"/>
    <col min="364" max="364" width="9.140625" bestFit="1" customWidth="1"/>
    <col min="365" max="365" width="12.28515625" bestFit="1" customWidth="1"/>
    <col min="366" max="366" width="10.140625" bestFit="1" customWidth="1"/>
    <col min="367" max="367" width="8.140625" bestFit="1" customWidth="1"/>
    <col min="368" max="375" width="12.28515625" bestFit="1" customWidth="1"/>
    <col min="376" max="376" width="8.140625" bestFit="1" customWidth="1"/>
    <col min="377" max="378" width="12.28515625" bestFit="1" customWidth="1"/>
    <col min="379" max="379" width="8.140625" bestFit="1" customWidth="1"/>
    <col min="380" max="380" width="7.5703125" bestFit="1" customWidth="1"/>
    <col min="381" max="383" width="9.140625" bestFit="1" customWidth="1"/>
    <col min="384" max="384" width="12.28515625" bestFit="1" customWidth="1"/>
    <col min="385" max="385" width="8.140625" bestFit="1" customWidth="1"/>
    <col min="386" max="388" width="12.28515625" bestFit="1" customWidth="1"/>
    <col min="389" max="390" width="9.140625" bestFit="1" customWidth="1"/>
    <col min="391" max="392" width="12.28515625" bestFit="1" customWidth="1"/>
    <col min="393" max="393" width="9.140625" bestFit="1" customWidth="1"/>
    <col min="394" max="394" width="12.28515625" bestFit="1" customWidth="1"/>
    <col min="395" max="395" width="9.140625" bestFit="1" customWidth="1"/>
    <col min="396" max="397" width="12.28515625" bestFit="1" customWidth="1"/>
    <col min="398" max="398" width="8.140625" bestFit="1" customWidth="1"/>
    <col min="399" max="399" width="12.28515625" bestFit="1" customWidth="1"/>
    <col min="400" max="400" width="7.5703125" bestFit="1" customWidth="1"/>
    <col min="401" max="405" width="12.28515625" bestFit="1" customWidth="1"/>
    <col min="406" max="407" width="8.140625" bestFit="1" customWidth="1"/>
    <col min="408" max="408" width="9.140625" bestFit="1" customWidth="1"/>
    <col min="409" max="411" width="12.28515625" bestFit="1" customWidth="1"/>
    <col min="412" max="412" width="9.140625" bestFit="1" customWidth="1"/>
    <col min="413" max="413" width="12.28515625" bestFit="1" customWidth="1"/>
    <col min="414" max="414" width="9.140625" bestFit="1" customWidth="1"/>
    <col min="415" max="415" width="8.140625" bestFit="1" customWidth="1"/>
    <col min="416" max="416" width="7.5703125" bestFit="1" customWidth="1"/>
    <col min="417" max="419" width="12.28515625" bestFit="1" customWidth="1"/>
    <col min="420" max="420" width="9.140625" bestFit="1" customWidth="1"/>
    <col min="421" max="421" width="12.28515625" bestFit="1" customWidth="1"/>
    <col min="422" max="422" width="8.140625" bestFit="1" customWidth="1"/>
    <col min="423" max="423" width="12.28515625" bestFit="1" customWidth="1"/>
    <col min="424" max="424" width="8.140625" bestFit="1" customWidth="1"/>
    <col min="425" max="429" width="12.28515625" bestFit="1" customWidth="1"/>
    <col min="430" max="430" width="9.140625" bestFit="1" customWidth="1"/>
    <col min="431" max="436" width="12.28515625" bestFit="1" customWidth="1"/>
    <col min="437" max="437" width="9.140625" bestFit="1" customWidth="1"/>
    <col min="438" max="438" width="12.28515625" bestFit="1" customWidth="1"/>
    <col min="439" max="439" width="7.5703125" bestFit="1" customWidth="1"/>
    <col min="440" max="440" width="12.28515625" bestFit="1" customWidth="1"/>
    <col min="441" max="441" width="7.5703125" bestFit="1" customWidth="1"/>
    <col min="442" max="442" width="12.28515625" bestFit="1" customWidth="1"/>
    <col min="443" max="444" width="9.140625" bestFit="1" customWidth="1"/>
    <col min="445" max="445" width="7.5703125" bestFit="1" customWidth="1"/>
    <col min="446" max="451" width="12.28515625" bestFit="1" customWidth="1"/>
    <col min="452" max="452" width="9.140625" bestFit="1" customWidth="1"/>
    <col min="453" max="453" width="12.28515625" bestFit="1" customWidth="1"/>
    <col min="454" max="454" width="10.140625" bestFit="1" customWidth="1"/>
    <col min="455" max="456" width="12.28515625" bestFit="1" customWidth="1"/>
    <col min="457" max="457" width="8.140625" bestFit="1" customWidth="1"/>
    <col min="458" max="458" width="12.28515625" bestFit="1" customWidth="1"/>
    <col min="459" max="459" width="7.5703125" bestFit="1" customWidth="1"/>
    <col min="460" max="460" width="12.28515625" bestFit="1" customWidth="1"/>
    <col min="461" max="461" width="8.140625" bestFit="1" customWidth="1"/>
    <col min="462" max="462" width="9.140625" bestFit="1" customWidth="1"/>
    <col min="463" max="463" width="12.28515625" bestFit="1" customWidth="1"/>
    <col min="464" max="464" width="9.140625" bestFit="1" customWidth="1"/>
    <col min="465" max="465" width="12.28515625" bestFit="1" customWidth="1"/>
    <col min="466" max="466" width="9.140625" bestFit="1" customWidth="1"/>
    <col min="467" max="469" width="12.28515625" bestFit="1" customWidth="1"/>
    <col min="470" max="470" width="8.140625" bestFit="1" customWidth="1"/>
    <col min="471" max="472" width="12.28515625" bestFit="1" customWidth="1"/>
    <col min="473" max="473" width="9.140625" bestFit="1" customWidth="1"/>
    <col min="474" max="474" width="12.28515625" bestFit="1" customWidth="1"/>
    <col min="475" max="475" width="7.5703125" bestFit="1" customWidth="1"/>
    <col min="476" max="476" width="12.28515625" bestFit="1" customWidth="1"/>
    <col min="477" max="477" width="8.140625" bestFit="1" customWidth="1"/>
    <col min="478" max="478" width="12.28515625" bestFit="1" customWidth="1"/>
    <col min="479" max="479" width="10.140625" bestFit="1" customWidth="1"/>
    <col min="480" max="481" width="8.140625" bestFit="1" customWidth="1"/>
    <col min="482" max="483" width="12.28515625" bestFit="1" customWidth="1"/>
    <col min="484" max="485" width="8.140625" bestFit="1" customWidth="1"/>
    <col min="486" max="489" width="12.28515625" bestFit="1" customWidth="1"/>
    <col min="490" max="490" width="7.5703125" bestFit="1" customWidth="1"/>
    <col min="491" max="491" width="12.28515625" bestFit="1" customWidth="1"/>
    <col min="492" max="492" width="9.140625" bestFit="1" customWidth="1"/>
    <col min="493" max="493" width="12.28515625" bestFit="1" customWidth="1"/>
    <col min="494" max="494" width="7.5703125" bestFit="1" customWidth="1"/>
    <col min="495" max="502" width="12.28515625" bestFit="1" customWidth="1"/>
    <col min="503" max="504" width="9.140625" bestFit="1" customWidth="1"/>
    <col min="505" max="505" width="8.140625" bestFit="1" customWidth="1"/>
    <col min="506" max="506" width="12.28515625" bestFit="1" customWidth="1"/>
    <col min="507" max="507" width="8.140625" bestFit="1" customWidth="1"/>
    <col min="508" max="508" width="9.140625" bestFit="1" customWidth="1"/>
    <col min="509" max="509" width="12.28515625" bestFit="1" customWidth="1"/>
    <col min="510" max="510" width="8.140625" bestFit="1" customWidth="1"/>
    <col min="511" max="511" width="12.28515625" bestFit="1" customWidth="1"/>
    <col min="512" max="512" width="7.5703125" bestFit="1" customWidth="1"/>
    <col min="513" max="514" width="12.28515625" bestFit="1" customWidth="1"/>
    <col min="515" max="516" width="8.140625" bestFit="1" customWidth="1"/>
    <col min="517" max="517" width="12.28515625" bestFit="1" customWidth="1"/>
    <col min="518" max="518" width="7.5703125" bestFit="1" customWidth="1"/>
    <col min="519" max="519" width="9.140625" bestFit="1" customWidth="1"/>
    <col min="520" max="520" width="8.140625" bestFit="1" customWidth="1"/>
    <col min="521" max="521" width="9.140625" bestFit="1" customWidth="1"/>
    <col min="522" max="526" width="12.28515625" bestFit="1" customWidth="1"/>
    <col min="527" max="528" width="9.140625" bestFit="1" customWidth="1"/>
    <col min="529" max="530" width="12.28515625" bestFit="1" customWidth="1"/>
    <col min="531" max="531" width="8.140625" bestFit="1" customWidth="1"/>
    <col min="532" max="532" width="12.28515625" bestFit="1" customWidth="1"/>
    <col min="533" max="533" width="7.5703125" bestFit="1" customWidth="1"/>
    <col min="534" max="541" width="12.28515625" bestFit="1" customWidth="1"/>
    <col min="542" max="543" width="8.140625" bestFit="1" customWidth="1"/>
    <col min="544" max="546" width="12.28515625" bestFit="1" customWidth="1"/>
    <col min="547" max="548" width="8.140625" bestFit="1" customWidth="1"/>
    <col min="549" max="551" width="12.28515625" bestFit="1" customWidth="1"/>
    <col min="552" max="552" width="10.140625" bestFit="1" customWidth="1"/>
    <col min="553" max="555" width="12.28515625" bestFit="1" customWidth="1"/>
    <col min="556" max="556" width="8.140625" bestFit="1" customWidth="1"/>
    <col min="557" max="560" width="12.28515625" bestFit="1" customWidth="1"/>
    <col min="561" max="561" width="7.5703125" bestFit="1" customWidth="1"/>
    <col min="562" max="563" width="12.28515625" bestFit="1" customWidth="1"/>
    <col min="564" max="564" width="9.140625" bestFit="1" customWidth="1"/>
    <col min="565" max="565" width="12.28515625" bestFit="1" customWidth="1"/>
    <col min="566" max="566" width="8.140625" bestFit="1" customWidth="1"/>
    <col min="567" max="567" width="12.28515625" bestFit="1" customWidth="1"/>
    <col min="568" max="569" width="9.140625" bestFit="1" customWidth="1"/>
    <col min="570" max="573" width="12.28515625" bestFit="1" customWidth="1"/>
    <col min="574" max="574" width="7.5703125" bestFit="1" customWidth="1"/>
    <col min="575" max="575" width="12.28515625" bestFit="1" customWidth="1"/>
    <col min="576" max="576" width="8.140625" bestFit="1" customWidth="1"/>
    <col min="577" max="577" width="9.140625" bestFit="1" customWidth="1"/>
    <col min="578" max="580" width="12.28515625" bestFit="1" customWidth="1"/>
    <col min="581" max="582" width="7.5703125" bestFit="1" customWidth="1"/>
    <col min="583" max="583" width="12.28515625" bestFit="1" customWidth="1"/>
    <col min="584" max="584" width="9.140625" bestFit="1" customWidth="1"/>
    <col min="585" max="585" width="8.140625" bestFit="1" customWidth="1"/>
    <col min="586" max="586" width="9.140625" bestFit="1" customWidth="1"/>
    <col min="587" max="587" width="7.5703125" bestFit="1" customWidth="1"/>
    <col min="588" max="588" width="8.140625" bestFit="1" customWidth="1"/>
    <col min="589" max="589" width="12.28515625" bestFit="1" customWidth="1"/>
    <col min="590" max="590" width="8.140625" bestFit="1" customWidth="1"/>
    <col min="591" max="591" width="12.28515625" bestFit="1" customWidth="1"/>
    <col min="592" max="592" width="7.5703125" bestFit="1" customWidth="1"/>
    <col min="593" max="593" width="12.28515625" bestFit="1" customWidth="1"/>
    <col min="594" max="594" width="7.5703125" bestFit="1" customWidth="1"/>
    <col min="595" max="595" width="12.28515625" bestFit="1" customWidth="1"/>
    <col min="596" max="596" width="8.140625" bestFit="1" customWidth="1"/>
    <col min="597" max="599" width="12.28515625" bestFit="1" customWidth="1"/>
    <col min="600" max="600" width="9.140625" bestFit="1" customWidth="1"/>
    <col min="601" max="601" width="8.140625" bestFit="1" customWidth="1"/>
    <col min="602" max="606" width="12.28515625" bestFit="1" customWidth="1"/>
    <col min="607" max="607" width="9.140625" bestFit="1" customWidth="1"/>
    <col min="608" max="610" width="12.28515625" bestFit="1" customWidth="1"/>
    <col min="611" max="611" width="7.5703125" bestFit="1" customWidth="1"/>
    <col min="612" max="613" width="8.140625" bestFit="1" customWidth="1"/>
    <col min="614" max="614" width="9.140625" bestFit="1" customWidth="1"/>
    <col min="615" max="615" width="7.5703125" bestFit="1" customWidth="1"/>
    <col min="616" max="622" width="12.28515625" bestFit="1" customWidth="1"/>
    <col min="623" max="623" width="9.140625" bestFit="1" customWidth="1"/>
    <col min="624" max="624" width="7.5703125" bestFit="1" customWidth="1"/>
    <col min="625" max="625" width="8.140625" bestFit="1" customWidth="1"/>
    <col min="626" max="626" width="7.5703125" bestFit="1" customWidth="1"/>
    <col min="627" max="630" width="12.28515625" bestFit="1" customWidth="1"/>
    <col min="631" max="631" width="8.140625" bestFit="1" customWidth="1"/>
    <col min="632" max="632" width="12.28515625" bestFit="1" customWidth="1"/>
    <col min="633" max="633" width="9.140625" bestFit="1" customWidth="1"/>
    <col min="634" max="634" width="8.140625" bestFit="1" customWidth="1"/>
    <col min="635" max="635" width="12.28515625" bestFit="1" customWidth="1"/>
    <col min="636" max="636" width="8.140625" bestFit="1" customWidth="1"/>
    <col min="637" max="637" width="12.28515625" bestFit="1" customWidth="1"/>
    <col min="638" max="638" width="9.140625" bestFit="1" customWidth="1"/>
    <col min="639" max="639" width="12.28515625" bestFit="1" customWidth="1"/>
    <col min="640" max="640" width="7.5703125" bestFit="1" customWidth="1"/>
    <col min="641" max="641" width="9.140625" bestFit="1" customWidth="1"/>
    <col min="642" max="642" width="12.28515625" bestFit="1" customWidth="1"/>
    <col min="643" max="643" width="9.140625" bestFit="1" customWidth="1"/>
    <col min="644" max="645" width="12.28515625" bestFit="1" customWidth="1"/>
    <col min="646" max="646" width="9.140625" bestFit="1" customWidth="1"/>
    <col min="647" max="647" width="8.140625" bestFit="1" customWidth="1"/>
    <col min="648" max="648" width="12.28515625" bestFit="1" customWidth="1"/>
    <col min="649" max="650" width="7.5703125" bestFit="1" customWidth="1"/>
    <col min="651" max="651" width="8.140625" bestFit="1" customWidth="1"/>
    <col min="652" max="652" width="12.28515625" bestFit="1" customWidth="1"/>
    <col min="653" max="653" width="9.140625" bestFit="1" customWidth="1"/>
    <col min="654" max="654" width="8.140625" bestFit="1" customWidth="1"/>
    <col min="655" max="655" width="12.28515625" bestFit="1" customWidth="1"/>
    <col min="656" max="657" width="8.140625" bestFit="1" customWidth="1"/>
    <col min="658" max="659" width="12.28515625" bestFit="1" customWidth="1"/>
    <col min="660" max="660" width="7.5703125" bestFit="1" customWidth="1"/>
    <col min="661" max="661" width="10.140625" bestFit="1" customWidth="1"/>
    <col min="662" max="663" width="12.28515625" bestFit="1" customWidth="1"/>
    <col min="664" max="665" width="9.140625" bestFit="1" customWidth="1"/>
    <col min="666" max="666" width="7.5703125" bestFit="1" customWidth="1"/>
    <col min="667" max="667" width="12.28515625" bestFit="1" customWidth="1"/>
    <col min="668" max="668" width="9.140625" bestFit="1" customWidth="1"/>
    <col min="669" max="672" width="12.28515625" bestFit="1" customWidth="1"/>
    <col min="673" max="673" width="8.140625" bestFit="1" customWidth="1"/>
    <col min="674" max="675" width="12.28515625" bestFit="1" customWidth="1"/>
    <col min="676" max="676" width="8.140625" bestFit="1" customWidth="1"/>
    <col min="677" max="677" width="12.28515625" bestFit="1" customWidth="1"/>
    <col min="678" max="678" width="8.140625" bestFit="1" customWidth="1"/>
    <col min="679" max="679" width="12.28515625" bestFit="1" customWidth="1"/>
    <col min="680" max="680" width="8.140625" bestFit="1" customWidth="1"/>
    <col min="681" max="681" width="9.140625" bestFit="1" customWidth="1"/>
    <col min="682" max="682" width="8.140625" bestFit="1" customWidth="1"/>
    <col min="683" max="685" width="12.28515625" bestFit="1" customWidth="1"/>
    <col min="686" max="686" width="8.140625" bestFit="1" customWidth="1"/>
    <col min="687" max="687" width="9.140625" bestFit="1" customWidth="1"/>
    <col min="688" max="690" width="12.28515625" bestFit="1" customWidth="1"/>
    <col min="691" max="691" width="7.5703125" bestFit="1" customWidth="1"/>
    <col min="692" max="692" width="8.140625" bestFit="1" customWidth="1"/>
    <col min="693" max="696" width="12.28515625" bestFit="1" customWidth="1"/>
    <col min="697" max="697" width="8.140625" bestFit="1" customWidth="1"/>
    <col min="698" max="699" width="12.28515625" bestFit="1" customWidth="1"/>
    <col min="700" max="700" width="9.140625" bestFit="1" customWidth="1"/>
    <col min="701" max="701" width="7.5703125" bestFit="1" customWidth="1"/>
    <col min="702" max="704" width="12.28515625" bestFit="1" customWidth="1"/>
    <col min="705" max="705" width="7.5703125" bestFit="1" customWidth="1"/>
    <col min="706" max="707" width="12.28515625" bestFit="1" customWidth="1"/>
    <col min="708" max="708" width="7.5703125" bestFit="1" customWidth="1"/>
    <col min="709" max="709" width="12.28515625" bestFit="1" customWidth="1"/>
    <col min="710" max="710" width="7.5703125" bestFit="1" customWidth="1"/>
    <col min="711" max="711" width="12.28515625" bestFit="1" customWidth="1"/>
    <col min="712" max="712" width="7.5703125" bestFit="1" customWidth="1"/>
    <col min="713" max="713" width="9.140625" bestFit="1" customWidth="1"/>
    <col min="714" max="719" width="12.28515625" bestFit="1" customWidth="1"/>
    <col min="720" max="720" width="8.140625" bestFit="1" customWidth="1"/>
    <col min="721" max="724" width="12.28515625" bestFit="1" customWidth="1"/>
    <col min="725" max="725" width="7.5703125" bestFit="1" customWidth="1"/>
    <col min="726" max="726" width="8.140625" bestFit="1" customWidth="1"/>
    <col min="727" max="727" width="7.5703125" bestFit="1" customWidth="1"/>
    <col min="728" max="729" width="12.28515625" bestFit="1" customWidth="1"/>
    <col min="730" max="730" width="7.5703125" bestFit="1" customWidth="1"/>
    <col min="731" max="732" width="12.28515625" bestFit="1" customWidth="1"/>
    <col min="733" max="733" width="7.5703125" bestFit="1" customWidth="1"/>
    <col min="734" max="742" width="12.28515625" bestFit="1" customWidth="1"/>
    <col min="743" max="743" width="9.140625" bestFit="1" customWidth="1"/>
    <col min="744" max="745" width="12.28515625" bestFit="1" customWidth="1"/>
    <col min="746" max="746" width="9.140625" bestFit="1" customWidth="1"/>
    <col min="747" max="749" width="12.28515625" bestFit="1" customWidth="1"/>
    <col min="750" max="750" width="7.5703125" bestFit="1" customWidth="1"/>
    <col min="751" max="755" width="12.28515625" bestFit="1" customWidth="1"/>
    <col min="756" max="756" width="9.140625" bestFit="1" customWidth="1"/>
    <col min="757" max="757" width="8.140625" bestFit="1" customWidth="1"/>
    <col min="758" max="758" width="7.5703125" bestFit="1" customWidth="1"/>
    <col min="759" max="759" width="9.140625" bestFit="1" customWidth="1"/>
    <col min="760" max="760" width="8.140625" bestFit="1" customWidth="1"/>
    <col min="761" max="761" width="9.140625" bestFit="1" customWidth="1"/>
    <col min="762" max="763" width="12.28515625" bestFit="1" customWidth="1"/>
    <col min="764" max="764" width="9.140625" bestFit="1" customWidth="1"/>
    <col min="765" max="765" width="12.28515625" bestFit="1" customWidth="1"/>
    <col min="766" max="766" width="9.140625" bestFit="1" customWidth="1"/>
    <col min="767" max="767" width="12.28515625" bestFit="1" customWidth="1"/>
    <col min="768" max="768" width="9.140625" bestFit="1" customWidth="1"/>
    <col min="769" max="775" width="12.28515625" bestFit="1" customWidth="1"/>
    <col min="776" max="776" width="7.5703125" bestFit="1" customWidth="1"/>
    <col min="777" max="779" width="12.28515625" bestFit="1" customWidth="1"/>
    <col min="780" max="781" width="7.5703125" bestFit="1" customWidth="1"/>
    <col min="782" max="782" width="12.28515625" bestFit="1" customWidth="1"/>
    <col min="783" max="783" width="7.5703125" bestFit="1" customWidth="1"/>
    <col min="784" max="784" width="9.140625" bestFit="1" customWidth="1"/>
    <col min="785" max="785" width="12.28515625" bestFit="1" customWidth="1"/>
    <col min="786" max="786" width="7.5703125" bestFit="1" customWidth="1"/>
    <col min="787" max="787" width="8.140625" bestFit="1" customWidth="1"/>
    <col min="788" max="789" width="9.140625" bestFit="1" customWidth="1"/>
    <col min="790" max="791" width="12.28515625" bestFit="1" customWidth="1"/>
    <col min="792" max="792" width="7.5703125" bestFit="1" customWidth="1"/>
    <col min="793" max="799" width="12.28515625" bestFit="1" customWidth="1"/>
    <col min="800" max="800" width="7.5703125" bestFit="1" customWidth="1"/>
    <col min="801" max="801" width="12.28515625" bestFit="1" customWidth="1"/>
    <col min="802" max="802" width="7.5703125" bestFit="1" customWidth="1"/>
    <col min="803" max="803" width="12.28515625" bestFit="1" customWidth="1"/>
    <col min="804" max="804" width="8.140625" bestFit="1" customWidth="1"/>
    <col min="805" max="814" width="12.28515625" bestFit="1" customWidth="1"/>
    <col min="815" max="815" width="8.140625" bestFit="1" customWidth="1"/>
    <col min="816" max="823" width="12.28515625" bestFit="1" customWidth="1"/>
    <col min="824" max="824" width="8.140625" bestFit="1" customWidth="1"/>
    <col min="825" max="825" width="9.140625" bestFit="1" customWidth="1"/>
    <col min="826" max="826" width="12.28515625" bestFit="1" customWidth="1"/>
    <col min="827" max="827" width="8.140625" bestFit="1" customWidth="1"/>
    <col min="828" max="828" width="12.28515625" bestFit="1" customWidth="1"/>
    <col min="829" max="829" width="8.140625" bestFit="1" customWidth="1"/>
    <col min="830" max="830" width="9.140625" bestFit="1" customWidth="1"/>
    <col min="831" max="831" width="12.28515625" bestFit="1" customWidth="1"/>
    <col min="832" max="832" width="7.5703125" bestFit="1" customWidth="1"/>
    <col min="833" max="834" width="12.28515625" bestFit="1" customWidth="1"/>
    <col min="835" max="835" width="8.140625" bestFit="1" customWidth="1"/>
    <col min="836" max="838" width="12.28515625" bestFit="1" customWidth="1"/>
    <col min="839" max="839" width="7.5703125" bestFit="1" customWidth="1"/>
    <col min="840" max="842" width="12.28515625" bestFit="1" customWidth="1"/>
    <col min="843" max="843" width="7.5703125" bestFit="1" customWidth="1"/>
    <col min="844" max="844" width="12.28515625" bestFit="1" customWidth="1"/>
    <col min="845" max="845" width="8.140625" bestFit="1" customWidth="1"/>
    <col min="846" max="847" width="12.28515625" bestFit="1" customWidth="1"/>
    <col min="848" max="848" width="8.140625" bestFit="1" customWidth="1"/>
    <col min="849" max="849" width="10.140625" bestFit="1" customWidth="1"/>
    <col min="850" max="850" width="8.140625" bestFit="1" customWidth="1"/>
    <col min="851" max="851" width="12.28515625" bestFit="1" customWidth="1"/>
    <col min="852" max="852" width="7.5703125" bestFit="1" customWidth="1"/>
    <col min="853" max="853" width="8.140625" bestFit="1" customWidth="1"/>
    <col min="854" max="855" width="12.28515625" bestFit="1" customWidth="1"/>
    <col min="856" max="856" width="9.140625" bestFit="1" customWidth="1"/>
    <col min="857" max="862" width="12.28515625" bestFit="1" customWidth="1"/>
    <col min="863" max="863" width="9.140625" bestFit="1" customWidth="1"/>
    <col min="864" max="864" width="7.5703125" bestFit="1" customWidth="1"/>
    <col min="865" max="866" width="12.28515625" bestFit="1" customWidth="1"/>
    <col min="867" max="867" width="9.140625" bestFit="1" customWidth="1"/>
    <col min="868" max="868" width="7.5703125" bestFit="1" customWidth="1"/>
    <col min="869" max="869" width="12.28515625" bestFit="1" customWidth="1"/>
    <col min="870" max="871" width="7.5703125" bestFit="1" customWidth="1"/>
    <col min="872" max="875" width="12.28515625" bestFit="1" customWidth="1"/>
    <col min="876" max="876" width="9.140625" bestFit="1" customWidth="1"/>
    <col min="877" max="877" width="7.5703125" bestFit="1" customWidth="1"/>
    <col min="878" max="879" width="12.28515625" bestFit="1" customWidth="1"/>
    <col min="880" max="881" width="8.140625" bestFit="1" customWidth="1"/>
    <col min="882" max="886" width="12.28515625" bestFit="1" customWidth="1"/>
    <col min="887" max="887" width="9.140625" bestFit="1" customWidth="1"/>
    <col min="888" max="892" width="12.28515625" bestFit="1" customWidth="1"/>
    <col min="893" max="893" width="9.140625" bestFit="1" customWidth="1"/>
    <col min="894" max="900" width="12.28515625" bestFit="1" customWidth="1"/>
    <col min="901" max="901" width="7.5703125" bestFit="1" customWidth="1"/>
    <col min="902" max="903" width="12.28515625" bestFit="1" customWidth="1"/>
    <col min="904" max="904" width="7.5703125" bestFit="1" customWidth="1"/>
    <col min="905" max="905" width="10.140625" bestFit="1" customWidth="1"/>
    <col min="906" max="906" width="12.28515625" bestFit="1" customWidth="1"/>
    <col min="907" max="907" width="10.140625" bestFit="1" customWidth="1"/>
    <col min="908" max="909" width="12.28515625" bestFit="1" customWidth="1"/>
    <col min="910" max="910" width="7.5703125" bestFit="1" customWidth="1"/>
    <col min="911" max="912" width="12.28515625" bestFit="1" customWidth="1"/>
    <col min="913" max="913" width="8.140625" bestFit="1" customWidth="1"/>
    <col min="914" max="919" width="12.28515625" bestFit="1" customWidth="1"/>
    <col min="920" max="920" width="7.5703125" bestFit="1" customWidth="1"/>
    <col min="921" max="925" width="12.28515625" bestFit="1" customWidth="1"/>
    <col min="926" max="926" width="7.5703125" bestFit="1" customWidth="1"/>
    <col min="927" max="928" width="12.28515625" bestFit="1" customWidth="1"/>
    <col min="929" max="929" width="8.140625" bestFit="1" customWidth="1"/>
    <col min="930" max="931" width="12.28515625" bestFit="1" customWidth="1"/>
    <col min="932" max="932" width="9.140625" bestFit="1" customWidth="1"/>
    <col min="933" max="933" width="12.28515625" bestFit="1" customWidth="1"/>
    <col min="934" max="935" width="8.140625" bestFit="1" customWidth="1"/>
    <col min="936" max="936" width="7.5703125" bestFit="1" customWidth="1"/>
    <col min="937" max="941" width="12.28515625" bestFit="1" customWidth="1"/>
    <col min="942" max="943" width="8.140625" bestFit="1" customWidth="1"/>
    <col min="944" max="944" width="12.28515625" bestFit="1" customWidth="1"/>
    <col min="945" max="945" width="9.140625" bestFit="1" customWidth="1"/>
    <col min="946" max="947" width="12.28515625" bestFit="1" customWidth="1"/>
    <col min="948" max="948" width="7.5703125" bestFit="1" customWidth="1"/>
    <col min="949" max="949" width="8.140625" bestFit="1" customWidth="1"/>
    <col min="950" max="953" width="12.28515625" bestFit="1" customWidth="1"/>
    <col min="954" max="956" width="8.140625" bestFit="1" customWidth="1"/>
    <col min="957" max="957" width="12.28515625" bestFit="1" customWidth="1"/>
    <col min="958" max="958" width="9.140625" bestFit="1" customWidth="1"/>
    <col min="959" max="960" width="12.28515625" bestFit="1" customWidth="1"/>
    <col min="961" max="961" width="9.140625" bestFit="1" customWidth="1"/>
    <col min="962" max="963" width="12.28515625" bestFit="1" customWidth="1"/>
    <col min="964" max="964" width="9.140625" bestFit="1" customWidth="1"/>
    <col min="965" max="968" width="12.28515625" bestFit="1" customWidth="1"/>
    <col min="969" max="969" width="8.140625" bestFit="1" customWidth="1"/>
    <col min="970" max="970" width="12.28515625" bestFit="1" customWidth="1"/>
    <col min="971" max="971" width="7.5703125" bestFit="1" customWidth="1"/>
    <col min="972" max="972" width="12.28515625" bestFit="1" customWidth="1"/>
    <col min="973" max="973" width="7.5703125" bestFit="1" customWidth="1"/>
    <col min="974" max="975" width="12.28515625" bestFit="1" customWidth="1"/>
    <col min="976" max="976" width="9.140625" bestFit="1" customWidth="1"/>
    <col min="977" max="977" width="7.5703125" bestFit="1" customWidth="1"/>
    <col min="978" max="978" width="12.28515625" bestFit="1" customWidth="1"/>
    <col min="979" max="979" width="8.140625" bestFit="1" customWidth="1"/>
    <col min="980" max="980" width="12.28515625" bestFit="1" customWidth="1"/>
    <col min="981" max="981" width="8.140625" bestFit="1" customWidth="1"/>
    <col min="982" max="992" width="12.28515625" bestFit="1" customWidth="1"/>
    <col min="993" max="993" width="7.5703125" bestFit="1" customWidth="1"/>
    <col min="994" max="996" width="12.28515625" bestFit="1" customWidth="1"/>
    <col min="997" max="997" width="7.5703125" bestFit="1" customWidth="1"/>
    <col min="998" max="1001" width="12.28515625" bestFit="1" customWidth="1"/>
    <col min="1002" max="1002" width="8.140625" bestFit="1" customWidth="1"/>
    <col min="1003" max="1003" width="9.140625" bestFit="1" customWidth="1"/>
    <col min="1004" max="1004" width="12.28515625" bestFit="1" customWidth="1"/>
    <col min="1005" max="1005" width="9.140625" bestFit="1" customWidth="1"/>
    <col min="1006" max="1006" width="7.5703125" bestFit="1" customWidth="1"/>
    <col min="1007" max="1007" width="12.28515625" bestFit="1" customWidth="1"/>
    <col min="1008" max="1008" width="10.140625" bestFit="1" customWidth="1"/>
    <col min="1009" max="1009" width="12.28515625" bestFit="1" customWidth="1"/>
    <col min="1010" max="1011" width="8.140625" bestFit="1" customWidth="1"/>
    <col min="1012" max="1012" width="9.140625" bestFit="1" customWidth="1"/>
    <col min="1013" max="1013" width="8.140625" bestFit="1" customWidth="1"/>
    <col min="1014" max="1019" width="12.28515625" bestFit="1" customWidth="1"/>
    <col min="1020" max="1020" width="9.140625" bestFit="1" customWidth="1"/>
    <col min="1021" max="1023" width="12.28515625" bestFit="1" customWidth="1"/>
    <col min="1024" max="1024" width="7.5703125" bestFit="1" customWidth="1"/>
    <col min="1025" max="1027" width="12.28515625" bestFit="1" customWidth="1"/>
    <col min="1028" max="1028" width="9.140625" bestFit="1" customWidth="1"/>
    <col min="1029" max="1029" width="12.28515625" bestFit="1" customWidth="1"/>
    <col min="1030" max="1030" width="7.5703125" bestFit="1" customWidth="1"/>
    <col min="1031" max="1031" width="9.140625" bestFit="1" customWidth="1"/>
    <col min="1032" max="1033" width="12.28515625" bestFit="1" customWidth="1"/>
    <col min="1034" max="1035" width="7.5703125" bestFit="1" customWidth="1"/>
    <col min="1036" max="1041" width="12.28515625" bestFit="1" customWidth="1"/>
    <col min="1042" max="1042" width="9.140625" bestFit="1" customWidth="1"/>
    <col min="1043" max="1044" width="12.28515625" bestFit="1" customWidth="1"/>
    <col min="1045" max="1045" width="7.5703125" bestFit="1" customWidth="1"/>
    <col min="1046" max="1047" width="12.28515625" bestFit="1" customWidth="1"/>
    <col min="1048" max="1048" width="8.140625" bestFit="1" customWidth="1"/>
    <col min="1049" max="1051" width="12.28515625" bestFit="1" customWidth="1"/>
    <col min="1052" max="1052" width="9.140625" bestFit="1" customWidth="1"/>
    <col min="1053" max="1059" width="12.28515625" bestFit="1" customWidth="1"/>
    <col min="1060" max="1060" width="8.140625" bestFit="1" customWidth="1"/>
    <col min="1061" max="1061" width="7.5703125" bestFit="1" customWidth="1"/>
    <col min="1062" max="1062" width="9.140625" bestFit="1" customWidth="1"/>
    <col min="1063" max="1065" width="12.28515625" bestFit="1" customWidth="1"/>
    <col min="1066" max="1066" width="8.140625" bestFit="1" customWidth="1"/>
    <col min="1067" max="1067" width="12.28515625" bestFit="1" customWidth="1"/>
    <col min="1068" max="1068" width="7.5703125" bestFit="1" customWidth="1"/>
    <col min="1069" max="1069" width="8.140625" bestFit="1" customWidth="1"/>
    <col min="1070" max="1071" width="12.28515625" bestFit="1" customWidth="1"/>
    <col min="1072" max="1072" width="8.140625" bestFit="1" customWidth="1"/>
    <col min="1073" max="1078" width="12.28515625" bestFit="1" customWidth="1"/>
    <col min="1079" max="1079" width="8.140625" bestFit="1" customWidth="1"/>
    <col min="1080" max="1080" width="7.5703125" bestFit="1" customWidth="1"/>
    <col min="1081" max="1081" width="12.28515625" bestFit="1" customWidth="1"/>
    <col min="1082" max="1082" width="7.5703125" bestFit="1" customWidth="1"/>
    <col min="1083" max="1083" width="9.140625" bestFit="1" customWidth="1"/>
    <col min="1084" max="1086" width="12.28515625" bestFit="1" customWidth="1"/>
    <col min="1087" max="1087" width="10.140625" bestFit="1" customWidth="1"/>
    <col min="1088" max="1088" width="12.28515625" bestFit="1" customWidth="1"/>
    <col min="1089" max="1089" width="9.140625" bestFit="1" customWidth="1"/>
    <col min="1090" max="1090" width="8.140625" bestFit="1" customWidth="1"/>
    <col min="1091" max="1094" width="12.28515625" bestFit="1" customWidth="1"/>
    <col min="1095" max="1095" width="8.140625" bestFit="1" customWidth="1"/>
    <col min="1096" max="1096" width="7.5703125" bestFit="1" customWidth="1"/>
    <col min="1097" max="1099" width="12.28515625" bestFit="1" customWidth="1"/>
    <col min="1100" max="1100" width="8.140625" bestFit="1" customWidth="1"/>
    <col min="1101" max="1104" width="12.28515625" bestFit="1" customWidth="1"/>
    <col min="1105" max="1106" width="8.140625" bestFit="1" customWidth="1"/>
    <col min="1107" max="1109" width="12.28515625" bestFit="1" customWidth="1"/>
    <col min="1110" max="1110" width="8.140625" bestFit="1" customWidth="1"/>
    <col min="1111" max="1115" width="12.28515625" bestFit="1" customWidth="1"/>
    <col min="1116" max="1116" width="9.140625" bestFit="1" customWidth="1"/>
    <col min="1117" max="1117" width="12.28515625" bestFit="1" customWidth="1"/>
    <col min="1118" max="1118" width="7.5703125" bestFit="1" customWidth="1"/>
    <col min="1119" max="1119" width="12.28515625" bestFit="1" customWidth="1"/>
    <col min="1120" max="1120" width="7.5703125" bestFit="1" customWidth="1"/>
    <col min="1121" max="1121" width="8.140625" bestFit="1" customWidth="1"/>
    <col min="1122" max="1122" width="12.28515625" bestFit="1" customWidth="1"/>
    <col min="1123" max="1123" width="7.5703125" bestFit="1" customWidth="1"/>
    <col min="1124" max="1124" width="8.140625" bestFit="1" customWidth="1"/>
    <col min="1125" max="1128" width="12.28515625" bestFit="1" customWidth="1"/>
    <col min="1129" max="1129" width="9.140625" bestFit="1" customWidth="1"/>
    <col min="1130" max="1130" width="12.28515625" bestFit="1" customWidth="1"/>
    <col min="1131" max="1131" width="8.140625" bestFit="1" customWidth="1"/>
    <col min="1132" max="1132" width="12.28515625" bestFit="1" customWidth="1"/>
    <col min="1133" max="1133" width="8.140625" bestFit="1" customWidth="1"/>
    <col min="1134" max="1134" width="12.28515625" bestFit="1" customWidth="1"/>
    <col min="1135" max="1135" width="8.140625" bestFit="1" customWidth="1"/>
    <col min="1136" max="1136" width="12.28515625" bestFit="1" customWidth="1"/>
    <col min="1137" max="1137" width="8.140625" bestFit="1" customWidth="1"/>
    <col min="1138" max="1138" width="12.28515625" bestFit="1" customWidth="1"/>
    <col min="1139" max="1139" width="9.140625" bestFit="1" customWidth="1"/>
    <col min="1140" max="1142" width="12.28515625" bestFit="1" customWidth="1"/>
    <col min="1143" max="1143" width="7.5703125" bestFit="1" customWidth="1"/>
    <col min="1144" max="1151" width="12.28515625" bestFit="1" customWidth="1"/>
    <col min="1152" max="1152" width="8.140625" bestFit="1" customWidth="1"/>
    <col min="1153" max="1154" width="12.28515625" bestFit="1" customWidth="1"/>
    <col min="1155" max="1155" width="8.140625" bestFit="1" customWidth="1"/>
    <col min="1156" max="1156" width="12.28515625" bestFit="1" customWidth="1"/>
    <col min="1157" max="1157" width="9.140625" bestFit="1" customWidth="1"/>
    <col min="1158" max="1159" width="12.28515625" bestFit="1" customWidth="1"/>
    <col min="1160" max="1160" width="7.5703125" bestFit="1" customWidth="1"/>
    <col min="1161" max="1162" width="12.28515625" bestFit="1" customWidth="1"/>
    <col min="1163" max="1163" width="9.140625" bestFit="1" customWidth="1"/>
    <col min="1164" max="1165" width="12.28515625" bestFit="1" customWidth="1"/>
    <col min="1166" max="1166" width="8.140625" bestFit="1" customWidth="1"/>
    <col min="1167" max="1169" width="12.28515625" bestFit="1" customWidth="1"/>
    <col min="1170" max="1170" width="7.5703125" bestFit="1" customWidth="1"/>
    <col min="1171" max="1171" width="8.140625" bestFit="1" customWidth="1"/>
    <col min="1172" max="1172" width="12.28515625" bestFit="1" customWidth="1"/>
    <col min="1173" max="1175" width="7.5703125" bestFit="1" customWidth="1"/>
    <col min="1176" max="1176" width="12.28515625" bestFit="1" customWidth="1"/>
    <col min="1177" max="1177" width="9.140625" bestFit="1" customWidth="1"/>
    <col min="1178" max="1179" width="12.28515625" bestFit="1" customWidth="1"/>
    <col min="1180" max="1180" width="8.140625" bestFit="1" customWidth="1"/>
    <col min="1181" max="1181" width="9.140625" bestFit="1" customWidth="1"/>
    <col min="1182" max="1182" width="8.140625" bestFit="1" customWidth="1"/>
    <col min="1183" max="1187" width="12.28515625" bestFit="1" customWidth="1"/>
    <col min="1188" max="1188" width="9.140625" bestFit="1" customWidth="1"/>
    <col min="1189" max="1194" width="12.28515625" bestFit="1" customWidth="1"/>
    <col min="1195" max="1195" width="8.140625" bestFit="1" customWidth="1"/>
    <col min="1196" max="1197" width="9.140625" bestFit="1" customWidth="1"/>
    <col min="1198" max="1198" width="12.28515625" bestFit="1" customWidth="1"/>
    <col min="1199" max="1199" width="7.5703125" bestFit="1" customWidth="1"/>
    <col min="1200" max="1203" width="12.28515625" bestFit="1" customWidth="1"/>
    <col min="1204" max="1204" width="7.5703125" bestFit="1" customWidth="1"/>
    <col min="1205" max="1207" width="12.28515625" bestFit="1" customWidth="1"/>
    <col min="1208" max="1208" width="8.140625" bestFit="1" customWidth="1"/>
    <col min="1209" max="1210" width="12.28515625" bestFit="1" customWidth="1"/>
    <col min="1211" max="1212" width="7.5703125" bestFit="1" customWidth="1"/>
    <col min="1213" max="1214" width="12.28515625" bestFit="1" customWidth="1"/>
    <col min="1215" max="1215" width="8.140625" bestFit="1" customWidth="1"/>
    <col min="1216" max="1216" width="12.28515625" bestFit="1" customWidth="1"/>
    <col min="1217" max="1218" width="7.5703125" bestFit="1" customWidth="1"/>
    <col min="1219" max="1219" width="12.28515625" bestFit="1" customWidth="1"/>
    <col min="1220" max="1220" width="7.5703125" bestFit="1" customWidth="1"/>
    <col min="1221" max="1221" width="12.28515625" bestFit="1" customWidth="1"/>
    <col min="1222" max="1222" width="8.140625" bestFit="1" customWidth="1"/>
    <col min="1223" max="1223" width="7.5703125" bestFit="1" customWidth="1"/>
    <col min="1224" max="1229" width="12.28515625" bestFit="1" customWidth="1"/>
    <col min="1230" max="1230" width="7.5703125" bestFit="1" customWidth="1"/>
    <col min="1231" max="1236" width="12.28515625" bestFit="1" customWidth="1"/>
    <col min="1237" max="1237" width="7.5703125" bestFit="1" customWidth="1"/>
    <col min="1238" max="1241" width="12.28515625" bestFit="1" customWidth="1"/>
    <col min="1242" max="1242" width="7.5703125" bestFit="1" customWidth="1"/>
    <col min="1243" max="1244" width="12.28515625" bestFit="1" customWidth="1"/>
    <col min="1245" max="1245" width="8.140625" bestFit="1" customWidth="1"/>
    <col min="1246" max="1246" width="12.28515625" bestFit="1" customWidth="1"/>
    <col min="1247" max="1247" width="8.140625" bestFit="1" customWidth="1"/>
    <col min="1248" max="1248" width="12.28515625" bestFit="1" customWidth="1"/>
    <col min="1249" max="1249" width="7.5703125" bestFit="1" customWidth="1"/>
    <col min="1250" max="1250" width="8.140625" bestFit="1" customWidth="1"/>
    <col min="1251" max="1252" width="12.28515625" bestFit="1" customWidth="1"/>
    <col min="1253" max="1254" width="8.140625" bestFit="1" customWidth="1"/>
    <col min="1255" max="1256" width="12.28515625" bestFit="1" customWidth="1"/>
    <col min="1257" max="1257" width="8.140625" bestFit="1" customWidth="1"/>
    <col min="1258" max="1258" width="12.28515625" bestFit="1" customWidth="1"/>
    <col min="1259" max="1260" width="7.5703125" bestFit="1" customWidth="1"/>
    <col min="1261" max="1263" width="12.28515625" bestFit="1" customWidth="1"/>
    <col min="1264" max="1264" width="8.140625" bestFit="1" customWidth="1"/>
    <col min="1265" max="1265" width="9.140625" bestFit="1" customWidth="1"/>
    <col min="1266" max="1266" width="8.140625" bestFit="1" customWidth="1"/>
    <col min="1267" max="1267" width="9.140625" bestFit="1" customWidth="1"/>
    <col min="1268" max="1268" width="12.28515625" bestFit="1" customWidth="1"/>
    <col min="1269" max="1269" width="9.140625" bestFit="1" customWidth="1"/>
    <col min="1270" max="1271" width="12.28515625" bestFit="1" customWidth="1"/>
    <col min="1272" max="1272" width="7.5703125" bestFit="1" customWidth="1"/>
    <col min="1273" max="1273" width="8.140625" bestFit="1" customWidth="1"/>
    <col min="1274" max="1274" width="12.28515625" bestFit="1" customWidth="1"/>
    <col min="1275" max="1275" width="8.140625" bestFit="1" customWidth="1"/>
    <col min="1276" max="1276" width="9.140625" bestFit="1" customWidth="1"/>
    <col min="1277" max="1277" width="8.140625" bestFit="1" customWidth="1"/>
    <col min="1278" max="1278" width="7.5703125" bestFit="1" customWidth="1"/>
    <col min="1279" max="1282" width="12.28515625" bestFit="1" customWidth="1"/>
    <col min="1283" max="1283" width="7.5703125" bestFit="1" customWidth="1"/>
    <col min="1284" max="1285" width="8.140625" bestFit="1" customWidth="1"/>
    <col min="1286" max="1286" width="9.140625" bestFit="1" customWidth="1"/>
    <col min="1287" max="1287" width="12.28515625" bestFit="1" customWidth="1"/>
    <col min="1288" max="1288" width="8.140625" bestFit="1" customWidth="1"/>
    <col min="1289" max="1290" width="12.28515625" bestFit="1" customWidth="1"/>
    <col min="1291" max="1291" width="7.5703125" bestFit="1" customWidth="1"/>
    <col min="1292" max="1292" width="12.28515625" bestFit="1" customWidth="1"/>
    <col min="1293" max="1293" width="7.5703125" bestFit="1" customWidth="1"/>
    <col min="1294" max="1295" width="12.28515625" bestFit="1" customWidth="1"/>
    <col min="1296" max="1296" width="8.140625" bestFit="1" customWidth="1"/>
    <col min="1297" max="1299" width="12.28515625" bestFit="1" customWidth="1"/>
    <col min="1300" max="1300" width="7.5703125" bestFit="1" customWidth="1"/>
    <col min="1301" max="1305" width="12.28515625" bestFit="1" customWidth="1"/>
    <col min="1306" max="1306" width="7.5703125" bestFit="1" customWidth="1"/>
    <col min="1307" max="1308" width="12.28515625" bestFit="1" customWidth="1"/>
    <col min="1309" max="1309" width="8.140625" bestFit="1" customWidth="1"/>
    <col min="1310" max="1310" width="12.28515625" bestFit="1" customWidth="1"/>
    <col min="1311" max="1312" width="8.140625" bestFit="1" customWidth="1"/>
    <col min="1313" max="1322" width="12.28515625" bestFit="1" customWidth="1"/>
    <col min="1323" max="1323" width="8.140625" bestFit="1" customWidth="1"/>
    <col min="1324" max="1324" width="12.28515625" bestFit="1" customWidth="1"/>
    <col min="1325" max="1326" width="8.140625" bestFit="1" customWidth="1"/>
    <col min="1327" max="1327" width="12.28515625" bestFit="1" customWidth="1"/>
    <col min="1328" max="1328" width="9.140625" bestFit="1" customWidth="1"/>
    <col min="1329" max="1329" width="7.5703125" bestFit="1" customWidth="1"/>
    <col min="1330" max="1330" width="8.140625" bestFit="1" customWidth="1"/>
    <col min="1331" max="1331" width="12.28515625" bestFit="1" customWidth="1"/>
    <col min="1332" max="1332" width="7.5703125" bestFit="1" customWidth="1"/>
    <col min="1333" max="1336" width="12.28515625" bestFit="1" customWidth="1"/>
    <col min="1337" max="1338" width="8.140625" bestFit="1" customWidth="1"/>
    <col min="1339" max="1340" width="12.28515625" bestFit="1" customWidth="1"/>
    <col min="1341" max="1341" width="7.5703125" bestFit="1" customWidth="1"/>
    <col min="1342" max="1343" width="12.28515625" bestFit="1" customWidth="1"/>
    <col min="1344" max="1344" width="9.140625" bestFit="1" customWidth="1"/>
    <col min="1345" max="1345" width="12.28515625" bestFit="1" customWidth="1"/>
    <col min="1346" max="1346" width="9.140625" bestFit="1" customWidth="1"/>
    <col min="1347" max="1347" width="12.28515625" bestFit="1" customWidth="1"/>
    <col min="1348" max="1349" width="8.140625" bestFit="1" customWidth="1"/>
    <col min="1350" max="1352" width="12.28515625" bestFit="1" customWidth="1"/>
    <col min="1353" max="1353" width="7.5703125" bestFit="1" customWidth="1"/>
    <col min="1354" max="1354" width="12.28515625" bestFit="1" customWidth="1"/>
    <col min="1355" max="1355" width="8.140625" bestFit="1" customWidth="1"/>
    <col min="1356" max="1356" width="12.28515625" bestFit="1" customWidth="1"/>
    <col min="1357" max="1358" width="8.140625" bestFit="1" customWidth="1"/>
    <col min="1359" max="1359" width="12.28515625" bestFit="1" customWidth="1"/>
    <col min="1360" max="1360" width="8.140625" bestFit="1" customWidth="1"/>
    <col min="1361" max="1361" width="12.28515625" bestFit="1" customWidth="1"/>
    <col min="1362" max="1362" width="7.5703125" bestFit="1" customWidth="1"/>
    <col min="1363" max="1363" width="8.140625" bestFit="1" customWidth="1"/>
    <col min="1364" max="1364" width="12.28515625" bestFit="1" customWidth="1"/>
    <col min="1365" max="1365" width="7.5703125" bestFit="1" customWidth="1"/>
    <col min="1366" max="1366" width="12.28515625" bestFit="1" customWidth="1"/>
    <col min="1367" max="1367" width="9.140625" bestFit="1" customWidth="1"/>
    <col min="1368" max="1368" width="12.28515625" bestFit="1" customWidth="1"/>
    <col min="1369" max="1370" width="7.5703125" bestFit="1" customWidth="1"/>
    <col min="1371" max="1372" width="12.28515625" bestFit="1" customWidth="1"/>
    <col min="1373" max="1373" width="7.5703125" bestFit="1" customWidth="1"/>
    <col min="1374" max="1374" width="12.28515625" bestFit="1" customWidth="1"/>
    <col min="1375" max="1375" width="7.5703125" bestFit="1" customWidth="1"/>
    <col min="1376" max="1386" width="12.28515625" bestFit="1" customWidth="1"/>
    <col min="1387" max="1387" width="8.140625" bestFit="1" customWidth="1"/>
    <col min="1388" max="1389" width="12.28515625" bestFit="1" customWidth="1"/>
    <col min="1390" max="1390" width="7.5703125" bestFit="1" customWidth="1"/>
    <col min="1391" max="1392" width="12.28515625" bestFit="1" customWidth="1"/>
    <col min="1393" max="1393" width="8.140625" bestFit="1" customWidth="1"/>
    <col min="1394" max="1394" width="9.140625" bestFit="1" customWidth="1"/>
    <col min="1395" max="1398" width="12.28515625" bestFit="1" customWidth="1"/>
    <col min="1399" max="1399" width="7.5703125" bestFit="1" customWidth="1"/>
    <col min="1400" max="1404" width="12.28515625" bestFit="1" customWidth="1"/>
    <col min="1405" max="1405" width="8.140625" bestFit="1" customWidth="1"/>
    <col min="1406" max="1406" width="7.5703125" bestFit="1" customWidth="1"/>
    <col min="1407" max="1407" width="12.28515625" bestFit="1" customWidth="1"/>
    <col min="1408" max="1408" width="7.5703125" bestFit="1" customWidth="1"/>
    <col min="1409" max="1411" width="12.28515625" bestFit="1" customWidth="1"/>
    <col min="1412" max="1412" width="7.5703125" bestFit="1" customWidth="1"/>
    <col min="1413" max="1413" width="12.28515625" bestFit="1" customWidth="1"/>
    <col min="1414" max="1414" width="8.140625" bestFit="1" customWidth="1"/>
    <col min="1415" max="1417" width="12.28515625" bestFit="1" customWidth="1"/>
    <col min="1418" max="1418" width="7.5703125" bestFit="1" customWidth="1"/>
    <col min="1419" max="1420" width="12.28515625" bestFit="1" customWidth="1"/>
    <col min="1421" max="1421" width="7.5703125" bestFit="1" customWidth="1"/>
    <col min="1422" max="1423" width="12.28515625" bestFit="1" customWidth="1"/>
    <col min="1424" max="1424" width="7.5703125" bestFit="1" customWidth="1"/>
    <col min="1425" max="1426" width="12.28515625" bestFit="1" customWidth="1"/>
    <col min="1427" max="1427" width="7.5703125" bestFit="1" customWidth="1"/>
    <col min="1428" max="1428" width="12.28515625" bestFit="1" customWidth="1"/>
    <col min="1429" max="1429" width="8.140625" bestFit="1" customWidth="1"/>
    <col min="1430" max="1430" width="9.140625" bestFit="1" customWidth="1"/>
    <col min="1431" max="1431" width="7.5703125" bestFit="1" customWidth="1"/>
    <col min="1432" max="1436" width="12.28515625" bestFit="1" customWidth="1"/>
    <col min="1437" max="1437" width="9.140625" bestFit="1" customWidth="1"/>
    <col min="1438" max="1438" width="12.28515625" bestFit="1" customWidth="1"/>
    <col min="1439" max="1439" width="8.140625" bestFit="1" customWidth="1"/>
    <col min="1440" max="1440" width="12.28515625" bestFit="1" customWidth="1"/>
    <col min="1441" max="1441" width="9.140625" bestFit="1" customWidth="1"/>
    <col min="1442" max="1453" width="12.28515625" bestFit="1" customWidth="1"/>
    <col min="1454" max="1454" width="8.140625" bestFit="1" customWidth="1"/>
    <col min="1455" max="1460" width="12.28515625" bestFit="1" customWidth="1"/>
    <col min="1461" max="1461" width="8.140625" bestFit="1" customWidth="1"/>
    <col min="1462" max="1462" width="7.5703125" bestFit="1" customWidth="1"/>
    <col min="1463" max="1463" width="9.140625" bestFit="1" customWidth="1"/>
    <col min="1464" max="1466" width="12.28515625" bestFit="1" customWidth="1"/>
    <col min="1467" max="1467" width="9.140625" bestFit="1" customWidth="1"/>
    <col min="1468" max="1472" width="12.28515625" bestFit="1" customWidth="1"/>
    <col min="1473" max="1473" width="8.140625" bestFit="1" customWidth="1"/>
    <col min="1474" max="1474" width="9.140625" bestFit="1" customWidth="1"/>
    <col min="1475" max="1475" width="7.5703125" bestFit="1" customWidth="1"/>
    <col min="1476" max="1480" width="12.28515625" bestFit="1" customWidth="1"/>
    <col min="1481" max="1481" width="9.140625" bestFit="1" customWidth="1"/>
    <col min="1482" max="1482" width="8.140625" bestFit="1" customWidth="1"/>
    <col min="1483" max="1483" width="9.140625" bestFit="1" customWidth="1"/>
    <col min="1484" max="1484" width="12.28515625" bestFit="1" customWidth="1"/>
    <col min="1485" max="1485" width="9.140625" bestFit="1" customWidth="1"/>
    <col min="1486" max="1494" width="12.28515625" bestFit="1" customWidth="1"/>
    <col min="1495" max="1495" width="8.140625" bestFit="1" customWidth="1"/>
    <col min="1496" max="1497" width="12.28515625" bestFit="1" customWidth="1"/>
    <col min="1498" max="1498" width="7.5703125" bestFit="1" customWidth="1"/>
    <col min="1499" max="1499" width="8.140625" bestFit="1" customWidth="1"/>
    <col min="1500" max="1500" width="7.5703125" bestFit="1" customWidth="1"/>
    <col min="1501" max="1505" width="12.28515625" bestFit="1" customWidth="1"/>
    <col min="1506" max="1506" width="8.140625" bestFit="1" customWidth="1"/>
    <col min="1507" max="1508" width="12.28515625" bestFit="1" customWidth="1"/>
    <col min="1509" max="1509" width="7.5703125" bestFit="1" customWidth="1"/>
    <col min="1510" max="1510" width="12.28515625" bestFit="1" customWidth="1"/>
    <col min="1511" max="1511" width="7.5703125" bestFit="1" customWidth="1"/>
    <col min="1512" max="1513" width="12.28515625" bestFit="1" customWidth="1"/>
    <col min="1514" max="1514" width="8.140625" bestFit="1" customWidth="1"/>
    <col min="1515" max="1516" width="12.28515625" bestFit="1" customWidth="1"/>
    <col min="1517" max="1517" width="8.140625" bestFit="1" customWidth="1"/>
    <col min="1518" max="1520" width="12.28515625" bestFit="1" customWidth="1"/>
    <col min="1521" max="1521" width="10.140625" bestFit="1" customWidth="1"/>
    <col min="1522" max="1522" width="9.140625" bestFit="1" customWidth="1"/>
    <col min="1523" max="1523" width="12.28515625" bestFit="1" customWidth="1"/>
    <col min="1524" max="1524" width="9.140625" bestFit="1" customWidth="1"/>
    <col min="1525" max="1528" width="12.28515625" bestFit="1" customWidth="1"/>
    <col min="1529" max="1529" width="10.140625" bestFit="1" customWidth="1"/>
    <col min="1530" max="1530" width="12.28515625" bestFit="1" customWidth="1"/>
    <col min="1531" max="1533" width="9.140625" bestFit="1" customWidth="1"/>
    <col min="1534" max="1534" width="12.28515625" bestFit="1" customWidth="1"/>
    <col min="1535" max="1535" width="9.140625" bestFit="1" customWidth="1"/>
    <col min="1536" max="1536" width="7.5703125" bestFit="1" customWidth="1"/>
    <col min="1537" max="1538" width="12.28515625" bestFit="1" customWidth="1"/>
    <col min="1539" max="1539" width="9.140625" bestFit="1" customWidth="1"/>
    <col min="1540" max="1541" width="12.28515625" bestFit="1" customWidth="1"/>
  </cols>
  <sheetData>
    <row r="1" spans="1:112" ht="14.25" customHeight="1">
      <c r="A1" s="8" t="s">
        <v>31</v>
      </c>
      <c r="B1" s="154"/>
      <c r="C1" s="154"/>
      <c r="D1" s="8"/>
      <c r="E1" s="9"/>
      <c r="F1" s="25"/>
      <c r="G1" s="10"/>
      <c r="H1" s="10"/>
      <c r="I1" s="10"/>
      <c r="J1" s="10"/>
      <c r="K1" s="10"/>
      <c r="L1" s="10"/>
      <c r="M1" s="10"/>
      <c r="N1" s="10"/>
      <c r="O1" s="10"/>
      <c r="P1" s="10"/>
      <c r="Q1" s="10"/>
      <c r="R1" s="10"/>
      <c r="S1" s="10"/>
      <c r="T1" s="10"/>
      <c r="U1" s="10"/>
      <c r="V1" s="10"/>
      <c r="W1" s="10"/>
      <c r="X1" s="10"/>
      <c r="Y1" s="10"/>
      <c r="Z1" s="10"/>
      <c r="AA1" s="10"/>
    </row>
    <row r="2" spans="1:112" ht="14.25" customHeight="1">
      <c r="A2" s="8" t="s">
        <v>22</v>
      </c>
      <c r="B2" s="154" t="s">
        <v>338</v>
      </c>
      <c r="C2" s="154" t="s">
        <v>147</v>
      </c>
      <c r="D2" s="154" t="s">
        <v>8</v>
      </c>
      <c r="E2" s="41" t="s">
        <v>145</v>
      </c>
      <c r="F2" s="41" t="s">
        <v>337</v>
      </c>
      <c r="G2" s="155" t="s">
        <v>246</v>
      </c>
      <c r="H2" s="26" t="s">
        <v>29</v>
      </c>
      <c r="I2" s="8" t="s">
        <v>276</v>
      </c>
      <c r="J2" s="10"/>
      <c r="K2" s="10"/>
      <c r="L2" s="10"/>
      <c r="M2" s="10"/>
      <c r="N2" s="10"/>
      <c r="O2" s="10"/>
      <c r="P2" s="10"/>
      <c r="Q2" s="10"/>
      <c r="R2" s="10"/>
      <c r="S2" s="10"/>
      <c r="T2" s="10"/>
      <c r="U2" s="10"/>
      <c r="V2" s="10"/>
      <c r="W2" s="10"/>
      <c r="X2" s="10"/>
      <c r="Y2" s="10"/>
      <c r="Z2" s="10"/>
      <c r="AA2" s="10"/>
      <c r="AB2" s="10"/>
      <c r="AC2" s="10"/>
      <c r="BL2" s="204"/>
      <c r="BM2" s="204"/>
      <c r="BN2" s="205"/>
      <c r="DG2" s="204"/>
      <c r="DH2" s="204"/>
    </row>
    <row r="3" spans="1:112" ht="14.25" customHeight="1">
      <c r="A3" s="27">
        <v>41640</v>
      </c>
      <c r="B3" s="27" t="s">
        <v>373</v>
      </c>
      <c r="C3" s="224" t="e">
        <f>CHOOSE(MONTH(Table1[[#This Row],[Date]]),1,1,1,2,2,2,3,3,3,4,4,4)</f>
        <v>#VALUE!</v>
      </c>
      <c r="D3" s="27" t="str">
        <f>TEXT(Table1[[#This Row],[Date]],"mmmm")</f>
        <v xml:space="preserve"> =MONTH([@[Trading Interval]])&amp; "/" &amp; DAY([@[Trading Interval]]) &amp; "/" &amp; YEAR([@[Trading Interval]])</v>
      </c>
      <c r="E3" s="28">
        <v>2674.4304999999999</v>
      </c>
      <c r="F3" s="29">
        <v>89.334249999999997</v>
      </c>
      <c r="G3" s="30">
        <f t="shared" ref="G3:G66" si="0">MONTH(A3)</f>
        <v>1</v>
      </c>
      <c r="H3" s="30" t="s">
        <v>63</v>
      </c>
      <c r="I3" s="29" t="e" cm="1">
        <f t="array" ref="I3">max</f>
        <v>#NAME?</v>
      </c>
      <c r="J3" s="181"/>
      <c r="K3" s="171">
        <f>MAX(Table1[Market Water Demand (Mega-Litres)])</f>
        <v>3741.0290686124899</v>
      </c>
      <c r="BL3" s="176"/>
      <c r="BM3" s="177"/>
      <c r="BN3" s="206"/>
      <c r="DG3" s="176"/>
      <c r="DH3" s="177"/>
    </row>
    <row r="4" spans="1:112" ht="14.25" customHeight="1">
      <c r="A4" s="27">
        <v>41640.5</v>
      </c>
      <c r="B4" s="27" t="str">
        <f>MONTH(Table1[[#This Row],[Trading Interval]])&amp; "/" &amp; DAY(Table1[[#This Row],[Trading Interval]]) &amp; "/" &amp; YEAR(Table1[[#This Row],[Trading Interval]])</f>
        <v>1/2/2018</v>
      </c>
      <c r="C4" s="224">
        <f>CHOOSE(MONTH(Table1[[#This Row],[Date]]),1,1,1,2,2,2,3,3,3,4,4,4)</f>
        <v>1</v>
      </c>
      <c r="D4" s="27" t="str">
        <f>TEXT(Table1[[#This Row],[Date]],"mmmm")</f>
        <v>January</v>
      </c>
      <c r="E4" s="28">
        <v>2576.1278333333298</v>
      </c>
      <c r="F4" s="29">
        <v>61.945999999999998</v>
      </c>
      <c r="G4" s="30">
        <f t="shared" si="0"/>
        <v>1</v>
      </c>
      <c r="H4" s="30" t="s">
        <v>63</v>
      </c>
      <c r="I4" s="29"/>
      <c r="BL4" s="178"/>
      <c r="BM4" s="179"/>
      <c r="BN4" s="207"/>
      <c r="DG4" s="178"/>
      <c r="DH4" s="179"/>
    </row>
    <row r="5" spans="1:112" ht="14.25" customHeight="1">
      <c r="A5" s="27">
        <v>41641</v>
      </c>
      <c r="B5" s="27" t="str">
        <f>MONTH(Table1[[#This Row],[Trading Interval]])&amp; "/" &amp; DAY(Table1[[#This Row],[Trading Interval]]) &amp; "/" &amp; YEAR(Table1[[#This Row],[Trading Interval]])</f>
        <v>1/3/2018</v>
      </c>
      <c r="C5" s="224">
        <f>CHOOSE(MONTH(Table1[[#This Row],[Date]]),1,1,1,2,2,2,3,3,3,4,4,4)</f>
        <v>1</v>
      </c>
      <c r="D5" s="27" t="str">
        <f>TEXT(Table1[[#This Row],[Date]],"mmmm")</f>
        <v>January</v>
      </c>
      <c r="E5" s="28">
        <v>2131.9819583333301</v>
      </c>
      <c r="F5" s="29">
        <v>45.9017499999999</v>
      </c>
      <c r="G5" s="30">
        <f t="shared" si="0"/>
        <v>1</v>
      </c>
      <c r="H5" s="30" t="s">
        <v>63</v>
      </c>
      <c r="I5" s="29"/>
      <c r="BL5" s="176"/>
      <c r="BM5" s="177"/>
      <c r="BN5" s="206"/>
      <c r="DG5" s="176"/>
      <c r="DH5" s="177"/>
    </row>
    <row r="6" spans="1:112" ht="14.25" customHeight="1">
      <c r="A6" s="27">
        <v>41641.5</v>
      </c>
      <c r="B6" s="27" t="str">
        <f>MONTH(Table1[[#This Row],[Trading Interval]])&amp; "/" &amp; DAY(Table1[[#This Row],[Trading Interval]]) &amp; "/" &amp; YEAR(Table1[[#This Row],[Trading Interval]])</f>
        <v>1/3/2018</v>
      </c>
      <c r="C6" s="224">
        <f>CHOOSE(MONTH(Table1[[#This Row],[Date]]),1,1,1,2,2,2,3,3,3,4,4,4)</f>
        <v>1</v>
      </c>
      <c r="D6" s="27" t="str">
        <f>TEXT(Table1[[#This Row],[Date]],"mmmm")</f>
        <v>January</v>
      </c>
      <c r="E6" s="28">
        <v>2772.0559583333302</v>
      </c>
      <c r="F6" s="29">
        <v>80.858249999999998</v>
      </c>
      <c r="G6" s="30">
        <f t="shared" si="0"/>
        <v>1</v>
      </c>
      <c r="H6" s="30" t="s">
        <v>63</v>
      </c>
      <c r="I6" s="29"/>
      <c r="K6">
        <v>2403.91</v>
      </c>
      <c r="BL6" s="178"/>
      <c r="BM6" s="179"/>
      <c r="BN6" s="207"/>
      <c r="DG6" s="178"/>
      <c r="DH6" s="179"/>
    </row>
    <row r="7" spans="1:112" ht="14.25" customHeight="1">
      <c r="A7" s="27">
        <v>41642</v>
      </c>
      <c r="B7" s="27" t="str">
        <f>MONTH(Table1[[#This Row],[Trading Interval]])&amp; "/" &amp; DAY(Table1[[#This Row],[Trading Interval]]) &amp; "/" &amp; YEAR(Table1[[#This Row],[Trading Interval]])</f>
        <v>1/4/2018</v>
      </c>
      <c r="C7" s="224">
        <f>CHOOSE(MONTH(Table1[[#This Row],[Date]]),1,1,1,2,2,2,3,3,3,4,4,4)</f>
        <v>1</v>
      </c>
      <c r="D7" s="27" t="str">
        <f>TEXT(Table1[[#This Row],[Date]],"mmmm")</f>
        <v>January</v>
      </c>
      <c r="E7" s="28">
        <v>2143.486625</v>
      </c>
      <c r="F7" s="29">
        <v>55.961833333333303</v>
      </c>
      <c r="G7" s="30">
        <f t="shared" si="0"/>
        <v>1</v>
      </c>
      <c r="H7" s="30" t="s">
        <v>63</v>
      </c>
      <c r="I7" s="29"/>
      <c r="K7">
        <f>K6/100</f>
        <v>24.039099999999998</v>
      </c>
      <c r="BL7" s="176"/>
      <c r="BM7" s="177"/>
      <c r="BN7" s="206"/>
      <c r="DG7" s="176"/>
      <c r="DH7" s="177"/>
    </row>
    <row r="8" spans="1:112" ht="14.25" customHeight="1">
      <c r="A8" s="27">
        <v>41642.5</v>
      </c>
      <c r="B8" s="27" t="str">
        <f>MONTH(Table1[[#This Row],[Trading Interval]])&amp; "/" &amp; DAY(Table1[[#This Row],[Trading Interval]]) &amp; "/" &amp; YEAR(Table1[[#This Row],[Trading Interval]])</f>
        <v>1/4/2018</v>
      </c>
      <c r="C8" s="224">
        <f>CHOOSE(MONTH(Table1[[#This Row],[Date]]),1,1,1,2,2,2,3,3,3,4,4,4)</f>
        <v>1</v>
      </c>
      <c r="D8" s="27" t="str">
        <f>TEXT(Table1[[#This Row],[Date]],"mmmm")</f>
        <v>January</v>
      </c>
      <c r="E8" s="28">
        <v>2682.031125</v>
      </c>
      <c r="F8" s="29">
        <v>101.094833333333</v>
      </c>
      <c r="G8" s="30">
        <f t="shared" si="0"/>
        <v>1</v>
      </c>
      <c r="H8" s="30" t="s">
        <v>63</v>
      </c>
      <c r="I8" s="29"/>
      <c r="BL8" s="178"/>
      <c r="BM8" s="179"/>
      <c r="BN8" s="207"/>
      <c r="DG8" s="178"/>
      <c r="DH8" s="179"/>
    </row>
    <row r="9" spans="1:112" ht="14.25" customHeight="1">
      <c r="A9" s="27">
        <v>41643</v>
      </c>
      <c r="B9" s="27" t="str">
        <f>MONTH(Table1[[#This Row],[Trading Interval]])&amp; "/" &amp; DAY(Table1[[#This Row],[Trading Interval]]) &amp; "/" &amp; YEAR(Table1[[#This Row],[Trading Interval]])</f>
        <v>1/5/2018</v>
      </c>
      <c r="C9" s="224">
        <f>CHOOSE(MONTH(Table1[[#This Row],[Date]]),1,1,1,2,2,2,3,3,3,4,4,4)</f>
        <v>1</v>
      </c>
      <c r="D9" s="27" t="str">
        <f>TEXT(Table1[[#This Row],[Date]],"mmmm")</f>
        <v>January</v>
      </c>
      <c r="E9" s="28">
        <v>1788.07475</v>
      </c>
      <c r="F9" s="29">
        <v>26.664999999999999</v>
      </c>
      <c r="G9" s="30">
        <f t="shared" si="0"/>
        <v>1</v>
      </c>
      <c r="H9" s="30" t="s">
        <v>63</v>
      </c>
      <c r="I9" s="29"/>
      <c r="BL9" s="176"/>
      <c r="BM9" s="177"/>
      <c r="BN9" s="206"/>
      <c r="DG9" s="176"/>
      <c r="DH9" s="177"/>
    </row>
    <row r="10" spans="1:112" ht="14.25" customHeight="1">
      <c r="A10" s="27">
        <v>41643.5</v>
      </c>
      <c r="B10" s="27" t="str">
        <f>MONTH(Table1[[#This Row],[Trading Interval]])&amp; "/" &amp; DAY(Table1[[#This Row],[Trading Interval]]) &amp; "/" &amp; YEAR(Table1[[#This Row],[Trading Interval]])</f>
        <v>1/5/2018</v>
      </c>
      <c r="C10" s="224">
        <f>CHOOSE(MONTH(Table1[[#This Row],[Date]]),1,1,1,2,2,2,3,3,3,4,4,4)</f>
        <v>1</v>
      </c>
      <c r="D10" s="27" t="str">
        <f>TEXT(Table1[[#This Row],[Date]],"mmmm")</f>
        <v>January</v>
      </c>
      <c r="E10" s="28">
        <v>2082.8450909090898</v>
      </c>
      <c r="F10" s="29">
        <v>38.894545454545401</v>
      </c>
      <c r="G10" s="30">
        <f t="shared" si="0"/>
        <v>1</v>
      </c>
      <c r="H10" s="30" t="s">
        <v>63</v>
      </c>
      <c r="I10" s="29"/>
      <c r="K10">
        <f>MAX(Table1[Market Water Demand (Mega-Litres)])</f>
        <v>3741.0290686124899</v>
      </c>
      <c r="BL10" s="178"/>
      <c r="BM10" s="179"/>
      <c r="BN10" s="207"/>
      <c r="DG10" s="178"/>
      <c r="DH10" s="179"/>
    </row>
    <row r="11" spans="1:112" ht="14.25" customHeight="1">
      <c r="A11" s="27">
        <v>41644</v>
      </c>
      <c r="B11" s="27" t="str">
        <f>MONTH(Table1[[#This Row],[Trading Interval]])&amp; "/" &amp; DAY(Table1[[#This Row],[Trading Interval]]) &amp; "/" &amp; YEAR(Table1[[#This Row],[Trading Interval]])</f>
        <v>1/6/2018</v>
      </c>
      <c r="C11" s="224">
        <f>CHOOSE(MONTH(Table1[[#This Row],[Date]]),1,1,1,2,2,2,3,3,3,4,4,4)</f>
        <v>1</v>
      </c>
      <c r="D11" s="27" t="str">
        <f>TEXT(Table1[[#This Row],[Date]],"mmmm")</f>
        <v>January</v>
      </c>
      <c r="E11" s="28">
        <v>1815.8505</v>
      </c>
      <c r="F11" s="29">
        <v>46.715000000000003</v>
      </c>
      <c r="G11" s="30">
        <f t="shared" si="0"/>
        <v>1</v>
      </c>
      <c r="H11" s="30" t="s">
        <v>63</v>
      </c>
      <c r="I11" s="29"/>
      <c r="BL11" s="176"/>
      <c r="BM11" s="177"/>
      <c r="BN11" s="206"/>
      <c r="DG11" s="176"/>
      <c r="DH11" s="177"/>
    </row>
    <row r="12" spans="1:112" ht="14.25" customHeight="1">
      <c r="A12" s="27">
        <v>41644.5</v>
      </c>
      <c r="B12" s="27" t="str">
        <f>MONTH(Table1[[#This Row],[Trading Interval]])&amp; "/" &amp; DAY(Table1[[#This Row],[Trading Interval]]) &amp; "/" &amp; YEAR(Table1[[#This Row],[Trading Interval]])</f>
        <v>1/6/2018</v>
      </c>
      <c r="C12" s="224">
        <f>CHOOSE(MONTH(Table1[[#This Row],[Date]]),1,1,1,2,2,2,3,3,3,4,4,4)</f>
        <v>1</v>
      </c>
      <c r="D12" s="27" t="str">
        <f>TEXT(Table1[[#This Row],[Date]],"mmmm")</f>
        <v>January</v>
      </c>
      <c r="E12" s="28">
        <v>2219.27536363636</v>
      </c>
      <c r="F12" s="29">
        <v>46.208636363636302</v>
      </c>
      <c r="G12" s="30">
        <f t="shared" si="0"/>
        <v>1</v>
      </c>
      <c r="H12" s="30" t="s">
        <v>63</v>
      </c>
      <c r="I12" s="29"/>
      <c r="BL12" s="178"/>
      <c r="BM12" s="179"/>
      <c r="BN12" s="207"/>
      <c r="DG12" s="178"/>
      <c r="DH12" s="179"/>
    </row>
    <row r="13" spans="1:112" ht="14.25" customHeight="1">
      <c r="A13" s="27">
        <v>41645</v>
      </c>
      <c r="B13" s="27" t="str">
        <f>MONTH(Table1[[#This Row],[Trading Interval]])&amp; "/" &amp; DAY(Table1[[#This Row],[Trading Interval]]) &amp; "/" &amp; YEAR(Table1[[#This Row],[Trading Interval]])</f>
        <v>1/7/2018</v>
      </c>
      <c r="C13" s="224">
        <f>CHOOSE(MONTH(Table1[[#This Row],[Date]]),1,1,1,2,2,2,3,3,3,4,4,4)</f>
        <v>1</v>
      </c>
      <c r="D13" s="27" t="str">
        <f>TEXT(Table1[[#This Row],[Date]],"mmmm")</f>
        <v>January</v>
      </c>
      <c r="E13" s="28">
        <v>2142.3453</v>
      </c>
      <c r="F13" s="29">
        <v>41.856000000000002</v>
      </c>
      <c r="G13" s="30">
        <f t="shared" si="0"/>
        <v>1</v>
      </c>
      <c r="H13" s="30" t="s">
        <v>63</v>
      </c>
      <c r="I13" s="29"/>
      <c r="S13" s="183" t="s">
        <v>2</v>
      </c>
      <c r="T13" s="194" t="s">
        <v>58</v>
      </c>
      <c r="BL13" s="176"/>
      <c r="BM13" s="177"/>
      <c r="BN13" s="206"/>
      <c r="DG13" s="176"/>
      <c r="DH13" s="177"/>
    </row>
    <row r="14" spans="1:112" ht="14.25" customHeight="1">
      <c r="A14" s="27">
        <v>41645.5</v>
      </c>
      <c r="B14" s="27" t="str">
        <f>MONTH(Table1[[#This Row],[Trading Interval]])&amp; "/" &amp; DAY(Table1[[#This Row],[Trading Interval]]) &amp; "/" &amp; YEAR(Table1[[#This Row],[Trading Interval]])</f>
        <v>1/7/2018</v>
      </c>
      <c r="C14" s="224">
        <f>CHOOSE(MONTH(Table1[[#This Row],[Date]]),1,1,1,2,2,2,3,3,3,4,4,4)</f>
        <v>1</v>
      </c>
      <c r="D14" s="27" t="str">
        <f>TEXT(Table1[[#This Row],[Date]],"mmmm")</f>
        <v>January</v>
      </c>
      <c r="E14" s="28">
        <v>2169.7437083333298</v>
      </c>
      <c r="F14" s="29">
        <v>46.013749999999902</v>
      </c>
      <c r="G14" s="30">
        <f t="shared" si="0"/>
        <v>1</v>
      </c>
      <c r="H14" s="30" t="s">
        <v>63</v>
      </c>
      <c r="I14" s="29"/>
      <c r="S14" s="183" t="s">
        <v>4</v>
      </c>
      <c r="T14" s="194" t="s">
        <v>275</v>
      </c>
      <c r="BL14" s="178"/>
      <c r="BM14" s="179"/>
      <c r="BN14" s="207"/>
      <c r="DG14" s="178"/>
      <c r="DH14" s="179"/>
    </row>
    <row r="15" spans="1:112" ht="14.25" customHeight="1">
      <c r="A15" s="27">
        <v>41646</v>
      </c>
      <c r="B15" s="27" t="str">
        <f>MONTH(Table1[[#This Row],[Trading Interval]])&amp; "/" &amp; DAY(Table1[[#This Row],[Trading Interval]]) &amp; "/" &amp; YEAR(Table1[[#This Row],[Trading Interval]])</f>
        <v>1/8/2018</v>
      </c>
      <c r="C15" s="224">
        <f>CHOOSE(MONTH(Table1[[#This Row],[Date]]),1,1,1,2,2,2,3,3,3,4,4,4)</f>
        <v>1</v>
      </c>
      <c r="D15" s="27" t="str">
        <f>TEXT(Table1[[#This Row],[Date]],"mmmm")</f>
        <v>January</v>
      </c>
      <c r="E15" s="28">
        <v>2228.9214999999999</v>
      </c>
      <c r="F15" s="29">
        <v>34.894374999999997</v>
      </c>
      <c r="G15" s="30">
        <f t="shared" si="0"/>
        <v>1</v>
      </c>
      <c r="H15" s="30" t="s">
        <v>63</v>
      </c>
      <c r="I15" s="29"/>
      <c r="S15" s="183" t="s">
        <v>6</v>
      </c>
      <c r="T15" s="194" t="s">
        <v>256</v>
      </c>
      <c r="BL15" s="176"/>
      <c r="BM15" s="177"/>
      <c r="BN15" s="206"/>
      <c r="DG15" s="176"/>
      <c r="DH15" s="177"/>
    </row>
    <row r="16" spans="1:112" ht="14.25" customHeight="1">
      <c r="A16" s="27">
        <v>41646.5</v>
      </c>
      <c r="B16" s="27" t="str">
        <f>MONTH(Table1[[#This Row],[Trading Interval]])&amp; "/" &amp; DAY(Table1[[#This Row],[Trading Interval]]) &amp; "/" &amp; YEAR(Table1[[#This Row],[Trading Interval]])</f>
        <v>1/8/2018</v>
      </c>
      <c r="C16" s="224">
        <f>CHOOSE(MONTH(Table1[[#This Row],[Date]]),1,1,1,2,2,2,3,3,3,4,4,4)</f>
        <v>1</v>
      </c>
      <c r="D16" s="27" t="str">
        <f>TEXT(Table1[[#This Row],[Date]],"mmmm")</f>
        <v>January</v>
      </c>
      <c r="E16" s="28">
        <v>2289.4490000000001</v>
      </c>
      <c r="F16" s="29">
        <v>53.312916666666602</v>
      </c>
      <c r="G16" s="30">
        <f t="shared" si="0"/>
        <v>1</v>
      </c>
      <c r="H16" s="30" t="s">
        <v>63</v>
      </c>
      <c r="I16" s="29"/>
      <c r="S16" s="183" t="s">
        <v>14</v>
      </c>
      <c r="T16" s="194" t="s">
        <v>275</v>
      </c>
      <c r="BL16" s="178"/>
      <c r="BM16" s="179"/>
      <c r="BN16" s="207"/>
      <c r="DG16" s="178"/>
      <c r="DH16" s="179"/>
    </row>
    <row r="17" spans="1:112" ht="14.25" customHeight="1">
      <c r="A17" s="27">
        <v>41647</v>
      </c>
      <c r="B17" s="27" t="str">
        <f>MONTH(Table1[[#This Row],[Trading Interval]])&amp; "/" &amp; DAY(Table1[[#This Row],[Trading Interval]]) &amp; "/" &amp; YEAR(Table1[[#This Row],[Trading Interval]])</f>
        <v>1/9/2018</v>
      </c>
      <c r="C17" s="224">
        <f>CHOOSE(MONTH(Table1[[#This Row],[Date]]),1,1,1,2,2,2,3,3,3,4,4,4)</f>
        <v>1</v>
      </c>
      <c r="D17" s="27" t="str">
        <f>TEXT(Table1[[#This Row],[Date]],"mmmm")</f>
        <v>January</v>
      </c>
      <c r="E17" s="28">
        <v>1966.19391666666</v>
      </c>
      <c r="F17" s="29">
        <v>70.307083333333296</v>
      </c>
      <c r="G17" s="30">
        <f t="shared" si="0"/>
        <v>1</v>
      </c>
      <c r="H17" s="30" t="s">
        <v>63</v>
      </c>
      <c r="I17" s="29"/>
      <c r="BL17" s="176"/>
      <c r="BM17" s="177"/>
      <c r="BN17" s="206"/>
      <c r="DG17" s="176"/>
      <c r="DH17" s="177"/>
    </row>
    <row r="18" spans="1:112" ht="14.25" customHeight="1">
      <c r="A18" s="27">
        <v>41647.5</v>
      </c>
      <c r="B18" s="27" t="str">
        <f>MONTH(Table1[[#This Row],[Trading Interval]])&amp; "/" &amp; DAY(Table1[[#This Row],[Trading Interval]]) &amp; "/" &amp; YEAR(Table1[[#This Row],[Trading Interval]])</f>
        <v>1/9/2018</v>
      </c>
      <c r="C18" s="224">
        <f>CHOOSE(MONTH(Table1[[#This Row],[Date]]),1,1,1,2,2,2,3,3,3,4,4,4)</f>
        <v>1</v>
      </c>
      <c r="D18" s="27" t="str">
        <f>TEXT(Table1[[#This Row],[Date]],"mmmm")</f>
        <v>January</v>
      </c>
      <c r="E18" s="28">
        <v>2222.9840416666598</v>
      </c>
      <c r="F18" s="29">
        <v>64.552916666666604</v>
      </c>
      <c r="G18" s="30">
        <f t="shared" si="0"/>
        <v>1</v>
      </c>
      <c r="H18" s="30" t="s">
        <v>63</v>
      </c>
      <c r="I18" s="29"/>
      <c r="S18" s="183" t="s">
        <v>274</v>
      </c>
      <c r="T18" s="183" t="s">
        <v>257</v>
      </c>
      <c r="BL18" s="178"/>
      <c r="BM18" s="179"/>
      <c r="BN18" s="207"/>
      <c r="DG18" s="178"/>
      <c r="DH18" s="179"/>
    </row>
    <row r="19" spans="1:112" ht="14.25" customHeight="1">
      <c r="A19" s="27">
        <v>41648</v>
      </c>
      <c r="B19" s="27" t="str">
        <f>MONTH(Table1[[#This Row],[Trading Interval]])&amp; "/" &amp; DAY(Table1[[#This Row],[Trading Interval]]) &amp; "/" &amp; YEAR(Table1[[#This Row],[Trading Interval]])</f>
        <v>1/10/2018</v>
      </c>
      <c r="C19" s="224">
        <f>CHOOSE(MONTH(Table1[[#This Row],[Date]]),1,1,1,2,2,2,3,3,3,4,4,4)</f>
        <v>1</v>
      </c>
      <c r="D19" s="27" t="str">
        <f>TEXT(Table1[[#This Row],[Date]],"mmmm")</f>
        <v>January</v>
      </c>
      <c r="E19" s="28">
        <v>1651.58858333333</v>
      </c>
      <c r="F19" s="29">
        <v>49.776249999999997</v>
      </c>
      <c r="G19" s="30">
        <f t="shared" si="0"/>
        <v>1</v>
      </c>
      <c r="H19" s="30" t="s">
        <v>63</v>
      </c>
      <c r="I19" s="29"/>
      <c r="T19" s="194" t="s">
        <v>258</v>
      </c>
      <c r="Z19" s="194" t="s">
        <v>259</v>
      </c>
      <c r="AA19" s="194" t="s">
        <v>260</v>
      </c>
      <c r="AG19" s="194" t="s">
        <v>261</v>
      </c>
      <c r="AH19" s="194" t="s">
        <v>255</v>
      </c>
      <c r="BL19" s="176"/>
      <c r="BM19" s="177"/>
      <c r="BN19" s="206"/>
      <c r="DG19" s="176"/>
      <c r="DH19" s="177"/>
    </row>
    <row r="20" spans="1:112" ht="14.25" customHeight="1">
      <c r="A20" s="27">
        <v>41648.5</v>
      </c>
      <c r="B20" s="27" t="str">
        <f>MONTH(Table1[[#This Row],[Trading Interval]])&amp; "/" &amp; DAY(Table1[[#This Row],[Trading Interval]]) &amp; "/" &amp; YEAR(Table1[[#This Row],[Trading Interval]])</f>
        <v>1/10/2018</v>
      </c>
      <c r="C20" s="224">
        <f>CHOOSE(MONTH(Table1[[#This Row],[Date]]),1,1,1,2,2,2,3,3,3,4,4,4)</f>
        <v>1</v>
      </c>
      <c r="D20" s="27" t="str">
        <f>TEXT(Table1[[#This Row],[Date]],"mmmm")</f>
        <v>January</v>
      </c>
      <c r="E20" s="28">
        <v>1957.57495833333</v>
      </c>
      <c r="F20" s="29">
        <v>61.483333333333299</v>
      </c>
      <c r="G20" s="30">
        <f t="shared" si="0"/>
        <v>1</v>
      </c>
      <c r="H20" s="30" t="s">
        <v>63</v>
      </c>
      <c r="I20" s="29"/>
      <c r="S20" s="183" t="s">
        <v>254</v>
      </c>
      <c r="T20" s="185" t="s">
        <v>262</v>
      </c>
      <c r="U20" s="185" t="s">
        <v>263</v>
      </c>
      <c r="V20" s="185" t="s">
        <v>264</v>
      </c>
      <c r="W20" s="185" t="s">
        <v>265</v>
      </c>
      <c r="X20" s="185" t="s">
        <v>266</v>
      </c>
      <c r="Y20" s="185" t="s">
        <v>267</v>
      </c>
      <c r="AA20" s="185" t="s">
        <v>268</v>
      </c>
      <c r="AB20" s="185" t="s">
        <v>269</v>
      </c>
      <c r="AC20" s="185" t="s">
        <v>270</v>
      </c>
      <c r="AD20" s="185" t="s">
        <v>271</v>
      </c>
      <c r="AE20" s="185" t="s">
        <v>272</v>
      </c>
      <c r="AF20" s="185" t="s">
        <v>273</v>
      </c>
      <c r="BL20" s="178"/>
      <c r="BM20" s="179"/>
      <c r="BN20" s="207"/>
      <c r="DG20" s="178"/>
      <c r="DH20" s="179"/>
    </row>
    <row r="21" spans="1:112" ht="14.25" customHeight="1">
      <c r="A21" s="27">
        <v>41649</v>
      </c>
      <c r="B21" s="27" t="str">
        <f>MONTH(Table1[[#This Row],[Trading Interval]])&amp; "/" &amp; DAY(Table1[[#This Row],[Trading Interval]]) &amp; "/" &amp; YEAR(Table1[[#This Row],[Trading Interval]])</f>
        <v>1/11/2018</v>
      </c>
      <c r="C21" s="224">
        <f>CHOOSE(MONTH(Table1[[#This Row],[Date]]),1,1,1,2,2,2,3,3,3,4,4,4)</f>
        <v>1</v>
      </c>
      <c r="D21" s="27" t="str">
        <f>TEXT(Table1[[#This Row],[Date]],"mmmm")</f>
        <v>January</v>
      </c>
      <c r="E21" s="28">
        <v>1865.0249999999901</v>
      </c>
      <c r="F21" s="29">
        <v>56.407083333333297</v>
      </c>
      <c r="G21" s="30">
        <f t="shared" si="0"/>
        <v>1</v>
      </c>
      <c r="H21" s="30" t="s">
        <v>63</v>
      </c>
      <c r="I21" s="29"/>
      <c r="S21" s="184" t="s">
        <v>47</v>
      </c>
      <c r="T21" s="186">
        <v>7410373.1595889162</v>
      </c>
      <c r="U21" s="186">
        <v>7850476.4656415377</v>
      </c>
      <c r="V21" s="186">
        <v>8227637.0640847692</v>
      </c>
      <c r="W21" s="186">
        <v>9145016.7506108191</v>
      </c>
      <c r="X21" s="186">
        <v>9402188.5510709453</v>
      </c>
      <c r="Y21" s="186">
        <v>5657148.4858589098</v>
      </c>
      <c r="Z21" s="186">
        <v>47692840.476855896</v>
      </c>
      <c r="AA21" s="186">
        <v>5707330.1074812328</v>
      </c>
      <c r="AB21" s="186">
        <v>5770755.1285519302</v>
      </c>
      <c r="AC21" s="186">
        <v>6200943.6717096576</v>
      </c>
      <c r="AD21" s="186">
        <v>5865501.3107279064</v>
      </c>
      <c r="AE21" s="186">
        <v>6536462.6184871849</v>
      </c>
      <c r="AF21" s="186">
        <v>5470028.3066542372</v>
      </c>
      <c r="AG21" s="186">
        <v>35551021.143612146</v>
      </c>
      <c r="AH21" s="186">
        <v>83243861.62046805</v>
      </c>
      <c r="AI21" s="184" t="s">
        <v>47</v>
      </c>
      <c r="AK21" s="184" t="s">
        <v>47</v>
      </c>
      <c r="AL21" s="186">
        <v>7410373.1595889162</v>
      </c>
      <c r="AM21" s="186">
        <v>7850476.4656415377</v>
      </c>
      <c r="AN21" s="186">
        <v>8227637.0640847692</v>
      </c>
      <c r="AO21" s="186">
        <v>9145016.7506108191</v>
      </c>
      <c r="AP21" s="186">
        <v>9402188.5510709453</v>
      </c>
      <c r="AQ21" s="186">
        <v>5657148.4858589098</v>
      </c>
      <c r="AR21" s="186">
        <v>5707330.1074812328</v>
      </c>
      <c r="AS21" s="186">
        <v>5770755.1285519302</v>
      </c>
      <c r="AT21" s="186">
        <v>6200943.6717096576</v>
      </c>
      <c r="AU21" s="186">
        <v>5865501.3107279064</v>
      </c>
      <c r="AV21" s="186">
        <v>6536462.6184871849</v>
      </c>
      <c r="AW21" s="186">
        <v>5470028.3066542372</v>
      </c>
      <c r="AX21">
        <f>SUM(AL21:AW21)</f>
        <v>83243861.62046805</v>
      </c>
      <c r="BL21" s="176"/>
      <c r="BM21" s="177"/>
      <c r="BN21" s="206"/>
      <c r="DG21" s="176"/>
      <c r="DH21" s="177"/>
    </row>
    <row r="22" spans="1:112" ht="14.25" customHeight="1">
      <c r="A22" s="27">
        <v>41649.5</v>
      </c>
      <c r="B22" s="27" t="str">
        <f>MONTH(Table1[[#This Row],[Trading Interval]])&amp; "/" &amp; DAY(Table1[[#This Row],[Trading Interval]]) &amp; "/" &amp; YEAR(Table1[[#This Row],[Trading Interval]])</f>
        <v>1/11/2018</v>
      </c>
      <c r="C22" s="224">
        <f>CHOOSE(MONTH(Table1[[#This Row],[Date]]),1,1,1,2,2,2,3,3,3,4,4,4)</f>
        <v>1</v>
      </c>
      <c r="D22" s="27" t="str">
        <f>TEXT(Table1[[#This Row],[Date]],"mmmm")</f>
        <v>January</v>
      </c>
      <c r="E22" s="28">
        <v>2157.2933333333299</v>
      </c>
      <c r="F22" s="29">
        <v>69.813749999999999</v>
      </c>
      <c r="G22" s="30">
        <f t="shared" si="0"/>
        <v>1</v>
      </c>
      <c r="H22" s="30" t="s">
        <v>63</v>
      </c>
      <c r="I22" s="29"/>
      <c r="S22" s="184" t="s">
        <v>57</v>
      </c>
      <c r="T22" s="186">
        <v>7381010.2629159009</v>
      </c>
      <c r="U22" s="186">
        <v>8093487.2667298131</v>
      </c>
      <c r="V22" s="186">
        <v>8561111.533532355</v>
      </c>
      <c r="W22" s="186">
        <v>9219328.0467704758</v>
      </c>
      <c r="X22" s="186">
        <v>9509802.105490597</v>
      </c>
      <c r="Y22" s="186">
        <v>5721642.2694704309</v>
      </c>
      <c r="Z22" s="186">
        <v>48486381.484909572</v>
      </c>
      <c r="AA22" s="186">
        <v>6416899.919056599</v>
      </c>
      <c r="AB22" s="186">
        <v>6181423.2810286945</v>
      </c>
      <c r="AC22" s="186">
        <v>6357110.0722911693</v>
      </c>
      <c r="AD22" s="186">
        <v>5766515.8290388407</v>
      </c>
      <c r="AE22" s="186">
        <v>6570388.467438193</v>
      </c>
      <c r="AF22" s="186">
        <v>6124666.7004089812</v>
      </c>
      <c r="AG22" s="186">
        <v>37417004.269262478</v>
      </c>
      <c r="AH22" s="186">
        <v>85903385.754172057</v>
      </c>
      <c r="AI22" s="184" t="s">
        <v>57</v>
      </c>
      <c r="AK22" s="184" t="s">
        <v>57</v>
      </c>
      <c r="AL22" s="186">
        <v>7381010.2629159009</v>
      </c>
      <c r="AM22" s="186">
        <v>8093487.2667298131</v>
      </c>
      <c r="AN22" s="186">
        <v>8561111.533532355</v>
      </c>
      <c r="AO22" s="186">
        <v>9219328.0467704758</v>
      </c>
      <c r="AP22" s="186">
        <v>9509802.105490597</v>
      </c>
      <c r="AQ22" s="186">
        <v>5721642.2694704309</v>
      </c>
      <c r="AR22" s="186">
        <v>6416899.919056599</v>
      </c>
      <c r="AS22" s="186">
        <v>6181423.2810286945</v>
      </c>
      <c r="AT22" s="186">
        <v>6357110.0722911693</v>
      </c>
      <c r="AU22" s="186">
        <v>5766515.8290388407</v>
      </c>
      <c r="AV22" s="186">
        <v>6570388.467438193</v>
      </c>
      <c r="AW22" s="186">
        <v>6124666.7004089812</v>
      </c>
      <c r="AX22" s="194">
        <f t="shared" ref="AX22:AX28" si="1">SUM(AL22:AW22)</f>
        <v>85903385.754172057</v>
      </c>
      <c r="BL22" s="178"/>
      <c r="BM22" s="179"/>
      <c r="BN22" s="207"/>
      <c r="DG22" s="178"/>
      <c r="DH22" s="179"/>
    </row>
    <row r="23" spans="1:112" ht="14.25" customHeight="1">
      <c r="A23" s="27">
        <v>41650</v>
      </c>
      <c r="B23" s="27" t="str">
        <f>MONTH(Table1[[#This Row],[Trading Interval]])&amp; "/" &amp; DAY(Table1[[#This Row],[Trading Interval]]) &amp; "/" &amp; YEAR(Table1[[#This Row],[Trading Interval]])</f>
        <v>1/12/2018</v>
      </c>
      <c r="C23" s="224">
        <f>CHOOSE(MONTH(Table1[[#This Row],[Date]]),1,1,1,2,2,2,3,3,3,4,4,4)</f>
        <v>1</v>
      </c>
      <c r="D23" s="27" t="str">
        <f>TEXT(Table1[[#This Row],[Date]],"mmmm")</f>
        <v>January</v>
      </c>
      <c r="E23" s="28">
        <v>1933.9007916666601</v>
      </c>
      <c r="F23" s="29">
        <v>53.609583333333298</v>
      </c>
      <c r="G23" s="30">
        <f t="shared" si="0"/>
        <v>1</v>
      </c>
      <c r="H23" s="30" t="s">
        <v>63</v>
      </c>
      <c r="I23" s="29"/>
      <c r="S23" s="184" t="s">
        <v>55</v>
      </c>
      <c r="T23" s="186">
        <v>889528.77961707977</v>
      </c>
      <c r="U23" s="186">
        <v>1005471.836342482</v>
      </c>
      <c r="V23" s="186">
        <v>1083448.5035306632</v>
      </c>
      <c r="W23" s="186">
        <v>1122929.4459370594</v>
      </c>
      <c r="X23" s="186">
        <v>1251059.0644439589</v>
      </c>
      <c r="Y23" s="186">
        <v>732380.47840520821</v>
      </c>
      <c r="Z23" s="186">
        <v>6084818.1082764519</v>
      </c>
      <c r="AA23" s="186">
        <v>768259.97452681581</v>
      </c>
      <c r="AB23" s="186">
        <v>790716.10373404226</v>
      </c>
      <c r="AC23" s="186">
        <v>789211.5512203821</v>
      </c>
      <c r="AD23" s="186">
        <v>749470.34376192885</v>
      </c>
      <c r="AE23" s="186">
        <v>913113.51752314693</v>
      </c>
      <c r="AF23" s="186">
        <v>694347.64712096052</v>
      </c>
      <c r="AG23" s="186">
        <v>4705119.1378872767</v>
      </c>
      <c r="AH23" s="186">
        <v>10789937.246163728</v>
      </c>
      <c r="AI23" s="184" t="s">
        <v>60</v>
      </c>
      <c r="AK23" s="184" t="s">
        <v>55</v>
      </c>
      <c r="AL23" s="186">
        <v>889528.77961707977</v>
      </c>
      <c r="AM23" s="186">
        <v>1005471.836342482</v>
      </c>
      <c r="AN23" s="186">
        <v>1083448.5035306632</v>
      </c>
      <c r="AO23" s="186">
        <v>1122929.4459370594</v>
      </c>
      <c r="AP23" s="186">
        <v>1251059.0644439589</v>
      </c>
      <c r="AQ23" s="186">
        <v>732380.47840520821</v>
      </c>
      <c r="AR23" s="186">
        <v>768259.97452681581</v>
      </c>
      <c r="AS23" s="186">
        <v>790716.10373404226</v>
      </c>
      <c r="AT23" s="186">
        <v>789211.5512203821</v>
      </c>
      <c r="AU23" s="186">
        <v>749470.34376192885</v>
      </c>
      <c r="AV23" s="186">
        <v>913113.51752314693</v>
      </c>
      <c r="AW23" s="186">
        <v>694347.64712096052</v>
      </c>
      <c r="AX23" s="194">
        <f t="shared" si="1"/>
        <v>10789937.246163728</v>
      </c>
      <c r="BL23" s="176"/>
      <c r="BM23" s="177"/>
      <c r="BN23" s="206"/>
      <c r="DG23" s="176"/>
      <c r="DH23" s="177"/>
    </row>
    <row r="24" spans="1:112" ht="14.25" customHeight="1">
      <c r="A24" s="27">
        <v>41650.5</v>
      </c>
      <c r="B24" s="27" t="str">
        <f>MONTH(Table1[[#This Row],[Trading Interval]])&amp; "/" &amp; DAY(Table1[[#This Row],[Trading Interval]]) &amp; "/" &amp; YEAR(Table1[[#This Row],[Trading Interval]])</f>
        <v>1/12/2018</v>
      </c>
      <c r="C24" s="224">
        <f>CHOOSE(MONTH(Table1[[#This Row],[Date]]),1,1,1,2,2,2,3,3,3,4,4,4)</f>
        <v>1</v>
      </c>
      <c r="D24" s="27" t="str">
        <f>TEXT(Table1[[#This Row],[Date]],"mmmm")</f>
        <v>January</v>
      </c>
      <c r="E24" s="28">
        <v>2161.194375</v>
      </c>
      <c r="F24" s="29">
        <v>53.2916666666666</v>
      </c>
      <c r="G24" s="30">
        <f t="shared" si="0"/>
        <v>1</v>
      </c>
      <c r="H24" s="30" t="s">
        <v>63</v>
      </c>
      <c r="I24" s="29"/>
      <c r="S24" s="184" t="s">
        <v>52</v>
      </c>
      <c r="T24" s="186">
        <v>3052923.7543166089</v>
      </c>
      <c r="U24" s="186">
        <v>3161391.6213462814</v>
      </c>
      <c r="V24" s="186">
        <v>3394239.6040163897</v>
      </c>
      <c r="W24" s="186">
        <v>3628325.0596976532</v>
      </c>
      <c r="X24" s="186">
        <v>3679629.3126392504</v>
      </c>
      <c r="Y24" s="186">
        <v>2294218.2121387715</v>
      </c>
      <c r="Z24" s="186">
        <v>19210727.564154956</v>
      </c>
      <c r="AA24" s="186">
        <v>2316886.0728902649</v>
      </c>
      <c r="AB24" s="186">
        <v>2510834.5242147222</v>
      </c>
      <c r="AC24" s="186">
        <v>2522137.9682701197</v>
      </c>
      <c r="AD24" s="186">
        <v>2294926.1936724759</v>
      </c>
      <c r="AE24" s="186">
        <v>2796653.6813710229</v>
      </c>
      <c r="AF24" s="186">
        <v>2366747.1334291021</v>
      </c>
      <c r="AG24" s="186">
        <v>14808185.573847707</v>
      </c>
      <c r="AH24" s="186">
        <v>34018913.138002656</v>
      </c>
      <c r="AI24" s="184" t="s">
        <v>55</v>
      </c>
      <c r="AK24" s="184" t="s">
        <v>52</v>
      </c>
      <c r="AL24" s="186">
        <v>3052923.7543166089</v>
      </c>
      <c r="AM24" s="186">
        <v>3161391.6213462814</v>
      </c>
      <c r="AN24" s="186">
        <v>3394239.6040163897</v>
      </c>
      <c r="AO24" s="186">
        <v>3628325.0596976532</v>
      </c>
      <c r="AP24" s="186">
        <v>3679629.3126392504</v>
      </c>
      <c r="AQ24" s="186">
        <v>2294218.2121387715</v>
      </c>
      <c r="AR24" s="186">
        <v>2316886.0728902649</v>
      </c>
      <c r="AS24" s="186">
        <v>2510834.5242147222</v>
      </c>
      <c r="AT24" s="186">
        <v>2522137.9682701197</v>
      </c>
      <c r="AU24" s="186">
        <v>2294926.1936724759</v>
      </c>
      <c r="AV24" s="186">
        <v>2796653.6813710229</v>
      </c>
      <c r="AW24" s="186">
        <v>2366747.1334291021</v>
      </c>
      <c r="AX24" s="194">
        <f t="shared" si="1"/>
        <v>34018913.138002656</v>
      </c>
      <c r="BL24" s="178"/>
      <c r="BM24" s="179"/>
      <c r="BN24" s="207"/>
      <c r="DG24" s="178"/>
      <c r="DH24" s="179"/>
    </row>
    <row r="25" spans="1:112" ht="14.25" customHeight="1">
      <c r="A25" s="27">
        <v>41651</v>
      </c>
      <c r="B25" s="27" t="str">
        <f>MONTH(Table1[[#This Row],[Trading Interval]])&amp; "/" &amp; DAY(Table1[[#This Row],[Trading Interval]]) &amp; "/" &amp; YEAR(Table1[[#This Row],[Trading Interval]])</f>
        <v>1/13/2018</v>
      </c>
      <c r="C25" s="224">
        <f>CHOOSE(MONTH(Table1[[#This Row],[Date]]),1,1,1,2,2,2,3,3,3,4,4,4)</f>
        <v>1</v>
      </c>
      <c r="D25" s="27" t="str">
        <f>TEXT(Table1[[#This Row],[Date]],"mmmm")</f>
        <v>January</v>
      </c>
      <c r="E25" s="28">
        <v>1672.51316666666</v>
      </c>
      <c r="F25" s="29">
        <v>53.844583333333297</v>
      </c>
      <c r="G25" s="30">
        <f t="shared" si="0"/>
        <v>1</v>
      </c>
      <c r="H25" s="30" t="s">
        <v>63</v>
      </c>
      <c r="I25" s="29"/>
      <c r="S25" s="184" t="s">
        <v>54</v>
      </c>
      <c r="T25" s="186">
        <v>1835965.7010541977</v>
      </c>
      <c r="U25" s="186">
        <v>1942345.7166101835</v>
      </c>
      <c r="V25" s="186">
        <v>1981073.1290546155</v>
      </c>
      <c r="W25" s="186">
        <v>2405565.5487894923</v>
      </c>
      <c r="X25" s="186">
        <v>2479091.8597774156</v>
      </c>
      <c r="Y25" s="186">
        <v>1430799.7606643969</v>
      </c>
      <c r="Z25" s="186">
        <v>12074841.715950303</v>
      </c>
      <c r="AA25" s="186">
        <v>1495407.3285604487</v>
      </c>
      <c r="AB25" s="186">
        <v>1533455.5917086077</v>
      </c>
      <c r="AC25" s="186">
        <v>1545239.8617180442</v>
      </c>
      <c r="AD25" s="186">
        <v>1439198.6174970418</v>
      </c>
      <c r="AE25" s="186">
        <v>1711047.3619238224</v>
      </c>
      <c r="AF25" s="186">
        <v>1513615.629663452</v>
      </c>
      <c r="AG25" s="186">
        <v>9237964.3910714164</v>
      </c>
      <c r="AH25" s="186">
        <v>21312806.107021719</v>
      </c>
      <c r="AI25" s="184" t="s">
        <v>52</v>
      </c>
      <c r="AK25" s="184" t="s">
        <v>54</v>
      </c>
      <c r="AL25" s="186">
        <v>1835965.7010541977</v>
      </c>
      <c r="AM25" s="186">
        <v>1942345.7166101835</v>
      </c>
      <c r="AN25" s="186">
        <v>1981073.1290546155</v>
      </c>
      <c r="AO25" s="186">
        <v>2405565.5487894923</v>
      </c>
      <c r="AP25" s="186">
        <v>2479091.8597774156</v>
      </c>
      <c r="AQ25" s="186">
        <v>1430799.7606643969</v>
      </c>
      <c r="AR25" s="186">
        <v>1495407.3285604487</v>
      </c>
      <c r="AS25" s="186">
        <v>1533455.5917086077</v>
      </c>
      <c r="AT25" s="186">
        <v>1545239.8617180442</v>
      </c>
      <c r="AU25" s="186">
        <v>1439198.6174970418</v>
      </c>
      <c r="AV25" s="186">
        <v>1711047.3619238224</v>
      </c>
      <c r="AW25" s="186">
        <v>1513615.629663452</v>
      </c>
      <c r="AX25" s="194">
        <f t="shared" si="1"/>
        <v>21312806.107021719</v>
      </c>
      <c r="BL25" s="176"/>
      <c r="BM25" s="177"/>
      <c r="BN25" s="206"/>
      <c r="DG25" s="176"/>
      <c r="DH25" s="177"/>
    </row>
    <row r="26" spans="1:112" ht="14.25" customHeight="1">
      <c r="A26" s="27">
        <v>41651.5</v>
      </c>
      <c r="B26" s="27" t="str">
        <f>MONTH(Table1[[#This Row],[Trading Interval]])&amp; "/" &amp; DAY(Table1[[#This Row],[Trading Interval]]) &amp; "/" &amp; YEAR(Table1[[#This Row],[Trading Interval]])</f>
        <v>1/13/2018</v>
      </c>
      <c r="C26" s="224">
        <f>CHOOSE(MONTH(Table1[[#This Row],[Date]]),1,1,1,2,2,2,3,3,3,4,4,4)</f>
        <v>1</v>
      </c>
      <c r="D26" s="27" t="str">
        <f>TEXT(Table1[[#This Row],[Date]],"mmmm")</f>
        <v>January</v>
      </c>
      <c r="E26" s="28">
        <v>1928.0590416666601</v>
      </c>
      <c r="F26" s="29">
        <v>53.347916666666599</v>
      </c>
      <c r="G26" s="30">
        <f t="shared" si="0"/>
        <v>1</v>
      </c>
      <c r="H26" s="30" t="s">
        <v>63</v>
      </c>
      <c r="I26" s="29"/>
      <c r="S26" s="184" t="s">
        <v>53</v>
      </c>
      <c r="T26" s="186">
        <v>1361006.372818087</v>
      </c>
      <c r="U26" s="186">
        <v>1540803.7527127052</v>
      </c>
      <c r="V26" s="186">
        <v>1533870.0330063524</v>
      </c>
      <c r="W26" s="186">
        <v>1922804.3883041467</v>
      </c>
      <c r="X26" s="186">
        <v>2090734.6259080649</v>
      </c>
      <c r="Y26" s="186">
        <v>1138371.9567625313</v>
      </c>
      <c r="Z26" s="186">
        <v>9587591.1295118891</v>
      </c>
      <c r="AA26" s="186">
        <v>1154882.6847980625</v>
      </c>
      <c r="AB26" s="186">
        <v>1184594.0853902879</v>
      </c>
      <c r="AC26" s="186">
        <v>1236958.6391698015</v>
      </c>
      <c r="AD26" s="186">
        <v>1218903.5397942397</v>
      </c>
      <c r="AE26" s="186">
        <v>1371172.5088438424</v>
      </c>
      <c r="AF26" s="186">
        <v>1009696.4295774887</v>
      </c>
      <c r="AG26" s="186">
        <v>7176207.8875737227</v>
      </c>
      <c r="AH26" s="186">
        <v>16763799.017085612</v>
      </c>
      <c r="AI26" s="184" t="s">
        <v>54</v>
      </c>
      <c r="AK26" s="184" t="s">
        <v>53</v>
      </c>
      <c r="AL26" s="186">
        <v>1361006.372818087</v>
      </c>
      <c r="AM26" s="186">
        <v>1540803.7527127052</v>
      </c>
      <c r="AN26" s="186">
        <v>1533870.0330063524</v>
      </c>
      <c r="AO26" s="186">
        <v>1922804.3883041467</v>
      </c>
      <c r="AP26" s="186">
        <v>2090734.6259080649</v>
      </c>
      <c r="AQ26" s="186">
        <v>1138371.9567625313</v>
      </c>
      <c r="AR26" s="186">
        <v>1154882.6847980625</v>
      </c>
      <c r="AS26" s="186">
        <v>1184594.0853902879</v>
      </c>
      <c r="AT26" s="186">
        <v>1236958.6391698015</v>
      </c>
      <c r="AU26" s="186">
        <v>1218903.5397942397</v>
      </c>
      <c r="AV26" s="186">
        <v>1371172.5088438424</v>
      </c>
      <c r="AW26" s="186">
        <v>1009696.4295774887</v>
      </c>
      <c r="AX26" s="194">
        <f t="shared" si="1"/>
        <v>16763799.017085612</v>
      </c>
      <c r="BL26" s="178"/>
      <c r="BM26" s="179"/>
      <c r="BN26" s="207"/>
      <c r="DG26" s="178"/>
      <c r="DH26" s="179"/>
    </row>
    <row r="27" spans="1:112" ht="14.25" customHeight="1">
      <c r="A27" s="27">
        <v>41652</v>
      </c>
      <c r="B27" s="27" t="str">
        <f>MONTH(Table1[[#This Row],[Trading Interval]])&amp; "/" &amp; DAY(Table1[[#This Row],[Trading Interval]]) &amp; "/" &amp; YEAR(Table1[[#This Row],[Trading Interval]])</f>
        <v>1/14/2018</v>
      </c>
      <c r="C27" s="224">
        <f>CHOOSE(MONTH(Table1[[#This Row],[Date]]),1,1,1,2,2,2,3,3,3,4,4,4)</f>
        <v>1</v>
      </c>
      <c r="D27" s="27" t="str">
        <f>TEXT(Table1[[#This Row],[Date]],"mmmm")</f>
        <v>January</v>
      </c>
      <c r="E27" s="28">
        <v>1863.6369999999899</v>
      </c>
      <c r="F27" s="29">
        <v>55.712166666666597</v>
      </c>
      <c r="G27" s="30">
        <f t="shared" si="0"/>
        <v>1</v>
      </c>
      <c r="H27" s="30" t="s">
        <v>63</v>
      </c>
      <c r="I27" s="29"/>
      <c r="S27" s="184" t="s">
        <v>50</v>
      </c>
      <c r="T27" s="186">
        <v>3468791.8411386055</v>
      </c>
      <c r="U27" s="186">
        <v>3910167.3939146628</v>
      </c>
      <c r="V27" s="186">
        <v>4019733.9348969432</v>
      </c>
      <c r="W27" s="186">
        <v>4600898.1998925107</v>
      </c>
      <c r="X27" s="186">
        <v>4329191.466729641</v>
      </c>
      <c r="Y27" s="186">
        <v>2886240.0374634834</v>
      </c>
      <c r="Z27" s="186">
        <v>23215022.874035846</v>
      </c>
      <c r="AA27" s="186">
        <v>2856194.0087494198</v>
      </c>
      <c r="AB27" s="186">
        <v>2807459.9604355572</v>
      </c>
      <c r="AC27" s="186">
        <v>3086974.9961602269</v>
      </c>
      <c r="AD27" s="186">
        <v>2875769.9609229802</v>
      </c>
      <c r="AE27" s="186">
        <v>3196136.0591219249</v>
      </c>
      <c r="AF27" s="186">
        <v>2887114.142416215</v>
      </c>
      <c r="AG27" s="186">
        <v>17709649.127806325</v>
      </c>
      <c r="AH27" s="186">
        <v>40924672.001842171</v>
      </c>
      <c r="AI27" s="184" t="s">
        <v>53</v>
      </c>
      <c r="AK27" s="184" t="s">
        <v>50</v>
      </c>
      <c r="AL27" s="186">
        <v>3468791.8411386055</v>
      </c>
      <c r="AM27" s="186">
        <v>3910167.3939146628</v>
      </c>
      <c r="AN27" s="186">
        <v>4019733.9348969432</v>
      </c>
      <c r="AO27" s="186">
        <v>4600898.1998925107</v>
      </c>
      <c r="AP27" s="186">
        <v>4329191.466729641</v>
      </c>
      <c r="AQ27" s="186">
        <v>2886240.0374634834</v>
      </c>
      <c r="AR27" s="186">
        <v>2856194.0087494198</v>
      </c>
      <c r="AS27" s="186">
        <v>2807459.9604355572</v>
      </c>
      <c r="AT27" s="186">
        <v>3086974.9961602269</v>
      </c>
      <c r="AU27" s="186">
        <v>2875769.9609229802</v>
      </c>
      <c r="AV27" s="186">
        <v>3196136.0591219249</v>
      </c>
      <c r="AW27" s="186">
        <v>2887114.142416215</v>
      </c>
      <c r="AX27" s="194">
        <f t="shared" si="1"/>
        <v>40924672.001842171</v>
      </c>
      <c r="BL27" s="176"/>
      <c r="BM27" s="177"/>
      <c r="BN27" s="206"/>
      <c r="DG27" s="176"/>
      <c r="DH27" s="177"/>
    </row>
    <row r="28" spans="1:112" ht="14.25" customHeight="1">
      <c r="A28" s="27">
        <v>41652.5</v>
      </c>
      <c r="B28" s="27" t="str">
        <f>MONTH(Table1[[#This Row],[Trading Interval]])&amp; "/" &amp; DAY(Table1[[#This Row],[Trading Interval]]) &amp; "/" &amp; YEAR(Table1[[#This Row],[Trading Interval]])</f>
        <v>1/14/2018</v>
      </c>
      <c r="C28" s="224">
        <f>CHOOSE(MONTH(Table1[[#This Row],[Date]]),1,1,1,2,2,2,3,3,3,4,4,4)</f>
        <v>1</v>
      </c>
      <c r="D28" s="27" t="str">
        <f>TEXT(Table1[[#This Row],[Date]],"mmmm")</f>
        <v>January</v>
      </c>
      <c r="E28" s="28">
        <v>2185.68658333333</v>
      </c>
      <c r="F28" s="29">
        <v>66.450833333333307</v>
      </c>
      <c r="G28" s="30">
        <f t="shared" si="0"/>
        <v>1</v>
      </c>
      <c r="H28" s="30" t="s">
        <v>63</v>
      </c>
      <c r="I28" s="29"/>
      <c r="S28" s="184" t="s">
        <v>49</v>
      </c>
      <c r="T28" s="186">
        <v>3702858.0392258596</v>
      </c>
      <c r="U28" s="186">
        <v>3904628.4830790581</v>
      </c>
      <c r="V28" s="186">
        <v>4149212.1506632119</v>
      </c>
      <c r="W28" s="186">
        <v>4527914.3323927717</v>
      </c>
      <c r="X28" s="186">
        <v>4595025.8539676042</v>
      </c>
      <c r="Y28" s="186">
        <v>2907880.0237676678</v>
      </c>
      <c r="Z28" s="186">
        <v>23787518.883096173</v>
      </c>
      <c r="AA28" s="186">
        <v>2914530.9790495913</v>
      </c>
      <c r="AB28" s="186">
        <v>2943321.4631723547</v>
      </c>
      <c r="AC28" s="186">
        <v>3217660.1686767591</v>
      </c>
      <c r="AD28" s="186">
        <v>2899192.9332085806</v>
      </c>
      <c r="AE28" s="186">
        <v>3384855.1370801763</v>
      </c>
      <c r="AF28" s="186">
        <v>3064827.6737993462</v>
      </c>
      <c r="AG28" s="186">
        <v>18424388.354986809</v>
      </c>
      <c r="AH28" s="186">
        <v>42211907.238082983</v>
      </c>
      <c r="AI28" s="184" t="s">
        <v>50</v>
      </c>
      <c r="AK28" s="184" t="s">
        <v>49</v>
      </c>
      <c r="AL28" s="186">
        <v>3702858.0392258596</v>
      </c>
      <c r="AM28" s="186">
        <v>3904628.4830790581</v>
      </c>
      <c r="AN28" s="186">
        <v>4149212.1506632119</v>
      </c>
      <c r="AO28" s="186">
        <v>4527914.3323927717</v>
      </c>
      <c r="AP28" s="186">
        <v>4595025.8539676042</v>
      </c>
      <c r="AQ28" s="186">
        <v>2907880.0237676678</v>
      </c>
      <c r="AR28" s="186">
        <v>2914530.9790495913</v>
      </c>
      <c r="AS28" s="186">
        <v>2943321.4631723547</v>
      </c>
      <c r="AT28" s="186">
        <v>3217660.1686767591</v>
      </c>
      <c r="AU28" s="186">
        <v>2899192.9332085806</v>
      </c>
      <c r="AV28" s="186">
        <v>3384855.1370801763</v>
      </c>
      <c r="AW28" s="186">
        <v>3064827.6737993462</v>
      </c>
      <c r="AX28" s="194">
        <f t="shared" si="1"/>
        <v>42211907.238082983</v>
      </c>
      <c r="BL28" s="178"/>
      <c r="BM28" s="179"/>
      <c r="BN28" s="207"/>
      <c r="DG28" s="178"/>
      <c r="DH28" s="179"/>
    </row>
    <row r="29" spans="1:112" ht="14.25" customHeight="1">
      <c r="A29" s="27">
        <v>41653</v>
      </c>
      <c r="B29" s="27" t="str">
        <f>MONTH(Table1[[#This Row],[Trading Interval]])&amp; "/" &amp; DAY(Table1[[#This Row],[Trading Interval]]) &amp; "/" &amp; YEAR(Table1[[#This Row],[Trading Interval]])</f>
        <v>1/15/2018</v>
      </c>
      <c r="C29" s="224">
        <f>CHOOSE(MONTH(Table1[[#This Row],[Date]]),1,1,1,2,2,2,3,3,3,4,4,4)</f>
        <v>1</v>
      </c>
      <c r="D29" s="27" t="str">
        <f>TEXT(Table1[[#This Row],[Date]],"mmmm")</f>
        <v>January</v>
      </c>
      <c r="E29" s="28">
        <v>2185.5760416666599</v>
      </c>
      <c r="F29" s="29">
        <v>78.998583333333301</v>
      </c>
      <c r="G29" s="30">
        <f t="shared" si="0"/>
        <v>1</v>
      </c>
      <c r="H29" s="30" t="s">
        <v>63</v>
      </c>
      <c r="I29" s="29"/>
      <c r="S29" s="184" t="s">
        <v>255</v>
      </c>
      <c r="T29" s="186">
        <v>29102457.91067525</v>
      </c>
      <c r="U29" s="186">
        <v>31408772.536376718</v>
      </c>
      <c r="V29" s="186">
        <v>32950325.952785298</v>
      </c>
      <c r="W29" s="186">
        <v>36572781.772394933</v>
      </c>
      <c r="X29" s="186">
        <v>37336722.840027481</v>
      </c>
      <c r="Y29" s="186">
        <v>22768681.224531397</v>
      </c>
      <c r="Z29" s="186">
        <v>190139742.23679107</v>
      </c>
      <c r="AA29" s="186">
        <v>23630391.07511244</v>
      </c>
      <c r="AB29" s="186">
        <v>23722560.138236199</v>
      </c>
      <c r="AC29" s="186">
        <v>24956236.929216161</v>
      </c>
      <c r="AD29" s="186">
        <v>23109478.728623994</v>
      </c>
      <c r="AE29" s="186">
        <v>26479829.351789314</v>
      </c>
      <c r="AF29" s="186">
        <v>23131043.663069785</v>
      </c>
      <c r="AG29" s="186">
        <v>145029539.88604787</v>
      </c>
      <c r="AH29" s="186">
        <v>335169282.12283897</v>
      </c>
      <c r="AI29" s="184" t="s">
        <v>49</v>
      </c>
      <c r="AX29" s="194">
        <f>SUM(AX21:AX28)</f>
        <v>335169282.12283897</v>
      </c>
      <c r="BL29" s="176"/>
      <c r="BM29" s="177"/>
      <c r="BN29" s="206"/>
      <c r="DG29" s="176"/>
      <c r="DH29" s="177"/>
    </row>
    <row r="30" spans="1:112" ht="14.25" customHeight="1">
      <c r="A30" s="27">
        <v>41653.5</v>
      </c>
      <c r="B30" s="27" t="str">
        <f>MONTH(Table1[[#This Row],[Trading Interval]])&amp; "/" &amp; DAY(Table1[[#This Row],[Trading Interval]]) &amp; "/" &amp; YEAR(Table1[[#This Row],[Trading Interval]])</f>
        <v>1/15/2018</v>
      </c>
      <c r="C30" s="224">
        <f>CHOOSE(MONTH(Table1[[#This Row],[Date]]),1,1,1,2,2,2,3,3,3,4,4,4)</f>
        <v>1</v>
      </c>
      <c r="D30" s="27" t="str">
        <f>TEXT(Table1[[#This Row],[Date]],"mmmm")</f>
        <v>January</v>
      </c>
      <c r="E30" s="28">
        <v>3175.2769166666599</v>
      </c>
      <c r="F30" s="29">
        <v>159.797333333333</v>
      </c>
      <c r="G30" s="30">
        <f t="shared" si="0"/>
        <v>1</v>
      </c>
      <c r="H30" s="30" t="s">
        <v>63</v>
      </c>
      <c r="I30" s="29"/>
      <c r="BL30" s="178"/>
      <c r="BM30" s="179"/>
      <c r="BN30" s="207"/>
      <c r="DG30" s="178"/>
      <c r="DH30" s="179"/>
    </row>
    <row r="31" spans="1:112" ht="14.25" customHeight="1">
      <c r="A31" s="27">
        <v>41654</v>
      </c>
      <c r="B31" s="27" t="str">
        <f>MONTH(Table1[[#This Row],[Trading Interval]])&amp; "/" &amp; DAY(Table1[[#This Row],[Trading Interval]]) &amp; "/" &amp; YEAR(Table1[[#This Row],[Trading Interval]])</f>
        <v>1/16/2018</v>
      </c>
      <c r="C31" s="224">
        <f>CHOOSE(MONTH(Table1[[#This Row],[Date]]),1,1,1,2,2,2,3,3,3,4,4,4)</f>
        <v>1</v>
      </c>
      <c r="D31" s="27" t="str">
        <f>TEXT(Table1[[#This Row],[Date]],"mmmm")</f>
        <v>January</v>
      </c>
      <c r="E31" s="28">
        <v>2648.79408333333</v>
      </c>
      <c r="F31" s="29">
        <v>108.42100000000001</v>
      </c>
      <c r="G31" s="30">
        <f t="shared" si="0"/>
        <v>1</v>
      </c>
      <c r="H31" s="30" t="s">
        <v>63</v>
      </c>
      <c r="I31" s="29"/>
      <c r="AH31">
        <f>SUM(AH21:AH29)</f>
        <v>670338564.24567795</v>
      </c>
      <c r="AK31" s="184" t="s">
        <v>47</v>
      </c>
      <c r="AL31" s="186">
        <v>7410373.1595889162</v>
      </c>
      <c r="AM31" s="186">
        <v>7850476.4656415377</v>
      </c>
      <c r="AN31" s="186">
        <v>8227637.0640847692</v>
      </c>
      <c r="AO31" s="186">
        <v>9145016.7506108191</v>
      </c>
      <c r="AP31" s="186">
        <v>9402188.5510709453</v>
      </c>
      <c r="AQ31" s="186">
        <v>5657148.4858589098</v>
      </c>
      <c r="AR31" s="186">
        <v>5707330.1074812328</v>
      </c>
      <c r="AS31" s="186">
        <v>5770755.1285519302</v>
      </c>
      <c r="AT31" s="186">
        <v>6200943.6717096576</v>
      </c>
      <c r="AU31" s="186">
        <v>5865501.3107279064</v>
      </c>
      <c r="AV31" s="186">
        <v>6536462.6184871849</v>
      </c>
      <c r="AW31" s="186">
        <v>5470028.3066542372</v>
      </c>
      <c r="AX31">
        <f>SUM(AL31:AW31)</f>
        <v>83243861.62046805</v>
      </c>
      <c r="BL31" s="176"/>
      <c r="BM31" s="177"/>
      <c r="BN31" s="206"/>
      <c r="DG31" s="176"/>
      <c r="DH31" s="177"/>
    </row>
    <row r="32" spans="1:112" ht="14.25" customHeight="1">
      <c r="A32" s="27">
        <v>41654.5</v>
      </c>
      <c r="B32" s="27" t="str">
        <f>MONTH(Table1[[#This Row],[Trading Interval]])&amp; "/" &amp; DAY(Table1[[#This Row],[Trading Interval]]) &amp; "/" &amp; YEAR(Table1[[#This Row],[Trading Interval]])</f>
        <v>1/16/2018</v>
      </c>
      <c r="C32" s="224">
        <f>CHOOSE(MONTH(Table1[[#This Row],[Date]]),1,1,1,2,2,2,3,3,3,4,4,4)</f>
        <v>1</v>
      </c>
      <c r="D32" s="27" t="str">
        <f>TEXT(Table1[[#This Row],[Date]],"mmmm")</f>
        <v>January</v>
      </c>
      <c r="E32" s="28">
        <v>3164.5167499999998</v>
      </c>
      <c r="F32" s="29">
        <v>132.91399999999999</v>
      </c>
      <c r="G32" s="30">
        <f t="shared" si="0"/>
        <v>1</v>
      </c>
      <c r="H32" s="30" t="s">
        <v>63</v>
      </c>
      <c r="I32" s="29"/>
      <c r="AK32" s="184" t="s">
        <v>49</v>
      </c>
      <c r="AL32" s="186">
        <v>3702858.0392258596</v>
      </c>
      <c r="AM32" s="186">
        <v>3904628.4830790581</v>
      </c>
      <c r="AN32" s="186">
        <v>4149212.1506632119</v>
      </c>
      <c r="AO32" s="186">
        <v>4527914.3323927717</v>
      </c>
      <c r="AP32" s="186">
        <v>4595025.8539676042</v>
      </c>
      <c r="AQ32" s="186">
        <v>2907880.0237676678</v>
      </c>
      <c r="AR32" s="186">
        <v>2914530.9790495913</v>
      </c>
      <c r="AS32" s="186">
        <v>2943321.4631723547</v>
      </c>
      <c r="AT32" s="186">
        <v>3217660.1686767591</v>
      </c>
      <c r="AU32" s="186">
        <v>2899192.9332085806</v>
      </c>
      <c r="AV32" s="186">
        <v>3384855.1370801763</v>
      </c>
      <c r="AW32" s="186">
        <v>3064827.6737993462</v>
      </c>
      <c r="AX32" s="194">
        <f t="shared" ref="AX32:AX38" si="2">SUM(AL32:AW32)</f>
        <v>42211907.238082983</v>
      </c>
      <c r="BL32" s="178"/>
      <c r="BM32" s="179"/>
      <c r="BN32" s="207"/>
      <c r="DG32" s="178"/>
      <c r="DH32" s="179"/>
    </row>
    <row r="33" spans="1:112" ht="14.25" customHeight="1">
      <c r="A33" s="27">
        <v>41655</v>
      </c>
      <c r="B33" s="27" t="str">
        <f>MONTH(Table1[[#This Row],[Trading Interval]])&amp; "/" &amp; DAY(Table1[[#This Row],[Trading Interval]]) &amp; "/" &amp; YEAR(Table1[[#This Row],[Trading Interval]])</f>
        <v>1/17/2018</v>
      </c>
      <c r="C33" s="224">
        <f>CHOOSE(MONTH(Table1[[#This Row],[Date]]),1,1,1,2,2,2,3,3,3,4,4,4)</f>
        <v>1</v>
      </c>
      <c r="D33" s="27" t="str">
        <f>TEXT(Table1[[#This Row],[Date]],"mmmm")</f>
        <v>January</v>
      </c>
      <c r="E33" s="28">
        <v>2308.0395416666602</v>
      </c>
      <c r="F33" s="29">
        <v>68.866583333333296</v>
      </c>
      <c r="G33" s="30">
        <f t="shared" si="0"/>
        <v>1</v>
      </c>
      <c r="H33" s="30" t="s">
        <v>63</v>
      </c>
      <c r="I33" s="29"/>
      <c r="S33" s="16" t="s">
        <v>47</v>
      </c>
      <c r="T33" s="186">
        <v>4752382.6895514736</v>
      </c>
      <c r="U33" s="186">
        <v>5167035.0438473243</v>
      </c>
      <c r="V33" s="186">
        <v>5477119.2220016234</v>
      </c>
      <c r="W33" s="186">
        <v>6217372.1257881755</v>
      </c>
      <c r="X33" s="186">
        <v>6351549.5562056992</v>
      </c>
      <c r="Y33" s="186">
        <v>5473893.9778650012</v>
      </c>
      <c r="AA33" s="186">
        <v>7073236.3159125</v>
      </c>
      <c r="AB33" s="186">
        <v>7645099.2339562504</v>
      </c>
      <c r="AC33" s="186">
        <v>7576081.9643531246</v>
      </c>
      <c r="AD33" s="186">
        <v>7870566.9194312505</v>
      </c>
      <c r="AE33" s="186">
        <v>9096355.030431252</v>
      </c>
      <c r="AF33" s="186">
        <v>5712658.1783212507</v>
      </c>
      <c r="AG33">
        <f>SUM(T33:AF33)</f>
        <v>78413350.257664934</v>
      </c>
      <c r="AH33" s="16" t="s">
        <v>47</v>
      </c>
      <c r="AK33" s="184" t="s">
        <v>50</v>
      </c>
      <c r="AL33" s="186">
        <v>3468791.8411386055</v>
      </c>
      <c r="AM33" s="186">
        <v>3910167.3939146628</v>
      </c>
      <c r="AN33" s="186">
        <v>4019733.9348969432</v>
      </c>
      <c r="AO33" s="186">
        <v>4600898.1998925107</v>
      </c>
      <c r="AP33" s="186">
        <v>4329191.466729641</v>
      </c>
      <c r="AQ33" s="186">
        <v>2886240.0374634834</v>
      </c>
      <c r="AR33" s="186">
        <v>2856194.0087494198</v>
      </c>
      <c r="AS33" s="186">
        <v>2807459.9604355572</v>
      </c>
      <c r="AT33" s="186">
        <v>3086974.9961602269</v>
      </c>
      <c r="AU33" s="186">
        <v>2875769.9609229802</v>
      </c>
      <c r="AV33" s="186">
        <v>3196136.0591219249</v>
      </c>
      <c r="AW33" s="186">
        <v>2887114.142416215</v>
      </c>
      <c r="AX33" s="194">
        <f t="shared" si="2"/>
        <v>40924672.001842171</v>
      </c>
      <c r="BL33" s="176"/>
      <c r="BM33" s="177"/>
      <c r="BN33" s="206"/>
      <c r="DG33" s="176"/>
      <c r="DH33" s="177"/>
    </row>
    <row r="34" spans="1:112" ht="14.25" customHeight="1">
      <c r="A34" s="27">
        <v>41655.5</v>
      </c>
      <c r="B34" s="27" t="str">
        <f>MONTH(Table1[[#This Row],[Trading Interval]])&amp; "/" &amp; DAY(Table1[[#This Row],[Trading Interval]]) &amp; "/" &amp; YEAR(Table1[[#This Row],[Trading Interval]])</f>
        <v>1/17/2018</v>
      </c>
      <c r="C34" s="224">
        <f>CHOOSE(MONTH(Table1[[#This Row],[Date]]),1,1,1,2,2,2,3,3,3,4,4,4)</f>
        <v>1</v>
      </c>
      <c r="D34" s="27" t="str">
        <f>TEXT(Table1[[#This Row],[Date]],"mmmm")</f>
        <v>January</v>
      </c>
      <c r="E34" s="28">
        <v>2417.7790416666599</v>
      </c>
      <c r="F34" s="29">
        <v>50.487499999999997</v>
      </c>
      <c r="G34" s="30">
        <f t="shared" si="0"/>
        <v>1</v>
      </c>
      <c r="H34" s="30" t="s">
        <v>63</v>
      </c>
      <c r="I34" s="29"/>
      <c r="S34" s="16" t="s">
        <v>49</v>
      </c>
      <c r="T34" s="186">
        <v>2439061.3979192991</v>
      </c>
      <c r="U34" s="186">
        <v>2621863.5100086001</v>
      </c>
      <c r="V34" s="186">
        <v>2806168.0509719998</v>
      </c>
      <c r="W34" s="186">
        <v>3163209.5663784007</v>
      </c>
      <c r="X34" s="186">
        <v>3218501.5770913498</v>
      </c>
      <c r="Y34" s="186">
        <v>2788369.1117025008</v>
      </c>
      <c r="AA34" s="186">
        <v>3593667.2656375002</v>
      </c>
      <c r="AB34" s="186">
        <v>3722191.4510812499</v>
      </c>
      <c r="AC34" s="186">
        <v>3871145.1659843749</v>
      </c>
      <c r="AD34" s="186">
        <v>3465642.2342250003</v>
      </c>
      <c r="AE34" s="186">
        <v>4094860.7397625004</v>
      </c>
      <c r="AF34" s="186">
        <v>2932911.3268075003</v>
      </c>
      <c r="AG34" s="194">
        <f t="shared" ref="AG34:AG40" si="3">SUM(T34:AF34)</f>
        <v>38717591.397570275</v>
      </c>
      <c r="AH34" s="16" t="s">
        <v>49</v>
      </c>
      <c r="AK34" s="184" t="s">
        <v>52</v>
      </c>
      <c r="AL34" s="186">
        <v>3052923.7543166089</v>
      </c>
      <c r="AM34" s="186">
        <v>3161391.6213462814</v>
      </c>
      <c r="AN34" s="186">
        <v>3394239.6040163897</v>
      </c>
      <c r="AO34" s="186">
        <v>3628325.0596976532</v>
      </c>
      <c r="AP34" s="186">
        <v>3679629.3126392504</v>
      </c>
      <c r="AQ34" s="186">
        <v>2294218.2121387715</v>
      </c>
      <c r="AR34" s="186">
        <v>2316886.0728902649</v>
      </c>
      <c r="AS34" s="186">
        <v>2510834.5242147222</v>
      </c>
      <c r="AT34" s="186">
        <v>2522137.9682701197</v>
      </c>
      <c r="AU34" s="186">
        <v>2294926.1936724759</v>
      </c>
      <c r="AV34" s="186">
        <v>2796653.6813710229</v>
      </c>
      <c r="AW34" s="186">
        <v>2366747.1334291021</v>
      </c>
      <c r="AX34" s="194">
        <f t="shared" si="2"/>
        <v>34018913.138002656</v>
      </c>
      <c r="BL34" s="178"/>
      <c r="BM34" s="179"/>
      <c r="BN34" s="207"/>
      <c r="DG34" s="178"/>
      <c r="DH34" s="179"/>
    </row>
    <row r="35" spans="1:112" ht="14.25" customHeight="1">
      <c r="A35" s="27">
        <v>41656</v>
      </c>
      <c r="B35" s="27" t="str">
        <f>MONTH(Table1[[#This Row],[Trading Interval]])&amp; "/" &amp; DAY(Table1[[#This Row],[Trading Interval]]) &amp; "/" &amp; YEAR(Table1[[#This Row],[Trading Interval]])</f>
        <v>1/18/2018</v>
      </c>
      <c r="C35" s="224">
        <f>CHOOSE(MONTH(Table1[[#This Row],[Date]]),1,1,1,2,2,2,3,3,3,4,4,4)</f>
        <v>1</v>
      </c>
      <c r="D35" s="27" t="str">
        <f>TEXT(Table1[[#This Row],[Date]],"mmmm")</f>
        <v>January</v>
      </c>
      <c r="E35" s="28">
        <v>1961.419625</v>
      </c>
      <c r="F35" s="29">
        <v>47.181833333333302</v>
      </c>
      <c r="G35" s="30">
        <f t="shared" si="0"/>
        <v>1</v>
      </c>
      <c r="H35" s="30" t="s">
        <v>63</v>
      </c>
      <c r="I35" s="29"/>
      <c r="S35" s="16" t="s">
        <v>50</v>
      </c>
      <c r="T35" s="186">
        <v>2300028.0101369992</v>
      </c>
      <c r="U35" s="186">
        <v>2505939.5584575003</v>
      </c>
      <c r="V35" s="186">
        <v>2627415.3951704986</v>
      </c>
      <c r="W35" s="186">
        <v>2900613.3153855</v>
      </c>
      <c r="X35" s="186">
        <v>2940556.1633002497</v>
      </c>
      <c r="Y35" s="186">
        <v>2582565.0096375002</v>
      </c>
      <c r="AA35" s="186">
        <v>3446732.8680624999</v>
      </c>
      <c r="AB35" s="186">
        <v>3483983.4045937499</v>
      </c>
      <c r="AC35" s="186">
        <v>3640816.4610781251</v>
      </c>
      <c r="AD35" s="186">
        <v>3250872.5897500003</v>
      </c>
      <c r="AE35" s="186">
        <v>3812121.7015625001</v>
      </c>
      <c r="AF35" s="186">
        <v>2923183.2132374998</v>
      </c>
      <c r="AG35" s="194">
        <f t="shared" si="3"/>
        <v>36414827.690372624</v>
      </c>
      <c r="AH35" s="16" t="s">
        <v>50</v>
      </c>
      <c r="AK35" s="184" t="s">
        <v>53</v>
      </c>
      <c r="AL35" s="186">
        <v>1361006.372818087</v>
      </c>
      <c r="AM35" s="186">
        <v>1540803.7527127052</v>
      </c>
      <c r="AN35" s="186">
        <v>1533870.0330063524</v>
      </c>
      <c r="AO35" s="186">
        <v>1922804.3883041467</v>
      </c>
      <c r="AP35" s="186">
        <v>2090734.6259080649</v>
      </c>
      <c r="AQ35" s="186">
        <v>1138371.9567625313</v>
      </c>
      <c r="AR35" s="186">
        <v>1154882.6847980625</v>
      </c>
      <c r="AS35" s="186">
        <v>1184594.0853902879</v>
      </c>
      <c r="AT35" s="186">
        <v>1236958.6391698015</v>
      </c>
      <c r="AU35" s="186">
        <v>1218903.5397942397</v>
      </c>
      <c r="AV35" s="186">
        <v>1371172.5088438424</v>
      </c>
      <c r="AW35" s="186">
        <v>1009696.4295774887</v>
      </c>
      <c r="AX35" s="194">
        <f t="shared" si="2"/>
        <v>16763799.017085612</v>
      </c>
      <c r="BL35" s="176"/>
      <c r="BM35" s="177"/>
      <c r="BN35" s="206"/>
      <c r="DG35" s="176"/>
      <c r="DH35" s="177"/>
    </row>
    <row r="36" spans="1:112" ht="14.25" customHeight="1">
      <c r="A36" s="27">
        <v>41656.5</v>
      </c>
      <c r="B36" s="27" t="str">
        <f>MONTH(Table1[[#This Row],[Trading Interval]])&amp; "/" &amp; DAY(Table1[[#This Row],[Trading Interval]]) &amp; "/" &amp; YEAR(Table1[[#This Row],[Trading Interval]])</f>
        <v>1/18/2018</v>
      </c>
      <c r="C36" s="224">
        <f>CHOOSE(MONTH(Table1[[#This Row],[Date]]),1,1,1,2,2,2,3,3,3,4,4,4)</f>
        <v>1</v>
      </c>
      <c r="D36" s="27" t="str">
        <f>TEXT(Table1[[#This Row],[Date]],"mmmm")</f>
        <v>January</v>
      </c>
      <c r="E36" s="28">
        <v>2127.0714583333302</v>
      </c>
      <c r="F36" s="29">
        <v>43.937833333333302</v>
      </c>
      <c r="G36" s="30">
        <f t="shared" si="0"/>
        <v>1</v>
      </c>
      <c r="H36" s="30" t="s">
        <v>63</v>
      </c>
      <c r="I36" s="29"/>
      <c r="S36" s="16" t="s">
        <v>52</v>
      </c>
      <c r="T36" s="186">
        <v>2073604.7243263267</v>
      </c>
      <c r="U36" s="186">
        <v>2269539.7804914797</v>
      </c>
      <c r="V36" s="186">
        <v>2374998.790312151</v>
      </c>
      <c r="W36" s="186">
        <v>2645968.110327912</v>
      </c>
      <c r="X36" s="186">
        <v>2691801.6955241356</v>
      </c>
      <c r="Y36" s="186">
        <v>2348808.3419548003</v>
      </c>
      <c r="AA36" s="186">
        <v>2879996.1652659997</v>
      </c>
      <c r="AB36" s="186">
        <v>2972957.9397390001</v>
      </c>
      <c r="AC36" s="186">
        <v>3094867.6019314998</v>
      </c>
      <c r="AD36" s="186">
        <v>2768358.2978389999</v>
      </c>
      <c r="AE36" s="186">
        <v>3268026.2100750003</v>
      </c>
      <c r="AF36" s="186">
        <v>2363869.6207261998</v>
      </c>
      <c r="AG36" s="194">
        <f t="shared" si="3"/>
        <v>31752797.278513506</v>
      </c>
      <c r="AH36" s="16" t="s">
        <v>52</v>
      </c>
      <c r="AK36" s="184" t="s">
        <v>54</v>
      </c>
      <c r="AL36" s="186">
        <v>1835965.7010541977</v>
      </c>
      <c r="AM36" s="186">
        <v>1942345.7166101835</v>
      </c>
      <c r="AN36" s="186">
        <v>1981073.1290546155</v>
      </c>
      <c r="AO36" s="186">
        <v>2405565.5487894923</v>
      </c>
      <c r="AP36" s="186">
        <v>2479091.8597774156</v>
      </c>
      <c r="AQ36" s="186">
        <v>1430799.7606643969</v>
      </c>
      <c r="AR36" s="186">
        <v>1495407.3285604487</v>
      </c>
      <c r="AS36" s="186">
        <v>1533455.5917086077</v>
      </c>
      <c r="AT36" s="186">
        <v>1545239.8617180442</v>
      </c>
      <c r="AU36" s="186">
        <v>1439198.6174970418</v>
      </c>
      <c r="AV36" s="186">
        <v>1711047.3619238224</v>
      </c>
      <c r="AW36" s="186">
        <v>1513615.629663452</v>
      </c>
      <c r="AX36" s="194">
        <f t="shared" si="2"/>
        <v>21312806.107021719</v>
      </c>
      <c r="BL36" s="178"/>
      <c r="BM36" s="179"/>
      <c r="BN36" s="207"/>
      <c r="DG36" s="178"/>
      <c r="DH36" s="179"/>
    </row>
    <row r="37" spans="1:112" ht="14.25" customHeight="1">
      <c r="A37" s="27">
        <v>41657</v>
      </c>
      <c r="B37" s="27" t="str">
        <f>MONTH(Table1[[#This Row],[Trading Interval]])&amp; "/" &amp; DAY(Table1[[#This Row],[Trading Interval]]) &amp; "/" &amp; YEAR(Table1[[#This Row],[Trading Interval]])</f>
        <v>1/19/2018</v>
      </c>
      <c r="C37" s="224">
        <f>CHOOSE(MONTH(Table1[[#This Row],[Date]]),1,1,1,2,2,2,3,3,3,4,4,4)</f>
        <v>1</v>
      </c>
      <c r="D37" s="27" t="str">
        <f>TEXT(Table1[[#This Row],[Date]],"mmmm")</f>
        <v>January</v>
      </c>
      <c r="E37" s="28">
        <v>2004.6923124999901</v>
      </c>
      <c r="F37" s="29">
        <v>50.634124999999997</v>
      </c>
      <c r="G37" s="30">
        <f t="shared" si="0"/>
        <v>1</v>
      </c>
      <c r="H37" s="30" t="s">
        <v>63</v>
      </c>
      <c r="I37" s="29"/>
      <c r="S37" s="16" t="s">
        <v>53</v>
      </c>
      <c r="T37" s="186">
        <v>1347738.8706587995</v>
      </c>
      <c r="U37" s="186">
        <v>1561170.3574350001</v>
      </c>
      <c r="V37" s="186">
        <v>1574874.1415601994</v>
      </c>
      <c r="W37" s="186">
        <v>1880373.5227742002</v>
      </c>
      <c r="X37" s="186">
        <v>1968683.2157081</v>
      </c>
      <c r="Y37" s="186">
        <v>1158623.1401823002</v>
      </c>
      <c r="AA37" s="186">
        <v>1176136.1610068001</v>
      </c>
      <c r="AB37" s="186">
        <v>1239117.5758722001</v>
      </c>
      <c r="AC37" s="186">
        <v>1215602.9551357001</v>
      </c>
      <c r="AD37" s="186">
        <v>1190750.2535102002</v>
      </c>
      <c r="AE37" s="186">
        <v>1381387.0449670001</v>
      </c>
      <c r="AF37" s="186">
        <v>1040665.7581107001</v>
      </c>
      <c r="AG37" s="194">
        <f t="shared" si="3"/>
        <v>16735122.996921198</v>
      </c>
      <c r="AH37" s="16" t="s">
        <v>53</v>
      </c>
      <c r="AK37" s="184" t="s">
        <v>55</v>
      </c>
      <c r="AL37" s="186">
        <v>889528.77961707977</v>
      </c>
      <c r="AM37" s="186">
        <v>1005471.836342482</v>
      </c>
      <c r="AN37" s="186">
        <v>1083448.5035306632</v>
      </c>
      <c r="AO37" s="186">
        <v>1122929.4459370594</v>
      </c>
      <c r="AP37" s="186">
        <v>1251059.0644439589</v>
      </c>
      <c r="AQ37" s="186">
        <v>732380.47840520821</v>
      </c>
      <c r="AR37" s="186">
        <v>768259.97452681581</v>
      </c>
      <c r="AS37" s="186">
        <v>790716.10373404226</v>
      </c>
      <c r="AT37" s="186">
        <v>789211.5512203821</v>
      </c>
      <c r="AU37" s="186">
        <v>749470.34376192885</v>
      </c>
      <c r="AV37" s="186">
        <v>913113.51752314693</v>
      </c>
      <c r="AW37" s="186">
        <v>694347.64712096052</v>
      </c>
      <c r="AX37" s="194">
        <f t="shared" si="2"/>
        <v>10789937.246163728</v>
      </c>
      <c r="BL37" s="176"/>
      <c r="BM37" s="177"/>
      <c r="BN37" s="206"/>
      <c r="DG37" s="176"/>
      <c r="DH37" s="177"/>
    </row>
    <row r="38" spans="1:112" ht="14.25" customHeight="1">
      <c r="A38" s="27">
        <v>41657.5</v>
      </c>
      <c r="B38" s="27" t="str">
        <f>MONTH(Table1[[#This Row],[Trading Interval]])&amp; "/" &amp; DAY(Table1[[#This Row],[Trading Interval]]) &amp; "/" &amp; YEAR(Table1[[#This Row],[Trading Interval]])</f>
        <v>1/19/2018</v>
      </c>
      <c r="C38" s="224">
        <f>CHOOSE(MONTH(Table1[[#This Row],[Date]]),1,1,1,2,2,2,3,3,3,4,4,4)</f>
        <v>1</v>
      </c>
      <c r="D38" s="27" t="str">
        <f>TEXT(Table1[[#This Row],[Date]],"mmmm")</f>
        <v>January</v>
      </c>
      <c r="E38" s="28">
        <v>2200.4989999999998</v>
      </c>
      <c r="F38" s="29">
        <v>50.1071666666666</v>
      </c>
      <c r="G38" s="30">
        <f t="shared" si="0"/>
        <v>1</v>
      </c>
      <c r="H38" s="30" t="s">
        <v>63</v>
      </c>
      <c r="I38" s="29"/>
      <c r="S38" s="16" t="s">
        <v>54</v>
      </c>
      <c r="T38" s="186">
        <v>1800236.647290699</v>
      </c>
      <c r="U38" s="186">
        <v>1959718.9384044998</v>
      </c>
      <c r="V38" s="186">
        <v>2069515.5841112991</v>
      </c>
      <c r="W38" s="186">
        <v>2330999.3359502996</v>
      </c>
      <c r="X38" s="186">
        <v>2376535.9434183999</v>
      </c>
      <c r="Y38" s="186">
        <v>1447049.2500542002</v>
      </c>
      <c r="AA38" s="186">
        <v>1483562.2037511999</v>
      </c>
      <c r="AB38" s="186">
        <v>1516247.7055997998</v>
      </c>
      <c r="AC38" s="186">
        <v>1567231.2198758</v>
      </c>
      <c r="AD38" s="186">
        <v>1421177.7427773001</v>
      </c>
      <c r="AE38" s="186">
        <v>1665801.7318074999</v>
      </c>
      <c r="AF38" s="186">
        <v>1452590.2533373001</v>
      </c>
      <c r="AG38" s="194">
        <f t="shared" si="3"/>
        <v>21090666.556378298</v>
      </c>
      <c r="AH38" s="16" t="s">
        <v>54</v>
      </c>
      <c r="AK38" s="184" t="s">
        <v>57</v>
      </c>
      <c r="AL38" s="186">
        <v>7381010.2629159009</v>
      </c>
      <c r="AM38" s="186">
        <v>8093487.2667298131</v>
      </c>
      <c r="AN38" s="186">
        <v>8561111.533532355</v>
      </c>
      <c r="AO38" s="186">
        <v>9219328.0467704758</v>
      </c>
      <c r="AP38" s="186">
        <v>9509802.105490597</v>
      </c>
      <c r="AQ38" s="186">
        <v>5721642.2694704309</v>
      </c>
      <c r="AR38" s="186">
        <v>6416899.919056599</v>
      </c>
      <c r="AS38" s="186">
        <v>6181423.2810286945</v>
      </c>
      <c r="AT38" s="186">
        <v>6357110.0722911693</v>
      </c>
      <c r="AU38" s="186">
        <v>5766515.8290388407</v>
      </c>
      <c r="AV38" s="186">
        <v>6570388.467438193</v>
      </c>
      <c r="AW38" s="186">
        <v>6124666.7004089812</v>
      </c>
      <c r="AX38" s="194">
        <f t="shared" si="2"/>
        <v>85903385.754172057</v>
      </c>
      <c r="BL38" s="178"/>
      <c r="BM38" s="179"/>
      <c r="BN38" s="207"/>
      <c r="DG38" s="178"/>
      <c r="DH38" s="179"/>
    </row>
    <row r="39" spans="1:112" ht="14.25" customHeight="1">
      <c r="A39" s="27">
        <v>41658</v>
      </c>
      <c r="B39" s="27" t="str">
        <f>MONTH(Table1[[#This Row],[Trading Interval]])&amp; "/" &amp; DAY(Table1[[#This Row],[Trading Interval]]) &amp; "/" &amp; YEAR(Table1[[#This Row],[Trading Interval]])</f>
        <v>1/20/2018</v>
      </c>
      <c r="C39" s="224">
        <f>CHOOSE(MONTH(Table1[[#This Row],[Date]]),1,1,1,2,2,2,3,3,3,4,4,4)</f>
        <v>1</v>
      </c>
      <c r="D39" s="27" t="str">
        <f>TEXT(Table1[[#This Row],[Date]],"mmmm")</f>
        <v>January</v>
      </c>
      <c r="E39" s="28">
        <v>1839.5621428571401</v>
      </c>
      <c r="F39" s="29">
        <v>43.767999999999901</v>
      </c>
      <c r="G39" s="30">
        <f t="shared" si="0"/>
        <v>1</v>
      </c>
      <c r="H39" s="30" t="s">
        <v>63</v>
      </c>
      <c r="I39" s="29"/>
      <c r="S39" s="16" t="s">
        <v>55</v>
      </c>
      <c r="T39" s="186">
        <v>886197.60176639957</v>
      </c>
      <c r="U39" s="186">
        <v>1012646.7498210002</v>
      </c>
      <c r="V39" s="186">
        <v>1025398.9493285994</v>
      </c>
      <c r="W39" s="186">
        <v>1186610.9527146001</v>
      </c>
      <c r="X39" s="186">
        <v>1229462.2582892999</v>
      </c>
      <c r="Y39" s="186">
        <v>749668.56593790022</v>
      </c>
      <c r="AA39" s="186">
        <v>774322.04976840003</v>
      </c>
      <c r="AB39" s="186">
        <v>795356.48947859998</v>
      </c>
      <c r="AC39" s="186">
        <v>795992.24834010005</v>
      </c>
      <c r="AD39" s="186">
        <v>759387.99960660003</v>
      </c>
      <c r="AE39" s="186">
        <v>879614.44655700005</v>
      </c>
      <c r="AF39" s="186">
        <v>718766.35225710017</v>
      </c>
      <c r="AG39" s="194">
        <f t="shared" si="3"/>
        <v>10813424.6638656</v>
      </c>
      <c r="AH39" s="16" t="s">
        <v>55</v>
      </c>
      <c r="AX39" s="194">
        <f>SUM(AX31:AX38)</f>
        <v>335169282.12283897</v>
      </c>
      <c r="BL39" s="176"/>
      <c r="BM39" s="177"/>
      <c r="BN39" s="206"/>
      <c r="DG39" s="176"/>
      <c r="DH39" s="177"/>
    </row>
    <row r="40" spans="1:112" ht="14.25" customHeight="1">
      <c r="A40" s="27">
        <v>41658.5</v>
      </c>
      <c r="B40" s="27" t="str">
        <f>MONTH(Table1[[#This Row],[Trading Interval]])&amp; "/" &amp; DAY(Table1[[#This Row],[Trading Interval]]) &amp; "/" &amp; YEAR(Table1[[#This Row],[Trading Interval]])</f>
        <v>1/20/2018</v>
      </c>
      <c r="C40" s="224">
        <f>CHOOSE(MONTH(Table1[[#This Row],[Date]]),1,1,1,2,2,2,3,3,3,4,4,4)</f>
        <v>1</v>
      </c>
      <c r="D40" s="27" t="str">
        <f>TEXT(Table1[[#This Row],[Date]],"mmmm")</f>
        <v>January</v>
      </c>
      <c r="E40" s="28">
        <v>2184.156125</v>
      </c>
      <c r="F40" s="29">
        <v>72.031833333333296</v>
      </c>
      <c r="G40" s="30">
        <f t="shared" si="0"/>
        <v>1</v>
      </c>
      <c r="H40" s="30" t="s">
        <v>63</v>
      </c>
      <c r="I40" s="29"/>
      <c r="S40" s="16" t="s">
        <v>57</v>
      </c>
      <c r="T40" s="186">
        <v>7367588.6791624967</v>
      </c>
      <c r="U40" s="186">
        <v>7849336.0209874995</v>
      </c>
      <c r="V40" s="186">
        <v>8389760.6297374964</v>
      </c>
      <c r="W40" s="186">
        <v>9137407.9125625007</v>
      </c>
      <c r="X40" s="186">
        <v>9187415.9798249993</v>
      </c>
      <c r="Y40" s="186">
        <v>5779740.0739000011</v>
      </c>
      <c r="AA40" s="186">
        <v>6008311.4580000006</v>
      </c>
      <c r="AB40" s="186">
        <v>6995040.989875</v>
      </c>
      <c r="AC40" s="186">
        <v>6352457.051549999</v>
      </c>
      <c r="AD40" s="186">
        <v>6560328.9663875001</v>
      </c>
      <c r="AE40" s="186">
        <v>7526766.7026125006</v>
      </c>
      <c r="AF40" s="186">
        <v>6174477.1062125005</v>
      </c>
      <c r="AG40" s="194">
        <f t="shared" si="3"/>
        <v>87328631.570812494</v>
      </c>
      <c r="AH40" s="16" t="s">
        <v>57</v>
      </c>
      <c r="BL40" s="178"/>
      <c r="BM40" s="179"/>
      <c r="BN40" s="207"/>
      <c r="DG40" s="178"/>
      <c r="DH40" s="179"/>
    </row>
    <row r="41" spans="1:112" ht="14.25" customHeight="1">
      <c r="A41" s="27">
        <v>41659</v>
      </c>
      <c r="B41" s="27" t="str">
        <f>MONTH(Table1[[#This Row],[Trading Interval]])&amp; "/" &amp; DAY(Table1[[#This Row],[Trading Interval]]) &amp; "/" &amp; YEAR(Table1[[#This Row],[Trading Interval]])</f>
        <v>1/21/2018</v>
      </c>
      <c r="C41" s="224">
        <f>CHOOSE(MONTH(Table1[[#This Row],[Date]]),1,1,1,2,2,2,3,3,3,4,4,4)</f>
        <v>1</v>
      </c>
      <c r="D41" s="27" t="str">
        <f>TEXT(Table1[[#This Row],[Date]],"mmmm")</f>
        <v>January</v>
      </c>
      <c r="E41" s="28">
        <v>1748.4124999999999</v>
      </c>
      <c r="F41" s="29">
        <v>44.526333333333298</v>
      </c>
      <c r="G41" s="30">
        <f t="shared" si="0"/>
        <v>1</v>
      </c>
      <c r="H41" s="30" t="s">
        <v>63</v>
      </c>
      <c r="I41" s="29"/>
      <c r="AG41" s="194">
        <f>SUM(AG33:AG40)</f>
        <v>321266412.41209888</v>
      </c>
      <c r="BL41" s="176"/>
      <c r="BM41" s="177"/>
      <c r="BN41" s="206"/>
      <c r="DG41" s="176"/>
      <c r="DH41" s="177"/>
    </row>
    <row r="42" spans="1:112" ht="14.25" customHeight="1">
      <c r="A42" s="27">
        <v>41659.5</v>
      </c>
      <c r="B42" s="27" t="str">
        <f>MONTH(Table1[[#This Row],[Trading Interval]])&amp; "/" &amp; DAY(Table1[[#This Row],[Trading Interval]]) &amp; "/" &amp; YEAR(Table1[[#This Row],[Trading Interval]])</f>
        <v>1/21/2018</v>
      </c>
      <c r="C42" s="224">
        <f>CHOOSE(MONTH(Table1[[#This Row],[Date]]),1,1,1,2,2,2,3,3,3,4,4,4)</f>
        <v>1</v>
      </c>
      <c r="D42" s="27" t="str">
        <f>TEXT(Table1[[#This Row],[Date]],"mmmm")</f>
        <v>January</v>
      </c>
      <c r="E42" s="28">
        <v>2417.6507083333299</v>
      </c>
      <c r="F42" s="29">
        <v>65.881833333333304</v>
      </c>
      <c r="G42" s="30">
        <f t="shared" si="0"/>
        <v>1</v>
      </c>
      <c r="H42" s="30" t="s">
        <v>63</v>
      </c>
      <c r="I42" s="29"/>
      <c r="S42" s="184" t="s">
        <v>47</v>
      </c>
      <c r="T42" s="186">
        <v>4752382.6895514736</v>
      </c>
      <c r="U42" s="186">
        <v>5167035.0438473243</v>
      </c>
      <c r="V42" s="186">
        <v>5477119.2220016234</v>
      </c>
      <c r="W42" s="186">
        <v>6217372.1257881755</v>
      </c>
      <c r="X42" s="186">
        <v>6351549.5562056992</v>
      </c>
      <c r="Y42" s="186">
        <v>5473893.9778650012</v>
      </c>
      <c r="Z42" s="186">
        <v>7073236.3159125</v>
      </c>
      <c r="AA42" s="186">
        <v>7645099.2339562504</v>
      </c>
      <c r="AB42" s="186">
        <v>7576081.9643531246</v>
      </c>
      <c r="AC42" s="186">
        <v>7870566.9194312505</v>
      </c>
      <c r="AD42" s="186">
        <v>9096355.030431252</v>
      </c>
      <c r="AE42" s="186">
        <v>5712658.1783212507</v>
      </c>
      <c r="AF42">
        <f>SUM(T42:AE42)</f>
        <v>78413350.257664934</v>
      </c>
      <c r="BL42" s="178"/>
      <c r="BM42" s="179"/>
      <c r="BN42" s="207"/>
      <c r="DG42" s="178"/>
      <c r="DH42" s="179"/>
    </row>
    <row r="43" spans="1:112" ht="14.25" customHeight="1">
      <c r="A43" s="27">
        <v>41660</v>
      </c>
      <c r="B43" s="27" t="str">
        <f>MONTH(Table1[[#This Row],[Trading Interval]])&amp; "/" &amp; DAY(Table1[[#This Row],[Trading Interval]]) &amp; "/" &amp; YEAR(Table1[[#This Row],[Trading Interval]])</f>
        <v>1/22/2018</v>
      </c>
      <c r="C43" s="224">
        <f>CHOOSE(MONTH(Table1[[#This Row],[Date]]),1,1,1,2,2,2,3,3,3,4,4,4)</f>
        <v>1</v>
      </c>
      <c r="D43" s="27" t="str">
        <f>TEXT(Table1[[#This Row],[Date]],"mmmm")</f>
        <v>January</v>
      </c>
      <c r="E43" s="28">
        <v>2067.5482916666601</v>
      </c>
      <c r="F43" s="29">
        <v>47.251666666666601</v>
      </c>
      <c r="G43" s="30">
        <f t="shared" si="0"/>
        <v>1</v>
      </c>
      <c r="H43" s="30" t="s">
        <v>63</v>
      </c>
      <c r="I43" s="29"/>
      <c r="S43" s="184" t="s">
        <v>57</v>
      </c>
      <c r="T43" s="186">
        <v>7367588.6791624967</v>
      </c>
      <c r="U43" s="186">
        <v>7849336.0209874995</v>
      </c>
      <c r="V43" s="186">
        <v>8389760.6297374964</v>
      </c>
      <c r="W43" s="186">
        <v>9137407.9125625007</v>
      </c>
      <c r="X43" s="186">
        <v>9187415.9798249993</v>
      </c>
      <c r="Y43" s="186">
        <v>5779740.0739000011</v>
      </c>
      <c r="Z43" s="186">
        <v>6008311.4580000006</v>
      </c>
      <c r="AA43" s="186">
        <v>6995040.989875</v>
      </c>
      <c r="AB43" s="186">
        <v>6352457.051549999</v>
      </c>
      <c r="AC43" s="186">
        <v>6560328.9663875001</v>
      </c>
      <c r="AD43" s="186">
        <v>7526766.7026125006</v>
      </c>
      <c r="AE43" s="186">
        <v>6174477.1062125005</v>
      </c>
      <c r="AF43" s="194">
        <f t="shared" ref="AF43:AF50" si="4">SUM(T43:AE43)</f>
        <v>87328631.570812494</v>
      </c>
      <c r="BL43" s="176"/>
      <c r="BM43" s="177"/>
      <c r="BN43" s="206"/>
      <c r="DG43" s="176"/>
      <c r="DH43" s="177"/>
    </row>
    <row r="44" spans="1:112" ht="14.25" customHeight="1">
      <c r="A44" s="27">
        <v>41660.5</v>
      </c>
      <c r="B44" s="27" t="str">
        <f>MONTH(Table1[[#This Row],[Trading Interval]])&amp; "/" &amp; DAY(Table1[[#This Row],[Trading Interval]]) &amp; "/" &amp; YEAR(Table1[[#This Row],[Trading Interval]])</f>
        <v>1/22/2018</v>
      </c>
      <c r="C44" s="224">
        <f>CHOOSE(MONTH(Table1[[#This Row],[Date]]),1,1,1,2,2,2,3,3,3,4,4,4)</f>
        <v>1</v>
      </c>
      <c r="D44" s="27" t="str">
        <f>TEXT(Table1[[#This Row],[Date]],"mmmm")</f>
        <v>January</v>
      </c>
      <c r="E44" s="28">
        <v>2572.71675</v>
      </c>
      <c r="F44" s="29">
        <v>63.338166666666602</v>
      </c>
      <c r="G44" s="30">
        <f t="shared" si="0"/>
        <v>1</v>
      </c>
      <c r="H44" s="30" t="s">
        <v>63</v>
      </c>
      <c r="I44" s="29"/>
      <c r="S44" s="184" t="s">
        <v>60</v>
      </c>
      <c r="T44" s="186">
        <v>618.14428100000009</v>
      </c>
      <c r="U44" s="186">
        <v>613.38369699999998</v>
      </c>
      <c r="V44" s="186">
        <v>599.54558499999996</v>
      </c>
      <c r="W44" s="186">
        <v>673.67093499999987</v>
      </c>
      <c r="X44" s="186">
        <v>561.23997599999996</v>
      </c>
      <c r="Y44" s="186">
        <v>565.8385796</v>
      </c>
      <c r="Z44" s="186">
        <v>654.26448500000004</v>
      </c>
      <c r="AA44" s="186">
        <v>671.90148799999997</v>
      </c>
      <c r="AB44" s="186">
        <v>670.86889900000006</v>
      </c>
      <c r="AC44" s="186">
        <v>631.48916599999995</v>
      </c>
      <c r="AD44" s="186">
        <v>582.87949800000001</v>
      </c>
      <c r="AE44" s="186">
        <v>550.80905099999995</v>
      </c>
      <c r="AF44" s="194">
        <f t="shared" si="4"/>
        <v>7394.035640600001</v>
      </c>
      <c r="BL44" s="178"/>
      <c r="BM44" s="179"/>
      <c r="BN44" s="207"/>
      <c r="DG44" s="178"/>
      <c r="DH44" s="179"/>
    </row>
    <row r="45" spans="1:112" ht="14.25" customHeight="1">
      <c r="A45" s="27">
        <v>41661</v>
      </c>
      <c r="B45" s="27" t="str">
        <f>MONTH(Table1[[#This Row],[Trading Interval]])&amp; "/" &amp; DAY(Table1[[#This Row],[Trading Interval]]) &amp; "/" &amp; YEAR(Table1[[#This Row],[Trading Interval]])</f>
        <v>1/23/2018</v>
      </c>
      <c r="C45" s="224">
        <f>CHOOSE(MONTH(Table1[[#This Row],[Date]]),1,1,1,2,2,2,3,3,3,4,4,4)</f>
        <v>1</v>
      </c>
      <c r="D45" s="27" t="str">
        <f>TEXT(Table1[[#This Row],[Date]],"mmmm")</f>
        <v>January</v>
      </c>
      <c r="E45" s="28">
        <v>2070.56383333333</v>
      </c>
      <c r="F45" s="29">
        <v>49.39425</v>
      </c>
      <c r="G45" s="30">
        <f t="shared" si="0"/>
        <v>1</v>
      </c>
      <c r="H45" s="30" t="s">
        <v>63</v>
      </c>
      <c r="I45" s="29"/>
      <c r="S45" s="184" t="s">
        <v>55</v>
      </c>
      <c r="T45" s="186">
        <v>886197.60176639957</v>
      </c>
      <c r="U45" s="186">
        <v>1012646.7498210002</v>
      </c>
      <c r="V45" s="186">
        <v>1025398.9493285994</v>
      </c>
      <c r="W45" s="186">
        <v>1186610.9527146001</v>
      </c>
      <c r="X45" s="186">
        <v>1229462.2582892999</v>
      </c>
      <c r="Y45" s="186">
        <v>749668.56593790022</v>
      </c>
      <c r="Z45" s="186">
        <v>774322.04976840003</v>
      </c>
      <c r="AA45" s="186">
        <v>795356.48947859998</v>
      </c>
      <c r="AB45" s="186">
        <v>795992.24834010005</v>
      </c>
      <c r="AC45" s="186">
        <v>759387.99960660003</v>
      </c>
      <c r="AD45" s="186">
        <v>879614.44655700005</v>
      </c>
      <c r="AE45" s="186">
        <v>718766.35225710017</v>
      </c>
      <c r="AF45" s="194">
        <f t="shared" si="4"/>
        <v>10813424.6638656</v>
      </c>
      <c r="BL45" s="176"/>
      <c r="BM45" s="177"/>
      <c r="BN45" s="206"/>
      <c r="DG45" s="176"/>
      <c r="DH45" s="177"/>
    </row>
    <row r="46" spans="1:112" ht="14.25" customHeight="1">
      <c r="A46" s="27">
        <v>41661.5</v>
      </c>
      <c r="B46" s="27" t="str">
        <f>MONTH(Table1[[#This Row],[Trading Interval]])&amp; "/" &amp; DAY(Table1[[#This Row],[Trading Interval]]) &amp; "/" &amp; YEAR(Table1[[#This Row],[Trading Interval]])</f>
        <v>1/23/2018</v>
      </c>
      <c r="C46" s="224">
        <f>CHOOSE(MONTH(Table1[[#This Row],[Date]]),1,1,1,2,2,2,3,3,3,4,4,4)</f>
        <v>1</v>
      </c>
      <c r="D46" s="27" t="str">
        <f>TEXT(Table1[[#This Row],[Date]],"mmmm")</f>
        <v>January</v>
      </c>
      <c r="E46" s="28">
        <v>2702.1071666666599</v>
      </c>
      <c r="F46" s="29">
        <v>77.915249999999901</v>
      </c>
      <c r="G46" s="30">
        <f t="shared" si="0"/>
        <v>1</v>
      </c>
      <c r="H46" s="30" t="s">
        <v>63</v>
      </c>
      <c r="I46" s="29"/>
      <c r="S46" s="184" t="s">
        <v>52</v>
      </c>
      <c r="T46" s="186">
        <v>2073604.7243263267</v>
      </c>
      <c r="U46" s="186">
        <v>2269539.7804914797</v>
      </c>
      <c r="V46" s="186">
        <v>2374998.790312151</v>
      </c>
      <c r="W46" s="186">
        <v>2645968.110327912</v>
      </c>
      <c r="X46" s="186">
        <v>2691801.6955241356</v>
      </c>
      <c r="Y46" s="186">
        <v>2348808.3419548003</v>
      </c>
      <c r="Z46" s="186">
        <v>2879996.1652659997</v>
      </c>
      <c r="AA46" s="186">
        <v>2972957.9397390001</v>
      </c>
      <c r="AB46" s="186">
        <v>3094867.6019314998</v>
      </c>
      <c r="AC46" s="186">
        <v>2768358.2978389999</v>
      </c>
      <c r="AD46" s="186">
        <v>3268026.2100750003</v>
      </c>
      <c r="AE46" s="186">
        <v>2363869.6207261998</v>
      </c>
      <c r="AF46" s="194">
        <f t="shared" si="4"/>
        <v>31752797.278513506</v>
      </c>
      <c r="BL46" s="178"/>
      <c r="BM46" s="179"/>
      <c r="BN46" s="207"/>
      <c r="DG46" s="178"/>
      <c r="DH46" s="179"/>
    </row>
    <row r="47" spans="1:112" ht="14.25" customHeight="1">
      <c r="A47" s="27">
        <v>41662</v>
      </c>
      <c r="B47" s="27" t="str">
        <f>MONTH(Table1[[#This Row],[Trading Interval]])&amp; "/" &amp; DAY(Table1[[#This Row],[Trading Interval]]) &amp; "/" &amp; YEAR(Table1[[#This Row],[Trading Interval]])</f>
        <v>1/24/2018</v>
      </c>
      <c r="C47" s="224">
        <f>CHOOSE(MONTH(Table1[[#This Row],[Date]]),1,1,1,2,2,2,3,3,3,4,4,4)</f>
        <v>1</v>
      </c>
      <c r="D47" s="27" t="str">
        <f>TEXT(Table1[[#This Row],[Date]],"mmmm")</f>
        <v>January</v>
      </c>
      <c r="E47" s="28">
        <v>2155.5055416666601</v>
      </c>
      <c r="F47" s="29">
        <v>48.651249999999997</v>
      </c>
      <c r="G47" s="30">
        <f t="shared" si="0"/>
        <v>1</v>
      </c>
      <c r="H47" s="30" t="s">
        <v>63</v>
      </c>
      <c r="I47" s="29"/>
      <c r="S47" s="184" t="s">
        <v>54</v>
      </c>
      <c r="T47" s="186">
        <v>1800236.647290699</v>
      </c>
      <c r="U47" s="186">
        <v>1959718.9384044998</v>
      </c>
      <c r="V47" s="186">
        <v>2069515.5841112991</v>
      </c>
      <c r="W47" s="186">
        <v>2330999.3359502996</v>
      </c>
      <c r="X47" s="186">
        <v>2376535.9434183999</v>
      </c>
      <c r="Y47" s="186">
        <v>1447049.2500542002</v>
      </c>
      <c r="Z47" s="186">
        <v>1483562.2037511999</v>
      </c>
      <c r="AA47" s="186">
        <v>1516247.7055997998</v>
      </c>
      <c r="AB47" s="186">
        <v>1567231.2198758</v>
      </c>
      <c r="AC47" s="186">
        <v>1421177.7427773001</v>
      </c>
      <c r="AD47" s="186">
        <v>1665801.7318074999</v>
      </c>
      <c r="AE47" s="186">
        <v>1452590.2533373001</v>
      </c>
      <c r="AF47" s="194">
        <f t="shared" si="4"/>
        <v>21090666.556378298</v>
      </c>
      <c r="BL47" s="176"/>
      <c r="BM47" s="177"/>
      <c r="BN47" s="206"/>
      <c r="DG47" s="176"/>
      <c r="DH47" s="177"/>
    </row>
    <row r="48" spans="1:112" ht="14.25" customHeight="1">
      <c r="A48" s="27">
        <v>41662.5</v>
      </c>
      <c r="B48" s="27" t="str">
        <f>MONTH(Table1[[#This Row],[Trading Interval]])&amp; "/" &amp; DAY(Table1[[#This Row],[Trading Interval]]) &amp; "/" &amp; YEAR(Table1[[#This Row],[Trading Interval]])</f>
        <v>1/24/2018</v>
      </c>
      <c r="C48" s="224">
        <f>CHOOSE(MONTH(Table1[[#This Row],[Date]]),1,1,1,2,2,2,3,3,3,4,4,4)</f>
        <v>1</v>
      </c>
      <c r="D48" s="27" t="str">
        <f>TEXT(Table1[[#This Row],[Date]],"mmmm")</f>
        <v>January</v>
      </c>
      <c r="E48" s="28">
        <v>2449.9735416666599</v>
      </c>
      <c r="F48" s="29">
        <v>59.662916666666597</v>
      </c>
      <c r="G48" s="30">
        <f t="shared" si="0"/>
        <v>1</v>
      </c>
      <c r="H48" s="30" t="s">
        <v>63</v>
      </c>
      <c r="I48" s="29"/>
      <c r="S48" s="184" t="s">
        <v>53</v>
      </c>
      <c r="T48" s="186">
        <v>1347738.8706587995</v>
      </c>
      <c r="U48" s="186">
        <v>1561170.3574350001</v>
      </c>
      <c r="V48" s="186">
        <v>1574874.1415601994</v>
      </c>
      <c r="W48" s="186">
        <v>1880373.5227742002</v>
      </c>
      <c r="X48" s="186">
        <v>1968683.2157081</v>
      </c>
      <c r="Y48" s="186">
        <v>1158623.1401823002</v>
      </c>
      <c r="Z48" s="186">
        <v>1176136.1610068001</v>
      </c>
      <c r="AA48" s="186">
        <v>1239117.5758722001</v>
      </c>
      <c r="AB48" s="186">
        <v>1215602.9551357001</v>
      </c>
      <c r="AC48" s="186">
        <v>1190750.2535102002</v>
      </c>
      <c r="AD48" s="186">
        <v>1381387.0449670001</v>
      </c>
      <c r="AE48" s="186">
        <v>1040665.7581107001</v>
      </c>
      <c r="AF48" s="194">
        <f t="shared" si="4"/>
        <v>16735122.996921198</v>
      </c>
      <c r="BL48" s="178"/>
      <c r="BM48" s="179"/>
      <c r="BN48" s="207"/>
      <c r="DG48" s="178"/>
      <c r="DH48" s="179"/>
    </row>
    <row r="49" spans="1:112" ht="14.25" customHeight="1">
      <c r="A49" s="27">
        <v>41663</v>
      </c>
      <c r="B49" s="27" t="str">
        <f>MONTH(Table1[[#This Row],[Trading Interval]])&amp; "/" &amp; DAY(Table1[[#This Row],[Trading Interval]]) &amp; "/" &amp; YEAR(Table1[[#This Row],[Trading Interval]])</f>
        <v>1/25/2018</v>
      </c>
      <c r="C49" s="224">
        <f>CHOOSE(MONTH(Table1[[#This Row],[Date]]),1,1,1,2,2,2,3,3,3,4,4,4)</f>
        <v>1</v>
      </c>
      <c r="D49" s="27" t="str">
        <f>TEXT(Table1[[#This Row],[Date]],"mmmm")</f>
        <v>January</v>
      </c>
      <c r="E49" s="28">
        <v>1994.9894545454499</v>
      </c>
      <c r="F49" s="29">
        <v>44.107909090908997</v>
      </c>
      <c r="G49" s="30">
        <f t="shared" si="0"/>
        <v>1</v>
      </c>
      <c r="H49" s="30" t="s">
        <v>63</v>
      </c>
      <c r="I49" s="29"/>
      <c r="S49" s="184" t="s">
        <v>50</v>
      </c>
      <c r="T49" s="186">
        <v>2300028.0101369992</v>
      </c>
      <c r="U49" s="186">
        <v>2505939.5584575003</v>
      </c>
      <c r="V49" s="186">
        <v>2627415.3951704986</v>
      </c>
      <c r="W49" s="186">
        <v>2900613.3153855</v>
      </c>
      <c r="X49" s="186">
        <v>2940556.1633002497</v>
      </c>
      <c r="Y49" s="186">
        <v>2582565.0096375002</v>
      </c>
      <c r="Z49" s="186">
        <v>3446732.8680624999</v>
      </c>
      <c r="AA49" s="186">
        <v>3483983.4045937499</v>
      </c>
      <c r="AB49" s="186">
        <v>3640816.4610781251</v>
      </c>
      <c r="AC49" s="186">
        <v>3250872.5897500003</v>
      </c>
      <c r="AD49" s="186">
        <v>3812121.7015625001</v>
      </c>
      <c r="AE49" s="186">
        <v>2923183.2132374998</v>
      </c>
      <c r="AF49" s="194">
        <f t="shared" si="4"/>
        <v>36414827.690372624</v>
      </c>
      <c r="BL49" s="176"/>
      <c r="BM49" s="177"/>
      <c r="BN49" s="206"/>
      <c r="DG49" s="176"/>
      <c r="DH49" s="177"/>
    </row>
    <row r="50" spans="1:112" ht="14.25" customHeight="1">
      <c r="A50" s="27">
        <v>41663.5</v>
      </c>
      <c r="B50" s="27" t="str">
        <f>MONTH(Table1[[#This Row],[Trading Interval]])&amp; "/" &amp; DAY(Table1[[#This Row],[Trading Interval]]) &amp; "/" &amp; YEAR(Table1[[#This Row],[Trading Interval]])</f>
        <v>1/25/2018</v>
      </c>
      <c r="C50" s="224">
        <f>CHOOSE(MONTH(Table1[[#This Row],[Date]]),1,1,1,2,2,2,3,3,3,4,4,4)</f>
        <v>1</v>
      </c>
      <c r="D50" s="27" t="str">
        <f>TEXT(Table1[[#This Row],[Date]],"mmmm")</f>
        <v>January</v>
      </c>
      <c r="E50" s="28">
        <v>2281.8349166666599</v>
      </c>
      <c r="F50" s="29">
        <v>45.838749999999997</v>
      </c>
      <c r="G50" s="30">
        <f t="shared" si="0"/>
        <v>1</v>
      </c>
      <c r="H50" s="30" t="s">
        <v>63</v>
      </c>
      <c r="I50" s="29"/>
      <c r="S50" s="184" t="s">
        <v>49</v>
      </c>
      <c r="T50" s="186">
        <v>2439061.3979192991</v>
      </c>
      <c r="U50" s="186">
        <v>2621863.5100086001</v>
      </c>
      <c r="V50" s="186">
        <v>2806168.0509719998</v>
      </c>
      <c r="W50" s="186">
        <v>3163209.5663784007</v>
      </c>
      <c r="X50" s="186">
        <v>3218501.5770913498</v>
      </c>
      <c r="Y50" s="186">
        <v>2788369.1117025008</v>
      </c>
      <c r="Z50" s="186">
        <v>3593667.2656375002</v>
      </c>
      <c r="AA50" s="186">
        <v>3722191.4510812499</v>
      </c>
      <c r="AB50" s="186">
        <v>3871145.1659843749</v>
      </c>
      <c r="AC50" s="186">
        <v>3465642.2342250003</v>
      </c>
      <c r="AD50" s="186">
        <v>4094860.7397625004</v>
      </c>
      <c r="AE50" s="186">
        <v>2932911.3268075003</v>
      </c>
      <c r="AF50" s="194">
        <f t="shared" si="4"/>
        <v>38717591.397570275</v>
      </c>
      <c r="BL50" s="178"/>
      <c r="BM50" s="179"/>
      <c r="BN50" s="207"/>
      <c r="DG50" s="178"/>
      <c r="DH50" s="179"/>
    </row>
    <row r="51" spans="1:112" ht="14.25" customHeight="1">
      <c r="A51" s="27">
        <v>41664</v>
      </c>
      <c r="B51" s="27" t="str">
        <f>MONTH(Table1[[#This Row],[Trading Interval]])&amp; "/" &amp; DAY(Table1[[#This Row],[Trading Interval]]) &amp; "/" &amp; YEAR(Table1[[#This Row],[Trading Interval]])</f>
        <v>1/26/2018</v>
      </c>
      <c r="C51" s="224">
        <f>CHOOSE(MONTH(Table1[[#This Row],[Date]]),1,1,1,2,2,2,3,3,3,4,4,4)</f>
        <v>1</v>
      </c>
      <c r="D51" s="27" t="str">
        <f>TEXT(Table1[[#This Row],[Date]],"mmmm")</f>
        <v>January</v>
      </c>
      <c r="E51" s="28">
        <v>1951.5263333333301</v>
      </c>
      <c r="F51" s="29">
        <v>51.144583333333301</v>
      </c>
      <c r="G51" s="30">
        <f t="shared" si="0"/>
        <v>1</v>
      </c>
      <c r="H51" s="30" t="s">
        <v>63</v>
      </c>
      <c r="I51" s="29"/>
      <c r="AF51" s="194">
        <f>SUM(AF42:AF50)</f>
        <v>321273806.44773954</v>
      </c>
      <c r="BL51" s="176"/>
      <c r="BM51" s="177"/>
      <c r="BN51" s="206"/>
      <c r="DG51" s="176"/>
      <c r="DH51" s="177"/>
    </row>
    <row r="52" spans="1:112" ht="14.25" customHeight="1">
      <c r="A52" s="27">
        <v>41664.5</v>
      </c>
      <c r="B52" s="27" t="str">
        <f>MONTH(Table1[[#This Row],[Trading Interval]])&amp; "/" &amp; DAY(Table1[[#This Row],[Trading Interval]]) &amp; "/" &amp; YEAR(Table1[[#This Row],[Trading Interval]])</f>
        <v>1/26/2018</v>
      </c>
      <c r="C52" s="224">
        <f>CHOOSE(MONTH(Table1[[#This Row],[Date]]),1,1,1,2,2,2,3,3,3,4,4,4)</f>
        <v>1</v>
      </c>
      <c r="D52" s="27" t="str">
        <f>TEXT(Table1[[#This Row],[Date]],"mmmm")</f>
        <v>January</v>
      </c>
      <c r="E52" s="28">
        <v>2341.0592916666601</v>
      </c>
      <c r="F52" s="29">
        <v>73.990499999999997</v>
      </c>
      <c r="G52" s="30">
        <f t="shared" si="0"/>
        <v>1</v>
      </c>
      <c r="H52" s="30" t="s">
        <v>63</v>
      </c>
      <c r="I52" s="29"/>
      <c r="BL52" s="178"/>
      <c r="BM52" s="179"/>
      <c r="BN52" s="207"/>
      <c r="DG52" s="178"/>
      <c r="DH52" s="179"/>
    </row>
    <row r="53" spans="1:112" ht="14.25" customHeight="1">
      <c r="A53" s="27">
        <v>41665</v>
      </c>
      <c r="B53" s="27" t="str">
        <f>MONTH(Table1[[#This Row],[Trading Interval]])&amp; "/" &amp; DAY(Table1[[#This Row],[Trading Interval]]) &amp; "/" &amp; YEAR(Table1[[#This Row],[Trading Interval]])</f>
        <v>1/27/2018</v>
      </c>
      <c r="C53" s="224">
        <f>CHOOSE(MONTH(Table1[[#This Row],[Date]]),1,1,1,2,2,2,3,3,3,4,4,4)</f>
        <v>1</v>
      </c>
      <c r="D53" s="27" t="str">
        <f>TEXT(Table1[[#This Row],[Date]],"mmmm")</f>
        <v>January</v>
      </c>
      <c r="E53" s="28">
        <v>1823.6909166666601</v>
      </c>
      <c r="F53" s="29">
        <v>49.5535833333333</v>
      </c>
      <c r="G53" s="30">
        <f t="shared" si="0"/>
        <v>1</v>
      </c>
      <c r="H53" s="30" t="s">
        <v>63</v>
      </c>
      <c r="I53" s="29"/>
      <c r="R53" t="s">
        <v>32</v>
      </c>
      <c r="S53" s="16" t="s">
        <v>47</v>
      </c>
      <c r="T53" s="186">
        <v>4752382.6895514736</v>
      </c>
      <c r="U53" s="186">
        <v>5167035.0438473243</v>
      </c>
      <c r="V53" s="186">
        <v>5477119.2220016234</v>
      </c>
      <c r="W53" s="186">
        <v>6217372.1257881755</v>
      </c>
      <c r="X53" s="186">
        <v>6351549.5562056992</v>
      </c>
      <c r="Y53" s="186">
        <v>5473893.9778650012</v>
      </c>
      <c r="Z53" s="186">
        <v>7073236.3159125</v>
      </c>
      <c r="AA53" s="186">
        <v>7645099.2339562504</v>
      </c>
      <c r="AB53" s="186">
        <v>7576081.9643531246</v>
      </c>
      <c r="AC53" s="186">
        <v>7870566.9194312505</v>
      </c>
      <c r="AD53" s="186">
        <v>9096355.030431252</v>
      </c>
      <c r="AE53" s="186">
        <v>5712658.1783212507</v>
      </c>
      <c r="AF53" s="194">
        <f>SUM(T53:AE53)</f>
        <v>78413350.257664934</v>
      </c>
      <c r="BL53" s="176"/>
      <c r="BM53" s="177"/>
      <c r="BN53" s="206"/>
      <c r="DG53" s="176"/>
      <c r="DH53" s="177"/>
    </row>
    <row r="54" spans="1:112" ht="14.25" customHeight="1">
      <c r="A54" s="27">
        <v>41665.5</v>
      </c>
      <c r="B54" s="27" t="str">
        <f>MONTH(Table1[[#This Row],[Trading Interval]])&amp; "/" &amp; DAY(Table1[[#This Row],[Trading Interval]]) &amp; "/" &amp; YEAR(Table1[[#This Row],[Trading Interval]])</f>
        <v>1/27/2018</v>
      </c>
      <c r="C54" s="224">
        <f>CHOOSE(MONTH(Table1[[#This Row],[Date]]),1,1,1,2,2,2,3,3,3,4,4,4)</f>
        <v>1</v>
      </c>
      <c r="D54" s="27" t="str">
        <f>TEXT(Table1[[#This Row],[Date]],"mmmm")</f>
        <v>January</v>
      </c>
      <c r="E54" s="28">
        <v>2288.3790416666602</v>
      </c>
      <c r="F54" s="29">
        <v>69.318416666666593</v>
      </c>
      <c r="G54" s="30">
        <f t="shared" si="0"/>
        <v>1</v>
      </c>
      <c r="H54" s="30" t="s">
        <v>63</v>
      </c>
      <c r="I54" s="29"/>
      <c r="S54" s="16" t="s">
        <v>49</v>
      </c>
      <c r="T54" s="186">
        <v>2439061.3979192991</v>
      </c>
      <c r="U54" s="186">
        <v>2621863.5100086001</v>
      </c>
      <c r="V54" s="186">
        <v>2806168.0509719998</v>
      </c>
      <c r="W54" s="186">
        <v>3163209.5663784007</v>
      </c>
      <c r="X54" s="186">
        <v>3218501.5770913498</v>
      </c>
      <c r="Y54" s="186">
        <v>2788369.1117025008</v>
      </c>
      <c r="Z54" s="186">
        <v>3593667.2656375002</v>
      </c>
      <c r="AA54" s="186">
        <v>3722191.4510812499</v>
      </c>
      <c r="AB54" s="186">
        <v>3871145.1659843749</v>
      </c>
      <c r="AC54" s="186">
        <v>3465642.2342250003</v>
      </c>
      <c r="AD54" s="186">
        <v>4094860.7397625004</v>
      </c>
      <c r="AE54" s="186">
        <v>2932911.3268075003</v>
      </c>
      <c r="AF54" s="194">
        <f t="shared" ref="AF54:AF60" si="5">SUM(T54:AE54)</f>
        <v>38717591.397570275</v>
      </c>
      <c r="BL54" s="178"/>
      <c r="BM54" s="179"/>
      <c r="BN54" s="207"/>
      <c r="DG54" s="178"/>
      <c r="DH54" s="179"/>
    </row>
    <row r="55" spans="1:112" ht="14.25" customHeight="1">
      <c r="A55" s="27">
        <v>41666</v>
      </c>
      <c r="B55" s="27" t="str">
        <f>MONTH(Table1[[#This Row],[Trading Interval]])&amp; "/" &amp; DAY(Table1[[#This Row],[Trading Interval]]) &amp; "/" &amp; YEAR(Table1[[#This Row],[Trading Interval]])</f>
        <v>1/28/2018</v>
      </c>
      <c r="C55" s="224">
        <f>CHOOSE(MONTH(Table1[[#This Row],[Date]]),1,1,1,2,2,2,3,3,3,4,4,4)</f>
        <v>1</v>
      </c>
      <c r="D55" s="27" t="str">
        <f>TEXT(Table1[[#This Row],[Date]],"mmmm")</f>
        <v>January</v>
      </c>
      <c r="E55" s="28">
        <v>1833.969625</v>
      </c>
      <c r="F55" s="29">
        <v>59.5356666666666</v>
      </c>
      <c r="G55" s="30">
        <f t="shared" si="0"/>
        <v>1</v>
      </c>
      <c r="H55" s="30" t="s">
        <v>63</v>
      </c>
      <c r="I55" s="29"/>
      <c r="S55" s="16" t="s">
        <v>50</v>
      </c>
      <c r="T55" s="186">
        <v>2300028.0101369992</v>
      </c>
      <c r="U55" s="186">
        <v>2505939.5584575003</v>
      </c>
      <c r="V55" s="186">
        <v>2627415.3951704986</v>
      </c>
      <c r="W55" s="186">
        <v>2900613.3153855</v>
      </c>
      <c r="X55" s="186">
        <v>2940556.1633002497</v>
      </c>
      <c r="Y55" s="186">
        <v>2582565.0096375002</v>
      </c>
      <c r="Z55" s="186">
        <v>3446732.8680624999</v>
      </c>
      <c r="AA55" s="186">
        <v>3483983.4045937499</v>
      </c>
      <c r="AB55" s="186">
        <v>3640816.4610781251</v>
      </c>
      <c r="AC55" s="186">
        <v>3250872.5897500003</v>
      </c>
      <c r="AD55" s="186">
        <v>3812121.7015625001</v>
      </c>
      <c r="AE55" s="186">
        <v>2923183.2132374998</v>
      </c>
      <c r="AF55" s="194">
        <f t="shared" si="5"/>
        <v>36414827.690372624</v>
      </c>
      <c r="BL55" s="176"/>
      <c r="BM55" s="177"/>
      <c r="BN55" s="206"/>
      <c r="DG55" s="176"/>
      <c r="DH55" s="177"/>
    </row>
    <row r="56" spans="1:112" ht="14.25" customHeight="1">
      <c r="A56" s="27">
        <v>41666.5</v>
      </c>
      <c r="B56" s="27" t="str">
        <f>MONTH(Table1[[#This Row],[Trading Interval]])&amp; "/" &amp; DAY(Table1[[#This Row],[Trading Interval]]) &amp; "/" &amp; YEAR(Table1[[#This Row],[Trading Interval]])</f>
        <v>1/28/2018</v>
      </c>
      <c r="C56" s="224">
        <f>CHOOSE(MONTH(Table1[[#This Row],[Date]]),1,1,1,2,2,2,3,3,3,4,4,4)</f>
        <v>1</v>
      </c>
      <c r="D56" s="27" t="str">
        <f>TEXT(Table1[[#This Row],[Date]],"mmmm")</f>
        <v>January</v>
      </c>
      <c r="E56" s="28">
        <v>2465.6632500000001</v>
      </c>
      <c r="F56" s="29">
        <v>87.515000000000001</v>
      </c>
      <c r="G56" s="30">
        <f t="shared" si="0"/>
        <v>1</v>
      </c>
      <c r="H56" s="30" t="s">
        <v>63</v>
      </c>
      <c r="I56" s="29"/>
      <c r="S56" s="16" t="s">
        <v>52</v>
      </c>
      <c r="T56" s="186">
        <v>2073604.7243263267</v>
      </c>
      <c r="U56" s="186">
        <v>2269539.7804914797</v>
      </c>
      <c r="V56" s="186">
        <v>2374998.790312151</v>
      </c>
      <c r="W56" s="186">
        <v>2645968.110327912</v>
      </c>
      <c r="X56" s="186">
        <v>2691801.6955241356</v>
      </c>
      <c r="Y56" s="186">
        <v>2348808.3419548003</v>
      </c>
      <c r="Z56" s="186">
        <v>2879996.1652659997</v>
      </c>
      <c r="AA56" s="186">
        <v>2972957.9397390001</v>
      </c>
      <c r="AB56" s="186">
        <v>3094867.6019314998</v>
      </c>
      <c r="AC56" s="186">
        <v>2768358.2978389999</v>
      </c>
      <c r="AD56" s="186">
        <v>3268026.2100750003</v>
      </c>
      <c r="AE56" s="186">
        <v>2363869.6207261998</v>
      </c>
      <c r="AF56" s="194">
        <f t="shared" si="5"/>
        <v>31752797.278513506</v>
      </c>
      <c r="BL56" s="178"/>
      <c r="BM56" s="179"/>
      <c r="BN56" s="207"/>
      <c r="DG56" s="178"/>
      <c r="DH56" s="179"/>
    </row>
    <row r="57" spans="1:112" ht="14.25" customHeight="1">
      <c r="A57" s="27">
        <v>41667</v>
      </c>
      <c r="B57" s="27" t="str">
        <f>MONTH(Table1[[#This Row],[Trading Interval]])&amp; "/" &amp; DAY(Table1[[#This Row],[Trading Interval]]) &amp; "/" &amp; YEAR(Table1[[#This Row],[Trading Interval]])</f>
        <v>1/29/2018</v>
      </c>
      <c r="C57" s="224">
        <f>CHOOSE(MONTH(Table1[[#This Row],[Date]]),1,1,1,2,2,2,3,3,3,4,4,4)</f>
        <v>1</v>
      </c>
      <c r="D57" s="27" t="str">
        <f>TEXT(Table1[[#This Row],[Date]],"mmmm")</f>
        <v>January</v>
      </c>
      <c r="E57" s="28">
        <v>1844.722</v>
      </c>
      <c r="F57" s="29">
        <v>47.820250000000001</v>
      </c>
      <c r="G57" s="30">
        <f t="shared" si="0"/>
        <v>1</v>
      </c>
      <c r="H57" s="30" t="s">
        <v>63</v>
      </c>
      <c r="I57" s="29"/>
      <c r="S57" s="16" t="s">
        <v>53</v>
      </c>
      <c r="T57" s="186">
        <v>1347738.8706587995</v>
      </c>
      <c r="U57" s="186">
        <v>1561170.3574350001</v>
      </c>
      <c r="V57" s="186">
        <v>1574874.1415601994</v>
      </c>
      <c r="W57" s="186">
        <v>1880373.5227742002</v>
      </c>
      <c r="X57" s="186">
        <v>1968683.2157081</v>
      </c>
      <c r="Y57" s="186">
        <v>1158623.1401823002</v>
      </c>
      <c r="Z57" s="186">
        <v>1176136.1610068001</v>
      </c>
      <c r="AA57" s="186">
        <v>1239117.5758722001</v>
      </c>
      <c r="AB57" s="186">
        <v>1215602.9551357001</v>
      </c>
      <c r="AC57" s="186">
        <v>1190750.2535102002</v>
      </c>
      <c r="AD57" s="186">
        <v>1381387.0449670001</v>
      </c>
      <c r="AE57" s="186">
        <v>1040665.7581107001</v>
      </c>
      <c r="AF57" s="194">
        <f t="shared" si="5"/>
        <v>16735122.996921198</v>
      </c>
      <c r="BL57" s="176"/>
      <c r="BM57" s="177"/>
      <c r="BN57" s="206"/>
      <c r="DG57" s="176"/>
      <c r="DH57" s="177"/>
    </row>
    <row r="58" spans="1:112" ht="14.25" customHeight="1">
      <c r="A58" s="27">
        <v>41667.5</v>
      </c>
      <c r="B58" s="27" t="str">
        <f>MONTH(Table1[[#This Row],[Trading Interval]])&amp; "/" &amp; DAY(Table1[[#This Row],[Trading Interval]]) &amp; "/" &amp; YEAR(Table1[[#This Row],[Trading Interval]])</f>
        <v>1/29/2018</v>
      </c>
      <c r="C58" s="224">
        <f>CHOOSE(MONTH(Table1[[#This Row],[Date]]),1,1,1,2,2,2,3,3,3,4,4,4)</f>
        <v>1</v>
      </c>
      <c r="D58" s="27" t="str">
        <f>TEXT(Table1[[#This Row],[Date]],"mmmm")</f>
        <v>January</v>
      </c>
      <c r="E58" s="28">
        <v>2259.0371666666601</v>
      </c>
      <c r="F58" s="29">
        <v>70.217833333333303</v>
      </c>
      <c r="G58" s="30">
        <f t="shared" si="0"/>
        <v>1</v>
      </c>
      <c r="H58" s="30" t="s">
        <v>63</v>
      </c>
      <c r="I58" s="29"/>
      <c r="S58" s="16" t="s">
        <v>54</v>
      </c>
      <c r="T58" s="186">
        <v>1800236.647290699</v>
      </c>
      <c r="U58" s="186">
        <v>1959718.9384044998</v>
      </c>
      <c r="V58" s="186">
        <v>2069515.5841112991</v>
      </c>
      <c r="W58" s="186">
        <v>2330999.3359502996</v>
      </c>
      <c r="X58" s="186">
        <v>2376535.9434183999</v>
      </c>
      <c r="Y58" s="186">
        <v>1447049.2500542002</v>
      </c>
      <c r="Z58" s="186">
        <v>1483562.2037511999</v>
      </c>
      <c r="AA58" s="186">
        <v>1516247.7055997998</v>
      </c>
      <c r="AB58" s="186">
        <v>1567231.2198758</v>
      </c>
      <c r="AC58" s="186">
        <v>1421177.7427773001</v>
      </c>
      <c r="AD58" s="186">
        <v>1665801.7318074999</v>
      </c>
      <c r="AE58" s="186">
        <v>1452590.2533373001</v>
      </c>
      <c r="AF58" s="194">
        <f t="shared" si="5"/>
        <v>21090666.556378298</v>
      </c>
      <c r="BL58" s="178"/>
      <c r="BM58" s="179"/>
      <c r="BN58" s="207"/>
      <c r="DG58" s="178"/>
      <c r="DH58" s="179"/>
    </row>
    <row r="59" spans="1:112" ht="14.25" customHeight="1">
      <c r="A59" s="27">
        <v>41668</v>
      </c>
      <c r="B59" s="27" t="str">
        <f>MONTH(Table1[[#This Row],[Trading Interval]])&amp; "/" &amp; DAY(Table1[[#This Row],[Trading Interval]]) &amp; "/" &amp; YEAR(Table1[[#This Row],[Trading Interval]])</f>
        <v>1/30/2018</v>
      </c>
      <c r="C59" s="224">
        <f>CHOOSE(MONTH(Table1[[#This Row],[Date]]),1,1,1,2,2,2,3,3,3,4,4,4)</f>
        <v>1</v>
      </c>
      <c r="D59" s="27" t="str">
        <f>TEXT(Table1[[#This Row],[Date]],"mmmm")</f>
        <v>January</v>
      </c>
      <c r="E59" s="28">
        <v>1988.9660833333301</v>
      </c>
      <c r="F59" s="29">
        <v>63.731333333333303</v>
      </c>
      <c r="G59" s="30">
        <f t="shared" si="0"/>
        <v>1</v>
      </c>
      <c r="H59" s="30" t="s">
        <v>63</v>
      </c>
      <c r="I59" s="29"/>
      <c r="S59" s="16" t="s">
        <v>55</v>
      </c>
      <c r="T59" s="186">
        <v>886197.60176639957</v>
      </c>
      <c r="U59" s="186">
        <v>1012646.7498210002</v>
      </c>
      <c r="V59" s="186">
        <v>1025398.9493285994</v>
      </c>
      <c r="W59" s="186">
        <v>1186610.9527146001</v>
      </c>
      <c r="X59" s="186">
        <v>1229462.2582892999</v>
      </c>
      <c r="Y59" s="186">
        <v>749668.56593790022</v>
      </c>
      <c r="Z59" s="186">
        <v>774322.04976840003</v>
      </c>
      <c r="AA59" s="186">
        <v>795356.48947859998</v>
      </c>
      <c r="AB59" s="186">
        <v>795992.24834010005</v>
      </c>
      <c r="AC59" s="186">
        <v>759387.99960660003</v>
      </c>
      <c r="AD59" s="186">
        <v>879614.44655700005</v>
      </c>
      <c r="AE59" s="186">
        <v>718766.35225710017</v>
      </c>
      <c r="AF59" s="194">
        <f t="shared" si="5"/>
        <v>10813424.6638656</v>
      </c>
      <c r="BL59" s="176"/>
      <c r="BM59" s="177"/>
      <c r="BN59" s="206"/>
      <c r="CF59" s="203"/>
      <c r="CI59" s="203"/>
      <c r="CJ59" s="203"/>
      <c r="CK59" s="203"/>
      <c r="CL59" s="203"/>
      <c r="CM59" s="203"/>
      <c r="CN59" s="203"/>
      <c r="CO59" s="203"/>
      <c r="CP59" s="203"/>
      <c r="CQ59" s="203"/>
      <c r="CR59" s="203"/>
      <c r="CS59" s="203"/>
      <c r="CT59" s="203"/>
      <c r="DG59" s="176"/>
      <c r="DH59" s="177"/>
    </row>
    <row r="60" spans="1:112" ht="14.25" customHeight="1">
      <c r="A60" s="27">
        <v>41668.5</v>
      </c>
      <c r="B60" s="27" t="str">
        <f>MONTH(Table1[[#This Row],[Trading Interval]])&amp; "/" &amp; DAY(Table1[[#This Row],[Trading Interval]]) &amp; "/" &amp; YEAR(Table1[[#This Row],[Trading Interval]])</f>
        <v>1/30/2018</v>
      </c>
      <c r="C60" s="224">
        <f>CHOOSE(MONTH(Table1[[#This Row],[Date]]),1,1,1,2,2,2,3,3,3,4,4,4)</f>
        <v>1</v>
      </c>
      <c r="D60" s="27" t="str">
        <f>TEXT(Table1[[#This Row],[Date]],"mmmm")</f>
        <v>January</v>
      </c>
      <c r="E60" s="28">
        <v>2498.4301666666602</v>
      </c>
      <c r="F60" s="29">
        <v>81.990916666666607</v>
      </c>
      <c r="G60" s="30">
        <f t="shared" si="0"/>
        <v>1</v>
      </c>
      <c r="H60" s="30" t="s">
        <v>63</v>
      </c>
      <c r="I60" s="29"/>
      <c r="S60" s="16" t="s">
        <v>57</v>
      </c>
      <c r="T60" s="186">
        <v>7367588.6791624967</v>
      </c>
      <c r="U60" s="186">
        <v>7849336.0209874995</v>
      </c>
      <c r="V60" s="186">
        <v>8389760.6297374964</v>
      </c>
      <c r="W60" s="186">
        <v>9137407.9125625007</v>
      </c>
      <c r="X60" s="186">
        <v>9187415.9798249993</v>
      </c>
      <c r="Y60" s="186">
        <v>5779740.0739000011</v>
      </c>
      <c r="Z60" s="186">
        <v>6008311.4580000006</v>
      </c>
      <c r="AA60" s="186">
        <v>6995040.989875</v>
      </c>
      <c r="AB60" s="186">
        <v>6352457.051549999</v>
      </c>
      <c r="AC60" s="186">
        <v>6560328.9663875001</v>
      </c>
      <c r="AD60" s="186">
        <v>7526766.7026125006</v>
      </c>
      <c r="AE60" s="186">
        <v>6174477.1062125005</v>
      </c>
      <c r="AF60" s="194">
        <f t="shared" si="5"/>
        <v>87328631.570812494</v>
      </c>
      <c r="BL60" s="178"/>
      <c r="BM60" s="179"/>
      <c r="BN60" s="207"/>
      <c r="CF60" s="203"/>
      <c r="CI60" s="203"/>
      <c r="CJ60" s="203"/>
      <c r="CK60" s="203"/>
      <c r="CL60" s="203"/>
      <c r="CM60" s="203"/>
      <c r="CN60" s="203"/>
      <c r="CO60" s="203"/>
      <c r="CP60" s="203"/>
      <c r="CQ60" s="203"/>
      <c r="CR60" s="203"/>
      <c r="CS60" s="203"/>
      <c r="CT60" s="203"/>
      <c r="DG60" s="178"/>
      <c r="DH60" s="179"/>
    </row>
    <row r="61" spans="1:112" ht="14.25" customHeight="1">
      <c r="A61" s="27">
        <v>41669</v>
      </c>
      <c r="B61" s="27" t="str">
        <f>MONTH(Table1[[#This Row],[Trading Interval]])&amp; "/" &amp; DAY(Table1[[#This Row],[Trading Interval]]) &amp; "/" &amp; YEAR(Table1[[#This Row],[Trading Interval]])</f>
        <v>1/31/2018</v>
      </c>
      <c r="C61" s="224">
        <f>CHOOSE(MONTH(Table1[[#This Row],[Date]]),1,1,1,2,2,2,3,3,3,4,4,4)</f>
        <v>1</v>
      </c>
      <c r="D61" s="27" t="str">
        <f>TEXT(Table1[[#This Row],[Date]],"mmmm")</f>
        <v>January</v>
      </c>
      <c r="E61" s="28">
        <v>2064.4832499999902</v>
      </c>
      <c r="F61" s="29">
        <v>60.905833333333298</v>
      </c>
      <c r="G61" s="30">
        <f t="shared" si="0"/>
        <v>1</v>
      </c>
      <c r="H61" s="30" t="s">
        <v>63</v>
      </c>
      <c r="I61" s="29"/>
      <c r="AF61" s="194">
        <f>SUM(AF53:AF60)</f>
        <v>321266412.41209888</v>
      </c>
      <c r="BL61" s="176"/>
      <c r="BM61" s="177"/>
      <c r="BN61" s="206"/>
      <c r="DG61" s="176"/>
      <c r="DH61" s="177"/>
    </row>
    <row r="62" spans="1:112" ht="14.25" customHeight="1">
      <c r="A62" s="27">
        <v>41669.5</v>
      </c>
      <c r="B62" s="27" t="str">
        <f>MONTH(Table1[[#This Row],[Trading Interval]])&amp; "/" &amp; DAY(Table1[[#This Row],[Trading Interval]]) &amp; "/" &amp; YEAR(Table1[[#This Row],[Trading Interval]])</f>
        <v>1/31/2018</v>
      </c>
      <c r="C62" s="224">
        <f>CHOOSE(MONTH(Table1[[#This Row],[Date]]),1,1,1,2,2,2,3,3,3,4,4,4)</f>
        <v>1</v>
      </c>
      <c r="D62" s="27" t="str">
        <f>TEXT(Table1[[#This Row],[Date]],"mmmm")</f>
        <v>January</v>
      </c>
      <c r="E62" s="28">
        <v>2629.6935416666602</v>
      </c>
      <c r="F62" s="29">
        <v>73.409333333333294</v>
      </c>
      <c r="G62" s="30">
        <f t="shared" si="0"/>
        <v>1</v>
      </c>
      <c r="H62" s="30" t="s">
        <v>63</v>
      </c>
      <c r="I62" s="29"/>
      <c r="BL62" s="178"/>
      <c r="BM62" s="179"/>
      <c r="BN62" s="207"/>
      <c r="DG62" s="178"/>
      <c r="DH62" s="179"/>
    </row>
    <row r="63" spans="1:112" ht="14.25" customHeight="1">
      <c r="A63" s="27">
        <v>41670</v>
      </c>
      <c r="B63" s="27" t="str">
        <f>MONTH(Table1[[#This Row],[Trading Interval]])&amp; "/" &amp; DAY(Table1[[#This Row],[Trading Interval]]) &amp; "/" &amp; YEAR(Table1[[#This Row],[Trading Interval]])</f>
        <v>2/1/2018</v>
      </c>
      <c r="C63" s="224">
        <f>CHOOSE(MONTH(Table1[[#This Row],[Date]]),1,1,1,2,2,2,3,3,3,4,4,4)</f>
        <v>1</v>
      </c>
      <c r="D63" s="27" t="str">
        <f>TEXT(Table1[[#This Row],[Date]],"mmmm")</f>
        <v>February</v>
      </c>
      <c r="E63" s="28">
        <v>2088.8087500000001</v>
      </c>
      <c r="F63" s="29">
        <v>48.490666666666598</v>
      </c>
      <c r="G63" s="30">
        <f t="shared" si="0"/>
        <v>2</v>
      </c>
      <c r="H63" s="30" t="s">
        <v>63</v>
      </c>
      <c r="I63" s="29"/>
      <c r="BL63" s="176"/>
      <c r="BM63" s="177"/>
      <c r="BN63" s="206"/>
      <c r="DG63" s="176"/>
      <c r="DH63" s="177"/>
    </row>
    <row r="64" spans="1:112" ht="14.25" customHeight="1">
      <c r="A64" s="27">
        <v>41670.5</v>
      </c>
      <c r="B64" s="27" t="str">
        <f>MONTH(Table1[[#This Row],[Trading Interval]])&amp; "/" &amp; DAY(Table1[[#This Row],[Trading Interval]]) &amp; "/" &amp; YEAR(Table1[[#This Row],[Trading Interval]])</f>
        <v>2/1/2018</v>
      </c>
      <c r="C64" s="224">
        <f>CHOOSE(MONTH(Table1[[#This Row],[Date]]),1,1,1,2,2,2,3,3,3,4,4,4)</f>
        <v>1</v>
      </c>
      <c r="D64" s="27" t="str">
        <f>TEXT(Table1[[#This Row],[Date]],"mmmm")</f>
        <v>February</v>
      </c>
      <c r="E64" s="28">
        <v>2670.88983333333</v>
      </c>
      <c r="F64" s="29">
        <v>92.988999999999905</v>
      </c>
      <c r="G64" s="30">
        <f t="shared" si="0"/>
        <v>2</v>
      </c>
      <c r="H64" s="30" t="s">
        <v>63</v>
      </c>
      <c r="I64" s="29"/>
      <c r="BL64" s="178"/>
      <c r="BM64" s="179"/>
      <c r="BN64" s="207"/>
      <c r="DG64" s="178"/>
      <c r="DH64" s="179"/>
    </row>
    <row r="65" spans="1:112" ht="14.25" customHeight="1">
      <c r="A65" s="27">
        <v>41671</v>
      </c>
      <c r="B65" s="27" t="str">
        <f>MONTH(Table1[[#This Row],[Trading Interval]])&amp; "/" &amp; DAY(Table1[[#This Row],[Trading Interval]]) &amp; "/" &amp; YEAR(Table1[[#This Row],[Trading Interval]])</f>
        <v>2/2/2018</v>
      </c>
      <c r="C65" s="224">
        <f>CHOOSE(MONTH(Table1[[#This Row],[Date]]),1,1,1,2,2,2,3,3,3,4,4,4)</f>
        <v>1</v>
      </c>
      <c r="D65" s="27" t="str">
        <f>TEXT(Table1[[#This Row],[Date]],"mmmm")</f>
        <v>February</v>
      </c>
      <c r="E65" s="28">
        <v>2061.80587499999</v>
      </c>
      <c r="F65" s="29">
        <v>56.500749999999996</v>
      </c>
      <c r="G65" s="30">
        <f t="shared" si="0"/>
        <v>2</v>
      </c>
      <c r="H65" s="30" t="s">
        <v>63</v>
      </c>
      <c r="I65" s="29"/>
      <c r="AF65" s="183" t="s">
        <v>29</v>
      </c>
      <c r="AG65" s="182" t="s">
        <v>63</v>
      </c>
      <c r="BL65" s="176"/>
      <c r="BM65" s="177"/>
      <c r="BN65" s="206"/>
      <c r="DG65" s="176"/>
      <c r="DH65" s="177"/>
    </row>
    <row r="66" spans="1:112" ht="14.25" customHeight="1">
      <c r="A66" s="27">
        <v>41671.5</v>
      </c>
      <c r="B66" s="27" t="str">
        <f>MONTH(Table1[[#This Row],[Trading Interval]])&amp; "/" &amp; DAY(Table1[[#This Row],[Trading Interval]]) &amp; "/" &amp; YEAR(Table1[[#This Row],[Trading Interval]])</f>
        <v>2/2/2018</v>
      </c>
      <c r="C66" s="224">
        <f>CHOOSE(MONTH(Table1[[#This Row],[Date]]),1,1,1,2,2,2,3,3,3,4,4,4)</f>
        <v>1</v>
      </c>
      <c r="D66" s="27" t="str">
        <f>TEXT(Table1[[#This Row],[Date]],"mmmm")</f>
        <v>February</v>
      </c>
      <c r="E66" s="28">
        <v>2388.2006249999999</v>
      </c>
      <c r="F66" s="29">
        <v>66.637916666666598</v>
      </c>
      <c r="G66" s="30">
        <f t="shared" si="0"/>
        <v>2</v>
      </c>
      <c r="H66" s="30" t="s">
        <v>63</v>
      </c>
      <c r="I66" s="29"/>
      <c r="BL66" s="178"/>
      <c r="BM66" s="179"/>
      <c r="BN66" s="207"/>
      <c r="DG66" s="178"/>
      <c r="DH66" s="179"/>
    </row>
    <row r="67" spans="1:112" ht="14.25" customHeight="1">
      <c r="A67" s="27">
        <v>41672</v>
      </c>
      <c r="B67" s="27" t="str">
        <f>MONTH(Table1[[#This Row],[Trading Interval]])&amp; "/" &amp; DAY(Table1[[#This Row],[Trading Interval]]) &amp; "/" &amp; YEAR(Table1[[#This Row],[Trading Interval]])</f>
        <v>2/3/2018</v>
      </c>
      <c r="C67" s="224">
        <f>CHOOSE(MONTH(Table1[[#This Row],[Date]]),1,1,1,2,2,2,3,3,3,4,4,4)</f>
        <v>1</v>
      </c>
      <c r="D67" s="27" t="str">
        <f>TEXT(Table1[[#This Row],[Date]],"mmmm")</f>
        <v>February</v>
      </c>
      <c r="E67" s="28">
        <v>2012.0826666666601</v>
      </c>
      <c r="F67" s="29">
        <v>41.845666666666602</v>
      </c>
      <c r="G67" s="30">
        <f t="shared" ref="G67:G130" si="6">MONTH(A67)</f>
        <v>2</v>
      </c>
      <c r="H67" s="30" t="s">
        <v>63</v>
      </c>
      <c r="I67" s="29"/>
      <c r="AF67" s="183" t="s">
        <v>257</v>
      </c>
      <c r="BL67" s="176"/>
      <c r="BM67" s="177"/>
      <c r="BN67" s="206"/>
      <c r="DG67" s="176"/>
      <c r="DH67" s="177"/>
    </row>
    <row r="68" spans="1:112" ht="14.25" customHeight="1">
      <c r="A68" s="27">
        <v>41672.5</v>
      </c>
      <c r="B68" s="27" t="str">
        <f>MONTH(Table1[[#This Row],[Trading Interval]])&amp; "/" &amp; DAY(Table1[[#This Row],[Trading Interval]]) &amp; "/" &amp; YEAR(Table1[[#This Row],[Trading Interval]])</f>
        <v>2/3/2018</v>
      </c>
      <c r="C68" s="224">
        <f>CHOOSE(MONTH(Table1[[#This Row],[Date]]),1,1,1,2,2,2,3,3,3,4,4,4)</f>
        <v>1</v>
      </c>
      <c r="D68" s="27" t="str">
        <f>TEXT(Table1[[#This Row],[Date]],"mmmm")</f>
        <v>February</v>
      </c>
      <c r="E68" s="28">
        <v>2765.58395833333</v>
      </c>
      <c r="F68" s="29">
        <v>86.525333333333293</v>
      </c>
      <c r="G68" s="30">
        <f t="shared" si="6"/>
        <v>2</v>
      </c>
      <c r="H68" s="30" t="s">
        <v>63</v>
      </c>
      <c r="I68" s="29"/>
      <c r="AF68" s="182" t="s">
        <v>312</v>
      </c>
      <c r="AH68" s="182" t="s">
        <v>313</v>
      </c>
      <c r="AJ68" s="182" t="s">
        <v>314</v>
      </c>
      <c r="AL68" s="182" t="s">
        <v>315</v>
      </c>
      <c r="AN68" s="182" t="s">
        <v>272</v>
      </c>
      <c r="AP68" s="182" t="s">
        <v>316</v>
      </c>
      <c r="AR68" s="182" t="s">
        <v>317</v>
      </c>
      <c r="AT68" s="182" t="s">
        <v>318</v>
      </c>
      <c r="AV68" s="182" t="s">
        <v>319</v>
      </c>
      <c r="AX68" s="182" t="s">
        <v>320</v>
      </c>
      <c r="AZ68" s="182" t="s">
        <v>321</v>
      </c>
      <c r="BB68" s="182" t="s">
        <v>322</v>
      </c>
      <c r="BD68" s="182" t="s">
        <v>323</v>
      </c>
      <c r="BE68" s="182" t="s">
        <v>325</v>
      </c>
      <c r="BL68" s="178"/>
      <c r="BM68" s="179"/>
      <c r="BN68" s="207"/>
      <c r="DG68" s="178"/>
      <c r="DH68" s="179"/>
    </row>
    <row r="69" spans="1:112" ht="14.25" customHeight="1">
      <c r="A69" s="27">
        <v>41673</v>
      </c>
      <c r="B69" s="27" t="str">
        <f>MONTH(Table1[[#This Row],[Trading Interval]])&amp; "/" &amp; DAY(Table1[[#This Row],[Trading Interval]]) &amp; "/" &amp; YEAR(Table1[[#This Row],[Trading Interval]])</f>
        <v>2/4/2018</v>
      </c>
      <c r="C69" s="224">
        <f>CHOOSE(MONTH(Table1[[#This Row],[Date]]),1,1,1,2,2,2,3,3,3,4,4,4)</f>
        <v>1</v>
      </c>
      <c r="D69" s="27" t="str">
        <f>TEXT(Table1[[#This Row],[Date]],"mmmm")</f>
        <v>February</v>
      </c>
      <c r="E69" s="28">
        <v>1877.6705833333299</v>
      </c>
      <c r="F69" s="29">
        <v>58.5831666666666</v>
      </c>
      <c r="G69" s="30">
        <f t="shared" si="6"/>
        <v>2</v>
      </c>
      <c r="H69" s="30" t="s">
        <v>63</v>
      </c>
      <c r="I69" s="29"/>
      <c r="AF69" s="182" t="s">
        <v>324</v>
      </c>
      <c r="AG69" s="182" t="s">
        <v>326</v>
      </c>
      <c r="AH69" s="182" t="s">
        <v>324</v>
      </c>
      <c r="AI69" s="182" t="s">
        <v>326</v>
      </c>
      <c r="AJ69" s="182" t="s">
        <v>324</v>
      </c>
      <c r="AK69" s="182" t="s">
        <v>326</v>
      </c>
      <c r="AL69" s="182" t="s">
        <v>324</v>
      </c>
      <c r="AM69" s="182" t="s">
        <v>326</v>
      </c>
      <c r="AN69" s="182" t="s">
        <v>324</v>
      </c>
      <c r="AO69" s="182" t="s">
        <v>326</v>
      </c>
      <c r="AP69" s="182" t="s">
        <v>324</v>
      </c>
      <c r="AQ69" s="182" t="s">
        <v>326</v>
      </c>
      <c r="AR69" s="182" t="s">
        <v>324</v>
      </c>
      <c r="AS69" s="182" t="s">
        <v>326</v>
      </c>
      <c r="AT69" s="182" t="s">
        <v>324</v>
      </c>
      <c r="AU69" s="182" t="s">
        <v>326</v>
      </c>
      <c r="AV69" s="182" t="s">
        <v>324</v>
      </c>
      <c r="AW69" s="182" t="s">
        <v>326</v>
      </c>
      <c r="AX69" s="182" t="s">
        <v>324</v>
      </c>
      <c r="AY69" s="182" t="s">
        <v>326</v>
      </c>
      <c r="AZ69" s="182" t="s">
        <v>324</v>
      </c>
      <c r="BA69" s="182" t="s">
        <v>326</v>
      </c>
      <c r="BB69" s="182" t="s">
        <v>324</v>
      </c>
      <c r="BC69" s="182" t="s">
        <v>326</v>
      </c>
      <c r="BL69" s="176"/>
      <c r="BM69" s="177"/>
      <c r="BN69" s="206"/>
      <c r="DG69" s="176"/>
      <c r="DH69" s="177"/>
    </row>
    <row r="70" spans="1:112" ht="14.25" customHeight="1">
      <c r="A70" s="27">
        <v>41673.5</v>
      </c>
      <c r="B70" s="27" t="str">
        <f>MONTH(Table1[[#This Row],[Trading Interval]])&amp; "/" &amp; DAY(Table1[[#This Row],[Trading Interval]]) &amp; "/" &amp; YEAR(Table1[[#This Row],[Trading Interval]])</f>
        <v>2/4/2018</v>
      </c>
      <c r="C70" s="224">
        <f>CHOOSE(MONTH(Table1[[#This Row],[Date]]),1,1,1,2,2,2,3,3,3,4,4,4)</f>
        <v>1</v>
      </c>
      <c r="D70" s="27" t="str">
        <f>TEXT(Table1[[#This Row],[Date]],"mmmm")</f>
        <v>February</v>
      </c>
      <c r="E70" s="28">
        <v>2193.5964166666599</v>
      </c>
      <c r="F70" s="29">
        <v>60.772916666666603</v>
      </c>
      <c r="G70" s="30">
        <f t="shared" si="6"/>
        <v>2</v>
      </c>
      <c r="H70" s="30" t="s">
        <v>63</v>
      </c>
      <c r="I70" s="29"/>
      <c r="AF70" s="186">
        <v>62.299699046920772</v>
      </c>
      <c r="AG70" s="186">
        <v>2205.0044354480824</v>
      </c>
      <c r="AH70" s="186">
        <v>63.031776721938691</v>
      </c>
      <c r="AI70" s="186">
        <v>2278.9148920918328</v>
      </c>
      <c r="AJ70" s="186">
        <v>52.441594389168138</v>
      </c>
      <c r="AK70" s="186">
        <v>2051.8848246648477</v>
      </c>
      <c r="AL70" s="186">
        <v>51.963278490860944</v>
      </c>
      <c r="AM70" s="186">
        <v>2022.0853898845555</v>
      </c>
      <c r="AN70" s="186">
        <v>49.10979825327</v>
      </c>
      <c r="AO70" s="186">
        <v>2047.9829256126895</v>
      </c>
      <c r="AP70" s="186">
        <v>51.461810151515095</v>
      </c>
      <c r="AQ70" s="186">
        <v>2100.1843645292161</v>
      </c>
      <c r="AR70" s="186">
        <v>60.395873207885266</v>
      </c>
      <c r="AS70" s="186">
        <v>2122.8352936827923</v>
      </c>
      <c r="AT70" s="186">
        <v>56.719599991853968</v>
      </c>
      <c r="AU70" s="186">
        <v>2101.2698990655363</v>
      </c>
      <c r="AV70" s="186">
        <v>55.143418813131255</v>
      </c>
      <c r="AW70" s="186">
        <v>2045.3439327209553</v>
      </c>
      <c r="AX70" s="186">
        <v>57.362720698924704</v>
      </c>
      <c r="AY70" s="186">
        <v>2009.1871525537595</v>
      </c>
      <c r="AZ70" s="186">
        <v>54.372058161976852</v>
      </c>
      <c r="BA70" s="186">
        <v>2098.4211861697281</v>
      </c>
      <c r="BB70" s="186">
        <v>55.520378176930556</v>
      </c>
      <c r="BC70" s="186">
        <v>2180.7985733748733</v>
      </c>
      <c r="BD70" s="186">
        <v>55.787524091650234</v>
      </c>
      <c r="BE70" s="186">
        <v>2104.3247107237908</v>
      </c>
      <c r="BL70" s="178"/>
      <c r="BM70" s="179"/>
      <c r="BN70" s="207"/>
      <c r="DG70" s="178"/>
      <c r="DH70" s="179"/>
    </row>
    <row r="71" spans="1:112" ht="14.25" customHeight="1">
      <c r="A71" s="27">
        <v>41674</v>
      </c>
      <c r="B71" s="27" t="str">
        <f>MONTH(Table1[[#This Row],[Trading Interval]])&amp; "/" &amp; DAY(Table1[[#This Row],[Trading Interval]]) &amp; "/" &amp; YEAR(Table1[[#This Row],[Trading Interval]])</f>
        <v>2/5/2018</v>
      </c>
      <c r="C71" s="224">
        <f>CHOOSE(MONTH(Table1[[#This Row],[Date]]),1,1,1,2,2,2,3,3,3,4,4,4)</f>
        <v>1</v>
      </c>
      <c r="D71" s="27" t="str">
        <f>TEXT(Table1[[#This Row],[Date]],"mmmm")</f>
        <v>February</v>
      </c>
      <c r="E71" s="28">
        <v>2175.5892142857101</v>
      </c>
      <c r="F71" s="29">
        <v>42.946428571428498</v>
      </c>
      <c r="G71" s="30">
        <f t="shared" si="6"/>
        <v>2</v>
      </c>
      <c r="H71" s="30" t="s">
        <v>63</v>
      </c>
      <c r="I71" s="29"/>
      <c r="BL71" s="176"/>
      <c r="BM71" s="177"/>
      <c r="BN71" s="206"/>
      <c r="DG71" s="176"/>
      <c r="DH71" s="177"/>
    </row>
    <row r="72" spans="1:112" ht="14.25" customHeight="1">
      <c r="A72" s="27">
        <v>41674.5</v>
      </c>
      <c r="B72" s="27" t="str">
        <f>MONTH(Table1[[#This Row],[Trading Interval]])&amp; "/" &amp; DAY(Table1[[#This Row],[Trading Interval]]) &amp; "/" &amp; YEAR(Table1[[#This Row],[Trading Interval]])</f>
        <v>2/5/2018</v>
      </c>
      <c r="C72" s="224">
        <f>CHOOSE(MONTH(Table1[[#This Row],[Date]]),1,1,1,2,2,2,3,3,3,4,4,4)</f>
        <v>1</v>
      </c>
      <c r="D72" s="27" t="str">
        <f>TEXT(Table1[[#This Row],[Date]],"mmmm")</f>
        <v>February</v>
      </c>
      <c r="E72" s="28">
        <v>2378.2999583333299</v>
      </c>
      <c r="F72" s="29">
        <v>55.469166666666602</v>
      </c>
      <c r="G72" s="30">
        <f t="shared" si="6"/>
        <v>2</v>
      </c>
      <c r="H72" s="30" t="s">
        <v>63</v>
      </c>
      <c r="I72" s="29"/>
      <c r="BL72" s="178"/>
      <c r="BM72" s="179"/>
      <c r="BN72" s="207"/>
      <c r="CD72"/>
      <c r="CE72"/>
      <c r="CO72" s="196"/>
      <c r="CP72" s="195"/>
      <c r="DG72" s="178"/>
      <c r="DH72" s="179"/>
    </row>
    <row r="73" spans="1:112" ht="14.25" customHeight="1">
      <c r="A73" s="27">
        <v>41675</v>
      </c>
      <c r="B73" s="27" t="str">
        <f>MONTH(Table1[[#This Row],[Trading Interval]])&amp; "/" &amp; DAY(Table1[[#This Row],[Trading Interval]]) &amp; "/" &amp; YEAR(Table1[[#This Row],[Trading Interval]])</f>
        <v>2/6/2018</v>
      </c>
      <c r="C73" s="224">
        <f>CHOOSE(MONTH(Table1[[#This Row],[Date]]),1,1,1,2,2,2,3,3,3,4,4,4)</f>
        <v>1</v>
      </c>
      <c r="D73" s="27" t="str">
        <f>TEXT(Table1[[#This Row],[Date]],"mmmm")</f>
        <v>February</v>
      </c>
      <c r="E73" s="28">
        <v>2051.6291428571399</v>
      </c>
      <c r="F73" s="29">
        <v>48.9171428571428</v>
      </c>
      <c r="G73" s="30">
        <f t="shared" si="6"/>
        <v>2</v>
      </c>
      <c r="H73" s="30" t="s">
        <v>63</v>
      </c>
      <c r="I73" s="29"/>
      <c r="BL73" s="176"/>
      <c r="BM73" s="177"/>
      <c r="BN73" s="206"/>
      <c r="CD73"/>
      <c r="CE73"/>
      <c r="CO73" s="184"/>
      <c r="CP73" s="186"/>
      <c r="DG73" s="176"/>
      <c r="DH73" s="177"/>
    </row>
    <row r="74" spans="1:112" ht="14.25" customHeight="1">
      <c r="A74" s="27">
        <v>41675.5</v>
      </c>
      <c r="B74" s="27" t="str">
        <f>MONTH(Table1[[#This Row],[Trading Interval]])&amp; "/" &amp; DAY(Table1[[#This Row],[Trading Interval]]) &amp; "/" &amp; YEAR(Table1[[#This Row],[Trading Interval]])</f>
        <v>2/6/2018</v>
      </c>
      <c r="C74" s="224">
        <f>CHOOSE(MONTH(Table1[[#This Row],[Date]]),1,1,1,2,2,2,3,3,3,4,4,4)</f>
        <v>1</v>
      </c>
      <c r="D74" s="27" t="str">
        <f>TEXT(Table1[[#This Row],[Date]],"mmmm")</f>
        <v>February</v>
      </c>
      <c r="E74" s="28">
        <v>2120.0478750000002</v>
      </c>
      <c r="F74" s="29">
        <v>45.340416666666599</v>
      </c>
      <c r="G74" s="30">
        <f t="shared" si="6"/>
        <v>2</v>
      </c>
      <c r="H74" s="30" t="s">
        <v>63</v>
      </c>
      <c r="I74" s="29"/>
      <c r="BL74" s="178"/>
      <c r="BM74" s="179"/>
      <c r="BN74" s="207"/>
      <c r="CG74" s="186"/>
      <c r="CH74" s="186"/>
      <c r="CO74" s="184"/>
      <c r="CP74" s="186"/>
      <c r="DG74" s="178"/>
      <c r="DH74" s="179"/>
    </row>
    <row r="75" spans="1:112" ht="14.25" customHeight="1">
      <c r="A75" s="27">
        <v>41676</v>
      </c>
      <c r="B75" s="27" t="str">
        <f>MONTH(Table1[[#This Row],[Trading Interval]])&amp; "/" &amp; DAY(Table1[[#This Row],[Trading Interval]]) &amp; "/" &amp; YEAR(Table1[[#This Row],[Trading Interval]])</f>
        <v>2/7/2018</v>
      </c>
      <c r="C75" s="224">
        <f>CHOOSE(MONTH(Table1[[#This Row],[Date]]),1,1,1,2,2,2,3,3,3,4,4,4)</f>
        <v>1</v>
      </c>
      <c r="D75" s="27" t="str">
        <f>TEXT(Table1[[#This Row],[Date]],"mmmm")</f>
        <v>February</v>
      </c>
      <c r="E75" s="28">
        <v>1760.261375</v>
      </c>
      <c r="F75" s="29">
        <v>39.444583333333298</v>
      </c>
      <c r="G75" s="30">
        <f t="shared" si="6"/>
        <v>2</v>
      </c>
      <c r="H75" s="30" t="s">
        <v>63</v>
      </c>
      <c r="I75" s="29"/>
      <c r="R75" t="s">
        <v>173</v>
      </c>
      <c r="S75" s="184" t="s">
        <v>47</v>
      </c>
      <c r="T75" s="186">
        <v>7410373.1595889162</v>
      </c>
      <c r="U75" s="186">
        <v>7850476.4656415377</v>
      </c>
      <c r="V75" s="186">
        <v>8227637.0640847692</v>
      </c>
      <c r="W75" s="186">
        <v>9145016.7506108191</v>
      </c>
      <c r="X75" s="186">
        <v>9402188.5510709453</v>
      </c>
      <c r="Y75" s="186">
        <v>5657148.4858589098</v>
      </c>
      <c r="Z75" s="186">
        <v>5707330.1074812328</v>
      </c>
      <c r="AA75" s="186">
        <v>5770755.1285519302</v>
      </c>
      <c r="AB75" s="186">
        <v>6200943.6717096576</v>
      </c>
      <c r="AC75" s="186">
        <v>5865501.3107279064</v>
      </c>
      <c r="AD75" s="186">
        <v>6536462.6184871849</v>
      </c>
      <c r="AE75" s="186">
        <v>5470028.3066542372</v>
      </c>
      <c r="BL75" s="176"/>
      <c r="BM75" s="177"/>
      <c r="BN75" s="206"/>
      <c r="CG75" s="186"/>
      <c r="CH75" s="186"/>
      <c r="CO75" s="184"/>
      <c r="CP75" s="186"/>
      <c r="DG75" s="176"/>
      <c r="DH75" s="177"/>
    </row>
    <row r="76" spans="1:112" ht="14.25" customHeight="1">
      <c r="A76" s="27">
        <v>41676.5</v>
      </c>
      <c r="B76" s="27" t="str">
        <f>MONTH(Table1[[#This Row],[Trading Interval]])&amp; "/" &amp; DAY(Table1[[#This Row],[Trading Interval]]) &amp; "/" &amp; YEAR(Table1[[#This Row],[Trading Interval]])</f>
        <v>2/7/2018</v>
      </c>
      <c r="C76" s="224">
        <f>CHOOSE(MONTH(Table1[[#This Row],[Date]]),1,1,1,2,2,2,3,3,3,4,4,4)</f>
        <v>1</v>
      </c>
      <c r="D76" s="27" t="str">
        <f>TEXT(Table1[[#This Row],[Date]],"mmmm")</f>
        <v>February</v>
      </c>
      <c r="E76" s="28">
        <v>2111.6414583333299</v>
      </c>
      <c r="F76" s="29">
        <v>43.482500000000002</v>
      </c>
      <c r="G76" s="30">
        <f t="shared" si="6"/>
        <v>2</v>
      </c>
      <c r="H76" s="30" t="s">
        <v>63</v>
      </c>
      <c r="I76" s="29"/>
      <c r="S76" s="184" t="s">
        <v>49</v>
      </c>
      <c r="T76" s="186">
        <v>3702858.0392258596</v>
      </c>
      <c r="U76" s="186">
        <v>3904628.4830790581</v>
      </c>
      <c r="V76" s="186">
        <v>4149212.1506632119</v>
      </c>
      <c r="W76" s="186">
        <v>4527914.3323927717</v>
      </c>
      <c r="X76" s="186">
        <v>4595025.8539676042</v>
      </c>
      <c r="Y76" s="186">
        <v>2907880.0237676678</v>
      </c>
      <c r="Z76" s="186">
        <v>2914530.9790495913</v>
      </c>
      <c r="AA76" s="186">
        <v>2943321.4631723547</v>
      </c>
      <c r="AB76" s="186">
        <v>3217660.1686767591</v>
      </c>
      <c r="AC76" s="186">
        <v>2899192.9332085806</v>
      </c>
      <c r="AD76" s="186">
        <v>3384855.1370801763</v>
      </c>
      <c r="AE76" s="186">
        <v>3064827.6737993462</v>
      </c>
      <c r="BL76" s="178"/>
      <c r="BM76" s="179"/>
      <c r="BN76" s="207"/>
      <c r="CG76" s="186"/>
      <c r="CH76" s="186"/>
      <c r="CO76" s="184"/>
      <c r="CP76" s="186"/>
      <c r="DG76" s="178"/>
      <c r="DH76" s="179"/>
    </row>
    <row r="77" spans="1:112" ht="14.25" customHeight="1">
      <c r="A77" s="27">
        <v>41677</v>
      </c>
      <c r="B77" s="27" t="str">
        <f>MONTH(Table1[[#This Row],[Trading Interval]])&amp; "/" &amp; DAY(Table1[[#This Row],[Trading Interval]]) &amp; "/" &amp; YEAR(Table1[[#This Row],[Trading Interval]])</f>
        <v>2/8/2018</v>
      </c>
      <c r="C77" s="224">
        <f>CHOOSE(MONTH(Table1[[#This Row],[Date]]),1,1,1,2,2,2,3,3,3,4,4,4)</f>
        <v>1</v>
      </c>
      <c r="D77" s="27" t="str">
        <f>TEXT(Table1[[#This Row],[Date]],"mmmm")</f>
        <v>February</v>
      </c>
      <c r="E77" s="28">
        <v>2026.5122916666601</v>
      </c>
      <c r="F77" s="29">
        <v>42.508749999999999</v>
      </c>
      <c r="G77" s="30">
        <f t="shared" si="6"/>
        <v>2</v>
      </c>
      <c r="H77" s="30" t="s">
        <v>63</v>
      </c>
      <c r="I77" s="29"/>
      <c r="S77" s="184" t="s">
        <v>50</v>
      </c>
      <c r="T77" s="186">
        <v>3468791.8411386055</v>
      </c>
      <c r="U77" s="186">
        <v>3910167.3939146628</v>
      </c>
      <c r="V77" s="186">
        <v>4019733.9348969432</v>
      </c>
      <c r="W77" s="186">
        <v>4600898.1998925107</v>
      </c>
      <c r="X77" s="186">
        <v>4329191.466729641</v>
      </c>
      <c r="Y77" s="186">
        <v>2886240.0374634834</v>
      </c>
      <c r="Z77" s="186">
        <v>2856194.0087494198</v>
      </c>
      <c r="AA77" s="186">
        <v>2807459.9604355572</v>
      </c>
      <c r="AB77" s="186">
        <v>3086974.9961602269</v>
      </c>
      <c r="AC77" s="186">
        <v>2875769.9609229802</v>
      </c>
      <c r="AD77" s="186">
        <v>3196136.0591219249</v>
      </c>
      <c r="AE77" s="186">
        <v>2887114.142416215</v>
      </c>
      <c r="BL77" s="176"/>
      <c r="BM77" s="177"/>
      <c r="BN77" s="206"/>
      <c r="CG77" s="186"/>
      <c r="CH77" s="186"/>
      <c r="CO77" s="184"/>
      <c r="CP77" s="186"/>
      <c r="DG77" s="176"/>
      <c r="DH77" s="177"/>
    </row>
    <row r="78" spans="1:112" ht="14.25" customHeight="1">
      <c r="A78" s="27">
        <v>41677.5</v>
      </c>
      <c r="B78" s="27" t="str">
        <f>MONTH(Table1[[#This Row],[Trading Interval]])&amp; "/" &amp; DAY(Table1[[#This Row],[Trading Interval]]) &amp; "/" &amp; YEAR(Table1[[#This Row],[Trading Interval]])</f>
        <v>2/8/2018</v>
      </c>
      <c r="C78" s="224">
        <f>CHOOSE(MONTH(Table1[[#This Row],[Date]]),1,1,1,2,2,2,3,3,3,4,4,4)</f>
        <v>1</v>
      </c>
      <c r="D78" s="27" t="str">
        <f>TEXT(Table1[[#This Row],[Date]],"mmmm")</f>
        <v>February</v>
      </c>
      <c r="E78" s="28">
        <v>2289.0562083333298</v>
      </c>
      <c r="F78" s="29">
        <v>53.663749999999901</v>
      </c>
      <c r="G78" s="30">
        <f t="shared" si="6"/>
        <v>2</v>
      </c>
      <c r="H78" s="30" t="s">
        <v>63</v>
      </c>
      <c r="I78" s="29"/>
      <c r="S78" s="184" t="s">
        <v>52</v>
      </c>
      <c r="T78" s="186">
        <v>3052923.7543166089</v>
      </c>
      <c r="U78" s="186">
        <v>3161391.6213462814</v>
      </c>
      <c r="V78" s="186">
        <v>3394239.6040163897</v>
      </c>
      <c r="W78" s="186">
        <v>3628325.0596976532</v>
      </c>
      <c r="X78" s="186">
        <v>3679629.3126392504</v>
      </c>
      <c r="Y78" s="186">
        <v>2294218.2121387715</v>
      </c>
      <c r="Z78" s="186">
        <v>2316886.0728902649</v>
      </c>
      <c r="AA78" s="186">
        <v>2510834.5242147222</v>
      </c>
      <c r="AB78" s="186">
        <v>2522137.9682701197</v>
      </c>
      <c r="AC78" s="186">
        <v>2294926.1936724759</v>
      </c>
      <c r="AD78" s="186">
        <v>2796653.6813710229</v>
      </c>
      <c r="AE78" s="186">
        <v>2366747.1334291021</v>
      </c>
      <c r="BL78" s="178"/>
      <c r="BM78" s="179"/>
      <c r="BN78" s="207"/>
      <c r="CG78" s="186"/>
      <c r="CH78" s="186"/>
      <c r="CO78" s="184"/>
      <c r="CP78" s="186"/>
      <c r="DG78" s="178"/>
      <c r="DH78" s="179"/>
    </row>
    <row r="79" spans="1:112" ht="14.25" customHeight="1">
      <c r="A79" s="27">
        <v>41678</v>
      </c>
      <c r="B79" s="27" t="str">
        <f>MONTH(Table1[[#This Row],[Trading Interval]])&amp; "/" &amp; DAY(Table1[[#This Row],[Trading Interval]]) &amp; "/" &amp; YEAR(Table1[[#This Row],[Trading Interval]])</f>
        <v>2/9/2018</v>
      </c>
      <c r="C79" s="224">
        <f>CHOOSE(MONTH(Table1[[#This Row],[Date]]),1,1,1,2,2,2,3,3,3,4,4,4)</f>
        <v>1</v>
      </c>
      <c r="D79" s="27" t="str">
        <f>TEXT(Table1[[#This Row],[Date]],"mmmm")</f>
        <v>February</v>
      </c>
      <c r="E79" s="28">
        <v>1996.34679166666</v>
      </c>
      <c r="F79" s="29">
        <v>66.761250000000004</v>
      </c>
      <c r="G79" s="30">
        <f t="shared" si="6"/>
        <v>2</v>
      </c>
      <c r="H79" s="30" t="s">
        <v>63</v>
      </c>
      <c r="I79" s="29"/>
      <c r="S79" s="184" t="s">
        <v>53</v>
      </c>
      <c r="T79" s="186">
        <v>1361006.372818087</v>
      </c>
      <c r="U79" s="186">
        <v>1540803.7527127052</v>
      </c>
      <c r="V79" s="186">
        <v>1533870.0330063524</v>
      </c>
      <c r="W79" s="186">
        <v>1922804.3883041467</v>
      </c>
      <c r="X79" s="186">
        <v>2090734.6259080649</v>
      </c>
      <c r="Y79" s="186">
        <v>1138371.9567625313</v>
      </c>
      <c r="Z79" s="186">
        <v>1154882.6847980625</v>
      </c>
      <c r="AA79" s="186">
        <v>1184594.0853902879</v>
      </c>
      <c r="AB79" s="186">
        <v>1236958.6391698015</v>
      </c>
      <c r="AC79" s="186">
        <v>1218903.5397942397</v>
      </c>
      <c r="AD79" s="186">
        <v>1371172.5088438424</v>
      </c>
      <c r="AE79" s="186">
        <v>1009696.4295774887</v>
      </c>
      <c r="BL79" s="176"/>
      <c r="BM79" s="177"/>
      <c r="BN79" s="206"/>
      <c r="CG79" s="186"/>
      <c r="CH79" s="186"/>
      <c r="CO79" s="184"/>
      <c r="CP79" s="186"/>
      <c r="DG79" s="176"/>
      <c r="DH79" s="177"/>
    </row>
    <row r="80" spans="1:112" ht="14.25" customHeight="1">
      <c r="A80" s="27">
        <v>41678.5</v>
      </c>
      <c r="B80" s="27" t="str">
        <f>MONTH(Table1[[#This Row],[Trading Interval]])&amp; "/" &amp; DAY(Table1[[#This Row],[Trading Interval]]) &amp; "/" &amp; YEAR(Table1[[#This Row],[Trading Interval]])</f>
        <v>2/9/2018</v>
      </c>
      <c r="C80" s="224">
        <f>CHOOSE(MONTH(Table1[[#This Row],[Date]]),1,1,1,2,2,2,3,3,3,4,4,4)</f>
        <v>1</v>
      </c>
      <c r="D80" s="27" t="str">
        <f>TEXT(Table1[[#This Row],[Date]],"mmmm")</f>
        <v>February</v>
      </c>
      <c r="E80" s="28">
        <v>2194.7312916666601</v>
      </c>
      <c r="F80" s="29">
        <v>61.345416666666601</v>
      </c>
      <c r="G80" s="30">
        <f t="shared" si="6"/>
        <v>2</v>
      </c>
      <c r="H80" s="30" t="s">
        <v>63</v>
      </c>
      <c r="I80" s="29"/>
      <c r="S80" s="184" t="s">
        <v>54</v>
      </c>
      <c r="T80" s="186">
        <v>1835965.7010541977</v>
      </c>
      <c r="U80" s="186">
        <v>1942345.7166101835</v>
      </c>
      <c r="V80" s="186">
        <v>1981073.1290546155</v>
      </c>
      <c r="W80" s="186">
        <v>2405565.5487894923</v>
      </c>
      <c r="X80" s="186">
        <v>2479091.8597774156</v>
      </c>
      <c r="Y80" s="186">
        <v>1430799.7606643969</v>
      </c>
      <c r="Z80" s="186">
        <v>1495407.3285604487</v>
      </c>
      <c r="AA80" s="186">
        <v>1533455.5917086077</v>
      </c>
      <c r="AB80" s="186">
        <v>1545239.8617180442</v>
      </c>
      <c r="AC80" s="186">
        <v>1439198.6174970418</v>
      </c>
      <c r="AD80" s="186">
        <v>1711047.3619238224</v>
      </c>
      <c r="AE80" s="186">
        <v>1513615.629663452</v>
      </c>
      <c r="BL80" s="178"/>
      <c r="BM80" s="179"/>
      <c r="BN80" s="207"/>
      <c r="CG80" s="186"/>
      <c r="CH80" s="186"/>
      <c r="CO80" s="184"/>
      <c r="CP80" s="186"/>
      <c r="DG80" s="178"/>
      <c r="DH80" s="179"/>
    </row>
    <row r="81" spans="1:112" ht="14.25" customHeight="1">
      <c r="A81" s="27">
        <v>41679</v>
      </c>
      <c r="B81" s="27" t="str">
        <f>MONTH(Table1[[#This Row],[Trading Interval]])&amp; "/" &amp; DAY(Table1[[#This Row],[Trading Interval]]) &amp; "/" &amp; YEAR(Table1[[#This Row],[Trading Interval]])</f>
        <v>2/10/2018</v>
      </c>
      <c r="C81" s="224">
        <f>CHOOSE(MONTH(Table1[[#This Row],[Date]]),1,1,1,2,2,2,3,3,3,4,4,4)</f>
        <v>1</v>
      </c>
      <c r="D81" s="27" t="str">
        <f>TEXT(Table1[[#This Row],[Date]],"mmmm")</f>
        <v>February</v>
      </c>
      <c r="E81" s="28">
        <v>1922.08879166666</v>
      </c>
      <c r="F81" s="29">
        <v>67.138750000000002</v>
      </c>
      <c r="G81" s="30">
        <f t="shared" si="6"/>
        <v>2</v>
      </c>
      <c r="H81" s="30" t="s">
        <v>63</v>
      </c>
      <c r="I81" s="29"/>
      <c r="S81" s="184" t="s">
        <v>55</v>
      </c>
      <c r="T81" s="186">
        <v>889528.77961707977</v>
      </c>
      <c r="U81" s="186">
        <v>1005471.836342482</v>
      </c>
      <c r="V81" s="186">
        <v>1083448.5035306632</v>
      </c>
      <c r="W81" s="186">
        <v>1122929.4459370594</v>
      </c>
      <c r="X81" s="186">
        <v>1251059.0644439589</v>
      </c>
      <c r="Y81" s="186">
        <v>732380.47840520821</v>
      </c>
      <c r="Z81" s="186">
        <v>768259.97452681581</v>
      </c>
      <c r="AA81" s="186">
        <v>790716.10373404226</v>
      </c>
      <c r="AB81" s="186">
        <v>789211.5512203821</v>
      </c>
      <c r="AC81" s="186">
        <v>749470.34376192885</v>
      </c>
      <c r="AD81" s="186">
        <v>913113.51752314693</v>
      </c>
      <c r="AE81" s="186">
        <v>694347.64712096052</v>
      </c>
      <c r="BL81" s="176"/>
      <c r="BM81" s="177"/>
      <c r="BN81" s="206"/>
      <c r="CG81" s="186"/>
      <c r="CH81" s="186"/>
      <c r="CO81" s="184"/>
      <c r="CP81" s="186"/>
      <c r="DG81" s="176"/>
      <c r="DH81" s="177"/>
    </row>
    <row r="82" spans="1:112" ht="14.25" customHeight="1">
      <c r="A82" s="27">
        <v>41679.5</v>
      </c>
      <c r="B82" s="27" t="str">
        <f>MONTH(Table1[[#This Row],[Trading Interval]])&amp; "/" &amp; DAY(Table1[[#This Row],[Trading Interval]]) &amp; "/" &amp; YEAR(Table1[[#This Row],[Trading Interval]])</f>
        <v>2/10/2018</v>
      </c>
      <c r="C82" s="224">
        <f>CHOOSE(MONTH(Table1[[#This Row],[Date]]),1,1,1,2,2,2,3,3,3,4,4,4)</f>
        <v>1</v>
      </c>
      <c r="D82" s="27" t="str">
        <f>TEXT(Table1[[#This Row],[Date]],"mmmm")</f>
        <v>February</v>
      </c>
      <c r="E82" s="28">
        <v>2188.2592916666599</v>
      </c>
      <c r="F82" s="29">
        <v>76.004583333333301</v>
      </c>
      <c r="G82" s="30">
        <f t="shared" si="6"/>
        <v>2</v>
      </c>
      <c r="H82" s="30" t="s">
        <v>63</v>
      </c>
      <c r="I82" s="29"/>
      <c r="S82" s="184" t="s">
        <v>57</v>
      </c>
      <c r="T82" s="186">
        <v>7381010.2629159009</v>
      </c>
      <c r="U82" s="186">
        <v>8093487.2667298131</v>
      </c>
      <c r="V82" s="186">
        <v>8561111.533532355</v>
      </c>
      <c r="W82" s="186">
        <v>9219328.0467704758</v>
      </c>
      <c r="X82" s="186">
        <v>9509802.105490597</v>
      </c>
      <c r="Y82" s="186">
        <v>5721642.2694704309</v>
      </c>
      <c r="Z82" s="186">
        <v>6416899.919056599</v>
      </c>
      <c r="AA82" s="186">
        <v>6181423.2810286945</v>
      </c>
      <c r="AB82" s="186">
        <v>6357110.0722911693</v>
      </c>
      <c r="AC82" s="186">
        <v>5766515.8290388407</v>
      </c>
      <c r="AD82" s="186">
        <v>6570388.467438193</v>
      </c>
      <c r="AE82" s="186">
        <v>6124666.7004089812</v>
      </c>
      <c r="BL82" s="178"/>
      <c r="BM82" s="179"/>
      <c r="BN82" s="207"/>
      <c r="CG82" s="186"/>
      <c r="CH82" s="186"/>
      <c r="CO82" s="184"/>
      <c r="CP82" s="186"/>
      <c r="DG82" s="178"/>
      <c r="DH82" s="179"/>
    </row>
    <row r="83" spans="1:112" ht="14.25" customHeight="1">
      <c r="A83" s="27">
        <v>41680</v>
      </c>
      <c r="B83" s="27" t="str">
        <f>MONTH(Table1[[#This Row],[Trading Interval]])&amp; "/" &amp; DAY(Table1[[#This Row],[Trading Interval]]) &amp; "/" &amp; YEAR(Table1[[#This Row],[Trading Interval]])</f>
        <v>2/11/2018</v>
      </c>
      <c r="C83" s="224">
        <f>CHOOSE(MONTH(Table1[[#This Row],[Date]]),1,1,1,2,2,2,3,3,3,4,4,4)</f>
        <v>1</v>
      </c>
      <c r="D83" s="27" t="str">
        <f>TEXT(Table1[[#This Row],[Date]],"mmmm")</f>
        <v>February</v>
      </c>
      <c r="E83" s="28">
        <v>1805.3314583333299</v>
      </c>
      <c r="F83" s="29">
        <v>43.415833333333303</v>
      </c>
      <c r="G83" s="30">
        <f t="shared" si="6"/>
        <v>2</v>
      </c>
      <c r="H83" s="30" t="s">
        <v>63</v>
      </c>
      <c r="I83" s="29"/>
      <c r="BL83" s="176"/>
      <c r="BM83" s="177"/>
      <c r="BN83" s="206"/>
      <c r="CG83" s="186"/>
      <c r="CH83" s="186"/>
      <c r="CO83" s="184"/>
      <c r="CP83" s="186"/>
      <c r="DG83" s="176"/>
      <c r="DH83" s="177"/>
    </row>
    <row r="84" spans="1:112" ht="15.75">
      <c r="A84" s="27">
        <v>41680.5</v>
      </c>
      <c r="B84" s="27" t="str">
        <f>MONTH(Table1[[#This Row],[Trading Interval]])&amp; "/" &amp; DAY(Table1[[#This Row],[Trading Interval]]) &amp; "/" &amp; YEAR(Table1[[#This Row],[Trading Interval]])</f>
        <v>2/11/2018</v>
      </c>
      <c r="C84" s="224">
        <f>CHOOSE(MONTH(Table1[[#This Row],[Date]]),1,1,1,2,2,2,3,3,3,4,4,4)</f>
        <v>1</v>
      </c>
      <c r="D84" s="27" t="str">
        <f>TEXT(Table1[[#This Row],[Date]],"mmmm")</f>
        <v>February</v>
      </c>
      <c r="E84" s="28">
        <v>1953.63308333333</v>
      </c>
      <c r="F84" s="29">
        <v>49.037500000000001</v>
      </c>
      <c r="G84" s="30">
        <f t="shared" si="6"/>
        <v>2</v>
      </c>
      <c r="H84" s="30" t="s">
        <v>63</v>
      </c>
      <c r="I84" s="29"/>
      <c r="R84" s="194" t="s">
        <v>32</v>
      </c>
      <c r="S84" s="16" t="s">
        <v>47</v>
      </c>
      <c r="T84" s="186">
        <v>4752382.6895514736</v>
      </c>
      <c r="U84" s="186">
        <v>5167035.0438473243</v>
      </c>
      <c r="V84" s="186">
        <v>5477119.2220016234</v>
      </c>
      <c r="W84" s="186">
        <v>6217372.1257881755</v>
      </c>
      <c r="X84" s="186">
        <v>6351549.5562056992</v>
      </c>
      <c r="Y84" s="186">
        <v>5473893.9778650012</v>
      </c>
      <c r="Z84" s="186">
        <v>7073236.3159125</v>
      </c>
      <c r="AA84" s="186">
        <v>7645099.2339562504</v>
      </c>
      <c r="AB84" s="186">
        <v>7576081.9643531246</v>
      </c>
      <c r="AC84" s="186">
        <v>7870566.9194312505</v>
      </c>
      <c r="AD84" s="186">
        <v>9096355.030431252</v>
      </c>
      <c r="AE84" s="186">
        <v>5712658.1783212507</v>
      </c>
      <c r="BL84" s="178"/>
      <c r="BM84" s="179"/>
      <c r="BN84" s="207"/>
      <c r="CG84" s="186"/>
      <c r="CH84" s="186"/>
      <c r="CO84" s="184"/>
      <c r="CP84" s="186"/>
      <c r="DG84" s="178"/>
      <c r="DH84" s="179"/>
    </row>
    <row r="85" spans="1:112" ht="15.75">
      <c r="A85" s="27">
        <v>41681</v>
      </c>
      <c r="B85" s="27" t="str">
        <f>MONTH(Table1[[#This Row],[Trading Interval]])&amp; "/" &amp; DAY(Table1[[#This Row],[Trading Interval]]) &amp; "/" &amp; YEAR(Table1[[#This Row],[Trading Interval]])</f>
        <v>2/12/2018</v>
      </c>
      <c r="C85" s="224">
        <f>CHOOSE(MONTH(Table1[[#This Row],[Date]]),1,1,1,2,2,2,3,3,3,4,4,4)</f>
        <v>1</v>
      </c>
      <c r="D85" s="27" t="str">
        <f>TEXT(Table1[[#This Row],[Date]],"mmmm")</f>
        <v>February</v>
      </c>
      <c r="E85" s="28">
        <v>1709.93233333333</v>
      </c>
      <c r="F85" s="29">
        <v>37.9716666666666</v>
      </c>
      <c r="G85" s="30">
        <f t="shared" si="6"/>
        <v>2</v>
      </c>
      <c r="H85" s="30" t="s">
        <v>63</v>
      </c>
      <c r="I85" s="29"/>
      <c r="R85" s="194"/>
      <c r="S85" s="16" t="s">
        <v>49</v>
      </c>
      <c r="T85" s="186">
        <v>2439061.3979192991</v>
      </c>
      <c r="U85" s="186">
        <v>2621863.5100086001</v>
      </c>
      <c r="V85" s="186">
        <v>2806168.0509719998</v>
      </c>
      <c r="W85" s="186">
        <v>3163209.5663784007</v>
      </c>
      <c r="X85" s="186">
        <v>3218501.5770913498</v>
      </c>
      <c r="Y85" s="186">
        <v>2788369.1117025008</v>
      </c>
      <c r="Z85" s="186">
        <v>3593667.2656375002</v>
      </c>
      <c r="AA85" s="186">
        <v>3722191.4510812499</v>
      </c>
      <c r="AB85" s="186">
        <v>3871145.1659843749</v>
      </c>
      <c r="AC85" s="186">
        <v>3465642.2342250003</v>
      </c>
      <c r="AD85" s="186">
        <v>4094860.7397625004</v>
      </c>
      <c r="AE85" s="186">
        <v>2932911.3268075003</v>
      </c>
      <c r="BL85" s="176"/>
      <c r="BM85" s="177"/>
      <c r="BN85" s="206"/>
      <c r="DG85" s="176"/>
      <c r="DH85" s="177"/>
    </row>
    <row r="86" spans="1:112" ht="15.75">
      <c r="A86" s="27">
        <v>41681.5</v>
      </c>
      <c r="B86" s="27" t="str">
        <f>MONTH(Table1[[#This Row],[Trading Interval]])&amp; "/" &amp; DAY(Table1[[#This Row],[Trading Interval]]) &amp; "/" &amp; YEAR(Table1[[#This Row],[Trading Interval]])</f>
        <v>2/12/2018</v>
      </c>
      <c r="C86" s="224">
        <f>CHOOSE(MONTH(Table1[[#This Row],[Date]]),1,1,1,2,2,2,3,3,3,4,4,4)</f>
        <v>1</v>
      </c>
      <c r="D86" s="27" t="str">
        <f>TEXT(Table1[[#This Row],[Date]],"mmmm")</f>
        <v>February</v>
      </c>
      <c r="E86" s="28">
        <v>2004.21187499999</v>
      </c>
      <c r="F86" s="29">
        <v>50.853749999999998</v>
      </c>
      <c r="G86" s="30">
        <f t="shared" si="6"/>
        <v>2</v>
      </c>
      <c r="H86" s="30" t="s">
        <v>63</v>
      </c>
      <c r="I86" s="29"/>
      <c r="R86" s="194"/>
      <c r="S86" s="16" t="s">
        <v>50</v>
      </c>
      <c r="T86" s="186">
        <v>2300028.0101369992</v>
      </c>
      <c r="U86" s="186">
        <v>2505939.5584575003</v>
      </c>
      <c r="V86" s="186">
        <v>2627415.3951704986</v>
      </c>
      <c r="W86" s="186">
        <v>2900613.3153855</v>
      </c>
      <c r="X86" s="186">
        <v>2940556.1633002497</v>
      </c>
      <c r="Y86" s="186">
        <v>2582565.0096375002</v>
      </c>
      <c r="Z86" s="186">
        <v>3446732.8680624999</v>
      </c>
      <c r="AA86" s="186">
        <v>3483983.4045937499</v>
      </c>
      <c r="AB86" s="186">
        <v>3640816.4610781251</v>
      </c>
      <c r="AC86" s="186">
        <v>3250872.5897500003</v>
      </c>
      <c r="AD86" s="186">
        <v>3812121.7015625001</v>
      </c>
      <c r="AE86" s="186">
        <v>2923183.2132374998</v>
      </c>
      <c r="BL86" s="178"/>
      <c r="BM86" s="179"/>
      <c r="BN86" s="207"/>
      <c r="DG86" s="178"/>
      <c r="DH86" s="179"/>
    </row>
    <row r="87" spans="1:112" ht="15.75">
      <c r="A87" s="27">
        <v>41682</v>
      </c>
      <c r="B87" s="27" t="str">
        <f>MONTH(Table1[[#This Row],[Trading Interval]])&amp; "/" &amp; DAY(Table1[[#This Row],[Trading Interval]]) &amp; "/" &amp; YEAR(Table1[[#This Row],[Trading Interval]])</f>
        <v>2/13/2018</v>
      </c>
      <c r="C87" s="224">
        <f>CHOOSE(MONTH(Table1[[#This Row],[Date]]),1,1,1,2,2,2,3,3,3,4,4,4)</f>
        <v>1</v>
      </c>
      <c r="D87" s="27" t="str">
        <f>TEXT(Table1[[#This Row],[Date]],"mmmm")</f>
        <v>February</v>
      </c>
      <c r="E87" s="28">
        <v>1882.4137083333301</v>
      </c>
      <c r="F87" s="29">
        <v>45.630416666666598</v>
      </c>
      <c r="G87" s="30">
        <f t="shared" si="6"/>
        <v>2</v>
      </c>
      <c r="H87" s="30" t="s">
        <v>63</v>
      </c>
      <c r="I87" s="29"/>
      <c r="R87" s="194"/>
      <c r="S87" s="16" t="s">
        <v>52</v>
      </c>
      <c r="T87" s="186">
        <v>2073604.7243263267</v>
      </c>
      <c r="U87" s="186">
        <v>2269539.7804914797</v>
      </c>
      <c r="V87" s="186">
        <v>2374998.790312151</v>
      </c>
      <c r="W87" s="186">
        <v>2645968.110327912</v>
      </c>
      <c r="X87" s="186">
        <v>2691801.6955241356</v>
      </c>
      <c r="Y87" s="186">
        <v>2348808.3419548003</v>
      </c>
      <c r="Z87" s="186">
        <v>2879996.1652659997</v>
      </c>
      <c r="AA87" s="186">
        <v>2972957.9397390001</v>
      </c>
      <c r="AB87" s="186">
        <v>3094867.6019314998</v>
      </c>
      <c r="AC87" s="186">
        <v>2768358.2978389999</v>
      </c>
      <c r="AD87" s="186">
        <v>3268026.2100750003</v>
      </c>
      <c r="AE87" s="186">
        <v>2363869.6207261998</v>
      </c>
      <c r="BL87" s="176"/>
      <c r="BM87" s="177"/>
      <c r="BN87" s="206"/>
      <c r="DG87" s="176"/>
      <c r="DH87" s="177"/>
    </row>
    <row r="88" spans="1:112" ht="15.75">
      <c r="A88" s="27">
        <v>41682.5</v>
      </c>
      <c r="B88" s="27" t="str">
        <f>MONTH(Table1[[#This Row],[Trading Interval]])&amp; "/" &amp; DAY(Table1[[#This Row],[Trading Interval]]) &amp; "/" &amp; YEAR(Table1[[#This Row],[Trading Interval]])</f>
        <v>2/13/2018</v>
      </c>
      <c r="C88" s="224">
        <f>CHOOSE(MONTH(Table1[[#This Row],[Date]]),1,1,1,2,2,2,3,3,3,4,4,4)</f>
        <v>1</v>
      </c>
      <c r="D88" s="27" t="str">
        <f>TEXT(Table1[[#This Row],[Date]],"mmmm")</f>
        <v>February</v>
      </c>
      <c r="E88" s="28">
        <v>2126.41379166666</v>
      </c>
      <c r="F88" s="29">
        <v>44.034999999999997</v>
      </c>
      <c r="G88" s="30">
        <f t="shared" si="6"/>
        <v>2</v>
      </c>
      <c r="H88" s="30" t="s">
        <v>63</v>
      </c>
      <c r="I88" s="29"/>
      <c r="R88" s="194"/>
      <c r="S88" s="16" t="s">
        <v>53</v>
      </c>
      <c r="T88" s="186">
        <v>1347738.8706587995</v>
      </c>
      <c r="U88" s="186">
        <v>1561170.3574350001</v>
      </c>
      <c r="V88" s="186">
        <v>1574874.1415601994</v>
      </c>
      <c r="W88" s="186">
        <v>1880373.5227742002</v>
      </c>
      <c r="X88" s="186">
        <v>1968683.2157081</v>
      </c>
      <c r="Y88" s="186">
        <v>1158623.1401823002</v>
      </c>
      <c r="Z88" s="186">
        <v>1176136.1610068001</v>
      </c>
      <c r="AA88" s="186">
        <v>1239117.5758722001</v>
      </c>
      <c r="AB88" s="186">
        <v>1215602.9551357001</v>
      </c>
      <c r="AC88" s="186">
        <v>1190750.2535102002</v>
      </c>
      <c r="AD88" s="186">
        <v>1381387.0449670001</v>
      </c>
      <c r="AE88" s="186">
        <v>1040665.7581107001</v>
      </c>
      <c r="BL88" s="178"/>
      <c r="BM88" s="179"/>
      <c r="BN88" s="207"/>
      <c r="DG88" s="178"/>
      <c r="DH88" s="179"/>
    </row>
    <row r="89" spans="1:112" ht="14.25" customHeight="1">
      <c r="A89" s="27">
        <v>41683</v>
      </c>
      <c r="B89" s="27" t="str">
        <f>MONTH(Table1[[#This Row],[Trading Interval]])&amp; "/" &amp; DAY(Table1[[#This Row],[Trading Interval]]) &amp; "/" &amp; YEAR(Table1[[#This Row],[Trading Interval]])</f>
        <v>2/14/2018</v>
      </c>
      <c r="C89" s="224">
        <f>CHOOSE(MONTH(Table1[[#This Row],[Date]]),1,1,1,2,2,2,3,3,3,4,4,4)</f>
        <v>1</v>
      </c>
      <c r="D89" s="27" t="str">
        <f>TEXT(Table1[[#This Row],[Date]],"mmmm")</f>
        <v>February</v>
      </c>
      <c r="E89" s="28">
        <v>2547.8222500000002</v>
      </c>
      <c r="F89" s="29">
        <v>174.000916666666</v>
      </c>
      <c r="G89" s="30">
        <f t="shared" si="6"/>
        <v>2</v>
      </c>
      <c r="H89" s="30" t="s">
        <v>63</v>
      </c>
      <c r="I89" s="29"/>
      <c r="R89" s="194"/>
      <c r="S89" s="16" t="s">
        <v>54</v>
      </c>
      <c r="T89" s="186">
        <v>1800236.647290699</v>
      </c>
      <c r="U89" s="186">
        <v>1959718.9384044998</v>
      </c>
      <c r="V89" s="186">
        <v>2069515.5841112991</v>
      </c>
      <c r="W89" s="186">
        <v>2330999.3359502996</v>
      </c>
      <c r="X89" s="186">
        <v>2376535.9434183999</v>
      </c>
      <c r="Y89" s="186">
        <v>1447049.2500542002</v>
      </c>
      <c r="Z89" s="186">
        <v>1483562.2037511999</v>
      </c>
      <c r="AA89" s="186">
        <v>1516247.7055997998</v>
      </c>
      <c r="AB89" s="186">
        <v>1567231.2198758</v>
      </c>
      <c r="AC89" s="186">
        <v>1421177.7427773001</v>
      </c>
      <c r="AD89" s="186">
        <v>1665801.7318074999</v>
      </c>
      <c r="AE89" s="186">
        <v>1452590.2533373001</v>
      </c>
      <c r="BL89" s="176"/>
      <c r="BM89" s="177"/>
      <c r="BN89" s="206"/>
      <c r="DG89" s="176"/>
      <c r="DH89" s="177"/>
    </row>
    <row r="90" spans="1:112" ht="14.25" customHeight="1">
      <c r="A90" s="27">
        <v>41683.5</v>
      </c>
      <c r="B90" s="27" t="str">
        <f>MONTH(Table1[[#This Row],[Trading Interval]])&amp; "/" &amp; DAY(Table1[[#This Row],[Trading Interval]]) &amp; "/" &amp; YEAR(Table1[[#This Row],[Trading Interval]])</f>
        <v>2/14/2018</v>
      </c>
      <c r="C90" s="224">
        <f>CHOOSE(MONTH(Table1[[#This Row],[Date]]),1,1,1,2,2,2,3,3,3,4,4,4)</f>
        <v>1</v>
      </c>
      <c r="D90" s="27" t="str">
        <f>TEXT(Table1[[#This Row],[Date]],"mmmm")</f>
        <v>February</v>
      </c>
      <c r="E90" s="28">
        <v>3266.0770833333299</v>
      </c>
      <c r="F90" s="29">
        <v>187.01124999999999</v>
      </c>
      <c r="G90" s="30">
        <f t="shared" si="6"/>
        <v>2</v>
      </c>
      <c r="H90" s="30" t="s">
        <v>63</v>
      </c>
      <c r="I90" s="29"/>
      <c r="R90" s="194"/>
      <c r="S90" s="16" t="s">
        <v>55</v>
      </c>
      <c r="T90" s="186">
        <v>886197.60176639957</v>
      </c>
      <c r="U90" s="186">
        <v>1012646.7498210002</v>
      </c>
      <c r="V90" s="186">
        <v>1025398.9493285994</v>
      </c>
      <c r="W90" s="186">
        <v>1186610.9527146001</v>
      </c>
      <c r="X90" s="186">
        <v>1229462.2582892999</v>
      </c>
      <c r="Y90" s="186">
        <v>749668.56593790022</v>
      </c>
      <c r="Z90" s="186">
        <v>774322.04976840003</v>
      </c>
      <c r="AA90" s="186">
        <v>795356.48947859998</v>
      </c>
      <c r="AB90" s="186">
        <v>795992.24834010005</v>
      </c>
      <c r="AC90" s="186">
        <v>759387.99960660003</v>
      </c>
      <c r="AD90" s="186">
        <v>879614.44655700005</v>
      </c>
      <c r="AE90" s="186">
        <v>718766.35225710017</v>
      </c>
      <c r="BL90" s="178"/>
      <c r="BM90" s="179"/>
      <c r="BN90" s="207"/>
      <c r="DG90" s="178"/>
      <c r="DH90" s="179"/>
    </row>
    <row r="91" spans="1:112" ht="14.25" customHeight="1">
      <c r="A91" s="27">
        <v>41684</v>
      </c>
      <c r="B91" s="27" t="str">
        <f>MONTH(Table1[[#This Row],[Trading Interval]])&amp; "/" &amp; DAY(Table1[[#This Row],[Trading Interval]]) &amp; "/" &amp; YEAR(Table1[[#This Row],[Trading Interval]])</f>
        <v>2/15/2018</v>
      </c>
      <c r="C91" s="224">
        <f>CHOOSE(MONTH(Table1[[#This Row],[Date]]),1,1,1,2,2,2,3,3,3,4,4,4)</f>
        <v>1</v>
      </c>
      <c r="D91" s="27" t="str">
        <f>TEXT(Table1[[#This Row],[Date]],"mmmm")</f>
        <v>February</v>
      </c>
      <c r="E91" s="28">
        <v>2419.2827499999999</v>
      </c>
      <c r="F91" s="29">
        <v>62.771833333333298</v>
      </c>
      <c r="G91" s="30">
        <f t="shared" si="6"/>
        <v>2</v>
      </c>
      <c r="H91" s="30" t="s">
        <v>63</v>
      </c>
      <c r="I91" s="29"/>
      <c r="R91" s="194"/>
      <c r="S91" s="16" t="s">
        <v>57</v>
      </c>
      <c r="T91" s="186">
        <v>7367588.6791624967</v>
      </c>
      <c r="U91" s="186">
        <v>7849336.0209874995</v>
      </c>
      <c r="V91" s="186">
        <v>8389760.6297374964</v>
      </c>
      <c r="W91" s="186">
        <v>9137407.9125625007</v>
      </c>
      <c r="X91" s="186">
        <v>9187415.9798249993</v>
      </c>
      <c r="Y91" s="186">
        <v>5779740.0739000011</v>
      </c>
      <c r="Z91" s="186">
        <v>6008311.4580000006</v>
      </c>
      <c r="AA91" s="186">
        <v>6995040.989875</v>
      </c>
      <c r="AB91" s="186">
        <v>6352457.051549999</v>
      </c>
      <c r="AC91" s="186">
        <v>6560328.9663875001</v>
      </c>
      <c r="AD91" s="186">
        <v>7526766.7026125006</v>
      </c>
      <c r="AE91" s="186">
        <v>6174477.1062125005</v>
      </c>
      <c r="BL91" s="176"/>
      <c r="BM91" s="177"/>
      <c r="BN91" s="206"/>
      <c r="DG91" s="176"/>
      <c r="DH91" s="177"/>
    </row>
    <row r="92" spans="1:112" ht="14.25" customHeight="1">
      <c r="A92" s="27">
        <v>41684.5</v>
      </c>
      <c r="B92" s="27" t="str">
        <f>MONTH(Table1[[#This Row],[Trading Interval]])&amp; "/" &amp; DAY(Table1[[#This Row],[Trading Interval]]) &amp; "/" &amp; YEAR(Table1[[#This Row],[Trading Interval]])</f>
        <v>2/15/2018</v>
      </c>
      <c r="C92" s="224">
        <f>CHOOSE(MONTH(Table1[[#This Row],[Date]]),1,1,1,2,2,2,3,3,3,4,4,4)</f>
        <v>1</v>
      </c>
      <c r="D92" s="27" t="str">
        <f>TEXT(Table1[[#This Row],[Date]],"mmmm")</f>
        <v>February</v>
      </c>
      <c r="E92" s="28">
        <v>2691.4539999999902</v>
      </c>
      <c r="F92" s="29">
        <v>63.741250000000001</v>
      </c>
      <c r="G92" s="30">
        <f t="shared" si="6"/>
        <v>2</v>
      </c>
      <c r="H92" s="30" t="s">
        <v>63</v>
      </c>
      <c r="I92" s="29"/>
      <c r="BL92" s="178"/>
      <c r="BM92" s="179"/>
      <c r="BN92" s="207"/>
      <c r="DG92" s="178"/>
      <c r="DH92" s="179"/>
    </row>
    <row r="93" spans="1:112" ht="14.25" customHeight="1">
      <c r="A93" s="27">
        <v>41685</v>
      </c>
      <c r="B93" s="27" t="str">
        <f>MONTH(Table1[[#This Row],[Trading Interval]])&amp; "/" &amp; DAY(Table1[[#This Row],[Trading Interval]]) &amp; "/" &amp; YEAR(Table1[[#This Row],[Trading Interval]])</f>
        <v>2/16/2018</v>
      </c>
      <c r="C93" s="224">
        <f>CHOOSE(MONTH(Table1[[#This Row],[Date]]),1,1,1,2,2,2,3,3,3,4,4,4)</f>
        <v>1</v>
      </c>
      <c r="D93" s="27" t="str">
        <f>TEXT(Table1[[#This Row],[Date]],"mmmm")</f>
        <v>February</v>
      </c>
      <c r="E93" s="28">
        <v>2256.8607499999998</v>
      </c>
      <c r="F93" s="29">
        <v>53.0446666666666</v>
      </c>
      <c r="G93" s="30">
        <f t="shared" si="6"/>
        <v>2</v>
      </c>
      <c r="H93" s="30" t="s">
        <v>63</v>
      </c>
      <c r="I93" s="29"/>
      <c r="S93" s="16" t="s">
        <v>47</v>
      </c>
      <c r="T93">
        <f>SUM(T75-T84)</f>
        <v>2657990.4700374426</v>
      </c>
      <c r="U93" s="194">
        <f t="shared" ref="U93:AE93" si="7">SUM(U75-U84)</f>
        <v>2683441.4217942134</v>
      </c>
      <c r="V93" s="194">
        <f t="shared" si="7"/>
        <v>2750517.8420831459</v>
      </c>
      <c r="W93" s="194">
        <f t="shared" si="7"/>
        <v>2927644.6248226436</v>
      </c>
      <c r="X93" s="194">
        <f t="shared" si="7"/>
        <v>3050638.9948652461</v>
      </c>
      <c r="Y93" s="194">
        <f t="shared" si="7"/>
        <v>183254.5079939086</v>
      </c>
      <c r="Z93" s="194">
        <f t="shared" si="7"/>
        <v>-1365906.2084312672</v>
      </c>
      <c r="AA93" s="194">
        <f t="shared" si="7"/>
        <v>-1874344.1054043202</v>
      </c>
      <c r="AB93" s="194">
        <f t="shared" si="7"/>
        <v>-1375138.292643467</v>
      </c>
      <c r="AC93" s="194">
        <f t="shared" si="7"/>
        <v>-2005065.6087033441</v>
      </c>
      <c r="AD93" s="194">
        <f t="shared" si="7"/>
        <v>-2559892.4119440671</v>
      </c>
      <c r="AE93" s="194">
        <f t="shared" si="7"/>
        <v>-242629.8716670135</v>
      </c>
      <c r="BL93" s="176"/>
      <c r="BM93" s="177"/>
      <c r="BN93" s="206"/>
      <c r="DG93" s="176"/>
      <c r="DH93" s="177"/>
    </row>
    <row r="94" spans="1:112" ht="14.25" customHeight="1">
      <c r="A94" s="27">
        <v>41685.5</v>
      </c>
      <c r="B94" s="27" t="str">
        <f>MONTH(Table1[[#This Row],[Trading Interval]])&amp; "/" &amp; DAY(Table1[[#This Row],[Trading Interval]]) &amp; "/" &amp; YEAR(Table1[[#This Row],[Trading Interval]])</f>
        <v>2/16/2018</v>
      </c>
      <c r="C94" s="224">
        <f>CHOOSE(MONTH(Table1[[#This Row],[Date]]),1,1,1,2,2,2,3,3,3,4,4,4)</f>
        <v>1</v>
      </c>
      <c r="D94" s="27" t="str">
        <f>TEXT(Table1[[#This Row],[Date]],"mmmm")</f>
        <v>February</v>
      </c>
      <c r="E94" s="28">
        <v>2775.1006666666599</v>
      </c>
      <c r="F94" s="29">
        <v>68.599166666666605</v>
      </c>
      <c r="G94" s="30">
        <f t="shared" si="6"/>
        <v>2</v>
      </c>
      <c r="H94" s="30" t="s">
        <v>63</v>
      </c>
      <c r="I94" s="29"/>
      <c r="S94" s="16" t="s">
        <v>49</v>
      </c>
      <c r="T94" s="194">
        <f t="shared" ref="T94:AE100" si="8">SUM(T76-T85)</f>
        <v>1263796.6413065605</v>
      </c>
      <c r="U94" s="194">
        <f t="shared" si="8"/>
        <v>1282764.973070458</v>
      </c>
      <c r="V94" s="194">
        <f t="shared" si="8"/>
        <v>1343044.0996912122</v>
      </c>
      <c r="W94" s="194">
        <f t="shared" si="8"/>
        <v>1364704.7660143711</v>
      </c>
      <c r="X94" s="194">
        <f t="shared" si="8"/>
        <v>1376524.2768762545</v>
      </c>
      <c r="Y94" s="194">
        <f t="shared" si="8"/>
        <v>119510.91206516698</v>
      </c>
      <c r="Z94" s="194">
        <f t="shared" si="8"/>
        <v>-679136.28658790886</v>
      </c>
      <c r="AA94" s="194">
        <f t="shared" si="8"/>
        <v>-778869.98790889513</v>
      </c>
      <c r="AB94" s="194">
        <f t="shared" si="8"/>
        <v>-653484.99730761582</v>
      </c>
      <c r="AC94" s="194">
        <f t="shared" si="8"/>
        <v>-566449.30101641966</v>
      </c>
      <c r="AD94" s="194">
        <f t="shared" si="8"/>
        <v>-710005.60268232413</v>
      </c>
      <c r="AE94" s="194">
        <f t="shared" si="8"/>
        <v>131916.34699184587</v>
      </c>
      <c r="BL94" s="178"/>
      <c r="BM94" s="179"/>
      <c r="BN94" s="207"/>
      <c r="DG94" s="178"/>
      <c r="DH94" s="179"/>
    </row>
    <row r="95" spans="1:112" ht="14.25" customHeight="1">
      <c r="A95" s="27">
        <v>41686</v>
      </c>
      <c r="B95" s="27" t="str">
        <f>MONTH(Table1[[#This Row],[Trading Interval]])&amp; "/" &amp; DAY(Table1[[#This Row],[Trading Interval]]) &amp; "/" &amp; YEAR(Table1[[#This Row],[Trading Interval]])</f>
        <v>2/17/2018</v>
      </c>
      <c r="C95" s="224">
        <f>CHOOSE(MONTH(Table1[[#This Row],[Date]]),1,1,1,2,2,2,3,3,3,4,4,4)</f>
        <v>1</v>
      </c>
      <c r="D95" s="27" t="str">
        <f>TEXT(Table1[[#This Row],[Date]],"mmmm")</f>
        <v>February</v>
      </c>
      <c r="E95" s="28">
        <v>2142.8525833333301</v>
      </c>
      <c r="F95" s="29">
        <v>49.878666666666597</v>
      </c>
      <c r="G95" s="30">
        <f t="shared" si="6"/>
        <v>2</v>
      </c>
      <c r="H95" s="30" t="s">
        <v>63</v>
      </c>
      <c r="I95" s="29"/>
      <c r="S95" s="16" t="s">
        <v>50</v>
      </c>
      <c r="T95" s="194">
        <f t="shared" si="8"/>
        <v>1168763.8310016063</v>
      </c>
      <c r="U95" s="194">
        <f t="shared" si="8"/>
        <v>1404227.8354571625</v>
      </c>
      <c r="V95" s="194">
        <f t="shared" si="8"/>
        <v>1392318.5397264445</v>
      </c>
      <c r="W95" s="194">
        <f t="shared" si="8"/>
        <v>1700284.8845070107</v>
      </c>
      <c r="X95" s="194">
        <f t="shared" si="8"/>
        <v>1388635.3034293912</v>
      </c>
      <c r="Y95" s="194">
        <f t="shared" si="8"/>
        <v>303675.02782598324</v>
      </c>
      <c r="Z95" s="194">
        <f t="shared" si="8"/>
        <v>-590538.85931308009</v>
      </c>
      <c r="AA95" s="194">
        <f t="shared" si="8"/>
        <v>-676523.44415819272</v>
      </c>
      <c r="AB95" s="194">
        <f t="shared" si="8"/>
        <v>-553841.46491789818</v>
      </c>
      <c r="AC95" s="194">
        <f t="shared" si="8"/>
        <v>-375102.62882702006</v>
      </c>
      <c r="AD95" s="194">
        <f t="shared" si="8"/>
        <v>-615985.64244057517</v>
      </c>
      <c r="AE95" s="194">
        <f t="shared" si="8"/>
        <v>-36069.070821284782</v>
      </c>
      <c r="BL95" s="176"/>
      <c r="BM95" s="177"/>
      <c r="BN95" s="206"/>
      <c r="DG95" s="176"/>
      <c r="DH95" s="177"/>
    </row>
    <row r="96" spans="1:112" ht="14.25" customHeight="1">
      <c r="A96" s="27">
        <v>41686.5</v>
      </c>
      <c r="B96" s="27" t="str">
        <f>MONTH(Table1[[#This Row],[Trading Interval]])&amp; "/" &amp; DAY(Table1[[#This Row],[Trading Interval]]) &amp; "/" &amp; YEAR(Table1[[#This Row],[Trading Interval]])</f>
        <v>2/17/2018</v>
      </c>
      <c r="C96" s="224">
        <f>CHOOSE(MONTH(Table1[[#This Row],[Date]]),1,1,1,2,2,2,3,3,3,4,4,4)</f>
        <v>1</v>
      </c>
      <c r="D96" s="27" t="str">
        <f>TEXT(Table1[[#This Row],[Date]],"mmmm")</f>
        <v>February</v>
      </c>
      <c r="E96" s="28">
        <v>2670.6450833333301</v>
      </c>
      <c r="F96" s="29">
        <v>83.341833333333298</v>
      </c>
      <c r="G96" s="30">
        <f t="shared" si="6"/>
        <v>2</v>
      </c>
      <c r="H96" s="30" t="s">
        <v>63</v>
      </c>
      <c r="I96" s="29"/>
      <c r="S96" s="16" t="s">
        <v>52</v>
      </c>
      <c r="T96" s="194">
        <f t="shared" si="8"/>
        <v>979319.02999028214</v>
      </c>
      <c r="U96" s="194">
        <f t="shared" si="8"/>
        <v>891851.8408548017</v>
      </c>
      <c r="V96" s="194">
        <f t="shared" si="8"/>
        <v>1019240.8137042387</v>
      </c>
      <c r="W96" s="194">
        <f t="shared" si="8"/>
        <v>982356.94936974114</v>
      </c>
      <c r="X96" s="194">
        <f t="shared" si="8"/>
        <v>987827.61711511482</v>
      </c>
      <c r="Y96" s="194">
        <f t="shared" si="8"/>
        <v>-54590.129816028755</v>
      </c>
      <c r="Z96" s="194">
        <f t="shared" si="8"/>
        <v>-563110.09237573482</v>
      </c>
      <c r="AA96" s="194">
        <f t="shared" si="8"/>
        <v>-462123.41552427784</v>
      </c>
      <c r="AB96" s="194">
        <f t="shared" si="8"/>
        <v>-572729.63366138004</v>
      </c>
      <c r="AC96" s="194">
        <f t="shared" si="8"/>
        <v>-473432.10416652402</v>
      </c>
      <c r="AD96" s="194">
        <f t="shared" si="8"/>
        <v>-471372.52870397735</v>
      </c>
      <c r="AE96" s="194">
        <f t="shared" si="8"/>
        <v>2877.5127029023133</v>
      </c>
      <c r="BL96" s="178"/>
      <c r="BM96" s="179"/>
      <c r="BN96" s="207"/>
      <c r="DG96" s="178"/>
      <c r="DH96" s="179"/>
    </row>
    <row r="97" spans="1:112" ht="14.25" customHeight="1">
      <c r="A97" s="27">
        <v>41687</v>
      </c>
      <c r="B97" s="27" t="str">
        <f>MONTH(Table1[[#This Row],[Trading Interval]])&amp; "/" &amp; DAY(Table1[[#This Row],[Trading Interval]]) &amp; "/" &amp; YEAR(Table1[[#This Row],[Trading Interval]])</f>
        <v>2/18/2018</v>
      </c>
      <c r="C97" s="224">
        <f>CHOOSE(MONTH(Table1[[#This Row],[Date]]),1,1,1,2,2,2,3,3,3,4,4,4)</f>
        <v>1</v>
      </c>
      <c r="D97" s="27" t="str">
        <f>TEXT(Table1[[#This Row],[Date]],"mmmm")</f>
        <v>February</v>
      </c>
      <c r="E97" s="28">
        <v>1874.96795833333</v>
      </c>
      <c r="F97" s="29">
        <v>48.240416666666597</v>
      </c>
      <c r="G97" s="30">
        <f t="shared" si="6"/>
        <v>2</v>
      </c>
      <c r="H97" s="30" t="s">
        <v>63</v>
      </c>
      <c r="I97" s="29"/>
      <c r="S97" s="16" t="s">
        <v>53</v>
      </c>
      <c r="T97" s="194">
        <f t="shared" si="8"/>
        <v>13267.502159287455</v>
      </c>
      <c r="U97" s="194">
        <f t="shared" si="8"/>
        <v>-20366.604722294956</v>
      </c>
      <c r="V97" s="194">
        <f t="shared" si="8"/>
        <v>-41004.108553847065</v>
      </c>
      <c r="W97" s="194">
        <f t="shared" si="8"/>
        <v>42430.865529946517</v>
      </c>
      <c r="X97" s="194">
        <f t="shared" si="8"/>
        <v>122051.41019996488</v>
      </c>
      <c r="Y97" s="194">
        <f t="shared" si="8"/>
        <v>-20251.183419768931</v>
      </c>
      <c r="Z97" s="194">
        <f t="shared" si="8"/>
        <v>-21253.476208737586</v>
      </c>
      <c r="AA97" s="194">
        <f t="shared" si="8"/>
        <v>-54523.490481912158</v>
      </c>
      <c r="AB97" s="194">
        <f t="shared" si="8"/>
        <v>21355.684034101432</v>
      </c>
      <c r="AC97" s="194">
        <f t="shared" si="8"/>
        <v>28153.286284039496</v>
      </c>
      <c r="AD97" s="194">
        <f t="shared" si="8"/>
        <v>-10214.536123157712</v>
      </c>
      <c r="AE97" s="194">
        <f t="shared" si="8"/>
        <v>-30969.328533211374</v>
      </c>
      <c r="BL97" s="176"/>
      <c r="BM97" s="177"/>
      <c r="BN97" s="206"/>
      <c r="DG97" s="176"/>
      <c r="DH97" s="177"/>
    </row>
    <row r="98" spans="1:112" ht="14.25" customHeight="1">
      <c r="A98" s="27">
        <v>41687.5</v>
      </c>
      <c r="B98" s="27" t="str">
        <f>MONTH(Table1[[#This Row],[Trading Interval]])&amp; "/" &amp; DAY(Table1[[#This Row],[Trading Interval]]) &amp; "/" &amp; YEAR(Table1[[#This Row],[Trading Interval]])</f>
        <v>2/18/2018</v>
      </c>
      <c r="C98" s="224">
        <f>CHOOSE(MONTH(Table1[[#This Row],[Date]]),1,1,1,2,2,2,3,3,3,4,4,4)</f>
        <v>1</v>
      </c>
      <c r="D98" s="27" t="str">
        <f>TEXT(Table1[[#This Row],[Date]],"mmmm")</f>
        <v>February</v>
      </c>
      <c r="E98" s="28">
        <v>2058.6119166666599</v>
      </c>
      <c r="F98" s="29">
        <v>40.656666666666602</v>
      </c>
      <c r="G98" s="30">
        <f t="shared" si="6"/>
        <v>2</v>
      </c>
      <c r="H98" s="30" t="s">
        <v>63</v>
      </c>
      <c r="I98" s="29"/>
      <c r="S98" s="16" t="s">
        <v>54</v>
      </c>
      <c r="T98" s="194">
        <f t="shared" si="8"/>
        <v>35729.053763498785</v>
      </c>
      <c r="U98" s="194">
        <f t="shared" si="8"/>
        <v>-17373.221794316312</v>
      </c>
      <c r="V98" s="194">
        <f t="shared" si="8"/>
        <v>-88442.455056683626</v>
      </c>
      <c r="W98" s="194">
        <f t="shared" si="8"/>
        <v>74566.212839192711</v>
      </c>
      <c r="X98" s="194">
        <f t="shared" si="8"/>
        <v>102555.91635901574</v>
      </c>
      <c r="Y98" s="194">
        <f t="shared" si="8"/>
        <v>-16249.489389803261</v>
      </c>
      <c r="Z98" s="194">
        <f t="shared" si="8"/>
        <v>11845.124809248839</v>
      </c>
      <c r="AA98" s="194">
        <f t="shared" si="8"/>
        <v>17207.886108807987</v>
      </c>
      <c r="AB98" s="194">
        <f t="shared" si="8"/>
        <v>-21991.358157755807</v>
      </c>
      <c r="AC98" s="194">
        <f t="shared" si="8"/>
        <v>18020.874719741754</v>
      </c>
      <c r="AD98" s="194">
        <f t="shared" si="8"/>
        <v>45245.630116322543</v>
      </c>
      <c r="AE98" s="194">
        <f t="shared" si="8"/>
        <v>61025.376326151891</v>
      </c>
      <c r="BL98" s="178"/>
      <c r="BM98" s="179"/>
      <c r="BN98" s="207"/>
      <c r="DG98" s="178"/>
      <c r="DH98" s="179"/>
    </row>
    <row r="99" spans="1:112" ht="14.25" customHeight="1">
      <c r="A99" s="27">
        <v>41688</v>
      </c>
      <c r="B99" s="27" t="str">
        <f>MONTH(Table1[[#This Row],[Trading Interval]])&amp; "/" &amp; DAY(Table1[[#This Row],[Trading Interval]]) &amp; "/" &amp; YEAR(Table1[[#This Row],[Trading Interval]])</f>
        <v>2/19/2018</v>
      </c>
      <c r="C99" s="224">
        <f>CHOOSE(MONTH(Table1[[#This Row],[Date]]),1,1,1,2,2,2,3,3,3,4,4,4)</f>
        <v>1</v>
      </c>
      <c r="D99" s="27" t="str">
        <f>TEXT(Table1[[#This Row],[Date]],"mmmm")</f>
        <v>February</v>
      </c>
      <c r="E99" s="28">
        <v>1985.4231</v>
      </c>
      <c r="F99" s="29">
        <v>34.2363</v>
      </c>
      <c r="G99" s="30">
        <f t="shared" si="6"/>
        <v>2</v>
      </c>
      <c r="H99" s="30" t="s">
        <v>63</v>
      </c>
      <c r="I99" s="29"/>
      <c r="S99" s="16" t="s">
        <v>55</v>
      </c>
      <c r="T99" s="194">
        <f t="shared" si="8"/>
        <v>3331.1778506801929</v>
      </c>
      <c r="U99" s="194">
        <f t="shared" si="8"/>
        <v>-7174.9134785181377</v>
      </c>
      <c r="V99" s="194">
        <f t="shared" si="8"/>
        <v>58049.554202063824</v>
      </c>
      <c r="W99" s="194">
        <f t="shared" si="8"/>
        <v>-63681.506777540781</v>
      </c>
      <c r="X99" s="194">
        <f t="shared" si="8"/>
        <v>21596.806154659018</v>
      </c>
      <c r="Y99" s="194">
        <f t="shared" si="8"/>
        <v>-17288.087532692007</v>
      </c>
      <c r="Z99" s="194">
        <f t="shared" si="8"/>
        <v>-6062.0752415842144</v>
      </c>
      <c r="AA99" s="194">
        <f t="shared" si="8"/>
        <v>-4640.385744557716</v>
      </c>
      <c r="AB99" s="194">
        <f t="shared" si="8"/>
        <v>-6780.6971197179519</v>
      </c>
      <c r="AC99" s="194">
        <f t="shared" si="8"/>
        <v>-9917.6558446711861</v>
      </c>
      <c r="AD99" s="194">
        <f t="shared" si="8"/>
        <v>33499.070966146886</v>
      </c>
      <c r="AE99" s="194">
        <f t="shared" si="8"/>
        <v>-24418.705136139644</v>
      </c>
      <c r="BL99" s="176"/>
      <c r="BM99" s="177"/>
      <c r="BN99" s="206"/>
      <c r="DG99" s="176"/>
      <c r="DH99" s="177"/>
    </row>
    <row r="100" spans="1:112" ht="14.25" customHeight="1">
      <c r="A100" s="27">
        <v>41688.5</v>
      </c>
      <c r="B100" s="27" t="str">
        <f>MONTH(Table1[[#This Row],[Trading Interval]])&amp; "/" &amp; DAY(Table1[[#This Row],[Trading Interval]]) &amp; "/" &amp; YEAR(Table1[[#This Row],[Trading Interval]])</f>
        <v>2/19/2018</v>
      </c>
      <c r="C100" s="224">
        <f>CHOOSE(MONTH(Table1[[#This Row],[Date]]),1,1,1,2,2,2,3,3,3,4,4,4)</f>
        <v>1</v>
      </c>
      <c r="D100" s="27" t="str">
        <f>TEXT(Table1[[#This Row],[Date]],"mmmm")</f>
        <v>February</v>
      </c>
      <c r="E100" s="28">
        <v>2291.04</v>
      </c>
      <c r="F100" s="29">
        <v>41.783000000000001</v>
      </c>
      <c r="G100" s="30">
        <f t="shared" si="6"/>
        <v>2</v>
      </c>
      <c r="H100" s="30" t="s">
        <v>63</v>
      </c>
      <c r="I100" s="29"/>
      <c r="S100" s="16" t="s">
        <v>57</v>
      </c>
      <c r="T100" s="194">
        <f t="shared" si="8"/>
        <v>13421.583753404208</v>
      </c>
      <c r="U100" s="194">
        <f t="shared" si="8"/>
        <v>244151.24574231356</v>
      </c>
      <c r="V100" s="194">
        <f t="shared" si="8"/>
        <v>171350.9037948586</v>
      </c>
      <c r="W100" s="194">
        <f t="shared" si="8"/>
        <v>81920.134207975119</v>
      </c>
      <c r="X100" s="194">
        <f t="shared" si="8"/>
        <v>322386.12566559762</v>
      </c>
      <c r="Y100" s="194">
        <f t="shared" si="8"/>
        <v>-58097.804429570213</v>
      </c>
      <c r="Z100" s="194">
        <f t="shared" si="8"/>
        <v>408588.46105659846</v>
      </c>
      <c r="AA100" s="194">
        <f t="shared" si="8"/>
        <v>-813617.7088463055</v>
      </c>
      <c r="AB100" s="194">
        <f t="shared" si="8"/>
        <v>4653.0207411702722</v>
      </c>
      <c r="AC100" s="194">
        <f t="shared" si="8"/>
        <v>-793813.13734865934</v>
      </c>
      <c r="AD100" s="194">
        <f t="shared" si="8"/>
        <v>-956378.2351743076</v>
      </c>
      <c r="AE100" s="194">
        <f t="shared" si="8"/>
        <v>-49810.405803519301</v>
      </c>
      <c r="BL100" s="178"/>
      <c r="BM100" s="179"/>
      <c r="BN100" s="207"/>
      <c r="DG100" s="178"/>
      <c r="DH100" s="179"/>
    </row>
    <row r="101" spans="1:112" ht="14.25" customHeight="1">
      <c r="A101" s="27">
        <v>41689</v>
      </c>
      <c r="B101" s="27" t="str">
        <f>MONTH(Table1[[#This Row],[Trading Interval]])&amp; "/" &amp; DAY(Table1[[#This Row],[Trading Interval]]) &amp; "/" &amp; YEAR(Table1[[#This Row],[Trading Interval]])</f>
        <v>2/20/2018</v>
      </c>
      <c r="C101" s="224">
        <f>CHOOSE(MONTH(Table1[[#This Row],[Date]]),1,1,1,2,2,2,3,3,3,4,4,4)</f>
        <v>1</v>
      </c>
      <c r="D101" s="27" t="str">
        <f>TEXT(Table1[[#This Row],[Date]],"mmmm")</f>
        <v>February</v>
      </c>
      <c r="E101" s="28">
        <v>2199.879625</v>
      </c>
      <c r="F101" s="29">
        <v>38.522624999999998</v>
      </c>
      <c r="G101" s="30">
        <f t="shared" si="6"/>
        <v>2</v>
      </c>
      <c r="H101" s="30" t="s">
        <v>63</v>
      </c>
      <c r="I101" s="29"/>
      <c r="BL101" s="176"/>
      <c r="BM101" s="177"/>
      <c r="BN101" s="206"/>
      <c r="DG101" s="176"/>
      <c r="DH101" s="177"/>
    </row>
    <row r="102" spans="1:112" ht="14.25" customHeight="1">
      <c r="A102" s="27">
        <v>41689.5</v>
      </c>
      <c r="B102" s="27" t="str">
        <f>MONTH(Table1[[#This Row],[Trading Interval]])&amp; "/" &amp; DAY(Table1[[#This Row],[Trading Interval]]) &amp; "/" &amp; YEAR(Table1[[#This Row],[Trading Interval]])</f>
        <v>2/20/2018</v>
      </c>
      <c r="C102" s="224">
        <f>CHOOSE(MONTH(Table1[[#This Row],[Date]]),1,1,1,2,2,2,3,3,3,4,4,4)</f>
        <v>1</v>
      </c>
      <c r="D102" s="27" t="str">
        <f>TEXT(Table1[[#This Row],[Date]],"mmmm")</f>
        <v>February</v>
      </c>
      <c r="E102" s="28">
        <v>2610.51429166666</v>
      </c>
      <c r="F102" s="29">
        <v>66.541749999999993</v>
      </c>
      <c r="G102" s="30">
        <f t="shared" si="6"/>
        <v>2</v>
      </c>
      <c r="H102" s="30" t="s">
        <v>63</v>
      </c>
      <c r="I102" s="29"/>
      <c r="AB102" s="183" t="s">
        <v>257</v>
      </c>
      <c r="BL102" s="178"/>
      <c r="BM102" s="179"/>
      <c r="BN102" s="207"/>
      <c r="DG102" s="178"/>
      <c r="DH102" s="179"/>
    </row>
    <row r="103" spans="1:112" ht="14.25" customHeight="1">
      <c r="A103" s="27">
        <v>41690</v>
      </c>
      <c r="B103" s="27" t="str">
        <f>MONTH(Table1[[#This Row],[Trading Interval]])&amp; "/" &amp; DAY(Table1[[#This Row],[Trading Interval]]) &amp; "/" &amp; YEAR(Table1[[#This Row],[Trading Interval]])</f>
        <v>2/21/2018</v>
      </c>
      <c r="C103" s="224">
        <f>CHOOSE(MONTH(Table1[[#This Row],[Date]]),1,1,1,2,2,2,3,3,3,4,4,4)</f>
        <v>1</v>
      </c>
      <c r="D103" s="27" t="str">
        <f>TEXT(Table1[[#This Row],[Date]],"mmmm")</f>
        <v>February</v>
      </c>
      <c r="E103" s="28">
        <v>2211.9007083333299</v>
      </c>
      <c r="F103" s="29">
        <v>46.525416666666601</v>
      </c>
      <c r="G103" s="30">
        <f t="shared" si="6"/>
        <v>2</v>
      </c>
      <c r="H103" s="30" t="s">
        <v>63</v>
      </c>
      <c r="I103" s="29"/>
      <c r="AB103" s="192" t="s">
        <v>312</v>
      </c>
      <c r="AD103" s="192" t="s">
        <v>313</v>
      </c>
      <c r="AF103" s="192" t="s">
        <v>314</v>
      </c>
      <c r="AH103" s="192" t="s">
        <v>315</v>
      </c>
      <c r="AJ103" s="192" t="s">
        <v>272</v>
      </c>
      <c r="AL103" s="192" t="s">
        <v>316</v>
      </c>
      <c r="AN103" s="192" t="s">
        <v>317</v>
      </c>
      <c r="AP103" s="192" t="s">
        <v>318</v>
      </c>
      <c r="AR103" s="192" t="s">
        <v>319</v>
      </c>
      <c r="AT103" s="192" t="s">
        <v>320</v>
      </c>
      <c r="AV103" s="192" t="s">
        <v>321</v>
      </c>
      <c r="AX103" s="192" t="s">
        <v>322</v>
      </c>
      <c r="AZ103" s="192" t="s">
        <v>328</v>
      </c>
      <c r="BA103" s="192" t="s">
        <v>323</v>
      </c>
      <c r="BL103" s="176"/>
      <c r="BM103" s="177"/>
      <c r="BN103" s="206"/>
      <c r="DG103" s="176"/>
      <c r="DH103" s="177"/>
    </row>
    <row r="104" spans="1:112" ht="14.25" customHeight="1">
      <c r="A104" s="27">
        <v>41690.5</v>
      </c>
      <c r="B104" s="27" t="str">
        <f>MONTH(Table1[[#This Row],[Trading Interval]])&amp; "/" &amp; DAY(Table1[[#This Row],[Trading Interval]]) &amp; "/" &amp; YEAR(Table1[[#This Row],[Trading Interval]])</f>
        <v>2/21/2018</v>
      </c>
      <c r="C104" s="224">
        <f>CHOOSE(MONTH(Table1[[#This Row],[Date]]),1,1,1,2,2,2,3,3,3,4,4,4)</f>
        <v>1</v>
      </c>
      <c r="D104" s="27" t="str">
        <f>TEXT(Table1[[#This Row],[Date]],"mmmm")</f>
        <v>February</v>
      </c>
      <c r="E104" s="28">
        <v>3203.9935833333302</v>
      </c>
      <c r="F104" s="29">
        <v>153.26474999999999</v>
      </c>
      <c r="G104" s="30">
        <f t="shared" si="6"/>
        <v>2</v>
      </c>
      <c r="H104" s="30" t="s">
        <v>63</v>
      </c>
      <c r="I104" s="29"/>
      <c r="AB104" s="192" t="s">
        <v>329</v>
      </c>
      <c r="AC104" s="192" t="s">
        <v>324</v>
      </c>
      <c r="AD104" s="192" t="s">
        <v>329</v>
      </c>
      <c r="AE104" s="192" t="s">
        <v>324</v>
      </c>
      <c r="AF104" s="192" t="s">
        <v>329</v>
      </c>
      <c r="AG104" s="192" t="s">
        <v>324</v>
      </c>
      <c r="AH104" s="192" t="s">
        <v>329</v>
      </c>
      <c r="AI104" s="192" t="s">
        <v>324</v>
      </c>
      <c r="AJ104" s="192" t="s">
        <v>329</v>
      </c>
      <c r="AK104" s="192" t="s">
        <v>324</v>
      </c>
      <c r="AL104" s="192" t="s">
        <v>329</v>
      </c>
      <c r="AM104" s="192" t="s">
        <v>324</v>
      </c>
      <c r="AN104" s="192" t="s">
        <v>329</v>
      </c>
      <c r="AO104" s="192" t="s">
        <v>324</v>
      </c>
      <c r="AP104" s="192" t="s">
        <v>329</v>
      </c>
      <c r="AQ104" s="192" t="s">
        <v>324</v>
      </c>
      <c r="AR104" s="192" t="s">
        <v>329</v>
      </c>
      <c r="AS104" s="192" t="s">
        <v>324</v>
      </c>
      <c r="AT104" s="192" t="s">
        <v>329</v>
      </c>
      <c r="AU104" s="192" t="s">
        <v>324</v>
      </c>
      <c r="AV104" s="192" t="s">
        <v>329</v>
      </c>
      <c r="AW104" s="192" t="s">
        <v>324</v>
      </c>
      <c r="AX104" s="192" t="s">
        <v>329</v>
      </c>
      <c r="AY104" s="192" t="s">
        <v>324</v>
      </c>
      <c r="BL104" s="178"/>
      <c r="BM104" s="179"/>
      <c r="BN104" s="207"/>
      <c r="DG104" s="178"/>
      <c r="DH104" s="179"/>
    </row>
    <row r="105" spans="1:112" ht="14.25" customHeight="1">
      <c r="A105" s="27">
        <v>41691</v>
      </c>
      <c r="B105" s="27" t="str">
        <f>MONTH(Table1[[#This Row],[Trading Interval]])&amp; "/" &amp; DAY(Table1[[#This Row],[Trading Interval]]) &amp; "/" &amp; YEAR(Table1[[#This Row],[Trading Interval]])</f>
        <v>2/22/2018</v>
      </c>
      <c r="C105" s="224">
        <f>CHOOSE(MONTH(Table1[[#This Row],[Date]]),1,1,1,2,2,2,3,3,3,4,4,4)</f>
        <v>1</v>
      </c>
      <c r="D105" s="27" t="str">
        <f>TEXT(Table1[[#This Row],[Date]],"mmmm")</f>
        <v>February</v>
      </c>
      <c r="E105" s="28">
        <v>2531.7787499999999</v>
      </c>
      <c r="F105" s="29">
        <v>58.492249999999899</v>
      </c>
      <c r="G105" s="30">
        <f t="shared" si="6"/>
        <v>2</v>
      </c>
      <c r="H105" s="30" t="s">
        <v>63</v>
      </c>
      <c r="I105" s="29"/>
      <c r="J105" t="s">
        <v>330</v>
      </c>
      <c r="AB105" s="186">
        <v>284975.57971170917</v>
      </c>
      <c r="AC105" s="186">
        <v>86.391757235371969</v>
      </c>
      <c r="AD105" s="186">
        <v>269482.29237564362</v>
      </c>
      <c r="AE105" s="186">
        <v>86.829490475868141</v>
      </c>
      <c r="AF105" s="186">
        <v>263849.00336560112</v>
      </c>
      <c r="AG105" s="186">
        <v>81.49989122823844</v>
      </c>
      <c r="AH105" s="186">
        <v>262295.97050716449</v>
      </c>
      <c r="AI105" s="186">
        <v>72.569232168710826</v>
      </c>
      <c r="AJ105" s="186">
        <v>266077.1811393972</v>
      </c>
      <c r="AK105" s="186">
        <v>71.259354341223244</v>
      </c>
      <c r="AL105" s="186">
        <v>267569.95933731133</v>
      </c>
      <c r="AM105" s="186">
        <v>72.156510799663252</v>
      </c>
      <c r="AN105" s="186">
        <v>283098.23065934313</v>
      </c>
      <c r="AO105" s="186">
        <v>76.602720430107496</v>
      </c>
      <c r="AP105" s="186">
        <v>272931.34648930683</v>
      </c>
      <c r="AQ105" s="186">
        <v>74.932540098566292</v>
      </c>
      <c r="AR105" s="186">
        <v>258401.18221079436</v>
      </c>
      <c r="AS105" s="186">
        <v>74.066319823232305</v>
      </c>
      <c r="AT105" s="186">
        <v>260274.93127646064</v>
      </c>
      <c r="AU105" s="186">
        <v>75.093148943932377</v>
      </c>
      <c r="AV105" s="186">
        <v>264111.51947911992</v>
      </c>
      <c r="AW105" s="186">
        <v>73.700956254509322</v>
      </c>
      <c r="AX105" s="186">
        <v>286712.74293038156</v>
      </c>
      <c r="AY105" s="186">
        <v>74.376656830400748</v>
      </c>
      <c r="AZ105" s="186">
        <v>3239779.9394822335</v>
      </c>
      <c r="BA105" s="186">
        <v>76.577683416577642</v>
      </c>
      <c r="BL105" s="176"/>
      <c r="BM105" s="177"/>
      <c r="BN105" s="206"/>
      <c r="DG105" s="176"/>
      <c r="DH105" s="177"/>
    </row>
    <row r="106" spans="1:112" ht="14.25" customHeight="1">
      <c r="A106" s="27">
        <v>41691.5</v>
      </c>
      <c r="B106" s="27" t="str">
        <f>MONTH(Table1[[#This Row],[Trading Interval]])&amp; "/" &amp; DAY(Table1[[#This Row],[Trading Interval]]) &amp; "/" &amp; YEAR(Table1[[#This Row],[Trading Interval]])</f>
        <v>2/22/2018</v>
      </c>
      <c r="C106" s="224">
        <f>CHOOSE(MONTH(Table1[[#This Row],[Date]]),1,1,1,2,2,2,3,3,3,4,4,4)</f>
        <v>1</v>
      </c>
      <c r="D106" s="27" t="str">
        <f>TEXT(Table1[[#This Row],[Date]],"mmmm")</f>
        <v>February</v>
      </c>
      <c r="E106" s="28">
        <v>3296.54145833333</v>
      </c>
      <c r="F106" s="29">
        <v>102.680583333333</v>
      </c>
      <c r="G106" s="30">
        <f t="shared" si="6"/>
        <v>2</v>
      </c>
      <c r="H106" s="30" t="s">
        <v>63</v>
      </c>
      <c r="I106" s="29"/>
      <c r="BL106" s="178"/>
      <c r="BM106" s="179"/>
      <c r="BN106" s="207"/>
      <c r="DG106" s="178"/>
      <c r="DH106" s="179"/>
    </row>
    <row r="107" spans="1:112" ht="14.25" customHeight="1">
      <c r="A107" s="27">
        <v>41692</v>
      </c>
      <c r="B107" s="27" t="str">
        <f>MONTH(Table1[[#This Row],[Trading Interval]])&amp; "/" &amp; DAY(Table1[[#This Row],[Trading Interval]]) &amp; "/" &amp; YEAR(Table1[[#This Row],[Trading Interval]])</f>
        <v>2/23/2018</v>
      </c>
      <c r="C107" s="224">
        <f>CHOOSE(MONTH(Table1[[#This Row],[Date]]),1,1,1,2,2,2,3,3,3,4,4,4)</f>
        <v>1</v>
      </c>
      <c r="D107" s="27" t="str">
        <f>TEXT(Table1[[#This Row],[Date]],"mmmm")</f>
        <v>February</v>
      </c>
      <c r="E107" s="28">
        <v>2438.7048749999999</v>
      </c>
      <c r="F107" s="29">
        <v>60.428666666666601</v>
      </c>
      <c r="G107" s="30">
        <f t="shared" si="6"/>
        <v>2</v>
      </c>
      <c r="H107" s="30" t="s">
        <v>63</v>
      </c>
      <c r="I107" s="29"/>
      <c r="BL107" s="176"/>
      <c r="BM107" s="177"/>
      <c r="BN107" s="206"/>
      <c r="DG107" s="176"/>
      <c r="DH107" s="177"/>
    </row>
    <row r="108" spans="1:112" ht="14.25" customHeight="1">
      <c r="A108" s="27">
        <v>41692.5</v>
      </c>
      <c r="B108" s="27" t="str">
        <f>MONTH(Table1[[#This Row],[Trading Interval]])&amp; "/" &amp; DAY(Table1[[#This Row],[Trading Interval]]) &amp; "/" &amp; YEAR(Table1[[#This Row],[Trading Interval]])</f>
        <v>2/23/2018</v>
      </c>
      <c r="C108" s="224">
        <f>CHOOSE(MONTH(Table1[[#This Row],[Date]]),1,1,1,2,2,2,3,3,3,4,4,4)</f>
        <v>1</v>
      </c>
      <c r="D108" s="27" t="str">
        <f>TEXT(Table1[[#This Row],[Date]],"mmmm")</f>
        <v>February</v>
      </c>
      <c r="E108" s="28">
        <v>2403.74920833333</v>
      </c>
      <c r="F108" s="29">
        <v>44.075749999999999</v>
      </c>
      <c r="G108" s="30">
        <f t="shared" si="6"/>
        <v>2</v>
      </c>
      <c r="H108" s="30" t="s">
        <v>63</v>
      </c>
      <c r="I108" s="29"/>
      <c r="BL108" s="178"/>
      <c r="BM108" s="179"/>
      <c r="BN108" s="207"/>
      <c r="DG108" s="178"/>
      <c r="DH108" s="179"/>
    </row>
    <row r="109" spans="1:112" ht="14.25" customHeight="1">
      <c r="A109" s="27">
        <v>41693</v>
      </c>
      <c r="B109" s="27" t="str">
        <f>MONTH(Table1[[#This Row],[Trading Interval]])&amp; "/" &amp; DAY(Table1[[#This Row],[Trading Interval]]) &amp; "/" &amp; YEAR(Table1[[#This Row],[Trading Interval]])</f>
        <v>2/24/2018</v>
      </c>
      <c r="C109" s="224">
        <f>CHOOSE(MONTH(Table1[[#This Row],[Date]]),1,1,1,2,2,2,3,3,3,4,4,4)</f>
        <v>1</v>
      </c>
      <c r="D109" s="27" t="str">
        <f>TEXT(Table1[[#This Row],[Date]],"mmmm")</f>
        <v>February</v>
      </c>
      <c r="E109" s="28">
        <v>1741.94345833333</v>
      </c>
      <c r="F109" s="29">
        <v>41.518250000000002</v>
      </c>
      <c r="G109" s="30">
        <f t="shared" si="6"/>
        <v>2</v>
      </c>
      <c r="H109" s="30" t="s">
        <v>63</v>
      </c>
      <c r="I109" s="29"/>
      <c r="BL109" s="176"/>
      <c r="BM109" s="177"/>
      <c r="BN109" s="206"/>
      <c r="DG109" s="176"/>
      <c r="DH109" s="177"/>
    </row>
    <row r="110" spans="1:112" ht="14.25" customHeight="1">
      <c r="A110" s="27">
        <v>41693.5</v>
      </c>
      <c r="B110" s="27" t="str">
        <f>MONTH(Table1[[#This Row],[Trading Interval]])&amp; "/" &amp; DAY(Table1[[#This Row],[Trading Interval]]) &amp; "/" &amp; YEAR(Table1[[#This Row],[Trading Interval]])</f>
        <v>2/24/2018</v>
      </c>
      <c r="C110" s="224">
        <f>CHOOSE(MONTH(Table1[[#This Row],[Date]]),1,1,1,2,2,2,3,3,3,4,4,4)</f>
        <v>1</v>
      </c>
      <c r="D110" s="27" t="str">
        <f>TEXT(Table1[[#This Row],[Date]],"mmmm")</f>
        <v>February</v>
      </c>
      <c r="E110" s="28">
        <v>1985.7389583333299</v>
      </c>
      <c r="F110" s="29">
        <v>53.703000000000003</v>
      </c>
      <c r="G110" s="30">
        <f t="shared" si="6"/>
        <v>2</v>
      </c>
      <c r="H110" s="30" t="s">
        <v>63</v>
      </c>
      <c r="I110" s="29"/>
      <c r="BL110" s="178"/>
      <c r="BM110" s="179"/>
      <c r="BN110" s="207"/>
      <c r="DG110" s="178"/>
      <c r="DH110" s="179"/>
    </row>
    <row r="111" spans="1:112" ht="14.25" customHeight="1">
      <c r="A111" s="27">
        <v>41694</v>
      </c>
      <c r="B111" s="27" t="str">
        <f>MONTH(Table1[[#This Row],[Trading Interval]])&amp; "/" &amp; DAY(Table1[[#This Row],[Trading Interval]]) &amp; "/" &amp; YEAR(Table1[[#This Row],[Trading Interval]])</f>
        <v>2/25/2018</v>
      </c>
      <c r="C111" s="224">
        <f>CHOOSE(MONTH(Table1[[#This Row],[Date]]),1,1,1,2,2,2,3,3,3,4,4,4)</f>
        <v>1</v>
      </c>
      <c r="D111" s="27" t="str">
        <f>TEXT(Table1[[#This Row],[Date]],"mmmm")</f>
        <v>February</v>
      </c>
      <c r="E111" s="28">
        <v>1658.6374166666601</v>
      </c>
      <c r="F111" s="29">
        <v>48.485166666666601</v>
      </c>
      <c r="G111" s="30">
        <f t="shared" si="6"/>
        <v>2</v>
      </c>
      <c r="H111" s="30" t="s">
        <v>63</v>
      </c>
      <c r="I111" s="29"/>
      <c r="BL111" s="176"/>
      <c r="BM111" s="177"/>
      <c r="BN111" s="206"/>
      <c r="DG111" s="176"/>
      <c r="DH111" s="177"/>
    </row>
    <row r="112" spans="1:112" ht="14.25" customHeight="1">
      <c r="A112" s="27">
        <v>41694.5</v>
      </c>
      <c r="B112" s="27" t="str">
        <f>MONTH(Table1[[#This Row],[Trading Interval]])&amp; "/" &amp; DAY(Table1[[#This Row],[Trading Interval]]) &amp; "/" &amp; YEAR(Table1[[#This Row],[Trading Interval]])</f>
        <v>2/25/2018</v>
      </c>
      <c r="C112" s="224">
        <f>CHOOSE(MONTH(Table1[[#This Row],[Date]]),1,1,1,2,2,2,3,3,3,4,4,4)</f>
        <v>1</v>
      </c>
      <c r="D112" s="27" t="str">
        <f>TEXT(Table1[[#This Row],[Date]],"mmmm")</f>
        <v>February</v>
      </c>
      <c r="E112" s="28">
        <v>2032.0067083333299</v>
      </c>
      <c r="F112" s="29">
        <v>51.238500000000002</v>
      </c>
      <c r="G112" s="30">
        <f t="shared" si="6"/>
        <v>2</v>
      </c>
      <c r="H112" s="30" t="s">
        <v>63</v>
      </c>
      <c r="I112" s="29"/>
      <c r="BL112" s="178"/>
      <c r="BM112" s="179"/>
      <c r="BN112" s="207"/>
      <c r="DG112" s="178"/>
      <c r="DH112" s="179"/>
    </row>
    <row r="113" spans="1:112" ht="14.25" customHeight="1">
      <c r="A113" s="27">
        <v>41695</v>
      </c>
      <c r="B113" s="27" t="str">
        <f>MONTH(Table1[[#This Row],[Trading Interval]])&amp; "/" &amp; DAY(Table1[[#This Row],[Trading Interval]]) &amp; "/" &amp; YEAR(Table1[[#This Row],[Trading Interval]])</f>
        <v>2/26/2018</v>
      </c>
      <c r="C113" s="224">
        <f>CHOOSE(MONTH(Table1[[#This Row],[Date]]),1,1,1,2,2,2,3,3,3,4,4,4)</f>
        <v>1</v>
      </c>
      <c r="D113" s="27" t="str">
        <f>TEXT(Table1[[#This Row],[Date]],"mmmm")</f>
        <v>February</v>
      </c>
      <c r="E113" s="28">
        <v>2014.1435833333301</v>
      </c>
      <c r="F113" s="29">
        <v>45.216000000000001</v>
      </c>
      <c r="G113" s="30">
        <f t="shared" si="6"/>
        <v>2</v>
      </c>
      <c r="H113" s="30" t="s">
        <v>63</v>
      </c>
      <c r="I113" s="29"/>
      <c r="BL113" s="176"/>
      <c r="BM113" s="177"/>
      <c r="BN113" s="206"/>
      <c r="DG113" s="176"/>
      <c r="DH113" s="177"/>
    </row>
    <row r="114" spans="1:112" ht="14.25" customHeight="1">
      <c r="A114" s="27">
        <v>41695.5</v>
      </c>
      <c r="B114" s="27" t="str">
        <f>MONTH(Table1[[#This Row],[Trading Interval]])&amp; "/" &amp; DAY(Table1[[#This Row],[Trading Interval]]) &amp; "/" &amp; YEAR(Table1[[#This Row],[Trading Interval]])</f>
        <v>2/26/2018</v>
      </c>
      <c r="C114" s="224">
        <f>CHOOSE(MONTH(Table1[[#This Row],[Date]]),1,1,1,2,2,2,3,3,3,4,4,4)</f>
        <v>1</v>
      </c>
      <c r="D114" s="27" t="str">
        <f>TEXT(Table1[[#This Row],[Date]],"mmmm")</f>
        <v>February</v>
      </c>
      <c r="E114" s="28">
        <v>2763.3914999999902</v>
      </c>
      <c r="F114" s="29">
        <v>80.2231666666666</v>
      </c>
      <c r="G114" s="30">
        <f t="shared" si="6"/>
        <v>2</v>
      </c>
      <c r="H114" s="30" t="s">
        <v>63</v>
      </c>
      <c r="I114" s="29"/>
      <c r="BL114" s="178"/>
      <c r="BM114" s="179"/>
      <c r="BN114" s="207"/>
      <c r="DG114" s="178"/>
      <c r="DH114" s="179"/>
    </row>
    <row r="115" spans="1:112" ht="14.25" customHeight="1">
      <c r="A115" s="27">
        <v>41696</v>
      </c>
      <c r="B115" s="27" t="str">
        <f>MONTH(Table1[[#This Row],[Trading Interval]])&amp; "/" &amp; DAY(Table1[[#This Row],[Trading Interval]]) &amp; "/" &amp; YEAR(Table1[[#This Row],[Trading Interval]])</f>
        <v>2/27/2018</v>
      </c>
      <c r="C115" s="224">
        <f>CHOOSE(MONTH(Table1[[#This Row],[Date]]),1,1,1,2,2,2,3,3,3,4,4,4)</f>
        <v>1</v>
      </c>
      <c r="D115" s="27" t="str">
        <f>TEXT(Table1[[#This Row],[Date]],"mmmm")</f>
        <v>February</v>
      </c>
      <c r="E115" s="28">
        <v>2260.07733333333</v>
      </c>
      <c r="F115" s="29">
        <v>59.268833333333298</v>
      </c>
      <c r="G115" s="30">
        <f t="shared" si="6"/>
        <v>2</v>
      </c>
      <c r="H115" s="30" t="s">
        <v>63</v>
      </c>
      <c r="I115" s="29"/>
      <c r="BL115" s="176"/>
      <c r="BM115" s="177"/>
      <c r="BN115" s="206"/>
      <c r="DG115" s="176"/>
      <c r="DH115" s="177"/>
    </row>
    <row r="116" spans="1:112" ht="14.25" customHeight="1">
      <c r="A116" s="27">
        <v>41696.5</v>
      </c>
      <c r="B116" s="27" t="str">
        <f>MONTH(Table1[[#This Row],[Trading Interval]])&amp; "/" &amp; DAY(Table1[[#This Row],[Trading Interval]]) &amp; "/" &amp; YEAR(Table1[[#This Row],[Trading Interval]])</f>
        <v>2/27/2018</v>
      </c>
      <c r="C116" s="224">
        <f>CHOOSE(MONTH(Table1[[#This Row],[Date]]),1,1,1,2,2,2,3,3,3,4,4,4)</f>
        <v>1</v>
      </c>
      <c r="D116" s="27" t="str">
        <f>TEXT(Table1[[#This Row],[Date]],"mmmm")</f>
        <v>February</v>
      </c>
      <c r="E116" s="28">
        <v>3089.39804166666</v>
      </c>
      <c r="F116" s="29">
        <v>122.02416666666601</v>
      </c>
      <c r="G116" s="30">
        <f t="shared" si="6"/>
        <v>2</v>
      </c>
      <c r="H116" s="30" t="s">
        <v>63</v>
      </c>
      <c r="I116" s="29"/>
      <c r="BL116" s="178"/>
      <c r="BM116" s="179"/>
      <c r="BN116" s="207"/>
      <c r="DG116" s="178"/>
      <c r="DH116" s="179"/>
    </row>
    <row r="117" spans="1:112" ht="14.25" customHeight="1">
      <c r="A117" s="27">
        <v>41697</v>
      </c>
      <c r="B117" s="27" t="str">
        <f>MONTH(Table1[[#This Row],[Trading Interval]])&amp; "/" &amp; DAY(Table1[[#This Row],[Trading Interval]]) &amp; "/" &amp; YEAR(Table1[[#This Row],[Trading Interval]])</f>
        <v>2/28/2018</v>
      </c>
      <c r="C117" s="224">
        <f>CHOOSE(MONTH(Table1[[#This Row],[Date]]),1,1,1,2,2,2,3,3,3,4,4,4)</f>
        <v>1</v>
      </c>
      <c r="D117" s="27" t="str">
        <f>TEXT(Table1[[#This Row],[Date]],"mmmm")</f>
        <v>February</v>
      </c>
      <c r="E117" s="28">
        <v>2268.41604166666</v>
      </c>
      <c r="F117" s="29">
        <v>52.375166666666601</v>
      </c>
      <c r="G117" s="30">
        <f t="shared" si="6"/>
        <v>2</v>
      </c>
      <c r="H117" s="30" t="s">
        <v>63</v>
      </c>
      <c r="I117" s="29"/>
      <c r="BL117" s="176"/>
      <c r="BM117" s="177"/>
      <c r="BN117" s="206"/>
      <c r="DG117" s="176"/>
      <c r="DH117" s="177"/>
    </row>
    <row r="118" spans="1:112" ht="14.25" customHeight="1">
      <c r="A118" s="27">
        <v>41697.5</v>
      </c>
      <c r="B118" s="27" t="str">
        <f>MONTH(Table1[[#This Row],[Trading Interval]])&amp; "/" &amp; DAY(Table1[[#This Row],[Trading Interval]]) &amp; "/" &amp; YEAR(Table1[[#This Row],[Trading Interval]])</f>
        <v>2/28/2018</v>
      </c>
      <c r="C118" s="224">
        <f>CHOOSE(MONTH(Table1[[#This Row],[Date]]),1,1,1,2,2,2,3,3,3,4,4,4)</f>
        <v>1</v>
      </c>
      <c r="D118" s="27" t="str">
        <f>TEXT(Table1[[#This Row],[Date]],"mmmm")</f>
        <v>February</v>
      </c>
      <c r="E118" s="28">
        <v>2928.5041249999999</v>
      </c>
      <c r="F118" s="29">
        <v>86.003166666666601</v>
      </c>
      <c r="G118" s="30">
        <f t="shared" si="6"/>
        <v>2</v>
      </c>
      <c r="H118" s="30" t="s">
        <v>63</v>
      </c>
      <c r="I118" s="29"/>
      <c r="BL118" s="178"/>
      <c r="BM118" s="179"/>
      <c r="BN118" s="207"/>
      <c r="DG118" s="178"/>
      <c r="DH118" s="179"/>
    </row>
    <row r="119" spans="1:112" ht="14.25" customHeight="1">
      <c r="A119" s="27">
        <v>41698</v>
      </c>
      <c r="B119" s="27" t="str">
        <f>MONTH(Table1[[#This Row],[Trading Interval]])&amp; "/" &amp; DAY(Table1[[#This Row],[Trading Interval]]) &amp; "/" &amp; YEAR(Table1[[#This Row],[Trading Interval]])</f>
        <v>3/1/2018</v>
      </c>
      <c r="C119" s="224">
        <f>CHOOSE(MONTH(Table1[[#This Row],[Date]]),1,1,1,2,2,2,3,3,3,4,4,4)</f>
        <v>1</v>
      </c>
      <c r="D119" s="27" t="str">
        <f>TEXT(Table1[[#This Row],[Date]],"mmmm")</f>
        <v>March</v>
      </c>
      <c r="E119" s="28">
        <v>2219.0850833333302</v>
      </c>
      <c r="F119" s="29">
        <v>46.148416666666598</v>
      </c>
      <c r="G119" s="30">
        <f t="shared" si="6"/>
        <v>3</v>
      </c>
      <c r="H119" s="30" t="s">
        <v>63</v>
      </c>
      <c r="I119" s="29"/>
      <c r="BL119" s="176"/>
      <c r="BM119" s="177"/>
      <c r="BN119" s="206"/>
      <c r="DG119" s="176"/>
      <c r="DH119" s="177"/>
    </row>
    <row r="120" spans="1:112" ht="14.25" customHeight="1">
      <c r="A120" s="27">
        <v>41698.5</v>
      </c>
      <c r="B120" s="27" t="str">
        <f>MONTH(Table1[[#This Row],[Trading Interval]])&amp; "/" &amp; DAY(Table1[[#This Row],[Trading Interval]]) &amp; "/" &amp; YEAR(Table1[[#This Row],[Trading Interval]])</f>
        <v>3/1/2018</v>
      </c>
      <c r="C120" s="224">
        <f>CHOOSE(MONTH(Table1[[#This Row],[Date]]),1,1,1,2,2,2,3,3,3,4,4,4)</f>
        <v>1</v>
      </c>
      <c r="D120" s="27" t="str">
        <f>TEXT(Table1[[#This Row],[Date]],"mmmm")</f>
        <v>March</v>
      </c>
      <c r="E120" s="28">
        <v>2785.3510000000001</v>
      </c>
      <c r="F120" s="29">
        <v>80.905249999999995</v>
      </c>
      <c r="G120" s="30">
        <f t="shared" si="6"/>
        <v>3</v>
      </c>
      <c r="H120" s="30" t="s">
        <v>63</v>
      </c>
      <c r="I120" s="29"/>
      <c r="BL120" s="178"/>
      <c r="BM120" s="179"/>
      <c r="BN120" s="207"/>
      <c r="DG120" s="178"/>
      <c r="DH120" s="179"/>
    </row>
    <row r="121" spans="1:112" ht="14.25" customHeight="1">
      <c r="A121" s="27">
        <v>41699</v>
      </c>
      <c r="B121" s="27" t="str">
        <f>MONTH(Table1[[#This Row],[Trading Interval]])&amp; "/" &amp; DAY(Table1[[#This Row],[Trading Interval]]) &amp; "/" &amp; YEAR(Table1[[#This Row],[Trading Interval]])</f>
        <v>3/2/2018</v>
      </c>
      <c r="C121" s="224">
        <f>CHOOSE(MONTH(Table1[[#This Row],[Date]]),1,1,1,2,2,2,3,3,3,4,4,4)</f>
        <v>1</v>
      </c>
      <c r="D121" s="27" t="str">
        <f>TEXT(Table1[[#This Row],[Date]],"mmmm")</f>
        <v>March</v>
      </c>
      <c r="E121" s="28">
        <v>2022.3139166666599</v>
      </c>
      <c r="F121" s="29">
        <v>69.394666666666595</v>
      </c>
      <c r="G121" s="30">
        <f t="shared" si="6"/>
        <v>3</v>
      </c>
      <c r="H121" s="30" t="s">
        <v>63</v>
      </c>
      <c r="I121" s="29"/>
      <c r="BL121" s="176"/>
      <c r="BM121" s="177"/>
      <c r="BN121" s="206"/>
      <c r="DG121" s="176"/>
      <c r="DH121" s="177"/>
    </row>
    <row r="122" spans="1:112" ht="14.25" customHeight="1">
      <c r="A122" s="27">
        <v>41699.5</v>
      </c>
      <c r="B122" s="27" t="str">
        <f>MONTH(Table1[[#This Row],[Trading Interval]])&amp; "/" &amp; DAY(Table1[[#This Row],[Trading Interval]]) &amp; "/" &amp; YEAR(Table1[[#This Row],[Trading Interval]])</f>
        <v>3/2/2018</v>
      </c>
      <c r="C122" s="224">
        <f>CHOOSE(MONTH(Table1[[#This Row],[Date]]),1,1,1,2,2,2,3,3,3,4,4,4)</f>
        <v>1</v>
      </c>
      <c r="D122" s="27" t="str">
        <f>TEXT(Table1[[#This Row],[Date]],"mmmm")</f>
        <v>March</v>
      </c>
      <c r="E122" s="28">
        <v>2246.1746250000001</v>
      </c>
      <c r="F122" s="29">
        <v>52.200499999999998</v>
      </c>
      <c r="G122" s="30">
        <f t="shared" si="6"/>
        <v>3</v>
      </c>
      <c r="H122" s="30" t="s">
        <v>63</v>
      </c>
      <c r="I122" s="29"/>
      <c r="BL122" s="178"/>
      <c r="BM122" s="179"/>
      <c r="BN122" s="207"/>
      <c r="DG122" s="178"/>
      <c r="DH122" s="179"/>
    </row>
    <row r="123" spans="1:112" ht="14.25" customHeight="1">
      <c r="A123" s="27">
        <v>41700</v>
      </c>
      <c r="B123" s="27" t="str">
        <f>MONTH(Table1[[#This Row],[Trading Interval]])&amp; "/" &amp; DAY(Table1[[#This Row],[Trading Interval]]) &amp; "/" &amp; YEAR(Table1[[#This Row],[Trading Interval]])</f>
        <v>3/3/2018</v>
      </c>
      <c r="C123" s="224">
        <f>CHOOSE(MONTH(Table1[[#This Row],[Date]]),1,1,1,2,2,2,3,3,3,4,4,4)</f>
        <v>1</v>
      </c>
      <c r="D123" s="27" t="str">
        <f>TEXT(Table1[[#This Row],[Date]],"mmmm")</f>
        <v>March</v>
      </c>
      <c r="E123" s="28">
        <v>1955.92941666666</v>
      </c>
      <c r="F123" s="29">
        <v>51.469666666666598</v>
      </c>
      <c r="G123" s="30">
        <f t="shared" si="6"/>
        <v>3</v>
      </c>
      <c r="H123" s="30" t="s">
        <v>63</v>
      </c>
      <c r="I123" s="29"/>
      <c r="BL123" s="176"/>
      <c r="BM123" s="177"/>
      <c r="BN123" s="206"/>
      <c r="DG123" s="176"/>
      <c r="DH123" s="177"/>
    </row>
    <row r="124" spans="1:112" ht="14.25" customHeight="1">
      <c r="A124" s="27">
        <v>41700.5</v>
      </c>
      <c r="B124" s="27" t="str">
        <f>MONTH(Table1[[#This Row],[Trading Interval]])&amp; "/" &amp; DAY(Table1[[#This Row],[Trading Interval]]) &amp; "/" &amp; YEAR(Table1[[#This Row],[Trading Interval]])</f>
        <v>3/3/2018</v>
      </c>
      <c r="C124" s="224">
        <f>CHOOSE(MONTH(Table1[[#This Row],[Date]]),1,1,1,2,2,2,3,3,3,4,4,4)</f>
        <v>1</v>
      </c>
      <c r="D124" s="27" t="str">
        <f>TEXT(Table1[[#This Row],[Date]],"mmmm")</f>
        <v>March</v>
      </c>
      <c r="E124" s="28">
        <v>2746.7552083333298</v>
      </c>
      <c r="F124" s="29">
        <v>80.457083333333301</v>
      </c>
      <c r="G124" s="30">
        <f t="shared" si="6"/>
        <v>3</v>
      </c>
      <c r="H124" s="30" t="s">
        <v>63</v>
      </c>
      <c r="I124" s="29"/>
      <c r="BL124" s="178"/>
      <c r="BM124" s="179"/>
      <c r="BN124" s="207"/>
      <c r="DG124" s="178"/>
      <c r="DH124" s="179"/>
    </row>
    <row r="125" spans="1:112" ht="14.25" customHeight="1">
      <c r="A125" s="27">
        <v>41701</v>
      </c>
      <c r="B125" s="27" t="str">
        <f>MONTH(Table1[[#This Row],[Trading Interval]])&amp; "/" &amp; DAY(Table1[[#This Row],[Trading Interval]]) &amp; "/" &amp; YEAR(Table1[[#This Row],[Trading Interval]])</f>
        <v>3/4/2018</v>
      </c>
      <c r="C125" s="224">
        <f>CHOOSE(MONTH(Table1[[#This Row],[Date]]),1,1,1,2,2,2,3,3,3,4,4,4)</f>
        <v>1</v>
      </c>
      <c r="D125" s="27" t="str">
        <f>TEXT(Table1[[#This Row],[Date]],"mmmm")</f>
        <v>March</v>
      </c>
      <c r="E125" s="28">
        <v>1767.7171249999999</v>
      </c>
      <c r="F125" s="29">
        <v>63.776000000000003</v>
      </c>
      <c r="G125" s="30">
        <f t="shared" si="6"/>
        <v>3</v>
      </c>
      <c r="H125" s="30" t="s">
        <v>63</v>
      </c>
      <c r="I125" s="29"/>
      <c r="BL125" s="176"/>
      <c r="BM125" s="177"/>
      <c r="BN125" s="206"/>
      <c r="DG125" s="176"/>
      <c r="DH125" s="177"/>
    </row>
    <row r="126" spans="1:112" ht="14.25" customHeight="1">
      <c r="A126" s="27">
        <v>41701.5</v>
      </c>
      <c r="B126" s="27" t="str">
        <f>MONTH(Table1[[#This Row],[Trading Interval]])&amp; "/" &amp; DAY(Table1[[#This Row],[Trading Interval]]) &amp; "/" &amp; YEAR(Table1[[#This Row],[Trading Interval]])</f>
        <v>3/4/2018</v>
      </c>
      <c r="C126" s="224">
        <f>CHOOSE(MONTH(Table1[[#This Row],[Date]]),1,1,1,2,2,2,3,3,3,4,4,4)</f>
        <v>1</v>
      </c>
      <c r="D126" s="27" t="str">
        <f>TEXT(Table1[[#This Row],[Date]],"mmmm")</f>
        <v>March</v>
      </c>
      <c r="E126" s="28">
        <v>2275.6261666666601</v>
      </c>
      <c r="F126" s="29">
        <v>79.9641666666666</v>
      </c>
      <c r="G126" s="30">
        <f t="shared" si="6"/>
        <v>3</v>
      </c>
      <c r="H126" s="30" t="s">
        <v>63</v>
      </c>
      <c r="I126" s="29"/>
      <c r="BL126" s="178"/>
      <c r="BM126" s="179"/>
      <c r="BN126" s="207"/>
      <c r="DG126" s="178"/>
      <c r="DH126" s="179"/>
    </row>
    <row r="127" spans="1:112" ht="14.25" customHeight="1">
      <c r="A127" s="27">
        <v>41702</v>
      </c>
      <c r="B127" s="27" t="str">
        <f>MONTH(Table1[[#This Row],[Trading Interval]])&amp; "/" &amp; DAY(Table1[[#This Row],[Trading Interval]]) &amp; "/" &amp; YEAR(Table1[[#This Row],[Trading Interval]])</f>
        <v>3/5/2018</v>
      </c>
      <c r="C127" s="224">
        <f>CHOOSE(MONTH(Table1[[#This Row],[Date]]),1,1,1,2,2,2,3,3,3,4,4,4)</f>
        <v>1</v>
      </c>
      <c r="D127" s="27" t="str">
        <f>TEXT(Table1[[#This Row],[Date]],"mmmm")</f>
        <v>March</v>
      </c>
      <c r="E127" s="28">
        <v>2016.70516666666</v>
      </c>
      <c r="F127" s="29">
        <v>48.149166666666602</v>
      </c>
      <c r="G127" s="30">
        <f t="shared" si="6"/>
        <v>3</v>
      </c>
      <c r="H127" s="30" t="s">
        <v>63</v>
      </c>
      <c r="I127" s="29"/>
      <c r="BL127" s="176"/>
      <c r="BM127" s="177"/>
      <c r="BN127" s="206"/>
      <c r="DG127" s="176"/>
      <c r="DH127" s="177"/>
    </row>
    <row r="128" spans="1:112" ht="14.25" customHeight="1">
      <c r="A128" s="27">
        <v>41702.5</v>
      </c>
      <c r="B128" s="27" t="str">
        <f>MONTH(Table1[[#This Row],[Trading Interval]])&amp; "/" &amp; DAY(Table1[[#This Row],[Trading Interval]]) &amp; "/" &amp; YEAR(Table1[[#This Row],[Trading Interval]])</f>
        <v>3/5/2018</v>
      </c>
      <c r="C128" s="224">
        <f>CHOOSE(MONTH(Table1[[#This Row],[Date]]),1,1,1,2,2,2,3,3,3,4,4,4)</f>
        <v>1</v>
      </c>
      <c r="D128" s="27" t="str">
        <f>TEXT(Table1[[#This Row],[Date]],"mmmm")</f>
        <v>March</v>
      </c>
      <c r="E128" s="28">
        <v>2550.7890000000002</v>
      </c>
      <c r="F128" s="29">
        <v>72.476249999999993</v>
      </c>
      <c r="G128" s="30">
        <f t="shared" si="6"/>
        <v>3</v>
      </c>
      <c r="H128" s="30" t="s">
        <v>63</v>
      </c>
      <c r="I128" s="29"/>
      <c r="BL128" s="178"/>
      <c r="BM128" s="179"/>
      <c r="BN128" s="207"/>
      <c r="DG128" s="178"/>
      <c r="DH128" s="179"/>
    </row>
    <row r="129" spans="1:112" ht="14.25" customHeight="1">
      <c r="A129" s="27">
        <v>41703</v>
      </c>
      <c r="B129" s="27" t="str">
        <f>MONTH(Table1[[#This Row],[Trading Interval]])&amp; "/" &amp; DAY(Table1[[#This Row],[Trading Interval]]) &amp; "/" &amp; YEAR(Table1[[#This Row],[Trading Interval]])</f>
        <v>3/6/2018</v>
      </c>
      <c r="C129" s="224">
        <f>CHOOSE(MONTH(Table1[[#This Row],[Date]]),1,1,1,2,2,2,3,3,3,4,4,4)</f>
        <v>1</v>
      </c>
      <c r="D129" s="27" t="str">
        <f>TEXT(Table1[[#This Row],[Date]],"mmmm")</f>
        <v>March</v>
      </c>
      <c r="E129" s="28">
        <v>1815.8290833333299</v>
      </c>
      <c r="F129" s="29">
        <v>50.1383333333333</v>
      </c>
      <c r="G129" s="30">
        <f t="shared" si="6"/>
        <v>3</v>
      </c>
      <c r="H129" s="30" t="s">
        <v>63</v>
      </c>
      <c r="I129" s="29"/>
      <c r="BL129" s="176"/>
      <c r="BM129" s="177"/>
      <c r="BN129" s="206"/>
      <c r="DG129" s="176"/>
      <c r="DH129" s="177"/>
    </row>
    <row r="130" spans="1:112" ht="14.25" customHeight="1">
      <c r="A130" s="27">
        <v>41703.5</v>
      </c>
      <c r="B130" s="27" t="str">
        <f>MONTH(Table1[[#This Row],[Trading Interval]])&amp; "/" &amp; DAY(Table1[[#This Row],[Trading Interval]]) &amp; "/" &amp; YEAR(Table1[[#This Row],[Trading Interval]])</f>
        <v>3/6/2018</v>
      </c>
      <c r="C130" s="224">
        <f>CHOOSE(MONTH(Table1[[#This Row],[Date]]),1,1,1,2,2,2,3,3,3,4,4,4)</f>
        <v>1</v>
      </c>
      <c r="D130" s="27" t="str">
        <f>TEXT(Table1[[#This Row],[Date]],"mmmm")</f>
        <v>March</v>
      </c>
      <c r="E130" s="28">
        <v>2059.78404166666</v>
      </c>
      <c r="F130" s="29">
        <v>43.467083333333299</v>
      </c>
      <c r="G130" s="30">
        <f t="shared" si="6"/>
        <v>3</v>
      </c>
      <c r="H130" s="30" t="s">
        <v>63</v>
      </c>
      <c r="I130" s="29"/>
      <c r="BL130" s="178"/>
      <c r="BM130" s="179"/>
      <c r="BN130" s="207"/>
      <c r="DG130" s="178"/>
      <c r="DH130" s="179"/>
    </row>
    <row r="131" spans="1:112" ht="14.25" customHeight="1">
      <c r="A131" s="27">
        <v>41704</v>
      </c>
      <c r="B131" s="27" t="str">
        <f>MONTH(Table1[[#This Row],[Trading Interval]])&amp; "/" &amp; DAY(Table1[[#This Row],[Trading Interval]]) &amp; "/" &amp; YEAR(Table1[[#This Row],[Trading Interval]])</f>
        <v>3/7/2018</v>
      </c>
      <c r="C131" s="224">
        <f>CHOOSE(MONTH(Table1[[#This Row],[Date]]),1,1,1,2,2,2,3,3,3,4,4,4)</f>
        <v>1</v>
      </c>
      <c r="D131" s="27" t="str">
        <f>TEXT(Table1[[#This Row],[Date]],"mmmm")</f>
        <v>March</v>
      </c>
      <c r="E131" s="28">
        <v>1758.11533333333</v>
      </c>
      <c r="F131" s="29">
        <v>35.828333333333298</v>
      </c>
      <c r="G131" s="30">
        <f t="shared" ref="G131:G194" si="9">MONTH(A131)</f>
        <v>3</v>
      </c>
      <c r="H131" s="30" t="s">
        <v>63</v>
      </c>
      <c r="I131" s="29"/>
      <c r="BL131" s="176"/>
      <c r="BM131" s="177"/>
      <c r="BN131" s="206"/>
      <c r="DG131" s="176"/>
      <c r="DH131" s="177"/>
    </row>
    <row r="132" spans="1:112" ht="14.25" customHeight="1">
      <c r="A132" s="27">
        <v>41704.5</v>
      </c>
      <c r="B132" s="27" t="str">
        <f>MONTH(Table1[[#This Row],[Trading Interval]])&amp; "/" &amp; DAY(Table1[[#This Row],[Trading Interval]]) &amp; "/" &amp; YEAR(Table1[[#This Row],[Trading Interval]])</f>
        <v>3/7/2018</v>
      </c>
      <c r="C132" s="224">
        <f>CHOOSE(MONTH(Table1[[#This Row],[Date]]),1,1,1,2,2,2,3,3,3,4,4,4)</f>
        <v>1</v>
      </c>
      <c r="D132" s="27" t="str">
        <f>TEXT(Table1[[#This Row],[Date]],"mmmm")</f>
        <v>March</v>
      </c>
      <c r="E132" s="28">
        <v>2062.8898749999998</v>
      </c>
      <c r="F132" s="29">
        <v>44.240833333333299</v>
      </c>
      <c r="G132" s="30">
        <f t="shared" si="9"/>
        <v>3</v>
      </c>
      <c r="H132" s="30" t="s">
        <v>63</v>
      </c>
      <c r="I132" s="29"/>
      <c r="BL132" s="178"/>
      <c r="BM132" s="179"/>
      <c r="BN132" s="207"/>
      <c r="DG132" s="178"/>
      <c r="DH132" s="179"/>
    </row>
    <row r="133" spans="1:112" ht="14.25" customHeight="1">
      <c r="A133" s="27">
        <v>41705</v>
      </c>
      <c r="B133" s="27" t="str">
        <f>MONTH(Table1[[#This Row],[Trading Interval]])&amp; "/" &amp; DAY(Table1[[#This Row],[Trading Interval]]) &amp; "/" &amp; YEAR(Table1[[#This Row],[Trading Interval]])</f>
        <v>3/8/2018</v>
      </c>
      <c r="C133" s="224">
        <f>CHOOSE(MONTH(Table1[[#This Row],[Date]]),1,1,1,2,2,2,3,3,3,4,4,4)</f>
        <v>1</v>
      </c>
      <c r="D133" s="27" t="str">
        <f>TEXT(Table1[[#This Row],[Date]],"mmmm")</f>
        <v>March</v>
      </c>
      <c r="E133" s="28">
        <v>2008.6056249999999</v>
      </c>
      <c r="F133" s="29">
        <v>48.47625</v>
      </c>
      <c r="G133" s="30">
        <f t="shared" si="9"/>
        <v>3</v>
      </c>
      <c r="H133" s="30" t="s">
        <v>63</v>
      </c>
      <c r="I133" s="29"/>
      <c r="BL133" s="176"/>
      <c r="BM133" s="177"/>
      <c r="BN133" s="206"/>
      <c r="DG133" s="176"/>
      <c r="DH133" s="177"/>
    </row>
    <row r="134" spans="1:112" ht="14.25" customHeight="1">
      <c r="A134" s="27">
        <v>41705.5</v>
      </c>
      <c r="B134" s="27" t="str">
        <f>MONTH(Table1[[#This Row],[Trading Interval]])&amp; "/" &amp; DAY(Table1[[#This Row],[Trading Interval]]) &amp; "/" &amp; YEAR(Table1[[#This Row],[Trading Interval]])</f>
        <v>3/8/2018</v>
      </c>
      <c r="C134" s="224">
        <f>CHOOSE(MONTH(Table1[[#This Row],[Date]]),1,1,1,2,2,2,3,3,3,4,4,4)</f>
        <v>1</v>
      </c>
      <c r="D134" s="27" t="str">
        <f>TEXT(Table1[[#This Row],[Date]],"mmmm")</f>
        <v>March</v>
      </c>
      <c r="E134" s="28">
        <v>2403.17054166666</v>
      </c>
      <c r="F134" s="29">
        <v>64.392083333333304</v>
      </c>
      <c r="G134" s="30">
        <f t="shared" si="9"/>
        <v>3</v>
      </c>
      <c r="H134" s="30" t="s">
        <v>63</v>
      </c>
      <c r="I134" s="29"/>
      <c r="BL134" s="178"/>
      <c r="BM134" s="179"/>
      <c r="BN134" s="207"/>
      <c r="DG134" s="178"/>
      <c r="DH134" s="179"/>
    </row>
    <row r="135" spans="1:112" ht="14.25" customHeight="1">
      <c r="A135" s="27">
        <v>41706</v>
      </c>
      <c r="B135" s="27" t="str">
        <f>MONTH(Table1[[#This Row],[Trading Interval]])&amp; "/" &amp; DAY(Table1[[#This Row],[Trading Interval]]) &amp; "/" &amp; YEAR(Table1[[#This Row],[Trading Interval]])</f>
        <v>3/9/2018</v>
      </c>
      <c r="C135" s="224">
        <f>CHOOSE(MONTH(Table1[[#This Row],[Date]]),1,1,1,2,2,2,3,3,3,4,4,4)</f>
        <v>1</v>
      </c>
      <c r="D135" s="27" t="str">
        <f>TEXT(Table1[[#This Row],[Date]],"mmmm")</f>
        <v>March</v>
      </c>
      <c r="E135" s="28">
        <v>1802.7807499999999</v>
      </c>
      <c r="F135" s="29">
        <v>57.506666666666597</v>
      </c>
      <c r="G135" s="30">
        <f t="shared" si="9"/>
        <v>3</v>
      </c>
      <c r="H135" s="30" t="s">
        <v>63</v>
      </c>
      <c r="I135" s="29"/>
      <c r="BL135" s="176"/>
      <c r="BM135" s="177"/>
      <c r="BN135" s="206"/>
      <c r="DG135" s="176"/>
      <c r="DH135" s="177"/>
    </row>
    <row r="136" spans="1:112" ht="14.25" customHeight="1">
      <c r="A136" s="27">
        <v>41706.5</v>
      </c>
      <c r="B136" s="27" t="str">
        <f>MONTH(Table1[[#This Row],[Trading Interval]])&amp; "/" &amp; DAY(Table1[[#This Row],[Trading Interval]]) &amp; "/" &amp; YEAR(Table1[[#This Row],[Trading Interval]])</f>
        <v>3/9/2018</v>
      </c>
      <c r="C136" s="224">
        <f>CHOOSE(MONTH(Table1[[#This Row],[Date]]),1,1,1,2,2,2,3,3,3,4,4,4)</f>
        <v>1</v>
      </c>
      <c r="D136" s="27" t="str">
        <f>TEXT(Table1[[#This Row],[Date]],"mmmm")</f>
        <v>March</v>
      </c>
      <c r="E136" s="28">
        <v>2012.3384166666599</v>
      </c>
      <c r="F136" s="29">
        <v>60.60125</v>
      </c>
      <c r="G136" s="30">
        <f t="shared" si="9"/>
        <v>3</v>
      </c>
      <c r="H136" s="30" t="s">
        <v>63</v>
      </c>
      <c r="I136" s="29"/>
      <c r="BL136" s="178"/>
      <c r="BM136" s="179"/>
      <c r="BN136" s="207"/>
      <c r="DG136" s="178"/>
      <c r="DH136" s="179"/>
    </row>
    <row r="137" spans="1:112" ht="14.25" customHeight="1">
      <c r="A137" s="27">
        <v>41707</v>
      </c>
      <c r="B137" s="27" t="str">
        <f>MONTH(Table1[[#This Row],[Trading Interval]])&amp; "/" &amp; DAY(Table1[[#This Row],[Trading Interval]]) &amp; "/" &amp; YEAR(Table1[[#This Row],[Trading Interval]])</f>
        <v>3/10/2018</v>
      </c>
      <c r="C137" s="224">
        <f>CHOOSE(MONTH(Table1[[#This Row],[Date]]),1,1,1,2,2,2,3,3,3,4,4,4)</f>
        <v>1</v>
      </c>
      <c r="D137" s="27" t="str">
        <f>TEXT(Table1[[#This Row],[Date]],"mmmm")</f>
        <v>March</v>
      </c>
      <c r="E137" s="28">
        <v>1925.6469583333301</v>
      </c>
      <c r="F137" s="29">
        <v>59.695416666666603</v>
      </c>
      <c r="G137" s="30">
        <f t="shared" si="9"/>
        <v>3</v>
      </c>
      <c r="H137" s="30" t="s">
        <v>63</v>
      </c>
      <c r="I137" s="29"/>
      <c r="BL137" s="176"/>
      <c r="BM137" s="177"/>
      <c r="BN137" s="206"/>
      <c r="DG137" s="176"/>
      <c r="DH137" s="177"/>
    </row>
    <row r="138" spans="1:112" ht="14.25" customHeight="1">
      <c r="A138" s="27">
        <v>41707.5</v>
      </c>
      <c r="B138" s="27" t="str">
        <f>MONTH(Table1[[#This Row],[Trading Interval]])&amp; "/" &amp; DAY(Table1[[#This Row],[Trading Interval]]) &amp; "/" &amp; YEAR(Table1[[#This Row],[Trading Interval]])</f>
        <v>3/10/2018</v>
      </c>
      <c r="C138" s="224">
        <f>CHOOSE(MONTH(Table1[[#This Row],[Date]]),1,1,1,2,2,2,3,3,3,4,4,4)</f>
        <v>1</v>
      </c>
      <c r="D138" s="27" t="str">
        <f>TEXT(Table1[[#This Row],[Date]],"mmmm")</f>
        <v>March</v>
      </c>
      <c r="E138" s="28">
        <v>2278.7637083333302</v>
      </c>
      <c r="F138" s="29">
        <v>63.4149999999999</v>
      </c>
      <c r="G138" s="30">
        <f t="shared" si="9"/>
        <v>3</v>
      </c>
      <c r="H138" s="30" t="s">
        <v>63</v>
      </c>
      <c r="I138" s="29"/>
      <c r="BL138" s="178"/>
      <c r="BM138" s="179"/>
      <c r="BN138" s="207"/>
      <c r="DG138" s="178"/>
      <c r="DH138" s="179"/>
    </row>
    <row r="139" spans="1:112" ht="14.25" customHeight="1">
      <c r="A139" s="27">
        <v>41708</v>
      </c>
      <c r="B139" s="27" t="str">
        <f>MONTH(Table1[[#This Row],[Trading Interval]])&amp; "/" &amp; DAY(Table1[[#This Row],[Trading Interval]]) &amp; "/" &amp; YEAR(Table1[[#This Row],[Trading Interval]])</f>
        <v>3/11/2018</v>
      </c>
      <c r="C139" s="224">
        <f>CHOOSE(MONTH(Table1[[#This Row],[Date]]),1,1,1,2,2,2,3,3,3,4,4,4)</f>
        <v>1</v>
      </c>
      <c r="D139" s="27" t="str">
        <f>TEXT(Table1[[#This Row],[Date]],"mmmm")</f>
        <v>March</v>
      </c>
      <c r="E139" s="28">
        <v>2003.20657142857</v>
      </c>
      <c r="F139" s="29">
        <v>40.586428571428499</v>
      </c>
      <c r="G139" s="30">
        <f t="shared" si="9"/>
        <v>3</v>
      </c>
      <c r="H139" s="30" t="s">
        <v>63</v>
      </c>
      <c r="I139" s="29"/>
      <c r="S139" s="208"/>
      <c r="T139" s="209"/>
      <c r="U139" s="210"/>
      <c r="BL139" s="176"/>
      <c r="BM139" s="177"/>
      <c r="BN139" s="206"/>
      <c r="DG139" s="176"/>
      <c r="DH139" s="177"/>
    </row>
    <row r="140" spans="1:112" ht="14.25" customHeight="1">
      <c r="A140" s="27">
        <v>41708.5</v>
      </c>
      <c r="B140" s="27" t="str">
        <f>MONTH(Table1[[#This Row],[Trading Interval]])&amp; "/" &amp; DAY(Table1[[#This Row],[Trading Interval]]) &amp; "/" &amp; YEAR(Table1[[#This Row],[Trading Interval]])</f>
        <v>3/11/2018</v>
      </c>
      <c r="C140" s="224">
        <f>CHOOSE(MONTH(Table1[[#This Row],[Date]]),1,1,1,2,2,2,3,3,3,4,4,4)</f>
        <v>1</v>
      </c>
      <c r="D140" s="27" t="str">
        <f>TEXT(Table1[[#This Row],[Date]],"mmmm")</f>
        <v>March</v>
      </c>
      <c r="E140" s="28">
        <v>2089.9385833333299</v>
      </c>
      <c r="F140" s="29">
        <v>51.212499999999999</v>
      </c>
      <c r="G140" s="30">
        <f t="shared" si="9"/>
        <v>3</v>
      </c>
      <c r="H140" s="30" t="s">
        <v>63</v>
      </c>
      <c r="I140" s="29"/>
      <c r="S140" s="211"/>
      <c r="T140" s="212"/>
      <c r="U140" s="213"/>
      <c r="BL140" s="178"/>
      <c r="BM140" s="179"/>
      <c r="BN140" s="207"/>
      <c r="DG140" s="178"/>
      <c r="DH140" s="179"/>
    </row>
    <row r="141" spans="1:112" ht="14.25" customHeight="1">
      <c r="A141" s="27">
        <v>41709</v>
      </c>
      <c r="B141" s="27" t="str">
        <f>MONTH(Table1[[#This Row],[Trading Interval]])&amp; "/" &amp; DAY(Table1[[#This Row],[Trading Interval]]) &amp; "/" &amp; YEAR(Table1[[#This Row],[Trading Interval]])</f>
        <v>3/12/2018</v>
      </c>
      <c r="C141" s="224">
        <f>CHOOSE(MONTH(Table1[[#This Row],[Date]]),1,1,1,2,2,2,3,3,3,4,4,4)</f>
        <v>1</v>
      </c>
      <c r="D141" s="27" t="str">
        <f>TEXT(Table1[[#This Row],[Date]],"mmmm")</f>
        <v>March</v>
      </c>
      <c r="E141" s="28">
        <v>1675.94927272727</v>
      </c>
      <c r="F141" s="29">
        <v>32.070454545454503</v>
      </c>
      <c r="G141" s="30">
        <f t="shared" si="9"/>
        <v>3</v>
      </c>
      <c r="H141" s="30" t="s">
        <v>63</v>
      </c>
      <c r="I141" s="29"/>
      <c r="S141" s="211"/>
      <c r="T141" s="212"/>
      <c r="U141" s="213"/>
      <c r="BL141" s="176"/>
      <c r="BM141" s="177"/>
      <c r="BN141" s="206"/>
      <c r="DG141" s="176"/>
      <c r="DH141" s="177"/>
    </row>
    <row r="142" spans="1:112" ht="14.25" customHeight="1">
      <c r="A142" s="27">
        <v>41709.5</v>
      </c>
      <c r="B142" s="27" t="str">
        <f>MONTH(Table1[[#This Row],[Trading Interval]])&amp; "/" &amp; DAY(Table1[[#This Row],[Trading Interval]]) &amp; "/" &amp; YEAR(Table1[[#This Row],[Trading Interval]])</f>
        <v>3/12/2018</v>
      </c>
      <c r="C142" s="224">
        <f>CHOOSE(MONTH(Table1[[#This Row],[Date]]),1,1,1,2,2,2,3,3,3,4,4,4)</f>
        <v>1</v>
      </c>
      <c r="D142" s="27" t="str">
        <f>TEXT(Table1[[#This Row],[Date]],"mmmm")</f>
        <v>March</v>
      </c>
      <c r="E142" s="28">
        <v>2098.6694583333301</v>
      </c>
      <c r="F142" s="29">
        <v>57.2349999999999</v>
      </c>
      <c r="G142" s="30">
        <f t="shared" si="9"/>
        <v>3</v>
      </c>
      <c r="H142" s="30" t="s">
        <v>63</v>
      </c>
      <c r="I142" s="29"/>
      <c r="S142" s="211"/>
      <c r="T142" s="212"/>
      <c r="U142" s="213"/>
      <c r="AI142" s="183" t="s">
        <v>254</v>
      </c>
      <c r="BL142" s="178"/>
      <c r="BM142" s="179"/>
      <c r="BN142" s="207"/>
      <c r="DG142" s="178"/>
      <c r="DH142" s="179"/>
    </row>
    <row r="143" spans="1:112" ht="14.25" customHeight="1">
      <c r="A143" s="27">
        <v>41710</v>
      </c>
      <c r="B143" s="27" t="str">
        <f>MONTH(Table1[[#This Row],[Trading Interval]])&amp; "/" &amp; DAY(Table1[[#This Row],[Trading Interval]]) &amp; "/" &amp; YEAR(Table1[[#This Row],[Trading Interval]])</f>
        <v>3/13/2018</v>
      </c>
      <c r="C143" s="224">
        <f>CHOOSE(MONTH(Table1[[#This Row],[Date]]),1,1,1,2,2,2,3,3,3,4,4,4)</f>
        <v>1</v>
      </c>
      <c r="D143" s="27" t="str">
        <f>TEXT(Table1[[#This Row],[Date]],"mmmm")</f>
        <v>March</v>
      </c>
      <c r="E143" s="28">
        <v>1905.87735</v>
      </c>
      <c r="F143" s="29">
        <v>40.739999999999903</v>
      </c>
      <c r="G143" s="30">
        <f t="shared" si="9"/>
        <v>3</v>
      </c>
      <c r="H143" s="30" t="s">
        <v>63</v>
      </c>
      <c r="I143" s="29"/>
      <c r="S143" s="211"/>
      <c r="T143" s="212"/>
      <c r="U143" s="213"/>
      <c r="AI143" s="184" t="s">
        <v>312</v>
      </c>
      <c r="BL143" s="176"/>
      <c r="BM143" s="177"/>
      <c r="BN143" s="206"/>
      <c r="DG143" s="176"/>
      <c r="DH143" s="177"/>
    </row>
    <row r="144" spans="1:112" ht="14.25" customHeight="1">
      <c r="A144" s="27">
        <v>41710.5</v>
      </c>
      <c r="B144" s="27" t="str">
        <f>MONTH(Table1[[#This Row],[Trading Interval]])&amp; "/" &amp; DAY(Table1[[#This Row],[Trading Interval]]) &amp; "/" &amp; YEAR(Table1[[#This Row],[Trading Interval]])</f>
        <v>3/13/2018</v>
      </c>
      <c r="C144" s="224">
        <f>CHOOSE(MONTH(Table1[[#This Row],[Date]]),1,1,1,2,2,2,3,3,3,4,4,4)</f>
        <v>1</v>
      </c>
      <c r="D144" s="27" t="str">
        <f>TEXT(Table1[[#This Row],[Date]],"mmmm")</f>
        <v>March</v>
      </c>
      <c r="E144" s="28">
        <v>2054.7722916666598</v>
      </c>
      <c r="F144" s="29">
        <v>46.875833333333297</v>
      </c>
      <c r="G144" s="30">
        <f t="shared" si="9"/>
        <v>3</v>
      </c>
      <c r="H144" s="30" t="s">
        <v>63</v>
      </c>
      <c r="I144" s="29"/>
      <c r="S144" s="211"/>
      <c r="T144" s="212"/>
      <c r="U144" s="213"/>
      <c r="AI144" s="184" t="s">
        <v>313</v>
      </c>
      <c r="BL144" s="178"/>
      <c r="BM144" s="179"/>
      <c r="BN144" s="207"/>
      <c r="DG144" s="178"/>
      <c r="DH144" s="179"/>
    </row>
    <row r="145" spans="1:112" ht="14.25" customHeight="1">
      <c r="A145" s="27">
        <v>41711</v>
      </c>
      <c r="B145" s="27" t="str">
        <f>MONTH(Table1[[#This Row],[Trading Interval]])&amp; "/" &amp; DAY(Table1[[#This Row],[Trading Interval]]) &amp; "/" &amp; YEAR(Table1[[#This Row],[Trading Interval]])</f>
        <v>3/14/2018</v>
      </c>
      <c r="C145" s="224">
        <f>CHOOSE(MONTH(Table1[[#This Row],[Date]]),1,1,1,2,2,2,3,3,3,4,4,4)</f>
        <v>1</v>
      </c>
      <c r="D145" s="27" t="str">
        <f>TEXT(Table1[[#This Row],[Date]],"mmmm")</f>
        <v>March</v>
      </c>
      <c r="E145" s="28">
        <v>1897.8969090909</v>
      </c>
      <c r="F145" s="29">
        <v>35.6323636363636</v>
      </c>
      <c r="G145" s="30">
        <f t="shared" si="9"/>
        <v>3</v>
      </c>
      <c r="H145" s="30" t="s">
        <v>63</v>
      </c>
      <c r="I145" s="29"/>
      <c r="S145" s="211"/>
      <c r="T145" s="212"/>
      <c r="U145" s="213"/>
      <c r="AI145" s="184" t="s">
        <v>314</v>
      </c>
      <c r="BL145" s="176"/>
      <c r="BM145" s="177"/>
      <c r="BN145" s="206"/>
      <c r="DG145" s="176"/>
      <c r="DH145" s="177"/>
    </row>
    <row r="146" spans="1:112" ht="14.25" customHeight="1">
      <c r="A146" s="27">
        <v>41711.5</v>
      </c>
      <c r="B146" s="27" t="str">
        <f>MONTH(Table1[[#This Row],[Trading Interval]])&amp; "/" &amp; DAY(Table1[[#This Row],[Trading Interval]]) &amp; "/" &amp; YEAR(Table1[[#This Row],[Trading Interval]])</f>
        <v>3/14/2018</v>
      </c>
      <c r="C146" s="224">
        <f>CHOOSE(MONTH(Table1[[#This Row],[Date]]),1,1,1,2,2,2,3,3,3,4,4,4)</f>
        <v>1</v>
      </c>
      <c r="D146" s="27" t="str">
        <f>TEXT(Table1[[#This Row],[Date]],"mmmm")</f>
        <v>March</v>
      </c>
      <c r="E146" s="28">
        <v>2157.9027500000002</v>
      </c>
      <c r="F146" s="29">
        <v>49.200416666666598</v>
      </c>
      <c r="G146" s="30">
        <f t="shared" si="9"/>
        <v>3</v>
      </c>
      <c r="H146" s="30" t="s">
        <v>63</v>
      </c>
      <c r="I146" s="29"/>
      <c r="S146" s="211"/>
      <c r="T146" s="212"/>
      <c r="U146" s="213"/>
      <c r="AI146" s="184" t="s">
        <v>315</v>
      </c>
      <c r="BL146" s="178"/>
      <c r="BM146" s="179"/>
      <c r="BN146" s="207"/>
      <c r="DG146" s="178"/>
      <c r="DH146" s="179"/>
    </row>
    <row r="147" spans="1:112" ht="14.25" customHeight="1">
      <c r="A147" s="27">
        <v>41712</v>
      </c>
      <c r="B147" s="27" t="str">
        <f>MONTH(Table1[[#This Row],[Trading Interval]])&amp; "/" &amp; DAY(Table1[[#This Row],[Trading Interval]]) &amp; "/" &amp; YEAR(Table1[[#This Row],[Trading Interval]])</f>
        <v>3/15/2018</v>
      </c>
      <c r="C147" s="224">
        <f>CHOOSE(MONTH(Table1[[#This Row],[Date]]),1,1,1,2,2,2,3,3,3,4,4,4)</f>
        <v>1</v>
      </c>
      <c r="D147" s="27" t="str">
        <f>TEXT(Table1[[#This Row],[Date]],"mmmm")</f>
        <v>March</v>
      </c>
      <c r="E147" s="28">
        <v>2109.0095000000001</v>
      </c>
      <c r="F147" s="29">
        <v>50.580750000000002</v>
      </c>
      <c r="G147" s="30">
        <f t="shared" si="9"/>
        <v>3</v>
      </c>
      <c r="H147" s="30" t="s">
        <v>63</v>
      </c>
      <c r="I147" s="29"/>
      <c r="S147" s="211"/>
      <c r="T147" s="212"/>
      <c r="U147" s="213"/>
      <c r="AI147" s="184" t="s">
        <v>272</v>
      </c>
      <c r="BL147" s="176"/>
      <c r="BM147" s="177"/>
      <c r="BN147" s="206"/>
      <c r="DG147" s="176"/>
      <c r="DH147" s="177"/>
    </row>
    <row r="148" spans="1:112" ht="14.25" customHeight="1">
      <c r="A148" s="27">
        <v>41712.5</v>
      </c>
      <c r="B148" s="27" t="str">
        <f>MONTH(Table1[[#This Row],[Trading Interval]])&amp; "/" &amp; DAY(Table1[[#This Row],[Trading Interval]]) &amp; "/" &amp; YEAR(Table1[[#This Row],[Trading Interval]])</f>
        <v>3/15/2018</v>
      </c>
      <c r="C148" s="224">
        <f>CHOOSE(MONTH(Table1[[#This Row],[Date]]),1,1,1,2,2,2,3,3,3,4,4,4)</f>
        <v>1</v>
      </c>
      <c r="D148" s="27" t="str">
        <f>TEXT(Table1[[#This Row],[Date]],"mmmm")</f>
        <v>March</v>
      </c>
      <c r="E148" s="28">
        <v>2259.53731818181</v>
      </c>
      <c r="F148" s="29">
        <v>47.971090909090897</v>
      </c>
      <c r="G148" s="30">
        <f t="shared" si="9"/>
        <v>3</v>
      </c>
      <c r="H148" s="30" t="s">
        <v>63</v>
      </c>
      <c r="I148" s="29"/>
      <c r="S148" s="211"/>
      <c r="T148" s="212"/>
      <c r="U148" s="213"/>
      <c r="AI148" s="184" t="s">
        <v>316</v>
      </c>
      <c r="BL148" s="178"/>
      <c r="BM148" s="179"/>
      <c r="BN148" s="207"/>
      <c r="DG148" s="178"/>
      <c r="DH148" s="179"/>
    </row>
    <row r="149" spans="1:112" ht="14.25" customHeight="1">
      <c r="A149" s="27">
        <v>41713</v>
      </c>
      <c r="B149" s="27" t="str">
        <f>MONTH(Table1[[#This Row],[Trading Interval]])&amp; "/" &amp; DAY(Table1[[#This Row],[Trading Interval]]) &amp; "/" &amp; YEAR(Table1[[#This Row],[Trading Interval]])</f>
        <v>3/16/2018</v>
      </c>
      <c r="C149" s="224">
        <f>CHOOSE(MONTH(Table1[[#This Row],[Date]]),1,1,1,2,2,2,3,3,3,4,4,4)</f>
        <v>1</v>
      </c>
      <c r="D149" s="27" t="str">
        <f>TEXT(Table1[[#This Row],[Date]],"mmmm")</f>
        <v>March</v>
      </c>
      <c r="E149" s="28">
        <v>2036.0522000000001</v>
      </c>
      <c r="F149" s="29">
        <v>56.944499999999998</v>
      </c>
      <c r="G149" s="30">
        <f t="shared" si="9"/>
        <v>3</v>
      </c>
      <c r="H149" s="30" t="s">
        <v>63</v>
      </c>
      <c r="I149" s="29"/>
      <c r="S149" s="211"/>
      <c r="T149" s="212"/>
      <c r="U149" s="213"/>
      <c r="AI149" s="184" t="s">
        <v>317</v>
      </c>
      <c r="BL149" s="176"/>
      <c r="BM149" s="177"/>
      <c r="BN149" s="206"/>
      <c r="DG149" s="176"/>
      <c r="DH149" s="177"/>
    </row>
    <row r="150" spans="1:112" ht="14.25" customHeight="1">
      <c r="A150" s="27">
        <v>41713.5</v>
      </c>
      <c r="B150" s="27" t="str">
        <f>MONTH(Table1[[#This Row],[Trading Interval]])&amp; "/" &amp; DAY(Table1[[#This Row],[Trading Interval]]) &amp; "/" &amp; YEAR(Table1[[#This Row],[Trading Interval]])</f>
        <v>3/16/2018</v>
      </c>
      <c r="C150" s="224">
        <f>CHOOSE(MONTH(Table1[[#This Row],[Date]]),1,1,1,2,2,2,3,3,3,4,4,4)</f>
        <v>1</v>
      </c>
      <c r="D150" s="27" t="str">
        <f>TEXT(Table1[[#This Row],[Date]],"mmmm")</f>
        <v>March</v>
      </c>
      <c r="E150" s="28">
        <v>2303.133875</v>
      </c>
      <c r="F150" s="29">
        <v>55.517916666666601</v>
      </c>
      <c r="G150" s="30">
        <f t="shared" si="9"/>
        <v>3</v>
      </c>
      <c r="H150" s="30" t="s">
        <v>63</v>
      </c>
      <c r="I150" s="29"/>
      <c r="S150" s="211"/>
      <c r="T150" s="212"/>
      <c r="U150" s="213"/>
      <c r="AI150" s="184" t="s">
        <v>318</v>
      </c>
      <c r="BL150" s="178"/>
      <c r="BM150" s="179"/>
      <c r="BN150" s="207"/>
      <c r="DG150" s="178"/>
      <c r="DH150" s="179"/>
    </row>
    <row r="151" spans="1:112" ht="14.25" customHeight="1">
      <c r="A151" s="27">
        <v>41714</v>
      </c>
      <c r="B151" s="27" t="str">
        <f>MONTH(Table1[[#This Row],[Trading Interval]])&amp; "/" &amp; DAY(Table1[[#This Row],[Trading Interval]]) &amp; "/" &amp; YEAR(Table1[[#This Row],[Trading Interval]])</f>
        <v>3/17/2018</v>
      </c>
      <c r="C151" s="224">
        <f>CHOOSE(MONTH(Table1[[#This Row],[Date]]),1,1,1,2,2,2,3,3,3,4,4,4)</f>
        <v>1</v>
      </c>
      <c r="D151" s="27" t="str">
        <f>TEXT(Table1[[#This Row],[Date]],"mmmm")</f>
        <v>March</v>
      </c>
      <c r="E151" s="28">
        <v>1791.6844999999901</v>
      </c>
      <c r="F151" s="29">
        <v>42.779142857142801</v>
      </c>
      <c r="G151" s="30">
        <f t="shared" si="9"/>
        <v>3</v>
      </c>
      <c r="H151" s="30" t="s">
        <v>63</v>
      </c>
      <c r="I151" s="29"/>
      <c r="S151" s="211"/>
      <c r="T151" s="212"/>
      <c r="U151" s="213"/>
      <c r="AI151" s="184" t="s">
        <v>319</v>
      </c>
      <c r="BL151" s="176"/>
      <c r="BM151" s="177"/>
      <c r="BN151" s="206"/>
      <c r="DG151" s="176"/>
      <c r="DH151" s="177"/>
    </row>
    <row r="152" spans="1:112" ht="14.25" customHeight="1">
      <c r="A152" s="27">
        <v>41714.5</v>
      </c>
      <c r="B152" s="27" t="str">
        <f>MONTH(Table1[[#This Row],[Trading Interval]])&amp; "/" &amp; DAY(Table1[[#This Row],[Trading Interval]]) &amp; "/" &amp; YEAR(Table1[[#This Row],[Trading Interval]])</f>
        <v>3/17/2018</v>
      </c>
      <c r="C152" s="224">
        <f>CHOOSE(MONTH(Table1[[#This Row],[Date]]),1,1,1,2,2,2,3,3,3,4,4,4)</f>
        <v>1</v>
      </c>
      <c r="D152" s="27" t="str">
        <f>TEXT(Table1[[#This Row],[Date]],"mmmm")</f>
        <v>March</v>
      </c>
      <c r="E152" s="28">
        <v>2076.2275</v>
      </c>
      <c r="F152" s="29">
        <v>50.096333333333298</v>
      </c>
      <c r="G152" s="30">
        <f t="shared" si="9"/>
        <v>3</v>
      </c>
      <c r="H152" s="30" t="s">
        <v>63</v>
      </c>
      <c r="I152" s="29"/>
      <c r="S152" s="211"/>
      <c r="T152" s="212"/>
      <c r="U152" s="213"/>
      <c r="AI152" s="184" t="s">
        <v>320</v>
      </c>
      <c r="BL152" s="178"/>
      <c r="BM152" s="179"/>
      <c r="BN152" s="207"/>
      <c r="DG152" s="178"/>
      <c r="DH152" s="179"/>
    </row>
    <row r="153" spans="1:112" ht="14.25" customHeight="1">
      <c r="A153" s="27">
        <v>41715</v>
      </c>
      <c r="B153" s="27" t="str">
        <f>MONTH(Table1[[#This Row],[Trading Interval]])&amp; "/" &amp; DAY(Table1[[#This Row],[Trading Interval]]) &amp; "/" &amp; YEAR(Table1[[#This Row],[Trading Interval]])</f>
        <v>3/18/2018</v>
      </c>
      <c r="C153" s="224">
        <f>CHOOSE(MONTH(Table1[[#This Row],[Date]]),1,1,1,2,2,2,3,3,3,4,4,4)</f>
        <v>1</v>
      </c>
      <c r="D153" s="27" t="str">
        <f>TEXT(Table1[[#This Row],[Date]],"mmmm")</f>
        <v>March</v>
      </c>
      <c r="E153" s="28">
        <v>1771.01158333333</v>
      </c>
      <c r="F153" s="29">
        <v>56.752999999999901</v>
      </c>
      <c r="G153" s="30">
        <f t="shared" si="9"/>
        <v>3</v>
      </c>
      <c r="H153" s="30" t="s">
        <v>63</v>
      </c>
      <c r="I153" s="29"/>
      <c r="S153" s="211"/>
      <c r="T153" s="212"/>
      <c r="U153" s="213"/>
      <c r="AI153" s="184" t="s">
        <v>321</v>
      </c>
      <c r="BL153" s="176"/>
      <c r="BM153" s="177"/>
      <c r="BN153" s="206"/>
      <c r="DG153" s="176"/>
      <c r="DH153" s="177"/>
    </row>
    <row r="154" spans="1:112" ht="14.25" customHeight="1">
      <c r="A154" s="27">
        <v>41715.5</v>
      </c>
      <c r="B154" s="27" t="str">
        <f>MONTH(Table1[[#This Row],[Trading Interval]])&amp; "/" &amp; DAY(Table1[[#This Row],[Trading Interval]]) &amp; "/" &amp; YEAR(Table1[[#This Row],[Trading Interval]])</f>
        <v>3/18/2018</v>
      </c>
      <c r="C154" s="224">
        <f>CHOOSE(MONTH(Table1[[#This Row],[Date]]),1,1,1,2,2,2,3,3,3,4,4,4)</f>
        <v>1</v>
      </c>
      <c r="D154" s="27" t="str">
        <f>TEXT(Table1[[#This Row],[Date]],"mmmm")</f>
        <v>March</v>
      </c>
      <c r="E154" s="28">
        <v>2304.1829583333301</v>
      </c>
      <c r="F154" s="29">
        <v>62.233666666666601</v>
      </c>
      <c r="G154" s="30">
        <f t="shared" si="9"/>
        <v>3</v>
      </c>
      <c r="H154" s="30" t="s">
        <v>63</v>
      </c>
      <c r="I154" s="29"/>
      <c r="S154" s="211"/>
      <c r="T154" s="212"/>
      <c r="U154" s="213"/>
      <c r="AI154" s="184" t="s">
        <v>322</v>
      </c>
      <c r="BL154" s="178"/>
      <c r="BM154" s="179"/>
      <c r="BN154" s="207"/>
      <c r="DG154" s="178"/>
      <c r="DH154" s="179"/>
    </row>
    <row r="155" spans="1:112" ht="14.25" customHeight="1">
      <c r="A155" s="27">
        <v>41716</v>
      </c>
      <c r="B155" s="27" t="str">
        <f>MONTH(Table1[[#This Row],[Trading Interval]])&amp; "/" &amp; DAY(Table1[[#This Row],[Trading Interval]]) &amp; "/" &amp; YEAR(Table1[[#This Row],[Trading Interval]])</f>
        <v>3/19/2018</v>
      </c>
      <c r="C155" s="224">
        <f>CHOOSE(MONTH(Table1[[#This Row],[Date]]),1,1,1,2,2,2,3,3,3,4,4,4)</f>
        <v>1</v>
      </c>
      <c r="D155" s="27" t="str">
        <f>TEXT(Table1[[#This Row],[Date]],"mmmm")</f>
        <v>March</v>
      </c>
      <c r="E155" s="28">
        <v>2108.3857083333301</v>
      </c>
      <c r="F155" s="29">
        <v>58.376583333333301</v>
      </c>
      <c r="G155" s="30">
        <f t="shared" si="9"/>
        <v>3</v>
      </c>
      <c r="H155" s="30" t="s">
        <v>63</v>
      </c>
      <c r="I155" s="29"/>
      <c r="S155" s="211"/>
      <c r="T155" s="212"/>
      <c r="U155" s="213"/>
      <c r="AI155" s="184" t="s">
        <v>255</v>
      </c>
      <c r="BL155" s="176"/>
      <c r="BM155" s="177"/>
      <c r="BN155" s="206"/>
      <c r="DG155" s="176"/>
      <c r="DH155" s="177"/>
    </row>
    <row r="156" spans="1:112" ht="14.25" customHeight="1">
      <c r="A156" s="27">
        <v>41716.5</v>
      </c>
      <c r="B156" s="27" t="str">
        <f>MONTH(Table1[[#This Row],[Trading Interval]])&amp; "/" &amp; DAY(Table1[[#This Row],[Trading Interval]]) &amp; "/" &amp; YEAR(Table1[[#This Row],[Trading Interval]])</f>
        <v>3/19/2018</v>
      </c>
      <c r="C156" s="224">
        <f>CHOOSE(MONTH(Table1[[#This Row],[Date]]),1,1,1,2,2,2,3,3,3,4,4,4)</f>
        <v>1</v>
      </c>
      <c r="D156" s="27" t="str">
        <f>TEXT(Table1[[#This Row],[Date]],"mmmm")</f>
        <v>March</v>
      </c>
      <c r="E156" s="28">
        <v>2577.1646249999999</v>
      </c>
      <c r="F156" s="29">
        <v>76.446166666666599</v>
      </c>
      <c r="G156" s="30">
        <f t="shared" si="9"/>
        <v>3</v>
      </c>
      <c r="H156" s="30" t="s">
        <v>63</v>
      </c>
      <c r="I156" s="29"/>
      <c r="S156" s="214"/>
      <c r="T156" s="215"/>
      <c r="U156" s="216"/>
      <c r="BL156" s="178"/>
      <c r="BM156" s="179"/>
      <c r="BN156" s="207"/>
      <c r="DG156" s="178"/>
      <c r="DH156" s="179"/>
    </row>
    <row r="157" spans="1:112" ht="14.25" customHeight="1">
      <c r="A157" s="27">
        <v>41717</v>
      </c>
      <c r="B157" s="27" t="str">
        <f>MONTH(Table1[[#This Row],[Trading Interval]])&amp; "/" &amp; DAY(Table1[[#This Row],[Trading Interval]]) &amp; "/" &amp; YEAR(Table1[[#This Row],[Trading Interval]])</f>
        <v>3/20/2018</v>
      </c>
      <c r="C157" s="224">
        <f>CHOOSE(MONTH(Table1[[#This Row],[Date]]),1,1,1,2,2,2,3,3,3,4,4,4)</f>
        <v>1</v>
      </c>
      <c r="D157" s="27" t="str">
        <f>TEXT(Table1[[#This Row],[Date]],"mmmm")</f>
        <v>March</v>
      </c>
      <c r="E157" s="28">
        <v>2107.1595833333299</v>
      </c>
      <c r="F157" s="29">
        <v>59.417250000000003</v>
      </c>
      <c r="G157" s="30">
        <f t="shared" si="9"/>
        <v>3</v>
      </c>
      <c r="H157" s="30" t="s">
        <v>63</v>
      </c>
      <c r="I157" s="29"/>
      <c r="BL157" s="176"/>
      <c r="BM157" s="177"/>
      <c r="BN157" s="206"/>
      <c r="DG157" s="176"/>
      <c r="DH157" s="177"/>
    </row>
    <row r="158" spans="1:112" ht="14.25" customHeight="1">
      <c r="A158" s="27">
        <v>41717.5</v>
      </c>
      <c r="B158" s="27" t="str">
        <f>MONTH(Table1[[#This Row],[Trading Interval]])&amp; "/" &amp; DAY(Table1[[#This Row],[Trading Interval]]) &amp; "/" &amp; YEAR(Table1[[#This Row],[Trading Interval]])</f>
        <v>3/20/2018</v>
      </c>
      <c r="C158" s="224">
        <f>CHOOSE(MONTH(Table1[[#This Row],[Date]]),1,1,1,2,2,2,3,3,3,4,4,4)</f>
        <v>1</v>
      </c>
      <c r="D158" s="27" t="str">
        <f>TEXT(Table1[[#This Row],[Date]],"mmmm")</f>
        <v>March</v>
      </c>
      <c r="E158" s="28">
        <v>2527.9144166666601</v>
      </c>
      <c r="F158" s="29">
        <v>77.689083333333301</v>
      </c>
      <c r="G158" s="30">
        <f t="shared" si="9"/>
        <v>3</v>
      </c>
      <c r="H158" s="30" t="s">
        <v>63</v>
      </c>
      <c r="I158" s="29"/>
      <c r="BL158" s="178"/>
      <c r="BM158" s="179"/>
      <c r="BN158" s="207"/>
      <c r="DG158" s="178"/>
      <c r="DH158" s="179"/>
    </row>
    <row r="159" spans="1:112" ht="14.25" customHeight="1">
      <c r="A159" s="27">
        <v>41718</v>
      </c>
      <c r="B159" s="27" t="str">
        <f>MONTH(Table1[[#This Row],[Trading Interval]])&amp; "/" &amp; DAY(Table1[[#This Row],[Trading Interval]]) &amp; "/" &amp; YEAR(Table1[[#This Row],[Trading Interval]])</f>
        <v>3/21/2018</v>
      </c>
      <c r="C159" s="224">
        <f>CHOOSE(MONTH(Table1[[#This Row],[Date]]),1,1,1,2,2,2,3,3,3,4,4,4)</f>
        <v>1</v>
      </c>
      <c r="D159" s="27" t="str">
        <f>TEXT(Table1[[#This Row],[Date]],"mmmm")</f>
        <v>March</v>
      </c>
      <c r="E159" s="28">
        <v>2046.2037499999999</v>
      </c>
      <c r="F159" s="29">
        <v>60.7068333333333</v>
      </c>
      <c r="G159" s="30">
        <f t="shared" si="9"/>
        <v>3</v>
      </c>
      <c r="H159" s="30" t="s">
        <v>63</v>
      </c>
      <c r="I159" s="29"/>
      <c r="BL159" s="176"/>
      <c r="BM159" s="177"/>
      <c r="BN159" s="206"/>
      <c r="DG159" s="176"/>
      <c r="DH159" s="177"/>
    </row>
    <row r="160" spans="1:112" ht="14.25" customHeight="1">
      <c r="A160" s="27">
        <v>41718.5</v>
      </c>
      <c r="B160" s="27" t="str">
        <f>MONTH(Table1[[#This Row],[Trading Interval]])&amp; "/" &amp; DAY(Table1[[#This Row],[Trading Interval]]) &amp; "/" &amp; YEAR(Table1[[#This Row],[Trading Interval]])</f>
        <v>3/21/2018</v>
      </c>
      <c r="C160" s="224">
        <f>CHOOSE(MONTH(Table1[[#This Row],[Date]]),1,1,1,2,2,2,3,3,3,4,4,4)</f>
        <v>1</v>
      </c>
      <c r="D160" s="27" t="str">
        <f>TEXT(Table1[[#This Row],[Date]],"mmmm")</f>
        <v>March</v>
      </c>
      <c r="E160" s="28">
        <v>2268.3677916666602</v>
      </c>
      <c r="F160" s="29">
        <v>54.075499999999998</v>
      </c>
      <c r="G160" s="30">
        <f t="shared" si="9"/>
        <v>3</v>
      </c>
      <c r="H160" s="30" t="s">
        <v>63</v>
      </c>
      <c r="I160" s="29"/>
      <c r="BL160" s="178"/>
      <c r="BM160" s="179"/>
      <c r="BN160" s="207"/>
      <c r="DG160" s="178"/>
      <c r="DH160" s="179"/>
    </row>
    <row r="161" spans="1:112" ht="14.25" customHeight="1">
      <c r="A161" s="27">
        <v>41719</v>
      </c>
      <c r="B161" s="27" t="str">
        <f>MONTH(Table1[[#This Row],[Trading Interval]])&amp; "/" &amp; DAY(Table1[[#This Row],[Trading Interval]]) &amp; "/" &amp; YEAR(Table1[[#This Row],[Trading Interval]])</f>
        <v>3/22/2018</v>
      </c>
      <c r="C161" s="224">
        <f>CHOOSE(MONTH(Table1[[#This Row],[Date]]),1,1,1,2,2,2,3,3,3,4,4,4)</f>
        <v>1</v>
      </c>
      <c r="D161" s="27" t="str">
        <f>TEXT(Table1[[#This Row],[Date]],"mmmm")</f>
        <v>March</v>
      </c>
      <c r="E161" s="28">
        <v>1968.2440909090899</v>
      </c>
      <c r="F161" s="29">
        <v>58.074090909090899</v>
      </c>
      <c r="G161" s="30">
        <f t="shared" si="9"/>
        <v>3</v>
      </c>
      <c r="H161" s="30" t="s">
        <v>63</v>
      </c>
      <c r="I161" s="29"/>
      <c r="BL161" s="176"/>
      <c r="BM161" s="177"/>
      <c r="BN161" s="206"/>
      <c r="DG161" s="176"/>
      <c r="DH161" s="177"/>
    </row>
    <row r="162" spans="1:112" ht="14.25" customHeight="1">
      <c r="A162" s="27">
        <v>41719.5</v>
      </c>
      <c r="B162" s="27" t="str">
        <f>MONTH(Table1[[#This Row],[Trading Interval]])&amp; "/" &amp; DAY(Table1[[#This Row],[Trading Interval]]) &amp; "/" &amp; YEAR(Table1[[#This Row],[Trading Interval]])</f>
        <v>3/22/2018</v>
      </c>
      <c r="C162" s="224">
        <f>CHOOSE(MONTH(Table1[[#This Row],[Date]]),1,1,1,2,2,2,3,3,3,4,4,4)</f>
        <v>1</v>
      </c>
      <c r="D162" s="27" t="str">
        <f>TEXT(Table1[[#This Row],[Date]],"mmmm")</f>
        <v>March</v>
      </c>
      <c r="E162" s="28">
        <v>2173.0286249999999</v>
      </c>
      <c r="F162" s="29">
        <v>58.947666666666599</v>
      </c>
      <c r="G162" s="30">
        <f t="shared" si="9"/>
        <v>3</v>
      </c>
      <c r="H162" s="30" t="s">
        <v>63</v>
      </c>
      <c r="I162" s="29"/>
      <c r="BL162" s="178"/>
      <c r="BM162" s="179"/>
      <c r="BN162" s="207"/>
      <c r="DG162" s="178"/>
      <c r="DH162" s="179"/>
    </row>
    <row r="163" spans="1:112" ht="14.25" customHeight="1">
      <c r="A163" s="27">
        <v>41720</v>
      </c>
      <c r="B163" s="27" t="str">
        <f>MONTH(Table1[[#This Row],[Trading Interval]])&amp; "/" &amp; DAY(Table1[[#This Row],[Trading Interval]]) &amp; "/" &amp; YEAR(Table1[[#This Row],[Trading Interval]])</f>
        <v>3/23/2018</v>
      </c>
      <c r="C163" s="224">
        <f>CHOOSE(MONTH(Table1[[#This Row],[Date]]),1,1,1,2,2,2,3,3,3,4,4,4)</f>
        <v>1</v>
      </c>
      <c r="D163" s="27" t="str">
        <f>TEXT(Table1[[#This Row],[Date]],"mmmm")</f>
        <v>March</v>
      </c>
      <c r="E163" s="28">
        <v>2010.4895555555499</v>
      </c>
      <c r="F163" s="29">
        <v>50.550444444444402</v>
      </c>
      <c r="G163" s="30">
        <f t="shared" si="9"/>
        <v>3</v>
      </c>
      <c r="H163" s="30" t="s">
        <v>63</v>
      </c>
      <c r="I163" s="29"/>
      <c r="BL163" s="176"/>
      <c r="BM163" s="177"/>
      <c r="BN163" s="206"/>
      <c r="DG163" s="176"/>
      <c r="DH163" s="177"/>
    </row>
    <row r="164" spans="1:112" ht="14.25" customHeight="1">
      <c r="A164" s="27">
        <v>41720.5</v>
      </c>
      <c r="B164" s="27" t="str">
        <f>MONTH(Table1[[#This Row],[Trading Interval]])&amp; "/" &amp; DAY(Table1[[#This Row],[Trading Interval]]) &amp; "/" &amp; YEAR(Table1[[#This Row],[Trading Interval]])</f>
        <v>3/23/2018</v>
      </c>
      <c r="C164" s="224">
        <f>CHOOSE(MONTH(Table1[[#This Row],[Date]]),1,1,1,2,2,2,3,3,3,4,4,4)</f>
        <v>1</v>
      </c>
      <c r="D164" s="27" t="str">
        <f>TEXT(Table1[[#This Row],[Date]],"mmmm")</f>
        <v>March</v>
      </c>
      <c r="E164" s="28">
        <v>2118.1903750000001</v>
      </c>
      <c r="F164" s="29">
        <v>54.709249999999997</v>
      </c>
      <c r="G164" s="30">
        <f t="shared" si="9"/>
        <v>3</v>
      </c>
      <c r="H164" s="30" t="s">
        <v>63</v>
      </c>
      <c r="I164" s="29"/>
      <c r="BL164" s="178"/>
      <c r="BM164" s="179"/>
      <c r="BN164" s="207"/>
      <c r="DG164" s="178"/>
      <c r="DH164" s="179"/>
    </row>
    <row r="165" spans="1:112" ht="14.25" customHeight="1">
      <c r="A165" s="27">
        <v>41721</v>
      </c>
      <c r="B165" s="27" t="str">
        <f>MONTH(Table1[[#This Row],[Trading Interval]])&amp; "/" &amp; DAY(Table1[[#This Row],[Trading Interval]]) &amp; "/" &amp; YEAR(Table1[[#This Row],[Trading Interval]])</f>
        <v>3/24/2018</v>
      </c>
      <c r="C165" s="224">
        <f>CHOOSE(MONTH(Table1[[#This Row],[Date]]),1,1,1,2,2,2,3,3,3,4,4,4)</f>
        <v>1</v>
      </c>
      <c r="D165" s="27" t="str">
        <f>TEXT(Table1[[#This Row],[Date]],"mmmm")</f>
        <v>March</v>
      </c>
      <c r="E165" s="28">
        <v>1785.1503749999899</v>
      </c>
      <c r="F165" s="29">
        <v>44.055250000000001</v>
      </c>
      <c r="G165" s="30">
        <f t="shared" si="9"/>
        <v>3</v>
      </c>
      <c r="H165" s="30" t="s">
        <v>63</v>
      </c>
      <c r="I165" s="29"/>
      <c r="BL165" s="176"/>
      <c r="BM165" s="177"/>
      <c r="BN165" s="206"/>
      <c r="DG165" s="176"/>
      <c r="DH165" s="177"/>
    </row>
    <row r="166" spans="1:112" ht="14.25" customHeight="1">
      <c r="A166" s="27">
        <v>41721.5</v>
      </c>
      <c r="B166" s="27" t="str">
        <f>MONTH(Table1[[#This Row],[Trading Interval]])&amp; "/" &amp; DAY(Table1[[#This Row],[Trading Interval]]) &amp; "/" &amp; YEAR(Table1[[#This Row],[Trading Interval]])</f>
        <v>3/24/2018</v>
      </c>
      <c r="C166" s="224">
        <f>CHOOSE(MONTH(Table1[[#This Row],[Date]]),1,1,1,2,2,2,3,3,3,4,4,4)</f>
        <v>1</v>
      </c>
      <c r="D166" s="27" t="str">
        <f>TEXT(Table1[[#This Row],[Date]],"mmmm")</f>
        <v>March</v>
      </c>
      <c r="E166" s="28">
        <v>1962.36544999999</v>
      </c>
      <c r="F166" s="29">
        <v>52.375399999999999</v>
      </c>
      <c r="G166" s="30">
        <f t="shared" si="9"/>
        <v>3</v>
      </c>
      <c r="H166" s="30" t="s">
        <v>63</v>
      </c>
      <c r="I166" s="29"/>
      <c r="BL166" s="178"/>
      <c r="BM166" s="179"/>
      <c r="BN166" s="207"/>
      <c r="DG166" s="178"/>
      <c r="DH166" s="179"/>
    </row>
    <row r="167" spans="1:112" ht="14.25" customHeight="1">
      <c r="A167" s="27">
        <v>41722</v>
      </c>
      <c r="B167" s="27" t="str">
        <f>MONTH(Table1[[#This Row],[Trading Interval]])&amp; "/" &amp; DAY(Table1[[#This Row],[Trading Interval]]) &amp; "/" &amp; YEAR(Table1[[#This Row],[Trading Interval]])</f>
        <v>3/25/2018</v>
      </c>
      <c r="C167" s="224">
        <f>CHOOSE(MONTH(Table1[[#This Row],[Date]]),1,1,1,2,2,2,3,3,3,4,4,4)</f>
        <v>1</v>
      </c>
      <c r="D167" s="27" t="str">
        <f>TEXT(Table1[[#This Row],[Date]],"mmmm")</f>
        <v>March</v>
      </c>
      <c r="E167" s="28">
        <v>1752.3128999999999</v>
      </c>
      <c r="F167" s="29">
        <v>56.051000000000002</v>
      </c>
      <c r="G167" s="30">
        <f t="shared" si="9"/>
        <v>3</v>
      </c>
      <c r="H167" s="30" t="s">
        <v>63</v>
      </c>
      <c r="I167" s="29"/>
      <c r="BL167" s="176"/>
      <c r="BM167" s="177"/>
      <c r="BN167" s="206"/>
      <c r="DG167" s="176"/>
      <c r="DH167" s="177"/>
    </row>
    <row r="168" spans="1:112" ht="14.25" customHeight="1">
      <c r="A168" s="27">
        <v>41722.5</v>
      </c>
      <c r="B168" s="27" t="str">
        <f>MONTH(Table1[[#This Row],[Trading Interval]])&amp; "/" &amp; DAY(Table1[[#This Row],[Trading Interval]]) &amp; "/" &amp; YEAR(Table1[[#This Row],[Trading Interval]])</f>
        <v>3/25/2018</v>
      </c>
      <c r="C168" s="224">
        <f>CHOOSE(MONTH(Table1[[#This Row],[Date]]),1,1,1,2,2,2,3,3,3,4,4,4)</f>
        <v>1</v>
      </c>
      <c r="D168" s="27" t="str">
        <f>TEXT(Table1[[#This Row],[Date]],"mmmm")</f>
        <v>March</v>
      </c>
      <c r="E168" s="28">
        <v>1970.0640454545401</v>
      </c>
      <c r="F168" s="29">
        <v>49.247363636363602</v>
      </c>
      <c r="G168" s="30">
        <f t="shared" si="9"/>
        <v>3</v>
      </c>
      <c r="H168" s="30" t="s">
        <v>63</v>
      </c>
      <c r="I168" s="29"/>
      <c r="BL168" s="178"/>
      <c r="BM168" s="179"/>
      <c r="BN168" s="207"/>
      <c r="DG168" s="178"/>
      <c r="DH168" s="179"/>
    </row>
    <row r="169" spans="1:112" ht="14.25" customHeight="1">
      <c r="A169" s="27">
        <v>41723</v>
      </c>
      <c r="B169" s="27" t="str">
        <f>MONTH(Table1[[#This Row],[Trading Interval]])&amp; "/" &amp; DAY(Table1[[#This Row],[Trading Interval]]) &amp; "/" &amp; YEAR(Table1[[#This Row],[Trading Interval]])</f>
        <v>3/26/2018</v>
      </c>
      <c r="C169" s="224">
        <f>CHOOSE(MONTH(Table1[[#This Row],[Date]]),1,1,1,2,2,2,3,3,3,4,4,4)</f>
        <v>1</v>
      </c>
      <c r="D169" s="27" t="str">
        <f>TEXT(Table1[[#This Row],[Date]],"mmmm")</f>
        <v>March</v>
      </c>
      <c r="E169" s="28">
        <v>2105.8021250000002</v>
      </c>
      <c r="F169" s="29">
        <v>51.720125000000003</v>
      </c>
      <c r="G169" s="30">
        <f t="shared" si="9"/>
        <v>3</v>
      </c>
      <c r="H169" s="30" t="s">
        <v>63</v>
      </c>
      <c r="I169" s="29"/>
      <c r="BL169" s="176"/>
      <c r="BM169" s="177"/>
      <c r="BN169" s="206"/>
      <c r="DG169" s="176"/>
      <c r="DH169" s="177"/>
    </row>
    <row r="170" spans="1:112" ht="14.25" customHeight="1">
      <c r="A170" s="27">
        <v>41723.5</v>
      </c>
      <c r="B170" s="27" t="str">
        <f>MONTH(Table1[[#This Row],[Trading Interval]])&amp; "/" &amp; DAY(Table1[[#This Row],[Trading Interval]]) &amp; "/" &amp; YEAR(Table1[[#This Row],[Trading Interval]])</f>
        <v>3/26/2018</v>
      </c>
      <c r="C170" s="224">
        <f>CHOOSE(MONTH(Table1[[#This Row],[Date]]),1,1,1,2,2,2,3,3,3,4,4,4)</f>
        <v>1</v>
      </c>
      <c r="D170" s="27" t="str">
        <f>TEXT(Table1[[#This Row],[Date]],"mmmm")</f>
        <v>March</v>
      </c>
      <c r="E170" s="28">
        <v>2244.6122083333298</v>
      </c>
      <c r="F170" s="29">
        <v>58.361166666666598</v>
      </c>
      <c r="G170" s="30">
        <f t="shared" si="9"/>
        <v>3</v>
      </c>
      <c r="H170" s="30" t="s">
        <v>63</v>
      </c>
      <c r="I170" s="29"/>
      <c r="BL170" s="178"/>
      <c r="BM170" s="179"/>
      <c r="BN170" s="207"/>
      <c r="DG170" s="178"/>
      <c r="DH170" s="179"/>
    </row>
    <row r="171" spans="1:112" ht="14.25" customHeight="1">
      <c r="A171" s="27">
        <v>41724</v>
      </c>
      <c r="B171" s="27" t="str">
        <f>MONTH(Table1[[#This Row],[Trading Interval]])&amp; "/" &amp; DAY(Table1[[#This Row],[Trading Interval]]) &amp; "/" &amp; YEAR(Table1[[#This Row],[Trading Interval]])</f>
        <v>3/27/2018</v>
      </c>
      <c r="C171" s="224">
        <f>CHOOSE(MONTH(Table1[[#This Row],[Date]]),1,1,1,2,2,2,3,3,3,4,4,4)</f>
        <v>1</v>
      </c>
      <c r="D171" s="27" t="str">
        <f>TEXT(Table1[[#This Row],[Date]],"mmmm")</f>
        <v>March</v>
      </c>
      <c r="E171" s="28">
        <v>2130.4705714285701</v>
      </c>
      <c r="F171" s="29">
        <v>39.493714285714198</v>
      </c>
      <c r="G171" s="30">
        <f t="shared" si="9"/>
        <v>3</v>
      </c>
      <c r="H171" s="30" t="s">
        <v>63</v>
      </c>
      <c r="I171" s="29"/>
      <c r="BL171" s="176"/>
      <c r="BM171" s="177"/>
      <c r="BN171" s="206"/>
      <c r="DG171" s="176"/>
      <c r="DH171" s="177"/>
    </row>
    <row r="172" spans="1:112" ht="14.25" customHeight="1">
      <c r="A172" s="27">
        <v>41724.5</v>
      </c>
      <c r="B172" s="27" t="str">
        <f>MONTH(Table1[[#This Row],[Trading Interval]])&amp; "/" &amp; DAY(Table1[[#This Row],[Trading Interval]]) &amp; "/" &amp; YEAR(Table1[[#This Row],[Trading Interval]])</f>
        <v>3/27/2018</v>
      </c>
      <c r="C172" s="224">
        <f>CHOOSE(MONTH(Table1[[#This Row],[Date]]),1,1,1,2,2,2,3,3,3,4,4,4)</f>
        <v>1</v>
      </c>
      <c r="D172" s="27" t="str">
        <f>TEXT(Table1[[#This Row],[Date]],"mmmm")</f>
        <v>March</v>
      </c>
      <c r="E172" s="28">
        <v>2107.2345416666599</v>
      </c>
      <c r="F172" s="29">
        <v>49.298749999999998</v>
      </c>
      <c r="G172" s="30">
        <f t="shared" si="9"/>
        <v>3</v>
      </c>
      <c r="H172" s="30" t="s">
        <v>63</v>
      </c>
      <c r="I172" s="29"/>
      <c r="BL172" s="178"/>
      <c r="BM172" s="179"/>
      <c r="BN172" s="207"/>
      <c r="DG172" s="178"/>
      <c r="DH172" s="179"/>
    </row>
    <row r="173" spans="1:112" ht="14.25" customHeight="1">
      <c r="A173" s="27">
        <v>41725</v>
      </c>
      <c r="B173" s="27" t="str">
        <f>MONTH(Table1[[#This Row],[Trading Interval]])&amp; "/" &amp; DAY(Table1[[#This Row],[Trading Interval]]) &amp; "/" &amp; YEAR(Table1[[#This Row],[Trading Interval]])</f>
        <v>3/28/2018</v>
      </c>
      <c r="C173" s="224">
        <f>CHOOSE(MONTH(Table1[[#This Row],[Date]]),1,1,1,2,2,2,3,3,3,4,4,4)</f>
        <v>1</v>
      </c>
      <c r="D173" s="27" t="str">
        <f>TEXT(Table1[[#This Row],[Date]],"mmmm")</f>
        <v>March</v>
      </c>
      <c r="E173" s="28">
        <v>1890.0461250000001</v>
      </c>
      <c r="F173" s="29">
        <v>56.920916666666599</v>
      </c>
      <c r="G173" s="30">
        <f t="shared" si="9"/>
        <v>3</v>
      </c>
      <c r="H173" s="30" t="s">
        <v>63</v>
      </c>
      <c r="I173" s="29"/>
      <c r="BL173" s="176"/>
      <c r="BM173" s="177"/>
      <c r="BN173" s="206"/>
      <c r="DG173" s="176"/>
      <c r="DH173" s="177"/>
    </row>
    <row r="174" spans="1:112" ht="14.25" customHeight="1">
      <c r="A174" s="27">
        <v>41725.5</v>
      </c>
      <c r="B174" s="27" t="str">
        <f>MONTH(Table1[[#This Row],[Trading Interval]])&amp; "/" &amp; DAY(Table1[[#This Row],[Trading Interval]]) &amp; "/" &amp; YEAR(Table1[[#This Row],[Trading Interval]])</f>
        <v>3/28/2018</v>
      </c>
      <c r="C174" s="224">
        <f>CHOOSE(MONTH(Table1[[#This Row],[Date]]),1,1,1,2,2,2,3,3,3,4,4,4)</f>
        <v>1</v>
      </c>
      <c r="D174" s="27" t="str">
        <f>TEXT(Table1[[#This Row],[Date]],"mmmm")</f>
        <v>March</v>
      </c>
      <c r="E174" s="28">
        <v>2064.86241666666</v>
      </c>
      <c r="F174" s="29">
        <v>47.455500000000001</v>
      </c>
      <c r="G174" s="30">
        <f t="shared" si="9"/>
        <v>3</v>
      </c>
      <c r="H174" s="30" t="s">
        <v>63</v>
      </c>
      <c r="I174" s="29"/>
      <c r="BL174" s="178"/>
      <c r="BM174" s="179"/>
      <c r="BN174" s="207"/>
      <c r="DG174" s="178"/>
      <c r="DH174" s="179"/>
    </row>
    <row r="175" spans="1:112" ht="14.25" customHeight="1">
      <c r="A175" s="27">
        <v>41726</v>
      </c>
      <c r="B175" s="27" t="str">
        <f>MONTH(Table1[[#This Row],[Trading Interval]])&amp; "/" &amp; DAY(Table1[[#This Row],[Trading Interval]]) &amp; "/" &amp; YEAR(Table1[[#This Row],[Trading Interval]])</f>
        <v>3/29/2018</v>
      </c>
      <c r="C175" s="224">
        <f>CHOOSE(MONTH(Table1[[#This Row],[Date]]),1,1,1,2,2,2,3,3,3,4,4,4)</f>
        <v>1</v>
      </c>
      <c r="D175" s="27" t="str">
        <f>TEXT(Table1[[#This Row],[Date]],"mmmm")</f>
        <v>March</v>
      </c>
      <c r="E175" s="28">
        <v>1992.3972777777699</v>
      </c>
      <c r="F175" s="29">
        <v>35.969888888888804</v>
      </c>
      <c r="G175" s="30">
        <f t="shared" si="9"/>
        <v>3</v>
      </c>
      <c r="H175" s="30" t="s">
        <v>63</v>
      </c>
      <c r="I175" s="29"/>
      <c r="BL175" s="176"/>
      <c r="BM175" s="177"/>
      <c r="BN175" s="206"/>
      <c r="CG175" s="183" t="s">
        <v>24</v>
      </c>
      <c r="CH175" s="264" t="s">
        <v>256</v>
      </c>
      <c r="DG175" s="176"/>
      <c r="DH175" s="177"/>
    </row>
    <row r="176" spans="1:112" ht="14.25" customHeight="1">
      <c r="A176" s="27">
        <v>41726.5</v>
      </c>
      <c r="B176" s="27" t="str">
        <f>MONTH(Table1[[#This Row],[Trading Interval]])&amp; "/" &amp; DAY(Table1[[#This Row],[Trading Interval]]) &amp; "/" &amp; YEAR(Table1[[#This Row],[Trading Interval]])</f>
        <v>3/29/2018</v>
      </c>
      <c r="C176" s="224">
        <f>CHOOSE(MONTH(Table1[[#This Row],[Date]]),1,1,1,2,2,2,3,3,3,4,4,4)</f>
        <v>1</v>
      </c>
      <c r="D176" s="27" t="str">
        <f>TEXT(Table1[[#This Row],[Date]],"mmmm")</f>
        <v>March</v>
      </c>
      <c r="E176" s="28">
        <v>2193.5958333333301</v>
      </c>
      <c r="F176" s="29">
        <v>42.944777777777702</v>
      </c>
      <c r="G176" s="30">
        <f t="shared" si="9"/>
        <v>3</v>
      </c>
      <c r="H176" s="30" t="s">
        <v>63</v>
      </c>
      <c r="I176" s="29"/>
      <c r="BL176" s="178"/>
      <c r="BM176" s="179"/>
      <c r="BN176" s="207"/>
      <c r="DG176" s="178"/>
      <c r="DH176" s="179"/>
    </row>
    <row r="177" spans="1:112" ht="14.25" customHeight="1">
      <c r="A177" s="27">
        <v>41727</v>
      </c>
      <c r="B177" s="27" t="str">
        <f>MONTH(Table1[[#This Row],[Trading Interval]])&amp; "/" &amp; DAY(Table1[[#This Row],[Trading Interval]]) &amp; "/" &amp; YEAR(Table1[[#This Row],[Trading Interval]])</f>
        <v>3/30/2018</v>
      </c>
      <c r="C177" s="224">
        <f>CHOOSE(MONTH(Table1[[#This Row],[Date]]),1,1,1,2,2,2,3,3,3,4,4,4)</f>
        <v>1</v>
      </c>
      <c r="D177" s="27" t="str">
        <f>TEXT(Table1[[#This Row],[Date]],"mmmm")</f>
        <v>March</v>
      </c>
      <c r="E177" s="28">
        <v>1713.057875</v>
      </c>
      <c r="F177" s="29">
        <v>36.922249999999998</v>
      </c>
      <c r="G177" s="30">
        <f t="shared" si="9"/>
        <v>3</v>
      </c>
      <c r="H177" s="30" t="s">
        <v>63</v>
      </c>
      <c r="I177" s="29"/>
      <c r="BL177" s="176"/>
      <c r="BM177" s="177"/>
      <c r="BN177" s="206"/>
      <c r="CH177" s="183" t="s">
        <v>257</v>
      </c>
      <c r="DG177" s="176"/>
      <c r="DH177" s="177"/>
    </row>
    <row r="178" spans="1:112" ht="14.25" customHeight="1">
      <c r="A178" s="27">
        <v>41727.5</v>
      </c>
      <c r="B178" s="27" t="str">
        <f>MONTH(Table1[[#This Row],[Trading Interval]])&amp; "/" &amp; DAY(Table1[[#This Row],[Trading Interval]]) &amp; "/" &amp; YEAR(Table1[[#This Row],[Trading Interval]])</f>
        <v>3/30/2018</v>
      </c>
      <c r="C178" s="224">
        <f>CHOOSE(MONTH(Table1[[#This Row],[Date]]),1,1,1,2,2,2,3,3,3,4,4,4)</f>
        <v>1</v>
      </c>
      <c r="D178" s="27" t="str">
        <f>TEXT(Table1[[#This Row],[Date]],"mmmm")</f>
        <v>March</v>
      </c>
      <c r="E178" s="28">
        <v>1844.6421111111099</v>
      </c>
      <c r="F178" s="29">
        <v>36.546333333333301</v>
      </c>
      <c r="G178" s="30">
        <f t="shared" si="9"/>
        <v>3</v>
      </c>
      <c r="H178" s="30" t="s">
        <v>63</v>
      </c>
      <c r="I178" s="29"/>
      <c r="BL178" s="178"/>
      <c r="BM178" s="179"/>
      <c r="BN178" s="207"/>
      <c r="CH178" s="264" t="s">
        <v>312</v>
      </c>
      <c r="CI178" s="264" t="s">
        <v>313</v>
      </c>
      <c r="CJ178" s="264" t="s">
        <v>314</v>
      </c>
      <c r="CK178" s="264" t="s">
        <v>315</v>
      </c>
      <c r="CL178" s="264" t="s">
        <v>272</v>
      </c>
      <c r="CM178" s="264" t="s">
        <v>316</v>
      </c>
      <c r="CN178" s="264" t="s">
        <v>317</v>
      </c>
      <c r="CO178" s="264" t="s">
        <v>318</v>
      </c>
      <c r="CP178" s="264" t="s">
        <v>319</v>
      </c>
      <c r="CQ178" s="264" t="s">
        <v>320</v>
      </c>
      <c r="CR178" s="264" t="s">
        <v>321</v>
      </c>
      <c r="CS178" s="264" t="s">
        <v>322</v>
      </c>
      <c r="CT178" s="264" t="s">
        <v>255</v>
      </c>
      <c r="DG178" s="178"/>
      <c r="DH178" s="179"/>
    </row>
    <row r="179" spans="1:112" ht="14.25" customHeight="1">
      <c r="A179" s="27">
        <v>41728</v>
      </c>
      <c r="B179" s="27" t="str">
        <f>MONTH(Table1[[#This Row],[Trading Interval]])&amp; "/" &amp; DAY(Table1[[#This Row],[Trading Interval]]) &amp; "/" &amp; YEAR(Table1[[#This Row],[Trading Interval]])</f>
        <v>3/31/2018</v>
      </c>
      <c r="C179" s="224">
        <f>CHOOSE(MONTH(Table1[[#This Row],[Date]]),1,1,1,2,2,2,3,3,3,4,4,4)</f>
        <v>1</v>
      </c>
      <c r="D179" s="27" t="str">
        <f>TEXT(Table1[[#This Row],[Date]],"mmmm")</f>
        <v>March</v>
      </c>
      <c r="E179" s="28">
        <v>1794.3062</v>
      </c>
      <c r="F179" s="29">
        <v>37.124400000000001</v>
      </c>
      <c r="G179" s="30">
        <f t="shared" si="9"/>
        <v>3</v>
      </c>
      <c r="H179" s="30" t="s">
        <v>63</v>
      </c>
      <c r="I179" s="29"/>
      <c r="AH179" s="208"/>
      <c r="AI179" s="209"/>
      <c r="AJ179" s="210"/>
      <c r="BL179" s="176"/>
      <c r="BM179" s="177"/>
      <c r="BN179" s="206"/>
      <c r="CG179" t="s">
        <v>372</v>
      </c>
      <c r="CH179" s="186">
        <v>10712.577897186124</v>
      </c>
      <c r="CI179" s="186">
        <v>9724.9029332972314</v>
      </c>
      <c r="CJ179" s="186">
        <v>10105.986512301566</v>
      </c>
      <c r="CK179" s="186">
        <v>8708.3078602452988</v>
      </c>
      <c r="CL179" s="186">
        <v>8836.1599383116827</v>
      </c>
      <c r="CM179" s="186">
        <v>8658.7812959595904</v>
      </c>
      <c r="CN179" s="186">
        <v>9498.7373333333289</v>
      </c>
      <c r="CO179" s="186">
        <v>9291.6349722222203</v>
      </c>
      <c r="CP179" s="186">
        <v>8887.9583787878764</v>
      </c>
      <c r="CQ179" s="186">
        <v>9311.5504690476155</v>
      </c>
      <c r="CR179" s="186">
        <v>8844.1147505411191</v>
      </c>
      <c r="CS179" s="186">
        <v>9222.7054469696923</v>
      </c>
      <c r="CT179" s="186">
        <v>111803.41778820335</v>
      </c>
      <c r="DG179" s="176"/>
      <c r="DH179" s="177"/>
    </row>
    <row r="180" spans="1:112" ht="14.25" customHeight="1">
      <c r="A180" s="27">
        <v>41728.5</v>
      </c>
      <c r="B180" s="27" t="str">
        <f>MONTH(Table1[[#This Row],[Trading Interval]])&amp; "/" &amp; DAY(Table1[[#This Row],[Trading Interval]]) &amp; "/" &amp; YEAR(Table1[[#This Row],[Trading Interval]])</f>
        <v>3/31/2018</v>
      </c>
      <c r="C180" s="224">
        <f>CHOOSE(MONTH(Table1[[#This Row],[Date]]),1,1,1,2,2,2,3,3,3,4,4,4)</f>
        <v>1</v>
      </c>
      <c r="D180" s="27" t="str">
        <f>TEXT(Table1[[#This Row],[Date]],"mmmm")</f>
        <v>March</v>
      </c>
      <c r="E180" s="28">
        <v>1879.9822222222199</v>
      </c>
      <c r="F180" s="29">
        <v>42.941666666666599</v>
      </c>
      <c r="G180" s="30">
        <f t="shared" si="9"/>
        <v>3</v>
      </c>
      <c r="H180" s="30" t="s">
        <v>63</v>
      </c>
      <c r="I180" s="29"/>
      <c r="AH180" s="211"/>
      <c r="AI180" s="212"/>
      <c r="AJ180" s="213"/>
      <c r="BL180" s="178"/>
      <c r="BM180" s="179"/>
      <c r="BN180" s="207"/>
      <c r="DG180" s="178"/>
      <c r="DH180" s="179"/>
    </row>
    <row r="181" spans="1:112" ht="14.25" customHeight="1">
      <c r="A181" s="27">
        <v>41729</v>
      </c>
      <c r="B181" s="27" t="str">
        <f>MONTH(Table1[[#This Row],[Trading Interval]])&amp; "/" &amp; DAY(Table1[[#This Row],[Trading Interval]]) &amp; "/" &amp; YEAR(Table1[[#This Row],[Trading Interval]])</f>
        <v>4/1/2018</v>
      </c>
      <c r="C181" s="224">
        <f>CHOOSE(MONTH(Table1[[#This Row],[Date]]),1,1,1,2,2,2,3,3,3,4,4,4)</f>
        <v>2</v>
      </c>
      <c r="D181" s="27" t="str">
        <f>TEXT(Table1[[#This Row],[Date]],"mmmm")</f>
        <v>April</v>
      </c>
      <c r="E181" s="28">
        <v>1726.2678333333299</v>
      </c>
      <c r="F181" s="29">
        <v>31.945999999999898</v>
      </c>
      <c r="G181" s="30">
        <f t="shared" si="9"/>
        <v>4</v>
      </c>
      <c r="H181" s="30" t="s">
        <v>63</v>
      </c>
      <c r="I181" s="29"/>
      <c r="AH181" s="211"/>
      <c r="AI181" s="212"/>
      <c r="AJ181" s="213"/>
      <c r="BL181" s="176"/>
      <c r="BM181" s="177"/>
      <c r="BN181" s="206"/>
      <c r="DG181" s="176"/>
      <c r="DH181" s="177"/>
    </row>
    <row r="182" spans="1:112" ht="14.25" customHeight="1">
      <c r="A182" s="27">
        <v>41729.5</v>
      </c>
      <c r="B182" s="27" t="str">
        <f>MONTH(Table1[[#This Row],[Trading Interval]])&amp; "/" &amp; DAY(Table1[[#This Row],[Trading Interval]]) &amp; "/" &amp; YEAR(Table1[[#This Row],[Trading Interval]])</f>
        <v>4/1/2018</v>
      </c>
      <c r="C182" s="224">
        <f>CHOOSE(MONTH(Table1[[#This Row],[Date]]),1,1,1,2,2,2,3,3,3,4,4,4)</f>
        <v>2</v>
      </c>
      <c r="D182" s="27" t="str">
        <f>TEXT(Table1[[#This Row],[Date]],"mmmm")</f>
        <v>April</v>
      </c>
      <c r="E182" s="28">
        <v>1909.5529166666599</v>
      </c>
      <c r="F182" s="29">
        <v>50.933333333333302</v>
      </c>
      <c r="G182" s="30">
        <f t="shared" si="9"/>
        <v>4</v>
      </c>
      <c r="H182" s="30" t="s">
        <v>63</v>
      </c>
      <c r="I182" s="29"/>
      <c r="AH182" s="211"/>
      <c r="AI182" s="212"/>
      <c r="AJ182" s="213"/>
      <c r="BL182" s="178"/>
      <c r="BM182" s="179"/>
      <c r="BN182" s="207"/>
      <c r="DG182" s="178"/>
      <c r="DH182" s="179"/>
    </row>
    <row r="183" spans="1:112" ht="14.25" customHeight="1">
      <c r="A183" s="27">
        <v>41730</v>
      </c>
      <c r="B183" s="27" t="str">
        <f>MONTH(Table1[[#This Row],[Trading Interval]])&amp; "/" &amp; DAY(Table1[[#This Row],[Trading Interval]]) &amp; "/" &amp; YEAR(Table1[[#This Row],[Trading Interval]])</f>
        <v>4/2/2018</v>
      </c>
      <c r="C183" s="224">
        <f>CHOOSE(MONTH(Table1[[#This Row],[Date]]),1,1,1,2,2,2,3,3,3,4,4,4)</f>
        <v>2</v>
      </c>
      <c r="D183" s="27" t="str">
        <f>TEXT(Table1[[#This Row],[Date]],"mmmm")</f>
        <v>April</v>
      </c>
      <c r="E183" s="28">
        <v>1895.5373499999901</v>
      </c>
      <c r="F183" s="29">
        <v>53.714300000000001</v>
      </c>
      <c r="G183" s="30">
        <f t="shared" si="9"/>
        <v>4</v>
      </c>
      <c r="H183" s="30" t="s">
        <v>63</v>
      </c>
      <c r="I183" s="29"/>
      <c r="AH183" s="211"/>
      <c r="AI183" s="212"/>
      <c r="AJ183" s="213"/>
      <c r="BL183" s="176"/>
      <c r="BM183" s="177"/>
      <c r="BN183" s="206"/>
      <c r="DG183" s="176"/>
      <c r="DH183" s="177"/>
    </row>
    <row r="184" spans="1:112" ht="14.25" customHeight="1">
      <c r="A184" s="27">
        <v>41730.5</v>
      </c>
      <c r="B184" s="27" t="str">
        <f>MONTH(Table1[[#This Row],[Trading Interval]])&amp; "/" &amp; DAY(Table1[[#This Row],[Trading Interval]]) &amp; "/" &amp; YEAR(Table1[[#This Row],[Trading Interval]])</f>
        <v>4/2/2018</v>
      </c>
      <c r="C184" s="224">
        <f>CHOOSE(MONTH(Table1[[#This Row],[Date]]),1,1,1,2,2,2,3,3,3,4,4,4)</f>
        <v>2</v>
      </c>
      <c r="D184" s="27" t="str">
        <f>TEXT(Table1[[#This Row],[Date]],"mmmm")</f>
        <v>April</v>
      </c>
      <c r="E184" s="28">
        <v>2075.2814583333302</v>
      </c>
      <c r="F184" s="29">
        <v>50.493333333333297</v>
      </c>
      <c r="G184" s="30">
        <f t="shared" si="9"/>
        <v>4</v>
      </c>
      <c r="H184" s="30" t="s">
        <v>63</v>
      </c>
      <c r="I184" s="29"/>
      <c r="AH184" s="211"/>
      <c r="AI184" s="212"/>
      <c r="AJ184" s="213"/>
      <c r="BL184" s="178"/>
      <c r="BM184" s="179"/>
      <c r="BN184" s="207"/>
      <c r="DG184" s="178"/>
      <c r="DH184" s="179"/>
    </row>
    <row r="185" spans="1:112" ht="14.25" customHeight="1">
      <c r="A185" s="27">
        <v>41731</v>
      </c>
      <c r="B185" s="27" t="str">
        <f>MONTH(Table1[[#This Row],[Trading Interval]])&amp; "/" &amp; DAY(Table1[[#This Row],[Trading Interval]]) &amp; "/" &amp; YEAR(Table1[[#This Row],[Trading Interval]])</f>
        <v>4/3/2018</v>
      </c>
      <c r="C185" s="224">
        <f>CHOOSE(MONTH(Table1[[#This Row],[Date]]),1,1,1,2,2,2,3,3,3,4,4,4)</f>
        <v>2</v>
      </c>
      <c r="D185" s="27" t="str">
        <f>TEXT(Table1[[#This Row],[Date]],"mmmm")</f>
        <v>April</v>
      </c>
      <c r="E185" s="28">
        <v>2204.4625000000001</v>
      </c>
      <c r="F185" s="29">
        <v>63.067083333333301</v>
      </c>
      <c r="G185" s="30">
        <f t="shared" si="9"/>
        <v>4</v>
      </c>
      <c r="H185" s="30" t="s">
        <v>63</v>
      </c>
      <c r="I185" s="29"/>
      <c r="AH185" s="211"/>
      <c r="AI185" s="212"/>
      <c r="AJ185" s="213"/>
      <c r="BL185" s="176"/>
      <c r="BM185" s="177"/>
      <c r="BN185" s="206"/>
      <c r="DG185" s="176"/>
      <c r="DH185" s="177"/>
    </row>
    <row r="186" spans="1:112" ht="14.25" customHeight="1">
      <c r="A186" s="27">
        <v>41731.5</v>
      </c>
      <c r="B186" s="27" t="str">
        <f>MONTH(Table1[[#This Row],[Trading Interval]])&amp; "/" &amp; DAY(Table1[[#This Row],[Trading Interval]]) &amp; "/" &amp; YEAR(Table1[[#This Row],[Trading Interval]])</f>
        <v>4/3/2018</v>
      </c>
      <c r="C186" s="224">
        <f>CHOOSE(MONTH(Table1[[#This Row],[Date]]),1,1,1,2,2,2,3,3,3,4,4,4)</f>
        <v>2</v>
      </c>
      <c r="D186" s="27" t="str">
        <f>TEXT(Table1[[#This Row],[Date]],"mmmm")</f>
        <v>April</v>
      </c>
      <c r="E186" s="28">
        <v>2647.4805833333298</v>
      </c>
      <c r="F186" s="29">
        <v>78.320583333333303</v>
      </c>
      <c r="G186" s="30">
        <f t="shared" si="9"/>
        <v>4</v>
      </c>
      <c r="H186" s="30" t="s">
        <v>63</v>
      </c>
      <c r="I186" s="29"/>
      <c r="AH186" s="211"/>
      <c r="AI186" s="212"/>
      <c r="AJ186" s="213"/>
      <c r="BL186" s="178"/>
      <c r="BM186" s="179"/>
      <c r="BN186" s="207"/>
      <c r="DG186" s="178"/>
      <c r="DH186" s="179"/>
    </row>
    <row r="187" spans="1:112" ht="14.25" customHeight="1">
      <c r="A187" s="27">
        <v>41732</v>
      </c>
      <c r="B187" s="27" t="str">
        <f>MONTH(Table1[[#This Row],[Trading Interval]])&amp; "/" &amp; DAY(Table1[[#This Row],[Trading Interval]]) &amp; "/" &amp; YEAR(Table1[[#This Row],[Trading Interval]])</f>
        <v>4/4/2018</v>
      </c>
      <c r="C187" s="224">
        <f>CHOOSE(MONTH(Table1[[#This Row],[Date]]),1,1,1,2,2,2,3,3,3,4,4,4)</f>
        <v>2</v>
      </c>
      <c r="D187" s="27" t="str">
        <f>TEXT(Table1[[#This Row],[Date]],"mmmm")</f>
        <v>April</v>
      </c>
      <c r="E187" s="28">
        <v>1895.28920833333</v>
      </c>
      <c r="F187" s="29">
        <v>62.180583333333303</v>
      </c>
      <c r="G187" s="30">
        <f t="shared" si="9"/>
        <v>4</v>
      </c>
      <c r="H187" s="30" t="s">
        <v>63</v>
      </c>
      <c r="I187" s="29"/>
      <c r="AH187" s="211"/>
      <c r="AI187" s="212"/>
      <c r="AJ187" s="213"/>
      <c r="BL187" s="176"/>
      <c r="BM187" s="177"/>
      <c r="BN187" s="206"/>
      <c r="DG187" s="176"/>
      <c r="DH187" s="177"/>
    </row>
    <row r="188" spans="1:112" ht="14.25" customHeight="1">
      <c r="A188" s="27">
        <v>41732.5</v>
      </c>
      <c r="B188" s="27" t="str">
        <f>MONTH(Table1[[#This Row],[Trading Interval]])&amp; "/" &amp; DAY(Table1[[#This Row],[Trading Interval]]) &amp; "/" &amp; YEAR(Table1[[#This Row],[Trading Interval]])</f>
        <v>4/4/2018</v>
      </c>
      <c r="C188" s="224">
        <f>CHOOSE(MONTH(Table1[[#This Row],[Date]]),1,1,1,2,2,2,3,3,3,4,4,4)</f>
        <v>2</v>
      </c>
      <c r="D188" s="27" t="str">
        <f>TEXT(Table1[[#This Row],[Date]],"mmmm")</f>
        <v>April</v>
      </c>
      <c r="E188" s="28">
        <v>2096.7167083333302</v>
      </c>
      <c r="F188" s="29">
        <v>60.060250000000003</v>
      </c>
      <c r="G188" s="30">
        <f t="shared" si="9"/>
        <v>4</v>
      </c>
      <c r="H188" s="30" t="s">
        <v>63</v>
      </c>
      <c r="I188" s="29"/>
      <c r="AH188" s="211"/>
      <c r="AI188" s="212"/>
      <c r="AJ188" s="213"/>
      <c r="BL188" s="178"/>
      <c r="BM188" s="179"/>
      <c r="BN188" s="207"/>
      <c r="DG188" s="178"/>
      <c r="DH188" s="179"/>
    </row>
    <row r="189" spans="1:112" ht="14.25" customHeight="1">
      <c r="A189" s="27">
        <v>41733</v>
      </c>
      <c r="B189" s="27" t="str">
        <f>MONTH(Table1[[#This Row],[Trading Interval]])&amp; "/" &amp; DAY(Table1[[#This Row],[Trading Interval]]) &amp; "/" &amp; YEAR(Table1[[#This Row],[Trading Interval]])</f>
        <v>4/5/2018</v>
      </c>
      <c r="C189" s="224">
        <f>CHOOSE(MONTH(Table1[[#This Row],[Date]]),1,1,1,2,2,2,3,3,3,4,4,4)</f>
        <v>2</v>
      </c>
      <c r="D189" s="27" t="str">
        <f>TEXT(Table1[[#This Row],[Date]],"mmmm")</f>
        <v>April</v>
      </c>
      <c r="E189" s="28">
        <v>2094.1008333333298</v>
      </c>
      <c r="F189" s="29">
        <v>45.017499999999998</v>
      </c>
      <c r="G189" s="30">
        <f t="shared" si="9"/>
        <v>4</v>
      </c>
      <c r="H189" s="30" t="s">
        <v>63</v>
      </c>
      <c r="I189" s="29"/>
      <c r="AH189" s="211"/>
      <c r="AI189" s="212"/>
      <c r="AJ189" s="213"/>
      <c r="BL189" s="176"/>
      <c r="BM189" s="177"/>
      <c r="BN189" s="206"/>
      <c r="DG189" s="176"/>
      <c r="DH189" s="177"/>
    </row>
    <row r="190" spans="1:112" ht="14.25" customHeight="1">
      <c r="A190" s="27">
        <v>41733.5</v>
      </c>
      <c r="B190" s="27" t="str">
        <f>MONTH(Table1[[#This Row],[Trading Interval]])&amp; "/" &amp; DAY(Table1[[#This Row],[Trading Interval]]) &amp; "/" &amp; YEAR(Table1[[#This Row],[Trading Interval]])</f>
        <v>4/5/2018</v>
      </c>
      <c r="C190" s="224">
        <f>CHOOSE(MONTH(Table1[[#This Row],[Date]]),1,1,1,2,2,2,3,3,3,4,4,4)</f>
        <v>2</v>
      </c>
      <c r="D190" s="27" t="str">
        <f>TEXT(Table1[[#This Row],[Date]],"mmmm")</f>
        <v>April</v>
      </c>
      <c r="E190" s="28">
        <v>2630.4309166666599</v>
      </c>
      <c r="F190" s="29">
        <v>79.766666666666595</v>
      </c>
      <c r="G190" s="30">
        <f t="shared" si="9"/>
        <v>4</v>
      </c>
      <c r="H190" s="30" t="s">
        <v>63</v>
      </c>
      <c r="I190" s="29"/>
      <c r="AH190" s="211"/>
      <c r="AI190" s="212"/>
      <c r="AJ190" s="213"/>
      <c r="BL190" s="178"/>
      <c r="BM190" s="179"/>
      <c r="BN190" s="207"/>
      <c r="DG190" s="178"/>
      <c r="DH190" s="179"/>
    </row>
    <row r="191" spans="1:112" ht="14.25" customHeight="1">
      <c r="A191" s="27">
        <v>41734</v>
      </c>
      <c r="B191" s="27" t="str">
        <f>MONTH(Table1[[#This Row],[Trading Interval]])&amp; "/" &amp; DAY(Table1[[#This Row],[Trading Interval]]) &amp; "/" &amp; YEAR(Table1[[#This Row],[Trading Interval]])</f>
        <v>4/6/2018</v>
      </c>
      <c r="C191" s="224">
        <f>CHOOSE(MONTH(Table1[[#This Row],[Date]]),1,1,1,2,2,2,3,3,3,4,4,4)</f>
        <v>2</v>
      </c>
      <c r="D191" s="27" t="str">
        <f>TEXT(Table1[[#This Row],[Date]],"mmmm")</f>
        <v>April</v>
      </c>
      <c r="E191" s="28">
        <v>1754.1857499999901</v>
      </c>
      <c r="F191" s="29">
        <v>40.561666666666603</v>
      </c>
      <c r="G191" s="30">
        <f t="shared" si="9"/>
        <v>4</v>
      </c>
      <c r="H191" s="30" t="s">
        <v>63</v>
      </c>
      <c r="I191" s="29"/>
      <c r="AH191" s="211"/>
      <c r="AI191" s="212"/>
      <c r="AJ191" s="213"/>
      <c r="BL191" s="176"/>
      <c r="BM191" s="177"/>
      <c r="BN191" s="206"/>
      <c r="DG191" s="176"/>
      <c r="DH191" s="177"/>
    </row>
    <row r="192" spans="1:112" ht="14.25" customHeight="1">
      <c r="A192" s="27">
        <v>41734.5</v>
      </c>
      <c r="B192" s="27" t="str">
        <f>MONTH(Table1[[#This Row],[Trading Interval]])&amp; "/" &amp; DAY(Table1[[#This Row],[Trading Interval]]) &amp; "/" &amp; YEAR(Table1[[#This Row],[Trading Interval]])</f>
        <v>4/6/2018</v>
      </c>
      <c r="C192" s="224">
        <f>CHOOSE(MONTH(Table1[[#This Row],[Date]]),1,1,1,2,2,2,3,3,3,4,4,4)</f>
        <v>2</v>
      </c>
      <c r="D192" s="27" t="str">
        <f>TEXT(Table1[[#This Row],[Date]],"mmmm")</f>
        <v>April</v>
      </c>
      <c r="E192" s="28">
        <v>1884.8855454545401</v>
      </c>
      <c r="F192" s="29">
        <v>47.821818181818102</v>
      </c>
      <c r="G192" s="30">
        <f t="shared" si="9"/>
        <v>4</v>
      </c>
      <c r="H192" s="30" t="s">
        <v>63</v>
      </c>
      <c r="I192" s="29"/>
      <c r="AH192" s="211"/>
      <c r="AI192" s="212"/>
      <c r="AJ192" s="213"/>
      <c r="BL192" s="178"/>
      <c r="BM192" s="179"/>
      <c r="BN192" s="207"/>
      <c r="DG192" s="178"/>
      <c r="DH192" s="179"/>
    </row>
    <row r="193" spans="1:112" ht="14.25" customHeight="1">
      <c r="A193" s="27">
        <v>41735</v>
      </c>
      <c r="B193" s="27" t="str">
        <f>MONTH(Table1[[#This Row],[Trading Interval]])&amp; "/" &amp; DAY(Table1[[#This Row],[Trading Interval]]) &amp; "/" &amp; YEAR(Table1[[#This Row],[Trading Interval]])</f>
        <v>4/7/2018</v>
      </c>
      <c r="C193" s="224">
        <f>CHOOSE(MONTH(Table1[[#This Row],[Date]]),1,1,1,2,2,2,3,3,3,4,4,4)</f>
        <v>2</v>
      </c>
      <c r="D193" s="27" t="str">
        <f>TEXT(Table1[[#This Row],[Date]],"mmmm")</f>
        <v>April</v>
      </c>
      <c r="E193" s="28">
        <v>1949.35475</v>
      </c>
      <c r="F193" s="29">
        <v>43.174583333333302</v>
      </c>
      <c r="G193" s="30">
        <f t="shared" si="9"/>
        <v>4</v>
      </c>
      <c r="H193" s="30" t="s">
        <v>63</v>
      </c>
      <c r="I193" s="29"/>
      <c r="AH193" s="211"/>
      <c r="AI193" s="212"/>
      <c r="AJ193" s="213"/>
      <c r="BL193" s="176"/>
      <c r="BM193" s="177"/>
      <c r="BN193" s="206"/>
      <c r="DG193" s="176"/>
      <c r="DH193" s="177"/>
    </row>
    <row r="194" spans="1:112" ht="14.25" customHeight="1">
      <c r="A194" s="27">
        <v>41735.5</v>
      </c>
      <c r="B194" s="27" t="str">
        <f>MONTH(Table1[[#This Row],[Trading Interval]])&amp; "/" &amp; DAY(Table1[[#This Row],[Trading Interval]]) &amp; "/" &amp; YEAR(Table1[[#This Row],[Trading Interval]])</f>
        <v>4/7/2018</v>
      </c>
      <c r="C194" s="224">
        <f>CHOOSE(MONTH(Table1[[#This Row],[Date]]),1,1,1,2,2,2,3,3,3,4,4,4)</f>
        <v>2</v>
      </c>
      <c r="D194" s="27" t="str">
        <f>TEXT(Table1[[#This Row],[Date]],"mmmm")</f>
        <v>April</v>
      </c>
      <c r="E194" s="28">
        <v>2305.1105416666601</v>
      </c>
      <c r="F194" s="29">
        <v>54.176666666666598</v>
      </c>
      <c r="G194" s="30">
        <f t="shared" si="9"/>
        <v>4</v>
      </c>
      <c r="H194" s="30" t="s">
        <v>63</v>
      </c>
      <c r="I194" s="29"/>
      <c r="AH194" s="211"/>
      <c r="AI194" s="212"/>
      <c r="AJ194" s="213"/>
      <c r="BL194" s="178"/>
      <c r="BM194" s="179"/>
      <c r="BN194" s="207"/>
      <c r="DG194" s="178"/>
      <c r="DH194" s="179"/>
    </row>
    <row r="195" spans="1:112" ht="14.25" customHeight="1">
      <c r="A195" s="27">
        <v>41736</v>
      </c>
      <c r="B195" s="27" t="str">
        <f>MONTH(Table1[[#This Row],[Trading Interval]])&amp; "/" &amp; DAY(Table1[[#This Row],[Trading Interval]]) &amp; "/" &amp; YEAR(Table1[[#This Row],[Trading Interval]])</f>
        <v>4/8/2018</v>
      </c>
      <c r="C195" s="224">
        <f>CHOOSE(MONTH(Table1[[#This Row],[Date]]),1,1,1,2,2,2,3,3,3,4,4,4)</f>
        <v>2</v>
      </c>
      <c r="D195" s="27" t="str">
        <f>TEXT(Table1[[#This Row],[Date]],"mmmm")</f>
        <v>April</v>
      </c>
      <c r="E195" s="28">
        <v>2093.9851249999901</v>
      </c>
      <c r="F195" s="29">
        <v>49.405416666666603</v>
      </c>
      <c r="G195" s="30">
        <f t="shared" ref="G195:G258" si="10">MONTH(A195)</f>
        <v>4</v>
      </c>
      <c r="H195" s="30" t="s">
        <v>63</v>
      </c>
      <c r="I195" s="29"/>
      <c r="AH195" s="211"/>
      <c r="AI195" s="212"/>
      <c r="AJ195" s="213"/>
      <c r="BL195" s="176"/>
      <c r="BM195" s="177"/>
      <c r="BN195" s="206"/>
      <c r="DG195" s="176"/>
      <c r="DH195" s="177"/>
    </row>
    <row r="196" spans="1:112" ht="14.25" customHeight="1">
      <c r="A196" s="27">
        <v>41736.5</v>
      </c>
      <c r="B196" s="27" t="str">
        <f>MONTH(Table1[[#This Row],[Trading Interval]])&amp; "/" &amp; DAY(Table1[[#This Row],[Trading Interval]]) &amp; "/" &amp; YEAR(Table1[[#This Row],[Trading Interval]])</f>
        <v>4/8/2018</v>
      </c>
      <c r="C196" s="224">
        <f>CHOOSE(MONTH(Table1[[#This Row],[Date]]),1,1,1,2,2,2,3,3,3,4,4,4)</f>
        <v>2</v>
      </c>
      <c r="D196" s="27" t="str">
        <f>TEXT(Table1[[#This Row],[Date]],"mmmm")</f>
        <v>April</v>
      </c>
      <c r="E196" s="28">
        <v>2421.5386249999901</v>
      </c>
      <c r="F196" s="29">
        <v>73.729583333333295</v>
      </c>
      <c r="G196" s="30">
        <f t="shared" si="10"/>
        <v>4</v>
      </c>
      <c r="H196" s="30" t="s">
        <v>63</v>
      </c>
      <c r="I196" s="29"/>
      <c r="AH196" s="214"/>
      <c r="AI196" s="215"/>
      <c r="AJ196" s="216"/>
      <c r="BL196" s="178"/>
      <c r="BM196" s="179"/>
      <c r="BN196" s="207"/>
      <c r="DG196" s="178"/>
      <c r="DH196" s="179"/>
    </row>
    <row r="197" spans="1:112" ht="14.25" customHeight="1">
      <c r="A197" s="27">
        <v>41737</v>
      </c>
      <c r="B197" s="27" t="str">
        <f>MONTH(Table1[[#This Row],[Trading Interval]])&amp; "/" &amp; DAY(Table1[[#This Row],[Trading Interval]]) &amp; "/" &amp; YEAR(Table1[[#This Row],[Trading Interval]])</f>
        <v>4/9/2018</v>
      </c>
      <c r="C197" s="224">
        <f>CHOOSE(MONTH(Table1[[#This Row],[Date]]),1,1,1,2,2,2,3,3,3,4,4,4)</f>
        <v>2</v>
      </c>
      <c r="D197" s="27" t="str">
        <f>TEXT(Table1[[#This Row],[Date]],"mmmm")</f>
        <v>April</v>
      </c>
      <c r="E197" s="28">
        <v>1716.26629166666</v>
      </c>
      <c r="F197" s="29">
        <v>44.014999999999901</v>
      </c>
      <c r="G197" s="30">
        <f t="shared" si="10"/>
        <v>4</v>
      </c>
      <c r="H197" s="30" t="s">
        <v>63</v>
      </c>
      <c r="I197" s="29"/>
      <c r="BL197" s="176"/>
      <c r="BM197" s="177"/>
      <c r="BN197" s="206"/>
      <c r="DG197" s="176"/>
      <c r="DH197" s="177"/>
    </row>
    <row r="198" spans="1:112" ht="14.25" customHeight="1">
      <c r="A198" s="27">
        <v>41737.5</v>
      </c>
      <c r="B198" s="27" t="str">
        <f>MONTH(Table1[[#This Row],[Trading Interval]])&amp; "/" &amp; DAY(Table1[[#This Row],[Trading Interval]]) &amp; "/" &amp; YEAR(Table1[[#This Row],[Trading Interval]])</f>
        <v>4/9/2018</v>
      </c>
      <c r="C198" s="224">
        <f>CHOOSE(MONTH(Table1[[#This Row],[Date]]),1,1,1,2,2,2,3,3,3,4,4,4)</f>
        <v>2</v>
      </c>
      <c r="D198" s="27" t="str">
        <f>TEXT(Table1[[#This Row],[Date]],"mmmm")</f>
        <v>April</v>
      </c>
      <c r="E198" s="28">
        <v>1981.6607083333299</v>
      </c>
      <c r="F198" s="29">
        <v>51.409583333333302</v>
      </c>
      <c r="G198" s="30">
        <f t="shared" si="10"/>
        <v>4</v>
      </c>
      <c r="H198" s="30" t="s">
        <v>63</v>
      </c>
      <c r="I198" s="29"/>
      <c r="BL198" s="178"/>
      <c r="BM198" s="179"/>
      <c r="BN198" s="207"/>
      <c r="DG198" s="178"/>
      <c r="DH198" s="179"/>
    </row>
    <row r="199" spans="1:112" ht="14.25" customHeight="1">
      <c r="A199" s="27">
        <v>41738</v>
      </c>
      <c r="B199" s="27" t="str">
        <f>MONTH(Table1[[#This Row],[Trading Interval]])&amp; "/" &amp; DAY(Table1[[#This Row],[Trading Interval]]) &amp; "/" &amp; YEAR(Table1[[#This Row],[Trading Interval]])</f>
        <v>4/10/2018</v>
      </c>
      <c r="C199" s="224">
        <f>CHOOSE(MONTH(Table1[[#This Row],[Date]]),1,1,1,2,2,2,3,3,3,4,4,4)</f>
        <v>2</v>
      </c>
      <c r="D199" s="27" t="str">
        <f>TEXT(Table1[[#This Row],[Date]],"mmmm")</f>
        <v>April</v>
      </c>
      <c r="E199" s="28">
        <v>1874.97291666666</v>
      </c>
      <c r="F199" s="29">
        <v>47.154583333333299</v>
      </c>
      <c r="G199" s="30">
        <f t="shared" si="10"/>
        <v>4</v>
      </c>
      <c r="H199" s="30" t="s">
        <v>63</v>
      </c>
      <c r="I199" s="29"/>
      <c r="BL199" s="176"/>
      <c r="BM199" s="177"/>
      <c r="BN199" s="206"/>
      <c r="DG199" s="176"/>
      <c r="DH199" s="177"/>
    </row>
    <row r="200" spans="1:112" ht="14.25" customHeight="1">
      <c r="A200" s="27">
        <v>41738.5</v>
      </c>
      <c r="B200" s="27" t="str">
        <f>MONTH(Table1[[#This Row],[Trading Interval]])&amp; "/" &amp; DAY(Table1[[#This Row],[Trading Interval]]) &amp; "/" &amp; YEAR(Table1[[#This Row],[Trading Interval]])</f>
        <v>4/10/2018</v>
      </c>
      <c r="C200" s="224">
        <f>CHOOSE(MONTH(Table1[[#This Row],[Date]]),1,1,1,2,2,2,3,3,3,4,4,4)</f>
        <v>2</v>
      </c>
      <c r="D200" s="27" t="str">
        <f>TEXT(Table1[[#This Row],[Date]],"mmmm")</f>
        <v>April</v>
      </c>
      <c r="E200" s="28">
        <v>2096.9939999999901</v>
      </c>
      <c r="F200" s="29">
        <v>65.525416666666601</v>
      </c>
      <c r="G200" s="30">
        <f t="shared" si="10"/>
        <v>4</v>
      </c>
      <c r="H200" s="30" t="s">
        <v>63</v>
      </c>
      <c r="I200" s="29"/>
      <c r="BL200" s="178"/>
      <c r="BM200" s="179"/>
      <c r="BN200" s="207"/>
      <c r="DG200" s="178"/>
      <c r="DH200" s="179"/>
    </row>
    <row r="201" spans="1:112" ht="14.25" customHeight="1">
      <c r="A201" s="27">
        <v>41739</v>
      </c>
      <c r="B201" s="27" t="str">
        <f>MONTH(Table1[[#This Row],[Trading Interval]])&amp; "/" &amp; DAY(Table1[[#This Row],[Trading Interval]]) &amp; "/" &amp; YEAR(Table1[[#This Row],[Trading Interval]])</f>
        <v>4/11/2018</v>
      </c>
      <c r="C201" s="224">
        <f>CHOOSE(MONTH(Table1[[#This Row],[Date]]),1,1,1,2,2,2,3,3,3,4,4,4)</f>
        <v>2</v>
      </c>
      <c r="D201" s="27" t="str">
        <f>TEXT(Table1[[#This Row],[Date]],"mmmm")</f>
        <v>April</v>
      </c>
      <c r="E201" s="28">
        <v>1859.7716666666599</v>
      </c>
      <c r="F201" s="29">
        <v>61.518333333333302</v>
      </c>
      <c r="G201" s="30">
        <f t="shared" si="10"/>
        <v>4</v>
      </c>
      <c r="H201" s="30" t="s">
        <v>63</v>
      </c>
      <c r="I201" s="29"/>
      <c r="BL201" s="176"/>
      <c r="BM201" s="177"/>
      <c r="BN201" s="206"/>
      <c r="DG201" s="176"/>
      <c r="DH201" s="177"/>
    </row>
    <row r="202" spans="1:112" ht="14.25" customHeight="1">
      <c r="A202" s="27">
        <v>41739.5</v>
      </c>
      <c r="B202" s="27" t="str">
        <f>MONTH(Table1[[#This Row],[Trading Interval]])&amp; "/" &amp; DAY(Table1[[#This Row],[Trading Interval]]) &amp; "/" &amp; YEAR(Table1[[#This Row],[Trading Interval]])</f>
        <v>4/11/2018</v>
      </c>
      <c r="C202" s="224">
        <f>CHOOSE(MONTH(Table1[[#This Row],[Date]]),1,1,1,2,2,2,3,3,3,4,4,4)</f>
        <v>2</v>
      </c>
      <c r="D202" s="27" t="str">
        <f>TEXT(Table1[[#This Row],[Date]],"mmmm")</f>
        <v>April</v>
      </c>
      <c r="E202" s="28">
        <v>2115.2125000000001</v>
      </c>
      <c r="F202" s="29">
        <v>79.883750000000006</v>
      </c>
      <c r="G202" s="30">
        <f t="shared" si="10"/>
        <v>4</v>
      </c>
      <c r="H202" s="30" t="s">
        <v>63</v>
      </c>
      <c r="I202" s="29"/>
      <c r="BL202" s="178"/>
      <c r="BM202" s="179"/>
      <c r="BN202" s="207"/>
      <c r="DG202" s="178"/>
      <c r="DH202" s="179"/>
    </row>
    <row r="203" spans="1:112" ht="14.25" customHeight="1">
      <c r="A203" s="27">
        <v>41740</v>
      </c>
      <c r="B203" s="27" t="str">
        <f>MONTH(Table1[[#This Row],[Trading Interval]])&amp; "/" &amp; DAY(Table1[[#This Row],[Trading Interval]]) &amp; "/" &amp; YEAR(Table1[[#This Row],[Trading Interval]])</f>
        <v>4/12/2018</v>
      </c>
      <c r="C203" s="224">
        <f>CHOOSE(MONTH(Table1[[#This Row],[Date]]),1,1,1,2,2,2,3,3,3,4,4,4)</f>
        <v>2</v>
      </c>
      <c r="D203" s="27" t="str">
        <f>TEXT(Table1[[#This Row],[Date]],"mmmm")</f>
        <v>April</v>
      </c>
      <c r="E203" s="28">
        <v>2080.5575833333301</v>
      </c>
      <c r="F203" s="29">
        <v>53.233749999999901</v>
      </c>
      <c r="G203" s="30">
        <f t="shared" si="10"/>
        <v>4</v>
      </c>
      <c r="H203" s="30" t="s">
        <v>63</v>
      </c>
      <c r="I203" s="29"/>
      <c r="BL203" s="176"/>
      <c r="BM203" s="177"/>
      <c r="BN203" s="206"/>
      <c r="DG203" s="176"/>
      <c r="DH203" s="177"/>
    </row>
    <row r="204" spans="1:112" ht="14.25" customHeight="1">
      <c r="A204" s="27">
        <v>41740.5</v>
      </c>
      <c r="B204" s="27" t="str">
        <f>MONTH(Table1[[#This Row],[Trading Interval]])&amp; "/" &amp; DAY(Table1[[#This Row],[Trading Interval]]) &amp; "/" &amp; YEAR(Table1[[#This Row],[Trading Interval]])</f>
        <v>4/12/2018</v>
      </c>
      <c r="C204" s="224">
        <f>CHOOSE(MONTH(Table1[[#This Row],[Date]]),1,1,1,2,2,2,3,3,3,4,4,4)</f>
        <v>2</v>
      </c>
      <c r="D204" s="27" t="str">
        <f>TEXT(Table1[[#This Row],[Date]],"mmmm")</f>
        <v>April</v>
      </c>
      <c r="E204" s="28">
        <v>2572.0059999999999</v>
      </c>
      <c r="F204" s="29">
        <v>88.894999999999996</v>
      </c>
      <c r="G204" s="30">
        <f t="shared" si="10"/>
        <v>4</v>
      </c>
      <c r="H204" s="30" t="s">
        <v>63</v>
      </c>
      <c r="I204" s="29"/>
      <c r="BL204" s="178"/>
      <c r="BM204" s="179"/>
      <c r="BN204" s="207"/>
      <c r="DG204" s="178"/>
      <c r="DH204" s="179"/>
    </row>
    <row r="205" spans="1:112" ht="14.25" customHeight="1">
      <c r="A205" s="27">
        <v>41741</v>
      </c>
      <c r="B205" s="27" t="str">
        <f>MONTH(Table1[[#This Row],[Trading Interval]])&amp; "/" &amp; DAY(Table1[[#This Row],[Trading Interval]]) &amp; "/" &amp; YEAR(Table1[[#This Row],[Trading Interval]])</f>
        <v>4/13/2018</v>
      </c>
      <c r="C205" s="224">
        <f>CHOOSE(MONTH(Table1[[#This Row],[Date]]),1,1,1,2,2,2,3,3,3,4,4,4)</f>
        <v>2</v>
      </c>
      <c r="D205" s="27" t="str">
        <f>TEXT(Table1[[#This Row],[Date]],"mmmm")</f>
        <v>April</v>
      </c>
      <c r="E205" s="28">
        <v>1915.4982</v>
      </c>
      <c r="F205" s="29">
        <v>28.648499999999999</v>
      </c>
      <c r="G205" s="30">
        <f t="shared" si="10"/>
        <v>4</v>
      </c>
      <c r="H205" s="30" t="s">
        <v>63</v>
      </c>
      <c r="I205" s="29"/>
      <c r="BL205" s="176"/>
      <c r="BM205" s="177"/>
      <c r="BN205" s="206"/>
      <c r="DG205" s="176"/>
      <c r="DH205" s="177"/>
    </row>
    <row r="206" spans="1:112" ht="14.25" customHeight="1">
      <c r="A206" s="27">
        <v>41741.5</v>
      </c>
      <c r="B206" s="27" t="str">
        <f>MONTH(Table1[[#This Row],[Trading Interval]])&amp; "/" &amp; DAY(Table1[[#This Row],[Trading Interval]]) &amp; "/" &amp; YEAR(Table1[[#This Row],[Trading Interval]])</f>
        <v>4/13/2018</v>
      </c>
      <c r="C206" s="224">
        <f>CHOOSE(MONTH(Table1[[#This Row],[Date]]),1,1,1,2,2,2,3,3,3,4,4,4)</f>
        <v>2</v>
      </c>
      <c r="D206" s="27" t="str">
        <f>TEXT(Table1[[#This Row],[Date]],"mmmm")</f>
        <v>April</v>
      </c>
      <c r="E206" s="28">
        <v>2139.759</v>
      </c>
      <c r="F206" s="29">
        <v>44.792916666666599</v>
      </c>
      <c r="G206" s="30">
        <f t="shared" si="10"/>
        <v>4</v>
      </c>
      <c r="H206" s="30" t="s">
        <v>63</v>
      </c>
      <c r="I206" s="29"/>
      <c r="BL206" s="178"/>
      <c r="BM206" s="179"/>
      <c r="BN206" s="207"/>
      <c r="DG206" s="178"/>
      <c r="DH206" s="179"/>
    </row>
    <row r="207" spans="1:112" ht="14.25" customHeight="1">
      <c r="A207" s="27">
        <v>41742</v>
      </c>
      <c r="B207" s="27" t="str">
        <f>MONTH(Table1[[#This Row],[Trading Interval]])&amp; "/" &amp; DAY(Table1[[#This Row],[Trading Interval]]) &amp; "/" &amp; YEAR(Table1[[#This Row],[Trading Interval]])</f>
        <v>4/14/2018</v>
      </c>
      <c r="C207" s="224">
        <f>CHOOSE(MONTH(Table1[[#This Row],[Date]]),1,1,1,2,2,2,3,3,3,4,4,4)</f>
        <v>2</v>
      </c>
      <c r="D207" s="27" t="str">
        <f>TEXT(Table1[[#This Row],[Date]],"mmmm")</f>
        <v>April</v>
      </c>
      <c r="E207" s="28">
        <v>1821.2655833333299</v>
      </c>
      <c r="F207" s="29">
        <v>47.22625</v>
      </c>
      <c r="G207" s="30">
        <f t="shared" si="10"/>
        <v>4</v>
      </c>
      <c r="H207" s="30" t="s">
        <v>63</v>
      </c>
      <c r="I207" s="29"/>
      <c r="BL207" s="176"/>
      <c r="BM207" s="177"/>
      <c r="BN207" s="206"/>
      <c r="DG207" s="176"/>
      <c r="DH207" s="177"/>
    </row>
    <row r="208" spans="1:112" ht="14.25" customHeight="1">
      <c r="A208" s="27">
        <v>41742.5</v>
      </c>
      <c r="B208" s="27" t="str">
        <f>MONTH(Table1[[#This Row],[Trading Interval]])&amp; "/" &amp; DAY(Table1[[#This Row],[Trading Interval]]) &amp; "/" &amp; YEAR(Table1[[#This Row],[Trading Interval]])</f>
        <v>4/14/2018</v>
      </c>
      <c r="C208" s="224">
        <f>CHOOSE(MONTH(Table1[[#This Row],[Date]]),1,1,1,2,2,2,3,3,3,4,4,4)</f>
        <v>2</v>
      </c>
      <c r="D208" s="27" t="str">
        <f>TEXT(Table1[[#This Row],[Date]],"mmmm")</f>
        <v>April</v>
      </c>
      <c r="E208" s="28">
        <v>2098.1899166666599</v>
      </c>
      <c r="F208" s="29">
        <v>49.3720833333333</v>
      </c>
      <c r="G208" s="30">
        <f t="shared" si="10"/>
        <v>4</v>
      </c>
      <c r="H208" s="30" t="s">
        <v>63</v>
      </c>
      <c r="I208" s="29"/>
      <c r="BL208" s="178"/>
      <c r="BM208" s="179"/>
      <c r="BN208" s="207"/>
      <c r="DG208" s="178"/>
      <c r="DH208" s="179"/>
    </row>
    <row r="209" spans="1:112" ht="14.25" customHeight="1">
      <c r="A209" s="27">
        <v>41743</v>
      </c>
      <c r="B209" s="27" t="str">
        <f>MONTH(Table1[[#This Row],[Trading Interval]])&amp; "/" &amp; DAY(Table1[[#This Row],[Trading Interval]]) &amp; "/" &amp; YEAR(Table1[[#This Row],[Trading Interval]])</f>
        <v>4/15/2018</v>
      </c>
      <c r="C209" s="224">
        <f>CHOOSE(MONTH(Table1[[#This Row],[Date]]),1,1,1,2,2,2,3,3,3,4,4,4)</f>
        <v>2</v>
      </c>
      <c r="D209" s="27" t="str">
        <f>TEXT(Table1[[#This Row],[Date]],"mmmm")</f>
        <v>April</v>
      </c>
      <c r="E209" s="28">
        <v>1740.50766666666</v>
      </c>
      <c r="F209" s="29">
        <v>51.491666666666603</v>
      </c>
      <c r="G209" s="30">
        <f t="shared" si="10"/>
        <v>4</v>
      </c>
      <c r="H209" s="30" t="s">
        <v>63</v>
      </c>
      <c r="I209" s="29"/>
      <c r="BL209" s="176"/>
      <c r="BM209" s="177"/>
      <c r="BN209" s="206"/>
      <c r="DG209" s="176"/>
      <c r="DH209" s="177"/>
    </row>
    <row r="210" spans="1:112" ht="14.25" customHeight="1">
      <c r="A210" s="27">
        <v>41743.5</v>
      </c>
      <c r="B210" s="27" t="str">
        <f>MONTH(Table1[[#This Row],[Trading Interval]])&amp; "/" &amp; DAY(Table1[[#This Row],[Trading Interval]]) &amp; "/" &amp; YEAR(Table1[[#This Row],[Trading Interval]])</f>
        <v>4/15/2018</v>
      </c>
      <c r="C210" s="224">
        <f>CHOOSE(MONTH(Table1[[#This Row],[Date]]),1,1,1,2,2,2,3,3,3,4,4,4)</f>
        <v>2</v>
      </c>
      <c r="D210" s="27" t="str">
        <f>TEXT(Table1[[#This Row],[Date]],"mmmm")</f>
        <v>April</v>
      </c>
      <c r="E210" s="28">
        <v>2164.19929166666</v>
      </c>
      <c r="F210" s="29">
        <v>53.55</v>
      </c>
      <c r="G210" s="30">
        <f t="shared" si="10"/>
        <v>4</v>
      </c>
      <c r="H210" s="30" t="s">
        <v>63</v>
      </c>
      <c r="I210" s="29"/>
      <c r="BL210" s="178"/>
      <c r="BM210" s="179"/>
      <c r="BN210" s="207"/>
      <c r="DG210" s="178"/>
      <c r="DH210" s="179"/>
    </row>
    <row r="211" spans="1:112" ht="14.25" customHeight="1">
      <c r="A211" s="27">
        <v>41744</v>
      </c>
      <c r="B211" s="27" t="str">
        <f>MONTH(Table1[[#This Row],[Trading Interval]])&amp; "/" &amp; DAY(Table1[[#This Row],[Trading Interval]]) &amp; "/" &amp; YEAR(Table1[[#This Row],[Trading Interval]])</f>
        <v>4/16/2018</v>
      </c>
      <c r="C211" s="224">
        <f>CHOOSE(MONTH(Table1[[#This Row],[Date]]),1,1,1,2,2,2,3,3,3,4,4,4)</f>
        <v>2</v>
      </c>
      <c r="D211" s="27" t="str">
        <f>TEXT(Table1[[#This Row],[Date]],"mmmm")</f>
        <v>April</v>
      </c>
      <c r="E211" s="28">
        <v>2045.9454166666601</v>
      </c>
      <c r="F211" s="29">
        <v>52.564166666666601</v>
      </c>
      <c r="G211" s="30">
        <f t="shared" si="10"/>
        <v>4</v>
      </c>
      <c r="H211" s="30" t="s">
        <v>63</v>
      </c>
      <c r="I211" s="29"/>
      <c r="BL211" s="176"/>
      <c r="BM211" s="177"/>
      <c r="BN211" s="206"/>
      <c r="DG211" s="176"/>
      <c r="DH211" s="177"/>
    </row>
    <row r="212" spans="1:112" ht="14.25" customHeight="1">
      <c r="A212" s="27">
        <v>41744.5</v>
      </c>
      <c r="B212" s="27" t="str">
        <f>MONTH(Table1[[#This Row],[Trading Interval]])&amp; "/" &amp; DAY(Table1[[#This Row],[Trading Interval]]) &amp; "/" &amp; YEAR(Table1[[#This Row],[Trading Interval]])</f>
        <v>4/16/2018</v>
      </c>
      <c r="C212" s="224">
        <f>CHOOSE(MONTH(Table1[[#This Row],[Date]]),1,1,1,2,2,2,3,3,3,4,4,4)</f>
        <v>2</v>
      </c>
      <c r="D212" s="27" t="str">
        <f>TEXT(Table1[[#This Row],[Date]],"mmmm")</f>
        <v>April</v>
      </c>
      <c r="E212" s="28">
        <v>2398.56170833333</v>
      </c>
      <c r="F212" s="29">
        <v>56.3049999999999</v>
      </c>
      <c r="G212" s="30">
        <f t="shared" si="10"/>
        <v>4</v>
      </c>
      <c r="H212" s="30" t="s">
        <v>63</v>
      </c>
      <c r="I212" s="29"/>
      <c r="BL212" s="178"/>
      <c r="BM212" s="179"/>
      <c r="BN212" s="207"/>
      <c r="DG212" s="178"/>
      <c r="DH212" s="179"/>
    </row>
    <row r="213" spans="1:112" ht="14.25" customHeight="1">
      <c r="A213" s="27">
        <v>41745</v>
      </c>
      <c r="B213" s="27" t="str">
        <f>MONTH(Table1[[#This Row],[Trading Interval]])&amp; "/" &amp; DAY(Table1[[#This Row],[Trading Interval]]) &amp; "/" &amp; YEAR(Table1[[#This Row],[Trading Interval]])</f>
        <v>4/17/2018</v>
      </c>
      <c r="C213" s="224">
        <f>CHOOSE(MONTH(Table1[[#This Row],[Date]]),1,1,1,2,2,2,3,3,3,4,4,4)</f>
        <v>2</v>
      </c>
      <c r="D213" s="27" t="str">
        <f>TEXT(Table1[[#This Row],[Date]],"mmmm")</f>
        <v>April</v>
      </c>
      <c r="E213" s="28">
        <v>2048.9234999999999</v>
      </c>
      <c r="F213" s="29">
        <v>50.992916666666602</v>
      </c>
      <c r="G213" s="30">
        <f t="shared" si="10"/>
        <v>4</v>
      </c>
      <c r="H213" s="30" t="s">
        <v>63</v>
      </c>
      <c r="I213" s="29"/>
      <c r="BL213" s="176"/>
      <c r="BM213" s="177"/>
      <c r="BN213" s="206"/>
      <c r="DG213" s="176"/>
      <c r="DH213" s="177"/>
    </row>
    <row r="214" spans="1:112" ht="14.25" customHeight="1">
      <c r="A214" s="27">
        <v>41745.5</v>
      </c>
      <c r="B214" s="27" t="str">
        <f>MONTH(Table1[[#This Row],[Trading Interval]])&amp; "/" &amp; DAY(Table1[[#This Row],[Trading Interval]]) &amp; "/" &amp; YEAR(Table1[[#This Row],[Trading Interval]])</f>
        <v>4/17/2018</v>
      </c>
      <c r="C214" s="224">
        <f>CHOOSE(MONTH(Table1[[#This Row],[Date]]),1,1,1,2,2,2,3,3,3,4,4,4)</f>
        <v>2</v>
      </c>
      <c r="D214" s="27" t="str">
        <f>TEXT(Table1[[#This Row],[Date]],"mmmm")</f>
        <v>April</v>
      </c>
      <c r="E214" s="28">
        <v>2373.5059999999999</v>
      </c>
      <c r="F214" s="29">
        <v>54.992916666666602</v>
      </c>
      <c r="G214" s="30">
        <f t="shared" si="10"/>
        <v>4</v>
      </c>
      <c r="H214" s="30" t="s">
        <v>63</v>
      </c>
      <c r="I214" s="29"/>
      <c r="BL214" s="178"/>
      <c r="BM214" s="179"/>
      <c r="BN214" s="207"/>
      <c r="DG214" s="178"/>
      <c r="DH214" s="179"/>
    </row>
    <row r="215" spans="1:112" ht="14.25" customHeight="1">
      <c r="A215" s="27">
        <v>41746</v>
      </c>
      <c r="B215" s="27" t="str">
        <f>MONTH(Table1[[#This Row],[Trading Interval]])&amp; "/" &amp; DAY(Table1[[#This Row],[Trading Interval]]) &amp; "/" &amp; YEAR(Table1[[#This Row],[Trading Interval]])</f>
        <v>4/18/2018</v>
      </c>
      <c r="C215" s="224">
        <f>CHOOSE(MONTH(Table1[[#This Row],[Date]]),1,1,1,2,2,2,3,3,3,4,4,4)</f>
        <v>2</v>
      </c>
      <c r="D215" s="27" t="str">
        <f>TEXT(Table1[[#This Row],[Date]],"mmmm")</f>
        <v>April</v>
      </c>
      <c r="E215" s="28">
        <v>1995.30845833333</v>
      </c>
      <c r="F215" s="29">
        <v>50.9091666666666</v>
      </c>
      <c r="G215" s="30">
        <f t="shared" si="10"/>
        <v>4</v>
      </c>
      <c r="H215" s="30" t="s">
        <v>63</v>
      </c>
      <c r="I215" s="29"/>
      <c r="BL215" s="176"/>
      <c r="BM215" s="177"/>
      <c r="BN215" s="206"/>
      <c r="DG215" s="176"/>
      <c r="DH215" s="177"/>
    </row>
    <row r="216" spans="1:112" ht="14.25" customHeight="1">
      <c r="A216" s="27">
        <v>41746.5</v>
      </c>
      <c r="B216" s="27" t="str">
        <f>MONTH(Table1[[#This Row],[Trading Interval]])&amp; "/" &amp; DAY(Table1[[#This Row],[Trading Interval]]) &amp; "/" &amp; YEAR(Table1[[#This Row],[Trading Interval]])</f>
        <v>4/18/2018</v>
      </c>
      <c r="C216" s="224">
        <f>CHOOSE(MONTH(Table1[[#This Row],[Date]]),1,1,1,2,2,2,3,3,3,4,4,4)</f>
        <v>2</v>
      </c>
      <c r="D216" s="27" t="str">
        <f>TEXT(Table1[[#This Row],[Date]],"mmmm")</f>
        <v>April</v>
      </c>
      <c r="E216" s="28">
        <v>2278.0785833333298</v>
      </c>
      <c r="F216" s="29">
        <v>50.233333333333299</v>
      </c>
      <c r="G216" s="30">
        <f t="shared" si="10"/>
        <v>4</v>
      </c>
      <c r="H216" s="30" t="s">
        <v>63</v>
      </c>
      <c r="I216" s="29"/>
      <c r="BL216" s="178"/>
      <c r="BM216" s="179"/>
      <c r="BN216" s="207"/>
      <c r="DG216" s="178"/>
      <c r="DH216" s="179"/>
    </row>
    <row r="217" spans="1:112" ht="14.25" customHeight="1">
      <c r="A217" s="27">
        <v>41747</v>
      </c>
      <c r="B217" s="27" t="str">
        <f>MONTH(Table1[[#This Row],[Trading Interval]])&amp; "/" &amp; DAY(Table1[[#This Row],[Trading Interval]]) &amp; "/" &amp; YEAR(Table1[[#This Row],[Trading Interval]])</f>
        <v>4/19/2018</v>
      </c>
      <c r="C217" s="224">
        <f>CHOOSE(MONTH(Table1[[#This Row],[Date]]),1,1,1,2,2,2,3,3,3,4,4,4)</f>
        <v>2</v>
      </c>
      <c r="D217" s="27" t="str">
        <f>TEXT(Table1[[#This Row],[Date]],"mmmm")</f>
        <v>April</v>
      </c>
      <c r="E217" s="28">
        <v>1923.8526666666601</v>
      </c>
      <c r="F217" s="29">
        <v>45.06</v>
      </c>
      <c r="G217" s="30">
        <f t="shared" si="10"/>
        <v>4</v>
      </c>
      <c r="H217" s="30" t="s">
        <v>63</v>
      </c>
      <c r="I217" s="29"/>
      <c r="BL217" s="176"/>
      <c r="BM217" s="177"/>
      <c r="BN217" s="206"/>
      <c r="DG217" s="176"/>
      <c r="DH217" s="177"/>
    </row>
    <row r="218" spans="1:112" ht="14.25" customHeight="1">
      <c r="A218" s="27">
        <v>41747.5</v>
      </c>
      <c r="B218" s="27" t="str">
        <f>MONTH(Table1[[#This Row],[Trading Interval]])&amp; "/" &amp; DAY(Table1[[#This Row],[Trading Interval]]) &amp; "/" &amp; YEAR(Table1[[#This Row],[Trading Interval]])</f>
        <v>4/19/2018</v>
      </c>
      <c r="C218" s="224">
        <f>CHOOSE(MONTH(Table1[[#This Row],[Date]]),1,1,1,2,2,2,3,3,3,4,4,4)</f>
        <v>2</v>
      </c>
      <c r="D218" s="27" t="str">
        <f>TEXT(Table1[[#This Row],[Date]],"mmmm")</f>
        <v>April</v>
      </c>
      <c r="E218" s="28">
        <v>2298.48358333333</v>
      </c>
      <c r="F218" s="29">
        <v>48.699583333333301</v>
      </c>
      <c r="G218" s="30">
        <f t="shared" si="10"/>
        <v>4</v>
      </c>
      <c r="H218" s="30" t="s">
        <v>63</v>
      </c>
      <c r="I218" s="29"/>
      <c r="BL218" s="178"/>
      <c r="BM218" s="179"/>
      <c r="BN218" s="207"/>
      <c r="DG218" s="178"/>
      <c r="DH218" s="179"/>
    </row>
    <row r="219" spans="1:112" ht="14.25" customHeight="1">
      <c r="A219" s="27">
        <v>41748</v>
      </c>
      <c r="B219" s="27" t="str">
        <f>MONTH(Table1[[#This Row],[Trading Interval]])&amp; "/" &amp; DAY(Table1[[#This Row],[Trading Interval]]) &amp; "/" &amp; YEAR(Table1[[#This Row],[Trading Interval]])</f>
        <v>4/20/2018</v>
      </c>
      <c r="C219" s="224">
        <f>CHOOSE(MONTH(Table1[[#This Row],[Date]]),1,1,1,2,2,2,3,3,3,4,4,4)</f>
        <v>2</v>
      </c>
      <c r="D219" s="27" t="str">
        <f>TEXT(Table1[[#This Row],[Date]],"mmmm")</f>
        <v>April</v>
      </c>
      <c r="E219" s="28">
        <v>1924.03687499999</v>
      </c>
      <c r="F219" s="29">
        <v>48.758333333333297</v>
      </c>
      <c r="G219" s="30">
        <f t="shared" si="10"/>
        <v>4</v>
      </c>
      <c r="H219" s="30" t="s">
        <v>63</v>
      </c>
      <c r="I219" s="29"/>
      <c r="BL219" s="176"/>
      <c r="BM219" s="177"/>
      <c r="BN219" s="206"/>
      <c r="DG219" s="176"/>
      <c r="DH219" s="177"/>
    </row>
    <row r="220" spans="1:112" ht="14.25" customHeight="1">
      <c r="A220" s="27">
        <v>41748.5</v>
      </c>
      <c r="B220" s="27" t="str">
        <f>MONTH(Table1[[#This Row],[Trading Interval]])&amp; "/" &amp; DAY(Table1[[#This Row],[Trading Interval]]) &amp; "/" &amp; YEAR(Table1[[#This Row],[Trading Interval]])</f>
        <v>4/20/2018</v>
      </c>
      <c r="C220" s="224">
        <f>CHOOSE(MONTH(Table1[[#This Row],[Date]]),1,1,1,2,2,2,3,3,3,4,4,4)</f>
        <v>2</v>
      </c>
      <c r="D220" s="27" t="str">
        <f>TEXT(Table1[[#This Row],[Date]],"mmmm")</f>
        <v>April</v>
      </c>
      <c r="E220" s="28">
        <v>2205.9349166666598</v>
      </c>
      <c r="F220" s="29">
        <v>48.168333333333301</v>
      </c>
      <c r="G220" s="30">
        <f t="shared" si="10"/>
        <v>4</v>
      </c>
      <c r="H220" s="30" t="s">
        <v>63</v>
      </c>
      <c r="I220" s="29"/>
      <c r="BL220" s="178"/>
      <c r="BM220" s="179"/>
      <c r="BN220" s="207"/>
      <c r="DG220" s="178"/>
      <c r="DH220" s="179"/>
    </row>
    <row r="221" spans="1:112" ht="14.25" customHeight="1">
      <c r="A221" s="27">
        <v>41749</v>
      </c>
      <c r="B221" s="27" t="str">
        <f>MONTH(Table1[[#This Row],[Trading Interval]])&amp; "/" &amp; DAY(Table1[[#This Row],[Trading Interval]]) &amp; "/" &amp; YEAR(Table1[[#This Row],[Trading Interval]])</f>
        <v>4/21/2018</v>
      </c>
      <c r="C221" s="224">
        <f>CHOOSE(MONTH(Table1[[#This Row],[Date]]),1,1,1,2,2,2,3,3,3,4,4,4)</f>
        <v>2</v>
      </c>
      <c r="D221" s="27" t="str">
        <f>TEXT(Table1[[#This Row],[Date]],"mmmm")</f>
        <v>April</v>
      </c>
      <c r="E221" s="28">
        <v>1731.95370833333</v>
      </c>
      <c r="F221" s="29">
        <v>50.261666666666599</v>
      </c>
      <c r="G221" s="30">
        <f t="shared" si="10"/>
        <v>4</v>
      </c>
      <c r="H221" s="30" t="s">
        <v>63</v>
      </c>
      <c r="I221" s="29"/>
      <c r="BL221" s="176"/>
      <c r="BM221" s="177"/>
      <c r="BN221" s="206"/>
      <c r="DG221" s="176"/>
      <c r="DH221" s="177"/>
    </row>
    <row r="222" spans="1:112" ht="14.25" customHeight="1">
      <c r="A222" s="27">
        <v>41749.5</v>
      </c>
      <c r="B222" s="27" t="str">
        <f>MONTH(Table1[[#This Row],[Trading Interval]])&amp; "/" &amp; DAY(Table1[[#This Row],[Trading Interval]]) &amp; "/" &amp; YEAR(Table1[[#This Row],[Trading Interval]])</f>
        <v>4/21/2018</v>
      </c>
      <c r="C222" s="224">
        <f>CHOOSE(MONTH(Table1[[#This Row],[Date]]),1,1,1,2,2,2,3,3,3,4,4,4)</f>
        <v>2</v>
      </c>
      <c r="D222" s="27" t="str">
        <f>TEXT(Table1[[#This Row],[Date]],"mmmm")</f>
        <v>April</v>
      </c>
      <c r="E222" s="28">
        <v>1932.3406666666599</v>
      </c>
      <c r="F222" s="29">
        <v>47.798333333333296</v>
      </c>
      <c r="G222" s="30">
        <f t="shared" si="10"/>
        <v>4</v>
      </c>
      <c r="H222" s="30" t="s">
        <v>63</v>
      </c>
      <c r="I222" s="29"/>
      <c r="BL222" s="178"/>
      <c r="BM222" s="179"/>
      <c r="BN222" s="207"/>
      <c r="DG222" s="178"/>
      <c r="DH222" s="179"/>
    </row>
    <row r="223" spans="1:112" ht="14.25" customHeight="1">
      <c r="A223" s="27">
        <v>41750</v>
      </c>
      <c r="B223" s="27" t="str">
        <f>MONTH(Table1[[#This Row],[Trading Interval]])&amp; "/" &amp; DAY(Table1[[#This Row],[Trading Interval]]) &amp; "/" &amp; YEAR(Table1[[#This Row],[Trading Interval]])</f>
        <v>4/22/2018</v>
      </c>
      <c r="C223" s="224">
        <f>CHOOSE(MONTH(Table1[[#This Row],[Date]]),1,1,1,2,2,2,3,3,3,4,4,4)</f>
        <v>2</v>
      </c>
      <c r="D223" s="27" t="str">
        <f>TEXT(Table1[[#This Row],[Date]],"mmmm")</f>
        <v>April</v>
      </c>
      <c r="E223" s="28">
        <v>1618.6572916666601</v>
      </c>
      <c r="F223" s="29">
        <v>49.244166666666601</v>
      </c>
      <c r="G223" s="30">
        <f t="shared" si="10"/>
        <v>4</v>
      </c>
      <c r="H223" s="30" t="s">
        <v>63</v>
      </c>
      <c r="I223" s="29"/>
      <c r="BL223" s="176"/>
      <c r="BM223" s="177"/>
      <c r="BN223" s="206"/>
      <c r="DG223" s="176"/>
      <c r="DH223" s="177"/>
    </row>
    <row r="224" spans="1:112" ht="14.25" customHeight="1">
      <c r="A224" s="27">
        <v>41750.5</v>
      </c>
      <c r="B224" s="27" t="str">
        <f>MONTH(Table1[[#This Row],[Trading Interval]])&amp; "/" &amp; DAY(Table1[[#This Row],[Trading Interval]]) &amp; "/" &amp; YEAR(Table1[[#This Row],[Trading Interval]])</f>
        <v>4/22/2018</v>
      </c>
      <c r="C224" s="224">
        <f>CHOOSE(MONTH(Table1[[#This Row],[Date]]),1,1,1,2,2,2,3,3,3,4,4,4)</f>
        <v>2</v>
      </c>
      <c r="D224" s="27" t="str">
        <f>TEXT(Table1[[#This Row],[Date]],"mmmm")</f>
        <v>April</v>
      </c>
      <c r="E224" s="28">
        <v>1923.4404583333301</v>
      </c>
      <c r="F224" s="29">
        <v>50.734583333333298</v>
      </c>
      <c r="G224" s="30">
        <f t="shared" si="10"/>
        <v>4</v>
      </c>
      <c r="H224" s="30" t="s">
        <v>63</v>
      </c>
      <c r="I224" s="29"/>
      <c r="BL224" s="178"/>
      <c r="BM224" s="179"/>
      <c r="BN224" s="207"/>
      <c r="DG224" s="178"/>
      <c r="DH224" s="179"/>
    </row>
    <row r="225" spans="1:112" ht="14.25" customHeight="1">
      <c r="A225" s="27">
        <v>41751</v>
      </c>
      <c r="B225" s="27" t="str">
        <f>MONTH(Table1[[#This Row],[Trading Interval]])&amp; "/" &amp; DAY(Table1[[#This Row],[Trading Interval]]) &amp; "/" &amp; YEAR(Table1[[#This Row],[Trading Interval]])</f>
        <v>4/23/2018</v>
      </c>
      <c r="C225" s="224">
        <f>CHOOSE(MONTH(Table1[[#This Row],[Date]]),1,1,1,2,2,2,3,3,3,4,4,4)</f>
        <v>2</v>
      </c>
      <c r="D225" s="27" t="str">
        <f>TEXT(Table1[[#This Row],[Date]],"mmmm")</f>
        <v>April</v>
      </c>
      <c r="E225" s="28">
        <v>1879.78416666666</v>
      </c>
      <c r="F225" s="29">
        <v>53.69</v>
      </c>
      <c r="G225" s="30">
        <f t="shared" si="10"/>
        <v>4</v>
      </c>
      <c r="H225" s="30" t="s">
        <v>63</v>
      </c>
      <c r="I225" s="29"/>
      <c r="BL225" s="176"/>
      <c r="BM225" s="177"/>
      <c r="BN225" s="206"/>
      <c r="DG225" s="176"/>
      <c r="DH225" s="177"/>
    </row>
    <row r="226" spans="1:112" ht="14.25" customHeight="1">
      <c r="A226" s="27">
        <v>41751.5</v>
      </c>
      <c r="B226" s="27" t="str">
        <f>MONTH(Table1[[#This Row],[Trading Interval]])&amp; "/" &amp; DAY(Table1[[#This Row],[Trading Interval]]) &amp; "/" &amp; YEAR(Table1[[#This Row],[Trading Interval]])</f>
        <v>4/23/2018</v>
      </c>
      <c r="C226" s="224">
        <f>CHOOSE(MONTH(Table1[[#This Row],[Date]]),1,1,1,2,2,2,3,3,3,4,4,4)</f>
        <v>2</v>
      </c>
      <c r="D226" s="27" t="str">
        <f>TEXT(Table1[[#This Row],[Date]],"mmmm")</f>
        <v>April</v>
      </c>
      <c r="E226" s="28">
        <v>2109.7046666666602</v>
      </c>
      <c r="F226" s="29">
        <v>53.271666666666597</v>
      </c>
      <c r="G226" s="30">
        <f t="shared" si="10"/>
        <v>4</v>
      </c>
      <c r="H226" s="30" t="s">
        <v>63</v>
      </c>
      <c r="I226" s="29"/>
      <c r="BL226" s="178"/>
      <c r="BM226" s="179"/>
      <c r="BN226" s="207"/>
      <c r="DG226" s="178"/>
      <c r="DH226" s="179"/>
    </row>
    <row r="227" spans="1:112" ht="14.25" customHeight="1">
      <c r="A227" s="27">
        <v>41752</v>
      </c>
      <c r="B227" s="27" t="str">
        <f>MONTH(Table1[[#This Row],[Trading Interval]])&amp; "/" &amp; DAY(Table1[[#This Row],[Trading Interval]]) &amp; "/" &amp; YEAR(Table1[[#This Row],[Trading Interval]])</f>
        <v>4/24/2018</v>
      </c>
      <c r="C227" s="224">
        <f>CHOOSE(MONTH(Table1[[#This Row],[Date]]),1,1,1,2,2,2,3,3,3,4,4,4)</f>
        <v>2</v>
      </c>
      <c r="D227" s="27" t="str">
        <f>TEXT(Table1[[#This Row],[Date]],"mmmm")</f>
        <v>April</v>
      </c>
      <c r="E227" s="28">
        <v>1805.62670833333</v>
      </c>
      <c r="F227" s="29">
        <v>49.4508333333333</v>
      </c>
      <c r="G227" s="30">
        <f t="shared" si="10"/>
        <v>4</v>
      </c>
      <c r="H227" s="30" t="s">
        <v>63</v>
      </c>
      <c r="I227" s="29"/>
      <c r="BL227" s="176"/>
      <c r="BM227" s="177"/>
      <c r="BN227" s="206"/>
      <c r="DG227" s="176"/>
      <c r="DH227" s="177"/>
    </row>
    <row r="228" spans="1:112" ht="14.25" customHeight="1">
      <c r="A228" s="27">
        <v>41752.5</v>
      </c>
      <c r="B228" s="27" t="str">
        <f>MONTH(Table1[[#This Row],[Trading Interval]])&amp; "/" &amp; DAY(Table1[[#This Row],[Trading Interval]]) &amp; "/" &amp; YEAR(Table1[[#This Row],[Trading Interval]])</f>
        <v>4/24/2018</v>
      </c>
      <c r="C228" s="224">
        <f>CHOOSE(MONTH(Table1[[#This Row],[Date]]),1,1,1,2,2,2,3,3,3,4,4,4)</f>
        <v>2</v>
      </c>
      <c r="D228" s="27" t="str">
        <f>TEXT(Table1[[#This Row],[Date]],"mmmm")</f>
        <v>April</v>
      </c>
      <c r="E228" s="28">
        <v>2094.1961249999999</v>
      </c>
      <c r="F228" s="29">
        <v>52.059166666666599</v>
      </c>
      <c r="G228" s="30">
        <f t="shared" si="10"/>
        <v>4</v>
      </c>
      <c r="H228" s="30" t="s">
        <v>63</v>
      </c>
      <c r="I228" s="29"/>
      <c r="BL228" s="178"/>
      <c r="BM228" s="179"/>
      <c r="BN228" s="207"/>
      <c r="DG228" s="178"/>
      <c r="DH228" s="179"/>
    </row>
    <row r="229" spans="1:112" ht="14.25" customHeight="1">
      <c r="A229" s="27">
        <v>41753</v>
      </c>
      <c r="B229" s="27" t="str">
        <f>MONTH(Table1[[#This Row],[Trading Interval]])&amp; "/" &amp; DAY(Table1[[#This Row],[Trading Interval]]) &amp; "/" &amp; YEAR(Table1[[#This Row],[Trading Interval]])</f>
        <v>4/25/2018</v>
      </c>
      <c r="C229" s="224">
        <f>CHOOSE(MONTH(Table1[[#This Row],[Date]]),1,1,1,2,2,2,3,3,3,4,4,4)</f>
        <v>2</v>
      </c>
      <c r="D229" s="27" t="str">
        <f>TEXT(Table1[[#This Row],[Date]],"mmmm")</f>
        <v>April</v>
      </c>
      <c r="E229" s="28">
        <v>1835.2183333333301</v>
      </c>
      <c r="F229" s="29">
        <v>37.89</v>
      </c>
      <c r="G229" s="30">
        <f t="shared" si="10"/>
        <v>4</v>
      </c>
      <c r="H229" s="30" t="s">
        <v>63</v>
      </c>
      <c r="I229" s="29"/>
      <c r="BL229" s="176"/>
      <c r="BM229" s="177"/>
      <c r="BN229" s="206"/>
      <c r="DG229" s="176"/>
      <c r="DH229" s="177"/>
    </row>
    <row r="230" spans="1:112" ht="14.25" customHeight="1">
      <c r="A230" s="27">
        <v>41753.5</v>
      </c>
      <c r="B230" s="27" t="str">
        <f>MONTH(Table1[[#This Row],[Trading Interval]])&amp; "/" &amp; DAY(Table1[[#This Row],[Trading Interval]]) &amp; "/" &amp; YEAR(Table1[[#This Row],[Trading Interval]])</f>
        <v>4/25/2018</v>
      </c>
      <c r="C230" s="224">
        <f>CHOOSE(MONTH(Table1[[#This Row],[Date]]),1,1,1,2,2,2,3,3,3,4,4,4)</f>
        <v>2</v>
      </c>
      <c r="D230" s="27" t="str">
        <f>TEXT(Table1[[#This Row],[Date]],"mmmm")</f>
        <v>April</v>
      </c>
      <c r="E230" s="28">
        <v>2135.9254999999998</v>
      </c>
      <c r="F230" s="29">
        <v>45.816666666666599</v>
      </c>
      <c r="G230" s="30">
        <f t="shared" si="10"/>
        <v>4</v>
      </c>
      <c r="H230" s="30" t="s">
        <v>63</v>
      </c>
      <c r="I230" s="29"/>
      <c r="BL230" s="178"/>
      <c r="BM230" s="179"/>
      <c r="BN230" s="207"/>
      <c r="DG230" s="178"/>
      <c r="DH230" s="179"/>
    </row>
    <row r="231" spans="1:112" ht="14.25" customHeight="1">
      <c r="A231" s="27">
        <v>41754</v>
      </c>
      <c r="B231" s="27" t="str">
        <f>MONTH(Table1[[#This Row],[Trading Interval]])&amp; "/" &amp; DAY(Table1[[#This Row],[Trading Interval]]) &amp; "/" &amp; YEAR(Table1[[#This Row],[Trading Interval]])</f>
        <v>4/26/2018</v>
      </c>
      <c r="C231" s="224">
        <f>CHOOSE(MONTH(Table1[[#This Row],[Date]]),1,1,1,2,2,2,3,3,3,4,4,4)</f>
        <v>2</v>
      </c>
      <c r="D231" s="27" t="str">
        <f>TEXT(Table1[[#This Row],[Date]],"mmmm")</f>
        <v>April</v>
      </c>
      <c r="E231" s="28">
        <v>1650.9535000000001</v>
      </c>
      <c r="F231" s="29">
        <v>36.757083333333298</v>
      </c>
      <c r="G231" s="30">
        <f t="shared" si="10"/>
        <v>4</v>
      </c>
      <c r="H231" s="30" t="s">
        <v>63</v>
      </c>
      <c r="I231" s="29"/>
      <c r="BL231" s="176"/>
      <c r="BM231" s="177"/>
      <c r="BN231" s="206"/>
      <c r="DG231" s="176"/>
      <c r="DH231" s="177"/>
    </row>
    <row r="232" spans="1:112" ht="14.25" customHeight="1">
      <c r="A232" s="27">
        <v>41754.5</v>
      </c>
      <c r="B232" s="27" t="str">
        <f>MONTH(Table1[[#This Row],[Trading Interval]])&amp; "/" &amp; DAY(Table1[[#This Row],[Trading Interval]]) &amp; "/" &amp; YEAR(Table1[[#This Row],[Trading Interval]])</f>
        <v>4/26/2018</v>
      </c>
      <c r="C232" s="224">
        <f>CHOOSE(MONTH(Table1[[#This Row],[Date]]),1,1,1,2,2,2,3,3,3,4,4,4)</f>
        <v>2</v>
      </c>
      <c r="D232" s="27" t="str">
        <f>TEXT(Table1[[#This Row],[Date]],"mmmm")</f>
        <v>April</v>
      </c>
      <c r="E232" s="28">
        <v>1909.9368750000001</v>
      </c>
      <c r="F232" s="29">
        <v>44.214583333333302</v>
      </c>
      <c r="G232" s="30">
        <f t="shared" si="10"/>
        <v>4</v>
      </c>
      <c r="H232" s="30" t="s">
        <v>63</v>
      </c>
      <c r="I232" s="29"/>
      <c r="BL232" s="178"/>
      <c r="BM232" s="179"/>
      <c r="BN232" s="207"/>
      <c r="DG232" s="178"/>
      <c r="DH232" s="179"/>
    </row>
    <row r="233" spans="1:112" ht="14.25" customHeight="1">
      <c r="A233" s="27">
        <v>41755</v>
      </c>
      <c r="B233" s="27" t="str">
        <f>MONTH(Table1[[#This Row],[Trading Interval]])&amp; "/" &amp; DAY(Table1[[#This Row],[Trading Interval]]) &amp; "/" &amp; YEAR(Table1[[#This Row],[Trading Interval]])</f>
        <v>4/27/2018</v>
      </c>
      <c r="C233" s="224">
        <f>CHOOSE(MONTH(Table1[[#This Row],[Date]]),1,1,1,2,2,2,3,3,3,4,4,4)</f>
        <v>2</v>
      </c>
      <c r="D233" s="27" t="str">
        <f>TEXT(Table1[[#This Row],[Date]],"mmmm")</f>
        <v>April</v>
      </c>
      <c r="E233" s="28">
        <v>1819.76733333333</v>
      </c>
      <c r="F233" s="29">
        <v>49.384583333333303</v>
      </c>
      <c r="G233" s="30">
        <f t="shared" si="10"/>
        <v>4</v>
      </c>
      <c r="H233" s="30" t="s">
        <v>63</v>
      </c>
      <c r="I233" s="29"/>
      <c r="BL233" s="176"/>
      <c r="BM233" s="177"/>
      <c r="BN233" s="206"/>
      <c r="DG233" s="176"/>
      <c r="DH233" s="177"/>
    </row>
    <row r="234" spans="1:112" ht="14.25" customHeight="1">
      <c r="A234" s="27">
        <v>41755.5</v>
      </c>
      <c r="B234" s="27" t="str">
        <f>MONTH(Table1[[#This Row],[Trading Interval]])&amp; "/" &amp; DAY(Table1[[#This Row],[Trading Interval]]) &amp; "/" &amp; YEAR(Table1[[#This Row],[Trading Interval]])</f>
        <v>4/27/2018</v>
      </c>
      <c r="C234" s="224">
        <f>CHOOSE(MONTH(Table1[[#This Row],[Date]]),1,1,1,2,2,2,3,3,3,4,4,4)</f>
        <v>2</v>
      </c>
      <c r="D234" s="27" t="str">
        <f>TEXT(Table1[[#This Row],[Date]],"mmmm")</f>
        <v>April</v>
      </c>
      <c r="E234" s="28">
        <v>2076.1788333333302</v>
      </c>
      <c r="F234" s="29">
        <v>48.080416666666601</v>
      </c>
      <c r="G234" s="30">
        <f t="shared" si="10"/>
        <v>4</v>
      </c>
      <c r="H234" s="30" t="s">
        <v>63</v>
      </c>
      <c r="I234" s="29"/>
      <c r="BL234" s="178"/>
      <c r="BM234" s="179"/>
      <c r="BN234" s="207"/>
      <c r="DG234" s="178"/>
      <c r="DH234" s="179"/>
    </row>
    <row r="235" spans="1:112" ht="14.25" customHeight="1">
      <c r="A235" s="27">
        <v>41756</v>
      </c>
      <c r="B235" s="27" t="str">
        <f>MONTH(Table1[[#This Row],[Trading Interval]])&amp; "/" &amp; DAY(Table1[[#This Row],[Trading Interval]]) &amp; "/" &amp; YEAR(Table1[[#This Row],[Trading Interval]])</f>
        <v>4/28/2018</v>
      </c>
      <c r="C235" s="224">
        <f>CHOOSE(MONTH(Table1[[#This Row],[Date]]),1,1,1,2,2,2,3,3,3,4,4,4)</f>
        <v>2</v>
      </c>
      <c r="D235" s="27" t="str">
        <f>TEXT(Table1[[#This Row],[Date]],"mmmm")</f>
        <v>April</v>
      </c>
      <c r="E235" s="28">
        <v>1647.1206666666601</v>
      </c>
      <c r="F235" s="29">
        <v>52.469583333333297</v>
      </c>
      <c r="G235" s="30">
        <f t="shared" si="10"/>
        <v>4</v>
      </c>
      <c r="H235" s="30" t="s">
        <v>63</v>
      </c>
      <c r="I235" s="29"/>
      <c r="BL235" s="176"/>
      <c r="BM235" s="177"/>
      <c r="BN235" s="206"/>
      <c r="DG235" s="176"/>
      <c r="DH235" s="177"/>
    </row>
    <row r="236" spans="1:112" ht="14.25" customHeight="1">
      <c r="A236" s="27">
        <v>41756.5</v>
      </c>
      <c r="B236" s="27" t="str">
        <f>MONTH(Table1[[#This Row],[Trading Interval]])&amp; "/" &amp; DAY(Table1[[#This Row],[Trading Interval]]) &amp; "/" &amp; YEAR(Table1[[#This Row],[Trading Interval]])</f>
        <v>4/28/2018</v>
      </c>
      <c r="C236" s="224">
        <f>CHOOSE(MONTH(Table1[[#This Row],[Date]]),1,1,1,2,2,2,3,3,3,4,4,4)</f>
        <v>2</v>
      </c>
      <c r="D236" s="27" t="str">
        <f>TEXT(Table1[[#This Row],[Date]],"mmmm")</f>
        <v>April</v>
      </c>
      <c r="E236" s="28">
        <v>1907.8098749999999</v>
      </c>
      <c r="F236" s="29">
        <v>53.402916666666599</v>
      </c>
      <c r="G236" s="30">
        <f t="shared" si="10"/>
        <v>4</v>
      </c>
      <c r="H236" s="30" t="s">
        <v>63</v>
      </c>
      <c r="I236" s="29"/>
      <c r="BL236" s="178"/>
      <c r="BM236" s="179"/>
      <c r="BN236" s="207"/>
      <c r="DG236" s="178"/>
      <c r="DH236" s="179"/>
    </row>
    <row r="237" spans="1:112" ht="14.25" customHeight="1">
      <c r="A237" s="27">
        <v>41757</v>
      </c>
      <c r="B237" s="27" t="str">
        <f>MONTH(Table1[[#This Row],[Trading Interval]])&amp; "/" &amp; DAY(Table1[[#This Row],[Trading Interval]]) &amp; "/" &amp; YEAR(Table1[[#This Row],[Trading Interval]])</f>
        <v>4/29/2018</v>
      </c>
      <c r="C237" s="224">
        <f>CHOOSE(MONTH(Table1[[#This Row],[Date]]),1,1,1,2,2,2,3,3,3,4,4,4)</f>
        <v>2</v>
      </c>
      <c r="D237" s="27" t="str">
        <f>TEXT(Table1[[#This Row],[Date]],"mmmm")</f>
        <v>April</v>
      </c>
      <c r="E237" s="28">
        <v>1546.12645833333</v>
      </c>
      <c r="F237" s="29">
        <v>39.446249999999999</v>
      </c>
      <c r="G237" s="30">
        <f t="shared" si="10"/>
        <v>4</v>
      </c>
      <c r="H237" s="30" t="s">
        <v>63</v>
      </c>
      <c r="I237" s="29"/>
      <c r="BL237" s="176"/>
      <c r="BM237" s="177"/>
      <c r="BN237" s="206"/>
      <c r="DG237" s="176"/>
      <c r="DH237" s="177"/>
    </row>
    <row r="238" spans="1:112" ht="14.25" customHeight="1">
      <c r="A238" s="27">
        <v>41757.5</v>
      </c>
      <c r="B238" s="27" t="str">
        <f>MONTH(Table1[[#This Row],[Trading Interval]])&amp; "/" &amp; DAY(Table1[[#This Row],[Trading Interval]]) &amp; "/" &amp; YEAR(Table1[[#This Row],[Trading Interval]])</f>
        <v>4/29/2018</v>
      </c>
      <c r="C238" s="224">
        <f>CHOOSE(MONTH(Table1[[#This Row],[Date]]),1,1,1,2,2,2,3,3,3,4,4,4)</f>
        <v>2</v>
      </c>
      <c r="D238" s="27" t="str">
        <f>TEXT(Table1[[#This Row],[Date]],"mmmm")</f>
        <v>April</v>
      </c>
      <c r="E238" s="28">
        <v>1858.03879166666</v>
      </c>
      <c r="F238" s="29">
        <v>47.963333333333303</v>
      </c>
      <c r="G238" s="30">
        <f t="shared" si="10"/>
        <v>4</v>
      </c>
      <c r="H238" s="30" t="s">
        <v>63</v>
      </c>
      <c r="I238" s="29"/>
      <c r="BL238" s="178"/>
      <c r="BM238" s="179"/>
      <c r="BN238" s="207"/>
      <c r="DG238" s="178"/>
      <c r="DH238" s="179"/>
    </row>
    <row r="239" spans="1:112" ht="14.25" customHeight="1">
      <c r="A239" s="27">
        <v>41758</v>
      </c>
      <c r="B239" s="27" t="str">
        <f>MONTH(Table1[[#This Row],[Trading Interval]])&amp; "/" &amp; DAY(Table1[[#This Row],[Trading Interval]]) &amp; "/" &amp; YEAR(Table1[[#This Row],[Trading Interval]])</f>
        <v>4/30/2018</v>
      </c>
      <c r="C239" s="224">
        <f>CHOOSE(MONTH(Table1[[#This Row],[Date]]),1,1,1,2,2,2,3,3,3,4,4,4)</f>
        <v>2</v>
      </c>
      <c r="D239" s="27" t="str">
        <f>TEXT(Table1[[#This Row],[Date]],"mmmm")</f>
        <v>April</v>
      </c>
      <c r="E239" s="28">
        <v>1922.3710000000001</v>
      </c>
      <c r="F239" s="29">
        <v>42.502222222222201</v>
      </c>
      <c r="G239" s="30">
        <f t="shared" si="10"/>
        <v>4</v>
      </c>
      <c r="H239" s="30" t="s">
        <v>63</v>
      </c>
      <c r="I239" s="29"/>
      <c r="BL239" s="176"/>
      <c r="BM239" s="177"/>
      <c r="BN239" s="206"/>
      <c r="DG239" s="176"/>
      <c r="DH239" s="177"/>
    </row>
    <row r="240" spans="1:112" ht="14.25" customHeight="1">
      <c r="A240" s="27">
        <v>41758.5</v>
      </c>
      <c r="B240" s="27" t="str">
        <f>MONTH(Table1[[#This Row],[Trading Interval]])&amp; "/" &amp; DAY(Table1[[#This Row],[Trading Interval]]) &amp; "/" &amp; YEAR(Table1[[#This Row],[Trading Interval]])</f>
        <v>4/30/2018</v>
      </c>
      <c r="C240" s="224">
        <f>CHOOSE(MONTH(Table1[[#This Row],[Date]]),1,1,1,2,2,2,3,3,3,4,4,4)</f>
        <v>2</v>
      </c>
      <c r="D240" s="27" t="str">
        <f>TEXT(Table1[[#This Row],[Date]],"mmmm")</f>
        <v>April</v>
      </c>
      <c r="E240" s="28">
        <v>2112.4864583333301</v>
      </c>
      <c r="F240" s="29">
        <v>44.941666666666599</v>
      </c>
      <c r="G240" s="30">
        <f t="shared" si="10"/>
        <v>4</v>
      </c>
      <c r="H240" s="30" t="s">
        <v>63</v>
      </c>
      <c r="I240" s="29"/>
      <c r="BL240" s="178"/>
      <c r="BM240" s="179"/>
      <c r="BN240" s="207"/>
      <c r="DG240" s="178"/>
      <c r="DH240" s="179"/>
    </row>
    <row r="241" spans="1:112" ht="14.25" customHeight="1">
      <c r="A241" s="27">
        <v>41759</v>
      </c>
      <c r="B241" s="27" t="str">
        <f>MONTH(Table1[[#This Row],[Trading Interval]])&amp; "/" &amp; DAY(Table1[[#This Row],[Trading Interval]]) &amp; "/" &amp; YEAR(Table1[[#This Row],[Trading Interval]])</f>
        <v>5/1/2018</v>
      </c>
      <c r="C241" s="224">
        <f>CHOOSE(MONTH(Table1[[#This Row],[Date]]),1,1,1,2,2,2,3,3,3,4,4,4)</f>
        <v>2</v>
      </c>
      <c r="D241" s="27" t="str">
        <f>TEXT(Table1[[#This Row],[Date]],"mmmm")</f>
        <v>May</v>
      </c>
      <c r="E241" s="28">
        <v>2040.2557142857099</v>
      </c>
      <c r="F241" s="29">
        <v>45.204285714285703</v>
      </c>
      <c r="G241" s="30">
        <f t="shared" si="10"/>
        <v>5</v>
      </c>
      <c r="H241" s="30" t="s">
        <v>63</v>
      </c>
      <c r="I241" s="29"/>
      <c r="BL241" s="176"/>
      <c r="BM241" s="177"/>
      <c r="BN241" s="206"/>
      <c r="DG241" s="176"/>
      <c r="DH241" s="177"/>
    </row>
    <row r="242" spans="1:112" ht="14.25" customHeight="1">
      <c r="A242" s="27">
        <v>41759.5</v>
      </c>
      <c r="B242" s="27" t="str">
        <f>MONTH(Table1[[#This Row],[Trading Interval]])&amp; "/" &amp; DAY(Table1[[#This Row],[Trading Interval]]) &amp; "/" &amp; YEAR(Table1[[#This Row],[Trading Interval]])</f>
        <v>5/1/2018</v>
      </c>
      <c r="C242" s="224">
        <f>CHOOSE(MONTH(Table1[[#This Row],[Date]]),1,1,1,2,2,2,3,3,3,4,4,4)</f>
        <v>2</v>
      </c>
      <c r="D242" s="27" t="str">
        <f>TEXT(Table1[[#This Row],[Date]],"mmmm")</f>
        <v>May</v>
      </c>
      <c r="E242" s="28">
        <v>2149.3773333333302</v>
      </c>
      <c r="F242" s="29">
        <v>48.322083333333303</v>
      </c>
      <c r="G242" s="30">
        <f t="shared" si="10"/>
        <v>5</v>
      </c>
      <c r="H242" s="30" t="s">
        <v>63</v>
      </c>
      <c r="I242" s="29"/>
      <c r="BL242" s="178"/>
      <c r="BM242" s="179"/>
      <c r="BN242" s="207"/>
      <c r="DG242" s="178"/>
      <c r="DH242" s="179"/>
    </row>
    <row r="243" spans="1:112" ht="14.25" customHeight="1">
      <c r="A243" s="27">
        <v>41760</v>
      </c>
      <c r="B243" s="27" t="str">
        <f>MONTH(Table1[[#This Row],[Trading Interval]])&amp; "/" &amp; DAY(Table1[[#This Row],[Trading Interval]]) &amp; "/" &amp; YEAR(Table1[[#This Row],[Trading Interval]])</f>
        <v>5/2/2018</v>
      </c>
      <c r="C243" s="224">
        <f>CHOOSE(MONTH(Table1[[#This Row],[Date]]),1,1,1,2,2,2,3,3,3,4,4,4)</f>
        <v>2</v>
      </c>
      <c r="D243" s="27" t="str">
        <f>TEXT(Table1[[#This Row],[Date]],"mmmm")</f>
        <v>May</v>
      </c>
      <c r="E243" s="28">
        <v>1816.9179999999999</v>
      </c>
      <c r="F243" s="29">
        <v>44.181666666666601</v>
      </c>
      <c r="G243" s="30">
        <f t="shared" si="10"/>
        <v>5</v>
      </c>
      <c r="H243" s="30" t="s">
        <v>63</v>
      </c>
      <c r="I243" s="29"/>
      <c r="BL243" s="176"/>
      <c r="BM243" s="177"/>
      <c r="BN243" s="206"/>
      <c r="DG243" s="176"/>
      <c r="DH243" s="177"/>
    </row>
    <row r="244" spans="1:112" ht="14.25" customHeight="1">
      <c r="A244" s="27">
        <v>41760.5</v>
      </c>
      <c r="B244" s="27" t="str">
        <f>MONTH(Table1[[#This Row],[Trading Interval]])&amp; "/" &amp; DAY(Table1[[#This Row],[Trading Interval]]) &amp; "/" &amp; YEAR(Table1[[#This Row],[Trading Interval]])</f>
        <v>5/2/2018</v>
      </c>
      <c r="C244" s="224">
        <f>CHOOSE(MONTH(Table1[[#This Row],[Date]]),1,1,1,2,2,2,3,3,3,4,4,4)</f>
        <v>2</v>
      </c>
      <c r="D244" s="27" t="str">
        <f>TEXT(Table1[[#This Row],[Date]],"mmmm")</f>
        <v>May</v>
      </c>
      <c r="E244" s="28">
        <v>2432.2733181818098</v>
      </c>
      <c r="F244" s="29">
        <v>79.288727272727201</v>
      </c>
      <c r="G244" s="30">
        <f t="shared" si="10"/>
        <v>5</v>
      </c>
      <c r="H244" s="30" t="s">
        <v>63</v>
      </c>
      <c r="I244" s="29"/>
      <c r="BL244" s="178"/>
      <c r="BM244" s="179"/>
      <c r="BN244" s="207"/>
      <c r="DG244" s="178"/>
      <c r="DH244" s="179"/>
    </row>
    <row r="245" spans="1:112" ht="14.25" customHeight="1">
      <c r="A245" s="27">
        <v>41761</v>
      </c>
      <c r="B245" s="27" t="str">
        <f>MONTH(Table1[[#This Row],[Trading Interval]])&amp; "/" &amp; DAY(Table1[[#This Row],[Trading Interval]]) &amp; "/" &amp; YEAR(Table1[[#This Row],[Trading Interval]])</f>
        <v>5/3/2018</v>
      </c>
      <c r="C245" s="224">
        <f>CHOOSE(MONTH(Table1[[#This Row],[Date]]),1,1,1,2,2,2,3,3,3,4,4,4)</f>
        <v>2</v>
      </c>
      <c r="D245" s="27" t="str">
        <f>TEXT(Table1[[#This Row],[Date]],"mmmm")</f>
        <v>May</v>
      </c>
      <c r="E245" s="28">
        <v>2029.36579166666</v>
      </c>
      <c r="F245" s="29">
        <v>51.941249999999997</v>
      </c>
      <c r="G245" s="30">
        <f t="shared" si="10"/>
        <v>5</v>
      </c>
      <c r="H245" s="30" t="s">
        <v>63</v>
      </c>
      <c r="I245" s="29"/>
      <c r="BL245" s="176"/>
      <c r="BM245" s="177"/>
      <c r="BN245" s="206"/>
      <c r="DG245" s="176"/>
      <c r="DH245" s="177"/>
    </row>
    <row r="246" spans="1:112" ht="14.25" customHeight="1">
      <c r="A246" s="27">
        <v>41761.5</v>
      </c>
      <c r="B246" s="27" t="str">
        <f>MONTH(Table1[[#This Row],[Trading Interval]])&amp; "/" &amp; DAY(Table1[[#This Row],[Trading Interval]]) &amp; "/" &amp; YEAR(Table1[[#This Row],[Trading Interval]])</f>
        <v>5/3/2018</v>
      </c>
      <c r="C246" s="224">
        <f>CHOOSE(MONTH(Table1[[#This Row],[Date]]),1,1,1,2,2,2,3,3,3,4,4,4)</f>
        <v>2</v>
      </c>
      <c r="D246" s="27" t="str">
        <f>TEXT(Table1[[#This Row],[Date]],"mmmm")</f>
        <v>May</v>
      </c>
      <c r="E246" s="28">
        <v>2417.7076666666599</v>
      </c>
      <c r="F246" s="29">
        <v>49.0996666666666</v>
      </c>
      <c r="G246" s="30">
        <f t="shared" si="10"/>
        <v>5</v>
      </c>
      <c r="H246" s="30" t="s">
        <v>63</v>
      </c>
      <c r="I246" s="29"/>
      <c r="BL246" s="178"/>
      <c r="BM246" s="179"/>
      <c r="BN246" s="207"/>
      <c r="DG246" s="178"/>
      <c r="DH246" s="179"/>
    </row>
    <row r="247" spans="1:112" ht="14.25" customHeight="1">
      <c r="A247" s="27">
        <v>41762</v>
      </c>
      <c r="B247" s="27" t="str">
        <f>MONTH(Table1[[#This Row],[Trading Interval]])&amp; "/" &amp; DAY(Table1[[#This Row],[Trading Interval]]) &amp; "/" &amp; YEAR(Table1[[#This Row],[Trading Interval]])</f>
        <v>5/4/2018</v>
      </c>
      <c r="C247" s="224">
        <f>CHOOSE(MONTH(Table1[[#This Row],[Date]]),1,1,1,2,2,2,3,3,3,4,4,4)</f>
        <v>2</v>
      </c>
      <c r="D247" s="27" t="str">
        <f>TEXT(Table1[[#This Row],[Date]],"mmmm")</f>
        <v>May</v>
      </c>
      <c r="E247" s="28">
        <v>1971.1330416666599</v>
      </c>
      <c r="F247" s="29">
        <v>66.743333333333297</v>
      </c>
      <c r="G247" s="30">
        <f t="shared" si="10"/>
        <v>5</v>
      </c>
      <c r="H247" s="30" t="s">
        <v>63</v>
      </c>
      <c r="I247" s="29"/>
      <c r="BL247" s="176"/>
      <c r="BM247" s="177"/>
      <c r="BN247" s="206"/>
      <c r="DG247" s="176"/>
      <c r="DH247" s="177"/>
    </row>
    <row r="248" spans="1:112" ht="14.25" customHeight="1">
      <c r="A248" s="27">
        <v>41762.5</v>
      </c>
      <c r="B248" s="27" t="str">
        <f>MONTH(Table1[[#This Row],[Trading Interval]])&amp; "/" &amp; DAY(Table1[[#This Row],[Trading Interval]]) &amp; "/" &amp; YEAR(Table1[[#This Row],[Trading Interval]])</f>
        <v>5/4/2018</v>
      </c>
      <c r="C248" s="224">
        <f>CHOOSE(MONTH(Table1[[#This Row],[Date]]),1,1,1,2,2,2,3,3,3,4,4,4)</f>
        <v>2</v>
      </c>
      <c r="D248" s="27" t="str">
        <f>TEXT(Table1[[#This Row],[Date]],"mmmm")</f>
        <v>May</v>
      </c>
      <c r="E248" s="28">
        <v>2307.2817083333298</v>
      </c>
      <c r="F248" s="29">
        <v>59.953249999999997</v>
      </c>
      <c r="G248" s="30">
        <f t="shared" si="10"/>
        <v>5</v>
      </c>
      <c r="H248" s="30" t="s">
        <v>63</v>
      </c>
      <c r="I248" s="29"/>
      <c r="BL248" s="178"/>
      <c r="BM248" s="179"/>
      <c r="BN248" s="207"/>
      <c r="DG248" s="178"/>
      <c r="DH248" s="179"/>
    </row>
    <row r="249" spans="1:112" ht="14.25" customHeight="1">
      <c r="A249" s="27">
        <v>41763</v>
      </c>
      <c r="B249" s="27" t="str">
        <f>MONTH(Table1[[#This Row],[Trading Interval]])&amp; "/" &amp; DAY(Table1[[#This Row],[Trading Interval]]) &amp; "/" &amp; YEAR(Table1[[#This Row],[Trading Interval]])</f>
        <v>5/5/2018</v>
      </c>
      <c r="C249" s="224">
        <f>CHOOSE(MONTH(Table1[[#This Row],[Date]]),1,1,1,2,2,2,3,3,3,4,4,4)</f>
        <v>2</v>
      </c>
      <c r="D249" s="27" t="str">
        <f>TEXT(Table1[[#This Row],[Date]],"mmmm")</f>
        <v>May</v>
      </c>
      <c r="E249" s="28">
        <v>2072.0460416666601</v>
      </c>
      <c r="F249" s="29">
        <v>48.052500000000002</v>
      </c>
      <c r="G249" s="30">
        <f t="shared" si="10"/>
        <v>5</v>
      </c>
      <c r="H249" s="30" t="s">
        <v>63</v>
      </c>
      <c r="I249" s="29"/>
      <c r="BL249" s="176"/>
      <c r="BM249" s="177"/>
      <c r="BN249" s="206"/>
      <c r="DG249" s="176"/>
      <c r="DH249" s="177"/>
    </row>
    <row r="250" spans="1:112" ht="14.25" customHeight="1">
      <c r="A250" s="27">
        <v>41763.5</v>
      </c>
      <c r="B250" s="27" t="str">
        <f>MONTH(Table1[[#This Row],[Trading Interval]])&amp; "/" &amp; DAY(Table1[[#This Row],[Trading Interval]]) &amp; "/" &amp; YEAR(Table1[[#This Row],[Trading Interval]])</f>
        <v>5/5/2018</v>
      </c>
      <c r="C250" s="224">
        <f>CHOOSE(MONTH(Table1[[#This Row],[Date]]),1,1,1,2,2,2,3,3,3,4,4,4)</f>
        <v>2</v>
      </c>
      <c r="D250" s="27" t="str">
        <f>TEXT(Table1[[#This Row],[Date]],"mmmm")</f>
        <v>May</v>
      </c>
      <c r="E250" s="28">
        <v>2325.5537083333302</v>
      </c>
      <c r="F250" s="29">
        <v>43.413333333333298</v>
      </c>
      <c r="G250" s="30">
        <f t="shared" si="10"/>
        <v>5</v>
      </c>
      <c r="H250" s="30" t="s">
        <v>63</v>
      </c>
      <c r="I250" s="29"/>
      <c r="BL250" s="178"/>
      <c r="BM250" s="179"/>
      <c r="BN250" s="207"/>
      <c r="DG250" s="178"/>
      <c r="DH250" s="179"/>
    </row>
    <row r="251" spans="1:112" ht="14.25" customHeight="1">
      <c r="A251" s="27">
        <v>41764</v>
      </c>
      <c r="B251" s="27" t="str">
        <f>MONTH(Table1[[#This Row],[Trading Interval]])&amp; "/" &amp; DAY(Table1[[#This Row],[Trading Interval]]) &amp; "/" &amp; YEAR(Table1[[#This Row],[Trading Interval]])</f>
        <v>5/6/2018</v>
      </c>
      <c r="C251" s="224">
        <f>CHOOSE(MONTH(Table1[[#This Row],[Date]]),1,1,1,2,2,2,3,3,3,4,4,4)</f>
        <v>2</v>
      </c>
      <c r="D251" s="27" t="str">
        <f>TEXT(Table1[[#This Row],[Date]],"mmmm")</f>
        <v>May</v>
      </c>
      <c r="E251" s="28">
        <v>1682.53033333333</v>
      </c>
      <c r="F251" s="29">
        <v>41.137499999999903</v>
      </c>
      <c r="G251" s="30">
        <f t="shared" si="10"/>
        <v>5</v>
      </c>
      <c r="H251" s="30" t="s">
        <v>63</v>
      </c>
      <c r="I251" s="29"/>
      <c r="BL251" s="176"/>
      <c r="BM251" s="177"/>
      <c r="BN251" s="206"/>
      <c r="DG251" s="176"/>
      <c r="DH251" s="177"/>
    </row>
    <row r="252" spans="1:112" ht="14.25" customHeight="1">
      <c r="A252" s="27">
        <v>41764.5</v>
      </c>
      <c r="B252" s="27" t="str">
        <f>MONTH(Table1[[#This Row],[Trading Interval]])&amp; "/" &amp; DAY(Table1[[#This Row],[Trading Interval]]) &amp; "/" &amp; YEAR(Table1[[#This Row],[Trading Interval]])</f>
        <v>5/6/2018</v>
      </c>
      <c r="C252" s="224">
        <f>CHOOSE(MONTH(Table1[[#This Row],[Date]]),1,1,1,2,2,2,3,3,3,4,4,4)</f>
        <v>2</v>
      </c>
      <c r="D252" s="27" t="str">
        <f>TEXT(Table1[[#This Row],[Date]],"mmmm")</f>
        <v>May</v>
      </c>
      <c r="E252" s="28">
        <v>1845.6923750000001</v>
      </c>
      <c r="F252" s="29">
        <v>54.3541666666666</v>
      </c>
      <c r="G252" s="30">
        <f t="shared" si="10"/>
        <v>5</v>
      </c>
      <c r="H252" s="30" t="s">
        <v>63</v>
      </c>
      <c r="I252" s="29"/>
      <c r="BL252" s="178"/>
      <c r="BM252" s="179"/>
      <c r="BN252" s="207"/>
      <c r="DG252" s="178"/>
      <c r="DH252" s="179"/>
    </row>
    <row r="253" spans="1:112" ht="14.25" customHeight="1">
      <c r="A253" s="27">
        <v>41765</v>
      </c>
      <c r="B253" s="27" t="str">
        <f>MONTH(Table1[[#This Row],[Trading Interval]])&amp; "/" &amp; DAY(Table1[[#This Row],[Trading Interval]]) &amp; "/" &amp; YEAR(Table1[[#This Row],[Trading Interval]])</f>
        <v>5/7/2018</v>
      </c>
      <c r="C253" s="224">
        <f>CHOOSE(MONTH(Table1[[#This Row],[Date]]),1,1,1,2,2,2,3,3,3,4,4,4)</f>
        <v>2</v>
      </c>
      <c r="D253" s="27" t="str">
        <f>TEXT(Table1[[#This Row],[Date]],"mmmm")</f>
        <v>May</v>
      </c>
      <c r="E253" s="28">
        <v>1947.2274583333301</v>
      </c>
      <c r="F253" s="29">
        <v>50.5133333333333</v>
      </c>
      <c r="G253" s="30">
        <f t="shared" si="10"/>
        <v>5</v>
      </c>
      <c r="H253" s="30" t="s">
        <v>63</v>
      </c>
      <c r="I253" s="29"/>
      <c r="BL253" s="176"/>
      <c r="BM253" s="177"/>
      <c r="BN253" s="206"/>
      <c r="DG253" s="176"/>
      <c r="DH253" s="177"/>
    </row>
    <row r="254" spans="1:112" ht="14.25" customHeight="1">
      <c r="A254" s="27">
        <v>41765.5</v>
      </c>
      <c r="B254" s="27" t="str">
        <f>MONTH(Table1[[#This Row],[Trading Interval]])&amp; "/" &amp; DAY(Table1[[#This Row],[Trading Interval]]) &amp; "/" &amp; YEAR(Table1[[#This Row],[Trading Interval]])</f>
        <v>5/7/2018</v>
      </c>
      <c r="C254" s="224">
        <f>CHOOSE(MONTH(Table1[[#This Row],[Date]]),1,1,1,2,2,2,3,3,3,4,4,4)</f>
        <v>2</v>
      </c>
      <c r="D254" s="27" t="str">
        <f>TEXT(Table1[[#This Row],[Date]],"mmmm")</f>
        <v>May</v>
      </c>
      <c r="E254" s="28">
        <v>2272.6708333333299</v>
      </c>
      <c r="F254" s="29">
        <v>59.321666666666601</v>
      </c>
      <c r="G254" s="30">
        <f t="shared" si="10"/>
        <v>5</v>
      </c>
      <c r="H254" s="30" t="s">
        <v>63</v>
      </c>
      <c r="I254" s="29"/>
      <c r="BL254" s="178"/>
      <c r="BM254" s="179"/>
      <c r="BN254" s="207"/>
      <c r="DG254" s="178"/>
      <c r="DH254" s="179"/>
    </row>
    <row r="255" spans="1:112" ht="14.25" customHeight="1">
      <c r="A255" s="27">
        <v>41766</v>
      </c>
      <c r="B255" s="27" t="str">
        <f>MONTH(Table1[[#This Row],[Trading Interval]])&amp; "/" &amp; DAY(Table1[[#This Row],[Trading Interval]]) &amp; "/" &amp; YEAR(Table1[[#This Row],[Trading Interval]])</f>
        <v>5/8/2018</v>
      </c>
      <c r="C255" s="224">
        <f>CHOOSE(MONTH(Table1[[#This Row],[Date]]),1,1,1,2,2,2,3,3,3,4,4,4)</f>
        <v>2</v>
      </c>
      <c r="D255" s="27" t="str">
        <f>TEXT(Table1[[#This Row],[Date]],"mmmm")</f>
        <v>May</v>
      </c>
      <c r="E255" s="28">
        <v>2162.9690416666599</v>
      </c>
      <c r="F255" s="29">
        <v>70.624166666666596</v>
      </c>
      <c r="G255" s="30">
        <f t="shared" si="10"/>
        <v>5</v>
      </c>
      <c r="H255" s="30" t="s">
        <v>63</v>
      </c>
      <c r="I255" s="29"/>
      <c r="BL255" s="176"/>
      <c r="BM255" s="177"/>
      <c r="BN255" s="206"/>
      <c r="DG255" s="176"/>
      <c r="DH255" s="177"/>
    </row>
    <row r="256" spans="1:112" ht="14.25" customHeight="1">
      <c r="A256" s="27">
        <v>41766.5</v>
      </c>
      <c r="B256" s="27" t="str">
        <f>MONTH(Table1[[#This Row],[Trading Interval]])&amp; "/" &amp; DAY(Table1[[#This Row],[Trading Interval]]) &amp; "/" &amp; YEAR(Table1[[#This Row],[Trading Interval]])</f>
        <v>5/8/2018</v>
      </c>
      <c r="C256" s="224">
        <f>CHOOSE(MONTH(Table1[[#This Row],[Date]]),1,1,1,2,2,2,3,3,3,4,4,4)</f>
        <v>2</v>
      </c>
      <c r="D256" s="27" t="str">
        <f>TEXT(Table1[[#This Row],[Date]],"mmmm")</f>
        <v>May</v>
      </c>
      <c r="E256" s="28">
        <v>2396.8091666666601</v>
      </c>
      <c r="F256" s="29">
        <v>75.650833333333296</v>
      </c>
      <c r="G256" s="30">
        <f t="shared" si="10"/>
        <v>5</v>
      </c>
      <c r="H256" s="30" t="s">
        <v>63</v>
      </c>
      <c r="I256" s="29"/>
      <c r="BL256" s="178"/>
      <c r="BM256" s="179"/>
      <c r="BN256" s="207"/>
      <c r="DG256" s="178"/>
      <c r="DH256" s="179"/>
    </row>
    <row r="257" spans="1:112" ht="14.25" customHeight="1">
      <c r="A257" s="27">
        <v>41767</v>
      </c>
      <c r="B257" s="27" t="str">
        <f>MONTH(Table1[[#This Row],[Trading Interval]])&amp; "/" &amp; DAY(Table1[[#This Row],[Trading Interval]]) &amp; "/" &amp; YEAR(Table1[[#This Row],[Trading Interval]])</f>
        <v>5/9/2018</v>
      </c>
      <c r="C257" s="224">
        <f>CHOOSE(MONTH(Table1[[#This Row],[Date]]),1,1,1,2,2,2,3,3,3,4,4,4)</f>
        <v>2</v>
      </c>
      <c r="D257" s="27" t="str">
        <f>TEXT(Table1[[#This Row],[Date]],"mmmm")</f>
        <v>May</v>
      </c>
      <c r="E257" s="28">
        <v>1959.90287499999</v>
      </c>
      <c r="F257" s="29">
        <v>48.5474999999999</v>
      </c>
      <c r="G257" s="30">
        <f t="shared" si="10"/>
        <v>5</v>
      </c>
      <c r="H257" s="30" t="s">
        <v>63</v>
      </c>
      <c r="I257" s="29"/>
      <c r="BL257" s="176"/>
      <c r="BM257" s="177"/>
      <c r="BN257" s="206"/>
      <c r="DG257" s="176"/>
      <c r="DH257" s="177"/>
    </row>
    <row r="258" spans="1:112" ht="14.25" customHeight="1">
      <c r="A258" s="27">
        <v>41767.5</v>
      </c>
      <c r="B258" s="27" t="str">
        <f>MONTH(Table1[[#This Row],[Trading Interval]])&amp; "/" &amp; DAY(Table1[[#This Row],[Trading Interval]]) &amp; "/" &amp; YEAR(Table1[[#This Row],[Trading Interval]])</f>
        <v>5/9/2018</v>
      </c>
      <c r="C258" s="224">
        <f>CHOOSE(MONTH(Table1[[#This Row],[Date]]),1,1,1,2,2,2,3,3,3,4,4,4)</f>
        <v>2</v>
      </c>
      <c r="D258" s="27" t="str">
        <f>TEXT(Table1[[#This Row],[Date]],"mmmm")</f>
        <v>May</v>
      </c>
      <c r="E258" s="28">
        <v>2223.83566666666</v>
      </c>
      <c r="F258" s="29">
        <v>45.350833333333298</v>
      </c>
      <c r="G258" s="30">
        <f t="shared" si="10"/>
        <v>5</v>
      </c>
      <c r="H258" s="30" t="s">
        <v>63</v>
      </c>
      <c r="I258" s="29"/>
      <c r="BL258" s="178"/>
      <c r="BM258" s="179"/>
      <c r="BN258" s="207"/>
      <c r="DG258" s="178"/>
      <c r="DH258" s="179"/>
    </row>
    <row r="259" spans="1:112" ht="14.25" customHeight="1">
      <c r="A259" s="27">
        <v>41768</v>
      </c>
      <c r="B259" s="27" t="str">
        <f>MONTH(Table1[[#This Row],[Trading Interval]])&amp; "/" &amp; DAY(Table1[[#This Row],[Trading Interval]]) &amp; "/" &amp; YEAR(Table1[[#This Row],[Trading Interval]])</f>
        <v>5/10/2018</v>
      </c>
      <c r="C259" s="224">
        <f>CHOOSE(MONTH(Table1[[#This Row],[Date]]),1,1,1,2,2,2,3,3,3,4,4,4)</f>
        <v>2</v>
      </c>
      <c r="D259" s="27" t="str">
        <f>TEXT(Table1[[#This Row],[Date]],"mmmm")</f>
        <v>May</v>
      </c>
      <c r="E259" s="28">
        <v>1947.63870833333</v>
      </c>
      <c r="F259" s="29">
        <v>47.290833333333303</v>
      </c>
      <c r="G259" s="30">
        <f t="shared" ref="G259:G322" si="11">MONTH(A259)</f>
        <v>5</v>
      </c>
      <c r="H259" s="30" t="s">
        <v>63</v>
      </c>
      <c r="I259" s="29"/>
      <c r="BL259" s="176"/>
      <c r="BM259" s="177"/>
      <c r="BN259" s="206"/>
      <c r="DG259" s="176"/>
      <c r="DH259" s="177"/>
    </row>
    <row r="260" spans="1:112" ht="14.25" customHeight="1">
      <c r="A260" s="27">
        <v>41768.5</v>
      </c>
      <c r="B260" s="27" t="str">
        <f>MONTH(Table1[[#This Row],[Trading Interval]])&amp; "/" &amp; DAY(Table1[[#This Row],[Trading Interval]]) &amp; "/" &amp; YEAR(Table1[[#This Row],[Trading Interval]])</f>
        <v>5/10/2018</v>
      </c>
      <c r="C260" s="224">
        <f>CHOOSE(MONTH(Table1[[#This Row],[Date]]),1,1,1,2,2,2,3,3,3,4,4,4)</f>
        <v>2</v>
      </c>
      <c r="D260" s="27" t="str">
        <f>TEXT(Table1[[#This Row],[Date]],"mmmm")</f>
        <v>May</v>
      </c>
      <c r="E260" s="28">
        <v>2195.3652916666601</v>
      </c>
      <c r="F260" s="29">
        <v>60.935416666666598</v>
      </c>
      <c r="G260" s="30">
        <f t="shared" si="11"/>
        <v>5</v>
      </c>
      <c r="H260" s="30" t="s">
        <v>63</v>
      </c>
      <c r="I260" s="29"/>
      <c r="BL260" s="178"/>
      <c r="BM260" s="179"/>
      <c r="BN260" s="207"/>
      <c r="DG260" s="178"/>
      <c r="DH260" s="179"/>
    </row>
    <row r="261" spans="1:112" ht="14.25" customHeight="1">
      <c r="A261" s="27">
        <v>41769</v>
      </c>
      <c r="B261" s="27" t="str">
        <f>MONTH(Table1[[#This Row],[Trading Interval]])&amp; "/" &amp; DAY(Table1[[#This Row],[Trading Interval]]) &amp; "/" &amp; YEAR(Table1[[#This Row],[Trading Interval]])</f>
        <v>5/11/2018</v>
      </c>
      <c r="C261" s="224">
        <f>CHOOSE(MONTH(Table1[[#This Row],[Date]]),1,1,1,2,2,2,3,3,3,4,4,4)</f>
        <v>2</v>
      </c>
      <c r="D261" s="27" t="str">
        <f>TEXT(Table1[[#This Row],[Date]],"mmmm")</f>
        <v>May</v>
      </c>
      <c r="E261" s="28">
        <v>1752.35545833333</v>
      </c>
      <c r="F261" s="29">
        <v>60.887916666666598</v>
      </c>
      <c r="G261" s="30">
        <f t="shared" si="11"/>
        <v>5</v>
      </c>
      <c r="H261" s="30" t="s">
        <v>63</v>
      </c>
      <c r="I261" s="29"/>
      <c r="BL261" s="176"/>
      <c r="BM261" s="177"/>
      <c r="BN261" s="206"/>
      <c r="DG261" s="176"/>
      <c r="DH261" s="177"/>
    </row>
    <row r="262" spans="1:112" ht="14.25" customHeight="1">
      <c r="A262" s="27">
        <v>41769.5</v>
      </c>
      <c r="B262" s="27" t="str">
        <f>MONTH(Table1[[#This Row],[Trading Interval]])&amp; "/" &amp; DAY(Table1[[#This Row],[Trading Interval]]) &amp; "/" &amp; YEAR(Table1[[#This Row],[Trading Interval]])</f>
        <v>5/11/2018</v>
      </c>
      <c r="C262" s="224">
        <f>CHOOSE(MONTH(Table1[[#This Row],[Date]]),1,1,1,2,2,2,3,3,3,4,4,4)</f>
        <v>2</v>
      </c>
      <c r="D262" s="27" t="str">
        <f>TEXT(Table1[[#This Row],[Date]],"mmmm")</f>
        <v>May</v>
      </c>
      <c r="E262" s="28">
        <v>1953.0465833333301</v>
      </c>
      <c r="F262" s="29">
        <v>73.694583333333298</v>
      </c>
      <c r="G262" s="30">
        <f t="shared" si="11"/>
        <v>5</v>
      </c>
      <c r="H262" s="30" t="s">
        <v>63</v>
      </c>
      <c r="I262" s="29"/>
      <c r="BL262" s="178"/>
      <c r="BM262" s="179"/>
      <c r="BN262" s="207"/>
      <c r="DG262" s="178"/>
      <c r="DH262" s="179"/>
    </row>
    <row r="263" spans="1:112" ht="14.25" customHeight="1">
      <c r="A263" s="27">
        <v>41770</v>
      </c>
      <c r="B263" s="27" t="str">
        <f>MONTH(Table1[[#This Row],[Trading Interval]])&amp; "/" &amp; DAY(Table1[[#This Row],[Trading Interval]]) &amp; "/" &amp; YEAR(Table1[[#This Row],[Trading Interval]])</f>
        <v>5/12/2018</v>
      </c>
      <c r="C263" s="224">
        <f>CHOOSE(MONTH(Table1[[#This Row],[Date]]),1,1,1,2,2,2,3,3,3,4,4,4)</f>
        <v>2</v>
      </c>
      <c r="D263" s="27" t="str">
        <f>TEXT(Table1[[#This Row],[Date]],"mmmm")</f>
        <v>May</v>
      </c>
      <c r="E263" s="28">
        <v>2006.93199999999</v>
      </c>
      <c r="F263" s="29">
        <v>57.995833333333302</v>
      </c>
      <c r="G263" s="30">
        <f t="shared" si="11"/>
        <v>5</v>
      </c>
      <c r="H263" s="30" t="s">
        <v>63</v>
      </c>
      <c r="I263" s="29"/>
      <c r="BL263" s="176"/>
      <c r="BM263" s="177"/>
      <c r="BN263" s="206"/>
      <c r="DG263" s="176"/>
      <c r="DH263" s="177"/>
    </row>
    <row r="264" spans="1:112" ht="14.25" customHeight="1">
      <c r="A264" s="27">
        <v>41770.5</v>
      </c>
      <c r="B264" s="27" t="str">
        <f>MONTH(Table1[[#This Row],[Trading Interval]])&amp; "/" &amp; DAY(Table1[[#This Row],[Trading Interval]]) &amp; "/" &amp; YEAR(Table1[[#This Row],[Trading Interval]])</f>
        <v>5/12/2018</v>
      </c>
      <c r="C264" s="224">
        <f>CHOOSE(MONTH(Table1[[#This Row],[Date]]),1,1,1,2,2,2,3,3,3,4,4,4)</f>
        <v>2</v>
      </c>
      <c r="D264" s="27" t="str">
        <f>TEXT(Table1[[#This Row],[Date]],"mmmm")</f>
        <v>May</v>
      </c>
      <c r="E264" s="28">
        <v>2167.6819583333299</v>
      </c>
      <c r="F264" s="29">
        <v>49.681249999999999</v>
      </c>
      <c r="G264" s="30">
        <f t="shared" si="11"/>
        <v>5</v>
      </c>
      <c r="H264" s="30" t="s">
        <v>63</v>
      </c>
      <c r="I264" s="29"/>
      <c r="BL264" s="178"/>
      <c r="BM264" s="179"/>
      <c r="BN264" s="207"/>
      <c r="DG264" s="178"/>
      <c r="DH264" s="179"/>
    </row>
    <row r="265" spans="1:112" ht="14.25" customHeight="1">
      <c r="A265" s="27">
        <v>41771</v>
      </c>
      <c r="B265" s="27" t="str">
        <f>MONTH(Table1[[#This Row],[Trading Interval]])&amp; "/" &amp; DAY(Table1[[#This Row],[Trading Interval]]) &amp; "/" &amp; YEAR(Table1[[#This Row],[Trading Interval]])</f>
        <v>5/13/2018</v>
      </c>
      <c r="C265" s="224">
        <f>CHOOSE(MONTH(Table1[[#This Row],[Date]]),1,1,1,2,2,2,3,3,3,4,4,4)</f>
        <v>2</v>
      </c>
      <c r="D265" s="27" t="str">
        <f>TEXT(Table1[[#This Row],[Date]],"mmmm")</f>
        <v>May</v>
      </c>
      <c r="E265" s="28">
        <v>2025.9698333333299</v>
      </c>
      <c r="F265" s="29">
        <v>28.802777777777699</v>
      </c>
      <c r="G265" s="30">
        <f t="shared" si="11"/>
        <v>5</v>
      </c>
      <c r="H265" s="30" t="s">
        <v>63</v>
      </c>
      <c r="I265" s="29"/>
      <c r="BL265" s="176"/>
      <c r="BM265" s="177"/>
      <c r="BN265" s="206"/>
      <c r="DG265" s="176"/>
      <c r="DH265" s="177"/>
    </row>
    <row r="266" spans="1:112" ht="14.25" customHeight="1">
      <c r="A266" s="27">
        <v>41771.5</v>
      </c>
      <c r="B266" s="27" t="str">
        <f>MONTH(Table1[[#This Row],[Trading Interval]])&amp; "/" &amp; DAY(Table1[[#This Row],[Trading Interval]]) &amp; "/" &amp; YEAR(Table1[[#This Row],[Trading Interval]])</f>
        <v>5/13/2018</v>
      </c>
      <c r="C266" s="224">
        <f>CHOOSE(MONTH(Table1[[#This Row],[Date]]),1,1,1,2,2,2,3,3,3,4,4,4)</f>
        <v>2</v>
      </c>
      <c r="D266" s="27" t="str">
        <f>TEXT(Table1[[#This Row],[Date]],"mmmm")</f>
        <v>May</v>
      </c>
      <c r="E266" s="28">
        <v>2364.0405416666599</v>
      </c>
      <c r="F266" s="29">
        <v>57.887916666666598</v>
      </c>
      <c r="G266" s="30">
        <f t="shared" si="11"/>
        <v>5</v>
      </c>
      <c r="H266" s="30" t="s">
        <v>63</v>
      </c>
      <c r="I266" s="29"/>
      <c r="BL266" s="178"/>
      <c r="BM266" s="179"/>
      <c r="BN266" s="207"/>
      <c r="DG266" s="178"/>
      <c r="DH266" s="179"/>
    </row>
    <row r="267" spans="1:112" ht="14.25" customHeight="1">
      <c r="A267" s="27">
        <v>41772</v>
      </c>
      <c r="B267" s="27" t="str">
        <f>MONTH(Table1[[#This Row],[Trading Interval]])&amp; "/" &amp; DAY(Table1[[#This Row],[Trading Interval]]) &amp; "/" &amp; YEAR(Table1[[#This Row],[Trading Interval]])</f>
        <v>5/14/2018</v>
      </c>
      <c r="C267" s="224">
        <f>CHOOSE(MONTH(Table1[[#This Row],[Date]]),1,1,1,2,2,2,3,3,3,4,4,4)</f>
        <v>2</v>
      </c>
      <c r="D267" s="27" t="str">
        <f>TEXT(Table1[[#This Row],[Date]],"mmmm")</f>
        <v>May</v>
      </c>
      <c r="E267" s="28">
        <v>1953.5266875</v>
      </c>
      <c r="F267" s="29">
        <v>34.658124999999998</v>
      </c>
      <c r="G267" s="30">
        <f t="shared" si="11"/>
        <v>5</v>
      </c>
      <c r="H267" s="30" t="s">
        <v>63</v>
      </c>
      <c r="I267" s="29"/>
      <c r="BL267" s="176"/>
      <c r="BM267" s="177"/>
      <c r="BN267" s="206"/>
      <c r="DG267" s="176"/>
      <c r="DH267" s="177"/>
    </row>
    <row r="268" spans="1:112" ht="14.25" customHeight="1">
      <c r="A268" s="27">
        <v>41772.5</v>
      </c>
      <c r="B268" s="27" t="str">
        <f>MONTH(Table1[[#This Row],[Trading Interval]])&amp; "/" &amp; DAY(Table1[[#This Row],[Trading Interval]]) &amp; "/" &amp; YEAR(Table1[[#This Row],[Trading Interval]])</f>
        <v>5/14/2018</v>
      </c>
      <c r="C268" s="224">
        <f>CHOOSE(MONTH(Table1[[#This Row],[Date]]),1,1,1,2,2,2,3,3,3,4,4,4)</f>
        <v>2</v>
      </c>
      <c r="D268" s="27" t="str">
        <f>TEXT(Table1[[#This Row],[Date]],"mmmm")</f>
        <v>May</v>
      </c>
      <c r="E268" s="28">
        <v>2081.5011666666601</v>
      </c>
      <c r="F268" s="29">
        <v>42.6458333333333</v>
      </c>
      <c r="G268" s="30">
        <f t="shared" si="11"/>
        <v>5</v>
      </c>
      <c r="H268" s="30" t="s">
        <v>63</v>
      </c>
      <c r="I268" s="29"/>
      <c r="BL268" s="178"/>
      <c r="BM268" s="179"/>
      <c r="BN268" s="207"/>
      <c r="DG268" s="178"/>
      <c r="DH268" s="179"/>
    </row>
    <row r="269" spans="1:112" ht="14.25" customHeight="1">
      <c r="A269" s="27">
        <v>41773</v>
      </c>
      <c r="B269" s="27" t="str">
        <f>MONTH(Table1[[#This Row],[Trading Interval]])&amp; "/" &amp; DAY(Table1[[#This Row],[Trading Interval]]) &amp; "/" &amp; YEAR(Table1[[#This Row],[Trading Interval]])</f>
        <v>5/15/2018</v>
      </c>
      <c r="C269" s="224">
        <f>CHOOSE(MONTH(Table1[[#This Row],[Date]]),1,1,1,2,2,2,3,3,3,4,4,4)</f>
        <v>2</v>
      </c>
      <c r="D269" s="27" t="str">
        <f>TEXT(Table1[[#This Row],[Date]],"mmmm")</f>
        <v>May</v>
      </c>
      <c r="E269" s="28">
        <v>1833.8292916666601</v>
      </c>
      <c r="F269" s="29">
        <v>38.750833333333297</v>
      </c>
      <c r="G269" s="30">
        <f t="shared" si="11"/>
        <v>5</v>
      </c>
      <c r="H269" s="30" t="s">
        <v>63</v>
      </c>
      <c r="I269" s="29"/>
      <c r="BL269" s="176"/>
      <c r="BM269" s="177"/>
      <c r="BN269" s="206"/>
      <c r="DG269" s="176"/>
      <c r="DH269" s="177"/>
    </row>
    <row r="270" spans="1:112" ht="14.25" customHeight="1">
      <c r="A270" s="27">
        <v>41773.5</v>
      </c>
      <c r="B270" s="27" t="str">
        <f>MONTH(Table1[[#This Row],[Trading Interval]])&amp; "/" &amp; DAY(Table1[[#This Row],[Trading Interval]]) &amp; "/" &amp; YEAR(Table1[[#This Row],[Trading Interval]])</f>
        <v>5/15/2018</v>
      </c>
      <c r="C270" s="224">
        <f>CHOOSE(MONTH(Table1[[#This Row],[Date]]),1,1,1,2,2,2,3,3,3,4,4,4)</f>
        <v>2</v>
      </c>
      <c r="D270" s="27" t="str">
        <f>TEXT(Table1[[#This Row],[Date]],"mmmm")</f>
        <v>May</v>
      </c>
      <c r="E270" s="28">
        <v>2114.1895</v>
      </c>
      <c r="F270" s="29">
        <v>44.832083333333301</v>
      </c>
      <c r="G270" s="30">
        <f t="shared" si="11"/>
        <v>5</v>
      </c>
      <c r="H270" s="30" t="s">
        <v>63</v>
      </c>
      <c r="I270" s="29"/>
      <c r="BL270" s="178"/>
      <c r="BM270" s="179"/>
      <c r="BN270" s="207"/>
      <c r="DG270" s="178"/>
      <c r="DH270" s="179"/>
    </row>
    <row r="271" spans="1:112" ht="14.25" customHeight="1">
      <c r="A271" s="27">
        <v>41774</v>
      </c>
      <c r="B271" s="27" t="str">
        <f>MONTH(Table1[[#This Row],[Trading Interval]])&amp; "/" &amp; DAY(Table1[[#This Row],[Trading Interval]]) &amp; "/" &amp; YEAR(Table1[[#This Row],[Trading Interval]])</f>
        <v>5/16/2018</v>
      </c>
      <c r="C271" s="224">
        <f>CHOOSE(MONTH(Table1[[#This Row],[Date]]),1,1,1,2,2,2,3,3,3,4,4,4)</f>
        <v>2</v>
      </c>
      <c r="D271" s="27" t="str">
        <f>TEXT(Table1[[#This Row],[Date]],"mmmm")</f>
        <v>May</v>
      </c>
      <c r="E271" s="28">
        <v>1983.90711111111</v>
      </c>
      <c r="F271" s="29">
        <v>37.403888888888801</v>
      </c>
      <c r="G271" s="30">
        <f t="shared" si="11"/>
        <v>5</v>
      </c>
      <c r="H271" s="30" t="s">
        <v>63</v>
      </c>
      <c r="I271" s="29"/>
      <c r="BL271" s="176"/>
      <c r="BM271" s="177"/>
      <c r="BN271" s="206"/>
      <c r="DG271" s="176"/>
      <c r="DH271" s="177"/>
    </row>
    <row r="272" spans="1:112" ht="14.25" customHeight="1">
      <c r="A272" s="27">
        <v>41774.5</v>
      </c>
      <c r="B272" s="27" t="str">
        <f>MONTH(Table1[[#This Row],[Trading Interval]])&amp; "/" &amp; DAY(Table1[[#This Row],[Trading Interval]]) &amp; "/" &amp; YEAR(Table1[[#This Row],[Trading Interval]])</f>
        <v>5/16/2018</v>
      </c>
      <c r="C272" s="224">
        <f>CHOOSE(MONTH(Table1[[#This Row],[Date]]),1,1,1,2,2,2,3,3,3,4,4,4)</f>
        <v>2</v>
      </c>
      <c r="D272" s="27" t="str">
        <f>TEXT(Table1[[#This Row],[Date]],"mmmm")</f>
        <v>May</v>
      </c>
      <c r="E272" s="28">
        <v>2093.3930833333302</v>
      </c>
      <c r="F272" s="29">
        <v>46.276249999999997</v>
      </c>
      <c r="G272" s="30">
        <f t="shared" si="11"/>
        <v>5</v>
      </c>
      <c r="H272" s="30" t="s">
        <v>63</v>
      </c>
      <c r="I272" s="29"/>
      <c r="BL272" s="178"/>
      <c r="BM272" s="179"/>
      <c r="BN272" s="207"/>
      <c r="DG272" s="178"/>
      <c r="DH272" s="179"/>
    </row>
    <row r="273" spans="1:112" ht="14.25" customHeight="1">
      <c r="A273" s="27">
        <v>41775</v>
      </c>
      <c r="B273" s="27" t="str">
        <f>MONTH(Table1[[#This Row],[Trading Interval]])&amp; "/" &amp; DAY(Table1[[#This Row],[Trading Interval]]) &amp; "/" &amp; YEAR(Table1[[#This Row],[Trading Interval]])</f>
        <v>5/17/2018</v>
      </c>
      <c r="C273" s="224">
        <f>CHOOSE(MONTH(Table1[[#This Row],[Date]]),1,1,1,2,2,2,3,3,3,4,4,4)</f>
        <v>2</v>
      </c>
      <c r="D273" s="27" t="str">
        <f>TEXT(Table1[[#This Row],[Date]],"mmmm")</f>
        <v>May</v>
      </c>
      <c r="E273" s="28">
        <v>1989.1543750000001</v>
      </c>
      <c r="F273" s="29">
        <v>37.748750000000001</v>
      </c>
      <c r="G273" s="30">
        <f t="shared" si="11"/>
        <v>5</v>
      </c>
      <c r="H273" s="30" t="s">
        <v>63</v>
      </c>
      <c r="I273" s="29"/>
      <c r="BL273" s="176"/>
      <c r="BM273" s="177"/>
      <c r="BN273" s="206"/>
      <c r="DG273" s="176"/>
      <c r="DH273" s="177"/>
    </row>
    <row r="274" spans="1:112" ht="14.25" customHeight="1">
      <c r="A274" s="27">
        <v>41775.5</v>
      </c>
      <c r="B274" s="27" t="str">
        <f>MONTH(Table1[[#This Row],[Trading Interval]])&amp; "/" &amp; DAY(Table1[[#This Row],[Trading Interval]]) &amp; "/" &amp; YEAR(Table1[[#This Row],[Trading Interval]])</f>
        <v>5/17/2018</v>
      </c>
      <c r="C274" s="224">
        <f>CHOOSE(MONTH(Table1[[#This Row],[Date]]),1,1,1,2,2,2,3,3,3,4,4,4)</f>
        <v>2</v>
      </c>
      <c r="D274" s="27" t="str">
        <f>TEXT(Table1[[#This Row],[Date]],"mmmm")</f>
        <v>May</v>
      </c>
      <c r="E274" s="28">
        <v>2151.98383333333</v>
      </c>
      <c r="F274" s="29">
        <v>46.262083333333301</v>
      </c>
      <c r="G274" s="30">
        <f t="shared" si="11"/>
        <v>5</v>
      </c>
      <c r="H274" s="30" t="s">
        <v>63</v>
      </c>
      <c r="I274" s="29"/>
      <c r="BL274" s="178"/>
      <c r="BM274" s="179"/>
      <c r="BN274" s="207"/>
      <c r="DG274" s="178"/>
      <c r="DH274" s="179"/>
    </row>
    <row r="275" spans="1:112" ht="14.25" customHeight="1">
      <c r="A275" s="27">
        <v>41776</v>
      </c>
      <c r="B275" s="27" t="str">
        <f>MONTH(Table1[[#This Row],[Trading Interval]])&amp; "/" &amp; DAY(Table1[[#This Row],[Trading Interval]]) &amp; "/" &amp; YEAR(Table1[[#This Row],[Trading Interval]])</f>
        <v>5/18/2018</v>
      </c>
      <c r="C275" s="224">
        <f>CHOOSE(MONTH(Table1[[#This Row],[Date]]),1,1,1,2,2,2,3,3,3,4,4,4)</f>
        <v>2</v>
      </c>
      <c r="D275" s="27" t="str">
        <f>TEXT(Table1[[#This Row],[Date]],"mmmm")</f>
        <v>May</v>
      </c>
      <c r="E275" s="28">
        <v>1885.0945454545399</v>
      </c>
      <c r="F275" s="29">
        <v>39.879090909090898</v>
      </c>
      <c r="G275" s="30">
        <f t="shared" si="11"/>
        <v>5</v>
      </c>
      <c r="H275" s="30" t="s">
        <v>63</v>
      </c>
      <c r="I275" s="29"/>
      <c r="BL275" s="176"/>
      <c r="BM275" s="177"/>
      <c r="BN275" s="206"/>
      <c r="DG275" s="176"/>
      <c r="DH275" s="177"/>
    </row>
    <row r="276" spans="1:112" ht="14.25" customHeight="1">
      <c r="A276" s="27">
        <v>41776.5</v>
      </c>
      <c r="B276" s="27" t="str">
        <f>MONTH(Table1[[#This Row],[Trading Interval]])&amp; "/" &amp; DAY(Table1[[#This Row],[Trading Interval]]) &amp; "/" &amp; YEAR(Table1[[#This Row],[Trading Interval]])</f>
        <v>5/18/2018</v>
      </c>
      <c r="C276" s="224">
        <f>CHOOSE(MONTH(Table1[[#This Row],[Date]]),1,1,1,2,2,2,3,3,3,4,4,4)</f>
        <v>2</v>
      </c>
      <c r="D276" s="27" t="str">
        <f>TEXT(Table1[[#This Row],[Date]],"mmmm")</f>
        <v>May</v>
      </c>
      <c r="E276" s="28">
        <v>2100.1242499999998</v>
      </c>
      <c r="F276" s="29">
        <v>47.372916666666598</v>
      </c>
      <c r="G276" s="30">
        <f t="shared" si="11"/>
        <v>5</v>
      </c>
      <c r="H276" s="30" t="s">
        <v>63</v>
      </c>
      <c r="I276" s="29"/>
      <c r="BL276" s="178"/>
      <c r="BM276" s="179"/>
      <c r="BN276" s="207"/>
      <c r="DG276" s="178"/>
      <c r="DH276" s="179"/>
    </row>
    <row r="277" spans="1:112" ht="14.25" customHeight="1">
      <c r="A277" s="27">
        <v>41777</v>
      </c>
      <c r="B277" s="27" t="str">
        <f>MONTH(Table1[[#This Row],[Trading Interval]])&amp; "/" &amp; DAY(Table1[[#This Row],[Trading Interval]]) &amp; "/" &amp; YEAR(Table1[[#This Row],[Trading Interval]])</f>
        <v>5/19/2018</v>
      </c>
      <c r="C277" s="224">
        <f>CHOOSE(MONTH(Table1[[#This Row],[Date]]),1,1,1,2,2,2,3,3,3,4,4,4)</f>
        <v>2</v>
      </c>
      <c r="D277" s="27" t="str">
        <f>TEXT(Table1[[#This Row],[Date]],"mmmm")</f>
        <v>May</v>
      </c>
      <c r="E277" s="28">
        <v>1702.1761818181801</v>
      </c>
      <c r="F277" s="29">
        <v>40.558181818181801</v>
      </c>
      <c r="G277" s="30">
        <f t="shared" si="11"/>
        <v>5</v>
      </c>
      <c r="H277" s="30" t="s">
        <v>63</v>
      </c>
      <c r="I277" s="29"/>
      <c r="BL277" s="176"/>
      <c r="BM277" s="177"/>
      <c r="BN277" s="206"/>
      <c r="DG277" s="176"/>
      <c r="DH277" s="177"/>
    </row>
    <row r="278" spans="1:112" ht="14.25" customHeight="1">
      <c r="A278" s="27">
        <v>41777.5</v>
      </c>
      <c r="B278" s="27" t="str">
        <f>MONTH(Table1[[#This Row],[Trading Interval]])&amp; "/" &amp; DAY(Table1[[#This Row],[Trading Interval]]) &amp; "/" &amp; YEAR(Table1[[#This Row],[Trading Interval]])</f>
        <v>5/19/2018</v>
      </c>
      <c r="C278" s="224">
        <f>CHOOSE(MONTH(Table1[[#This Row],[Date]]),1,1,1,2,2,2,3,3,3,4,4,4)</f>
        <v>2</v>
      </c>
      <c r="D278" s="27" t="str">
        <f>TEXT(Table1[[#This Row],[Date]],"mmmm")</f>
        <v>May</v>
      </c>
      <c r="E278" s="28">
        <v>1951.5956249999999</v>
      </c>
      <c r="F278" s="29">
        <v>53.550416666666599</v>
      </c>
      <c r="G278" s="30">
        <f t="shared" si="11"/>
        <v>5</v>
      </c>
      <c r="H278" s="30" t="s">
        <v>63</v>
      </c>
      <c r="I278" s="29"/>
      <c r="BL278" s="178"/>
      <c r="BM278" s="179"/>
      <c r="BN278" s="207"/>
      <c r="DG278" s="178"/>
      <c r="DH278" s="179"/>
    </row>
    <row r="279" spans="1:112" ht="14.25" customHeight="1">
      <c r="A279" s="27">
        <v>41778</v>
      </c>
      <c r="B279" s="27" t="str">
        <f>MONTH(Table1[[#This Row],[Trading Interval]])&amp; "/" &amp; DAY(Table1[[#This Row],[Trading Interval]]) &amp; "/" &amp; YEAR(Table1[[#This Row],[Trading Interval]])</f>
        <v>5/20/2018</v>
      </c>
      <c r="C279" s="224">
        <f>CHOOSE(MONTH(Table1[[#This Row],[Date]]),1,1,1,2,2,2,3,3,3,4,4,4)</f>
        <v>2</v>
      </c>
      <c r="D279" s="27" t="str">
        <f>TEXT(Table1[[#This Row],[Date]],"mmmm")</f>
        <v>May</v>
      </c>
      <c r="E279" s="28">
        <v>1599.57408333333</v>
      </c>
      <c r="F279" s="29">
        <v>47.153750000000002</v>
      </c>
      <c r="G279" s="30">
        <f t="shared" si="11"/>
        <v>5</v>
      </c>
      <c r="H279" s="30" t="s">
        <v>63</v>
      </c>
      <c r="I279" s="29"/>
      <c r="BL279" s="176"/>
      <c r="BM279" s="177"/>
      <c r="BN279" s="206"/>
      <c r="DG279" s="176"/>
      <c r="DH279" s="177"/>
    </row>
    <row r="280" spans="1:112" ht="14.25" customHeight="1">
      <c r="A280" s="27">
        <v>41778.5</v>
      </c>
      <c r="B280" s="27" t="str">
        <f>MONTH(Table1[[#This Row],[Trading Interval]])&amp; "/" &amp; DAY(Table1[[#This Row],[Trading Interval]]) &amp; "/" &amp; YEAR(Table1[[#This Row],[Trading Interval]])</f>
        <v>5/20/2018</v>
      </c>
      <c r="C280" s="224">
        <f>CHOOSE(MONTH(Table1[[#This Row],[Date]]),1,1,1,2,2,2,3,3,3,4,4,4)</f>
        <v>2</v>
      </c>
      <c r="D280" s="27" t="str">
        <f>TEXT(Table1[[#This Row],[Date]],"mmmm")</f>
        <v>May</v>
      </c>
      <c r="E280" s="28">
        <v>1928.0886666666599</v>
      </c>
      <c r="F280" s="29">
        <v>54.608333333333299</v>
      </c>
      <c r="G280" s="30">
        <f t="shared" si="11"/>
        <v>5</v>
      </c>
      <c r="H280" s="30" t="s">
        <v>63</v>
      </c>
      <c r="I280" s="29"/>
      <c r="BL280" s="178"/>
      <c r="BM280" s="179"/>
      <c r="BN280" s="207"/>
      <c r="DG280" s="178"/>
      <c r="DH280" s="179"/>
    </row>
    <row r="281" spans="1:112" ht="14.25" customHeight="1">
      <c r="A281" s="27">
        <v>41779</v>
      </c>
      <c r="B281" s="27" t="str">
        <f>MONTH(Table1[[#This Row],[Trading Interval]])&amp; "/" &amp; DAY(Table1[[#This Row],[Trading Interval]]) &amp; "/" &amp; YEAR(Table1[[#This Row],[Trading Interval]])</f>
        <v>5/21/2018</v>
      </c>
      <c r="C281" s="224">
        <f>CHOOSE(MONTH(Table1[[#This Row],[Date]]),1,1,1,2,2,2,3,3,3,4,4,4)</f>
        <v>2</v>
      </c>
      <c r="D281" s="27" t="str">
        <f>TEXT(Table1[[#This Row],[Date]],"mmmm")</f>
        <v>May</v>
      </c>
      <c r="E281" s="28">
        <v>1874.05004166666</v>
      </c>
      <c r="F281" s="29">
        <v>50.127083333333303</v>
      </c>
      <c r="G281" s="30">
        <f t="shared" si="11"/>
        <v>5</v>
      </c>
      <c r="H281" s="30" t="s">
        <v>63</v>
      </c>
      <c r="I281" s="29"/>
      <c r="BL281" s="176"/>
      <c r="BM281" s="177"/>
      <c r="BN281" s="206"/>
      <c r="DG281" s="176"/>
      <c r="DH281" s="177"/>
    </row>
    <row r="282" spans="1:112" ht="14.25" customHeight="1">
      <c r="A282" s="27">
        <v>41779.5</v>
      </c>
      <c r="B282" s="27" t="str">
        <f>MONTH(Table1[[#This Row],[Trading Interval]])&amp; "/" &amp; DAY(Table1[[#This Row],[Trading Interval]]) &amp; "/" &amp; YEAR(Table1[[#This Row],[Trading Interval]])</f>
        <v>5/21/2018</v>
      </c>
      <c r="C282" s="224">
        <f>CHOOSE(MONTH(Table1[[#This Row],[Date]]),1,1,1,2,2,2,3,3,3,4,4,4)</f>
        <v>2</v>
      </c>
      <c r="D282" s="27" t="str">
        <f>TEXT(Table1[[#This Row],[Date]],"mmmm")</f>
        <v>May</v>
      </c>
      <c r="E282" s="28">
        <v>2228.79675</v>
      </c>
      <c r="F282" s="29">
        <v>49.530833333333298</v>
      </c>
      <c r="G282" s="30">
        <f t="shared" si="11"/>
        <v>5</v>
      </c>
      <c r="H282" s="30" t="s">
        <v>63</v>
      </c>
      <c r="I282" s="29"/>
      <c r="BL282" s="178"/>
      <c r="BM282" s="179"/>
      <c r="BN282" s="207"/>
      <c r="DG282" s="178"/>
      <c r="DH282" s="179"/>
    </row>
    <row r="283" spans="1:112" ht="14.25" customHeight="1">
      <c r="A283" s="27">
        <v>41780</v>
      </c>
      <c r="B283" s="27" t="str">
        <f>MONTH(Table1[[#This Row],[Trading Interval]])&amp; "/" &amp; DAY(Table1[[#This Row],[Trading Interval]]) &amp; "/" &amp; YEAR(Table1[[#This Row],[Trading Interval]])</f>
        <v>5/22/2018</v>
      </c>
      <c r="C283" s="224">
        <f>CHOOSE(MONTH(Table1[[#This Row],[Date]]),1,1,1,2,2,2,3,3,3,4,4,4)</f>
        <v>2</v>
      </c>
      <c r="D283" s="27" t="str">
        <f>TEXT(Table1[[#This Row],[Date]],"mmmm")</f>
        <v>May</v>
      </c>
      <c r="E283" s="28">
        <v>1865.50854166666</v>
      </c>
      <c r="F283" s="29">
        <v>38.462499999999999</v>
      </c>
      <c r="G283" s="30">
        <f t="shared" si="11"/>
        <v>5</v>
      </c>
      <c r="H283" s="30" t="s">
        <v>63</v>
      </c>
      <c r="I283" s="29"/>
      <c r="BL283" s="176"/>
      <c r="BM283" s="177"/>
      <c r="BN283" s="206"/>
      <c r="DG283" s="176"/>
      <c r="DH283" s="177"/>
    </row>
    <row r="284" spans="1:112" ht="14.25" customHeight="1">
      <c r="A284" s="27">
        <v>41780.5</v>
      </c>
      <c r="B284" s="27" t="str">
        <f>MONTH(Table1[[#This Row],[Trading Interval]])&amp; "/" &amp; DAY(Table1[[#This Row],[Trading Interval]]) &amp; "/" &amp; YEAR(Table1[[#This Row],[Trading Interval]])</f>
        <v>5/22/2018</v>
      </c>
      <c r="C284" s="224">
        <f>CHOOSE(MONTH(Table1[[#This Row],[Date]]),1,1,1,2,2,2,3,3,3,4,4,4)</f>
        <v>2</v>
      </c>
      <c r="D284" s="27" t="str">
        <f>TEXT(Table1[[#This Row],[Date]],"mmmm")</f>
        <v>May</v>
      </c>
      <c r="E284" s="28">
        <v>2147.9385416666601</v>
      </c>
      <c r="F284" s="29">
        <v>47.275416666666601</v>
      </c>
      <c r="G284" s="30">
        <f t="shared" si="11"/>
        <v>5</v>
      </c>
      <c r="H284" s="30" t="s">
        <v>63</v>
      </c>
      <c r="I284" s="29"/>
      <c r="BL284" s="178"/>
      <c r="BM284" s="179"/>
      <c r="BN284" s="207"/>
      <c r="DG284" s="178"/>
      <c r="DH284" s="179"/>
    </row>
    <row r="285" spans="1:112" ht="14.25" customHeight="1">
      <c r="A285" s="27">
        <v>41781</v>
      </c>
      <c r="B285" s="27" t="str">
        <f>MONTH(Table1[[#This Row],[Trading Interval]])&amp; "/" &amp; DAY(Table1[[#This Row],[Trading Interval]]) &amp; "/" &amp; YEAR(Table1[[#This Row],[Trading Interval]])</f>
        <v>5/23/2018</v>
      </c>
      <c r="C285" s="224">
        <f>CHOOSE(MONTH(Table1[[#This Row],[Date]]),1,1,1,2,2,2,3,3,3,4,4,4)</f>
        <v>2</v>
      </c>
      <c r="D285" s="27" t="str">
        <f>TEXT(Table1[[#This Row],[Date]],"mmmm")</f>
        <v>May</v>
      </c>
      <c r="E285" s="28">
        <v>1896.82779166666</v>
      </c>
      <c r="F285" s="29">
        <v>45.832500000000003</v>
      </c>
      <c r="G285" s="30">
        <f t="shared" si="11"/>
        <v>5</v>
      </c>
      <c r="H285" s="30" t="s">
        <v>63</v>
      </c>
      <c r="I285" s="29"/>
      <c r="BL285" s="176"/>
      <c r="BM285" s="177"/>
      <c r="BN285" s="206"/>
      <c r="DG285" s="176"/>
      <c r="DH285" s="177"/>
    </row>
    <row r="286" spans="1:112" ht="14.25" customHeight="1">
      <c r="A286" s="27">
        <v>41781.5</v>
      </c>
      <c r="B286" s="27" t="str">
        <f>MONTH(Table1[[#This Row],[Trading Interval]])&amp; "/" &amp; DAY(Table1[[#This Row],[Trading Interval]]) &amp; "/" &amp; YEAR(Table1[[#This Row],[Trading Interval]])</f>
        <v>5/23/2018</v>
      </c>
      <c r="C286" s="224">
        <f>CHOOSE(MONTH(Table1[[#This Row],[Date]]),1,1,1,2,2,2,3,3,3,4,4,4)</f>
        <v>2</v>
      </c>
      <c r="D286" s="27" t="str">
        <f>TEXT(Table1[[#This Row],[Date]],"mmmm")</f>
        <v>May</v>
      </c>
      <c r="E286" s="28">
        <v>2179.9699166666601</v>
      </c>
      <c r="F286" s="29">
        <v>50.742916666666602</v>
      </c>
      <c r="G286" s="30">
        <f t="shared" si="11"/>
        <v>5</v>
      </c>
      <c r="H286" s="30" t="s">
        <v>63</v>
      </c>
      <c r="I286" s="29"/>
      <c r="BL286" s="178"/>
      <c r="BM286" s="179"/>
      <c r="BN286" s="207"/>
      <c r="DG286" s="178"/>
      <c r="DH286" s="179"/>
    </row>
    <row r="287" spans="1:112" ht="14.25" customHeight="1">
      <c r="A287" s="27">
        <v>41782</v>
      </c>
      <c r="B287" s="27" t="str">
        <f>MONTH(Table1[[#This Row],[Trading Interval]])&amp; "/" &amp; DAY(Table1[[#This Row],[Trading Interval]]) &amp; "/" &amp; YEAR(Table1[[#This Row],[Trading Interval]])</f>
        <v>5/24/2018</v>
      </c>
      <c r="C287" s="224">
        <f>CHOOSE(MONTH(Table1[[#This Row],[Date]]),1,1,1,2,2,2,3,3,3,4,4,4)</f>
        <v>2</v>
      </c>
      <c r="D287" s="27" t="str">
        <f>TEXT(Table1[[#This Row],[Date]],"mmmm")</f>
        <v>May</v>
      </c>
      <c r="E287" s="28">
        <v>1908.9708333333299</v>
      </c>
      <c r="F287" s="29">
        <v>46.262499999999903</v>
      </c>
      <c r="G287" s="30">
        <f t="shared" si="11"/>
        <v>5</v>
      </c>
      <c r="H287" s="30" t="s">
        <v>63</v>
      </c>
      <c r="I287" s="29"/>
      <c r="BL287" s="176"/>
      <c r="BM287" s="177"/>
      <c r="BN287" s="206"/>
      <c r="DG287" s="176"/>
      <c r="DH287" s="177"/>
    </row>
    <row r="288" spans="1:112" ht="14.25" customHeight="1">
      <c r="A288" s="27">
        <v>41782.5</v>
      </c>
      <c r="B288" s="27" t="str">
        <f>MONTH(Table1[[#This Row],[Trading Interval]])&amp; "/" &amp; DAY(Table1[[#This Row],[Trading Interval]]) &amp; "/" &amp; YEAR(Table1[[#This Row],[Trading Interval]])</f>
        <v>5/24/2018</v>
      </c>
      <c r="C288" s="224">
        <f>CHOOSE(MONTH(Table1[[#This Row],[Date]]),1,1,1,2,2,2,3,3,3,4,4,4)</f>
        <v>2</v>
      </c>
      <c r="D288" s="27" t="str">
        <f>TEXT(Table1[[#This Row],[Date]],"mmmm")</f>
        <v>May</v>
      </c>
      <c r="E288" s="28">
        <v>2201.0394166666601</v>
      </c>
      <c r="F288" s="29">
        <v>49.195</v>
      </c>
      <c r="G288" s="30">
        <f t="shared" si="11"/>
        <v>5</v>
      </c>
      <c r="H288" s="30" t="s">
        <v>63</v>
      </c>
      <c r="I288" s="29"/>
      <c r="BL288" s="178"/>
      <c r="BM288" s="179"/>
      <c r="BN288" s="207"/>
      <c r="DG288" s="178"/>
      <c r="DH288" s="179"/>
    </row>
    <row r="289" spans="1:112" ht="14.25" customHeight="1">
      <c r="A289" s="27">
        <v>41783</v>
      </c>
      <c r="B289" s="27" t="str">
        <f>MONTH(Table1[[#This Row],[Trading Interval]])&amp; "/" &amp; DAY(Table1[[#This Row],[Trading Interval]]) &amp; "/" &amp; YEAR(Table1[[#This Row],[Trading Interval]])</f>
        <v>5/25/2018</v>
      </c>
      <c r="C289" s="224">
        <f>CHOOSE(MONTH(Table1[[#This Row],[Date]]),1,1,1,2,2,2,3,3,3,4,4,4)</f>
        <v>2</v>
      </c>
      <c r="D289" s="27" t="str">
        <f>TEXT(Table1[[#This Row],[Date]],"mmmm")</f>
        <v>May</v>
      </c>
      <c r="E289" s="28">
        <v>1941.4735416666599</v>
      </c>
      <c r="F289" s="29">
        <v>37.257083333333298</v>
      </c>
      <c r="G289" s="30">
        <f t="shared" si="11"/>
        <v>5</v>
      </c>
      <c r="H289" s="30" t="s">
        <v>63</v>
      </c>
      <c r="I289" s="29"/>
      <c r="BL289" s="176"/>
      <c r="BM289" s="177"/>
      <c r="BN289" s="206"/>
      <c r="DG289" s="176"/>
      <c r="DH289" s="177"/>
    </row>
    <row r="290" spans="1:112" ht="14.25" customHeight="1">
      <c r="A290" s="27">
        <v>41783.5</v>
      </c>
      <c r="B290" s="27" t="str">
        <f>MONTH(Table1[[#This Row],[Trading Interval]])&amp; "/" &amp; DAY(Table1[[#This Row],[Trading Interval]]) &amp; "/" &amp; YEAR(Table1[[#This Row],[Trading Interval]])</f>
        <v>5/25/2018</v>
      </c>
      <c r="C290" s="224">
        <f>CHOOSE(MONTH(Table1[[#This Row],[Date]]),1,1,1,2,2,2,3,3,3,4,4,4)</f>
        <v>2</v>
      </c>
      <c r="D290" s="27" t="str">
        <f>TEXT(Table1[[#This Row],[Date]],"mmmm")</f>
        <v>May</v>
      </c>
      <c r="E290" s="28">
        <v>2156.9471250000001</v>
      </c>
      <c r="F290" s="29">
        <v>43.033333333333303</v>
      </c>
      <c r="G290" s="30">
        <f t="shared" si="11"/>
        <v>5</v>
      </c>
      <c r="H290" s="30" t="s">
        <v>63</v>
      </c>
      <c r="I290" s="29"/>
      <c r="BL290" s="178"/>
      <c r="BM290" s="179"/>
      <c r="BN290" s="207"/>
      <c r="DG290" s="178"/>
      <c r="DH290" s="179"/>
    </row>
    <row r="291" spans="1:112" ht="14.25" customHeight="1">
      <c r="A291" s="27">
        <v>41784</v>
      </c>
      <c r="B291" s="27" t="str">
        <f>MONTH(Table1[[#This Row],[Trading Interval]])&amp; "/" &amp; DAY(Table1[[#This Row],[Trading Interval]]) &amp; "/" &amp; YEAR(Table1[[#This Row],[Trading Interval]])</f>
        <v>5/26/2018</v>
      </c>
      <c r="C291" s="224">
        <f>CHOOSE(MONTH(Table1[[#This Row],[Date]]),1,1,1,2,2,2,3,3,3,4,4,4)</f>
        <v>2</v>
      </c>
      <c r="D291" s="27" t="str">
        <f>TEXT(Table1[[#This Row],[Date]],"mmmm")</f>
        <v>May</v>
      </c>
      <c r="E291" s="28">
        <v>1900.7242857142801</v>
      </c>
      <c r="F291" s="29">
        <v>39.896428571428501</v>
      </c>
      <c r="G291" s="30">
        <f t="shared" si="11"/>
        <v>5</v>
      </c>
      <c r="H291" s="30" t="s">
        <v>63</v>
      </c>
      <c r="I291" s="29"/>
      <c r="BL291" s="176"/>
      <c r="BM291" s="177"/>
      <c r="BN291" s="206"/>
      <c r="DG291" s="176"/>
      <c r="DH291" s="177"/>
    </row>
    <row r="292" spans="1:112" ht="14.25" customHeight="1">
      <c r="A292" s="27">
        <v>41784.5</v>
      </c>
      <c r="B292" s="27" t="str">
        <f>MONTH(Table1[[#This Row],[Trading Interval]])&amp; "/" &amp; DAY(Table1[[#This Row],[Trading Interval]]) &amp; "/" &amp; YEAR(Table1[[#This Row],[Trading Interval]])</f>
        <v>5/26/2018</v>
      </c>
      <c r="C292" s="224">
        <f>CHOOSE(MONTH(Table1[[#This Row],[Date]]),1,1,1,2,2,2,3,3,3,4,4,4)</f>
        <v>2</v>
      </c>
      <c r="D292" s="27" t="str">
        <f>TEXT(Table1[[#This Row],[Date]],"mmmm")</f>
        <v>May</v>
      </c>
      <c r="E292" s="28">
        <v>1990.6963333333299</v>
      </c>
      <c r="F292" s="29">
        <v>53.087499999999999</v>
      </c>
      <c r="G292" s="30">
        <f t="shared" si="11"/>
        <v>5</v>
      </c>
      <c r="H292" s="30" t="s">
        <v>63</v>
      </c>
      <c r="I292" s="29"/>
      <c r="BL292" s="178"/>
      <c r="BM292" s="179"/>
      <c r="BN292" s="207"/>
      <c r="DG292" s="178"/>
      <c r="DH292" s="179"/>
    </row>
    <row r="293" spans="1:112" ht="14.25" customHeight="1">
      <c r="A293" s="27">
        <v>41785</v>
      </c>
      <c r="B293" s="27" t="str">
        <f>MONTH(Table1[[#This Row],[Trading Interval]])&amp; "/" &amp; DAY(Table1[[#This Row],[Trading Interval]]) &amp; "/" &amp; YEAR(Table1[[#This Row],[Trading Interval]])</f>
        <v>5/27/2018</v>
      </c>
      <c r="C293" s="224">
        <f>CHOOSE(MONTH(Table1[[#This Row],[Date]]),1,1,1,2,2,2,3,3,3,4,4,4)</f>
        <v>2</v>
      </c>
      <c r="D293" s="27" t="str">
        <f>TEXT(Table1[[#This Row],[Date]],"mmmm")</f>
        <v>May</v>
      </c>
      <c r="E293" s="28">
        <v>1641.170875</v>
      </c>
      <c r="F293" s="29">
        <v>44.002499999999998</v>
      </c>
      <c r="G293" s="30">
        <f t="shared" si="11"/>
        <v>5</v>
      </c>
      <c r="H293" s="30" t="s">
        <v>63</v>
      </c>
      <c r="I293" s="29"/>
      <c r="BL293" s="176"/>
      <c r="BM293" s="177"/>
      <c r="BN293" s="206"/>
      <c r="DG293" s="176"/>
      <c r="DH293" s="177"/>
    </row>
    <row r="294" spans="1:112" ht="14.25" customHeight="1">
      <c r="A294" s="27">
        <v>41785.5</v>
      </c>
      <c r="B294" s="27" t="str">
        <f>MONTH(Table1[[#This Row],[Trading Interval]])&amp; "/" &amp; DAY(Table1[[#This Row],[Trading Interval]]) &amp; "/" &amp; YEAR(Table1[[#This Row],[Trading Interval]])</f>
        <v>5/27/2018</v>
      </c>
      <c r="C294" s="224">
        <f>CHOOSE(MONTH(Table1[[#This Row],[Date]]),1,1,1,2,2,2,3,3,3,4,4,4)</f>
        <v>2</v>
      </c>
      <c r="D294" s="27" t="str">
        <f>TEXT(Table1[[#This Row],[Date]],"mmmm")</f>
        <v>May</v>
      </c>
      <c r="E294" s="28">
        <v>1928.3489999999999</v>
      </c>
      <c r="F294" s="29">
        <v>50.586666666666602</v>
      </c>
      <c r="G294" s="30">
        <f t="shared" si="11"/>
        <v>5</v>
      </c>
      <c r="H294" s="30" t="s">
        <v>63</v>
      </c>
      <c r="I294" s="29"/>
      <c r="BL294" s="178"/>
      <c r="BM294" s="179"/>
      <c r="BN294" s="207"/>
      <c r="DG294" s="178"/>
      <c r="DH294" s="179"/>
    </row>
    <row r="295" spans="1:112" ht="14.25" customHeight="1">
      <c r="A295" s="27">
        <v>41786</v>
      </c>
      <c r="B295" s="27" t="str">
        <f>MONTH(Table1[[#This Row],[Trading Interval]])&amp; "/" &amp; DAY(Table1[[#This Row],[Trading Interval]]) &amp; "/" &amp; YEAR(Table1[[#This Row],[Trading Interval]])</f>
        <v>5/28/2018</v>
      </c>
      <c r="C295" s="224">
        <f>CHOOSE(MONTH(Table1[[#This Row],[Date]]),1,1,1,2,2,2,3,3,3,4,4,4)</f>
        <v>2</v>
      </c>
      <c r="D295" s="27" t="str">
        <f>TEXT(Table1[[#This Row],[Date]],"mmmm")</f>
        <v>May</v>
      </c>
      <c r="E295" s="28">
        <v>1902.70066666666</v>
      </c>
      <c r="F295" s="29">
        <v>46.027083333333302</v>
      </c>
      <c r="G295" s="30">
        <f t="shared" si="11"/>
        <v>5</v>
      </c>
      <c r="H295" s="30" t="s">
        <v>63</v>
      </c>
      <c r="I295" s="29"/>
      <c r="BL295" s="176"/>
      <c r="BM295" s="177"/>
      <c r="BN295" s="206"/>
      <c r="DG295" s="176"/>
      <c r="DH295" s="177"/>
    </row>
    <row r="296" spans="1:112" ht="14.25" customHeight="1">
      <c r="A296" s="27">
        <v>41786.5</v>
      </c>
      <c r="B296" s="27" t="str">
        <f>MONTH(Table1[[#This Row],[Trading Interval]])&amp; "/" &amp; DAY(Table1[[#This Row],[Trading Interval]]) &amp; "/" &amp; YEAR(Table1[[#This Row],[Trading Interval]])</f>
        <v>5/28/2018</v>
      </c>
      <c r="C296" s="224">
        <f>CHOOSE(MONTH(Table1[[#This Row],[Date]]),1,1,1,2,2,2,3,3,3,4,4,4)</f>
        <v>2</v>
      </c>
      <c r="D296" s="27" t="str">
        <f>TEXT(Table1[[#This Row],[Date]],"mmmm")</f>
        <v>May</v>
      </c>
      <c r="E296" s="28">
        <v>2189.06766666666</v>
      </c>
      <c r="F296" s="29">
        <v>51.392916666666601</v>
      </c>
      <c r="G296" s="30">
        <f t="shared" si="11"/>
        <v>5</v>
      </c>
      <c r="H296" s="30" t="s">
        <v>63</v>
      </c>
      <c r="I296" s="29"/>
      <c r="BL296" s="178"/>
      <c r="BM296" s="179"/>
      <c r="BN296" s="207"/>
      <c r="DG296" s="178"/>
      <c r="DH296" s="179"/>
    </row>
    <row r="297" spans="1:112" ht="14.25" customHeight="1">
      <c r="A297" s="27">
        <v>41787</v>
      </c>
      <c r="B297" s="27" t="str">
        <f>MONTH(Table1[[#This Row],[Trading Interval]])&amp; "/" &amp; DAY(Table1[[#This Row],[Trading Interval]]) &amp; "/" &amp; YEAR(Table1[[#This Row],[Trading Interval]])</f>
        <v>5/29/2018</v>
      </c>
      <c r="C297" s="224">
        <f>CHOOSE(MONTH(Table1[[#This Row],[Date]]),1,1,1,2,2,2,3,3,3,4,4,4)</f>
        <v>2</v>
      </c>
      <c r="D297" s="27" t="str">
        <f>TEXT(Table1[[#This Row],[Date]],"mmmm")</f>
        <v>May</v>
      </c>
      <c r="E297" s="28">
        <v>1932.2342083333299</v>
      </c>
      <c r="F297" s="29">
        <v>46.5908333333333</v>
      </c>
      <c r="G297" s="30">
        <f t="shared" si="11"/>
        <v>5</v>
      </c>
      <c r="H297" s="30" t="s">
        <v>63</v>
      </c>
      <c r="I297" s="29"/>
      <c r="BL297" s="176"/>
      <c r="BM297" s="177"/>
      <c r="BN297" s="206"/>
      <c r="DG297" s="176"/>
      <c r="DH297" s="177"/>
    </row>
    <row r="298" spans="1:112" ht="14.25" customHeight="1">
      <c r="A298" s="27">
        <v>41787.5</v>
      </c>
      <c r="B298" s="27" t="str">
        <f>MONTH(Table1[[#This Row],[Trading Interval]])&amp; "/" &amp; DAY(Table1[[#This Row],[Trading Interval]]) &amp; "/" &amp; YEAR(Table1[[#This Row],[Trading Interval]])</f>
        <v>5/29/2018</v>
      </c>
      <c r="C298" s="224">
        <f>CHOOSE(MONTH(Table1[[#This Row],[Date]]),1,1,1,2,2,2,3,3,3,4,4,4)</f>
        <v>2</v>
      </c>
      <c r="D298" s="27" t="str">
        <f>TEXT(Table1[[#This Row],[Date]],"mmmm")</f>
        <v>May</v>
      </c>
      <c r="E298" s="28">
        <v>2221.4512083333302</v>
      </c>
      <c r="F298" s="29">
        <v>54.303750000000001</v>
      </c>
      <c r="G298" s="30">
        <f t="shared" si="11"/>
        <v>5</v>
      </c>
      <c r="H298" s="30" t="s">
        <v>63</v>
      </c>
      <c r="I298" s="29"/>
      <c r="BL298" s="178"/>
      <c r="BM298" s="179"/>
      <c r="BN298" s="207"/>
      <c r="DG298" s="178"/>
      <c r="DH298" s="179"/>
    </row>
    <row r="299" spans="1:112" ht="14.25" customHeight="1">
      <c r="A299" s="27">
        <v>41788</v>
      </c>
      <c r="B299" s="27" t="str">
        <f>MONTH(Table1[[#This Row],[Trading Interval]])&amp; "/" &amp; DAY(Table1[[#This Row],[Trading Interval]]) &amp; "/" &amp; YEAR(Table1[[#This Row],[Trading Interval]])</f>
        <v>5/30/2018</v>
      </c>
      <c r="C299" s="224">
        <f>CHOOSE(MONTH(Table1[[#This Row],[Date]]),1,1,1,2,2,2,3,3,3,4,4,4)</f>
        <v>2</v>
      </c>
      <c r="D299" s="27" t="str">
        <f>TEXT(Table1[[#This Row],[Date]],"mmmm")</f>
        <v>May</v>
      </c>
      <c r="E299" s="28">
        <v>1911.44145833333</v>
      </c>
      <c r="F299" s="29">
        <v>45.068750000000001</v>
      </c>
      <c r="G299" s="30">
        <f t="shared" si="11"/>
        <v>5</v>
      </c>
      <c r="H299" s="30" t="s">
        <v>63</v>
      </c>
      <c r="I299" s="29"/>
      <c r="BL299" s="176"/>
      <c r="BM299" s="177"/>
      <c r="BN299" s="206"/>
      <c r="DG299" s="176"/>
      <c r="DH299" s="177"/>
    </row>
    <row r="300" spans="1:112" ht="14.25" customHeight="1">
      <c r="A300" s="27">
        <v>41788.5</v>
      </c>
      <c r="B300" s="27" t="str">
        <f>MONTH(Table1[[#This Row],[Trading Interval]])&amp; "/" &amp; DAY(Table1[[#This Row],[Trading Interval]]) &amp; "/" &amp; YEAR(Table1[[#This Row],[Trading Interval]])</f>
        <v>5/30/2018</v>
      </c>
      <c r="C300" s="224">
        <f>CHOOSE(MONTH(Table1[[#This Row],[Date]]),1,1,1,2,2,2,3,3,3,4,4,4)</f>
        <v>2</v>
      </c>
      <c r="D300" s="27" t="str">
        <f>TEXT(Table1[[#This Row],[Date]],"mmmm")</f>
        <v>May</v>
      </c>
      <c r="E300" s="28">
        <v>2154.5671666666599</v>
      </c>
      <c r="F300" s="29">
        <v>42.706249999999997</v>
      </c>
      <c r="G300" s="30">
        <f t="shared" si="11"/>
        <v>5</v>
      </c>
      <c r="H300" s="30" t="s">
        <v>63</v>
      </c>
      <c r="I300" s="29"/>
      <c r="BL300" s="178"/>
      <c r="BM300" s="179"/>
      <c r="BN300" s="207"/>
      <c r="DG300" s="178"/>
      <c r="DH300" s="179"/>
    </row>
    <row r="301" spans="1:112" ht="14.25" customHeight="1">
      <c r="A301" s="27">
        <v>41789</v>
      </c>
      <c r="B301" s="27" t="str">
        <f>MONTH(Table1[[#This Row],[Trading Interval]])&amp; "/" &amp; DAY(Table1[[#This Row],[Trading Interval]]) &amp; "/" &amp; YEAR(Table1[[#This Row],[Trading Interval]])</f>
        <v>5/31/2018</v>
      </c>
      <c r="C301" s="224">
        <f>CHOOSE(MONTH(Table1[[#This Row],[Date]]),1,1,1,2,2,2,3,3,3,4,4,4)</f>
        <v>2</v>
      </c>
      <c r="D301" s="27" t="str">
        <f>TEXT(Table1[[#This Row],[Date]],"mmmm")</f>
        <v>May</v>
      </c>
      <c r="E301" s="28">
        <v>2086.4557222222202</v>
      </c>
      <c r="F301" s="29">
        <v>35.205555555555499</v>
      </c>
      <c r="G301" s="30">
        <f t="shared" si="11"/>
        <v>5</v>
      </c>
      <c r="H301" s="30" t="s">
        <v>63</v>
      </c>
      <c r="I301" s="29"/>
      <c r="BL301" s="176"/>
      <c r="BM301" s="177"/>
      <c r="BN301" s="206"/>
      <c r="DG301" s="176"/>
      <c r="DH301" s="177"/>
    </row>
    <row r="302" spans="1:112" ht="14.25" customHeight="1">
      <c r="A302" s="27">
        <v>41789.5</v>
      </c>
      <c r="B302" s="27" t="str">
        <f>MONTH(Table1[[#This Row],[Trading Interval]])&amp; "/" &amp; DAY(Table1[[#This Row],[Trading Interval]]) &amp; "/" &amp; YEAR(Table1[[#This Row],[Trading Interval]])</f>
        <v>5/31/2018</v>
      </c>
      <c r="C302" s="224">
        <f>CHOOSE(MONTH(Table1[[#This Row],[Date]]),1,1,1,2,2,2,3,3,3,4,4,4)</f>
        <v>2</v>
      </c>
      <c r="D302" s="27" t="str">
        <f>TEXT(Table1[[#This Row],[Date]],"mmmm")</f>
        <v>May</v>
      </c>
      <c r="E302" s="28">
        <v>2375.8916249999902</v>
      </c>
      <c r="F302" s="29">
        <v>49.220833333333303</v>
      </c>
      <c r="G302" s="30">
        <f t="shared" si="11"/>
        <v>5</v>
      </c>
      <c r="H302" s="30" t="s">
        <v>63</v>
      </c>
      <c r="I302" s="29"/>
      <c r="BL302" s="178"/>
      <c r="BM302" s="179"/>
      <c r="BN302" s="207"/>
      <c r="DG302" s="178"/>
      <c r="DH302" s="179"/>
    </row>
    <row r="303" spans="1:112" ht="14.25" customHeight="1">
      <c r="A303" s="27">
        <v>41790</v>
      </c>
      <c r="B303" s="27" t="str">
        <f>MONTH(Table1[[#This Row],[Trading Interval]])&amp; "/" &amp; DAY(Table1[[#This Row],[Trading Interval]]) &amp; "/" &amp; YEAR(Table1[[#This Row],[Trading Interval]])</f>
        <v>6/1/2018</v>
      </c>
      <c r="C303" s="224">
        <f>CHOOSE(MONTH(Table1[[#This Row],[Date]]),1,1,1,2,2,2,3,3,3,4,4,4)</f>
        <v>2</v>
      </c>
      <c r="D303" s="27" t="str">
        <f>TEXT(Table1[[#This Row],[Date]],"mmmm")</f>
        <v>June</v>
      </c>
      <c r="E303" s="28">
        <v>2278.90968749999</v>
      </c>
      <c r="F303" s="29">
        <v>42.534374999999997</v>
      </c>
      <c r="G303" s="30">
        <f t="shared" si="11"/>
        <v>6</v>
      </c>
      <c r="H303" s="30" t="s">
        <v>63</v>
      </c>
      <c r="I303" s="29"/>
      <c r="BL303" s="176"/>
      <c r="BM303" s="177"/>
      <c r="BN303" s="206"/>
      <c r="DG303" s="176"/>
      <c r="DH303" s="177"/>
    </row>
    <row r="304" spans="1:112" ht="14.25" customHeight="1">
      <c r="A304" s="27">
        <v>41790.5</v>
      </c>
      <c r="B304" s="27" t="str">
        <f>MONTH(Table1[[#This Row],[Trading Interval]])&amp; "/" &amp; DAY(Table1[[#This Row],[Trading Interval]]) &amp; "/" &amp; YEAR(Table1[[#This Row],[Trading Interval]])</f>
        <v>6/1/2018</v>
      </c>
      <c r="C304" s="224">
        <f>CHOOSE(MONTH(Table1[[#This Row],[Date]]),1,1,1,2,2,2,3,3,3,4,4,4)</f>
        <v>2</v>
      </c>
      <c r="D304" s="27" t="str">
        <f>TEXT(Table1[[#This Row],[Date]],"mmmm")</f>
        <v>June</v>
      </c>
      <c r="E304" s="28">
        <v>2414.6731818181802</v>
      </c>
      <c r="F304" s="29">
        <v>49.414090909090902</v>
      </c>
      <c r="G304" s="30">
        <f t="shared" si="11"/>
        <v>6</v>
      </c>
      <c r="H304" s="30" t="s">
        <v>63</v>
      </c>
      <c r="I304" s="29"/>
      <c r="BL304" s="178"/>
      <c r="BM304" s="179"/>
      <c r="BN304" s="207"/>
      <c r="DG304" s="178"/>
      <c r="DH304" s="179"/>
    </row>
    <row r="305" spans="1:112" ht="14.25" customHeight="1">
      <c r="A305" s="27">
        <v>41791</v>
      </c>
      <c r="B305" s="27" t="str">
        <f>MONTH(Table1[[#This Row],[Trading Interval]])&amp; "/" &amp; DAY(Table1[[#This Row],[Trading Interval]]) &amp; "/" &amp; YEAR(Table1[[#This Row],[Trading Interval]])</f>
        <v>6/2/2018</v>
      </c>
      <c r="C305" s="224">
        <f>CHOOSE(MONTH(Table1[[#This Row],[Date]]),1,1,1,2,2,2,3,3,3,4,4,4)</f>
        <v>2</v>
      </c>
      <c r="D305" s="27" t="str">
        <f>TEXT(Table1[[#This Row],[Date]],"mmmm")</f>
        <v>June</v>
      </c>
      <c r="E305" s="28">
        <v>1976.13129999999</v>
      </c>
      <c r="F305" s="29">
        <v>53.580699999999901</v>
      </c>
      <c r="G305" s="30">
        <f t="shared" si="11"/>
        <v>6</v>
      </c>
      <c r="H305" s="30" t="s">
        <v>63</v>
      </c>
      <c r="I305" s="29"/>
      <c r="BL305" s="176"/>
      <c r="BM305" s="177"/>
      <c r="BN305" s="206"/>
      <c r="DG305" s="176"/>
      <c r="DH305" s="177"/>
    </row>
    <row r="306" spans="1:112" ht="14.25" customHeight="1">
      <c r="A306" s="27">
        <v>41791.5</v>
      </c>
      <c r="B306" s="27" t="str">
        <f>MONTH(Table1[[#This Row],[Trading Interval]])&amp; "/" &amp; DAY(Table1[[#This Row],[Trading Interval]]) &amp; "/" &amp; YEAR(Table1[[#This Row],[Trading Interval]])</f>
        <v>6/2/2018</v>
      </c>
      <c r="C306" s="224">
        <f>CHOOSE(MONTH(Table1[[#This Row],[Date]]),1,1,1,2,2,2,3,3,3,4,4,4)</f>
        <v>2</v>
      </c>
      <c r="D306" s="27" t="str">
        <f>TEXT(Table1[[#This Row],[Date]],"mmmm")</f>
        <v>June</v>
      </c>
      <c r="E306" s="28">
        <v>2665.5086249999999</v>
      </c>
      <c r="F306" s="29">
        <v>84.922083333333305</v>
      </c>
      <c r="G306" s="30">
        <f t="shared" si="11"/>
        <v>6</v>
      </c>
      <c r="H306" s="30" t="s">
        <v>63</v>
      </c>
      <c r="I306" s="29"/>
      <c r="BL306" s="178"/>
      <c r="BM306" s="179"/>
      <c r="BN306" s="207"/>
      <c r="DG306" s="178"/>
      <c r="DH306" s="179"/>
    </row>
    <row r="307" spans="1:112" ht="14.25" customHeight="1">
      <c r="A307" s="27">
        <v>41792</v>
      </c>
      <c r="B307" s="27" t="str">
        <f>MONTH(Table1[[#This Row],[Trading Interval]])&amp; "/" &amp; DAY(Table1[[#This Row],[Trading Interval]]) &amp; "/" &amp; YEAR(Table1[[#This Row],[Trading Interval]])</f>
        <v>6/3/2018</v>
      </c>
      <c r="C307" s="224">
        <f>CHOOSE(MONTH(Table1[[#This Row],[Date]]),1,1,1,2,2,2,3,3,3,4,4,4)</f>
        <v>2</v>
      </c>
      <c r="D307" s="27" t="str">
        <f>TEXT(Table1[[#This Row],[Date]],"mmmm")</f>
        <v>June</v>
      </c>
      <c r="E307" s="28">
        <v>2063.6120000000001</v>
      </c>
      <c r="F307" s="29">
        <v>39.346999999999902</v>
      </c>
      <c r="G307" s="30">
        <f t="shared" si="11"/>
        <v>6</v>
      </c>
      <c r="H307" s="30" t="s">
        <v>63</v>
      </c>
      <c r="I307" s="29"/>
      <c r="BL307" s="176"/>
      <c r="BM307" s="177"/>
      <c r="BN307" s="206"/>
      <c r="DG307" s="176"/>
      <c r="DH307" s="177"/>
    </row>
    <row r="308" spans="1:112" ht="14.25" customHeight="1">
      <c r="A308" s="27">
        <v>41792.5</v>
      </c>
      <c r="B308" s="27" t="str">
        <f>MONTH(Table1[[#This Row],[Trading Interval]])&amp; "/" &amp; DAY(Table1[[#This Row],[Trading Interval]]) &amp; "/" &amp; YEAR(Table1[[#This Row],[Trading Interval]])</f>
        <v>6/3/2018</v>
      </c>
      <c r="C308" s="224">
        <f>CHOOSE(MONTH(Table1[[#This Row],[Date]]),1,1,1,2,2,2,3,3,3,4,4,4)</f>
        <v>2</v>
      </c>
      <c r="D308" s="27" t="str">
        <f>TEXT(Table1[[#This Row],[Date]],"mmmm")</f>
        <v>June</v>
      </c>
      <c r="E308" s="28">
        <v>2220.75304166666</v>
      </c>
      <c r="F308" s="29">
        <v>43.315916666666602</v>
      </c>
      <c r="G308" s="30">
        <f t="shared" si="11"/>
        <v>6</v>
      </c>
      <c r="H308" s="30" t="s">
        <v>63</v>
      </c>
      <c r="I308" s="29"/>
      <c r="BL308" s="178"/>
      <c r="BM308" s="179"/>
      <c r="BN308" s="207"/>
      <c r="DG308" s="178"/>
      <c r="DH308" s="179"/>
    </row>
    <row r="309" spans="1:112" ht="14.25" customHeight="1">
      <c r="A309" s="27">
        <v>41793</v>
      </c>
      <c r="B309" s="27" t="str">
        <f>MONTH(Table1[[#This Row],[Trading Interval]])&amp; "/" &amp; DAY(Table1[[#This Row],[Trading Interval]]) &amp; "/" &amp; YEAR(Table1[[#This Row],[Trading Interval]])</f>
        <v>6/4/2018</v>
      </c>
      <c r="C309" s="224">
        <f>CHOOSE(MONTH(Table1[[#This Row],[Date]]),1,1,1,2,2,2,3,3,3,4,4,4)</f>
        <v>2</v>
      </c>
      <c r="D309" s="27" t="str">
        <f>TEXT(Table1[[#This Row],[Date]],"mmmm")</f>
        <v>June</v>
      </c>
      <c r="E309" s="28">
        <v>2043.6455000000001</v>
      </c>
      <c r="F309" s="29">
        <v>47.9022222222222</v>
      </c>
      <c r="G309" s="30">
        <f t="shared" si="11"/>
        <v>6</v>
      </c>
      <c r="H309" s="30" t="s">
        <v>63</v>
      </c>
      <c r="I309" s="29"/>
      <c r="BL309" s="176"/>
      <c r="BM309" s="177"/>
      <c r="BN309" s="206"/>
      <c r="DG309" s="176"/>
      <c r="DH309" s="177"/>
    </row>
    <row r="310" spans="1:112" ht="14.25" customHeight="1">
      <c r="A310" s="27">
        <v>41793.5</v>
      </c>
      <c r="B310" s="27" t="str">
        <f>MONTH(Table1[[#This Row],[Trading Interval]])&amp; "/" &amp; DAY(Table1[[#This Row],[Trading Interval]]) &amp; "/" &amp; YEAR(Table1[[#This Row],[Trading Interval]])</f>
        <v>6/4/2018</v>
      </c>
      <c r="C310" s="224">
        <f>CHOOSE(MONTH(Table1[[#This Row],[Date]]),1,1,1,2,2,2,3,3,3,4,4,4)</f>
        <v>2</v>
      </c>
      <c r="D310" s="27" t="str">
        <f>TEXT(Table1[[#This Row],[Date]],"mmmm")</f>
        <v>June</v>
      </c>
      <c r="E310" s="28">
        <v>2350.2772916666599</v>
      </c>
      <c r="F310" s="29">
        <v>54.980166666666598</v>
      </c>
      <c r="G310" s="30">
        <f t="shared" si="11"/>
        <v>6</v>
      </c>
      <c r="H310" s="30" t="s">
        <v>63</v>
      </c>
      <c r="I310" s="29"/>
      <c r="BL310" s="178"/>
      <c r="BM310" s="179"/>
      <c r="BN310" s="207"/>
      <c r="DG310" s="178"/>
      <c r="DH310" s="179"/>
    </row>
    <row r="311" spans="1:112" ht="14.25" customHeight="1">
      <c r="A311" s="27">
        <v>41794</v>
      </c>
      <c r="B311" s="27" t="str">
        <f>MONTH(Table1[[#This Row],[Trading Interval]])&amp; "/" &amp; DAY(Table1[[#This Row],[Trading Interval]]) &amp; "/" &amp; YEAR(Table1[[#This Row],[Trading Interval]])</f>
        <v>6/5/2018</v>
      </c>
      <c r="C311" s="224">
        <f>CHOOSE(MONTH(Table1[[#This Row],[Date]]),1,1,1,2,2,2,3,3,3,4,4,4)</f>
        <v>2</v>
      </c>
      <c r="D311" s="27" t="str">
        <f>TEXT(Table1[[#This Row],[Date]],"mmmm")</f>
        <v>June</v>
      </c>
      <c r="E311" s="28">
        <v>1895.89842857142</v>
      </c>
      <c r="F311" s="29">
        <v>35.089999999999897</v>
      </c>
      <c r="G311" s="30">
        <f t="shared" si="11"/>
        <v>6</v>
      </c>
      <c r="H311" s="30" t="s">
        <v>63</v>
      </c>
      <c r="I311" s="29"/>
      <c r="BL311" s="176"/>
      <c r="BM311" s="177"/>
      <c r="BN311" s="206"/>
      <c r="DG311" s="176"/>
      <c r="DH311" s="177"/>
    </row>
    <row r="312" spans="1:112" ht="14.25" customHeight="1">
      <c r="A312" s="27">
        <v>41794.5</v>
      </c>
      <c r="B312" s="27" t="str">
        <f>MONTH(Table1[[#This Row],[Trading Interval]])&amp; "/" &amp; DAY(Table1[[#This Row],[Trading Interval]]) &amp; "/" &amp; YEAR(Table1[[#This Row],[Trading Interval]])</f>
        <v>6/5/2018</v>
      </c>
      <c r="C312" s="224">
        <f>CHOOSE(MONTH(Table1[[#This Row],[Date]]),1,1,1,2,2,2,3,3,3,4,4,4)</f>
        <v>2</v>
      </c>
      <c r="D312" s="27" t="str">
        <f>TEXT(Table1[[#This Row],[Date]],"mmmm")</f>
        <v>June</v>
      </c>
      <c r="E312" s="28">
        <v>2092.5697499999901</v>
      </c>
      <c r="F312" s="29">
        <v>41.228333333333303</v>
      </c>
      <c r="G312" s="30">
        <f t="shared" si="11"/>
        <v>6</v>
      </c>
      <c r="H312" s="30" t="s">
        <v>63</v>
      </c>
      <c r="I312" s="29"/>
      <c r="BL312" s="178"/>
      <c r="BM312" s="179"/>
      <c r="BN312" s="207"/>
      <c r="DG312" s="178"/>
      <c r="DH312" s="179"/>
    </row>
    <row r="313" spans="1:112" ht="14.25" customHeight="1">
      <c r="A313" s="27">
        <v>41795</v>
      </c>
      <c r="B313" s="27" t="str">
        <f>MONTH(Table1[[#This Row],[Trading Interval]])&amp; "/" &amp; DAY(Table1[[#This Row],[Trading Interval]]) &amp; "/" &amp; YEAR(Table1[[#This Row],[Trading Interval]])</f>
        <v>6/6/2018</v>
      </c>
      <c r="C313" s="224">
        <f>CHOOSE(MONTH(Table1[[#This Row],[Date]]),1,1,1,2,2,2,3,3,3,4,4,4)</f>
        <v>2</v>
      </c>
      <c r="D313" s="27" t="str">
        <f>TEXT(Table1[[#This Row],[Date]],"mmmm")</f>
        <v>June</v>
      </c>
      <c r="E313" s="28">
        <v>1798.14591666666</v>
      </c>
      <c r="F313" s="29">
        <v>48.412916666666597</v>
      </c>
      <c r="G313" s="30">
        <f t="shared" si="11"/>
        <v>6</v>
      </c>
      <c r="H313" s="30" t="s">
        <v>63</v>
      </c>
      <c r="I313" s="29"/>
      <c r="BL313" s="176"/>
      <c r="BM313" s="177"/>
      <c r="BN313" s="206"/>
      <c r="DG313" s="176"/>
      <c r="DH313" s="177"/>
    </row>
    <row r="314" spans="1:112" ht="14.25" customHeight="1">
      <c r="A314" s="27">
        <v>41795.5</v>
      </c>
      <c r="B314" s="27" t="str">
        <f>MONTH(Table1[[#This Row],[Trading Interval]])&amp; "/" &amp; DAY(Table1[[#This Row],[Trading Interval]]) &amp; "/" &amp; YEAR(Table1[[#This Row],[Trading Interval]])</f>
        <v>6/6/2018</v>
      </c>
      <c r="C314" s="224">
        <f>CHOOSE(MONTH(Table1[[#This Row],[Date]]),1,1,1,2,2,2,3,3,3,4,4,4)</f>
        <v>2</v>
      </c>
      <c r="D314" s="27" t="str">
        <f>TEXT(Table1[[#This Row],[Date]],"mmmm")</f>
        <v>June</v>
      </c>
      <c r="E314" s="28">
        <v>2105.5673333333302</v>
      </c>
      <c r="F314" s="29">
        <v>49.219999999999899</v>
      </c>
      <c r="G314" s="30">
        <f t="shared" si="11"/>
        <v>6</v>
      </c>
      <c r="H314" s="30" t="s">
        <v>63</v>
      </c>
      <c r="I314" s="29"/>
      <c r="BL314" s="178"/>
      <c r="BM314" s="179"/>
      <c r="BN314" s="207"/>
      <c r="DG314" s="178"/>
      <c r="DH314" s="179"/>
    </row>
    <row r="315" spans="1:112" ht="14.25" customHeight="1">
      <c r="A315" s="27">
        <v>41796</v>
      </c>
      <c r="B315" s="27" t="str">
        <f>MONTH(Table1[[#This Row],[Trading Interval]])&amp; "/" &amp; DAY(Table1[[#This Row],[Trading Interval]]) &amp; "/" &amp; YEAR(Table1[[#This Row],[Trading Interval]])</f>
        <v>6/7/2018</v>
      </c>
      <c r="C315" s="224">
        <f>CHOOSE(MONTH(Table1[[#This Row],[Date]]),1,1,1,2,2,2,3,3,3,4,4,4)</f>
        <v>2</v>
      </c>
      <c r="D315" s="27" t="str">
        <f>TEXT(Table1[[#This Row],[Date]],"mmmm")</f>
        <v>June</v>
      </c>
      <c r="E315" s="28">
        <v>1923.17379166666</v>
      </c>
      <c r="F315" s="29">
        <v>51.047083333333298</v>
      </c>
      <c r="G315" s="30">
        <f t="shared" si="11"/>
        <v>6</v>
      </c>
      <c r="H315" s="30" t="s">
        <v>63</v>
      </c>
      <c r="I315" s="29"/>
      <c r="BL315" s="176"/>
      <c r="BM315" s="177"/>
      <c r="BN315" s="206"/>
      <c r="DG315" s="176"/>
      <c r="DH315" s="177"/>
    </row>
    <row r="316" spans="1:112" ht="14.25" customHeight="1">
      <c r="A316" s="27">
        <v>41796.5</v>
      </c>
      <c r="B316" s="27" t="str">
        <f>MONTH(Table1[[#This Row],[Trading Interval]])&amp; "/" &amp; DAY(Table1[[#This Row],[Trading Interval]]) &amp; "/" &amp; YEAR(Table1[[#This Row],[Trading Interval]])</f>
        <v>6/7/2018</v>
      </c>
      <c r="C316" s="224">
        <f>CHOOSE(MONTH(Table1[[#This Row],[Date]]),1,1,1,2,2,2,3,3,3,4,4,4)</f>
        <v>2</v>
      </c>
      <c r="D316" s="27" t="str">
        <f>TEXT(Table1[[#This Row],[Date]],"mmmm")</f>
        <v>June</v>
      </c>
      <c r="E316" s="28">
        <v>2208.3795416666599</v>
      </c>
      <c r="F316" s="29">
        <v>53.327916666666603</v>
      </c>
      <c r="G316" s="30">
        <f t="shared" si="11"/>
        <v>6</v>
      </c>
      <c r="H316" s="30" t="s">
        <v>63</v>
      </c>
      <c r="I316" s="29"/>
      <c r="BL316" s="178"/>
      <c r="BM316" s="179"/>
      <c r="BN316" s="207"/>
      <c r="DG316" s="178"/>
      <c r="DH316" s="179"/>
    </row>
    <row r="317" spans="1:112" ht="14.25" customHeight="1">
      <c r="A317" s="27">
        <v>41797</v>
      </c>
      <c r="B317" s="27" t="str">
        <f>MONTH(Table1[[#This Row],[Trading Interval]])&amp; "/" &amp; DAY(Table1[[#This Row],[Trading Interval]]) &amp; "/" &amp; YEAR(Table1[[#This Row],[Trading Interval]])</f>
        <v>6/8/2018</v>
      </c>
      <c r="C317" s="224">
        <f>CHOOSE(MONTH(Table1[[#This Row],[Date]]),1,1,1,2,2,2,3,3,3,4,4,4)</f>
        <v>2</v>
      </c>
      <c r="D317" s="27" t="str">
        <f>TEXT(Table1[[#This Row],[Date]],"mmmm")</f>
        <v>June</v>
      </c>
      <c r="E317" s="28">
        <v>1958.0631249999999</v>
      </c>
      <c r="F317" s="29">
        <v>46.842500000000001</v>
      </c>
      <c r="G317" s="30">
        <f t="shared" si="11"/>
        <v>6</v>
      </c>
      <c r="H317" s="30" t="s">
        <v>63</v>
      </c>
      <c r="I317" s="29"/>
      <c r="BL317" s="176"/>
      <c r="BM317" s="177"/>
      <c r="BN317" s="206"/>
      <c r="DG317" s="176"/>
      <c r="DH317" s="177"/>
    </row>
    <row r="318" spans="1:112" ht="14.25" customHeight="1">
      <c r="A318" s="27">
        <v>41797.5</v>
      </c>
      <c r="B318" s="27" t="str">
        <f>MONTH(Table1[[#This Row],[Trading Interval]])&amp; "/" &amp; DAY(Table1[[#This Row],[Trading Interval]]) &amp; "/" &amp; YEAR(Table1[[#This Row],[Trading Interval]])</f>
        <v>6/8/2018</v>
      </c>
      <c r="C318" s="224">
        <f>CHOOSE(MONTH(Table1[[#This Row],[Date]]),1,1,1,2,2,2,3,3,3,4,4,4)</f>
        <v>2</v>
      </c>
      <c r="D318" s="27" t="str">
        <f>TEXT(Table1[[#This Row],[Date]],"mmmm")</f>
        <v>June</v>
      </c>
      <c r="E318" s="28">
        <v>2245.5582083333302</v>
      </c>
      <c r="F318" s="29">
        <v>56.6724999999999</v>
      </c>
      <c r="G318" s="30">
        <f t="shared" si="11"/>
        <v>6</v>
      </c>
      <c r="H318" s="30" t="s">
        <v>63</v>
      </c>
      <c r="I318" s="29"/>
      <c r="BL318" s="178"/>
      <c r="BM318" s="179"/>
      <c r="BN318" s="207"/>
      <c r="DG318" s="178"/>
      <c r="DH318" s="179"/>
    </row>
    <row r="319" spans="1:112" ht="14.25" customHeight="1">
      <c r="A319" s="27">
        <v>41798</v>
      </c>
      <c r="B319" s="27" t="str">
        <f>MONTH(Table1[[#This Row],[Trading Interval]])&amp; "/" &amp; DAY(Table1[[#This Row],[Trading Interval]]) &amp; "/" &amp; YEAR(Table1[[#This Row],[Trading Interval]])</f>
        <v>6/9/2018</v>
      </c>
      <c r="C319" s="224">
        <f>CHOOSE(MONTH(Table1[[#This Row],[Date]]),1,1,1,2,2,2,3,3,3,4,4,4)</f>
        <v>2</v>
      </c>
      <c r="D319" s="27" t="str">
        <f>TEXT(Table1[[#This Row],[Date]],"mmmm")</f>
        <v>June</v>
      </c>
      <c r="E319" s="28">
        <v>1918.86162499999</v>
      </c>
      <c r="F319" s="29">
        <v>42.86</v>
      </c>
      <c r="G319" s="30">
        <f t="shared" si="11"/>
        <v>6</v>
      </c>
      <c r="H319" s="30" t="s">
        <v>63</v>
      </c>
      <c r="I319" s="29"/>
      <c r="BL319" s="176"/>
      <c r="BM319" s="177"/>
      <c r="BN319" s="206"/>
      <c r="DG319" s="176"/>
      <c r="DH319" s="177"/>
    </row>
    <row r="320" spans="1:112" ht="14.25" customHeight="1">
      <c r="A320" s="27">
        <v>41798.5</v>
      </c>
      <c r="B320" s="27" t="str">
        <f>MONTH(Table1[[#This Row],[Trading Interval]])&amp; "/" &amp; DAY(Table1[[#This Row],[Trading Interval]]) &amp; "/" &amp; YEAR(Table1[[#This Row],[Trading Interval]])</f>
        <v>6/9/2018</v>
      </c>
      <c r="C320" s="224">
        <f>CHOOSE(MONTH(Table1[[#This Row],[Date]]),1,1,1,2,2,2,3,3,3,4,4,4)</f>
        <v>2</v>
      </c>
      <c r="D320" s="27" t="str">
        <f>TEXT(Table1[[#This Row],[Date]],"mmmm")</f>
        <v>June</v>
      </c>
      <c r="E320" s="28">
        <v>2000.08429166666</v>
      </c>
      <c r="F320" s="29">
        <v>53.180833333333297</v>
      </c>
      <c r="G320" s="30">
        <f t="shared" si="11"/>
        <v>6</v>
      </c>
      <c r="H320" s="30" t="s">
        <v>63</v>
      </c>
      <c r="I320" s="29"/>
      <c r="BL320" s="178"/>
      <c r="BM320" s="179"/>
      <c r="BN320" s="207"/>
      <c r="DG320" s="178"/>
      <c r="DH320" s="179"/>
    </row>
    <row r="321" spans="1:112" ht="14.25" customHeight="1">
      <c r="A321" s="27">
        <v>41799</v>
      </c>
      <c r="B321" s="27" t="str">
        <f>MONTH(Table1[[#This Row],[Trading Interval]])&amp; "/" &amp; DAY(Table1[[#This Row],[Trading Interval]]) &amp; "/" &amp; YEAR(Table1[[#This Row],[Trading Interval]])</f>
        <v>6/10/2018</v>
      </c>
      <c r="C321" s="224">
        <f>CHOOSE(MONTH(Table1[[#This Row],[Date]]),1,1,1,2,2,2,3,3,3,4,4,4)</f>
        <v>2</v>
      </c>
      <c r="D321" s="27" t="str">
        <f>TEXT(Table1[[#This Row],[Date]],"mmmm")</f>
        <v>June</v>
      </c>
      <c r="E321" s="28">
        <v>1909.68320833333</v>
      </c>
      <c r="F321" s="29">
        <v>40.827083333333299</v>
      </c>
      <c r="G321" s="30">
        <f t="shared" si="11"/>
        <v>6</v>
      </c>
      <c r="H321" s="30" t="s">
        <v>63</v>
      </c>
      <c r="I321" s="29"/>
      <c r="BL321" s="176"/>
      <c r="BM321" s="177"/>
      <c r="BN321" s="206"/>
      <c r="DG321" s="176"/>
      <c r="DH321" s="177"/>
    </row>
    <row r="322" spans="1:112" ht="14.25" customHeight="1">
      <c r="A322" s="27">
        <v>41799.5</v>
      </c>
      <c r="B322" s="27" t="str">
        <f>MONTH(Table1[[#This Row],[Trading Interval]])&amp; "/" &amp; DAY(Table1[[#This Row],[Trading Interval]]) &amp; "/" &amp; YEAR(Table1[[#This Row],[Trading Interval]])</f>
        <v>6/10/2018</v>
      </c>
      <c r="C322" s="224">
        <f>CHOOSE(MONTH(Table1[[#This Row],[Date]]),1,1,1,2,2,2,3,3,3,4,4,4)</f>
        <v>2</v>
      </c>
      <c r="D322" s="27" t="str">
        <f>TEXT(Table1[[#This Row],[Date]],"mmmm")</f>
        <v>June</v>
      </c>
      <c r="E322" s="28">
        <v>2065.2884583333298</v>
      </c>
      <c r="F322" s="29">
        <v>51.916249999999998</v>
      </c>
      <c r="G322" s="30">
        <f t="shared" si="11"/>
        <v>6</v>
      </c>
      <c r="H322" s="30" t="s">
        <v>63</v>
      </c>
      <c r="I322" s="29"/>
      <c r="BL322" s="178"/>
      <c r="BM322" s="179"/>
      <c r="BN322" s="207"/>
      <c r="DG322" s="178"/>
      <c r="DH322" s="179"/>
    </row>
    <row r="323" spans="1:112" ht="14.25" customHeight="1">
      <c r="A323" s="27">
        <v>41800</v>
      </c>
      <c r="B323" s="27" t="str">
        <f>MONTH(Table1[[#This Row],[Trading Interval]])&amp; "/" &amp; DAY(Table1[[#This Row],[Trading Interval]]) &amp; "/" &amp; YEAR(Table1[[#This Row],[Trading Interval]])</f>
        <v>6/11/2018</v>
      </c>
      <c r="C323" s="224">
        <f>CHOOSE(MONTH(Table1[[#This Row],[Date]]),1,1,1,2,2,2,3,3,3,4,4,4)</f>
        <v>2</v>
      </c>
      <c r="D323" s="27" t="str">
        <f>TEXT(Table1[[#This Row],[Date]],"mmmm")</f>
        <v>June</v>
      </c>
      <c r="E323" s="28">
        <v>1660.33879166666</v>
      </c>
      <c r="F323" s="29">
        <v>58.307499999999997</v>
      </c>
      <c r="G323" s="30">
        <f t="shared" ref="G323:G386" si="12">MONTH(A323)</f>
        <v>6</v>
      </c>
      <c r="H323" s="30" t="s">
        <v>63</v>
      </c>
      <c r="I323" s="29"/>
      <c r="BL323" s="176"/>
      <c r="BM323" s="177"/>
      <c r="BN323" s="206"/>
      <c r="DG323" s="176"/>
      <c r="DH323" s="177"/>
    </row>
    <row r="324" spans="1:112" ht="14.25" customHeight="1">
      <c r="A324" s="27">
        <v>41800.5</v>
      </c>
      <c r="B324" s="27" t="str">
        <f>MONTH(Table1[[#This Row],[Trading Interval]])&amp; "/" &amp; DAY(Table1[[#This Row],[Trading Interval]]) &amp; "/" &amp; YEAR(Table1[[#This Row],[Trading Interval]])</f>
        <v>6/11/2018</v>
      </c>
      <c r="C324" s="224">
        <f>CHOOSE(MONTH(Table1[[#This Row],[Date]]),1,1,1,2,2,2,3,3,3,4,4,4)</f>
        <v>2</v>
      </c>
      <c r="D324" s="27" t="str">
        <f>TEXT(Table1[[#This Row],[Date]],"mmmm")</f>
        <v>June</v>
      </c>
      <c r="E324" s="28">
        <v>1883.58904166666</v>
      </c>
      <c r="F324" s="29">
        <v>79.133749999999907</v>
      </c>
      <c r="G324" s="30">
        <f t="shared" si="12"/>
        <v>6</v>
      </c>
      <c r="H324" s="30" t="s">
        <v>63</v>
      </c>
      <c r="I324" s="29"/>
      <c r="BL324" s="178"/>
      <c r="BM324" s="179"/>
      <c r="BN324" s="207"/>
      <c r="DG324" s="178"/>
      <c r="DH324" s="179"/>
    </row>
    <row r="325" spans="1:112" ht="14.25" customHeight="1">
      <c r="A325" s="27">
        <v>41801</v>
      </c>
      <c r="B325" s="27" t="str">
        <f>MONTH(Table1[[#This Row],[Trading Interval]])&amp; "/" &amp; DAY(Table1[[#This Row],[Trading Interval]]) &amp; "/" &amp; YEAR(Table1[[#This Row],[Trading Interval]])</f>
        <v>6/12/2018</v>
      </c>
      <c r="C325" s="224">
        <f>CHOOSE(MONTH(Table1[[#This Row],[Date]]),1,1,1,2,2,2,3,3,3,4,4,4)</f>
        <v>2</v>
      </c>
      <c r="D325" s="27" t="str">
        <f>TEXT(Table1[[#This Row],[Date]],"mmmm")</f>
        <v>June</v>
      </c>
      <c r="E325" s="28">
        <v>1905.7972916666599</v>
      </c>
      <c r="F325" s="29">
        <v>52.497499999999903</v>
      </c>
      <c r="G325" s="30">
        <f t="shared" si="12"/>
        <v>6</v>
      </c>
      <c r="H325" s="30" t="s">
        <v>63</v>
      </c>
      <c r="I325" s="29"/>
      <c r="BL325" s="176"/>
      <c r="BM325" s="177"/>
      <c r="BN325" s="206"/>
      <c r="DG325" s="176"/>
      <c r="DH325" s="177"/>
    </row>
    <row r="326" spans="1:112" ht="14.25" customHeight="1">
      <c r="A326" s="27">
        <v>41801.5</v>
      </c>
      <c r="B326" s="27" t="str">
        <f>MONTH(Table1[[#This Row],[Trading Interval]])&amp; "/" &amp; DAY(Table1[[#This Row],[Trading Interval]]) &amp; "/" &amp; YEAR(Table1[[#This Row],[Trading Interval]])</f>
        <v>6/12/2018</v>
      </c>
      <c r="C326" s="224">
        <f>CHOOSE(MONTH(Table1[[#This Row],[Date]]),1,1,1,2,2,2,3,3,3,4,4,4)</f>
        <v>2</v>
      </c>
      <c r="D326" s="27" t="str">
        <f>TEXT(Table1[[#This Row],[Date]],"mmmm")</f>
        <v>June</v>
      </c>
      <c r="E326" s="28">
        <v>2126.8541249999998</v>
      </c>
      <c r="F326" s="29">
        <v>47.962916666666601</v>
      </c>
      <c r="G326" s="30">
        <f t="shared" si="12"/>
        <v>6</v>
      </c>
      <c r="H326" s="30" t="s">
        <v>63</v>
      </c>
      <c r="I326" s="29"/>
      <c r="BL326" s="178"/>
      <c r="BM326" s="179"/>
      <c r="BN326" s="207"/>
      <c r="DG326" s="178"/>
      <c r="DH326" s="179"/>
    </row>
    <row r="327" spans="1:112" ht="14.25" customHeight="1">
      <c r="A327" s="27">
        <v>41802</v>
      </c>
      <c r="B327" s="27" t="str">
        <f>MONTH(Table1[[#This Row],[Trading Interval]])&amp; "/" &amp; DAY(Table1[[#This Row],[Trading Interval]]) &amp; "/" &amp; YEAR(Table1[[#This Row],[Trading Interval]])</f>
        <v>6/13/2018</v>
      </c>
      <c r="C327" s="224">
        <f>CHOOSE(MONTH(Table1[[#This Row],[Date]]),1,1,1,2,2,2,3,3,3,4,4,4)</f>
        <v>2</v>
      </c>
      <c r="D327" s="27" t="str">
        <f>TEXT(Table1[[#This Row],[Date]],"mmmm")</f>
        <v>June</v>
      </c>
      <c r="E327" s="28">
        <v>2100.2164583333301</v>
      </c>
      <c r="F327" s="29">
        <v>62.541249999999899</v>
      </c>
      <c r="G327" s="30">
        <f t="shared" si="12"/>
        <v>6</v>
      </c>
      <c r="H327" s="30" t="s">
        <v>63</v>
      </c>
      <c r="I327" s="29"/>
      <c r="BL327" s="176"/>
      <c r="BM327" s="177"/>
      <c r="BN327" s="206"/>
      <c r="DG327" s="176"/>
      <c r="DH327" s="177"/>
    </row>
    <row r="328" spans="1:112" ht="14.25" customHeight="1">
      <c r="A328" s="27">
        <v>41802.5</v>
      </c>
      <c r="B328" s="27" t="str">
        <f>MONTH(Table1[[#This Row],[Trading Interval]])&amp; "/" &amp; DAY(Table1[[#This Row],[Trading Interval]]) &amp; "/" &amp; YEAR(Table1[[#This Row],[Trading Interval]])</f>
        <v>6/13/2018</v>
      </c>
      <c r="C328" s="224">
        <f>CHOOSE(MONTH(Table1[[#This Row],[Date]]),1,1,1,2,2,2,3,3,3,4,4,4)</f>
        <v>2</v>
      </c>
      <c r="D328" s="27" t="str">
        <f>TEXT(Table1[[#This Row],[Date]],"mmmm")</f>
        <v>June</v>
      </c>
      <c r="E328" s="28">
        <v>2545.1474166666599</v>
      </c>
      <c r="F328" s="29">
        <v>79.1875</v>
      </c>
      <c r="G328" s="30">
        <f t="shared" si="12"/>
        <v>6</v>
      </c>
      <c r="H328" s="30" t="s">
        <v>63</v>
      </c>
      <c r="I328" s="29"/>
      <c r="BL328" s="178"/>
      <c r="BM328" s="179"/>
      <c r="BN328" s="207"/>
      <c r="DG328" s="178"/>
      <c r="DH328" s="179"/>
    </row>
    <row r="329" spans="1:112" ht="14.25" customHeight="1">
      <c r="A329" s="27">
        <v>41803</v>
      </c>
      <c r="B329" s="27" t="str">
        <f>MONTH(Table1[[#This Row],[Trading Interval]])&amp; "/" &amp; DAY(Table1[[#This Row],[Trading Interval]]) &amp; "/" &amp; YEAR(Table1[[#This Row],[Trading Interval]])</f>
        <v>6/14/2018</v>
      </c>
      <c r="C329" s="224">
        <f>CHOOSE(MONTH(Table1[[#This Row],[Date]]),1,1,1,2,2,2,3,3,3,4,4,4)</f>
        <v>2</v>
      </c>
      <c r="D329" s="27" t="str">
        <f>TEXT(Table1[[#This Row],[Date]],"mmmm")</f>
        <v>June</v>
      </c>
      <c r="E329" s="28">
        <v>2023.9495833333301</v>
      </c>
      <c r="F329" s="29">
        <v>38.7470833333333</v>
      </c>
      <c r="G329" s="30">
        <f t="shared" si="12"/>
        <v>6</v>
      </c>
      <c r="H329" s="30" t="s">
        <v>63</v>
      </c>
      <c r="I329" s="29"/>
      <c r="BL329" s="176"/>
      <c r="BM329" s="177"/>
      <c r="BN329" s="206"/>
      <c r="DG329" s="176"/>
      <c r="DH329" s="177"/>
    </row>
    <row r="330" spans="1:112" ht="14.25" customHeight="1">
      <c r="A330" s="27">
        <v>41803.5</v>
      </c>
      <c r="B330" s="27" t="str">
        <f>MONTH(Table1[[#This Row],[Trading Interval]])&amp; "/" &amp; DAY(Table1[[#This Row],[Trading Interval]]) &amp; "/" &amp; YEAR(Table1[[#This Row],[Trading Interval]])</f>
        <v>6/14/2018</v>
      </c>
      <c r="C330" s="224">
        <f>CHOOSE(MONTH(Table1[[#This Row],[Date]]),1,1,1,2,2,2,3,3,3,4,4,4)</f>
        <v>2</v>
      </c>
      <c r="D330" s="27" t="str">
        <f>TEXT(Table1[[#This Row],[Date]],"mmmm")</f>
        <v>June</v>
      </c>
      <c r="E330" s="28">
        <v>2276.0501250000002</v>
      </c>
      <c r="F330" s="29">
        <v>49.417083333333302</v>
      </c>
      <c r="G330" s="30">
        <f t="shared" si="12"/>
        <v>6</v>
      </c>
      <c r="H330" s="30" t="s">
        <v>63</v>
      </c>
      <c r="I330" s="29"/>
      <c r="BL330" s="178"/>
      <c r="BM330" s="179"/>
      <c r="BN330" s="207"/>
      <c r="DG330" s="178"/>
      <c r="DH330" s="179"/>
    </row>
    <row r="331" spans="1:112" ht="14.25" customHeight="1">
      <c r="A331" s="27">
        <v>41804</v>
      </c>
      <c r="B331" s="27" t="str">
        <f>MONTH(Table1[[#This Row],[Trading Interval]])&amp; "/" &amp; DAY(Table1[[#This Row],[Trading Interval]]) &amp; "/" &amp; YEAR(Table1[[#This Row],[Trading Interval]])</f>
        <v>6/15/2018</v>
      </c>
      <c r="C331" s="224">
        <f>CHOOSE(MONTH(Table1[[#This Row],[Date]]),1,1,1,2,2,2,3,3,3,4,4,4)</f>
        <v>2</v>
      </c>
      <c r="D331" s="27" t="str">
        <f>TEXT(Table1[[#This Row],[Date]],"mmmm")</f>
        <v>June</v>
      </c>
      <c r="E331" s="28">
        <v>1991.1601250000001</v>
      </c>
      <c r="F331" s="29">
        <v>41.010833333333302</v>
      </c>
      <c r="G331" s="30">
        <f t="shared" si="12"/>
        <v>6</v>
      </c>
      <c r="H331" s="30" t="s">
        <v>63</v>
      </c>
      <c r="I331" s="29"/>
      <c r="BL331" s="176"/>
      <c r="BM331" s="177"/>
      <c r="BN331" s="206"/>
      <c r="DG331" s="176"/>
      <c r="DH331" s="177"/>
    </row>
    <row r="332" spans="1:112" ht="14.25" customHeight="1">
      <c r="A332" s="27">
        <v>41804.5</v>
      </c>
      <c r="B332" s="27" t="str">
        <f>MONTH(Table1[[#This Row],[Trading Interval]])&amp; "/" &amp; DAY(Table1[[#This Row],[Trading Interval]]) &amp; "/" &amp; YEAR(Table1[[#This Row],[Trading Interval]])</f>
        <v>6/15/2018</v>
      </c>
      <c r="C332" s="224">
        <f>CHOOSE(MONTH(Table1[[#This Row],[Date]]),1,1,1,2,2,2,3,3,3,4,4,4)</f>
        <v>2</v>
      </c>
      <c r="D332" s="27" t="str">
        <f>TEXT(Table1[[#This Row],[Date]],"mmmm")</f>
        <v>June</v>
      </c>
      <c r="E332" s="28">
        <v>2287.9387083333299</v>
      </c>
      <c r="F332" s="29">
        <v>48.966249999999903</v>
      </c>
      <c r="G332" s="30">
        <f t="shared" si="12"/>
        <v>6</v>
      </c>
      <c r="H332" s="30" t="s">
        <v>63</v>
      </c>
      <c r="I332" s="29"/>
      <c r="BL332" s="178"/>
      <c r="BM332" s="179"/>
      <c r="BN332" s="207"/>
      <c r="DG332" s="178"/>
      <c r="DH332" s="179"/>
    </row>
    <row r="333" spans="1:112" ht="14.25" customHeight="1">
      <c r="A333" s="27">
        <v>41805</v>
      </c>
      <c r="B333" s="27" t="str">
        <f>MONTH(Table1[[#This Row],[Trading Interval]])&amp; "/" &amp; DAY(Table1[[#This Row],[Trading Interval]]) &amp; "/" &amp; YEAR(Table1[[#This Row],[Trading Interval]])</f>
        <v>6/16/2018</v>
      </c>
      <c r="C333" s="224">
        <f>CHOOSE(MONTH(Table1[[#This Row],[Date]]),1,1,1,2,2,2,3,3,3,4,4,4)</f>
        <v>2</v>
      </c>
      <c r="D333" s="27" t="str">
        <f>TEXT(Table1[[#This Row],[Date]],"mmmm")</f>
        <v>June</v>
      </c>
      <c r="E333" s="28">
        <v>1849.9232916666599</v>
      </c>
      <c r="F333" s="29">
        <v>46.856666666666598</v>
      </c>
      <c r="G333" s="30">
        <f t="shared" si="12"/>
        <v>6</v>
      </c>
      <c r="H333" s="30" t="s">
        <v>63</v>
      </c>
      <c r="I333" s="29"/>
      <c r="BL333" s="176"/>
      <c r="BM333" s="177"/>
      <c r="BN333" s="206"/>
      <c r="DG333" s="176"/>
      <c r="DH333" s="177"/>
    </row>
    <row r="334" spans="1:112" ht="14.25" customHeight="1">
      <c r="A334" s="27">
        <v>41805.5</v>
      </c>
      <c r="B334" s="27" t="str">
        <f>MONTH(Table1[[#This Row],[Trading Interval]])&amp; "/" &amp; DAY(Table1[[#This Row],[Trading Interval]]) &amp; "/" &amp; YEAR(Table1[[#This Row],[Trading Interval]])</f>
        <v>6/16/2018</v>
      </c>
      <c r="C334" s="224">
        <f>CHOOSE(MONTH(Table1[[#This Row],[Date]]),1,1,1,2,2,2,3,3,3,4,4,4)</f>
        <v>2</v>
      </c>
      <c r="D334" s="27" t="str">
        <f>TEXT(Table1[[#This Row],[Date]],"mmmm")</f>
        <v>June</v>
      </c>
      <c r="E334" s="28">
        <v>2194.1292083333301</v>
      </c>
      <c r="F334" s="29">
        <v>60.067499999999903</v>
      </c>
      <c r="G334" s="30">
        <f t="shared" si="12"/>
        <v>6</v>
      </c>
      <c r="H334" s="30" t="s">
        <v>63</v>
      </c>
      <c r="I334" s="29"/>
      <c r="BL334" s="178"/>
      <c r="BM334" s="179"/>
      <c r="BN334" s="207"/>
      <c r="DG334" s="178"/>
      <c r="DH334" s="179"/>
    </row>
    <row r="335" spans="1:112" ht="14.25" customHeight="1">
      <c r="A335" s="27">
        <v>41806</v>
      </c>
      <c r="B335" s="27" t="str">
        <f>MONTH(Table1[[#This Row],[Trading Interval]])&amp; "/" &amp; DAY(Table1[[#This Row],[Trading Interval]]) &amp; "/" &amp; YEAR(Table1[[#This Row],[Trading Interval]])</f>
        <v>6/17/2018</v>
      </c>
      <c r="C335" s="224">
        <f>CHOOSE(MONTH(Table1[[#This Row],[Date]]),1,1,1,2,2,2,3,3,3,4,4,4)</f>
        <v>2</v>
      </c>
      <c r="D335" s="27" t="str">
        <f>TEXT(Table1[[#This Row],[Date]],"mmmm")</f>
        <v>June</v>
      </c>
      <c r="E335" s="28">
        <v>1790.3879583333301</v>
      </c>
      <c r="F335" s="29">
        <v>46.485833333333296</v>
      </c>
      <c r="G335" s="30">
        <f t="shared" si="12"/>
        <v>6</v>
      </c>
      <c r="H335" s="30" t="s">
        <v>63</v>
      </c>
      <c r="I335" s="29"/>
      <c r="BL335" s="176"/>
      <c r="BM335" s="177"/>
      <c r="BN335" s="206"/>
      <c r="DG335" s="176"/>
      <c r="DH335" s="177"/>
    </row>
    <row r="336" spans="1:112" ht="14.25" customHeight="1">
      <c r="A336" s="27">
        <v>41806.5</v>
      </c>
      <c r="B336" s="27" t="str">
        <f>MONTH(Table1[[#This Row],[Trading Interval]])&amp; "/" &amp; DAY(Table1[[#This Row],[Trading Interval]]) &amp; "/" &amp; YEAR(Table1[[#This Row],[Trading Interval]])</f>
        <v>6/17/2018</v>
      </c>
      <c r="C336" s="224">
        <f>CHOOSE(MONTH(Table1[[#This Row],[Date]]),1,1,1,2,2,2,3,3,3,4,4,4)</f>
        <v>2</v>
      </c>
      <c r="D336" s="27" t="str">
        <f>TEXT(Table1[[#This Row],[Date]],"mmmm")</f>
        <v>June</v>
      </c>
      <c r="E336" s="28">
        <v>2141.3363749999999</v>
      </c>
      <c r="F336" s="29">
        <v>63.379999999999903</v>
      </c>
      <c r="G336" s="30">
        <f t="shared" si="12"/>
        <v>6</v>
      </c>
      <c r="H336" s="30" t="s">
        <v>63</v>
      </c>
      <c r="I336" s="29"/>
      <c r="BL336" s="178"/>
      <c r="BM336" s="179"/>
      <c r="BN336" s="207"/>
      <c r="DG336" s="178"/>
      <c r="DH336" s="179"/>
    </row>
    <row r="337" spans="1:112" ht="14.25" customHeight="1">
      <c r="A337" s="27">
        <v>41807</v>
      </c>
      <c r="B337" s="27" t="str">
        <f>MONTH(Table1[[#This Row],[Trading Interval]])&amp; "/" &amp; DAY(Table1[[#This Row],[Trading Interval]]) &amp; "/" &amp; YEAR(Table1[[#This Row],[Trading Interval]])</f>
        <v>6/18/2018</v>
      </c>
      <c r="C337" s="224">
        <f>CHOOSE(MONTH(Table1[[#This Row],[Date]]),1,1,1,2,2,2,3,3,3,4,4,4)</f>
        <v>2</v>
      </c>
      <c r="D337" s="27" t="str">
        <f>TEXT(Table1[[#This Row],[Date]],"mmmm")</f>
        <v>June</v>
      </c>
      <c r="E337" s="28">
        <v>2057.9334999999901</v>
      </c>
      <c r="F337" s="29">
        <v>56.775833333333303</v>
      </c>
      <c r="G337" s="30">
        <f t="shared" si="12"/>
        <v>6</v>
      </c>
      <c r="H337" s="30" t="s">
        <v>63</v>
      </c>
      <c r="I337" s="29"/>
      <c r="BL337" s="176"/>
      <c r="BM337" s="177"/>
      <c r="BN337" s="206"/>
      <c r="DG337" s="176"/>
      <c r="DH337" s="177"/>
    </row>
    <row r="338" spans="1:112" ht="14.25" customHeight="1">
      <c r="A338" s="27">
        <v>41807.5</v>
      </c>
      <c r="B338" s="27" t="str">
        <f>MONTH(Table1[[#This Row],[Trading Interval]])&amp; "/" &amp; DAY(Table1[[#This Row],[Trading Interval]]) &amp; "/" &amp; YEAR(Table1[[#This Row],[Trading Interval]])</f>
        <v>6/18/2018</v>
      </c>
      <c r="C338" s="224">
        <f>CHOOSE(MONTH(Table1[[#This Row],[Date]]),1,1,1,2,2,2,3,3,3,4,4,4)</f>
        <v>2</v>
      </c>
      <c r="D338" s="27" t="str">
        <f>TEXT(Table1[[#This Row],[Date]],"mmmm")</f>
        <v>June</v>
      </c>
      <c r="E338" s="28">
        <v>2406.0681666666601</v>
      </c>
      <c r="F338" s="29">
        <v>71.761666666666599</v>
      </c>
      <c r="G338" s="30">
        <f t="shared" si="12"/>
        <v>6</v>
      </c>
      <c r="H338" s="30" t="s">
        <v>63</v>
      </c>
      <c r="I338" s="29"/>
      <c r="BL338" s="178"/>
      <c r="BM338" s="179"/>
      <c r="BN338" s="207"/>
      <c r="DG338" s="178"/>
      <c r="DH338" s="179"/>
    </row>
    <row r="339" spans="1:112" ht="14.25" customHeight="1">
      <c r="A339" s="27">
        <v>41808</v>
      </c>
      <c r="B339" s="27" t="str">
        <f>MONTH(Table1[[#This Row],[Trading Interval]])&amp; "/" &amp; DAY(Table1[[#This Row],[Trading Interval]]) &amp; "/" &amp; YEAR(Table1[[#This Row],[Trading Interval]])</f>
        <v>6/19/2018</v>
      </c>
      <c r="C339" s="224">
        <f>CHOOSE(MONTH(Table1[[#This Row],[Date]]),1,1,1,2,2,2,3,3,3,4,4,4)</f>
        <v>2</v>
      </c>
      <c r="D339" s="27" t="str">
        <f>TEXT(Table1[[#This Row],[Date]],"mmmm")</f>
        <v>June</v>
      </c>
      <c r="E339" s="28">
        <v>2095.8654166666602</v>
      </c>
      <c r="F339" s="29">
        <v>57.215416666666599</v>
      </c>
      <c r="G339" s="30">
        <f t="shared" si="12"/>
        <v>6</v>
      </c>
      <c r="H339" s="30" t="s">
        <v>63</v>
      </c>
      <c r="I339" s="29"/>
      <c r="BL339" s="176"/>
      <c r="BM339" s="177"/>
      <c r="BN339" s="206"/>
      <c r="DG339" s="176"/>
      <c r="DH339" s="177"/>
    </row>
    <row r="340" spans="1:112" ht="14.25" customHeight="1">
      <c r="A340" s="27">
        <v>41808.5</v>
      </c>
      <c r="B340" s="27" t="str">
        <f>MONTH(Table1[[#This Row],[Trading Interval]])&amp; "/" &amp; DAY(Table1[[#This Row],[Trading Interval]]) &amp; "/" &amp; YEAR(Table1[[#This Row],[Trading Interval]])</f>
        <v>6/19/2018</v>
      </c>
      <c r="C340" s="224">
        <f>CHOOSE(MONTH(Table1[[#This Row],[Date]]),1,1,1,2,2,2,3,3,3,4,4,4)</f>
        <v>2</v>
      </c>
      <c r="D340" s="27" t="str">
        <f>TEXT(Table1[[#This Row],[Date]],"mmmm")</f>
        <v>June</v>
      </c>
      <c r="E340" s="28">
        <v>2445.3009999999999</v>
      </c>
      <c r="F340" s="29">
        <v>72.071666666666601</v>
      </c>
      <c r="G340" s="30">
        <f t="shared" si="12"/>
        <v>6</v>
      </c>
      <c r="H340" s="30" t="s">
        <v>63</v>
      </c>
      <c r="I340" s="29"/>
      <c r="BL340" s="178"/>
      <c r="BM340" s="179"/>
      <c r="BN340" s="207"/>
      <c r="DG340" s="178"/>
      <c r="DH340" s="179"/>
    </row>
    <row r="341" spans="1:112" ht="14.25" customHeight="1">
      <c r="A341" s="27">
        <v>41809</v>
      </c>
      <c r="B341" s="27" t="str">
        <f>MONTH(Table1[[#This Row],[Trading Interval]])&amp; "/" &amp; DAY(Table1[[#This Row],[Trading Interval]]) &amp; "/" &amp; YEAR(Table1[[#This Row],[Trading Interval]])</f>
        <v>6/20/2018</v>
      </c>
      <c r="C341" s="224">
        <f>CHOOSE(MONTH(Table1[[#This Row],[Date]]),1,1,1,2,2,2,3,3,3,4,4,4)</f>
        <v>2</v>
      </c>
      <c r="D341" s="27" t="str">
        <f>TEXT(Table1[[#This Row],[Date]],"mmmm")</f>
        <v>June</v>
      </c>
      <c r="E341" s="28">
        <v>2086.9225833333298</v>
      </c>
      <c r="F341" s="29">
        <v>55.789166666666603</v>
      </c>
      <c r="G341" s="30">
        <f t="shared" si="12"/>
        <v>6</v>
      </c>
      <c r="H341" s="30" t="s">
        <v>63</v>
      </c>
      <c r="I341" s="29"/>
      <c r="BL341" s="176"/>
      <c r="BM341" s="177"/>
      <c r="BN341" s="206"/>
      <c r="DG341" s="176"/>
      <c r="DH341" s="177"/>
    </row>
    <row r="342" spans="1:112" ht="14.25" customHeight="1">
      <c r="A342" s="27">
        <v>41809.5</v>
      </c>
      <c r="B342" s="27" t="str">
        <f>MONTH(Table1[[#This Row],[Trading Interval]])&amp; "/" &amp; DAY(Table1[[#This Row],[Trading Interval]]) &amp; "/" &amp; YEAR(Table1[[#This Row],[Trading Interval]])</f>
        <v>6/20/2018</v>
      </c>
      <c r="C342" s="224">
        <f>CHOOSE(MONTH(Table1[[#This Row],[Date]]),1,1,1,2,2,2,3,3,3,4,4,4)</f>
        <v>2</v>
      </c>
      <c r="D342" s="27" t="str">
        <f>TEXT(Table1[[#This Row],[Date]],"mmmm")</f>
        <v>June</v>
      </c>
      <c r="E342" s="28">
        <v>2370.00979166666</v>
      </c>
      <c r="F342" s="29">
        <v>57.0787499999999</v>
      </c>
      <c r="G342" s="30">
        <f t="shared" si="12"/>
        <v>6</v>
      </c>
      <c r="H342" s="30" t="s">
        <v>63</v>
      </c>
      <c r="I342" s="29"/>
      <c r="BL342" s="178"/>
      <c r="BM342" s="179"/>
      <c r="BN342" s="207"/>
      <c r="DG342" s="178"/>
      <c r="DH342" s="179"/>
    </row>
    <row r="343" spans="1:112" ht="14.25" customHeight="1">
      <c r="A343" s="27">
        <v>41810</v>
      </c>
      <c r="B343" s="27" t="str">
        <f>MONTH(Table1[[#This Row],[Trading Interval]])&amp; "/" &amp; DAY(Table1[[#This Row],[Trading Interval]]) &amp; "/" &amp; YEAR(Table1[[#This Row],[Trading Interval]])</f>
        <v>6/21/2018</v>
      </c>
      <c r="C343" s="224">
        <f>CHOOSE(MONTH(Table1[[#This Row],[Date]]),1,1,1,2,2,2,3,3,3,4,4,4)</f>
        <v>2</v>
      </c>
      <c r="D343" s="27" t="str">
        <f>TEXT(Table1[[#This Row],[Date]],"mmmm")</f>
        <v>June</v>
      </c>
      <c r="E343" s="28">
        <v>2085.0864166666602</v>
      </c>
      <c r="F343" s="29">
        <v>52.03875</v>
      </c>
      <c r="G343" s="30">
        <f t="shared" si="12"/>
        <v>6</v>
      </c>
      <c r="H343" s="30" t="s">
        <v>63</v>
      </c>
      <c r="I343" s="29"/>
      <c r="BL343" s="176"/>
      <c r="BM343" s="177"/>
      <c r="BN343" s="206"/>
      <c r="DG343" s="176"/>
      <c r="DH343" s="177"/>
    </row>
    <row r="344" spans="1:112" ht="14.25" customHeight="1">
      <c r="A344" s="27">
        <v>41810.5</v>
      </c>
      <c r="B344" s="27" t="str">
        <f>MONTH(Table1[[#This Row],[Trading Interval]])&amp; "/" &amp; DAY(Table1[[#This Row],[Trading Interval]]) &amp; "/" &amp; YEAR(Table1[[#This Row],[Trading Interval]])</f>
        <v>6/21/2018</v>
      </c>
      <c r="C344" s="224">
        <f>CHOOSE(MONTH(Table1[[#This Row],[Date]]),1,1,1,2,2,2,3,3,3,4,4,4)</f>
        <v>2</v>
      </c>
      <c r="D344" s="27" t="str">
        <f>TEXT(Table1[[#This Row],[Date]],"mmmm")</f>
        <v>June</v>
      </c>
      <c r="E344" s="28">
        <v>2395.16129166666</v>
      </c>
      <c r="F344" s="29">
        <v>57.935000000000002</v>
      </c>
      <c r="G344" s="30">
        <f t="shared" si="12"/>
        <v>6</v>
      </c>
      <c r="H344" s="30" t="s">
        <v>63</v>
      </c>
      <c r="I344" s="29"/>
      <c r="BL344" s="178"/>
      <c r="BM344" s="179"/>
      <c r="BN344" s="207"/>
      <c r="DG344" s="178"/>
      <c r="DH344" s="179"/>
    </row>
    <row r="345" spans="1:112" ht="14.25" customHeight="1">
      <c r="A345" s="27">
        <v>41811</v>
      </c>
      <c r="B345" s="27" t="str">
        <f>MONTH(Table1[[#This Row],[Trading Interval]])&amp; "/" &amp; DAY(Table1[[#This Row],[Trading Interval]]) &amp; "/" &amp; YEAR(Table1[[#This Row],[Trading Interval]])</f>
        <v>6/22/2018</v>
      </c>
      <c r="C345" s="224">
        <f>CHOOSE(MONTH(Table1[[#This Row],[Date]]),1,1,1,2,2,2,3,3,3,4,4,4)</f>
        <v>2</v>
      </c>
      <c r="D345" s="27" t="str">
        <f>TEXT(Table1[[#This Row],[Date]],"mmmm")</f>
        <v>June</v>
      </c>
      <c r="E345" s="28">
        <v>2235.5886666666602</v>
      </c>
      <c r="F345" s="29">
        <v>38.531111111111102</v>
      </c>
      <c r="G345" s="30">
        <f t="shared" si="12"/>
        <v>6</v>
      </c>
      <c r="H345" s="30" t="s">
        <v>63</v>
      </c>
      <c r="I345" s="29"/>
      <c r="BL345" s="176"/>
      <c r="BM345" s="177"/>
      <c r="BN345" s="206"/>
      <c r="DG345" s="176"/>
      <c r="DH345" s="177"/>
    </row>
    <row r="346" spans="1:112" ht="14.25" customHeight="1">
      <c r="A346" s="27">
        <v>41811.5</v>
      </c>
      <c r="B346" s="27" t="str">
        <f>MONTH(Table1[[#This Row],[Trading Interval]])&amp; "/" &amp; DAY(Table1[[#This Row],[Trading Interval]]) &amp; "/" &amp; YEAR(Table1[[#This Row],[Trading Interval]])</f>
        <v>6/22/2018</v>
      </c>
      <c r="C346" s="224">
        <f>CHOOSE(MONTH(Table1[[#This Row],[Date]]),1,1,1,2,2,2,3,3,3,4,4,4)</f>
        <v>2</v>
      </c>
      <c r="D346" s="27" t="str">
        <f>TEXT(Table1[[#This Row],[Date]],"mmmm")</f>
        <v>June</v>
      </c>
      <c r="E346" s="28">
        <v>2318.01045833333</v>
      </c>
      <c r="F346" s="29">
        <v>51.300416666666599</v>
      </c>
      <c r="G346" s="30">
        <f t="shared" si="12"/>
        <v>6</v>
      </c>
      <c r="H346" s="30" t="s">
        <v>63</v>
      </c>
      <c r="I346" s="29"/>
      <c r="BL346" s="178"/>
      <c r="BM346" s="179"/>
      <c r="BN346" s="207"/>
      <c r="DG346" s="178"/>
      <c r="DH346" s="179"/>
    </row>
    <row r="347" spans="1:112" ht="14.25" customHeight="1">
      <c r="A347" s="27">
        <v>41812</v>
      </c>
      <c r="B347" s="27" t="str">
        <f>MONTH(Table1[[#This Row],[Trading Interval]])&amp; "/" &amp; DAY(Table1[[#This Row],[Trading Interval]]) &amp; "/" &amp; YEAR(Table1[[#This Row],[Trading Interval]])</f>
        <v>6/23/2018</v>
      </c>
      <c r="C347" s="224">
        <f>CHOOSE(MONTH(Table1[[#This Row],[Date]]),1,1,1,2,2,2,3,3,3,4,4,4)</f>
        <v>2</v>
      </c>
      <c r="D347" s="27" t="str">
        <f>TEXT(Table1[[#This Row],[Date]],"mmmm")</f>
        <v>June</v>
      </c>
      <c r="E347" s="28">
        <v>2014.8761875</v>
      </c>
      <c r="F347" s="29">
        <v>35.748125000000002</v>
      </c>
      <c r="G347" s="30">
        <f t="shared" si="12"/>
        <v>6</v>
      </c>
      <c r="H347" s="30" t="s">
        <v>63</v>
      </c>
      <c r="I347" s="29"/>
      <c r="BL347" s="176"/>
      <c r="BM347" s="177"/>
      <c r="BN347" s="206"/>
      <c r="DG347" s="176"/>
      <c r="DH347" s="177"/>
    </row>
    <row r="348" spans="1:112" ht="14.25" customHeight="1">
      <c r="A348" s="27">
        <v>41812.5</v>
      </c>
      <c r="B348" s="27" t="str">
        <f>MONTH(Table1[[#This Row],[Trading Interval]])&amp; "/" &amp; DAY(Table1[[#This Row],[Trading Interval]]) &amp; "/" &amp; YEAR(Table1[[#This Row],[Trading Interval]])</f>
        <v>6/23/2018</v>
      </c>
      <c r="C348" s="224">
        <f>CHOOSE(MONTH(Table1[[#This Row],[Date]]),1,1,1,2,2,2,3,3,3,4,4,4)</f>
        <v>2</v>
      </c>
      <c r="D348" s="27" t="str">
        <f>TEXT(Table1[[#This Row],[Date]],"mmmm")</f>
        <v>June</v>
      </c>
      <c r="E348" s="28">
        <v>2078.2272499999999</v>
      </c>
      <c r="F348" s="29">
        <v>43.7841666666666</v>
      </c>
      <c r="G348" s="30">
        <f t="shared" si="12"/>
        <v>6</v>
      </c>
      <c r="H348" s="30" t="s">
        <v>63</v>
      </c>
      <c r="I348" s="29"/>
      <c r="BL348" s="178"/>
      <c r="BM348" s="179"/>
      <c r="BN348" s="207"/>
      <c r="DG348" s="178"/>
      <c r="DH348" s="179"/>
    </row>
    <row r="349" spans="1:112" ht="14.25" customHeight="1">
      <c r="A349" s="27">
        <v>41813</v>
      </c>
      <c r="B349" s="27" t="str">
        <f>MONTH(Table1[[#This Row],[Trading Interval]])&amp; "/" &amp; DAY(Table1[[#This Row],[Trading Interval]]) &amp; "/" &amp; YEAR(Table1[[#This Row],[Trading Interval]])</f>
        <v>6/24/2018</v>
      </c>
      <c r="C349" s="224">
        <f>CHOOSE(MONTH(Table1[[#This Row],[Date]]),1,1,1,2,2,2,3,3,3,4,4,4)</f>
        <v>2</v>
      </c>
      <c r="D349" s="27" t="str">
        <f>TEXT(Table1[[#This Row],[Date]],"mmmm")</f>
        <v>June</v>
      </c>
      <c r="E349" s="28">
        <v>1914.3522</v>
      </c>
      <c r="F349" s="29">
        <v>32.951000000000001</v>
      </c>
      <c r="G349" s="30">
        <f t="shared" si="12"/>
        <v>6</v>
      </c>
      <c r="H349" s="30" t="s">
        <v>63</v>
      </c>
      <c r="I349" s="29"/>
      <c r="BL349" s="176"/>
      <c r="BM349" s="177"/>
      <c r="BN349" s="206"/>
      <c r="DG349" s="176"/>
      <c r="DH349" s="177"/>
    </row>
    <row r="350" spans="1:112" ht="14.25" customHeight="1">
      <c r="A350" s="27">
        <v>41813.5</v>
      </c>
      <c r="B350" s="27" t="str">
        <f>MONTH(Table1[[#This Row],[Trading Interval]])&amp; "/" &amp; DAY(Table1[[#This Row],[Trading Interval]]) &amp; "/" &amp; YEAR(Table1[[#This Row],[Trading Interval]])</f>
        <v>6/24/2018</v>
      </c>
      <c r="C350" s="224">
        <f>CHOOSE(MONTH(Table1[[#This Row],[Date]]),1,1,1,2,2,2,3,3,3,4,4,4)</f>
        <v>2</v>
      </c>
      <c r="D350" s="27" t="str">
        <f>TEXT(Table1[[#This Row],[Date]],"mmmm")</f>
        <v>June</v>
      </c>
      <c r="E350" s="28">
        <v>2149.4061666666598</v>
      </c>
      <c r="F350" s="29">
        <v>45.659583333333302</v>
      </c>
      <c r="G350" s="30">
        <f t="shared" si="12"/>
        <v>6</v>
      </c>
      <c r="H350" s="30" t="s">
        <v>63</v>
      </c>
      <c r="I350" s="29"/>
      <c r="BL350" s="178"/>
      <c r="BM350" s="179"/>
      <c r="BN350" s="207"/>
      <c r="DG350" s="178"/>
      <c r="DH350" s="179"/>
    </row>
    <row r="351" spans="1:112" ht="14.25" customHeight="1">
      <c r="A351" s="27">
        <v>41814</v>
      </c>
      <c r="B351" s="27" t="str">
        <f>MONTH(Table1[[#This Row],[Trading Interval]])&amp; "/" &amp; DAY(Table1[[#This Row],[Trading Interval]]) &amp; "/" &amp; YEAR(Table1[[#This Row],[Trading Interval]])</f>
        <v>6/25/2018</v>
      </c>
      <c r="C351" s="224">
        <f>CHOOSE(MONTH(Table1[[#This Row],[Date]]),1,1,1,2,2,2,3,3,3,4,4,4)</f>
        <v>2</v>
      </c>
      <c r="D351" s="27" t="str">
        <f>TEXT(Table1[[#This Row],[Date]],"mmmm")</f>
        <v>June</v>
      </c>
      <c r="E351" s="28">
        <v>1990.1363181818101</v>
      </c>
      <c r="F351" s="29">
        <v>42.175909090909002</v>
      </c>
      <c r="G351" s="30">
        <f t="shared" si="12"/>
        <v>6</v>
      </c>
      <c r="H351" s="30" t="s">
        <v>63</v>
      </c>
      <c r="I351" s="29"/>
      <c r="BL351" s="176"/>
      <c r="BM351" s="177"/>
      <c r="BN351" s="206"/>
      <c r="DG351" s="176"/>
      <c r="DH351" s="177"/>
    </row>
    <row r="352" spans="1:112" ht="14.25" customHeight="1">
      <c r="A352" s="27">
        <v>41814.5</v>
      </c>
      <c r="B352" s="27" t="str">
        <f>MONTH(Table1[[#This Row],[Trading Interval]])&amp; "/" &amp; DAY(Table1[[#This Row],[Trading Interval]]) &amp; "/" &amp; YEAR(Table1[[#This Row],[Trading Interval]])</f>
        <v>6/25/2018</v>
      </c>
      <c r="C352" s="224">
        <f>CHOOSE(MONTH(Table1[[#This Row],[Date]]),1,1,1,2,2,2,3,3,3,4,4,4)</f>
        <v>2</v>
      </c>
      <c r="D352" s="27" t="str">
        <f>TEXT(Table1[[#This Row],[Date]],"mmmm")</f>
        <v>June</v>
      </c>
      <c r="E352" s="28">
        <v>2258.9283333333301</v>
      </c>
      <c r="F352" s="29">
        <v>45.818750000000001</v>
      </c>
      <c r="G352" s="30">
        <f t="shared" si="12"/>
        <v>6</v>
      </c>
      <c r="H352" s="30" t="s">
        <v>63</v>
      </c>
      <c r="I352" s="29"/>
      <c r="BL352" s="178"/>
      <c r="BM352" s="179"/>
      <c r="BN352" s="207"/>
      <c r="DG352" s="178"/>
      <c r="DH352" s="179"/>
    </row>
    <row r="353" spans="1:112" ht="14.25" customHeight="1">
      <c r="A353" s="27">
        <v>41815</v>
      </c>
      <c r="B353" s="27" t="str">
        <f>MONTH(Table1[[#This Row],[Trading Interval]])&amp; "/" &amp; DAY(Table1[[#This Row],[Trading Interval]]) &amp; "/" &amp; YEAR(Table1[[#This Row],[Trading Interval]])</f>
        <v>6/26/2018</v>
      </c>
      <c r="C353" s="224">
        <f>CHOOSE(MONTH(Table1[[#This Row],[Date]]),1,1,1,2,2,2,3,3,3,4,4,4)</f>
        <v>2</v>
      </c>
      <c r="D353" s="27" t="str">
        <f>TEXT(Table1[[#This Row],[Date]],"mmmm")</f>
        <v>June</v>
      </c>
      <c r="E353" s="28">
        <v>1961.3875</v>
      </c>
      <c r="F353" s="29">
        <v>45.181249999999999</v>
      </c>
      <c r="G353" s="30">
        <f t="shared" si="12"/>
        <v>6</v>
      </c>
      <c r="H353" s="30" t="s">
        <v>63</v>
      </c>
      <c r="I353" s="29"/>
      <c r="BL353" s="176"/>
      <c r="BM353" s="177"/>
      <c r="BN353" s="206"/>
      <c r="DG353" s="176"/>
      <c r="DH353" s="177"/>
    </row>
    <row r="354" spans="1:112" ht="14.25" customHeight="1">
      <c r="A354" s="27">
        <v>41815.5</v>
      </c>
      <c r="B354" s="27" t="str">
        <f>MONTH(Table1[[#This Row],[Trading Interval]])&amp; "/" &amp; DAY(Table1[[#This Row],[Trading Interval]]) &amp; "/" &amp; YEAR(Table1[[#This Row],[Trading Interval]])</f>
        <v>6/26/2018</v>
      </c>
      <c r="C354" s="224">
        <f>CHOOSE(MONTH(Table1[[#This Row],[Date]]),1,1,1,2,2,2,3,3,3,4,4,4)</f>
        <v>2</v>
      </c>
      <c r="D354" s="27" t="str">
        <f>TEXT(Table1[[#This Row],[Date]],"mmmm")</f>
        <v>June</v>
      </c>
      <c r="E354" s="28">
        <v>2335.6261249999998</v>
      </c>
      <c r="F354" s="29">
        <v>59.650833333333303</v>
      </c>
      <c r="G354" s="30">
        <f t="shared" si="12"/>
        <v>6</v>
      </c>
      <c r="H354" s="30" t="s">
        <v>63</v>
      </c>
      <c r="I354" s="29"/>
      <c r="BL354" s="178"/>
      <c r="BM354" s="179"/>
      <c r="BN354" s="207"/>
      <c r="DG354" s="178"/>
      <c r="DH354" s="179"/>
    </row>
    <row r="355" spans="1:112" ht="14.25" customHeight="1">
      <c r="A355" s="27">
        <v>41816</v>
      </c>
      <c r="B355" s="27" t="str">
        <f>MONTH(Table1[[#This Row],[Trading Interval]])&amp; "/" &amp; DAY(Table1[[#This Row],[Trading Interval]]) &amp; "/" &amp; YEAR(Table1[[#This Row],[Trading Interval]])</f>
        <v>6/27/2018</v>
      </c>
      <c r="C355" s="224">
        <f>CHOOSE(MONTH(Table1[[#This Row],[Date]]),1,1,1,2,2,2,3,3,3,4,4,4)</f>
        <v>2</v>
      </c>
      <c r="D355" s="27" t="str">
        <f>TEXT(Table1[[#This Row],[Date]],"mmmm")</f>
        <v>June</v>
      </c>
      <c r="E355" s="28">
        <v>2000.8362916666599</v>
      </c>
      <c r="F355" s="29">
        <v>53.089999999999897</v>
      </c>
      <c r="G355" s="30">
        <f t="shared" si="12"/>
        <v>6</v>
      </c>
      <c r="H355" s="30" t="s">
        <v>63</v>
      </c>
      <c r="I355" s="29"/>
      <c r="BL355" s="176"/>
      <c r="BM355" s="177"/>
      <c r="BN355" s="206"/>
      <c r="DG355" s="176"/>
      <c r="DH355" s="177"/>
    </row>
    <row r="356" spans="1:112" ht="14.25" customHeight="1">
      <c r="A356" s="27">
        <v>41816.5</v>
      </c>
      <c r="B356" s="27" t="str">
        <f>MONTH(Table1[[#This Row],[Trading Interval]])&amp; "/" &amp; DAY(Table1[[#This Row],[Trading Interval]]) &amp; "/" &amp; YEAR(Table1[[#This Row],[Trading Interval]])</f>
        <v>6/27/2018</v>
      </c>
      <c r="C356" s="224">
        <f>CHOOSE(MONTH(Table1[[#This Row],[Date]]),1,1,1,2,2,2,3,3,3,4,4,4)</f>
        <v>2</v>
      </c>
      <c r="D356" s="27" t="str">
        <f>TEXT(Table1[[#This Row],[Date]],"mmmm")</f>
        <v>June</v>
      </c>
      <c r="E356" s="28">
        <v>2338.0388749999902</v>
      </c>
      <c r="F356" s="29">
        <v>59.624166666666603</v>
      </c>
      <c r="G356" s="30">
        <f t="shared" si="12"/>
        <v>6</v>
      </c>
      <c r="H356" s="30" t="s">
        <v>63</v>
      </c>
      <c r="I356" s="29"/>
      <c r="BL356" s="178"/>
      <c r="BM356" s="179"/>
      <c r="BN356" s="207"/>
      <c r="DG356" s="178"/>
      <c r="DH356" s="179"/>
    </row>
    <row r="357" spans="1:112" ht="14.25" customHeight="1">
      <c r="A357" s="27">
        <v>41817</v>
      </c>
      <c r="B357" s="27" t="str">
        <f>MONTH(Table1[[#This Row],[Trading Interval]])&amp; "/" &amp; DAY(Table1[[#This Row],[Trading Interval]]) &amp; "/" &amp; YEAR(Table1[[#This Row],[Trading Interval]])</f>
        <v>6/28/2018</v>
      </c>
      <c r="C357" s="224">
        <f>CHOOSE(MONTH(Table1[[#This Row],[Date]]),1,1,1,2,2,2,3,3,3,4,4,4)</f>
        <v>2</v>
      </c>
      <c r="D357" s="27" t="str">
        <f>TEXT(Table1[[#This Row],[Date]],"mmmm")</f>
        <v>June</v>
      </c>
      <c r="E357" s="28">
        <v>2019.33712499999</v>
      </c>
      <c r="F357" s="29">
        <v>52.540833333333303</v>
      </c>
      <c r="G357" s="30">
        <f t="shared" si="12"/>
        <v>6</v>
      </c>
      <c r="H357" s="30" t="s">
        <v>63</v>
      </c>
      <c r="I357" s="29"/>
      <c r="BL357" s="176"/>
      <c r="BM357" s="177"/>
      <c r="BN357" s="206"/>
      <c r="DG357" s="176"/>
      <c r="DH357" s="177"/>
    </row>
    <row r="358" spans="1:112" ht="14.25" customHeight="1">
      <c r="A358" s="27">
        <v>41817.5</v>
      </c>
      <c r="B358" s="27" t="str">
        <f>MONTH(Table1[[#This Row],[Trading Interval]])&amp; "/" &amp; DAY(Table1[[#This Row],[Trading Interval]]) &amp; "/" &amp; YEAR(Table1[[#This Row],[Trading Interval]])</f>
        <v>6/28/2018</v>
      </c>
      <c r="C358" s="224">
        <f>CHOOSE(MONTH(Table1[[#This Row],[Date]]),1,1,1,2,2,2,3,3,3,4,4,4)</f>
        <v>2</v>
      </c>
      <c r="D358" s="27" t="str">
        <f>TEXT(Table1[[#This Row],[Date]],"mmmm")</f>
        <v>June</v>
      </c>
      <c r="E358" s="28">
        <v>2289.0407083333298</v>
      </c>
      <c r="F358" s="29">
        <v>52.706666666666599</v>
      </c>
      <c r="G358" s="30">
        <f t="shared" si="12"/>
        <v>6</v>
      </c>
      <c r="H358" s="30" t="s">
        <v>63</v>
      </c>
      <c r="I358" s="29"/>
      <c r="BL358" s="178"/>
      <c r="BM358" s="179"/>
      <c r="BN358" s="207"/>
      <c r="DG358" s="178"/>
      <c r="DH358" s="179"/>
    </row>
    <row r="359" spans="1:112" ht="14.25" customHeight="1">
      <c r="A359" s="27">
        <v>41818</v>
      </c>
      <c r="B359" s="27" t="str">
        <f>MONTH(Table1[[#This Row],[Trading Interval]])&amp; "/" &amp; DAY(Table1[[#This Row],[Trading Interval]]) &amp; "/" &amp; YEAR(Table1[[#This Row],[Trading Interval]])</f>
        <v>6/29/2018</v>
      </c>
      <c r="C359" s="224">
        <f>CHOOSE(MONTH(Table1[[#This Row],[Date]]),1,1,1,2,2,2,3,3,3,4,4,4)</f>
        <v>2</v>
      </c>
      <c r="D359" s="27" t="str">
        <f>TEXT(Table1[[#This Row],[Date]],"mmmm")</f>
        <v>June</v>
      </c>
      <c r="E359" s="28">
        <v>1994.4352083333299</v>
      </c>
      <c r="F359" s="29">
        <v>50.466250000000002</v>
      </c>
      <c r="G359" s="30">
        <f t="shared" si="12"/>
        <v>6</v>
      </c>
      <c r="H359" s="30" t="s">
        <v>63</v>
      </c>
      <c r="I359" s="29"/>
      <c r="BL359" s="176"/>
      <c r="BM359" s="177"/>
      <c r="BN359" s="206"/>
      <c r="DG359" s="176"/>
      <c r="DH359" s="177"/>
    </row>
    <row r="360" spans="1:112" ht="14.25" customHeight="1">
      <c r="A360" s="27">
        <v>41818.5</v>
      </c>
      <c r="B360" s="27" t="str">
        <f>MONTH(Table1[[#This Row],[Trading Interval]])&amp; "/" &amp; DAY(Table1[[#This Row],[Trading Interval]]) &amp; "/" &amp; YEAR(Table1[[#This Row],[Trading Interval]])</f>
        <v>6/29/2018</v>
      </c>
      <c r="C360" s="224">
        <f>CHOOSE(MONTH(Table1[[#This Row],[Date]]),1,1,1,2,2,2,3,3,3,4,4,4)</f>
        <v>2</v>
      </c>
      <c r="D360" s="27" t="str">
        <f>TEXT(Table1[[#This Row],[Date]],"mmmm")</f>
        <v>June</v>
      </c>
      <c r="E360" s="28">
        <v>2222.3777083333298</v>
      </c>
      <c r="F360" s="29">
        <v>57.713333333333303</v>
      </c>
      <c r="G360" s="30">
        <f t="shared" si="12"/>
        <v>6</v>
      </c>
      <c r="H360" s="30" t="s">
        <v>63</v>
      </c>
      <c r="I360" s="29"/>
      <c r="BL360" s="178"/>
      <c r="BM360" s="179"/>
      <c r="BN360" s="207"/>
      <c r="DG360" s="178"/>
      <c r="DH360" s="179"/>
    </row>
    <row r="361" spans="1:112" ht="14.25" customHeight="1">
      <c r="A361" s="27">
        <v>41819</v>
      </c>
      <c r="B361" s="27" t="str">
        <f>MONTH(Table1[[#This Row],[Trading Interval]])&amp; "/" &amp; DAY(Table1[[#This Row],[Trading Interval]]) &amp; "/" &amp; YEAR(Table1[[#This Row],[Trading Interval]])</f>
        <v>6/30/2018</v>
      </c>
      <c r="C361" s="224">
        <f>CHOOSE(MONTH(Table1[[#This Row],[Date]]),1,1,1,2,2,2,3,3,3,4,4,4)</f>
        <v>2</v>
      </c>
      <c r="D361" s="27" t="str">
        <f>TEXT(Table1[[#This Row],[Date]],"mmmm")</f>
        <v>June</v>
      </c>
      <c r="E361" s="28">
        <v>1792.535625</v>
      </c>
      <c r="F361" s="29">
        <v>33.4791666666666</v>
      </c>
      <c r="G361" s="30">
        <f t="shared" si="12"/>
        <v>6</v>
      </c>
      <c r="H361" s="30" t="s">
        <v>63</v>
      </c>
      <c r="I361" s="29"/>
      <c r="BL361" s="176"/>
      <c r="BM361" s="177"/>
      <c r="BN361" s="206"/>
      <c r="DG361" s="176"/>
      <c r="DH361" s="177"/>
    </row>
    <row r="362" spans="1:112" ht="14.25" customHeight="1">
      <c r="A362" s="27">
        <v>41819.5</v>
      </c>
      <c r="B362" s="27" t="str">
        <f>MONTH(Table1[[#This Row],[Trading Interval]])&amp; "/" &amp; DAY(Table1[[#This Row],[Trading Interval]]) &amp; "/" &amp; YEAR(Table1[[#This Row],[Trading Interval]])</f>
        <v>6/30/2018</v>
      </c>
      <c r="C362" s="224">
        <f>CHOOSE(MONTH(Table1[[#This Row],[Date]]),1,1,1,2,2,2,3,3,3,4,4,4)</f>
        <v>2</v>
      </c>
      <c r="D362" s="27" t="str">
        <f>TEXT(Table1[[#This Row],[Date]],"mmmm")</f>
        <v>June</v>
      </c>
      <c r="E362" s="28">
        <v>2035.47041666666</v>
      </c>
      <c r="F362" s="29">
        <v>48.625</v>
      </c>
      <c r="G362" s="30">
        <f t="shared" si="12"/>
        <v>6</v>
      </c>
      <c r="H362" s="30" t="s">
        <v>63</v>
      </c>
      <c r="I362" s="29"/>
      <c r="BL362" s="178"/>
      <c r="BM362" s="179"/>
      <c r="BN362" s="207"/>
      <c r="DG362" s="178"/>
      <c r="DH362" s="179"/>
    </row>
    <row r="363" spans="1:112" ht="14.25" customHeight="1">
      <c r="A363" s="27">
        <v>41820</v>
      </c>
      <c r="B363" s="27" t="str">
        <f>MONTH(Table1[[#This Row],[Trading Interval]])&amp; "/" &amp; DAY(Table1[[#This Row],[Trading Interval]]) &amp; "/" &amp; YEAR(Table1[[#This Row],[Trading Interval]])</f>
        <v>7/1/2018</v>
      </c>
      <c r="C363" s="224">
        <f>CHOOSE(MONTH(Table1[[#This Row],[Date]]),1,1,1,2,2,2,3,3,3,4,4,4)</f>
        <v>3</v>
      </c>
      <c r="D363" s="27" t="str">
        <f>TEXT(Table1[[#This Row],[Date]],"mmmm")</f>
        <v>July</v>
      </c>
      <c r="E363" s="28">
        <v>1825.59381249999</v>
      </c>
      <c r="F363" s="29">
        <v>34.729374999999997</v>
      </c>
      <c r="G363" s="30">
        <f t="shared" si="12"/>
        <v>7</v>
      </c>
      <c r="H363" s="30" t="s">
        <v>63</v>
      </c>
      <c r="I363" s="29"/>
      <c r="BL363" s="176"/>
      <c r="BM363" s="177"/>
      <c r="BN363" s="206"/>
      <c r="DG363" s="176"/>
      <c r="DH363" s="177"/>
    </row>
    <row r="364" spans="1:112" ht="14.25" customHeight="1">
      <c r="A364" s="27">
        <v>41820.5</v>
      </c>
      <c r="B364" s="27" t="str">
        <f>MONTH(Table1[[#This Row],[Trading Interval]])&amp; "/" &amp; DAY(Table1[[#This Row],[Trading Interval]]) &amp; "/" &amp; YEAR(Table1[[#This Row],[Trading Interval]])</f>
        <v>7/1/2018</v>
      </c>
      <c r="C364" s="224">
        <f>CHOOSE(MONTH(Table1[[#This Row],[Date]]),1,1,1,2,2,2,3,3,3,4,4,4)</f>
        <v>3</v>
      </c>
      <c r="D364" s="27" t="str">
        <f>TEXT(Table1[[#This Row],[Date]],"mmmm")</f>
        <v>July</v>
      </c>
      <c r="E364" s="28">
        <v>2076.4887916666598</v>
      </c>
      <c r="F364" s="29">
        <v>54.031249999999901</v>
      </c>
      <c r="G364" s="30">
        <f t="shared" si="12"/>
        <v>7</v>
      </c>
      <c r="H364" s="30" t="s">
        <v>63</v>
      </c>
      <c r="I364" s="29"/>
      <c r="BL364" s="178"/>
      <c r="BM364" s="179"/>
      <c r="BN364" s="207"/>
      <c r="DG364" s="178"/>
      <c r="DH364" s="179"/>
    </row>
    <row r="365" spans="1:112" ht="14.25" customHeight="1">
      <c r="A365" s="27">
        <v>41821</v>
      </c>
      <c r="B365" s="27" t="str">
        <f>MONTH(Table1[[#This Row],[Trading Interval]])&amp; "/" &amp; DAY(Table1[[#This Row],[Trading Interval]]) &amp; "/" &amp; YEAR(Table1[[#This Row],[Trading Interval]])</f>
        <v>7/2/2018</v>
      </c>
      <c r="C365" s="224">
        <f>CHOOSE(MONTH(Table1[[#This Row],[Date]]),1,1,1,2,2,2,3,3,3,4,4,4)</f>
        <v>3</v>
      </c>
      <c r="D365" s="27" t="str">
        <f>TEXT(Table1[[#This Row],[Date]],"mmmm")</f>
        <v>July</v>
      </c>
      <c r="E365" s="28">
        <v>2384.7628749999999</v>
      </c>
      <c r="F365" s="29">
        <v>80.355500000000006</v>
      </c>
      <c r="G365" s="30">
        <f t="shared" si="12"/>
        <v>7</v>
      </c>
      <c r="H365" s="30" t="s">
        <v>63</v>
      </c>
      <c r="I365" s="29"/>
      <c r="BL365" s="176"/>
      <c r="BM365" s="177"/>
      <c r="BN365" s="206"/>
      <c r="DG365" s="176"/>
      <c r="DH365" s="177"/>
    </row>
    <row r="366" spans="1:112" ht="14.25" customHeight="1">
      <c r="A366" s="27">
        <v>41821.5</v>
      </c>
      <c r="B366" s="27" t="str">
        <f>MONTH(Table1[[#This Row],[Trading Interval]])&amp; "/" &amp; DAY(Table1[[#This Row],[Trading Interval]]) &amp; "/" &amp; YEAR(Table1[[#This Row],[Trading Interval]])</f>
        <v>7/2/2018</v>
      </c>
      <c r="C366" s="224">
        <f>CHOOSE(MONTH(Table1[[#This Row],[Date]]),1,1,1,2,2,2,3,3,3,4,4,4)</f>
        <v>3</v>
      </c>
      <c r="D366" s="27" t="str">
        <f>TEXT(Table1[[#This Row],[Date]],"mmmm")</f>
        <v>July</v>
      </c>
      <c r="E366" s="28">
        <v>3175.5055000000002</v>
      </c>
      <c r="F366" s="29">
        <v>197.62691666666601</v>
      </c>
      <c r="G366" s="30">
        <f t="shared" si="12"/>
        <v>7</v>
      </c>
      <c r="H366" s="30" t="s">
        <v>63</v>
      </c>
      <c r="I366" s="29"/>
      <c r="BL366" s="178"/>
      <c r="BM366" s="179"/>
      <c r="BN366" s="207"/>
      <c r="DG366" s="178"/>
      <c r="DH366" s="179"/>
    </row>
    <row r="367" spans="1:112" ht="14.25" customHeight="1">
      <c r="A367" s="27">
        <v>41822</v>
      </c>
      <c r="B367" s="27" t="str">
        <f>MONTH(Table1[[#This Row],[Trading Interval]])&amp; "/" &amp; DAY(Table1[[#This Row],[Trading Interval]]) &amp; "/" &amp; YEAR(Table1[[#This Row],[Trading Interval]])</f>
        <v>7/3/2018</v>
      </c>
      <c r="C367" s="224">
        <f>CHOOSE(MONTH(Table1[[#This Row],[Date]]),1,1,1,2,2,2,3,3,3,4,4,4)</f>
        <v>3</v>
      </c>
      <c r="D367" s="27" t="str">
        <f>TEXT(Table1[[#This Row],[Date]],"mmmm")</f>
        <v>July</v>
      </c>
      <c r="E367" s="28">
        <v>1879.307</v>
      </c>
      <c r="F367" s="29">
        <v>38.401499999999999</v>
      </c>
      <c r="G367" s="30">
        <f t="shared" si="12"/>
        <v>7</v>
      </c>
      <c r="H367" s="30" t="s">
        <v>63</v>
      </c>
      <c r="I367" s="29"/>
      <c r="BL367" s="176"/>
      <c r="BM367" s="177"/>
      <c r="BN367" s="206"/>
      <c r="DG367" s="176"/>
      <c r="DH367" s="177"/>
    </row>
    <row r="368" spans="1:112" ht="14.25" customHeight="1">
      <c r="A368" s="27">
        <v>41822.5</v>
      </c>
      <c r="B368" s="27" t="str">
        <f>MONTH(Table1[[#This Row],[Trading Interval]])&amp; "/" &amp; DAY(Table1[[#This Row],[Trading Interval]]) &amp; "/" &amp; YEAR(Table1[[#This Row],[Trading Interval]])</f>
        <v>7/3/2018</v>
      </c>
      <c r="C368" s="224">
        <f>CHOOSE(MONTH(Table1[[#This Row],[Date]]),1,1,1,2,2,2,3,3,3,4,4,4)</f>
        <v>3</v>
      </c>
      <c r="D368" s="27" t="str">
        <f>TEXT(Table1[[#This Row],[Date]],"mmmm")</f>
        <v>July</v>
      </c>
      <c r="E368" s="28">
        <v>2233.8377500000001</v>
      </c>
      <c r="F368" s="29">
        <v>43.864916666666602</v>
      </c>
      <c r="G368" s="30">
        <f t="shared" si="12"/>
        <v>7</v>
      </c>
      <c r="H368" s="30" t="s">
        <v>63</v>
      </c>
      <c r="I368" s="29"/>
      <c r="BL368" s="178"/>
      <c r="BM368" s="179"/>
      <c r="BN368" s="207"/>
      <c r="DG368" s="178"/>
      <c r="DH368" s="179"/>
    </row>
    <row r="369" spans="1:112" ht="14.25" customHeight="1">
      <c r="A369" s="27">
        <v>41823</v>
      </c>
      <c r="B369" s="27" t="str">
        <f>MONTH(Table1[[#This Row],[Trading Interval]])&amp; "/" &amp; DAY(Table1[[#This Row],[Trading Interval]]) &amp; "/" &amp; YEAR(Table1[[#This Row],[Trading Interval]])</f>
        <v>7/4/2018</v>
      </c>
      <c r="C369" s="224">
        <f>CHOOSE(MONTH(Table1[[#This Row],[Date]]),1,1,1,2,2,2,3,3,3,4,4,4)</f>
        <v>3</v>
      </c>
      <c r="D369" s="27" t="str">
        <f>TEXT(Table1[[#This Row],[Date]],"mmmm")</f>
        <v>July</v>
      </c>
      <c r="E369" s="28">
        <v>2098.0626499999998</v>
      </c>
      <c r="F369" s="29">
        <v>44.829500000000003</v>
      </c>
      <c r="G369" s="30">
        <f t="shared" si="12"/>
        <v>7</v>
      </c>
      <c r="H369" s="30" t="s">
        <v>63</v>
      </c>
      <c r="I369" s="29"/>
      <c r="BL369" s="176"/>
      <c r="BM369" s="177"/>
      <c r="BN369" s="206"/>
      <c r="DG369" s="176"/>
      <c r="DH369" s="177"/>
    </row>
    <row r="370" spans="1:112" ht="14.25" customHeight="1">
      <c r="A370" s="27">
        <v>41823.5</v>
      </c>
      <c r="B370" s="27" t="str">
        <f>MONTH(Table1[[#This Row],[Trading Interval]])&amp; "/" &amp; DAY(Table1[[#This Row],[Trading Interval]]) &amp; "/" &amp; YEAR(Table1[[#This Row],[Trading Interval]])</f>
        <v>7/4/2018</v>
      </c>
      <c r="C370" s="224">
        <f>CHOOSE(MONTH(Table1[[#This Row],[Date]]),1,1,1,2,2,2,3,3,3,4,4,4)</f>
        <v>3</v>
      </c>
      <c r="D370" s="27" t="str">
        <f>TEXT(Table1[[#This Row],[Date]],"mmmm")</f>
        <v>July</v>
      </c>
      <c r="E370" s="28">
        <v>2477.5514583333302</v>
      </c>
      <c r="F370" s="29">
        <v>61.380749999999999</v>
      </c>
      <c r="G370" s="30">
        <f t="shared" si="12"/>
        <v>7</v>
      </c>
      <c r="H370" s="30" t="s">
        <v>63</v>
      </c>
      <c r="I370" s="29"/>
      <c r="BL370" s="178"/>
      <c r="BM370" s="179"/>
      <c r="BN370" s="207"/>
      <c r="DG370" s="178"/>
      <c r="DH370" s="179"/>
    </row>
    <row r="371" spans="1:112" ht="14.25" customHeight="1">
      <c r="A371" s="27">
        <v>41824</v>
      </c>
      <c r="B371" s="27" t="str">
        <f>MONTH(Table1[[#This Row],[Trading Interval]])&amp; "/" &amp; DAY(Table1[[#This Row],[Trading Interval]]) &amp; "/" &amp; YEAR(Table1[[#This Row],[Trading Interval]])</f>
        <v>7/5/2018</v>
      </c>
      <c r="C371" s="224">
        <f>CHOOSE(MONTH(Table1[[#This Row],[Date]]),1,1,1,2,2,2,3,3,3,4,4,4)</f>
        <v>3</v>
      </c>
      <c r="D371" s="27" t="str">
        <f>TEXT(Table1[[#This Row],[Date]],"mmmm")</f>
        <v>July</v>
      </c>
      <c r="E371" s="28">
        <v>1810.3757499999999</v>
      </c>
      <c r="F371" s="29">
        <v>26.107499999999899</v>
      </c>
      <c r="G371" s="30">
        <f t="shared" si="12"/>
        <v>7</v>
      </c>
      <c r="H371" s="30" t="s">
        <v>63</v>
      </c>
      <c r="I371" s="29"/>
      <c r="BL371" s="176"/>
      <c r="BM371" s="177"/>
      <c r="BN371" s="206"/>
      <c r="DG371" s="176"/>
      <c r="DH371" s="177"/>
    </row>
    <row r="372" spans="1:112" ht="14.25" customHeight="1">
      <c r="A372" s="27">
        <v>41824.5</v>
      </c>
      <c r="B372" s="27" t="str">
        <f>MONTH(Table1[[#This Row],[Trading Interval]])&amp; "/" &amp; DAY(Table1[[#This Row],[Trading Interval]]) &amp; "/" &amp; YEAR(Table1[[#This Row],[Trading Interval]])</f>
        <v>7/5/2018</v>
      </c>
      <c r="C372" s="224">
        <f>CHOOSE(MONTH(Table1[[#This Row],[Date]]),1,1,1,2,2,2,3,3,3,4,4,4)</f>
        <v>3</v>
      </c>
      <c r="D372" s="27" t="str">
        <f>TEXT(Table1[[#This Row],[Date]],"mmmm")</f>
        <v>July</v>
      </c>
      <c r="E372" s="28">
        <v>2138.3887916666599</v>
      </c>
      <c r="F372" s="29">
        <v>45.783333333333303</v>
      </c>
      <c r="G372" s="30">
        <f t="shared" si="12"/>
        <v>7</v>
      </c>
      <c r="H372" s="30" t="s">
        <v>63</v>
      </c>
      <c r="I372" s="29"/>
      <c r="BL372" s="178"/>
      <c r="BM372" s="179"/>
      <c r="BN372" s="207"/>
      <c r="DG372" s="178"/>
      <c r="DH372" s="179"/>
    </row>
    <row r="373" spans="1:112" ht="14.25" customHeight="1">
      <c r="A373" s="27">
        <v>41825</v>
      </c>
      <c r="B373" s="27" t="str">
        <f>MONTH(Table1[[#This Row],[Trading Interval]])&amp; "/" &amp; DAY(Table1[[#This Row],[Trading Interval]]) &amp; "/" &amp; YEAR(Table1[[#This Row],[Trading Interval]])</f>
        <v>7/6/2018</v>
      </c>
      <c r="C373" s="224">
        <f>CHOOSE(MONTH(Table1[[#This Row],[Date]]),1,1,1,2,2,2,3,3,3,4,4,4)</f>
        <v>3</v>
      </c>
      <c r="D373" s="27" t="str">
        <f>TEXT(Table1[[#This Row],[Date]],"mmmm")</f>
        <v>July</v>
      </c>
      <c r="E373" s="28">
        <v>1767.7639999999999</v>
      </c>
      <c r="F373" s="29">
        <v>51.353749999999998</v>
      </c>
      <c r="G373" s="30">
        <f t="shared" si="12"/>
        <v>7</v>
      </c>
      <c r="H373" s="30" t="s">
        <v>63</v>
      </c>
      <c r="I373" s="29"/>
      <c r="BL373" s="176"/>
      <c r="BM373" s="177"/>
      <c r="BN373" s="206"/>
      <c r="DG373" s="176"/>
      <c r="DH373" s="177"/>
    </row>
    <row r="374" spans="1:112" ht="14.25" customHeight="1">
      <c r="A374" s="27">
        <v>41825.5</v>
      </c>
      <c r="B374" s="27" t="str">
        <f>MONTH(Table1[[#This Row],[Trading Interval]])&amp; "/" &amp; DAY(Table1[[#This Row],[Trading Interval]]) &amp; "/" &amp; YEAR(Table1[[#This Row],[Trading Interval]])</f>
        <v>7/6/2018</v>
      </c>
      <c r="C374" s="224">
        <f>CHOOSE(MONTH(Table1[[#This Row],[Date]]),1,1,1,2,2,2,3,3,3,4,4,4)</f>
        <v>3</v>
      </c>
      <c r="D374" s="27" t="str">
        <f>TEXT(Table1[[#This Row],[Date]],"mmmm")</f>
        <v>July</v>
      </c>
      <c r="E374" s="28">
        <v>2166.1871000000001</v>
      </c>
      <c r="F374" s="29">
        <v>42.387</v>
      </c>
      <c r="G374" s="30">
        <f t="shared" si="12"/>
        <v>7</v>
      </c>
      <c r="H374" s="30" t="s">
        <v>63</v>
      </c>
      <c r="I374" s="29"/>
      <c r="BL374" s="178"/>
      <c r="BM374" s="179"/>
      <c r="BN374" s="207"/>
      <c r="DG374" s="178"/>
      <c r="DH374" s="179"/>
    </row>
    <row r="375" spans="1:112" ht="14.25" customHeight="1">
      <c r="A375" s="27">
        <v>41826</v>
      </c>
      <c r="B375" s="27" t="str">
        <f>MONTH(Table1[[#This Row],[Trading Interval]])&amp; "/" &amp; DAY(Table1[[#This Row],[Trading Interval]]) &amp; "/" &amp; YEAR(Table1[[#This Row],[Trading Interval]])</f>
        <v>7/7/2018</v>
      </c>
      <c r="C375" s="224">
        <f>CHOOSE(MONTH(Table1[[#This Row],[Date]]),1,1,1,2,2,2,3,3,3,4,4,4)</f>
        <v>3</v>
      </c>
      <c r="D375" s="27" t="str">
        <f>TEXT(Table1[[#This Row],[Date]],"mmmm")</f>
        <v>July</v>
      </c>
      <c r="E375" s="28">
        <v>1971.0527499999901</v>
      </c>
      <c r="F375" s="29">
        <v>52.655000000000001</v>
      </c>
      <c r="G375" s="30">
        <f t="shared" si="12"/>
        <v>7</v>
      </c>
      <c r="H375" s="30" t="s">
        <v>63</v>
      </c>
      <c r="I375" s="29"/>
      <c r="BL375" s="176"/>
      <c r="BM375" s="177"/>
      <c r="BN375" s="206"/>
      <c r="DG375" s="176"/>
      <c r="DH375" s="177"/>
    </row>
    <row r="376" spans="1:112" ht="14.25" customHeight="1">
      <c r="A376" s="27">
        <v>41826.5</v>
      </c>
      <c r="B376" s="27" t="str">
        <f>MONTH(Table1[[#This Row],[Trading Interval]])&amp; "/" &amp; DAY(Table1[[#This Row],[Trading Interval]]) &amp; "/" &amp; YEAR(Table1[[#This Row],[Trading Interval]])</f>
        <v>7/7/2018</v>
      </c>
      <c r="C376" s="224">
        <f>CHOOSE(MONTH(Table1[[#This Row],[Date]]),1,1,1,2,2,2,3,3,3,4,4,4)</f>
        <v>3</v>
      </c>
      <c r="D376" s="27" t="str">
        <f>TEXT(Table1[[#This Row],[Date]],"mmmm")</f>
        <v>July</v>
      </c>
      <c r="E376" s="28">
        <v>2203.1564166666599</v>
      </c>
      <c r="F376" s="29">
        <v>53.036666666666598</v>
      </c>
      <c r="G376" s="30">
        <f t="shared" si="12"/>
        <v>7</v>
      </c>
      <c r="H376" s="30" t="s">
        <v>63</v>
      </c>
      <c r="I376" s="29"/>
      <c r="BL376" s="178"/>
      <c r="BM376" s="179"/>
      <c r="BN376" s="207"/>
      <c r="DG376" s="178"/>
      <c r="DH376" s="179"/>
    </row>
    <row r="377" spans="1:112" ht="14.25" customHeight="1">
      <c r="A377" s="27">
        <v>41827</v>
      </c>
      <c r="B377" s="27" t="str">
        <f>MONTH(Table1[[#This Row],[Trading Interval]])&amp; "/" &amp; DAY(Table1[[#This Row],[Trading Interval]]) &amp; "/" &amp; YEAR(Table1[[#This Row],[Trading Interval]])</f>
        <v>7/8/2018</v>
      </c>
      <c r="C377" s="224">
        <f>CHOOSE(MONTH(Table1[[#This Row],[Date]]),1,1,1,2,2,2,3,3,3,4,4,4)</f>
        <v>3</v>
      </c>
      <c r="D377" s="27" t="str">
        <f>TEXT(Table1[[#This Row],[Date]],"mmmm")</f>
        <v>July</v>
      </c>
      <c r="E377" s="28">
        <v>1859.2815416666599</v>
      </c>
      <c r="F377" s="29">
        <v>36.664583333333297</v>
      </c>
      <c r="G377" s="30">
        <f t="shared" si="12"/>
        <v>7</v>
      </c>
      <c r="H377" s="30" t="s">
        <v>63</v>
      </c>
      <c r="I377" s="29"/>
      <c r="BL377" s="176"/>
      <c r="BM377" s="177"/>
      <c r="BN377" s="206"/>
      <c r="DG377" s="176"/>
      <c r="DH377" s="177"/>
    </row>
    <row r="378" spans="1:112" ht="14.25" customHeight="1">
      <c r="A378" s="27">
        <v>41827.5</v>
      </c>
      <c r="B378" s="27" t="str">
        <f>MONTH(Table1[[#This Row],[Trading Interval]])&amp; "/" &amp; DAY(Table1[[#This Row],[Trading Interval]]) &amp; "/" &amp; YEAR(Table1[[#This Row],[Trading Interval]])</f>
        <v>7/8/2018</v>
      </c>
      <c r="C378" s="224">
        <f>CHOOSE(MONTH(Table1[[#This Row],[Date]]),1,1,1,2,2,2,3,3,3,4,4,4)</f>
        <v>3</v>
      </c>
      <c r="D378" s="27" t="str">
        <f>TEXT(Table1[[#This Row],[Date]],"mmmm")</f>
        <v>July</v>
      </c>
      <c r="E378" s="28">
        <v>2249.0152916666598</v>
      </c>
      <c r="F378" s="29">
        <v>70.017499999999998</v>
      </c>
      <c r="G378" s="30">
        <f t="shared" si="12"/>
        <v>7</v>
      </c>
      <c r="H378" s="30" t="s">
        <v>63</v>
      </c>
      <c r="I378" s="29"/>
      <c r="BL378" s="178"/>
      <c r="BM378" s="179"/>
      <c r="BN378" s="207"/>
      <c r="DG378" s="178"/>
      <c r="DH378" s="179"/>
    </row>
    <row r="379" spans="1:112" ht="14.25" customHeight="1">
      <c r="A379" s="27">
        <v>41828</v>
      </c>
      <c r="B379" s="27" t="str">
        <f>MONTH(Table1[[#This Row],[Trading Interval]])&amp; "/" &amp; DAY(Table1[[#This Row],[Trading Interval]]) &amp; "/" &amp; YEAR(Table1[[#This Row],[Trading Interval]])</f>
        <v>7/9/2018</v>
      </c>
      <c r="C379" s="224">
        <f>CHOOSE(MONTH(Table1[[#This Row],[Date]]),1,1,1,2,2,2,3,3,3,4,4,4)</f>
        <v>3</v>
      </c>
      <c r="D379" s="27" t="str">
        <f>TEXT(Table1[[#This Row],[Date]],"mmmm")</f>
        <v>July</v>
      </c>
      <c r="E379" s="28">
        <v>1922.1611249999901</v>
      </c>
      <c r="F379" s="29">
        <v>45.737083333333302</v>
      </c>
      <c r="G379" s="30">
        <f t="shared" si="12"/>
        <v>7</v>
      </c>
      <c r="H379" s="30" t="s">
        <v>63</v>
      </c>
      <c r="I379" s="29"/>
      <c r="BL379" s="176"/>
      <c r="BM379" s="177"/>
      <c r="BN379" s="206"/>
      <c r="DG379" s="176"/>
      <c r="DH379" s="177"/>
    </row>
    <row r="380" spans="1:112" ht="14.25" customHeight="1">
      <c r="A380" s="27">
        <v>41828.5</v>
      </c>
      <c r="B380" s="27" t="str">
        <f>MONTH(Table1[[#This Row],[Trading Interval]])&amp; "/" &amp; DAY(Table1[[#This Row],[Trading Interval]]) &amp; "/" &amp; YEAR(Table1[[#This Row],[Trading Interval]])</f>
        <v>7/9/2018</v>
      </c>
      <c r="C380" s="224">
        <f>CHOOSE(MONTH(Table1[[#This Row],[Date]]),1,1,1,2,2,2,3,3,3,4,4,4)</f>
        <v>3</v>
      </c>
      <c r="D380" s="27" t="str">
        <f>TEXT(Table1[[#This Row],[Date]],"mmmm")</f>
        <v>July</v>
      </c>
      <c r="E380" s="28">
        <v>2221.432875</v>
      </c>
      <c r="F380" s="29">
        <v>47.952916666666603</v>
      </c>
      <c r="G380" s="30">
        <f t="shared" si="12"/>
        <v>7</v>
      </c>
      <c r="H380" s="30" t="s">
        <v>63</v>
      </c>
      <c r="I380" s="29"/>
      <c r="BL380" s="178"/>
      <c r="BM380" s="179"/>
      <c r="BN380" s="207"/>
      <c r="DG380" s="178"/>
      <c r="DH380" s="179"/>
    </row>
    <row r="381" spans="1:112" ht="14.25" customHeight="1">
      <c r="A381" s="27">
        <v>41829</v>
      </c>
      <c r="B381" s="27" t="str">
        <f>MONTH(Table1[[#This Row],[Trading Interval]])&amp; "/" &amp; DAY(Table1[[#This Row],[Trading Interval]]) &amp; "/" &amp; YEAR(Table1[[#This Row],[Trading Interval]])</f>
        <v>7/10/2018</v>
      </c>
      <c r="C381" s="224">
        <f>CHOOSE(MONTH(Table1[[#This Row],[Date]]),1,1,1,2,2,2,3,3,3,4,4,4)</f>
        <v>3</v>
      </c>
      <c r="D381" s="27" t="str">
        <f>TEXT(Table1[[#This Row],[Date]],"mmmm")</f>
        <v>July</v>
      </c>
      <c r="E381" s="28">
        <v>1745.8321249999999</v>
      </c>
      <c r="F381" s="29">
        <v>48.643333333333302</v>
      </c>
      <c r="G381" s="30">
        <f t="shared" si="12"/>
        <v>7</v>
      </c>
      <c r="H381" s="30" t="s">
        <v>63</v>
      </c>
      <c r="I381" s="29"/>
      <c r="BL381" s="176"/>
      <c r="BM381" s="177"/>
      <c r="BN381" s="206"/>
      <c r="DG381" s="176"/>
      <c r="DH381" s="177"/>
    </row>
    <row r="382" spans="1:112" ht="14.25" customHeight="1">
      <c r="A382" s="27">
        <v>41829.5</v>
      </c>
      <c r="B382" s="27" t="str">
        <f>MONTH(Table1[[#This Row],[Trading Interval]])&amp; "/" &amp; DAY(Table1[[#This Row],[Trading Interval]]) &amp; "/" &amp; YEAR(Table1[[#This Row],[Trading Interval]])</f>
        <v>7/10/2018</v>
      </c>
      <c r="C382" s="224">
        <f>CHOOSE(MONTH(Table1[[#This Row],[Date]]),1,1,1,2,2,2,3,3,3,4,4,4)</f>
        <v>3</v>
      </c>
      <c r="D382" s="27" t="str">
        <f>TEXT(Table1[[#This Row],[Date]],"mmmm")</f>
        <v>July</v>
      </c>
      <c r="E382" s="28">
        <v>2018.5865833333301</v>
      </c>
      <c r="F382" s="29">
        <v>53.9433333333333</v>
      </c>
      <c r="G382" s="30">
        <f t="shared" si="12"/>
        <v>7</v>
      </c>
      <c r="H382" s="30" t="s">
        <v>63</v>
      </c>
      <c r="I382" s="29"/>
      <c r="BL382" s="178"/>
      <c r="BM382" s="179"/>
      <c r="BN382" s="207"/>
      <c r="DG382" s="178"/>
      <c r="DH382" s="179"/>
    </row>
    <row r="383" spans="1:112" ht="14.25" customHeight="1">
      <c r="A383" s="27">
        <v>41830</v>
      </c>
      <c r="B383" s="27" t="str">
        <f>MONTH(Table1[[#This Row],[Trading Interval]])&amp; "/" &amp; DAY(Table1[[#This Row],[Trading Interval]]) &amp; "/" &amp; YEAR(Table1[[#This Row],[Trading Interval]])</f>
        <v>7/11/2018</v>
      </c>
      <c r="C383" s="224">
        <f>CHOOSE(MONTH(Table1[[#This Row],[Date]]),1,1,1,2,2,2,3,3,3,4,4,4)</f>
        <v>3</v>
      </c>
      <c r="D383" s="27" t="str">
        <f>TEXT(Table1[[#This Row],[Date]],"mmmm")</f>
        <v>July</v>
      </c>
      <c r="E383" s="28">
        <v>1857.62129166666</v>
      </c>
      <c r="F383" s="29">
        <v>78.154166666666598</v>
      </c>
      <c r="G383" s="30">
        <f t="shared" si="12"/>
        <v>7</v>
      </c>
      <c r="H383" s="30" t="s">
        <v>63</v>
      </c>
      <c r="I383" s="29"/>
      <c r="BL383" s="176"/>
      <c r="BM383" s="177"/>
      <c r="BN383" s="206"/>
      <c r="DG383" s="176"/>
      <c r="DH383" s="177"/>
    </row>
    <row r="384" spans="1:112" ht="14.25" customHeight="1">
      <c r="A384" s="27">
        <v>41830.5</v>
      </c>
      <c r="B384" s="27" t="str">
        <f>MONTH(Table1[[#This Row],[Trading Interval]])&amp; "/" &amp; DAY(Table1[[#This Row],[Trading Interval]]) &amp; "/" &amp; YEAR(Table1[[#This Row],[Trading Interval]])</f>
        <v>7/11/2018</v>
      </c>
      <c r="C384" s="224">
        <f>CHOOSE(MONTH(Table1[[#This Row],[Date]]),1,1,1,2,2,2,3,3,3,4,4,4)</f>
        <v>3</v>
      </c>
      <c r="D384" s="27" t="str">
        <f>TEXT(Table1[[#This Row],[Date]],"mmmm")</f>
        <v>July</v>
      </c>
      <c r="E384" s="28">
        <v>2091.5625416666599</v>
      </c>
      <c r="F384" s="29">
        <v>72.477916666666601</v>
      </c>
      <c r="G384" s="30">
        <f t="shared" si="12"/>
        <v>7</v>
      </c>
      <c r="H384" s="30" t="s">
        <v>63</v>
      </c>
      <c r="I384" s="29"/>
      <c r="BL384" s="178"/>
      <c r="BM384" s="179"/>
      <c r="BN384" s="207"/>
      <c r="DG384" s="178"/>
      <c r="DH384" s="179"/>
    </row>
    <row r="385" spans="1:112" ht="14.25" customHeight="1">
      <c r="A385" s="27">
        <v>41831</v>
      </c>
      <c r="B385" s="27" t="str">
        <f>MONTH(Table1[[#This Row],[Trading Interval]])&amp; "/" &amp; DAY(Table1[[#This Row],[Trading Interval]]) &amp; "/" &amp; YEAR(Table1[[#This Row],[Trading Interval]])</f>
        <v>7/12/2018</v>
      </c>
      <c r="C385" s="224">
        <f>CHOOSE(MONTH(Table1[[#This Row],[Date]]),1,1,1,2,2,2,3,3,3,4,4,4)</f>
        <v>3</v>
      </c>
      <c r="D385" s="27" t="str">
        <f>TEXT(Table1[[#This Row],[Date]],"mmmm")</f>
        <v>July</v>
      </c>
      <c r="E385" s="28">
        <v>1880.002375</v>
      </c>
      <c r="F385" s="29">
        <v>43.243333333333297</v>
      </c>
      <c r="G385" s="30">
        <f t="shared" si="12"/>
        <v>7</v>
      </c>
      <c r="H385" s="30" t="s">
        <v>63</v>
      </c>
      <c r="I385" s="29"/>
      <c r="BL385" s="176"/>
      <c r="BM385" s="177"/>
      <c r="BN385" s="206"/>
      <c r="DG385" s="176"/>
      <c r="DH385" s="177"/>
    </row>
    <row r="386" spans="1:112" ht="14.25" customHeight="1">
      <c r="A386" s="27">
        <v>41831.5</v>
      </c>
      <c r="B386" s="27" t="str">
        <f>MONTH(Table1[[#This Row],[Trading Interval]])&amp; "/" &amp; DAY(Table1[[#This Row],[Trading Interval]]) &amp; "/" &amp; YEAR(Table1[[#This Row],[Trading Interval]])</f>
        <v>7/12/2018</v>
      </c>
      <c r="C386" s="224">
        <f>CHOOSE(MONTH(Table1[[#This Row],[Date]]),1,1,1,2,2,2,3,3,3,4,4,4)</f>
        <v>3</v>
      </c>
      <c r="D386" s="27" t="str">
        <f>TEXT(Table1[[#This Row],[Date]],"mmmm")</f>
        <v>July</v>
      </c>
      <c r="E386" s="28">
        <v>2144.029</v>
      </c>
      <c r="F386" s="29">
        <v>67.462083333333297</v>
      </c>
      <c r="G386" s="30">
        <f t="shared" si="12"/>
        <v>7</v>
      </c>
      <c r="H386" s="30" t="s">
        <v>63</v>
      </c>
      <c r="I386" s="29"/>
      <c r="BL386" s="178"/>
      <c r="BM386" s="179"/>
      <c r="BN386" s="207"/>
      <c r="DG386" s="178"/>
      <c r="DH386" s="179"/>
    </row>
    <row r="387" spans="1:112" ht="14.25" customHeight="1">
      <c r="A387" s="27">
        <v>41832</v>
      </c>
      <c r="B387" s="27" t="str">
        <f>MONTH(Table1[[#This Row],[Trading Interval]])&amp; "/" &amp; DAY(Table1[[#This Row],[Trading Interval]]) &amp; "/" &amp; YEAR(Table1[[#This Row],[Trading Interval]])</f>
        <v>7/13/2018</v>
      </c>
      <c r="C387" s="224">
        <f>CHOOSE(MONTH(Table1[[#This Row],[Date]]),1,1,1,2,2,2,3,3,3,4,4,4)</f>
        <v>3</v>
      </c>
      <c r="D387" s="27" t="str">
        <f>TEXT(Table1[[#This Row],[Date]],"mmmm")</f>
        <v>July</v>
      </c>
      <c r="E387" s="28">
        <v>1942.2773749999999</v>
      </c>
      <c r="F387" s="29">
        <v>50.933333333333302</v>
      </c>
      <c r="G387" s="30">
        <f t="shared" ref="G387:G450" si="13">MONTH(A387)</f>
        <v>7</v>
      </c>
      <c r="H387" s="30" t="s">
        <v>63</v>
      </c>
      <c r="I387" s="29"/>
      <c r="BL387" s="176"/>
      <c r="BM387" s="177"/>
      <c r="BN387" s="206"/>
      <c r="DG387" s="176"/>
      <c r="DH387" s="177"/>
    </row>
    <row r="388" spans="1:112" ht="14.25" customHeight="1">
      <c r="A388" s="27">
        <v>41832.5</v>
      </c>
      <c r="B388" s="27" t="str">
        <f>MONTH(Table1[[#This Row],[Trading Interval]])&amp; "/" &amp; DAY(Table1[[#This Row],[Trading Interval]]) &amp; "/" &amp; YEAR(Table1[[#This Row],[Trading Interval]])</f>
        <v>7/13/2018</v>
      </c>
      <c r="C388" s="224">
        <f>CHOOSE(MONTH(Table1[[#This Row],[Date]]),1,1,1,2,2,2,3,3,3,4,4,4)</f>
        <v>3</v>
      </c>
      <c r="D388" s="27" t="str">
        <f>TEXT(Table1[[#This Row],[Date]],"mmmm")</f>
        <v>July</v>
      </c>
      <c r="E388" s="28">
        <v>2156.9050833333299</v>
      </c>
      <c r="F388" s="29">
        <v>50.860833333333296</v>
      </c>
      <c r="G388" s="30">
        <f t="shared" si="13"/>
        <v>7</v>
      </c>
      <c r="H388" s="30" t="s">
        <v>63</v>
      </c>
      <c r="I388" s="29"/>
      <c r="BL388" s="178"/>
      <c r="BM388" s="179"/>
      <c r="BN388" s="207"/>
      <c r="DG388" s="178"/>
      <c r="DH388" s="179"/>
    </row>
    <row r="389" spans="1:112" ht="14.25" customHeight="1">
      <c r="A389" s="27">
        <v>41833</v>
      </c>
      <c r="B389" s="27" t="str">
        <f>MONTH(Table1[[#This Row],[Trading Interval]])&amp; "/" &amp; DAY(Table1[[#This Row],[Trading Interval]]) &amp; "/" &amp; YEAR(Table1[[#This Row],[Trading Interval]])</f>
        <v>7/14/2018</v>
      </c>
      <c r="C389" s="224">
        <f>CHOOSE(MONTH(Table1[[#This Row],[Date]]),1,1,1,2,2,2,3,3,3,4,4,4)</f>
        <v>3</v>
      </c>
      <c r="D389" s="27" t="str">
        <f>TEXT(Table1[[#This Row],[Date]],"mmmm")</f>
        <v>July</v>
      </c>
      <c r="E389" s="28">
        <v>1863.51966666666</v>
      </c>
      <c r="F389" s="29">
        <v>46.814583333333303</v>
      </c>
      <c r="G389" s="30">
        <f t="shared" si="13"/>
        <v>7</v>
      </c>
      <c r="H389" s="30" t="s">
        <v>63</v>
      </c>
      <c r="I389" s="29"/>
      <c r="BL389" s="176"/>
      <c r="BM389" s="177"/>
      <c r="BN389" s="206"/>
      <c r="DG389" s="176"/>
      <c r="DH389" s="177"/>
    </row>
    <row r="390" spans="1:112" ht="14.25" customHeight="1">
      <c r="A390" s="27">
        <v>41833.5</v>
      </c>
      <c r="B390" s="27" t="str">
        <f>MONTH(Table1[[#This Row],[Trading Interval]])&amp; "/" &amp; DAY(Table1[[#This Row],[Trading Interval]]) &amp; "/" &amp; YEAR(Table1[[#This Row],[Trading Interval]])</f>
        <v>7/14/2018</v>
      </c>
      <c r="C390" s="224">
        <f>CHOOSE(MONTH(Table1[[#This Row],[Date]]),1,1,1,2,2,2,3,3,3,4,4,4)</f>
        <v>3</v>
      </c>
      <c r="D390" s="27" t="str">
        <f>TEXT(Table1[[#This Row],[Date]],"mmmm")</f>
        <v>July</v>
      </c>
      <c r="E390" s="28">
        <v>2113.2942083333301</v>
      </c>
      <c r="F390" s="29">
        <v>65.967083333333306</v>
      </c>
      <c r="G390" s="30">
        <f t="shared" si="13"/>
        <v>7</v>
      </c>
      <c r="H390" s="30" t="s">
        <v>63</v>
      </c>
      <c r="I390" s="29"/>
      <c r="BL390" s="178"/>
      <c r="BM390" s="179"/>
      <c r="BN390" s="207"/>
      <c r="DG390" s="178"/>
      <c r="DH390" s="179"/>
    </row>
    <row r="391" spans="1:112" ht="14.25" customHeight="1">
      <c r="A391" s="27">
        <v>41834</v>
      </c>
      <c r="B391" s="27" t="str">
        <f>MONTH(Table1[[#This Row],[Trading Interval]])&amp; "/" &amp; DAY(Table1[[#This Row],[Trading Interval]]) &amp; "/" &amp; YEAR(Table1[[#This Row],[Trading Interval]])</f>
        <v>7/15/2018</v>
      </c>
      <c r="C391" s="224">
        <f>CHOOSE(MONTH(Table1[[#This Row],[Date]]),1,1,1,2,2,2,3,3,3,4,4,4)</f>
        <v>3</v>
      </c>
      <c r="D391" s="27" t="str">
        <f>TEXT(Table1[[#This Row],[Date]],"mmmm")</f>
        <v>July</v>
      </c>
      <c r="E391" s="28">
        <v>1727.4197916666601</v>
      </c>
      <c r="F391" s="29">
        <v>52.462499999999999</v>
      </c>
      <c r="G391" s="30">
        <f t="shared" si="13"/>
        <v>7</v>
      </c>
      <c r="H391" s="30" t="s">
        <v>63</v>
      </c>
      <c r="I391" s="29"/>
      <c r="BL391" s="176"/>
      <c r="BM391" s="177"/>
      <c r="BN391" s="206"/>
      <c r="DG391" s="176"/>
      <c r="DH391" s="177"/>
    </row>
    <row r="392" spans="1:112" ht="14.25" customHeight="1">
      <c r="A392" s="27">
        <v>41834.5</v>
      </c>
      <c r="B392" s="27" t="str">
        <f>MONTH(Table1[[#This Row],[Trading Interval]])&amp; "/" &amp; DAY(Table1[[#This Row],[Trading Interval]]) &amp; "/" &amp; YEAR(Table1[[#This Row],[Trading Interval]])</f>
        <v>7/15/2018</v>
      </c>
      <c r="C392" s="224">
        <f>CHOOSE(MONTH(Table1[[#This Row],[Date]]),1,1,1,2,2,2,3,3,3,4,4,4)</f>
        <v>3</v>
      </c>
      <c r="D392" s="27" t="str">
        <f>TEXT(Table1[[#This Row],[Date]],"mmmm")</f>
        <v>July</v>
      </c>
      <c r="E392" s="28">
        <v>2095.5535</v>
      </c>
      <c r="F392" s="29">
        <v>67.153750000000002</v>
      </c>
      <c r="G392" s="30">
        <f t="shared" si="13"/>
        <v>7</v>
      </c>
      <c r="H392" s="30" t="s">
        <v>63</v>
      </c>
      <c r="I392" s="29"/>
      <c r="BL392" s="178"/>
      <c r="BM392" s="179"/>
      <c r="BN392" s="207"/>
      <c r="DG392" s="178"/>
      <c r="DH392" s="179"/>
    </row>
    <row r="393" spans="1:112" ht="14.25" customHeight="1">
      <c r="A393" s="27">
        <v>41835</v>
      </c>
      <c r="B393" s="27" t="str">
        <f>MONTH(Table1[[#This Row],[Trading Interval]])&amp; "/" &amp; DAY(Table1[[#This Row],[Trading Interval]]) &amp; "/" &amp; YEAR(Table1[[#This Row],[Trading Interval]])</f>
        <v>7/16/2018</v>
      </c>
      <c r="C393" s="224">
        <f>CHOOSE(MONTH(Table1[[#This Row],[Date]]),1,1,1,2,2,2,3,3,3,4,4,4)</f>
        <v>3</v>
      </c>
      <c r="D393" s="27" t="str">
        <f>TEXT(Table1[[#This Row],[Date]],"mmmm")</f>
        <v>July</v>
      </c>
      <c r="E393" s="28">
        <v>1967.7181249999901</v>
      </c>
      <c r="F393" s="29">
        <v>57.936250000000001</v>
      </c>
      <c r="G393" s="30">
        <f t="shared" si="13"/>
        <v>7</v>
      </c>
      <c r="H393" s="30" t="s">
        <v>63</v>
      </c>
      <c r="I393" s="29"/>
      <c r="BL393" s="176"/>
      <c r="BM393" s="177"/>
      <c r="BN393" s="206"/>
      <c r="DG393" s="176"/>
      <c r="DH393" s="177"/>
    </row>
    <row r="394" spans="1:112" ht="14.25" customHeight="1">
      <c r="A394" s="27">
        <v>41835.5</v>
      </c>
      <c r="B394" s="27" t="str">
        <f>MONTH(Table1[[#This Row],[Trading Interval]])&amp; "/" &amp; DAY(Table1[[#This Row],[Trading Interval]]) &amp; "/" &amp; YEAR(Table1[[#This Row],[Trading Interval]])</f>
        <v>7/16/2018</v>
      </c>
      <c r="C394" s="224">
        <f>CHOOSE(MONTH(Table1[[#This Row],[Date]]),1,1,1,2,2,2,3,3,3,4,4,4)</f>
        <v>3</v>
      </c>
      <c r="D394" s="27" t="str">
        <f>TEXT(Table1[[#This Row],[Date]],"mmmm")</f>
        <v>July</v>
      </c>
      <c r="E394" s="28">
        <v>2343.9105</v>
      </c>
      <c r="F394" s="29">
        <v>59.931666666666601</v>
      </c>
      <c r="G394" s="30">
        <f t="shared" si="13"/>
        <v>7</v>
      </c>
      <c r="H394" s="30" t="s">
        <v>63</v>
      </c>
      <c r="I394" s="29"/>
      <c r="BL394" s="178"/>
      <c r="BM394" s="179"/>
      <c r="BN394" s="207"/>
      <c r="DG394" s="178"/>
      <c r="DH394" s="179"/>
    </row>
    <row r="395" spans="1:112" ht="14.25" customHeight="1">
      <c r="A395" s="27">
        <v>41836</v>
      </c>
      <c r="B395" s="27" t="str">
        <f>MONTH(Table1[[#This Row],[Trading Interval]])&amp; "/" &amp; DAY(Table1[[#This Row],[Trading Interval]]) &amp; "/" &amp; YEAR(Table1[[#This Row],[Trading Interval]])</f>
        <v>7/17/2018</v>
      </c>
      <c r="C395" s="224">
        <f>CHOOSE(MONTH(Table1[[#This Row],[Date]]),1,1,1,2,2,2,3,3,3,4,4,4)</f>
        <v>3</v>
      </c>
      <c r="D395" s="27" t="str">
        <f>TEXT(Table1[[#This Row],[Date]],"mmmm")</f>
        <v>July</v>
      </c>
      <c r="E395" s="28">
        <v>2027.19783333333</v>
      </c>
      <c r="F395" s="29">
        <v>60.722499999999997</v>
      </c>
      <c r="G395" s="30">
        <f t="shared" si="13"/>
        <v>7</v>
      </c>
      <c r="H395" s="30" t="s">
        <v>63</v>
      </c>
      <c r="I395" s="29"/>
      <c r="BL395" s="176"/>
      <c r="BM395" s="177"/>
      <c r="BN395" s="206"/>
      <c r="DG395" s="176"/>
      <c r="DH395" s="177"/>
    </row>
    <row r="396" spans="1:112" ht="14.25" customHeight="1">
      <c r="A396" s="27">
        <v>41836.5</v>
      </c>
      <c r="B396" s="27" t="str">
        <f>MONTH(Table1[[#This Row],[Trading Interval]])&amp; "/" &amp; DAY(Table1[[#This Row],[Trading Interval]]) &amp; "/" &amp; YEAR(Table1[[#This Row],[Trading Interval]])</f>
        <v>7/17/2018</v>
      </c>
      <c r="C396" s="224">
        <f>CHOOSE(MONTH(Table1[[#This Row],[Date]]),1,1,1,2,2,2,3,3,3,4,4,4)</f>
        <v>3</v>
      </c>
      <c r="D396" s="27" t="str">
        <f>TEXT(Table1[[#This Row],[Date]],"mmmm")</f>
        <v>July</v>
      </c>
      <c r="E396" s="28">
        <v>2471.7156249999998</v>
      </c>
      <c r="F396" s="29">
        <v>59.856250000000003</v>
      </c>
      <c r="G396" s="30">
        <f t="shared" si="13"/>
        <v>7</v>
      </c>
      <c r="H396" s="30" t="s">
        <v>63</v>
      </c>
      <c r="I396" s="29"/>
      <c r="BL396" s="178"/>
      <c r="BM396" s="179"/>
      <c r="BN396" s="207"/>
      <c r="DG396" s="178"/>
      <c r="DH396" s="179"/>
    </row>
    <row r="397" spans="1:112" ht="14.25" customHeight="1">
      <c r="A397" s="27">
        <v>41837</v>
      </c>
      <c r="B397" s="27" t="str">
        <f>MONTH(Table1[[#This Row],[Trading Interval]])&amp; "/" &amp; DAY(Table1[[#This Row],[Trading Interval]]) &amp; "/" &amp; YEAR(Table1[[#This Row],[Trading Interval]])</f>
        <v>7/18/2018</v>
      </c>
      <c r="C397" s="224">
        <f>CHOOSE(MONTH(Table1[[#This Row],[Date]]),1,1,1,2,2,2,3,3,3,4,4,4)</f>
        <v>3</v>
      </c>
      <c r="D397" s="27" t="str">
        <f>TEXT(Table1[[#This Row],[Date]],"mmmm")</f>
        <v>July</v>
      </c>
      <c r="E397" s="28">
        <v>2030.9194583333301</v>
      </c>
      <c r="F397" s="29">
        <v>51.819999999999901</v>
      </c>
      <c r="G397" s="30">
        <f t="shared" si="13"/>
        <v>7</v>
      </c>
      <c r="H397" s="30" t="s">
        <v>63</v>
      </c>
      <c r="I397" s="29"/>
      <c r="BL397" s="176"/>
      <c r="BM397" s="177"/>
      <c r="BN397" s="206"/>
      <c r="DG397" s="176"/>
      <c r="DH397" s="177"/>
    </row>
    <row r="398" spans="1:112" ht="14.25" customHeight="1">
      <c r="A398" s="27">
        <v>41837.5</v>
      </c>
      <c r="B398" s="27" t="str">
        <f>MONTH(Table1[[#This Row],[Trading Interval]])&amp; "/" &amp; DAY(Table1[[#This Row],[Trading Interval]]) &amp; "/" &amp; YEAR(Table1[[#This Row],[Trading Interval]])</f>
        <v>7/18/2018</v>
      </c>
      <c r="C398" s="224">
        <f>CHOOSE(MONTH(Table1[[#This Row],[Date]]),1,1,1,2,2,2,3,3,3,4,4,4)</f>
        <v>3</v>
      </c>
      <c r="D398" s="27" t="str">
        <f>TEXT(Table1[[#This Row],[Date]],"mmmm")</f>
        <v>July</v>
      </c>
      <c r="E398" s="28">
        <v>2445.4532083333302</v>
      </c>
      <c r="F398" s="29">
        <v>76.141666666666595</v>
      </c>
      <c r="G398" s="30">
        <f t="shared" si="13"/>
        <v>7</v>
      </c>
      <c r="H398" s="30" t="s">
        <v>63</v>
      </c>
      <c r="I398" s="29"/>
      <c r="BL398" s="178"/>
      <c r="BM398" s="179"/>
      <c r="BN398" s="207"/>
      <c r="DG398" s="178"/>
      <c r="DH398" s="179"/>
    </row>
    <row r="399" spans="1:112" ht="14.25" customHeight="1">
      <c r="A399" s="27">
        <v>41838</v>
      </c>
      <c r="B399" s="27" t="str">
        <f>MONTH(Table1[[#This Row],[Trading Interval]])&amp; "/" &amp; DAY(Table1[[#This Row],[Trading Interval]]) &amp; "/" &amp; YEAR(Table1[[#This Row],[Trading Interval]])</f>
        <v>7/19/2018</v>
      </c>
      <c r="C399" s="224">
        <f>CHOOSE(MONTH(Table1[[#This Row],[Date]]),1,1,1,2,2,2,3,3,3,4,4,4)</f>
        <v>3</v>
      </c>
      <c r="D399" s="27" t="str">
        <f>TEXT(Table1[[#This Row],[Date]],"mmmm")</f>
        <v>July</v>
      </c>
      <c r="E399" s="28">
        <v>2128.7746666666599</v>
      </c>
      <c r="F399" s="29">
        <v>66.974999999999994</v>
      </c>
      <c r="G399" s="30">
        <f t="shared" si="13"/>
        <v>7</v>
      </c>
      <c r="H399" s="30" t="s">
        <v>63</v>
      </c>
      <c r="I399" s="29"/>
      <c r="BL399" s="176"/>
      <c r="BM399" s="177"/>
      <c r="BN399" s="206"/>
      <c r="DG399" s="176"/>
      <c r="DH399" s="177"/>
    </row>
    <row r="400" spans="1:112" ht="14.25" customHeight="1">
      <c r="A400" s="27">
        <v>41838.5</v>
      </c>
      <c r="B400" s="27" t="str">
        <f>MONTH(Table1[[#This Row],[Trading Interval]])&amp; "/" &amp; DAY(Table1[[#This Row],[Trading Interval]]) &amp; "/" &amp; YEAR(Table1[[#This Row],[Trading Interval]])</f>
        <v>7/19/2018</v>
      </c>
      <c r="C400" s="224">
        <f>CHOOSE(MONTH(Table1[[#This Row],[Date]]),1,1,1,2,2,2,3,3,3,4,4,4)</f>
        <v>3</v>
      </c>
      <c r="D400" s="27" t="str">
        <f>TEXT(Table1[[#This Row],[Date]],"mmmm")</f>
        <v>July</v>
      </c>
      <c r="E400" s="28">
        <v>2486.29025</v>
      </c>
      <c r="F400" s="29">
        <v>82.171666666666596</v>
      </c>
      <c r="G400" s="30">
        <f t="shared" si="13"/>
        <v>7</v>
      </c>
      <c r="H400" s="30" t="s">
        <v>63</v>
      </c>
      <c r="I400" s="29"/>
      <c r="BL400" s="178"/>
      <c r="BM400" s="179"/>
      <c r="BN400" s="207"/>
      <c r="DG400" s="178"/>
      <c r="DH400" s="179"/>
    </row>
    <row r="401" spans="1:112" ht="14.25" customHeight="1">
      <c r="A401" s="27">
        <v>41839</v>
      </c>
      <c r="B401" s="27" t="str">
        <f>MONTH(Table1[[#This Row],[Trading Interval]])&amp; "/" &amp; DAY(Table1[[#This Row],[Trading Interval]]) &amp; "/" &amp; YEAR(Table1[[#This Row],[Trading Interval]])</f>
        <v>7/20/2018</v>
      </c>
      <c r="C401" s="224">
        <f>CHOOSE(MONTH(Table1[[#This Row],[Date]]),1,1,1,2,2,2,3,3,3,4,4,4)</f>
        <v>3</v>
      </c>
      <c r="D401" s="27" t="str">
        <f>TEXT(Table1[[#This Row],[Date]],"mmmm")</f>
        <v>July</v>
      </c>
      <c r="E401" s="28">
        <v>2153.5862499999998</v>
      </c>
      <c r="F401" s="29">
        <v>50.0162499999999</v>
      </c>
      <c r="G401" s="30">
        <f t="shared" si="13"/>
        <v>7</v>
      </c>
      <c r="H401" s="30" t="s">
        <v>63</v>
      </c>
      <c r="I401" s="29"/>
      <c r="BL401" s="176"/>
      <c r="BM401" s="177"/>
      <c r="BN401" s="206"/>
      <c r="DG401" s="176"/>
      <c r="DH401" s="177"/>
    </row>
    <row r="402" spans="1:112" ht="14.25" customHeight="1">
      <c r="A402" s="27">
        <v>41839.5</v>
      </c>
      <c r="B402" s="27" t="str">
        <f>MONTH(Table1[[#This Row],[Trading Interval]])&amp; "/" &amp; DAY(Table1[[#This Row],[Trading Interval]]) &amp; "/" &amp; YEAR(Table1[[#This Row],[Trading Interval]])</f>
        <v>7/20/2018</v>
      </c>
      <c r="C402" s="224">
        <f>CHOOSE(MONTH(Table1[[#This Row],[Date]]),1,1,1,2,2,2,3,3,3,4,4,4)</f>
        <v>3</v>
      </c>
      <c r="D402" s="27" t="str">
        <f>TEXT(Table1[[#This Row],[Date]],"mmmm")</f>
        <v>July</v>
      </c>
      <c r="E402" s="28">
        <v>2445.9498749999998</v>
      </c>
      <c r="F402" s="29">
        <v>64.713333333333296</v>
      </c>
      <c r="G402" s="30">
        <f t="shared" si="13"/>
        <v>7</v>
      </c>
      <c r="H402" s="30" t="s">
        <v>63</v>
      </c>
      <c r="I402" s="29"/>
      <c r="BL402" s="178"/>
      <c r="BM402" s="179"/>
      <c r="BN402" s="207"/>
      <c r="DG402" s="178"/>
      <c r="DH402" s="179"/>
    </row>
    <row r="403" spans="1:112" ht="14.25" customHeight="1">
      <c r="A403" s="27">
        <v>41840</v>
      </c>
      <c r="B403" s="27" t="str">
        <f>MONTH(Table1[[#This Row],[Trading Interval]])&amp; "/" &amp; DAY(Table1[[#This Row],[Trading Interval]]) &amp; "/" &amp; YEAR(Table1[[#This Row],[Trading Interval]])</f>
        <v>7/21/2018</v>
      </c>
      <c r="C403" s="224">
        <f>CHOOSE(MONTH(Table1[[#This Row],[Date]]),1,1,1,2,2,2,3,3,3,4,4,4)</f>
        <v>3</v>
      </c>
      <c r="D403" s="27" t="str">
        <f>TEXT(Table1[[#This Row],[Date]],"mmmm")</f>
        <v>July</v>
      </c>
      <c r="E403" s="28">
        <v>1976.4664166666601</v>
      </c>
      <c r="F403" s="29">
        <v>44.022500000000001</v>
      </c>
      <c r="G403" s="30">
        <f t="shared" si="13"/>
        <v>7</v>
      </c>
      <c r="H403" s="30" t="s">
        <v>63</v>
      </c>
      <c r="I403" s="29"/>
      <c r="BL403" s="176"/>
      <c r="BM403" s="177"/>
      <c r="BN403" s="206"/>
      <c r="DG403" s="176"/>
      <c r="DH403" s="177"/>
    </row>
    <row r="404" spans="1:112" ht="14.25" customHeight="1">
      <c r="A404" s="27">
        <v>41840.5</v>
      </c>
      <c r="B404" s="27" t="str">
        <f>MONTH(Table1[[#This Row],[Trading Interval]])&amp; "/" &amp; DAY(Table1[[#This Row],[Trading Interval]]) &amp; "/" &amp; YEAR(Table1[[#This Row],[Trading Interval]])</f>
        <v>7/21/2018</v>
      </c>
      <c r="C404" s="224">
        <f>CHOOSE(MONTH(Table1[[#This Row],[Date]]),1,1,1,2,2,2,3,3,3,4,4,4)</f>
        <v>3</v>
      </c>
      <c r="D404" s="27" t="str">
        <f>TEXT(Table1[[#This Row],[Date]],"mmmm")</f>
        <v>July</v>
      </c>
      <c r="E404" s="28">
        <v>2273.79779166666</v>
      </c>
      <c r="F404" s="29">
        <v>54.5445833333333</v>
      </c>
      <c r="G404" s="30">
        <f t="shared" si="13"/>
        <v>7</v>
      </c>
      <c r="H404" s="30" t="s">
        <v>63</v>
      </c>
      <c r="I404" s="29"/>
      <c r="BL404" s="178"/>
      <c r="BM404" s="179"/>
      <c r="BN404" s="207"/>
      <c r="DG404" s="178"/>
      <c r="DH404" s="179"/>
    </row>
    <row r="405" spans="1:112" ht="14.25" customHeight="1">
      <c r="A405" s="27">
        <v>41841</v>
      </c>
      <c r="B405" s="27" t="str">
        <f>MONTH(Table1[[#This Row],[Trading Interval]])&amp; "/" &amp; DAY(Table1[[#This Row],[Trading Interval]]) &amp; "/" &amp; YEAR(Table1[[#This Row],[Trading Interval]])</f>
        <v>7/22/2018</v>
      </c>
      <c r="C405" s="224">
        <f>CHOOSE(MONTH(Table1[[#This Row],[Date]]),1,1,1,2,2,2,3,3,3,4,4,4)</f>
        <v>3</v>
      </c>
      <c r="D405" s="27" t="str">
        <f>TEXT(Table1[[#This Row],[Date]],"mmmm")</f>
        <v>July</v>
      </c>
      <c r="E405" s="28">
        <v>1887.0905416666601</v>
      </c>
      <c r="F405" s="29">
        <v>44.419166666666598</v>
      </c>
      <c r="G405" s="30">
        <f t="shared" si="13"/>
        <v>7</v>
      </c>
      <c r="H405" s="30" t="s">
        <v>63</v>
      </c>
      <c r="I405" s="29"/>
      <c r="BL405" s="176"/>
      <c r="BM405" s="177"/>
      <c r="BN405" s="206"/>
      <c r="DG405" s="176"/>
      <c r="DH405" s="177"/>
    </row>
    <row r="406" spans="1:112" ht="14.25" customHeight="1">
      <c r="A406" s="27">
        <v>41841.5</v>
      </c>
      <c r="B406" s="27" t="str">
        <f>MONTH(Table1[[#This Row],[Trading Interval]])&amp; "/" &amp; DAY(Table1[[#This Row],[Trading Interval]]) &amp; "/" &amp; YEAR(Table1[[#This Row],[Trading Interval]])</f>
        <v>7/22/2018</v>
      </c>
      <c r="C406" s="224">
        <f>CHOOSE(MONTH(Table1[[#This Row],[Date]]),1,1,1,2,2,2,3,3,3,4,4,4)</f>
        <v>3</v>
      </c>
      <c r="D406" s="27" t="str">
        <f>TEXT(Table1[[#This Row],[Date]],"mmmm")</f>
        <v>July</v>
      </c>
      <c r="E406" s="28">
        <v>2286.2764583333301</v>
      </c>
      <c r="F406" s="29">
        <v>74.711666666666602</v>
      </c>
      <c r="G406" s="30">
        <f t="shared" si="13"/>
        <v>7</v>
      </c>
      <c r="H406" s="30" t="s">
        <v>63</v>
      </c>
      <c r="I406" s="29"/>
      <c r="BL406" s="178"/>
      <c r="BM406" s="179"/>
      <c r="BN406" s="207"/>
      <c r="DG406" s="178"/>
      <c r="DH406" s="179"/>
    </row>
    <row r="407" spans="1:112" ht="14.25" customHeight="1">
      <c r="A407" s="27">
        <v>41842</v>
      </c>
      <c r="B407" s="27" t="str">
        <f>MONTH(Table1[[#This Row],[Trading Interval]])&amp; "/" &amp; DAY(Table1[[#This Row],[Trading Interval]]) &amp; "/" &amp; YEAR(Table1[[#This Row],[Trading Interval]])</f>
        <v>7/23/2018</v>
      </c>
      <c r="C407" s="224">
        <f>CHOOSE(MONTH(Table1[[#This Row],[Date]]),1,1,1,2,2,2,3,3,3,4,4,4)</f>
        <v>3</v>
      </c>
      <c r="D407" s="27" t="str">
        <f>TEXT(Table1[[#This Row],[Date]],"mmmm")</f>
        <v>July</v>
      </c>
      <c r="E407" s="28">
        <v>2117.26695833333</v>
      </c>
      <c r="F407" s="29">
        <v>43.5283333333333</v>
      </c>
      <c r="G407" s="30">
        <f t="shared" si="13"/>
        <v>7</v>
      </c>
      <c r="H407" s="30" t="s">
        <v>63</v>
      </c>
      <c r="I407" s="29"/>
      <c r="BL407" s="176"/>
      <c r="BM407" s="177"/>
      <c r="BN407" s="206"/>
      <c r="DG407" s="176"/>
      <c r="DH407" s="177"/>
    </row>
    <row r="408" spans="1:112" ht="14.25" customHeight="1">
      <c r="A408" s="27">
        <v>41842.5</v>
      </c>
      <c r="B408" s="27" t="str">
        <f>MONTH(Table1[[#This Row],[Trading Interval]])&amp; "/" &amp; DAY(Table1[[#This Row],[Trading Interval]]) &amp; "/" &amp; YEAR(Table1[[#This Row],[Trading Interval]])</f>
        <v>7/23/2018</v>
      </c>
      <c r="C408" s="224">
        <f>CHOOSE(MONTH(Table1[[#This Row],[Date]]),1,1,1,2,2,2,3,3,3,4,4,4)</f>
        <v>3</v>
      </c>
      <c r="D408" s="27" t="str">
        <f>TEXT(Table1[[#This Row],[Date]],"mmmm")</f>
        <v>July</v>
      </c>
      <c r="E408" s="28">
        <v>2382.9783333333298</v>
      </c>
      <c r="F408" s="29">
        <v>58.199583333333301</v>
      </c>
      <c r="G408" s="30">
        <f t="shared" si="13"/>
        <v>7</v>
      </c>
      <c r="H408" s="30" t="s">
        <v>63</v>
      </c>
      <c r="I408" s="29"/>
      <c r="BL408" s="178"/>
      <c r="BM408" s="179"/>
      <c r="BN408" s="207"/>
      <c r="DG408" s="178"/>
      <c r="DH408" s="179"/>
    </row>
    <row r="409" spans="1:112" ht="14.25" customHeight="1">
      <c r="A409" s="27">
        <v>41843</v>
      </c>
      <c r="B409" s="27" t="str">
        <f>MONTH(Table1[[#This Row],[Trading Interval]])&amp; "/" &amp; DAY(Table1[[#This Row],[Trading Interval]]) &amp; "/" &amp; YEAR(Table1[[#This Row],[Trading Interval]])</f>
        <v>7/24/2018</v>
      </c>
      <c r="C409" s="224">
        <f>CHOOSE(MONTH(Table1[[#This Row],[Date]]),1,1,1,2,2,2,3,3,3,4,4,4)</f>
        <v>3</v>
      </c>
      <c r="D409" s="27" t="str">
        <f>TEXT(Table1[[#This Row],[Date]],"mmmm")</f>
        <v>July</v>
      </c>
      <c r="E409" s="28">
        <v>2141.53866666666</v>
      </c>
      <c r="F409" s="29">
        <v>38.403888888888801</v>
      </c>
      <c r="G409" s="30">
        <f t="shared" si="13"/>
        <v>7</v>
      </c>
      <c r="H409" s="30" t="s">
        <v>63</v>
      </c>
      <c r="I409" s="29"/>
      <c r="BL409" s="176"/>
      <c r="BM409" s="177"/>
      <c r="BN409" s="206"/>
      <c r="DG409" s="176"/>
      <c r="DH409" s="177"/>
    </row>
    <row r="410" spans="1:112" ht="14.25" customHeight="1">
      <c r="A410" s="27">
        <v>41843.5</v>
      </c>
      <c r="B410" s="27" t="str">
        <f>MONTH(Table1[[#This Row],[Trading Interval]])&amp; "/" &amp; DAY(Table1[[#This Row],[Trading Interval]]) &amp; "/" &amp; YEAR(Table1[[#This Row],[Trading Interval]])</f>
        <v>7/24/2018</v>
      </c>
      <c r="C410" s="224">
        <f>CHOOSE(MONTH(Table1[[#This Row],[Date]]),1,1,1,2,2,2,3,3,3,4,4,4)</f>
        <v>3</v>
      </c>
      <c r="D410" s="27" t="str">
        <f>TEXT(Table1[[#This Row],[Date]],"mmmm")</f>
        <v>July</v>
      </c>
      <c r="E410" s="28">
        <v>2240.2341666666598</v>
      </c>
      <c r="F410" s="29">
        <v>48.528750000000002</v>
      </c>
      <c r="G410" s="30">
        <f t="shared" si="13"/>
        <v>7</v>
      </c>
      <c r="H410" s="30" t="s">
        <v>63</v>
      </c>
      <c r="I410" s="29"/>
      <c r="BL410" s="178"/>
      <c r="BM410" s="179"/>
      <c r="BN410" s="207"/>
      <c r="DG410" s="178"/>
      <c r="DH410" s="179"/>
    </row>
    <row r="411" spans="1:112" ht="14.25" customHeight="1">
      <c r="A411" s="27">
        <v>41844</v>
      </c>
      <c r="B411" s="27" t="str">
        <f>MONTH(Table1[[#This Row],[Trading Interval]])&amp; "/" &amp; DAY(Table1[[#This Row],[Trading Interval]]) &amp; "/" &amp; YEAR(Table1[[#This Row],[Trading Interval]])</f>
        <v>7/25/2018</v>
      </c>
      <c r="C411" s="224">
        <f>CHOOSE(MONTH(Table1[[#This Row],[Date]]),1,1,1,2,2,2,3,3,3,4,4,4)</f>
        <v>3</v>
      </c>
      <c r="D411" s="27" t="str">
        <f>TEXT(Table1[[#This Row],[Date]],"mmmm")</f>
        <v>July</v>
      </c>
      <c r="E411" s="28">
        <v>1878.19175</v>
      </c>
      <c r="F411" s="29">
        <v>45.454583333333296</v>
      </c>
      <c r="G411" s="30">
        <f t="shared" si="13"/>
        <v>7</v>
      </c>
      <c r="H411" s="30" t="s">
        <v>63</v>
      </c>
      <c r="I411" s="29"/>
      <c r="BL411" s="176"/>
      <c r="BM411" s="177"/>
      <c r="BN411" s="206"/>
      <c r="DG411" s="176"/>
      <c r="DH411" s="177"/>
    </row>
    <row r="412" spans="1:112" ht="14.25" customHeight="1">
      <c r="A412" s="27">
        <v>41844.5</v>
      </c>
      <c r="B412" s="27" t="str">
        <f>MONTH(Table1[[#This Row],[Trading Interval]])&amp; "/" &amp; DAY(Table1[[#This Row],[Trading Interval]]) &amp; "/" &amp; YEAR(Table1[[#This Row],[Trading Interval]])</f>
        <v>7/25/2018</v>
      </c>
      <c r="C412" s="224">
        <f>CHOOSE(MONTH(Table1[[#This Row],[Date]]),1,1,1,2,2,2,3,3,3,4,4,4)</f>
        <v>3</v>
      </c>
      <c r="D412" s="27" t="str">
        <f>TEXT(Table1[[#This Row],[Date]],"mmmm")</f>
        <v>July</v>
      </c>
      <c r="E412" s="28">
        <v>2191.5256250000002</v>
      </c>
      <c r="F412" s="29">
        <v>65.091249999999903</v>
      </c>
      <c r="G412" s="30">
        <f t="shared" si="13"/>
        <v>7</v>
      </c>
      <c r="H412" s="30" t="s">
        <v>63</v>
      </c>
      <c r="I412" s="29"/>
      <c r="BL412" s="178"/>
      <c r="BM412" s="179"/>
      <c r="BN412" s="207"/>
      <c r="DG412" s="178"/>
      <c r="DH412" s="179"/>
    </row>
    <row r="413" spans="1:112" ht="14.25" customHeight="1">
      <c r="A413" s="27">
        <v>41845</v>
      </c>
      <c r="B413" s="27" t="str">
        <f>MONTH(Table1[[#This Row],[Trading Interval]])&amp; "/" &amp; DAY(Table1[[#This Row],[Trading Interval]]) &amp; "/" &amp; YEAR(Table1[[#This Row],[Trading Interval]])</f>
        <v>7/26/2018</v>
      </c>
      <c r="C413" s="224">
        <f>CHOOSE(MONTH(Table1[[#This Row],[Date]]),1,1,1,2,2,2,3,3,3,4,4,4)</f>
        <v>3</v>
      </c>
      <c r="D413" s="27" t="str">
        <f>TEXT(Table1[[#This Row],[Date]],"mmmm")</f>
        <v>July</v>
      </c>
      <c r="E413" s="28">
        <v>1887.7463749999899</v>
      </c>
      <c r="F413" s="29">
        <v>53.253749999999997</v>
      </c>
      <c r="G413" s="30">
        <f t="shared" si="13"/>
        <v>7</v>
      </c>
      <c r="H413" s="30" t="s">
        <v>63</v>
      </c>
      <c r="I413" s="29"/>
      <c r="BL413" s="176"/>
      <c r="BM413" s="177"/>
      <c r="BN413" s="206"/>
      <c r="DG413" s="176"/>
      <c r="DH413" s="177"/>
    </row>
    <row r="414" spans="1:112" ht="14.25" customHeight="1">
      <c r="A414" s="27">
        <v>41845.5</v>
      </c>
      <c r="B414" s="27" t="str">
        <f>MONTH(Table1[[#This Row],[Trading Interval]])&amp; "/" &amp; DAY(Table1[[#This Row],[Trading Interval]]) &amp; "/" &amp; YEAR(Table1[[#This Row],[Trading Interval]])</f>
        <v>7/26/2018</v>
      </c>
      <c r="C414" s="224">
        <f>CHOOSE(MONTH(Table1[[#This Row],[Date]]),1,1,1,2,2,2,3,3,3,4,4,4)</f>
        <v>3</v>
      </c>
      <c r="D414" s="27" t="str">
        <f>TEXT(Table1[[#This Row],[Date]],"mmmm")</f>
        <v>July</v>
      </c>
      <c r="E414" s="28">
        <v>2213.9628333333299</v>
      </c>
      <c r="F414" s="29">
        <v>62.634999999999899</v>
      </c>
      <c r="G414" s="30">
        <f t="shared" si="13"/>
        <v>7</v>
      </c>
      <c r="H414" s="30" t="s">
        <v>63</v>
      </c>
      <c r="I414" s="29"/>
      <c r="BL414" s="178"/>
      <c r="BM414" s="179"/>
      <c r="BN414" s="207"/>
      <c r="DG414" s="178"/>
      <c r="DH414" s="179"/>
    </row>
    <row r="415" spans="1:112" ht="14.25" customHeight="1">
      <c r="A415" s="27">
        <v>41846</v>
      </c>
      <c r="B415" s="27" t="str">
        <f>MONTH(Table1[[#This Row],[Trading Interval]])&amp; "/" &amp; DAY(Table1[[#This Row],[Trading Interval]]) &amp; "/" &amp; YEAR(Table1[[#This Row],[Trading Interval]])</f>
        <v>7/27/2018</v>
      </c>
      <c r="C415" s="224">
        <f>CHOOSE(MONTH(Table1[[#This Row],[Date]]),1,1,1,2,2,2,3,3,3,4,4,4)</f>
        <v>3</v>
      </c>
      <c r="D415" s="27" t="str">
        <f>TEXT(Table1[[#This Row],[Date]],"mmmm")</f>
        <v>July</v>
      </c>
      <c r="E415" s="28">
        <v>1996.06308333333</v>
      </c>
      <c r="F415" s="29">
        <v>43.797916666666602</v>
      </c>
      <c r="G415" s="30">
        <f t="shared" si="13"/>
        <v>7</v>
      </c>
      <c r="H415" s="30" t="s">
        <v>63</v>
      </c>
      <c r="I415" s="29"/>
      <c r="BL415" s="176"/>
      <c r="BM415" s="177"/>
      <c r="BN415" s="206"/>
      <c r="DG415" s="176"/>
      <c r="DH415" s="177"/>
    </row>
    <row r="416" spans="1:112" ht="14.25" customHeight="1">
      <c r="A416" s="27">
        <v>41846.5</v>
      </c>
      <c r="B416" s="27" t="str">
        <f>MONTH(Table1[[#This Row],[Trading Interval]])&amp; "/" &amp; DAY(Table1[[#This Row],[Trading Interval]]) &amp; "/" &amp; YEAR(Table1[[#This Row],[Trading Interval]])</f>
        <v>7/27/2018</v>
      </c>
      <c r="C416" s="224">
        <f>CHOOSE(MONTH(Table1[[#This Row],[Date]]),1,1,1,2,2,2,3,3,3,4,4,4)</f>
        <v>3</v>
      </c>
      <c r="D416" s="27" t="str">
        <f>TEXT(Table1[[#This Row],[Date]],"mmmm")</f>
        <v>July</v>
      </c>
      <c r="E416" s="28">
        <v>2482.7692499999998</v>
      </c>
      <c r="F416" s="29">
        <v>74.790416666666601</v>
      </c>
      <c r="G416" s="30">
        <f t="shared" si="13"/>
        <v>7</v>
      </c>
      <c r="H416" s="30" t="s">
        <v>63</v>
      </c>
      <c r="I416" s="29"/>
      <c r="BL416" s="178"/>
      <c r="BM416" s="179"/>
      <c r="BN416" s="207"/>
      <c r="DG416" s="178"/>
      <c r="DH416" s="179"/>
    </row>
    <row r="417" spans="1:112" ht="14.25" customHeight="1">
      <c r="A417" s="27">
        <v>41847</v>
      </c>
      <c r="B417" s="27" t="str">
        <f>MONTH(Table1[[#This Row],[Trading Interval]])&amp; "/" &amp; DAY(Table1[[#This Row],[Trading Interval]]) &amp; "/" &amp; YEAR(Table1[[#This Row],[Trading Interval]])</f>
        <v>7/28/2018</v>
      </c>
      <c r="C417" s="224">
        <f>CHOOSE(MONTH(Table1[[#This Row],[Date]]),1,1,1,2,2,2,3,3,3,4,4,4)</f>
        <v>3</v>
      </c>
      <c r="D417" s="27" t="str">
        <f>TEXT(Table1[[#This Row],[Date]],"mmmm")</f>
        <v>July</v>
      </c>
      <c r="E417" s="28">
        <v>1897.66616666666</v>
      </c>
      <c r="F417" s="29">
        <v>54.195</v>
      </c>
      <c r="G417" s="30">
        <f t="shared" si="13"/>
        <v>7</v>
      </c>
      <c r="H417" s="30" t="s">
        <v>63</v>
      </c>
      <c r="I417" s="29"/>
      <c r="BL417" s="176"/>
      <c r="BM417" s="177"/>
      <c r="BN417" s="206"/>
      <c r="DG417" s="176"/>
      <c r="DH417" s="177"/>
    </row>
    <row r="418" spans="1:112" ht="14.25" customHeight="1">
      <c r="A418" s="27">
        <v>41847.5</v>
      </c>
      <c r="B418" s="27" t="str">
        <f>MONTH(Table1[[#This Row],[Trading Interval]])&amp; "/" &amp; DAY(Table1[[#This Row],[Trading Interval]]) &amp; "/" &amp; YEAR(Table1[[#This Row],[Trading Interval]])</f>
        <v>7/28/2018</v>
      </c>
      <c r="C418" s="224">
        <f>CHOOSE(MONTH(Table1[[#This Row],[Date]]),1,1,1,2,2,2,3,3,3,4,4,4)</f>
        <v>3</v>
      </c>
      <c r="D418" s="27" t="str">
        <f>TEXT(Table1[[#This Row],[Date]],"mmmm")</f>
        <v>July</v>
      </c>
      <c r="E418" s="28">
        <v>2206.1185</v>
      </c>
      <c r="F418" s="29">
        <v>81.428749999999994</v>
      </c>
      <c r="G418" s="30">
        <f t="shared" si="13"/>
        <v>7</v>
      </c>
      <c r="H418" s="30" t="s">
        <v>63</v>
      </c>
      <c r="I418" s="29"/>
      <c r="BL418" s="178"/>
      <c r="BM418" s="179"/>
      <c r="BN418" s="207"/>
      <c r="DG418" s="178"/>
      <c r="DH418" s="179"/>
    </row>
    <row r="419" spans="1:112" ht="14.25" customHeight="1">
      <c r="A419" s="27">
        <v>41848</v>
      </c>
      <c r="B419" s="27" t="str">
        <f>MONTH(Table1[[#This Row],[Trading Interval]])&amp; "/" &amp; DAY(Table1[[#This Row],[Trading Interval]]) &amp; "/" &amp; YEAR(Table1[[#This Row],[Trading Interval]])</f>
        <v>7/29/2018</v>
      </c>
      <c r="C419" s="224">
        <f>CHOOSE(MONTH(Table1[[#This Row],[Date]]),1,1,1,2,2,2,3,3,3,4,4,4)</f>
        <v>3</v>
      </c>
      <c r="D419" s="27" t="str">
        <f>TEXT(Table1[[#This Row],[Date]],"mmmm")</f>
        <v>July</v>
      </c>
      <c r="E419" s="28">
        <v>1751.1030416666599</v>
      </c>
      <c r="F419" s="29">
        <v>61.591666666666598</v>
      </c>
      <c r="G419" s="30">
        <f t="shared" si="13"/>
        <v>7</v>
      </c>
      <c r="H419" s="30" t="s">
        <v>63</v>
      </c>
      <c r="I419" s="29"/>
      <c r="BL419" s="176"/>
      <c r="BM419" s="177"/>
      <c r="BN419" s="206"/>
      <c r="DG419" s="176"/>
      <c r="DH419" s="177"/>
    </row>
    <row r="420" spans="1:112" ht="14.25" customHeight="1">
      <c r="A420" s="27">
        <v>41848.5</v>
      </c>
      <c r="B420" s="27" t="str">
        <f>MONTH(Table1[[#This Row],[Trading Interval]])&amp; "/" &amp; DAY(Table1[[#This Row],[Trading Interval]]) &amp; "/" &amp; YEAR(Table1[[#This Row],[Trading Interval]])</f>
        <v>7/29/2018</v>
      </c>
      <c r="C420" s="224">
        <f>CHOOSE(MONTH(Table1[[#This Row],[Date]]),1,1,1,2,2,2,3,3,3,4,4,4)</f>
        <v>3</v>
      </c>
      <c r="D420" s="27" t="str">
        <f>TEXT(Table1[[#This Row],[Date]],"mmmm")</f>
        <v>July</v>
      </c>
      <c r="E420" s="28">
        <v>2099.3076249999999</v>
      </c>
      <c r="F420" s="29">
        <v>84.004999999999995</v>
      </c>
      <c r="G420" s="30">
        <f t="shared" si="13"/>
        <v>7</v>
      </c>
      <c r="H420" s="30" t="s">
        <v>63</v>
      </c>
      <c r="I420" s="29"/>
      <c r="BL420" s="178"/>
      <c r="BM420" s="179"/>
      <c r="BN420" s="207"/>
      <c r="DG420" s="178"/>
      <c r="DH420" s="179"/>
    </row>
    <row r="421" spans="1:112" ht="14.25" customHeight="1">
      <c r="A421" s="27">
        <v>41849</v>
      </c>
      <c r="B421" s="27" t="str">
        <f>MONTH(Table1[[#This Row],[Trading Interval]])&amp; "/" &amp; DAY(Table1[[#This Row],[Trading Interval]]) &amp; "/" &amp; YEAR(Table1[[#This Row],[Trading Interval]])</f>
        <v>7/30/2018</v>
      </c>
      <c r="C421" s="224">
        <f>CHOOSE(MONTH(Table1[[#This Row],[Date]]),1,1,1,2,2,2,3,3,3,4,4,4)</f>
        <v>3</v>
      </c>
      <c r="D421" s="27" t="str">
        <f>TEXT(Table1[[#This Row],[Date]],"mmmm")</f>
        <v>July</v>
      </c>
      <c r="E421" s="28">
        <v>2000.35366666666</v>
      </c>
      <c r="F421" s="29">
        <v>73.071250000000006</v>
      </c>
      <c r="G421" s="30">
        <f t="shared" si="13"/>
        <v>7</v>
      </c>
      <c r="H421" s="30" t="s">
        <v>63</v>
      </c>
      <c r="I421" s="29"/>
      <c r="BL421" s="176"/>
      <c r="BM421" s="177"/>
      <c r="BN421" s="206"/>
      <c r="DG421" s="176"/>
      <c r="DH421" s="177"/>
    </row>
    <row r="422" spans="1:112" ht="14.25" customHeight="1">
      <c r="A422" s="27">
        <v>41849.5</v>
      </c>
      <c r="B422" s="27" t="str">
        <f>MONTH(Table1[[#This Row],[Trading Interval]])&amp; "/" &amp; DAY(Table1[[#This Row],[Trading Interval]]) &amp; "/" &amp; YEAR(Table1[[#This Row],[Trading Interval]])</f>
        <v>7/30/2018</v>
      </c>
      <c r="C422" s="224">
        <f>CHOOSE(MONTH(Table1[[#This Row],[Date]]),1,1,1,2,2,2,3,3,3,4,4,4)</f>
        <v>3</v>
      </c>
      <c r="D422" s="27" t="str">
        <f>TEXT(Table1[[#This Row],[Date]],"mmmm")</f>
        <v>July</v>
      </c>
      <c r="E422" s="28">
        <v>2385.5984999999901</v>
      </c>
      <c r="F422" s="29">
        <v>89.251666666666594</v>
      </c>
      <c r="G422" s="30">
        <f t="shared" si="13"/>
        <v>7</v>
      </c>
      <c r="H422" s="30" t="s">
        <v>63</v>
      </c>
      <c r="I422" s="29"/>
      <c r="BL422" s="178"/>
      <c r="BM422" s="179"/>
      <c r="BN422" s="207"/>
      <c r="DG422" s="178"/>
      <c r="DH422" s="179"/>
    </row>
    <row r="423" spans="1:112" ht="14.25" customHeight="1">
      <c r="A423" s="27">
        <v>41850</v>
      </c>
      <c r="B423" s="27" t="str">
        <f>MONTH(Table1[[#This Row],[Trading Interval]])&amp; "/" &amp; DAY(Table1[[#This Row],[Trading Interval]]) &amp; "/" &amp; YEAR(Table1[[#This Row],[Trading Interval]])</f>
        <v>7/31/2018</v>
      </c>
      <c r="C423" s="224">
        <f>CHOOSE(MONTH(Table1[[#This Row],[Date]]),1,1,1,2,2,2,3,3,3,4,4,4)</f>
        <v>3</v>
      </c>
      <c r="D423" s="27" t="str">
        <f>TEXT(Table1[[#This Row],[Date]],"mmmm")</f>
        <v>July</v>
      </c>
      <c r="E423" s="28">
        <v>2051.9919583333299</v>
      </c>
      <c r="F423" s="29">
        <v>70.024583333333297</v>
      </c>
      <c r="G423" s="30">
        <f t="shared" si="13"/>
        <v>7</v>
      </c>
      <c r="H423" s="30" t="s">
        <v>63</v>
      </c>
      <c r="I423" s="29"/>
      <c r="BL423" s="176"/>
      <c r="BM423" s="177"/>
      <c r="BN423" s="206"/>
      <c r="DG423" s="176"/>
      <c r="DH423" s="177"/>
    </row>
    <row r="424" spans="1:112" ht="14.25" customHeight="1">
      <c r="A424" s="27">
        <v>41850.5</v>
      </c>
      <c r="B424" s="27" t="str">
        <f>MONTH(Table1[[#This Row],[Trading Interval]])&amp; "/" &amp; DAY(Table1[[#This Row],[Trading Interval]]) &amp; "/" &amp; YEAR(Table1[[#This Row],[Trading Interval]])</f>
        <v>7/31/2018</v>
      </c>
      <c r="C424" s="224">
        <f>CHOOSE(MONTH(Table1[[#This Row],[Date]]),1,1,1,2,2,2,3,3,3,4,4,4)</f>
        <v>3</v>
      </c>
      <c r="D424" s="27" t="str">
        <f>TEXT(Table1[[#This Row],[Date]],"mmmm")</f>
        <v>July</v>
      </c>
      <c r="E424" s="28">
        <v>2307.1601249999999</v>
      </c>
      <c r="F424" s="29">
        <v>72.64</v>
      </c>
      <c r="G424" s="30">
        <f t="shared" si="13"/>
        <v>7</v>
      </c>
      <c r="H424" s="30" t="s">
        <v>63</v>
      </c>
      <c r="I424" s="29"/>
      <c r="BL424" s="178"/>
      <c r="BM424" s="179"/>
      <c r="BN424" s="207"/>
      <c r="DG424" s="178"/>
      <c r="DH424" s="179"/>
    </row>
    <row r="425" spans="1:112" ht="14.25" customHeight="1">
      <c r="A425" s="27">
        <v>41851</v>
      </c>
      <c r="B425" s="27" t="str">
        <f>MONTH(Table1[[#This Row],[Trading Interval]])&amp; "/" &amp; DAY(Table1[[#This Row],[Trading Interval]]) &amp; "/" &amp; YEAR(Table1[[#This Row],[Trading Interval]])</f>
        <v>8/1/2018</v>
      </c>
      <c r="C425" s="224">
        <f>CHOOSE(MONTH(Table1[[#This Row],[Date]]),1,1,1,2,2,2,3,3,3,4,4,4)</f>
        <v>3</v>
      </c>
      <c r="D425" s="27" t="str">
        <f>TEXT(Table1[[#This Row],[Date]],"mmmm")</f>
        <v>August</v>
      </c>
      <c r="E425" s="28">
        <v>1992.06812499999</v>
      </c>
      <c r="F425" s="29">
        <v>63.719166666666602</v>
      </c>
      <c r="G425" s="30">
        <f t="shared" si="13"/>
        <v>8</v>
      </c>
      <c r="H425" s="30" t="s">
        <v>63</v>
      </c>
      <c r="I425" s="29"/>
      <c r="BL425" s="176"/>
      <c r="BM425" s="177"/>
      <c r="BN425" s="206"/>
      <c r="DG425" s="176"/>
      <c r="DH425" s="177"/>
    </row>
    <row r="426" spans="1:112" ht="14.25" customHeight="1">
      <c r="A426" s="27">
        <v>41851.5</v>
      </c>
      <c r="B426" s="27" t="str">
        <f>MONTH(Table1[[#This Row],[Trading Interval]])&amp; "/" &amp; DAY(Table1[[#This Row],[Trading Interval]]) &amp; "/" &amp; YEAR(Table1[[#This Row],[Trading Interval]])</f>
        <v>8/1/2018</v>
      </c>
      <c r="C426" s="224">
        <f>CHOOSE(MONTH(Table1[[#This Row],[Date]]),1,1,1,2,2,2,3,3,3,4,4,4)</f>
        <v>3</v>
      </c>
      <c r="D426" s="27" t="str">
        <f>TEXT(Table1[[#This Row],[Date]],"mmmm")</f>
        <v>August</v>
      </c>
      <c r="E426" s="28">
        <v>2272.55004166666</v>
      </c>
      <c r="F426" s="29">
        <v>76.680416666666602</v>
      </c>
      <c r="G426" s="30">
        <f t="shared" si="13"/>
        <v>8</v>
      </c>
      <c r="H426" s="30" t="s">
        <v>63</v>
      </c>
      <c r="I426" s="29"/>
      <c r="BL426" s="178"/>
      <c r="BM426" s="179"/>
      <c r="BN426" s="207"/>
      <c r="DG426" s="178"/>
      <c r="DH426" s="179"/>
    </row>
    <row r="427" spans="1:112" ht="14.25" customHeight="1">
      <c r="A427" s="27">
        <v>41852</v>
      </c>
      <c r="B427" s="27" t="str">
        <f>MONTH(Table1[[#This Row],[Trading Interval]])&amp; "/" &amp; DAY(Table1[[#This Row],[Trading Interval]]) &amp; "/" &amp; YEAR(Table1[[#This Row],[Trading Interval]])</f>
        <v>8/2/2018</v>
      </c>
      <c r="C427" s="224">
        <f>CHOOSE(MONTH(Table1[[#This Row],[Date]]),1,1,1,2,2,2,3,3,3,4,4,4)</f>
        <v>3</v>
      </c>
      <c r="D427" s="27" t="str">
        <f>TEXT(Table1[[#This Row],[Date]],"mmmm")</f>
        <v>August</v>
      </c>
      <c r="E427" s="28">
        <v>2619.6127499999998</v>
      </c>
      <c r="F427" s="29">
        <v>97.3719999999999</v>
      </c>
      <c r="G427" s="30">
        <f t="shared" si="13"/>
        <v>8</v>
      </c>
      <c r="H427" s="30" t="s">
        <v>63</v>
      </c>
      <c r="I427" s="29"/>
      <c r="BL427" s="176"/>
      <c r="BM427" s="177"/>
      <c r="BN427" s="206"/>
      <c r="DG427" s="176"/>
      <c r="DH427" s="177"/>
    </row>
    <row r="428" spans="1:112" ht="14.25" customHeight="1">
      <c r="A428" s="27">
        <v>41852.5</v>
      </c>
      <c r="B428" s="27" t="str">
        <f>MONTH(Table1[[#This Row],[Trading Interval]])&amp; "/" &amp; DAY(Table1[[#This Row],[Trading Interval]]) &amp; "/" &amp; YEAR(Table1[[#This Row],[Trading Interval]])</f>
        <v>8/2/2018</v>
      </c>
      <c r="C428" s="224">
        <f>CHOOSE(MONTH(Table1[[#This Row],[Date]]),1,1,1,2,2,2,3,3,3,4,4,4)</f>
        <v>3</v>
      </c>
      <c r="D428" s="27" t="str">
        <f>TEXT(Table1[[#This Row],[Date]],"mmmm")</f>
        <v>August</v>
      </c>
      <c r="E428" s="28">
        <v>3135.2914166666601</v>
      </c>
      <c r="F428" s="29">
        <v>87.475083333333302</v>
      </c>
      <c r="G428" s="30">
        <f t="shared" si="13"/>
        <v>8</v>
      </c>
      <c r="H428" s="30" t="s">
        <v>63</v>
      </c>
      <c r="I428" s="29"/>
      <c r="BL428" s="178"/>
      <c r="BM428" s="179"/>
      <c r="BN428" s="207"/>
      <c r="DG428" s="178"/>
      <c r="DH428" s="179"/>
    </row>
    <row r="429" spans="1:112" ht="14.25" customHeight="1">
      <c r="A429" s="27">
        <v>41853</v>
      </c>
      <c r="B429" s="27" t="str">
        <f>MONTH(Table1[[#This Row],[Trading Interval]])&amp; "/" &amp; DAY(Table1[[#This Row],[Trading Interval]]) &amp; "/" &amp; YEAR(Table1[[#This Row],[Trading Interval]])</f>
        <v>8/3/2018</v>
      </c>
      <c r="C429" s="224">
        <f>CHOOSE(MONTH(Table1[[#This Row],[Date]]),1,1,1,2,2,2,3,3,3,4,4,4)</f>
        <v>3</v>
      </c>
      <c r="D429" s="27" t="str">
        <f>TEXT(Table1[[#This Row],[Date]],"mmmm")</f>
        <v>August</v>
      </c>
      <c r="E429" s="28">
        <v>2020.72577777777</v>
      </c>
      <c r="F429" s="29">
        <v>42.447888888888798</v>
      </c>
      <c r="G429" s="30">
        <f t="shared" si="13"/>
        <v>8</v>
      </c>
      <c r="H429" s="30" t="s">
        <v>63</v>
      </c>
      <c r="I429" s="29"/>
      <c r="BL429" s="176"/>
      <c r="BM429" s="177"/>
      <c r="BN429" s="206"/>
      <c r="DG429" s="176"/>
      <c r="DH429" s="177"/>
    </row>
    <row r="430" spans="1:112" ht="14.25" customHeight="1">
      <c r="A430" s="27">
        <v>41853.5</v>
      </c>
      <c r="B430" s="27" t="str">
        <f>MONTH(Table1[[#This Row],[Trading Interval]])&amp; "/" &amp; DAY(Table1[[#This Row],[Trading Interval]]) &amp; "/" &amp; YEAR(Table1[[#This Row],[Trading Interval]])</f>
        <v>8/3/2018</v>
      </c>
      <c r="C430" s="224">
        <f>CHOOSE(MONTH(Table1[[#This Row],[Date]]),1,1,1,2,2,2,3,3,3,4,4,4)</f>
        <v>3</v>
      </c>
      <c r="D430" s="27" t="str">
        <f>TEXT(Table1[[#This Row],[Date]],"mmmm")</f>
        <v>August</v>
      </c>
      <c r="E430" s="28">
        <v>2479.9036666666598</v>
      </c>
      <c r="F430" s="29">
        <v>54.379166666666599</v>
      </c>
      <c r="G430" s="30">
        <f t="shared" si="13"/>
        <v>8</v>
      </c>
      <c r="H430" s="30" t="s">
        <v>63</v>
      </c>
      <c r="I430" s="29"/>
      <c r="BL430" s="178"/>
      <c r="BM430" s="179"/>
      <c r="BN430" s="207"/>
      <c r="DG430" s="178"/>
      <c r="DH430" s="179"/>
    </row>
    <row r="431" spans="1:112" ht="14.25" customHeight="1">
      <c r="A431" s="27">
        <v>41854</v>
      </c>
      <c r="B431" s="27" t="str">
        <f>MONTH(Table1[[#This Row],[Trading Interval]])&amp; "/" &amp; DAY(Table1[[#This Row],[Trading Interval]]) &amp; "/" &amp; YEAR(Table1[[#This Row],[Trading Interval]])</f>
        <v>8/4/2018</v>
      </c>
      <c r="C431" s="224">
        <f>CHOOSE(MONTH(Table1[[#This Row],[Date]]),1,1,1,2,2,2,3,3,3,4,4,4)</f>
        <v>3</v>
      </c>
      <c r="D431" s="27" t="str">
        <f>TEXT(Table1[[#This Row],[Date]],"mmmm")</f>
        <v>August</v>
      </c>
      <c r="E431" s="28">
        <v>2173.7058333333298</v>
      </c>
      <c r="F431" s="29">
        <v>47.226333333333301</v>
      </c>
      <c r="G431" s="30">
        <f t="shared" si="13"/>
        <v>8</v>
      </c>
      <c r="H431" s="30" t="s">
        <v>63</v>
      </c>
      <c r="I431" s="29"/>
      <c r="BL431" s="176"/>
      <c r="BM431" s="177"/>
      <c r="BN431" s="206"/>
      <c r="DG431" s="176"/>
      <c r="DH431" s="177"/>
    </row>
    <row r="432" spans="1:112" ht="14.25" customHeight="1">
      <c r="A432" s="27">
        <v>41854.5</v>
      </c>
      <c r="B432" s="27" t="str">
        <f>MONTH(Table1[[#This Row],[Trading Interval]])&amp; "/" &amp; DAY(Table1[[#This Row],[Trading Interval]]) &amp; "/" &amp; YEAR(Table1[[#This Row],[Trading Interval]])</f>
        <v>8/4/2018</v>
      </c>
      <c r="C432" s="224">
        <f>CHOOSE(MONTH(Table1[[#This Row],[Date]]),1,1,1,2,2,2,3,3,3,4,4,4)</f>
        <v>3</v>
      </c>
      <c r="D432" s="27" t="str">
        <f>TEXT(Table1[[#This Row],[Date]],"mmmm")</f>
        <v>August</v>
      </c>
      <c r="E432" s="28">
        <v>2584.7835833333302</v>
      </c>
      <c r="F432" s="29">
        <v>65.741166666666601</v>
      </c>
      <c r="G432" s="30">
        <f t="shared" si="13"/>
        <v>8</v>
      </c>
      <c r="H432" s="30" t="s">
        <v>63</v>
      </c>
      <c r="I432" s="29"/>
      <c r="BL432" s="178"/>
      <c r="BM432" s="179"/>
      <c r="BN432" s="207"/>
      <c r="DG432" s="178"/>
      <c r="DH432" s="179"/>
    </row>
    <row r="433" spans="1:112" ht="14.25" customHeight="1">
      <c r="A433" s="27">
        <v>41855</v>
      </c>
      <c r="B433" s="27" t="str">
        <f>MONTH(Table1[[#This Row],[Trading Interval]])&amp; "/" &amp; DAY(Table1[[#This Row],[Trading Interval]]) &amp; "/" &amp; YEAR(Table1[[#This Row],[Trading Interval]])</f>
        <v>8/5/2018</v>
      </c>
      <c r="C433" s="224">
        <f>CHOOSE(MONTH(Table1[[#This Row],[Date]]),1,1,1,2,2,2,3,3,3,4,4,4)</f>
        <v>3</v>
      </c>
      <c r="D433" s="27" t="str">
        <f>TEXT(Table1[[#This Row],[Date]],"mmmm")</f>
        <v>August</v>
      </c>
      <c r="E433" s="28">
        <v>2057.4659999999999</v>
      </c>
      <c r="F433" s="29">
        <v>43.6204166666666</v>
      </c>
      <c r="G433" s="30">
        <f t="shared" si="13"/>
        <v>8</v>
      </c>
      <c r="H433" s="30" t="s">
        <v>63</v>
      </c>
      <c r="I433" s="29"/>
      <c r="BL433" s="176"/>
      <c r="BM433" s="177"/>
      <c r="BN433" s="206"/>
      <c r="DG433" s="176"/>
      <c r="DH433" s="177"/>
    </row>
    <row r="434" spans="1:112" ht="14.25" customHeight="1">
      <c r="A434" s="27">
        <v>41855.5</v>
      </c>
      <c r="B434" s="27" t="str">
        <f>MONTH(Table1[[#This Row],[Trading Interval]])&amp; "/" &amp; DAY(Table1[[#This Row],[Trading Interval]]) &amp; "/" &amp; YEAR(Table1[[#This Row],[Trading Interval]])</f>
        <v>8/5/2018</v>
      </c>
      <c r="C434" s="224">
        <f>CHOOSE(MONTH(Table1[[#This Row],[Date]]),1,1,1,2,2,2,3,3,3,4,4,4)</f>
        <v>3</v>
      </c>
      <c r="D434" s="27" t="str">
        <f>TEXT(Table1[[#This Row],[Date]],"mmmm")</f>
        <v>August</v>
      </c>
      <c r="E434" s="28">
        <v>2659.6397499999998</v>
      </c>
      <c r="F434" s="29">
        <v>75.9479166666666</v>
      </c>
      <c r="G434" s="30">
        <f t="shared" si="13"/>
        <v>8</v>
      </c>
      <c r="H434" s="30" t="s">
        <v>63</v>
      </c>
      <c r="I434" s="29"/>
      <c r="BL434" s="178"/>
      <c r="BM434" s="179"/>
      <c r="BN434" s="207"/>
      <c r="DG434" s="178"/>
      <c r="DH434" s="179"/>
    </row>
    <row r="435" spans="1:112" ht="14.25" customHeight="1">
      <c r="A435" s="27">
        <v>41856</v>
      </c>
      <c r="B435" s="27" t="str">
        <f>MONTH(Table1[[#This Row],[Trading Interval]])&amp; "/" &amp; DAY(Table1[[#This Row],[Trading Interval]]) &amp; "/" &amp; YEAR(Table1[[#This Row],[Trading Interval]])</f>
        <v>8/6/2018</v>
      </c>
      <c r="C435" s="224">
        <f>CHOOSE(MONTH(Table1[[#This Row],[Date]]),1,1,1,2,2,2,3,3,3,4,4,4)</f>
        <v>3</v>
      </c>
      <c r="D435" s="27" t="str">
        <f>TEXT(Table1[[#This Row],[Date]],"mmmm")</f>
        <v>August</v>
      </c>
      <c r="E435" s="28">
        <v>1999.15021428571</v>
      </c>
      <c r="F435" s="29">
        <v>45.174999999999997</v>
      </c>
      <c r="G435" s="30">
        <f t="shared" si="13"/>
        <v>8</v>
      </c>
      <c r="H435" s="30" t="s">
        <v>63</v>
      </c>
      <c r="I435" s="29"/>
      <c r="BL435" s="176"/>
      <c r="BM435" s="177"/>
      <c r="BN435" s="206"/>
      <c r="DG435" s="176"/>
      <c r="DH435" s="177"/>
    </row>
    <row r="436" spans="1:112" ht="14.25" customHeight="1">
      <c r="A436" s="27">
        <v>41856.5</v>
      </c>
      <c r="B436" s="27" t="str">
        <f>MONTH(Table1[[#This Row],[Trading Interval]])&amp; "/" &amp; DAY(Table1[[#This Row],[Trading Interval]]) &amp; "/" &amp; YEAR(Table1[[#This Row],[Trading Interval]])</f>
        <v>8/6/2018</v>
      </c>
      <c r="C436" s="224">
        <f>CHOOSE(MONTH(Table1[[#This Row],[Date]]),1,1,1,2,2,2,3,3,3,4,4,4)</f>
        <v>3</v>
      </c>
      <c r="D436" s="27" t="str">
        <f>TEXT(Table1[[#This Row],[Date]],"mmmm")</f>
        <v>August</v>
      </c>
      <c r="E436" s="28">
        <v>2072.13229166666</v>
      </c>
      <c r="F436" s="29">
        <v>49.103333333333303</v>
      </c>
      <c r="G436" s="30">
        <f t="shared" si="13"/>
        <v>8</v>
      </c>
      <c r="H436" s="30" t="s">
        <v>63</v>
      </c>
      <c r="I436" s="29"/>
      <c r="BL436" s="178"/>
      <c r="BM436" s="179"/>
      <c r="BN436" s="207"/>
      <c r="DG436" s="178"/>
      <c r="DH436" s="179"/>
    </row>
    <row r="437" spans="1:112" ht="14.25" customHeight="1">
      <c r="A437" s="27">
        <v>41857</v>
      </c>
      <c r="B437" s="27" t="str">
        <f>MONTH(Table1[[#This Row],[Trading Interval]])&amp; "/" &amp; DAY(Table1[[#This Row],[Trading Interval]]) &amp; "/" &amp; YEAR(Table1[[#This Row],[Trading Interval]])</f>
        <v>8/7/2018</v>
      </c>
      <c r="C437" s="224">
        <f>CHOOSE(MONTH(Table1[[#This Row],[Date]]),1,1,1,2,2,2,3,3,3,4,4,4)</f>
        <v>3</v>
      </c>
      <c r="D437" s="27" t="str">
        <f>TEXT(Table1[[#This Row],[Date]],"mmmm")</f>
        <v>August</v>
      </c>
      <c r="E437" s="28">
        <v>1795.002125</v>
      </c>
      <c r="F437" s="29">
        <v>48.378749999999997</v>
      </c>
      <c r="G437" s="30">
        <f t="shared" si="13"/>
        <v>8</v>
      </c>
      <c r="H437" s="30" t="s">
        <v>63</v>
      </c>
      <c r="I437" s="29"/>
      <c r="BL437" s="176"/>
      <c r="BM437" s="177"/>
      <c r="BN437" s="206"/>
      <c r="DG437" s="176"/>
      <c r="DH437" s="177"/>
    </row>
    <row r="438" spans="1:112" ht="14.25" customHeight="1">
      <c r="A438" s="27">
        <v>41857.5</v>
      </c>
      <c r="B438" s="27" t="str">
        <f>MONTH(Table1[[#This Row],[Trading Interval]])&amp; "/" &amp; DAY(Table1[[#This Row],[Trading Interval]]) &amp; "/" &amp; YEAR(Table1[[#This Row],[Trading Interval]])</f>
        <v>8/7/2018</v>
      </c>
      <c r="C438" s="224">
        <f>CHOOSE(MONTH(Table1[[#This Row],[Date]]),1,1,1,2,2,2,3,3,3,4,4,4)</f>
        <v>3</v>
      </c>
      <c r="D438" s="27" t="str">
        <f>TEXT(Table1[[#This Row],[Date]],"mmmm")</f>
        <v>August</v>
      </c>
      <c r="E438" s="28">
        <v>2046.49437499999</v>
      </c>
      <c r="F438" s="29">
        <v>49.6458333333333</v>
      </c>
      <c r="G438" s="30">
        <f t="shared" si="13"/>
        <v>8</v>
      </c>
      <c r="H438" s="30" t="s">
        <v>63</v>
      </c>
      <c r="I438" s="29"/>
      <c r="BL438" s="178"/>
      <c r="BM438" s="179"/>
      <c r="BN438" s="207"/>
      <c r="DG438" s="178"/>
      <c r="DH438" s="179"/>
    </row>
    <row r="439" spans="1:112" ht="14.25" customHeight="1">
      <c r="A439" s="27">
        <v>41858</v>
      </c>
      <c r="B439" s="27" t="str">
        <f>MONTH(Table1[[#This Row],[Trading Interval]])&amp; "/" &amp; DAY(Table1[[#This Row],[Trading Interval]]) &amp; "/" &amp; YEAR(Table1[[#This Row],[Trading Interval]])</f>
        <v>8/8/2018</v>
      </c>
      <c r="C439" s="224">
        <f>CHOOSE(MONTH(Table1[[#This Row],[Date]]),1,1,1,2,2,2,3,3,3,4,4,4)</f>
        <v>3</v>
      </c>
      <c r="D439" s="27" t="str">
        <f>TEXT(Table1[[#This Row],[Date]],"mmmm")</f>
        <v>August</v>
      </c>
      <c r="E439" s="28">
        <v>2152.0723750000002</v>
      </c>
      <c r="F439" s="29">
        <v>52.8779166666666</v>
      </c>
      <c r="G439" s="30">
        <f t="shared" si="13"/>
        <v>8</v>
      </c>
      <c r="H439" s="30" t="s">
        <v>63</v>
      </c>
      <c r="I439" s="29"/>
      <c r="BL439" s="176"/>
      <c r="BM439" s="177"/>
      <c r="BN439" s="206"/>
      <c r="DG439" s="176"/>
      <c r="DH439" s="177"/>
    </row>
    <row r="440" spans="1:112" ht="14.25" customHeight="1">
      <c r="A440" s="27">
        <v>41858.5</v>
      </c>
      <c r="B440" s="27" t="str">
        <f>MONTH(Table1[[#This Row],[Trading Interval]])&amp; "/" &amp; DAY(Table1[[#This Row],[Trading Interval]]) &amp; "/" &amp; YEAR(Table1[[#This Row],[Trading Interval]])</f>
        <v>8/8/2018</v>
      </c>
      <c r="C440" s="224">
        <f>CHOOSE(MONTH(Table1[[#This Row],[Date]]),1,1,1,2,2,2,3,3,3,4,4,4)</f>
        <v>3</v>
      </c>
      <c r="D440" s="27" t="str">
        <f>TEXT(Table1[[#This Row],[Date]],"mmmm")</f>
        <v>August</v>
      </c>
      <c r="E440" s="28">
        <v>2471.3907916666599</v>
      </c>
      <c r="F440" s="29">
        <v>98.386250000000004</v>
      </c>
      <c r="G440" s="30">
        <f t="shared" si="13"/>
        <v>8</v>
      </c>
      <c r="H440" s="30" t="s">
        <v>63</v>
      </c>
      <c r="I440" s="29"/>
      <c r="BL440" s="178"/>
      <c r="BM440" s="179"/>
      <c r="BN440" s="207"/>
      <c r="DG440" s="178"/>
      <c r="DH440" s="179"/>
    </row>
    <row r="441" spans="1:112" ht="14.25" customHeight="1">
      <c r="A441" s="27">
        <v>41859</v>
      </c>
      <c r="B441" s="27" t="str">
        <f>MONTH(Table1[[#This Row],[Trading Interval]])&amp; "/" &amp; DAY(Table1[[#This Row],[Trading Interval]]) &amp; "/" &amp; YEAR(Table1[[#This Row],[Trading Interval]])</f>
        <v>8/9/2018</v>
      </c>
      <c r="C441" s="224">
        <f>CHOOSE(MONTH(Table1[[#This Row],[Date]]),1,1,1,2,2,2,3,3,3,4,4,4)</f>
        <v>3</v>
      </c>
      <c r="D441" s="27" t="str">
        <f>TEXT(Table1[[#This Row],[Date]],"mmmm")</f>
        <v>August</v>
      </c>
      <c r="E441" s="28">
        <v>1920.2779583333299</v>
      </c>
      <c r="F441" s="29">
        <v>59.590416666666599</v>
      </c>
      <c r="G441" s="30">
        <f t="shared" si="13"/>
        <v>8</v>
      </c>
      <c r="H441" s="30" t="s">
        <v>63</v>
      </c>
      <c r="I441" s="29"/>
      <c r="BL441" s="176"/>
      <c r="BM441" s="177"/>
      <c r="BN441" s="206"/>
      <c r="DG441" s="176"/>
      <c r="DH441" s="177"/>
    </row>
    <row r="442" spans="1:112" ht="14.25" customHeight="1">
      <c r="A442" s="27">
        <v>41859.5</v>
      </c>
      <c r="B442" s="27" t="str">
        <f>MONTH(Table1[[#This Row],[Trading Interval]])&amp; "/" &amp; DAY(Table1[[#This Row],[Trading Interval]]) &amp; "/" &amp; YEAR(Table1[[#This Row],[Trading Interval]])</f>
        <v>8/9/2018</v>
      </c>
      <c r="C442" s="224">
        <f>CHOOSE(MONTH(Table1[[#This Row],[Date]]),1,1,1,2,2,2,3,3,3,4,4,4)</f>
        <v>3</v>
      </c>
      <c r="D442" s="27" t="str">
        <f>TEXT(Table1[[#This Row],[Date]],"mmmm")</f>
        <v>August</v>
      </c>
      <c r="E442" s="28">
        <v>2274.8648333333299</v>
      </c>
      <c r="F442" s="29">
        <v>72.096666666666593</v>
      </c>
      <c r="G442" s="30">
        <f t="shared" si="13"/>
        <v>8</v>
      </c>
      <c r="H442" s="30" t="s">
        <v>63</v>
      </c>
      <c r="I442" s="29"/>
      <c r="BL442" s="178"/>
      <c r="BM442" s="179"/>
      <c r="BN442" s="207"/>
      <c r="DG442" s="178"/>
      <c r="DH442" s="179"/>
    </row>
    <row r="443" spans="1:112" ht="14.25" customHeight="1">
      <c r="A443" s="27">
        <v>41860</v>
      </c>
      <c r="B443" s="27" t="str">
        <f>MONTH(Table1[[#This Row],[Trading Interval]])&amp; "/" &amp; DAY(Table1[[#This Row],[Trading Interval]]) &amp; "/" &amp; YEAR(Table1[[#This Row],[Trading Interval]])</f>
        <v>8/10/2018</v>
      </c>
      <c r="C443" s="224">
        <f>CHOOSE(MONTH(Table1[[#This Row],[Date]]),1,1,1,2,2,2,3,3,3,4,4,4)</f>
        <v>3</v>
      </c>
      <c r="D443" s="27" t="str">
        <f>TEXT(Table1[[#This Row],[Date]],"mmmm")</f>
        <v>August</v>
      </c>
      <c r="E443" s="28">
        <v>1595.4885833333301</v>
      </c>
      <c r="F443" s="29">
        <v>47.9270833333333</v>
      </c>
      <c r="G443" s="30">
        <f t="shared" si="13"/>
        <v>8</v>
      </c>
      <c r="H443" s="30" t="s">
        <v>63</v>
      </c>
      <c r="I443" s="29"/>
      <c r="BL443" s="176"/>
      <c r="BM443" s="177"/>
      <c r="BN443" s="206"/>
      <c r="DG443" s="176"/>
      <c r="DH443" s="177"/>
    </row>
    <row r="444" spans="1:112" ht="14.25" customHeight="1">
      <c r="A444" s="27">
        <v>41860.5</v>
      </c>
      <c r="B444" s="27" t="str">
        <f>MONTH(Table1[[#This Row],[Trading Interval]])&amp; "/" &amp; DAY(Table1[[#This Row],[Trading Interval]]) &amp; "/" &amp; YEAR(Table1[[#This Row],[Trading Interval]])</f>
        <v>8/10/2018</v>
      </c>
      <c r="C444" s="224">
        <f>CHOOSE(MONTH(Table1[[#This Row],[Date]]),1,1,1,2,2,2,3,3,3,4,4,4)</f>
        <v>3</v>
      </c>
      <c r="D444" s="27" t="str">
        <f>TEXT(Table1[[#This Row],[Date]],"mmmm")</f>
        <v>August</v>
      </c>
      <c r="E444" s="28">
        <v>1906.04541666666</v>
      </c>
      <c r="F444" s="29">
        <v>57.243333333333297</v>
      </c>
      <c r="G444" s="30">
        <f t="shared" si="13"/>
        <v>8</v>
      </c>
      <c r="H444" s="30" t="s">
        <v>63</v>
      </c>
      <c r="I444" s="29"/>
      <c r="BL444" s="178"/>
      <c r="BM444" s="179"/>
      <c r="BN444" s="207"/>
      <c r="DG444" s="178"/>
      <c r="DH444" s="179"/>
    </row>
    <row r="445" spans="1:112" ht="14.25" customHeight="1">
      <c r="A445" s="27">
        <v>41861</v>
      </c>
      <c r="B445" s="27" t="str">
        <f>MONTH(Table1[[#This Row],[Trading Interval]])&amp; "/" &amp; DAY(Table1[[#This Row],[Trading Interval]]) &amp; "/" &amp; YEAR(Table1[[#This Row],[Trading Interval]])</f>
        <v>8/11/2018</v>
      </c>
      <c r="C445" s="224">
        <f>CHOOSE(MONTH(Table1[[#This Row],[Date]]),1,1,1,2,2,2,3,3,3,4,4,4)</f>
        <v>3</v>
      </c>
      <c r="D445" s="27" t="str">
        <f>TEXT(Table1[[#This Row],[Date]],"mmmm")</f>
        <v>August</v>
      </c>
      <c r="E445" s="28">
        <v>1899.76866666666</v>
      </c>
      <c r="F445" s="29">
        <v>63.758333333333297</v>
      </c>
      <c r="G445" s="30">
        <f t="shared" si="13"/>
        <v>8</v>
      </c>
      <c r="H445" s="30" t="s">
        <v>63</v>
      </c>
      <c r="I445" s="29"/>
      <c r="BL445" s="176"/>
      <c r="BM445" s="177"/>
      <c r="BN445" s="206"/>
      <c r="DG445" s="176"/>
      <c r="DH445" s="177"/>
    </row>
    <row r="446" spans="1:112" ht="14.25" customHeight="1">
      <c r="A446" s="27">
        <v>41861.5</v>
      </c>
      <c r="B446" s="27" t="str">
        <f>MONTH(Table1[[#This Row],[Trading Interval]])&amp; "/" &amp; DAY(Table1[[#This Row],[Trading Interval]]) &amp; "/" &amp; YEAR(Table1[[#This Row],[Trading Interval]])</f>
        <v>8/11/2018</v>
      </c>
      <c r="C446" s="224">
        <f>CHOOSE(MONTH(Table1[[#This Row],[Date]]),1,1,1,2,2,2,3,3,3,4,4,4)</f>
        <v>3</v>
      </c>
      <c r="D446" s="27" t="str">
        <f>TEXT(Table1[[#This Row],[Date]],"mmmm")</f>
        <v>August</v>
      </c>
      <c r="E446" s="28">
        <v>2168.54474999999</v>
      </c>
      <c r="F446" s="29">
        <v>69.530833333333305</v>
      </c>
      <c r="G446" s="30">
        <f t="shared" si="13"/>
        <v>8</v>
      </c>
      <c r="H446" s="30" t="s">
        <v>63</v>
      </c>
      <c r="I446" s="29"/>
      <c r="BL446" s="178"/>
      <c r="BM446" s="179"/>
      <c r="BN446" s="207"/>
      <c r="DG446" s="178"/>
      <c r="DH446" s="179"/>
    </row>
    <row r="447" spans="1:112" ht="14.25" customHeight="1">
      <c r="A447" s="27">
        <v>41862</v>
      </c>
      <c r="B447" s="27" t="str">
        <f>MONTH(Table1[[#This Row],[Trading Interval]])&amp; "/" &amp; DAY(Table1[[#This Row],[Trading Interval]]) &amp; "/" &amp; YEAR(Table1[[#This Row],[Trading Interval]])</f>
        <v>8/12/2018</v>
      </c>
      <c r="C447" s="224">
        <f>CHOOSE(MONTH(Table1[[#This Row],[Date]]),1,1,1,2,2,2,3,3,3,4,4,4)</f>
        <v>3</v>
      </c>
      <c r="D447" s="27" t="str">
        <f>TEXT(Table1[[#This Row],[Date]],"mmmm")</f>
        <v>August</v>
      </c>
      <c r="E447" s="28">
        <v>1893.92883333333</v>
      </c>
      <c r="F447" s="29">
        <v>55.008749999999999</v>
      </c>
      <c r="G447" s="30">
        <f t="shared" si="13"/>
        <v>8</v>
      </c>
      <c r="H447" s="30" t="s">
        <v>63</v>
      </c>
      <c r="I447" s="29"/>
      <c r="BL447" s="176"/>
      <c r="BM447" s="177"/>
      <c r="BN447" s="206"/>
      <c r="DG447" s="176"/>
      <c r="DH447" s="177"/>
    </row>
    <row r="448" spans="1:112" ht="14.25" customHeight="1">
      <c r="A448" s="27">
        <v>41862.5</v>
      </c>
      <c r="B448" s="27" t="str">
        <f>MONTH(Table1[[#This Row],[Trading Interval]])&amp; "/" &amp; DAY(Table1[[#This Row],[Trading Interval]]) &amp; "/" &amp; YEAR(Table1[[#This Row],[Trading Interval]])</f>
        <v>8/12/2018</v>
      </c>
      <c r="C448" s="224">
        <f>CHOOSE(MONTH(Table1[[#This Row],[Date]]),1,1,1,2,2,2,3,3,3,4,4,4)</f>
        <v>3</v>
      </c>
      <c r="D448" s="27" t="str">
        <f>TEXT(Table1[[#This Row],[Date]],"mmmm")</f>
        <v>August</v>
      </c>
      <c r="E448" s="28">
        <v>2163.90545833333</v>
      </c>
      <c r="F448" s="29">
        <v>67.959583333333299</v>
      </c>
      <c r="G448" s="30">
        <f t="shared" si="13"/>
        <v>8</v>
      </c>
      <c r="H448" s="30" t="s">
        <v>63</v>
      </c>
      <c r="I448" s="29"/>
      <c r="BL448" s="178"/>
      <c r="BM448" s="179"/>
      <c r="BN448" s="207"/>
      <c r="DG448" s="178"/>
      <c r="DH448" s="179"/>
    </row>
    <row r="449" spans="1:112" ht="14.25" customHeight="1">
      <c r="A449" s="27">
        <v>41863</v>
      </c>
      <c r="B449" s="27" t="str">
        <f>MONTH(Table1[[#This Row],[Trading Interval]])&amp; "/" &amp; DAY(Table1[[#This Row],[Trading Interval]]) &amp; "/" &amp; YEAR(Table1[[#This Row],[Trading Interval]])</f>
        <v>8/13/2018</v>
      </c>
      <c r="C449" s="224">
        <f>CHOOSE(MONTH(Table1[[#This Row],[Date]]),1,1,1,2,2,2,3,3,3,4,4,4)</f>
        <v>3</v>
      </c>
      <c r="D449" s="27" t="str">
        <f>TEXT(Table1[[#This Row],[Date]],"mmmm")</f>
        <v>August</v>
      </c>
      <c r="E449" s="28">
        <v>1709.3747499999999</v>
      </c>
      <c r="F449" s="29">
        <v>58.454999999999899</v>
      </c>
      <c r="G449" s="30">
        <f t="shared" si="13"/>
        <v>8</v>
      </c>
      <c r="H449" s="30" t="s">
        <v>63</v>
      </c>
      <c r="I449" s="29"/>
      <c r="BL449" s="176"/>
      <c r="BM449" s="177"/>
      <c r="BN449" s="206"/>
      <c r="DG449" s="176"/>
      <c r="DH449" s="177"/>
    </row>
    <row r="450" spans="1:112" ht="14.25" customHeight="1">
      <c r="A450" s="27">
        <v>41863.5</v>
      </c>
      <c r="B450" s="27" t="str">
        <f>MONTH(Table1[[#This Row],[Trading Interval]])&amp; "/" &amp; DAY(Table1[[#This Row],[Trading Interval]]) &amp; "/" &amp; YEAR(Table1[[#This Row],[Trading Interval]])</f>
        <v>8/13/2018</v>
      </c>
      <c r="C450" s="224">
        <f>CHOOSE(MONTH(Table1[[#This Row],[Date]]),1,1,1,2,2,2,3,3,3,4,4,4)</f>
        <v>3</v>
      </c>
      <c r="D450" s="27" t="str">
        <f>TEXT(Table1[[#This Row],[Date]],"mmmm")</f>
        <v>August</v>
      </c>
      <c r="E450" s="28">
        <v>1969.1160833333299</v>
      </c>
      <c r="F450" s="29">
        <v>59.5133333333333</v>
      </c>
      <c r="G450" s="30">
        <f t="shared" si="13"/>
        <v>8</v>
      </c>
      <c r="H450" s="30" t="s">
        <v>63</v>
      </c>
      <c r="I450" s="29"/>
      <c r="BL450" s="178"/>
      <c r="BM450" s="179"/>
      <c r="BN450" s="207"/>
      <c r="DG450" s="178"/>
      <c r="DH450" s="179"/>
    </row>
    <row r="451" spans="1:112" ht="14.25" customHeight="1">
      <c r="A451" s="27">
        <v>41864</v>
      </c>
      <c r="B451" s="27" t="str">
        <f>MONTH(Table1[[#This Row],[Trading Interval]])&amp; "/" &amp; DAY(Table1[[#This Row],[Trading Interval]]) &amp; "/" &amp; YEAR(Table1[[#This Row],[Trading Interval]])</f>
        <v>8/14/2018</v>
      </c>
      <c r="C451" s="224">
        <f>CHOOSE(MONTH(Table1[[#This Row],[Date]]),1,1,1,2,2,2,3,3,3,4,4,4)</f>
        <v>3</v>
      </c>
      <c r="D451" s="27" t="str">
        <f>TEXT(Table1[[#This Row],[Date]],"mmmm")</f>
        <v>August</v>
      </c>
      <c r="E451" s="28">
        <v>1981.62925</v>
      </c>
      <c r="F451" s="29">
        <v>62.106250000000003</v>
      </c>
      <c r="G451" s="30">
        <f t="shared" ref="G451:G514" si="14">MONTH(A451)</f>
        <v>8</v>
      </c>
      <c r="H451" s="30" t="s">
        <v>63</v>
      </c>
      <c r="I451" s="29"/>
      <c r="BL451" s="176"/>
      <c r="BM451" s="177"/>
      <c r="BN451" s="206"/>
      <c r="DG451" s="176"/>
      <c r="DH451" s="177"/>
    </row>
    <row r="452" spans="1:112" ht="14.25" customHeight="1">
      <c r="A452" s="27">
        <v>41864.5</v>
      </c>
      <c r="B452" s="27" t="str">
        <f>MONTH(Table1[[#This Row],[Trading Interval]])&amp; "/" &amp; DAY(Table1[[#This Row],[Trading Interval]]) &amp; "/" &amp; YEAR(Table1[[#This Row],[Trading Interval]])</f>
        <v>8/14/2018</v>
      </c>
      <c r="C452" s="224">
        <f>CHOOSE(MONTH(Table1[[#This Row],[Date]]),1,1,1,2,2,2,3,3,3,4,4,4)</f>
        <v>3</v>
      </c>
      <c r="D452" s="27" t="str">
        <f>TEXT(Table1[[#This Row],[Date]],"mmmm")</f>
        <v>August</v>
      </c>
      <c r="E452" s="28">
        <v>2265.6325000000002</v>
      </c>
      <c r="F452" s="29">
        <v>75.083749999999995</v>
      </c>
      <c r="G452" s="30">
        <f t="shared" si="14"/>
        <v>8</v>
      </c>
      <c r="H452" s="30" t="s">
        <v>63</v>
      </c>
      <c r="I452" s="29"/>
      <c r="BL452" s="178"/>
      <c r="BM452" s="179"/>
      <c r="BN452" s="207"/>
      <c r="DG452" s="178"/>
      <c r="DH452" s="179"/>
    </row>
    <row r="453" spans="1:112" ht="14.25" customHeight="1">
      <c r="A453" s="27">
        <v>41865</v>
      </c>
      <c r="B453" s="27" t="str">
        <f>MONTH(Table1[[#This Row],[Trading Interval]])&amp; "/" &amp; DAY(Table1[[#This Row],[Trading Interval]]) &amp; "/" &amp; YEAR(Table1[[#This Row],[Trading Interval]])</f>
        <v>8/15/2018</v>
      </c>
      <c r="C453" s="224">
        <f>CHOOSE(MONTH(Table1[[#This Row],[Date]]),1,1,1,2,2,2,3,3,3,4,4,4)</f>
        <v>3</v>
      </c>
      <c r="D453" s="27" t="str">
        <f>TEXT(Table1[[#This Row],[Date]],"mmmm")</f>
        <v>August</v>
      </c>
      <c r="E453" s="28">
        <v>2017.8668333333301</v>
      </c>
      <c r="F453" s="29">
        <v>72.067499999999995</v>
      </c>
      <c r="G453" s="30">
        <f t="shared" si="14"/>
        <v>8</v>
      </c>
      <c r="H453" s="30" t="s">
        <v>63</v>
      </c>
      <c r="I453" s="29"/>
      <c r="BL453" s="176"/>
      <c r="BM453" s="177"/>
      <c r="BN453" s="206"/>
      <c r="DG453" s="176"/>
      <c r="DH453" s="177"/>
    </row>
    <row r="454" spans="1:112" ht="14.25" customHeight="1">
      <c r="A454" s="27">
        <v>41865.5</v>
      </c>
      <c r="B454" s="27" t="str">
        <f>MONTH(Table1[[#This Row],[Trading Interval]])&amp; "/" &amp; DAY(Table1[[#This Row],[Trading Interval]]) &amp; "/" &amp; YEAR(Table1[[#This Row],[Trading Interval]])</f>
        <v>8/15/2018</v>
      </c>
      <c r="C454" s="224">
        <f>CHOOSE(MONTH(Table1[[#This Row],[Date]]),1,1,1,2,2,2,3,3,3,4,4,4)</f>
        <v>3</v>
      </c>
      <c r="D454" s="27" t="str">
        <f>TEXT(Table1[[#This Row],[Date]],"mmmm")</f>
        <v>August</v>
      </c>
      <c r="E454" s="28">
        <v>2272.4112083333298</v>
      </c>
      <c r="F454" s="29">
        <v>69.167083333333295</v>
      </c>
      <c r="G454" s="30">
        <f t="shared" si="14"/>
        <v>8</v>
      </c>
      <c r="H454" s="30" t="s">
        <v>63</v>
      </c>
      <c r="I454" s="29"/>
      <c r="BL454" s="178"/>
      <c r="BM454" s="179"/>
      <c r="BN454" s="207"/>
      <c r="DG454" s="178"/>
      <c r="DH454" s="179"/>
    </row>
    <row r="455" spans="1:112" ht="14.25" customHeight="1">
      <c r="A455" s="27">
        <v>41866</v>
      </c>
      <c r="B455" s="27" t="str">
        <f>MONTH(Table1[[#This Row],[Trading Interval]])&amp; "/" &amp; DAY(Table1[[#This Row],[Trading Interval]]) &amp; "/" &amp; YEAR(Table1[[#This Row],[Trading Interval]])</f>
        <v>8/16/2018</v>
      </c>
      <c r="C455" s="224">
        <f>CHOOSE(MONTH(Table1[[#This Row],[Date]]),1,1,1,2,2,2,3,3,3,4,4,4)</f>
        <v>3</v>
      </c>
      <c r="D455" s="27" t="str">
        <f>TEXT(Table1[[#This Row],[Date]],"mmmm")</f>
        <v>August</v>
      </c>
      <c r="E455" s="28">
        <v>1957.98008333333</v>
      </c>
      <c r="F455" s="29">
        <v>47.772083333333299</v>
      </c>
      <c r="G455" s="30">
        <f t="shared" si="14"/>
        <v>8</v>
      </c>
      <c r="H455" s="30" t="s">
        <v>63</v>
      </c>
      <c r="I455" s="29"/>
      <c r="BL455" s="176"/>
      <c r="BM455" s="177"/>
      <c r="BN455" s="206"/>
      <c r="DG455" s="176"/>
      <c r="DH455" s="177"/>
    </row>
    <row r="456" spans="1:112" ht="14.25" customHeight="1">
      <c r="A456" s="27">
        <v>41866.5</v>
      </c>
      <c r="B456" s="27" t="str">
        <f>MONTH(Table1[[#This Row],[Trading Interval]])&amp; "/" &amp; DAY(Table1[[#This Row],[Trading Interval]]) &amp; "/" &amp; YEAR(Table1[[#This Row],[Trading Interval]])</f>
        <v>8/16/2018</v>
      </c>
      <c r="C456" s="224">
        <f>CHOOSE(MONTH(Table1[[#This Row],[Date]]),1,1,1,2,2,2,3,3,3,4,4,4)</f>
        <v>3</v>
      </c>
      <c r="D456" s="27" t="str">
        <f>TEXT(Table1[[#This Row],[Date]],"mmmm")</f>
        <v>August</v>
      </c>
      <c r="E456" s="28">
        <v>2410.05508333333</v>
      </c>
      <c r="F456" s="29">
        <v>57.986249999999899</v>
      </c>
      <c r="G456" s="30">
        <f t="shared" si="14"/>
        <v>8</v>
      </c>
      <c r="H456" s="30" t="s">
        <v>63</v>
      </c>
      <c r="I456" s="29"/>
      <c r="BL456" s="178"/>
      <c r="BM456" s="179"/>
      <c r="BN456" s="207"/>
      <c r="DG456" s="178"/>
      <c r="DH456" s="179"/>
    </row>
    <row r="457" spans="1:112" ht="14.25" customHeight="1">
      <c r="A457" s="27">
        <v>41867</v>
      </c>
      <c r="B457" s="27" t="str">
        <f>MONTH(Table1[[#This Row],[Trading Interval]])&amp; "/" &amp; DAY(Table1[[#This Row],[Trading Interval]]) &amp; "/" &amp; YEAR(Table1[[#This Row],[Trading Interval]])</f>
        <v>8/17/2018</v>
      </c>
      <c r="C457" s="224">
        <f>CHOOSE(MONTH(Table1[[#This Row],[Date]]),1,1,1,2,2,2,3,3,3,4,4,4)</f>
        <v>3</v>
      </c>
      <c r="D457" s="27" t="str">
        <f>TEXT(Table1[[#This Row],[Date]],"mmmm")</f>
        <v>August</v>
      </c>
      <c r="E457" s="28">
        <v>2061.5842499999899</v>
      </c>
      <c r="F457" s="29">
        <v>53.971249999999998</v>
      </c>
      <c r="G457" s="30">
        <f t="shared" si="14"/>
        <v>8</v>
      </c>
      <c r="H457" s="30" t="s">
        <v>63</v>
      </c>
      <c r="I457" s="29"/>
      <c r="BL457" s="176"/>
      <c r="BM457" s="177"/>
      <c r="BN457" s="206"/>
      <c r="DG457" s="176"/>
      <c r="DH457" s="177"/>
    </row>
    <row r="458" spans="1:112" ht="14.25" customHeight="1">
      <c r="A458" s="27">
        <v>41867.5</v>
      </c>
      <c r="B458" s="27" t="str">
        <f>MONTH(Table1[[#This Row],[Trading Interval]])&amp; "/" &amp; DAY(Table1[[#This Row],[Trading Interval]]) &amp; "/" &amp; YEAR(Table1[[#This Row],[Trading Interval]])</f>
        <v>8/17/2018</v>
      </c>
      <c r="C458" s="224">
        <f>CHOOSE(MONTH(Table1[[#This Row],[Date]]),1,1,1,2,2,2,3,3,3,4,4,4)</f>
        <v>3</v>
      </c>
      <c r="D458" s="27" t="str">
        <f>TEXT(Table1[[#This Row],[Date]],"mmmm")</f>
        <v>August</v>
      </c>
      <c r="E458" s="28">
        <v>2334.3259166666599</v>
      </c>
      <c r="F458" s="29">
        <v>66.100833333333298</v>
      </c>
      <c r="G458" s="30">
        <f t="shared" si="14"/>
        <v>8</v>
      </c>
      <c r="H458" s="30" t="s">
        <v>63</v>
      </c>
      <c r="I458" s="29"/>
      <c r="BL458" s="178"/>
      <c r="BM458" s="179"/>
      <c r="BN458" s="207"/>
      <c r="DG458" s="178"/>
      <c r="DH458" s="179"/>
    </row>
    <row r="459" spans="1:112" ht="14.25" customHeight="1">
      <c r="A459" s="27">
        <v>41868</v>
      </c>
      <c r="B459" s="27" t="str">
        <f>MONTH(Table1[[#This Row],[Trading Interval]])&amp; "/" &amp; DAY(Table1[[#This Row],[Trading Interval]]) &amp; "/" &amp; YEAR(Table1[[#This Row],[Trading Interval]])</f>
        <v>8/18/2018</v>
      </c>
      <c r="C459" s="224">
        <f>CHOOSE(MONTH(Table1[[#This Row],[Date]]),1,1,1,2,2,2,3,3,3,4,4,4)</f>
        <v>3</v>
      </c>
      <c r="D459" s="27" t="str">
        <f>TEXT(Table1[[#This Row],[Date]],"mmmm")</f>
        <v>August</v>
      </c>
      <c r="E459" s="28">
        <v>1791.68908333333</v>
      </c>
      <c r="F459" s="29">
        <v>48.206249999999997</v>
      </c>
      <c r="G459" s="30">
        <f t="shared" si="14"/>
        <v>8</v>
      </c>
      <c r="H459" s="30" t="s">
        <v>63</v>
      </c>
      <c r="I459" s="29"/>
      <c r="BL459" s="176"/>
      <c r="BM459" s="177"/>
      <c r="BN459" s="206"/>
      <c r="DG459" s="176"/>
      <c r="DH459" s="177"/>
    </row>
    <row r="460" spans="1:112" ht="14.25" customHeight="1">
      <c r="A460" s="27">
        <v>41868.5</v>
      </c>
      <c r="B460" s="27" t="str">
        <f>MONTH(Table1[[#This Row],[Trading Interval]])&amp; "/" &amp; DAY(Table1[[#This Row],[Trading Interval]]) &amp; "/" &amp; YEAR(Table1[[#This Row],[Trading Interval]])</f>
        <v>8/18/2018</v>
      </c>
      <c r="C460" s="224">
        <f>CHOOSE(MONTH(Table1[[#This Row],[Date]]),1,1,1,2,2,2,3,3,3,4,4,4)</f>
        <v>3</v>
      </c>
      <c r="D460" s="27" t="str">
        <f>TEXT(Table1[[#This Row],[Date]],"mmmm")</f>
        <v>August</v>
      </c>
      <c r="E460" s="28">
        <v>2115.05070833333</v>
      </c>
      <c r="F460" s="29">
        <v>63.657499999999999</v>
      </c>
      <c r="G460" s="30">
        <f t="shared" si="14"/>
        <v>8</v>
      </c>
      <c r="H460" s="30" t="s">
        <v>63</v>
      </c>
      <c r="I460" s="29"/>
      <c r="BL460" s="178"/>
      <c r="BM460" s="179"/>
      <c r="BN460" s="207"/>
      <c r="DG460" s="178"/>
      <c r="DH460" s="179"/>
    </row>
    <row r="461" spans="1:112" ht="14.25" customHeight="1">
      <c r="A461" s="27">
        <v>41869</v>
      </c>
      <c r="B461" s="27" t="str">
        <f>MONTH(Table1[[#This Row],[Trading Interval]])&amp; "/" &amp; DAY(Table1[[#This Row],[Trading Interval]]) &amp; "/" &amp; YEAR(Table1[[#This Row],[Trading Interval]])</f>
        <v>8/19/2018</v>
      </c>
      <c r="C461" s="224">
        <f>CHOOSE(MONTH(Table1[[#This Row],[Date]]),1,1,1,2,2,2,3,3,3,4,4,4)</f>
        <v>3</v>
      </c>
      <c r="D461" s="27" t="str">
        <f>TEXT(Table1[[#This Row],[Date]],"mmmm")</f>
        <v>August</v>
      </c>
      <c r="E461" s="28">
        <v>1725.1356249999999</v>
      </c>
      <c r="F461" s="29">
        <v>46.99</v>
      </c>
      <c r="G461" s="30">
        <f t="shared" si="14"/>
        <v>8</v>
      </c>
      <c r="H461" s="30" t="s">
        <v>63</v>
      </c>
      <c r="I461" s="29"/>
      <c r="BL461" s="176"/>
      <c r="BM461" s="177"/>
      <c r="BN461" s="206"/>
      <c r="DG461" s="176"/>
      <c r="DH461" s="177"/>
    </row>
    <row r="462" spans="1:112" ht="14.25" customHeight="1">
      <c r="A462" s="27">
        <v>41869.5</v>
      </c>
      <c r="B462" s="27" t="str">
        <f>MONTH(Table1[[#This Row],[Trading Interval]])&amp; "/" &amp; DAY(Table1[[#This Row],[Trading Interval]]) &amp; "/" &amp; YEAR(Table1[[#This Row],[Trading Interval]])</f>
        <v>8/19/2018</v>
      </c>
      <c r="C462" s="224">
        <f>CHOOSE(MONTH(Table1[[#This Row],[Date]]),1,1,1,2,2,2,3,3,3,4,4,4)</f>
        <v>3</v>
      </c>
      <c r="D462" s="27" t="str">
        <f>TEXT(Table1[[#This Row],[Date]],"mmmm")</f>
        <v>August</v>
      </c>
      <c r="E462" s="28">
        <v>2079.96133333333</v>
      </c>
      <c r="F462" s="29">
        <v>61.338333333333303</v>
      </c>
      <c r="G462" s="30">
        <f t="shared" si="14"/>
        <v>8</v>
      </c>
      <c r="H462" s="30" t="s">
        <v>63</v>
      </c>
      <c r="I462" s="29"/>
      <c r="BL462" s="178"/>
      <c r="BM462" s="179"/>
      <c r="BN462" s="207"/>
      <c r="DG462" s="178"/>
      <c r="DH462" s="179"/>
    </row>
    <row r="463" spans="1:112" ht="14.25" customHeight="1">
      <c r="A463" s="27">
        <v>41870</v>
      </c>
      <c r="B463" s="27" t="str">
        <f>MONTH(Table1[[#This Row],[Trading Interval]])&amp; "/" &amp; DAY(Table1[[#This Row],[Trading Interval]]) &amp; "/" &amp; YEAR(Table1[[#This Row],[Trading Interval]])</f>
        <v>8/20/2018</v>
      </c>
      <c r="C463" s="224">
        <f>CHOOSE(MONTH(Table1[[#This Row],[Date]]),1,1,1,2,2,2,3,3,3,4,4,4)</f>
        <v>3</v>
      </c>
      <c r="D463" s="27" t="str">
        <f>TEXT(Table1[[#This Row],[Date]],"mmmm")</f>
        <v>August</v>
      </c>
      <c r="E463" s="28">
        <v>1869.9213749999999</v>
      </c>
      <c r="F463" s="29">
        <v>40.4195833333333</v>
      </c>
      <c r="G463" s="30">
        <f t="shared" si="14"/>
        <v>8</v>
      </c>
      <c r="H463" s="30" t="s">
        <v>63</v>
      </c>
      <c r="I463" s="29"/>
      <c r="BL463" s="176"/>
      <c r="BM463" s="177"/>
      <c r="BN463" s="206"/>
      <c r="DG463" s="176"/>
      <c r="DH463" s="177"/>
    </row>
    <row r="464" spans="1:112" ht="14.25" customHeight="1">
      <c r="A464" s="27">
        <v>41870.5</v>
      </c>
      <c r="B464" s="27" t="str">
        <f>MONTH(Table1[[#This Row],[Trading Interval]])&amp; "/" &amp; DAY(Table1[[#This Row],[Trading Interval]]) &amp; "/" &amp; YEAR(Table1[[#This Row],[Trading Interval]])</f>
        <v>8/20/2018</v>
      </c>
      <c r="C464" s="224">
        <f>CHOOSE(MONTH(Table1[[#This Row],[Date]]),1,1,1,2,2,2,3,3,3,4,4,4)</f>
        <v>3</v>
      </c>
      <c r="D464" s="27" t="str">
        <f>TEXT(Table1[[#This Row],[Date]],"mmmm")</f>
        <v>August</v>
      </c>
      <c r="E464" s="28">
        <v>2151.5065416666598</v>
      </c>
      <c r="F464" s="29">
        <v>54.921666666666603</v>
      </c>
      <c r="G464" s="30">
        <f t="shared" si="14"/>
        <v>8</v>
      </c>
      <c r="H464" s="30" t="s">
        <v>63</v>
      </c>
      <c r="I464" s="29"/>
      <c r="BL464" s="178"/>
      <c r="BM464" s="179"/>
      <c r="BN464" s="207"/>
      <c r="DG464" s="178"/>
      <c r="DH464" s="179"/>
    </row>
    <row r="465" spans="1:112" ht="14.25" customHeight="1">
      <c r="A465" s="27">
        <v>41871</v>
      </c>
      <c r="B465" s="27" t="str">
        <f>MONTH(Table1[[#This Row],[Trading Interval]])&amp; "/" &amp; DAY(Table1[[#This Row],[Trading Interval]]) &amp; "/" &amp; YEAR(Table1[[#This Row],[Trading Interval]])</f>
        <v>8/21/2018</v>
      </c>
      <c r="C465" s="224">
        <f>CHOOSE(MONTH(Table1[[#This Row],[Date]]),1,1,1,2,2,2,3,3,3,4,4,4)</f>
        <v>3</v>
      </c>
      <c r="D465" s="27" t="str">
        <f>TEXT(Table1[[#This Row],[Date]],"mmmm")</f>
        <v>August</v>
      </c>
      <c r="E465" s="28">
        <v>2009.3411249999999</v>
      </c>
      <c r="F465" s="29">
        <v>55.743749999999899</v>
      </c>
      <c r="G465" s="30">
        <f t="shared" si="14"/>
        <v>8</v>
      </c>
      <c r="H465" s="30" t="s">
        <v>63</v>
      </c>
      <c r="I465" s="29"/>
      <c r="BL465" s="176"/>
      <c r="BM465" s="177"/>
      <c r="BN465" s="206"/>
      <c r="DG465" s="176"/>
      <c r="DH465" s="177"/>
    </row>
    <row r="466" spans="1:112" ht="14.25" customHeight="1">
      <c r="A466" s="27">
        <v>41871.5</v>
      </c>
      <c r="B466" s="27" t="str">
        <f>MONTH(Table1[[#This Row],[Trading Interval]])&amp; "/" &amp; DAY(Table1[[#This Row],[Trading Interval]]) &amp; "/" &amp; YEAR(Table1[[#This Row],[Trading Interval]])</f>
        <v>8/21/2018</v>
      </c>
      <c r="C466" s="224">
        <f>CHOOSE(MONTH(Table1[[#This Row],[Date]]),1,1,1,2,2,2,3,3,3,4,4,4)</f>
        <v>3</v>
      </c>
      <c r="D466" s="27" t="str">
        <f>TEXT(Table1[[#This Row],[Date]],"mmmm")</f>
        <v>August</v>
      </c>
      <c r="E466" s="28">
        <v>2258.4755416666599</v>
      </c>
      <c r="F466" s="29">
        <v>64.784166666666593</v>
      </c>
      <c r="G466" s="30">
        <f t="shared" si="14"/>
        <v>8</v>
      </c>
      <c r="H466" s="30" t="s">
        <v>63</v>
      </c>
      <c r="I466" s="29"/>
      <c r="BL466" s="178"/>
      <c r="BM466" s="179"/>
      <c r="BN466" s="207"/>
      <c r="DG466" s="178"/>
      <c r="DH466" s="179"/>
    </row>
    <row r="467" spans="1:112" ht="14.25" customHeight="1">
      <c r="A467" s="27">
        <v>41872</v>
      </c>
      <c r="B467" s="27" t="str">
        <f>MONTH(Table1[[#This Row],[Trading Interval]])&amp; "/" &amp; DAY(Table1[[#This Row],[Trading Interval]]) &amp; "/" &amp; YEAR(Table1[[#This Row],[Trading Interval]])</f>
        <v>8/22/2018</v>
      </c>
      <c r="C467" s="224">
        <f>CHOOSE(MONTH(Table1[[#This Row],[Date]]),1,1,1,2,2,2,3,3,3,4,4,4)</f>
        <v>3</v>
      </c>
      <c r="D467" s="27" t="str">
        <f>TEXT(Table1[[#This Row],[Date]],"mmmm")</f>
        <v>August</v>
      </c>
      <c r="E467" s="28">
        <v>1953.2787083333301</v>
      </c>
      <c r="F467" s="29">
        <v>39.407916666666601</v>
      </c>
      <c r="G467" s="30">
        <f t="shared" si="14"/>
        <v>8</v>
      </c>
      <c r="H467" s="30" t="s">
        <v>63</v>
      </c>
      <c r="I467" s="29"/>
      <c r="BL467" s="176"/>
      <c r="BM467" s="177"/>
      <c r="BN467" s="206"/>
      <c r="DG467" s="176"/>
      <c r="DH467" s="177"/>
    </row>
    <row r="468" spans="1:112" ht="14.25" customHeight="1">
      <c r="A468" s="27">
        <v>41872.5</v>
      </c>
      <c r="B468" s="27" t="str">
        <f>MONTH(Table1[[#This Row],[Trading Interval]])&amp; "/" &amp; DAY(Table1[[#This Row],[Trading Interval]]) &amp; "/" &amp; YEAR(Table1[[#This Row],[Trading Interval]])</f>
        <v>8/22/2018</v>
      </c>
      <c r="C468" s="224">
        <f>CHOOSE(MONTH(Table1[[#This Row],[Date]]),1,1,1,2,2,2,3,3,3,4,4,4)</f>
        <v>3</v>
      </c>
      <c r="D468" s="27" t="str">
        <f>TEXT(Table1[[#This Row],[Date]],"mmmm")</f>
        <v>August</v>
      </c>
      <c r="E468" s="28">
        <v>2179.1737083333301</v>
      </c>
      <c r="F468" s="29">
        <v>45.298333333333296</v>
      </c>
      <c r="G468" s="30">
        <f t="shared" si="14"/>
        <v>8</v>
      </c>
      <c r="H468" s="30" t="s">
        <v>63</v>
      </c>
      <c r="I468" s="29"/>
      <c r="BL468" s="178"/>
      <c r="BM468" s="179"/>
      <c r="BN468" s="207"/>
      <c r="DG468" s="178"/>
      <c r="DH468" s="179"/>
    </row>
    <row r="469" spans="1:112" ht="14.25" customHeight="1">
      <c r="A469" s="27">
        <v>41873</v>
      </c>
      <c r="B469" s="27" t="str">
        <f>MONTH(Table1[[#This Row],[Trading Interval]])&amp; "/" &amp; DAY(Table1[[#This Row],[Trading Interval]]) &amp; "/" &amp; YEAR(Table1[[#This Row],[Trading Interval]])</f>
        <v>8/23/2018</v>
      </c>
      <c r="C469" s="224">
        <f>CHOOSE(MONTH(Table1[[#This Row],[Date]]),1,1,1,2,2,2,3,3,3,4,4,4)</f>
        <v>3</v>
      </c>
      <c r="D469" s="27" t="str">
        <f>TEXT(Table1[[#This Row],[Date]],"mmmm")</f>
        <v>August</v>
      </c>
      <c r="E469" s="28">
        <v>2002.07149999999</v>
      </c>
      <c r="F469" s="29">
        <v>42.202727272727202</v>
      </c>
      <c r="G469" s="30">
        <f t="shared" si="14"/>
        <v>8</v>
      </c>
      <c r="H469" s="30" t="s">
        <v>63</v>
      </c>
      <c r="I469" s="29"/>
      <c r="BL469" s="176"/>
      <c r="BM469" s="177"/>
      <c r="BN469" s="206"/>
      <c r="DG469" s="176"/>
      <c r="DH469" s="177"/>
    </row>
    <row r="470" spans="1:112" ht="14.25" customHeight="1">
      <c r="A470" s="27">
        <v>41873.5</v>
      </c>
      <c r="B470" s="27" t="str">
        <f>MONTH(Table1[[#This Row],[Trading Interval]])&amp; "/" &amp; DAY(Table1[[#This Row],[Trading Interval]]) &amp; "/" &amp; YEAR(Table1[[#This Row],[Trading Interval]])</f>
        <v>8/23/2018</v>
      </c>
      <c r="C470" s="224">
        <f>CHOOSE(MONTH(Table1[[#This Row],[Date]]),1,1,1,2,2,2,3,3,3,4,4,4)</f>
        <v>3</v>
      </c>
      <c r="D470" s="27" t="str">
        <f>TEXT(Table1[[#This Row],[Date]],"mmmm")</f>
        <v>August</v>
      </c>
      <c r="E470" s="28">
        <v>2190.5812083333299</v>
      </c>
      <c r="F470" s="29">
        <v>56.2558333333333</v>
      </c>
      <c r="G470" s="30">
        <f t="shared" si="14"/>
        <v>8</v>
      </c>
      <c r="H470" s="30" t="s">
        <v>63</v>
      </c>
      <c r="I470" s="29"/>
      <c r="BL470" s="178"/>
      <c r="BM470" s="179"/>
      <c r="BN470" s="207"/>
      <c r="DG470" s="178"/>
      <c r="DH470" s="179"/>
    </row>
    <row r="471" spans="1:112" ht="14.25" customHeight="1">
      <c r="A471" s="27">
        <v>41874</v>
      </c>
      <c r="B471" s="27" t="str">
        <f>MONTH(Table1[[#This Row],[Trading Interval]])&amp; "/" &amp; DAY(Table1[[#This Row],[Trading Interval]]) &amp; "/" &amp; YEAR(Table1[[#This Row],[Trading Interval]])</f>
        <v>8/24/2018</v>
      </c>
      <c r="C471" s="224">
        <f>CHOOSE(MONTH(Table1[[#This Row],[Date]]),1,1,1,2,2,2,3,3,3,4,4,4)</f>
        <v>3</v>
      </c>
      <c r="D471" s="27" t="str">
        <f>TEXT(Table1[[#This Row],[Date]],"mmmm")</f>
        <v>August</v>
      </c>
      <c r="E471" s="28">
        <v>2238.6494166666598</v>
      </c>
      <c r="F471" s="29">
        <v>44.347499999999997</v>
      </c>
      <c r="G471" s="30">
        <f t="shared" si="14"/>
        <v>8</v>
      </c>
      <c r="H471" s="30" t="s">
        <v>63</v>
      </c>
      <c r="I471" s="29"/>
      <c r="BL471" s="176"/>
      <c r="BM471" s="177"/>
      <c r="BN471" s="206"/>
      <c r="DG471" s="176"/>
      <c r="DH471" s="177"/>
    </row>
    <row r="472" spans="1:112" ht="14.25" customHeight="1">
      <c r="A472" s="27">
        <v>41874.5</v>
      </c>
      <c r="B472" s="27" t="str">
        <f>MONTH(Table1[[#This Row],[Trading Interval]])&amp; "/" &amp; DAY(Table1[[#This Row],[Trading Interval]]) &amp; "/" &amp; YEAR(Table1[[#This Row],[Trading Interval]])</f>
        <v>8/24/2018</v>
      </c>
      <c r="C472" s="224">
        <f>CHOOSE(MONTH(Table1[[#This Row],[Date]]),1,1,1,2,2,2,3,3,3,4,4,4)</f>
        <v>3</v>
      </c>
      <c r="D472" s="27" t="str">
        <f>TEXT(Table1[[#This Row],[Date]],"mmmm")</f>
        <v>August</v>
      </c>
      <c r="E472" s="28">
        <v>2101.758875</v>
      </c>
      <c r="F472" s="29">
        <v>60.957083333333301</v>
      </c>
      <c r="G472" s="30">
        <f t="shared" si="14"/>
        <v>8</v>
      </c>
      <c r="H472" s="30" t="s">
        <v>63</v>
      </c>
      <c r="I472" s="29"/>
      <c r="BL472" s="178"/>
      <c r="BM472" s="179"/>
      <c r="BN472" s="207"/>
      <c r="DG472" s="178"/>
      <c r="DH472" s="179"/>
    </row>
    <row r="473" spans="1:112" ht="14.25" customHeight="1">
      <c r="A473" s="27">
        <v>41875</v>
      </c>
      <c r="B473" s="27" t="str">
        <f>MONTH(Table1[[#This Row],[Trading Interval]])&amp; "/" &amp; DAY(Table1[[#This Row],[Trading Interval]]) &amp; "/" &amp; YEAR(Table1[[#This Row],[Trading Interval]])</f>
        <v>8/25/2018</v>
      </c>
      <c r="C473" s="224">
        <f>CHOOSE(MONTH(Table1[[#This Row],[Date]]),1,1,1,2,2,2,3,3,3,4,4,4)</f>
        <v>3</v>
      </c>
      <c r="D473" s="27" t="str">
        <f>TEXT(Table1[[#This Row],[Date]],"mmmm")</f>
        <v>August</v>
      </c>
      <c r="E473" s="28">
        <v>1744.8411249999899</v>
      </c>
      <c r="F473" s="29">
        <v>46.731666666666598</v>
      </c>
      <c r="G473" s="30">
        <f t="shared" si="14"/>
        <v>8</v>
      </c>
      <c r="H473" s="30" t="s">
        <v>63</v>
      </c>
      <c r="I473" s="29"/>
      <c r="BL473" s="176"/>
      <c r="BM473" s="177"/>
      <c r="BN473" s="206"/>
      <c r="DG473" s="176"/>
      <c r="DH473" s="177"/>
    </row>
    <row r="474" spans="1:112" ht="14.25" customHeight="1">
      <c r="A474" s="27">
        <v>41875.5</v>
      </c>
      <c r="B474" s="27" t="str">
        <f>MONTH(Table1[[#This Row],[Trading Interval]])&amp; "/" &amp; DAY(Table1[[#This Row],[Trading Interval]]) &amp; "/" &amp; YEAR(Table1[[#This Row],[Trading Interval]])</f>
        <v>8/25/2018</v>
      </c>
      <c r="C474" s="224">
        <f>CHOOSE(MONTH(Table1[[#This Row],[Date]]),1,1,1,2,2,2,3,3,3,4,4,4)</f>
        <v>3</v>
      </c>
      <c r="D474" s="27" t="str">
        <f>TEXT(Table1[[#This Row],[Date]],"mmmm")</f>
        <v>August</v>
      </c>
      <c r="E474" s="28">
        <v>1955.6636249999999</v>
      </c>
      <c r="F474" s="29">
        <v>56.807083333333303</v>
      </c>
      <c r="G474" s="30">
        <f t="shared" si="14"/>
        <v>8</v>
      </c>
      <c r="H474" s="30" t="s">
        <v>63</v>
      </c>
      <c r="I474" s="29"/>
      <c r="BL474" s="178"/>
      <c r="BM474" s="179"/>
      <c r="BN474" s="207"/>
      <c r="DG474" s="178"/>
      <c r="DH474" s="179"/>
    </row>
    <row r="475" spans="1:112" ht="14.25" customHeight="1">
      <c r="A475" s="27">
        <v>41876</v>
      </c>
      <c r="B475" s="27" t="str">
        <f>MONTH(Table1[[#This Row],[Trading Interval]])&amp; "/" &amp; DAY(Table1[[#This Row],[Trading Interval]]) &amp; "/" &amp; YEAR(Table1[[#This Row],[Trading Interval]])</f>
        <v>8/26/2018</v>
      </c>
      <c r="C475" s="224">
        <f>CHOOSE(MONTH(Table1[[#This Row],[Date]]),1,1,1,2,2,2,3,3,3,4,4,4)</f>
        <v>3</v>
      </c>
      <c r="D475" s="27" t="str">
        <f>TEXT(Table1[[#This Row],[Date]],"mmmm")</f>
        <v>August</v>
      </c>
      <c r="E475" s="28">
        <v>1709.34116666666</v>
      </c>
      <c r="F475" s="29">
        <v>41.453333333333298</v>
      </c>
      <c r="G475" s="30">
        <f t="shared" si="14"/>
        <v>8</v>
      </c>
      <c r="H475" s="30" t="s">
        <v>63</v>
      </c>
      <c r="I475" s="29"/>
      <c r="BL475" s="176"/>
      <c r="BM475" s="177"/>
      <c r="BN475" s="206"/>
      <c r="DG475" s="176"/>
      <c r="DH475" s="177"/>
    </row>
    <row r="476" spans="1:112" ht="14.25" customHeight="1">
      <c r="A476" s="27">
        <v>41876.5</v>
      </c>
      <c r="B476" s="27" t="str">
        <f>MONTH(Table1[[#This Row],[Trading Interval]])&amp; "/" &amp; DAY(Table1[[#This Row],[Trading Interval]]) &amp; "/" &amp; YEAR(Table1[[#This Row],[Trading Interval]])</f>
        <v>8/26/2018</v>
      </c>
      <c r="C476" s="224">
        <f>CHOOSE(MONTH(Table1[[#This Row],[Date]]),1,1,1,2,2,2,3,3,3,4,4,4)</f>
        <v>3</v>
      </c>
      <c r="D476" s="27" t="str">
        <f>TEXT(Table1[[#This Row],[Date]],"mmmm")</f>
        <v>August</v>
      </c>
      <c r="E476" s="28">
        <v>2090.6051666666599</v>
      </c>
      <c r="F476" s="29">
        <v>56.362916666666599</v>
      </c>
      <c r="G476" s="30">
        <f t="shared" si="14"/>
        <v>8</v>
      </c>
      <c r="H476" s="30" t="s">
        <v>63</v>
      </c>
      <c r="I476" s="29"/>
      <c r="BL476" s="178"/>
      <c r="BM476" s="179"/>
      <c r="BN476" s="207"/>
      <c r="DG476" s="178"/>
      <c r="DH476" s="179"/>
    </row>
    <row r="477" spans="1:112" ht="14.25" customHeight="1">
      <c r="A477" s="27">
        <v>41877</v>
      </c>
      <c r="B477" s="27" t="str">
        <f>MONTH(Table1[[#This Row],[Trading Interval]])&amp; "/" &amp; DAY(Table1[[#This Row],[Trading Interval]]) &amp; "/" &amp; YEAR(Table1[[#This Row],[Trading Interval]])</f>
        <v>8/27/2018</v>
      </c>
      <c r="C477" s="224">
        <f>CHOOSE(MONTH(Table1[[#This Row],[Date]]),1,1,1,2,2,2,3,3,3,4,4,4)</f>
        <v>3</v>
      </c>
      <c r="D477" s="27" t="str">
        <f>TEXT(Table1[[#This Row],[Date]],"mmmm")</f>
        <v>August</v>
      </c>
      <c r="E477" s="28">
        <v>1930.23291666666</v>
      </c>
      <c r="F477" s="29">
        <v>44.294999999999902</v>
      </c>
      <c r="G477" s="30">
        <f t="shared" si="14"/>
        <v>8</v>
      </c>
      <c r="H477" s="30" t="s">
        <v>63</v>
      </c>
      <c r="I477" s="29"/>
      <c r="BL477" s="176"/>
      <c r="BM477" s="177"/>
      <c r="BN477" s="206"/>
      <c r="DG477" s="176"/>
      <c r="DH477" s="177"/>
    </row>
    <row r="478" spans="1:112" ht="14.25" customHeight="1">
      <c r="A478" s="27">
        <v>41877.5</v>
      </c>
      <c r="B478" s="27" t="str">
        <f>MONTH(Table1[[#This Row],[Trading Interval]])&amp; "/" &amp; DAY(Table1[[#This Row],[Trading Interval]]) &amp; "/" &amp; YEAR(Table1[[#This Row],[Trading Interval]])</f>
        <v>8/27/2018</v>
      </c>
      <c r="C478" s="224">
        <f>CHOOSE(MONTH(Table1[[#This Row],[Date]]),1,1,1,2,2,2,3,3,3,4,4,4)</f>
        <v>3</v>
      </c>
      <c r="D478" s="27" t="str">
        <f>TEXT(Table1[[#This Row],[Date]],"mmmm")</f>
        <v>August</v>
      </c>
      <c r="E478" s="28">
        <v>2252.1495416666598</v>
      </c>
      <c r="F478" s="29">
        <v>56.652083333333302</v>
      </c>
      <c r="G478" s="30">
        <f t="shared" si="14"/>
        <v>8</v>
      </c>
      <c r="H478" s="30" t="s">
        <v>63</v>
      </c>
      <c r="I478" s="29"/>
      <c r="BL478" s="178"/>
      <c r="BM478" s="179"/>
      <c r="BN478" s="207"/>
      <c r="DG478" s="178"/>
      <c r="DH478" s="179"/>
    </row>
    <row r="479" spans="1:112" ht="14.25" customHeight="1">
      <c r="A479" s="27">
        <v>41878</v>
      </c>
      <c r="B479" s="27" t="str">
        <f>MONTH(Table1[[#This Row],[Trading Interval]])&amp; "/" &amp; DAY(Table1[[#This Row],[Trading Interval]]) &amp; "/" &amp; YEAR(Table1[[#This Row],[Trading Interval]])</f>
        <v>8/28/2018</v>
      </c>
      <c r="C479" s="224">
        <f>CHOOSE(MONTH(Table1[[#This Row],[Date]]),1,1,1,2,2,2,3,3,3,4,4,4)</f>
        <v>3</v>
      </c>
      <c r="D479" s="27" t="str">
        <f>TEXT(Table1[[#This Row],[Date]],"mmmm")</f>
        <v>August</v>
      </c>
      <c r="E479" s="28">
        <v>2025.5564999999999</v>
      </c>
      <c r="F479" s="29">
        <v>54.389583333333299</v>
      </c>
      <c r="G479" s="30">
        <f t="shared" si="14"/>
        <v>8</v>
      </c>
      <c r="H479" s="30" t="s">
        <v>63</v>
      </c>
      <c r="I479" s="29"/>
      <c r="BL479" s="176"/>
      <c r="BM479" s="177"/>
      <c r="BN479" s="206"/>
      <c r="DG479" s="176"/>
      <c r="DH479" s="177"/>
    </row>
    <row r="480" spans="1:112" ht="14.25" customHeight="1">
      <c r="A480" s="27">
        <v>41878.5</v>
      </c>
      <c r="B480" s="27" t="str">
        <f>MONTH(Table1[[#This Row],[Trading Interval]])&amp; "/" &amp; DAY(Table1[[#This Row],[Trading Interval]]) &amp; "/" &amp; YEAR(Table1[[#This Row],[Trading Interval]])</f>
        <v>8/28/2018</v>
      </c>
      <c r="C480" s="224">
        <f>CHOOSE(MONTH(Table1[[#This Row],[Date]]),1,1,1,2,2,2,3,3,3,4,4,4)</f>
        <v>3</v>
      </c>
      <c r="D480" s="27" t="str">
        <f>TEXT(Table1[[#This Row],[Date]],"mmmm")</f>
        <v>August</v>
      </c>
      <c r="E480" s="28">
        <v>2431.169875</v>
      </c>
      <c r="F480" s="29">
        <v>79.165416666666601</v>
      </c>
      <c r="G480" s="30">
        <f t="shared" si="14"/>
        <v>8</v>
      </c>
      <c r="H480" s="30" t="s">
        <v>63</v>
      </c>
      <c r="I480" s="29"/>
      <c r="BL480" s="178"/>
      <c r="BM480" s="179"/>
      <c r="BN480" s="207"/>
      <c r="DG480" s="178"/>
      <c r="DH480" s="179"/>
    </row>
    <row r="481" spans="1:112" ht="14.25" customHeight="1">
      <c r="A481" s="27">
        <v>41879</v>
      </c>
      <c r="B481" s="27" t="str">
        <f>MONTH(Table1[[#This Row],[Trading Interval]])&amp; "/" &amp; DAY(Table1[[#This Row],[Trading Interval]]) &amp; "/" &amp; YEAR(Table1[[#This Row],[Trading Interval]])</f>
        <v>8/29/2018</v>
      </c>
      <c r="C481" s="224">
        <f>CHOOSE(MONTH(Table1[[#This Row],[Date]]),1,1,1,2,2,2,3,3,3,4,4,4)</f>
        <v>3</v>
      </c>
      <c r="D481" s="27" t="str">
        <f>TEXT(Table1[[#This Row],[Date]],"mmmm")</f>
        <v>August</v>
      </c>
      <c r="E481" s="28">
        <v>1985.1439583333299</v>
      </c>
      <c r="F481" s="29">
        <v>54.53875</v>
      </c>
      <c r="G481" s="30">
        <f t="shared" si="14"/>
        <v>8</v>
      </c>
      <c r="H481" s="30" t="s">
        <v>63</v>
      </c>
      <c r="I481" s="29"/>
      <c r="BL481" s="176"/>
      <c r="BM481" s="177"/>
      <c r="BN481" s="206"/>
      <c r="DG481" s="176"/>
      <c r="DH481" s="177"/>
    </row>
    <row r="482" spans="1:112" ht="14.25" customHeight="1">
      <c r="A482" s="27">
        <v>41879.5</v>
      </c>
      <c r="B482" s="27" t="str">
        <f>MONTH(Table1[[#This Row],[Trading Interval]])&amp; "/" &amp; DAY(Table1[[#This Row],[Trading Interval]]) &amp; "/" &amp; YEAR(Table1[[#This Row],[Trading Interval]])</f>
        <v>8/29/2018</v>
      </c>
      <c r="C482" s="224">
        <f>CHOOSE(MONTH(Table1[[#This Row],[Date]]),1,1,1,2,2,2,3,3,3,4,4,4)</f>
        <v>3</v>
      </c>
      <c r="D482" s="27" t="str">
        <f>TEXT(Table1[[#This Row],[Date]],"mmmm")</f>
        <v>August</v>
      </c>
      <c r="E482" s="28">
        <v>2232.0480416666601</v>
      </c>
      <c r="F482" s="29">
        <v>56.990833333333299</v>
      </c>
      <c r="G482" s="30">
        <f t="shared" si="14"/>
        <v>8</v>
      </c>
      <c r="H482" s="30" t="s">
        <v>63</v>
      </c>
      <c r="I482" s="29"/>
      <c r="BL482" s="178"/>
      <c r="BM482" s="179"/>
      <c r="BN482" s="207"/>
      <c r="DG482" s="178"/>
      <c r="DH482" s="179"/>
    </row>
    <row r="483" spans="1:112" ht="14.25" customHeight="1">
      <c r="A483" s="27">
        <v>41880</v>
      </c>
      <c r="B483" s="27" t="str">
        <f>MONTH(Table1[[#This Row],[Trading Interval]])&amp; "/" &amp; DAY(Table1[[#This Row],[Trading Interval]]) &amp; "/" &amp; YEAR(Table1[[#This Row],[Trading Interval]])</f>
        <v>8/30/2018</v>
      </c>
      <c r="C483" s="224">
        <f>CHOOSE(MONTH(Table1[[#This Row],[Date]]),1,1,1,2,2,2,3,3,3,4,4,4)</f>
        <v>3</v>
      </c>
      <c r="D483" s="27" t="str">
        <f>TEXT(Table1[[#This Row],[Date]],"mmmm")</f>
        <v>August</v>
      </c>
      <c r="E483" s="28">
        <v>2000.4889166666601</v>
      </c>
      <c r="F483" s="29">
        <v>46.333750000000002</v>
      </c>
      <c r="G483" s="30">
        <f t="shared" si="14"/>
        <v>8</v>
      </c>
      <c r="H483" s="30" t="s">
        <v>63</v>
      </c>
      <c r="I483" s="29"/>
      <c r="BL483" s="176"/>
      <c r="BM483" s="177"/>
      <c r="BN483" s="206"/>
      <c r="DG483" s="176"/>
      <c r="DH483" s="177"/>
    </row>
    <row r="484" spans="1:112" ht="14.25" customHeight="1">
      <c r="A484" s="27">
        <v>41880.5</v>
      </c>
      <c r="B484" s="27" t="str">
        <f>MONTH(Table1[[#This Row],[Trading Interval]])&amp; "/" &amp; DAY(Table1[[#This Row],[Trading Interval]]) &amp; "/" &amp; YEAR(Table1[[#This Row],[Trading Interval]])</f>
        <v>8/30/2018</v>
      </c>
      <c r="C484" s="224">
        <f>CHOOSE(MONTH(Table1[[#This Row],[Date]]),1,1,1,2,2,2,3,3,3,4,4,4)</f>
        <v>3</v>
      </c>
      <c r="D484" s="27" t="str">
        <f>TEXT(Table1[[#This Row],[Date]],"mmmm")</f>
        <v>August</v>
      </c>
      <c r="E484" s="28">
        <v>2244.6094583333302</v>
      </c>
      <c r="F484" s="29">
        <v>59.141666666666602</v>
      </c>
      <c r="G484" s="30">
        <f t="shared" si="14"/>
        <v>8</v>
      </c>
      <c r="H484" s="30" t="s">
        <v>63</v>
      </c>
      <c r="I484" s="29"/>
      <c r="BL484" s="178"/>
      <c r="BM484" s="179"/>
      <c r="BN484" s="207"/>
      <c r="DG484" s="178"/>
      <c r="DH484" s="179"/>
    </row>
    <row r="485" spans="1:112" ht="14.25" customHeight="1">
      <c r="A485" s="27">
        <v>41881</v>
      </c>
      <c r="B485" s="27" t="str">
        <f>MONTH(Table1[[#This Row],[Trading Interval]])&amp; "/" &amp; DAY(Table1[[#This Row],[Trading Interval]]) &amp; "/" &amp; YEAR(Table1[[#This Row],[Trading Interval]])</f>
        <v>8/31/2018</v>
      </c>
      <c r="C485" s="224">
        <f>CHOOSE(MONTH(Table1[[#This Row],[Date]]),1,1,1,2,2,2,3,3,3,4,4,4)</f>
        <v>3</v>
      </c>
      <c r="D485" s="27" t="str">
        <f>TEXT(Table1[[#This Row],[Date]],"mmmm")</f>
        <v>August</v>
      </c>
      <c r="E485" s="28">
        <v>1956.4982499999901</v>
      </c>
      <c r="F485" s="29">
        <v>39.871666666666599</v>
      </c>
      <c r="G485" s="30">
        <f t="shared" si="14"/>
        <v>8</v>
      </c>
      <c r="H485" s="30" t="s">
        <v>63</v>
      </c>
      <c r="I485" s="29"/>
      <c r="BL485" s="176"/>
      <c r="BM485" s="177"/>
      <c r="BN485" s="206"/>
      <c r="DG485" s="176"/>
      <c r="DH485" s="177"/>
    </row>
    <row r="486" spans="1:112" ht="14.25" customHeight="1">
      <c r="A486" s="27">
        <v>41881.5</v>
      </c>
      <c r="B486" s="27" t="str">
        <f>MONTH(Table1[[#This Row],[Trading Interval]])&amp; "/" &amp; DAY(Table1[[#This Row],[Trading Interval]]) &amp; "/" &amp; YEAR(Table1[[#This Row],[Trading Interval]])</f>
        <v>8/31/2018</v>
      </c>
      <c r="C486" s="224">
        <f>CHOOSE(MONTH(Table1[[#This Row],[Date]]),1,1,1,2,2,2,3,3,3,4,4,4)</f>
        <v>3</v>
      </c>
      <c r="D486" s="27" t="str">
        <f>TEXT(Table1[[#This Row],[Date]],"mmmm")</f>
        <v>August</v>
      </c>
      <c r="E486" s="28">
        <v>2234.6941666666598</v>
      </c>
      <c r="F486" s="29">
        <v>42.424166666666601</v>
      </c>
      <c r="G486" s="30">
        <f t="shared" si="14"/>
        <v>8</v>
      </c>
      <c r="H486" s="30" t="s">
        <v>63</v>
      </c>
      <c r="I486" s="29"/>
      <c r="BL486" s="178"/>
      <c r="BM486" s="179"/>
      <c r="BN486" s="207"/>
      <c r="DG486" s="178"/>
      <c r="DH486" s="179"/>
    </row>
    <row r="487" spans="1:112" ht="14.25" customHeight="1">
      <c r="A487" s="27">
        <v>41882</v>
      </c>
      <c r="B487" s="27" t="str">
        <f>MONTH(Table1[[#This Row],[Trading Interval]])&amp; "/" &amp; DAY(Table1[[#This Row],[Trading Interval]]) &amp; "/" &amp; YEAR(Table1[[#This Row],[Trading Interval]])</f>
        <v>9/1/2018</v>
      </c>
      <c r="C487" s="224">
        <f>CHOOSE(MONTH(Table1[[#This Row],[Date]]),1,1,1,2,2,2,3,3,3,4,4,4)</f>
        <v>3</v>
      </c>
      <c r="D487" s="27" t="str">
        <f>TEXT(Table1[[#This Row],[Date]],"mmmm")</f>
        <v>September</v>
      </c>
      <c r="E487" s="28">
        <v>1764.0211666666601</v>
      </c>
      <c r="F487" s="29">
        <v>31.869166666666601</v>
      </c>
      <c r="G487" s="30">
        <f t="shared" si="14"/>
        <v>9</v>
      </c>
      <c r="H487" s="30" t="s">
        <v>63</v>
      </c>
      <c r="I487" s="29"/>
      <c r="BL487" s="176"/>
      <c r="BM487" s="177"/>
      <c r="BN487" s="206"/>
      <c r="DG487" s="176"/>
      <c r="DH487" s="177"/>
    </row>
    <row r="488" spans="1:112" ht="14.25" customHeight="1">
      <c r="A488" s="27">
        <v>41882.5</v>
      </c>
      <c r="B488" s="27" t="str">
        <f>MONTH(Table1[[#This Row],[Trading Interval]])&amp; "/" &amp; DAY(Table1[[#This Row],[Trading Interval]]) &amp; "/" &amp; YEAR(Table1[[#This Row],[Trading Interval]])</f>
        <v>9/1/2018</v>
      </c>
      <c r="C488" s="224">
        <f>CHOOSE(MONTH(Table1[[#This Row],[Date]]),1,1,1,2,2,2,3,3,3,4,4,4)</f>
        <v>3</v>
      </c>
      <c r="D488" s="27" t="str">
        <f>TEXT(Table1[[#This Row],[Date]],"mmmm")</f>
        <v>September</v>
      </c>
      <c r="E488" s="28">
        <v>1984.9037083333301</v>
      </c>
      <c r="F488" s="29">
        <v>51.942083333333301</v>
      </c>
      <c r="G488" s="30">
        <f t="shared" si="14"/>
        <v>9</v>
      </c>
      <c r="H488" s="30" t="s">
        <v>63</v>
      </c>
      <c r="I488" s="29"/>
      <c r="BL488" s="178"/>
      <c r="BM488" s="179"/>
      <c r="BN488" s="207"/>
      <c r="DG488" s="178"/>
      <c r="DH488" s="179"/>
    </row>
    <row r="489" spans="1:112" ht="14.25" customHeight="1">
      <c r="A489" s="27">
        <v>41883</v>
      </c>
      <c r="B489" s="27" t="str">
        <f>MONTH(Table1[[#This Row],[Trading Interval]])&amp; "/" &amp; DAY(Table1[[#This Row],[Trading Interval]]) &amp; "/" &amp; YEAR(Table1[[#This Row],[Trading Interval]])</f>
        <v>9/2/2018</v>
      </c>
      <c r="C489" s="224">
        <f>CHOOSE(MONTH(Table1[[#This Row],[Date]]),1,1,1,2,2,2,3,3,3,4,4,4)</f>
        <v>3</v>
      </c>
      <c r="D489" s="27" t="str">
        <f>TEXT(Table1[[#This Row],[Date]],"mmmm")</f>
        <v>September</v>
      </c>
      <c r="E489" s="28">
        <v>2259.3434166666598</v>
      </c>
      <c r="F489" s="29">
        <v>71.976583333333295</v>
      </c>
      <c r="G489" s="30">
        <f t="shared" si="14"/>
        <v>9</v>
      </c>
      <c r="H489" s="30" t="s">
        <v>63</v>
      </c>
      <c r="I489" s="29"/>
      <c r="BL489" s="176"/>
      <c r="BM489" s="177"/>
      <c r="BN489" s="206"/>
      <c r="DG489" s="176"/>
      <c r="DH489" s="177"/>
    </row>
    <row r="490" spans="1:112" ht="14.25" customHeight="1">
      <c r="A490" s="27">
        <v>41883.5</v>
      </c>
      <c r="B490" s="27" t="str">
        <f>MONTH(Table1[[#This Row],[Trading Interval]])&amp; "/" &amp; DAY(Table1[[#This Row],[Trading Interval]]) &amp; "/" &amp; YEAR(Table1[[#This Row],[Trading Interval]])</f>
        <v>9/2/2018</v>
      </c>
      <c r="C490" s="224">
        <f>CHOOSE(MONTH(Table1[[#This Row],[Date]]),1,1,1,2,2,2,3,3,3,4,4,4)</f>
        <v>3</v>
      </c>
      <c r="D490" s="27" t="str">
        <f>TEXT(Table1[[#This Row],[Date]],"mmmm")</f>
        <v>September</v>
      </c>
      <c r="E490" s="28">
        <v>2360.6292916666598</v>
      </c>
      <c r="F490" s="29">
        <v>55.570500000000003</v>
      </c>
      <c r="G490" s="30">
        <f t="shared" si="14"/>
        <v>9</v>
      </c>
      <c r="H490" s="30" t="s">
        <v>63</v>
      </c>
      <c r="I490" s="29"/>
      <c r="BL490" s="178"/>
      <c r="BM490" s="179"/>
      <c r="BN490" s="207"/>
      <c r="DG490" s="178"/>
      <c r="DH490" s="179"/>
    </row>
    <row r="491" spans="1:112" ht="14.25" customHeight="1">
      <c r="A491" s="27">
        <v>41884</v>
      </c>
      <c r="B491" s="27" t="str">
        <f>MONTH(Table1[[#This Row],[Trading Interval]])&amp; "/" &amp; DAY(Table1[[#This Row],[Trading Interval]]) &amp; "/" &amp; YEAR(Table1[[#This Row],[Trading Interval]])</f>
        <v>9/3/2018</v>
      </c>
      <c r="C491" s="224">
        <f>CHOOSE(MONTH(Table1[[#This Row],[Date]]),1,1,1,2,2,2,3,3,3,4,4,4)</f>
        <v>3</v>
      </c>
      <c r="D491" s="27" t="str">
        <f>TEXT(Table1[[#This Row],[Date]],"mmmm")</f>
        <v>September</v>
      </c>
      <c r="E491" s="28">
        <v>1846.40777272727</v>
      </c>
      <c r="F491" s="29">
        <v>35.178818181818102</v>
      </c>
      <c r="G491" s="30">
        <f t="shared" si="14"/>
        <v>9</v>
      </c>
      <c r="H491" s="30" t="s">
        <v>63</v>
      </c>
      <c r="I491" s="29"/>
      <c r="BL491" s="176"/>
      <c r="BM491" s="177"/>
      <c r="BN491" s="206"/>
      <c r="DG491" s="176"/>
      <c r="DH491" s="177"/>
    </row>
    <row r="492" spans="1:112" ht="14.25" customHeight="1">
      <c r="A492" s="27">
        <v>41884.5</v>
      </c>
      <c r="B492" s="27" t="str">
        <f>MONTH(Table1[[#This Row],[Trading Interval]])&amp; "/" &amp; DAY(Table1[[#This Row],[Trading Interval]]) &amp; "/" &amp; YEAR(Table1[[#This Row],[Trading Interval]])</f>
        <v>9/3/2018</v>
      </c>
      <c r="C492" s="224">
        <f>CHOOSE(MONTH(Table1[[#This Row],[Date]]),1,1,1,2,2,2,3,3,3,4,4,4)</f>
        <v>3</v>
      </c>
      <c r="D492" s="27" t="str">
        <f>TEXT(Table1[[#This Row],[Date]],"mmmm")</f>
        <v>September</v>
      </c>
      <c r="E492" s="28">
        <v>2621.3647499999902</v>
      </c>
      <c r="F492" s="29">
        <v>82.808583333333303</v>
      </c>
      <c r="G492" s="30">
        <f t="shared" si="14"/>
        <v>9</v>
      </c>
      <c r="H492" s="30" t="s">
        <v>63</v>
      </c>
      <c r="I492" s="29"/>
      <c r="BL492" s="178"/>
      <c r="BM492" s="179"/>
      <c r="BN492" s="207"/>
      <c r="DG492" s="178"/>
      <c r="DH492" s="179"/>
    </row>
    <row r="493" spans="1:112" ht="14.25" customHeight="1">
      <c r="A493" s="27">
        <v>41885</v>
      </c>
      <c r="B493" s="27" t="str">
        <f>MONTH(Table1[[#This Row],[Trading Interval]])&amp; "/" &amp; DAY(Table1[[#This Row],[Trading Interval]]) &amp; "/" &amp; YEAR(Table1[[#This Row],[Trading Interval]])</f>
        <v>9/4/2018</v>
      </c>
      <c r="C493" s="224">
        <f>CHOOSE(MONTH(Table1[[#This Row],[Date]]),1,1,1,2,2,2,3,3,3,4,4,4)</f>
        <v>3</v>
      </c>
      <c r="D493" s="27" t="str">
        <f>TEXT(Table1[[#This Row],[Date]],"mmmm")</f>
        <v>September</v>
      </c>
      <c r="E493" s="28">
        <v>1922.99563636363</v>
      </c>
      <c r="F493" s="29">
        <v>44.022727272727202</v>
      </c>
      <c r="G493" s="30">
        <f t="shared" si="14"/>
        <v>9</v>
      </c>
      <c r="H493" s="30" t="s">
        <v>63</v>
      </c>
      <c r="I493" s="29"/>
      <c r="BL493" s="176"/>
      <c r="BM493" s="177"/>
      <c r="BN493" s="206"/>
      <c r="DG493" s="176"/>
      <c r="DH493" s="177"/>
    </row>
    <row r="494" spans="1:112" ht="14.25" customHeight="1">
      <c r="A494" s="27">
        <v>41885.5</v>
      </c>
      <c r="B494" s="27" t="str">
        <f>MONTH(Table1[[#This Row],[Trading Interval]])&amp; "/" &amp; DAY(Table1[[#This Row],[Trading Interval]]) &amp; "/" &amp; YEAR(Table1[[#This Row],[Trading Interval]])</f>
        <v>9/4/2018</v>
      </c>
      <c r="C494" s="224">
        <f>CHOOSE(MONTH(Table1[[#This Row],[Date]]),1,1,1,2,2,2,3,3,3,4,4,4)</f>
        <v>3</v>
      </c>
      <c r="D494" s="27" t="str">
        <f>TEXT(Table1[[#This Row],[Date]],"mmmm")</f>
        <v>September</v>
      </c>
      <c r="E494" s="28">
        <v>2474.1590833333298</v>
      </c>
      <c r="F494" s="29">
        <v>80.227000000000004</v>
      </c>
      <c r="G494" s="30">
        <f t="shared" si="14"/>
        <v>9</v>
      </c>
      <c r="H494" s="30" t="s">
        <v>63</v>
      </c>
      <c r="I494" s="29"/>
      <c r="BL494" s="178"/>
      <c r="BM494" s="179"/>
      <c r="BN494" s="207"/>
      <c r="DG494" s="178"/>
      <c r="DH494" s="179"/>
    </row>
    <row r="495" spans="1:112" ht="14.25" customHeight="1">
      <c r="A495" s="27">
        <v>41886</v>
      </c>
      <c r="B495" s="27" t="str">
        <f>MONTH(Table1[[#This Row],[Trading Interval]])&amp; "/" &amp; DAY(Table1[[#This Row],[Trading Interval]]) &amp; "/" &amp; YEAR(Table1[[#This Row],[Trading Interval]])</f>
        <v>9/5/2018</v>
      </c>
      <c r="C495" s="224">
        <f>CHOOSE(MONTH(Table1[[#This Row],[Date]]),1,1,1,2,2,2,3,3,3,4,4,4)</f>
        <v>3</v>
      </c>
      <c r="D495" s="27" t="str">
        <f>TEXT(Table1[[#This Row],[Date]],"mmmm")</f>
        <v>September</v>
      </c>
      <c r="E495" s="28">
        <v>2056.328</v>
      </c>
      <c r="F495" s="29">
        <v>55.7558333333333</v>
      </c>
      <c r="G495" s="30">
        <f t="shared" si="14"/>
        <v>9</v>
      </c>
      <c r="H495" s="30" t="s">
        <v>63</v>
      </c>
      <c r="I495" s="29"/>
      <c r="BL495" s="176"/>
      <c r="BM495" s="177"/>
      <c r="BN495" s="206"/>
      <c r="DG495" s="176"/>
      <c r="DH495" s="177"/>
    </row>
    <row r="496" spans="1:112" ht="14.25" customHeight="1">
      <c r="A496" s="27">
        <v>41886.5</v>
      </c>
      <c r="B496" s="27" t="str">
        <f>MONTH(Table1[[#This Row],[Trading Interval]])&amp; "/" &amp; DAY(Table1[[#This Row],[Trading Interval]]) &amp; "/" &amp; YEAR(Table1[[#This Row],[Trading Interval]])</f>
        <v>9/5/2018</v>
      </c>
      <c r="C496" s="224">
        <f>CHOOSE(MONTH(Table1[[#This Row],[Date]]),1,1,1,2,2,2,3,3,3,4,4,4)</f>
        <v>3</v>
      </c>
      <c r="D496" s="27" t="str">
        <f>TEXT(Table1[[#This Row],[Date]],"mmmm")</f>
        <v>September</v>
      </c>
      <c r="E496" s="28">
        <v>2567.8376250000001</v>
      </c>
      <c r="F496" s="29">
        <v>62.750833333333297</v>
      </c>
      <c r="G496" s="30">
        <f t="shared" si="14"/>
        <v>9</v>
      </c>
      <c r="H496" s="30" t="s">
        <v>63</v>
      </c>
      <c r="I496" s="29"/>
      <c r="BL496" s="178"/>
      <c r="BM496" s="179"/>
      <c r="BN496" s="207"/>
      <c r="DG496" s="178"/>
      <c r="DH496" s="179"/>
    </row>
    <row r="497" spans="1:112" ht="14.25" customHeight="1">
      <c r="A497" s="27">
        <v>41887</v>
      </c>
      <c r="B497" s="27" t="str">
        <f>MONTH(Table1[[#This Row],[Trading Interval]])&amp; "/" &amp; DAY(Table1[[#This Row],[Trading Interval]]) &amp; "/" &amp; YEAR(Table1[[#This Row],[Trading Interval]])</f>
        <v>9/6/2018</v>
      </c>
      <c r="C497" s="224">
        <f>CHOOSE(MONTH(Table1[[#This Row],[Date]]),1,1,1,2,2,2,3,3,3,4,4,4)</f>
        <v>3</v>
      </c>
      <c r="D497" s="27" t="str">
        <f>TEXT(Table1[[#This Row],[Date]],"mmmm")</f>
        <v>September</v>
      </c>
      <c r="E497" s="28">
        <v>2030.3805833333299</v>
      </c>
      <c r="F497" s="29">
        <v>33.043333333333301</v>
      </c>
      <c r="G497" s="30">
        <f t="shared" si="14"/>
        <v>9</v>
      </c>
      <c r="H497" s="30" t="s">
        <v>63</v>
      </c>
      <c r="I497" s="29"/>
      <c r="BL497" s="176"/>
      <c r="BM497" s="177"/>
      <c r="BN497" s="206"/>
      <c r="DG497" s="176"/>
      <c r="DH497" s="177"/>
    </row>
    <row r="498" spans="1:112" ht="14.25" customHeight="1">
      <c r="A498" s="27">
        <v>41887.5</v>
      </c>
      <c r="B498" s="27" t="str">
        <f>MONTH(Table1[[#This Row],[Trading Interval]])&amp; "/" &amp; DAY(Table1[[#This Row],[Trading Interval]]) &amp; "/" &amp; YEAR(Table1[[#This Row],[Trading Interval]])</f>
        <v>9/6/2018</v>
      </c>
      <c r="C498" s="224">
        <f>CHOOSE(MONTH(Table1[[#This Row],[Date]]),1,1,1,2,2,2,3,3,3,4,4,4)</f>
        <v>3</v>
      </c>
      <c r="D498" s="27" t="str">
        <f>TEXT(Table1[[#This Row],[Date]],"mmmm")</f>
        <v>September</v>
      </c>
      <c r="E498" s="28">
        <v>2019.70716666666</v>
      </c>
      <c r="F498" s="29">
        <v>37.844583333333297</v>
      </c>
      <c r="G498" s="30">
        <f t="shared" si="14"/>
        <v>9</v>
      </c>
      <c r="H498" s="30" t="s">
        <v>63</v>
      </c>
      <c r="I498" s="29"/>
      <c r="BL498" s="178"/>
      <c r="BM498" s="179"/>
      <c r="BN498" s="207"/>
      <c r="DG498" s="178"/>
      <c r="DH498" s="179"/>
    </row>
    <row r="499" spans="1:112" ht="14.25" customHeight="1">
      <c r="A499" s="27">
        <v>41888</v>
      </c>
      <c r="B499" s="27" t="str">
        <f>MONTH(Table1[[#This Row],[Trading Interval]])&amp; "/" &amp; DAY(Table1[[#This Row],[Trading Interval]]) &amp; "/" &amp; YEAR(Table1[[#This Row],[Trading Interval]])</f>
        <v>9/7/2018</v>
      </c>
      <c r="C499" s="224">
        <f>CHOOSE(MONTH(Table1[[#This Row],[Date]]),1,1,1,2,2,2,3,3,3,4,4,4)</f>
        <v>3</v>
      </c>
      <c r="D499" s="27" t="str">
        <f>TEXT(Table1[[#This Row],[Date]],"mmmm")</f>
        <v>September</v>
      </c>
      <c r="E499" s="28">
        <v>1680.81474999999</v>
      </c>
      <c r="F499" s="29">
        <v>47.879999999999903</v>
      </c>
      <c r="G499" s="30">
        <f t="shared" si="14"/>
        <v>9</v>
      </c>
      <c r="H499" s="30" t="s">
        <v>63</v>
      </c>
      <c r="I499" s="29"/>
      <c r="BL499" s="176"/>
      <c r="BM499" s="177"/>
      <c r="BN499" s="206"/>
      <c r="DG499" s="176"/>
      <c r="DH499" s="177"/>
    </row>
    <row r="500" spans="1:112" ht="14.25" customHeight="1">
      <c r="A500" s="27">
        <v>41888.5</v>
      </c>
      <c r="B500" s="27" t="str">
        <f>MONTH(Table1[[#This Row],[Trading Interval]])&amp; "/" &amp; DAY(Table1[[#This Row],[Trading Interval]]) &amp; "/" &amp; YEAR(Table1[[#This Row],[Trading Interval]])</f>
        <v>9/7/2018</v>
      </c>
      <c r="C500" s="224">
        <f>CHOOSE(MONTH(Table1[[#This Row],[Date]]),1,1,1,2,2,2,3,3,3,4,4,4)</f>
        <v>3</v>
      </c>
      <c r="D500" s="27" t="str">
        <f>TEXT(Table1[[#This Row],[Date]],"mmmm")</f>
        <v>September</v>
      </c>
      <c r="E500" s="28">
        <v>2067.74695833333</v>
      </c>
      <c r="F500" s="29">
        <v>50.42</v>
      </c>
      <c r="G500" s="30">
        <f t="shared" si="14"/>
        <v>9</v>
      </c>
      <c r="H500" s="30" t="s">
        <v>63</v>
      </c>
      <c r="I500" s="29"/>
      <c r="BL500" s="178"/>
      <c r="BM500" s="179"/>
      <c r="BN500" s="207"/>
      <c r="DG500" s="178"/>
      <c r="DH500" s="179"/>
    </row>
    <row r="501" spans="1:112" ht="14.25" customHeight="1">
      <c r="A501" s="27">
        <v>41889</v>
      </c>
      <c r="B501" s="27" t="str">
        <f>MONTH(Table1[[#This Row],[Trading Interval]])&amp; "/" &amp; DAY(Table1[[#This Row],[Trading Interval]]) &amp; "/" &amp; YEAR(Table1[[#This Row],[Trading Interval]])</f>
        <v>9/8/2018</v>
      </c>
      <c r="C501" s="224">
        <f>CHOOSE(MONTH(Table1[[#This Row],[Date]]),1,1,1,2,2,2,3,3,3,4,4,4)</f>
        <v>3</v>
      </c>
      <c r="D501" s="27" t="str">
        <f>TEXT(Table1[[#This Row],[Date]],"mmmm")</f>
        <v>September</v>
      </c>
      <c r="E501" s="28">
        <v>2076.187375</v>
      </c>
      <c r="F501" s="29">
        <v>47.507083333333298</v>
      </c>
      <c r="G501" s="30">
        <f t="shared" si="14"/>
        <v>9</v>
      </c>
      <c r="H501" s="30" t="s">
        <v>63</v>
      </c>
      <c r="I501" s="29"/>
      <c r="BL501" s="176"/>
      <c r="BM501" s="177"/>
      <c r="BN501" s="206"/>
      <c r="DG501" s="176"/>
      <c r="DH501" s="177"/>
    </row>
    <row r="502" spans="1:112" ht="14.25" customHeight="1">
      <c r="A502" s="27">
        <v>41889.5</v>
      </c>
      <c r="B502" s="27" t="str">
        <f>MONTH(Table1[[#This Row],[Trading Interval]])&amp; "/" &amp; DAY(Table1[[#This Row],[Trading Interval]]) &amp; "/" &amp; YEAR(Table1[[#This Row],[Trading Interval]])</f>
        <v>9/8/2018</v>
      </c>
      <c r="C502" s="224">
        <f>CHOOSE(MONTH(Table1[[#This Row],[Date]]),1,1,1,2,2,2,3,3,3,4,4,4)</f>
        <v>3</v>
      </c>
      <c r="D502" s="27" t="str">
        <f>TEXT(Table1[[#This Row],[Date]],"mmmm")</f>
        <v>September</v>
      </c>
      <c r="E502" s="28">
        <v>2497.8737916666601</v>
      </c>
      <c r="F502" s="29">
        <v>74.433333333333294</v>
      </c>
      <c r="G502" s="30">
        <f t="shared" si="14"/>
        <v>9</v>
      </c>
      <c r="H502" s="30" t="s">
        <v>63</v>
      </c>
      <c r="I502" s="29"/>
      <c r="BL502" s="178"/>
      <c r="BM502" s="179"/>
      <c r="BN502" s="207"/>
      <c r="DG502" s="178"/>
      <c r="DH502" s="179"/>
    </row>
    <row r="503" spans="1:112" ht="14.25" customHeight="1">
      <c r="A503" s="27">
        <v>41890</v>
      </c>
      <c r="B503" s="27" t="str">
        <f>MONTH(Table1[[#This Row],[Trading Interval]])&amp; "/" &amp; DAY(Table1[[#This Row],[Trading Interval]]) &amp; "/" &amp; YEAR(Table1[[#This Row],[Trading Interval]])</f>
        <v>9/9/2018</v>
      </c>
      <c r="C503" s="224">
        <f>CHOOSE(MONTH(Table1[[#This Row],[Date]]),1,1,1,2,2,2,3,3,3,4,4,4)</f>
        <v>3</v>
      </c>
      <c r="D503" s="27" t="str">
        <f>TEXT(Table1[[#This Row],[Date]],"mmmm")</f>
        <v>September</v>
      </c>
      <c r="E503" s="28">
        <v>1934.8973333333299</v>
      </c>
      <c r="F503" s="29">
        <v>72.467083333333306</v>
      </c>
      <c r="G503" s="30">
        <f t="shared" si="14"/>
        <v>9</v>
      </c>
      <c r="H503" s="30" t="s">
        <v>63</v>
      </c>
      <c r="I503" s="29"/>
      <c r="BL503" s="176"/>
      <c r="BM503" s="177"/>
      <c r="BN503" s="206"/>
      <c r="DG503" s="176"/>
      <c r="DH503" s="177"/>
    </row>
    <row r="504" spans="1:112" ht="14.25" customHeight="1">
      <c r="A504" s="27">
        <v>41890.5</v>
      </c>
      <c r="B504" s="27" t="str">
        <f>MONTH(Table1[[#This Row],[Trading Interval]])&amp; "/" &amp; DAY(Table1[[#This Row],[Trading Interval]]) &amp; "/" &amp; YEAR(Table1[[#This Row],[Trading Interval]])</f>
        <v>9/9/2018</v>
      </c>
      <c r="C504" s="224">
        <f>CHOOSE(MONTH(Table1[[#This Row],[Date]]),1,1,1,2,2,2,3,3,3,4,4,4)</f>
        <v>3</v>
      </c>
      <c r="D504" s="27" t="str">
        <f>TEXT(Table1[[#This Row],[Date]],"mmmm")</f>
        <v>September</v>
      </c>
      <c r="E504" s="28">
        <v>2169.9367916666602</v>
      </c>
      <c r="F504" s="29">
        <v>77.196250000000006</v>
      </c>
      <c r="G504" s="30">
        <f t="shared" si="14"/>
        <v>9</v>
      </c>
      <c r="H504" s="30" t="s">
        <v>63</v>
      </c>
      <c r="I504" s="29"/>
      <c r="BL504" s="178"/>
      <c r="BM504" s="179"/>
      <c r="BN504" s="207"/>
      <c r="DG504" s="178"/>
      <c r="DH504" s="179"/>
    </row>
    <row r="505" spans="1:112" ht="14.25" customHeight="1">
      <c r="A505" s="27">
        <v>41891</v>
      </c>
      <c r="B505" s="27" t="str">
        <f>MONTH(Table1[[#This Row],[Trading Interval]])&amp; "/" &amp; DAY(Table1[[#This Row],[Trading Interval]]) &amp; "/" &amp; YEAR(Table1[[#This Row],[Trading Interval]])</f>
        <v>9/10/2018</v>
      </c>
      <c r="C505" s="224">
        <f>CHOOSE(MONTH(Table1[[#This Row],[Date]]),1,1,1,2,2,2,3,3,3,4,4,4)</f>
        <v>3</v>
      </c>
      <c r="D505" s="27" t="str">
        <f>TEXT(Table1[[#This Row],[Date]],"mmmm")</f>
        <v>September</v>
      </c>
      <c r="E505" s="28">
        <v>1909.34512499999</v>
      </c>
      <c r="F505" s="29">
        <v>52.41</v>
      </c>
      <c r="G505" s="30">
        <f t="shared" si="14"/>
        <v>9</v>
      </c>
      <c r="H505" s="30" t="s">
        <v>63</v>
      </c>
      <c r="I505" s="29"/>
      <c r="BL505" s="176"/>
      <c r="BM505" s="177"/>
      <c r="BN505" s="206"/>
      <c r="DG505" s="176"/>
      <c r="DH505" s="177"/>
    </row>
    <row r="506" spans="1:112" ht="14.25" customHeight="1">
      <c r="A506" s="27">
        <v>41891.5</v>
      </c>
      <c r="B506" s="27" t="str">
        <f>MONTH(Table1[[#This Row],[Trading Interval]])&amp; "/" &amp; DAY(Table1[[#This Row],[Trading Interval]]) &amp; "/" &amp; YEAR(Table1[[#This Row],[Trading Interval]])</f>
        <v>9/10/2018</v>
      </c>
      <c r="C506" s="224">
        <f>CHOOSE(MONTH(Table1[[#This Row],[Date]]),1,1,1,2,2,2,3,3,3,4,4,4)</f>
        <v>3</v>
      </c>
      <c r="D506" s="27" t="str">
        <f>TEXT(Table1[[#This Row],[Date]],"mmmm")</f>
        <v>September</v>
      </c>
      <c r="E506" s="28">
        <v>2149.7494166666602</v>
      </c>
      <c r="F506" s="29">
        <v>73.879999999999896</v>
      </c>
      <c r="G506" s="30">
        <f t="shared" si="14"/>
        <v>9</v>
      </c>
      <c r="H506" s="30" t="s">
        <v>63</v>
      </c>
      <c r="I506" s="29"/>
      <c r="BL506" s="178"/>
      <c r="BM506" s="179"/>
      <c r="BN506" s="207"/>
      <c r="DG506" s="178"/>
      <c r="DH506" s="179"/>
    </row>
    <row r="507" spans="1:112" ht="14.25" customHeight="1">
      <c r="A507" s="27">
        <v>41892</v>
      </c>
      <c r="B507" s="27" t="str">
        <f>MONTH(Table1[[#This Row],[Trading Interval]])&amp; "/" &amp; DAY(Table1[[#This Row],[Trading Interval]]) &amp; "/" &amp; YEAR(Table1[[#This Row],[Trading Interval]])</f>
        <v>9/11/2018</v>
      </c>
      <c r="C507" s="224">
        <f>CHOOSE(MONTH(Table1[[#This Row],[Date]]),1,1,1,2,2,2,3,3,3,4,4,4)</f>
        <v>3</v>
      </c>
      <c r="D507" s="27" t="str">
        <f>TEXT(Table1[[#This Row],[Date]],"mmmm")</f>
        <v>September</v>
      </c>
      <c r="E507" s="28">
        <v>1873.6608333333299</v>
      </c>
      <c r="F507" s="29">
        <v>62.469166666666602</v>
      </c>
      <c r="G507" s="30">
        <f t="shared" si="14"/>
        <v>9</v>
      </c>
      <c r="H507" s="30" t="s">
        <v>63</v>
      </c>
      <c r="I507" s="29"/>
      <c r="BL507" s="176"/>
      <c r="BM507" s="177"/>
      <c r="BN507" s="206"/>
      <c r="DG507" s="176"/>
      <c r="DH507" s="177"/>
    </row>
    <row r="508" spans="1:112" ht="14.25" customHeight="1">
      <c r="A508" s="27">
        <v>41892.5</v>
      </c>
      <c r="B508" s="27" t="str">
        <f>MONTH(Table1[[#This Row],[Trading Interval]])&amp; "/" &amp; DAY(Table1[[#This Row],[Trading Interval]]) &amp; "/" &amp; YEAR(Table1[[#This Row],[Trading Interval]])</f>
        <v>9/11/2018</v>
      </c>
      <c r="C508" s="224">
        <f>CHOOSE(MONTH(Table1[[#This Row],[Date]]),1,1,1,2,2,2,3,3,3,4,4,4)</f>
        <v>3</v>
      </c>
      <c r="D508" s="27" t="str">
        <f>TEXT(Table1[[#This Row],[Date]],"mmmm")</f>
        <v>September</v>
      </c>
      <c r="E508" s="28">
        <v>2116.88016666666</v>
      </c>
      <c r="F508" s="29">
        <v>70.363333333333301</v>
      </c>
      <c r="G508" s="30">
        <f t="shared" si="14"/>
        <v>9</v>
      </c>
      <c r="H508" s="30" t="s">
        <v>63</v>
      </c>
      <c r="I508" s="29"/>
      <c r="BL508" s="178"/>
      <c r="BM508" s="179"/>
      <c r="BN508" s="207"/>
      <c r="DG508" s="178"/>
      <c r="DH508" s="179"/>
    </row>
    <row r="509" spans="1:112" ht="14.25" customHeight="1">
      <c r="A509" s="27">
        <v>41893</v>
      </c>
      <c r="B509" s="27" t="str">
        <f>MONTH(Table1[[#This Row],[Trading Interval]])&amp; "/" &amp; DAY(Table1[[#This Row],[Trading Interval]]) &amp; "/" &amp; YEAR(Table1[[#This Row],[Trading Interval]])</f>
        <v>9/12/2018</v>
      </c>
      <c r="C509" s="224">
        <f>CHOOSE(MONTH(Table1[[#This Row],[Date]]),1,1,1,2,2,2,3,3,3,4,4,4)</f>
        <v>3</v>
      </c>
      <c r="D509" s="27" t="str">
        <f>TEXT(Table1[[#This Row],[Date]],"mmmm")</f>
        <v>September</v>
      </c>
      <c r="E509" s="28">
        <v>1699.7154166666601</v>
      </c>
      <c r="F509" s="29">
        <v>48.371249999999897</v>
      </c>
      <c r="G509" s="30">
        <f t="shared" si="14"/>
        <v>9</v>
      </c>
      <c r="H509" s="30" t="s">
        <v>63</v>
      </c>
      <c r="I509" s="29"/>
      <c r="BL509" s="176"/>
      <c r="BM509" s="177"/>
      <c r="BN509" s="206"/>
      <c r="DG509" s="176"/>
      <c r="DH509" s="177"/>
    </row>
    <row r="510" spans="1:112" ht="14.25" customHeight="1">
      <c r="A510" s="27">
        <v>41893.5</v>
      </c>
      <c r="B510" s="27" t="str">
        <f>MONTH(Table1[[#This Row],[Trading Interval]])&amp; "/" &amp; DAY(Table1[[#This Row],[Trading Interval]]) &amp; "/" &amp; YEAR(Table1[[#This Row],[Trading Interval]])</f>
        <v>9/12/2018</v>
      </c>
      <c r="C510" s="224">
        <f>CHOOSE(MONTH(Table1[[#This Row],[Date]]),1,1,1,2,2,2,3,3,3,4,4,4)</f>
        <v>3</v>
      </c>
      <c r="D510" s="27" t="str">
        <f>TEXT(Table1[[#This Row],[Date]],"mmmm")</f>
        <v>September</v>
      </c>
      <c r="E510" s="28">
        <v>2109.2648749999998</v>
      </c>
      <c r="F510" s="29">
        <v>88.029583333333306</v>
      </c>
      <c r="G510" s="30">
        <f t="shared" si="14"/>
        <v>9</v>
      </c>
      <c r="H510" s="30" t="s">
        <v>63</v>
      </c>
      <c r="I510" s="29"/>
      <c r="BL510" s="178"/>
      <c r="BM510" s="179"/>
      <c r="BN510" s="207"/>
      <c r="DG510" s="178"/>
      <c r="DH510" s="179"/>
    </row>
    <row r="511" spans="1:112" ht="14.25" customHeight="1">
      <c r="A511" s="27">
        <v>41894</v>
      </c>
      <c r="B511" s="27" t="str">
        <f>MONTH(Table1[[#This Row],[Trading Interval]])&amp; "/" &amp; DAY(Table1[[#This Row],[Trading Interval]]) &amp; "/" &amp; YEAR(Table1[[#This Row],[Trading Interval]])</f>
        <v>9/13/2018</v>
      </c>
      <c r="C511" s="224">
        <f>CHOOSE(MONTH(Table1[[#This Row],[Date]]),1,1,1,2,2,2,3,3,3,4,4,4)</f>
        <v>3</v>
      </c>
      <c r="D511" s="27" t="str">
        <f>TEXT(Table1[[#This Row],[Date]],"mmmm")</f>
        <v>September</v>
      </c>
      <c r="E511" s="28">
        <v>1848.3395416666599</v>
      </c>
      <c r="F511" s="29">
        <v>51.335833333333298</v>
      </c>
      <c r="G511" s="30">
        <f t="shared" si="14"/>
        <v>9</v>
      </c>
      <c r="H511" s="30" t="s">
        <v>63</v>
      </c>
      <c r="I511" s="29"/>
      <c r="BL511" s="176"/>
      <c r="BM511" s="177"/>
      <c r="BN511" s="206"/>
      <c r="DG511" s="176"/>
      <c r="DH511" s="177"/>
    </row>
    <row r="512" spans="1:112" ht="14.25" customHeight="1">
      <c r="A512" s="27">
        <v>41894.5</v>
      </c>
      <c r="B512" s="27" t="str">
        <f>MONTH(Table1[[#This Row],[Trading Interval]])&amp; "/" &amp; DAY(Table1[[#This Row],[Trading Interval]]) &amp; "/" &amp; YEAR(Table1[[#This Row],[Trading Interval]])</f>
        <v>9/13/2018</v>
      </c>
      <c r="C512" s="224">
        <f>CHOOSE(MONTH(Table1[[#This Row],[Date]]),1,1,1,2,2,2,3,3,3,4,4,4)</f>
        <v>3</v>
      </c>
      <c r="D512" s="27" t="str">
        <f>TEXT(Table1[[#This Row],[Date]],"mmmm")</f>
        <v>September</v>
      </c>
      <c r="E512" s="28">
        <v>2107.09733333333</v>
      </c>
      <c r="F512" s="29">
        <v>65.329583333333304</v>
      </c>
      <c r="G512" s="30">
        <f t="shared" si="14"/>
        <v>9</v>
      </c>
      <c r="H512" s="30" t="s">
        <v>63</v>
      </c>
      <c r="I512" s="29"/>
      <c r="BL512" s="178"/>
      <c r="BM512" s="179"/>
      <c r="BN512" s="207"/>
      <c r="DG512" s="178"/>
      <c r="DH512" s="179"/>
    </row>
    <row r="513" spans="1:112" ht="14.25" customHeight="1">
      <c r="A513" s="27">
        <v>41895</v>
      </c>
      <c r="B513" s="27" t="str">
        <f>MONTH(Table1[[#This Row],[Trading Interval]])&amp; "/" &amp; DAY(Table1[[#This Row],[Trading Interval]]) &amp; "/" &amp; YEAR(Table1[[#This Row],[Trading Interval]])</f>
        <v>9/14/2018</v>
      </c>
      <c r="C513" s="224">
        <f>CHOOSE(MONTH(Table1[[#This Row],[Date]]),1,1,1,2,2,2,3,3,3,4,4,4)</f>
        <v>3</v>
      </c>
      <c r="D513" s="27" t="str">
        <f>TEXT(Table1[[#This Row],[Date]],"mmmm")</f>
        <v>September</v>
      </c>
      <c r="E513" s="28">
        <v>2006.9661249999999</v>
      </c>
      <c r="F513" s="29">
        <v>53.769999999999897</v>
      </c>
      <c r="G513" s="30">
        <f t="shared" si="14"/>
        <v>9</v>
      </c>
      <c r="H513" s="30" t="s">
        <v>63</v>
      </c>
      <c r="I513" s="29"/>
      <c r="BL513" s="176"/>
      <c r="BM513" s="177"/>
      <c r="BN513" s="206"/>
      <c r="DG513" s="176"/>
      <c r="DH513" s="177"/>
    </row>
    <row r="514" spans="1:112" ht="14.25" customHeight="1">
      <c r="A514" s="27">
        <v>41895.5</v>
      </c>
      <c r="B514" s="27" t="str">
        <f>MONTH(Table1[[#This Row],[Trading Interval]])&amp; "/" &amp; DAY(Table1[[#This Row],[Trading Interval]]) &amp; "/" &amp; YEAR(Table1[[#This Row],[Trading Interval]])</f>
        <v>9/14/2018</v>
      </c>
      <c r="C514" s="224">
        <f>CHOOSE(MONTH(Table1[[#This Row],[Date]]),1,1,1,2,2,2,3,3,3,4,4,4)</f>
        <v>3</v>
      </c>
      <c r="D514" s="27" t="str">
        <f>TEXT(Table1[[#This Row],[Date]],"mmmm")</f>
        <v>September</v>
      </c>
      <c r="E514" s="28">
        <v>2248.7629999999999</v>
      </c>
      <c r="F514" s="29">
        <v>63.956999999999901</v>
      </c>
      <c r="G514" s="30">
        <f t="shared" si="14"/>
        <v>9</v>
      </c>
      <c r="H514" s="30" t="s">
        <v>63</v>
      </c>
      <c r="I514" s="29"/>
      <c r="BL514" s="178"/>
      <c r="BM514" s="179"/>
      <c r="BN514" s="207"/>
      <c r="DG514" s="178"/>
      <c r="DH514" s="179"/>
    </row>
    <row r="515" spans="1:112" ht="14.25" customHeight="1">
      <c r="A515" s="27">
        <v>41896</v>
      </c>
      <c r="B515" s="27" t="str">
        <f>MONTH(Table1[[#This Row],[Trading Interval]])&amp; "/" &amp; DAY(Table1[[#This Row],[Trading Interval]]) &amp; "/" &amp; YEAR(Table1[[#This Row],[Trading Interval]])</f>
        <v>9/15/2018</v>
      </c>
      <c r="C515" s="224">
        <f>CHOOSE(MONTH(Table1[[#This Row],[Date]]),1,1,1,2,2,2,3,3,3,4,4,4)</f>
        <v>3</v>
      </c>
      <c r="D515" s="27" t="str">
        <f>TEXT(Table1[[#This Row],[Date]],"mmmm")</f>
        <v>September</v>
      </c>
      <c r="E515" s="28">
        <v>1784.0219999999999</v>
      </c>
      <c r="F515" s="29">
        <v>51.338749999999997</v>
      </c>
      <c r="G515" s="30">
        <f t="shared" ref="G515:G578" si="15">MONTH(A515)</f>
        <v>9</v>
      </c>
      <c r="H515" s="30" t="s">
        <v>63</v>
      </c>
      <c r="I515" s="29"/>
      <c r="BL515" s="176"/>
      <c r="BM515" s="177"/>
      <c r="BN515" s="206"/>
      <c r="DG515" s="176"/>
      <c r="DH515" s="177"/>
    </row>
    <row r="516" spans="1:112" ht="14.25" customHeight="1">
      <c r="A516" s="27">
        <v>41896.5</v>
      </c>
      <c r="B516" s="27" t="str">
        <f>MONTH(Table1[[#This Row],[Trading Interval]])&amp; "/" &amp; DAY(Table1[[#This Row],[Trading Interval]]) &amp; "/" &amp; YEAR(Table1[[#This Row],[Trading Interval]])</f>
        <v>9/15/2018</v>
      </c>
      <c r="C516" s="224">
        <f>CHOOSE(MONTH(Table1[[#This Row],[Date]]),1,1,1,2,2,2,3,3,3,4,4,4)</f>
        <v>3</v>
      </c>
      <c r="D516" s="27" t="str">
        <f>TEXT(Table1[[#This Row],[Date]],"mmmm")</f>
        <v>September</v>
      </c>
      <c r="E516" s="28">
        <v>2240.7224999999999</v>
      </c>
      <c r="F516" s="29">
        <v>54.9345833333333</v>
      </c>
      <c r="G516" s="30">
        <f t="shared" si="15"/>
        <v>9</v>
      </c>
      <c r="H516" s="30" t="s">
        <v>63</v>
      </c>
      <c r="I516" s="29"/>
      <c r="BL516" s="178"/>
      <c r="BM516" s="179"/>
      <c r="BN516" s="207"/>
      <c r="DG516" s="178"/>
      <c r="DH516" s="179"/>
    </row>
    <row r="517" spans="1:112" ht="14.25" customHeight="1">
      <c r="A517" s="27">
        <v>41897</v>
      </c>
      <c r="B517" s="27" t="str">
        <f>MONTH(Table1[[#This Row],[Trading Interval]])&amp; "/" &amp; DAY(Table1[[#This Row],[Trading Interval]]) &amp; "/" &amp; YEAR(Table1[[#This Row],[Trading Interval]])</f>
        <v>9/16/2018</v>
      </c>
      <c r="C517" s="224">
        <f>CHOOSE(MONTH(Table1[[#This Row],[Date]]),1,1,1,2,2,2,3,3,3,4,4,4)</f>
        <v>3</v>
      </c>
      <c r="D517" s="27" t="str">
        <f>TEXT(Table1[[#This Row],[Date]],"mmmm")</f>
        <v>September</v>
      </c>
      <c r="E517" s="28">
        <v>1836.4853333333299</v>
      </c>
      <c r="F517" s="29">
        <v>34.522500000000001</v>
      </c>
      <c r="G517" s="30">
        <f t="shared" si="15"/>
        <v>9</v>
      </c>
      <c r="H517" s="30" t="s">
        <v>63</v>
      </c>
      <c r="I517" s="29"/>
      <c r="BL517" s="176"/>
      <c r="BM517" s="177"/>
      <c r="BN517" s="206"/>
      <c r="DG517" s="176"/>
      <c r="DH517" s="177"/>
    </row>
    <row r="518" spans="1:112" ht="14.25" customHeight="1">
      <c r="A518" s="27">
        <v>41897.5</v>
      </c>
      <c r="B518" s="27" t="str">
        <f>MONTH(Table1[[#This Row],[Trading Interval]])&amp; "/" &amp; DAY(Table1[[#This Row],[Trading Interval]]) &amp; "/" &amp; YEAR(Table1[[#This Row],[Trading Interval]])</f>
        <v>9/16/2018</v>
      </c>
      <c r="C518" s="224">
        <f>CHOOSE(MONTH(Table1[[#This Row],[Date]]),1,1,1,2,2,2,3,3,3,4,4,4)</f>
        <v>3</v>
      </c>
      <c r="D518" s="27" t="str">
        <f>TEXT(Table1[[#This Row],[Date]],"mmmm")</f>
        <v>September</v>
      </c>
      <c r="E518" s="28">
        <v>2042.4563333333299</v>
      </c>
      <c r="F518" s="29">
        <v>54.936250000000001</v>
      </c>
      <c r="G518" s="30">
        <f t="shared" si="15"/>
        <v>9</v>
      </c>
      <c r="H518" s="30" t="s">
        <v>63</v>
      </c>
      <c r="I518" s="29"/>
      <c r="BL518" s="178"/>
      <c r="BM518" s="179"/>
      <c r="BN518" s="207"/>
      <c r="DG518" s="178"/>
      <c r="DH518" s="179"/>
    </row>
    <row r="519" spans="1:112" ht="14.25" customHeight="1">
      <c r="A519" s="27">
        <v>41898</v>
      </c>
      <c r="B519" s="27" t="str">
        <f>MONTH(Table1[[#This Row],[Trading Interval]])&amp; "/" &amp; DAY(Table1[[#This Row],[Trading Interval]]) &amp; "/" &amp; YEAR(Table1[[#This Row],[Trading Interval]])</f>
        <v>9/17/2018</v>
      </c>
      <c r="C519" s="224">
        <f>CHOOSE(MONTH(Table1[[#This Row],[Date]]),1,1,1,2,2,2,3,3,3,4,4,4)</f>
        <v>3</v>
      </c>
      <c r="D519" s="27" t="str">
        <f>TEXT(Table1[[#This Row],[Date]],"mmmm")</f>
        <v>September</v>
      </c>
      <c r="E519" s="28">
        <v>2023.1317916666601</v>
      </c>
      <c r="F519" s="29">
        <v>51.0729166666666</v>
      </c>
      <c r="G519" s="30">
        <f t="shared" si="15"/>
        <v>9</v>
      </c>
      <c r="H519" s="30" t="s">
        <v>63</v>
      </c>
      <c r="I519" s="29"/>
      <c r="BL519" s="176"/>
      <c r="BM519" s="177"/>
      <c r="BN519" s="206"/>
      <c r="DG519" s="176"/>
      <c r="DH519" s="177"/>
    </row>
    <row r="520" spans="1:112" ht="14.25" customHeight="1">
      <c r="A520" s="27">
        <v>41898.5</v>
      </c>
      <c r="B520" s="27" t="str">
        <f>MONTH(Table1[[#This Row],[Trading Interval]])&amp; "/" &amp; DAY(Table1[[#This Row],[Trading Interval]]) &amp; "/" &amp; YEAR(Table1[[#This Row],[Trading Interval]])</f>
        <v>9/17/2018</v>
      </c>
      <c r="C520" s="224">
        <f>CHOOSE(MONTH(Table1[[#This Row],[Date]]),1,1,1,2,2,2,3,3,3,4,4,4)</f>
        <v>3</v>
      </c>
      <c r="D520" s="27" t="str">
        <f>TEXT(Table1[[#This Row],[Date]],"mmmm")</f>
        <v>September</v>
      </c>
      <c r="E520" s="28">
        <v>2365.6989999999901</v>
      </c>
      <c r="F520" s="29">
        <v>52.2945833333333</v>
      </c>
      <c r="G520" s="30">
        <f t="shared" si="15"/>
        <v>9</v>
      </c>
      <c r="H520" s="30" t="s">
        <v>63</v>
      </c>
      <c r="I520" s="29"/>
      <c r="BL520" s="178"/>
      <c r="BM520" s="179"/>
      <c r="BN520" s="207"/>
      <c r="DG520" s="178"/>
      <c r="DH520" s="179"/>
    </row>
    <row r="521" spans="1:112" ht="14.25" customHeight="1">
      <c r="A521" s="27">
        <v>41899</v>
      </c>
      <c r="B521" s="27" t="str">
        <f>MONTH(Table1[[#This Row],[Trading Interval]])&amp; "/" &amp; DAY(Table1[[#This Row],[Trading Interval]]) &amp; "/" &amp; YEAR(Table1[[#This Row],[Trading Interval]])</f>
        <v>9/18/2018</v>
      </c>
      <c r="C521" s="224">
        <f>CHOOSE(MONTH(Table1[[#This Row],[Date]]),1,1,1,2,2,2,3,3,3,4,4,4)</f>
        <v>3</v>
      </c>
      <c r="D521" s="27" t="str">
        <f>TEXT(Table1[[#This Row],[Date]],"mmmm")</f>
        <v>September</v>
      </c>
      <c r="E521" s="28">
        <v>2014.6587499999901</v>
      </c>
      <c r="F521" s="29">
        <v>44.726666666666603</v>
      </c>
      <c r="G521" s="30">
        <f t="shared" si="15"/>
        <v>9</v>
      </c>
      <c r="H521" s="30" t="s">
        <v>63</v>
      </c>
      <c r="I521" s="29"/>
      <c r="BL521" s="176"/>
      <c r="BM521" s="177"/>
      <c r="BN521" s="206"/>
      <c r="DG521" s="176"/>
      <c r="DH521" s="177"/>
    </row>
    <row r="522" spans="1:112" ht="14.25" customHeight="1">
      <c r="A522" s="27">
        <v>41899.5</v>
      </c>
      <c r="B522" s="27" t="str">
        <f>MONTH(Table1[[#This Row],[Trading Interval]])&amp; "/" &amp; DAY(Table1[[#This Row],[Trading Interval]]) &amp; "/" &amp; YEAR(Table1[[#This Row],[Trading Interval]])</f>
        <v>9/18/2018</v>
      </c>
      <c r="C522" s="224">
        <f>CHOOSE(MONTH(Table1[[#This Row],[Date]]),1,1,1,2,2,2,3,3,3,4,4,4)</f>
        <v>3</v>
      </c>
      <c r="D522" s="27" t="str">
        <f>TEXT(Table1[[#This Row],[Date]],"mmmm")</f>
        <v>September</v>
      </c>
      <c r="E522" s="28">
        <v>2307.1498749999901</v>
      </c>
      <c r="F522" s="29">
        <v>77.517499999999998</v>
      </c>
      <c r="G522" s="30">
        <f t="shared" si="15"/>
        <v>9</v>
      </c>
      <c r="H522" s="30" t="s">
        <v>63</v>
      </c>
      <c r="I522" s="29"/>
      <c r="BL522" s="178"/>
      <c r="BM522" s="179"/>
      <c r="BN522" s="207"/>
      <c r="DG522" s="178"/>
      <c r="DH522" s="179"/>
    </row>
    <row r="523" spans="1:112" ht="14.25" customHeight="1">
      <c r="A523" s="27">
        <v>41900</v>
      </c>
      <c r="B523" s="27" t="str">
        <f>MONTH(Table1[[#This Row],[Trading Interval]])&amp; "/" &amp; DAY(Table1[[#This Row],[Trading Interval]]) &amp; "/" &amp; YEAR(Table1[[#This Row],[Trading Interval]])</f>
        <v>9/19/2018</v>
      </c>
      <c r="C523" s="224">
        <f>CHOOSE(MONTH(Table1[[#This Row],[Date]]),1,1,1,2,2,2,3,3,3,4,4,4)</f>
        <v>3</v>
      </c>
      <c r="D523" s="27" t="str">
        <f>TEXT(Table1[[#This Row],[Date]],"mmmm")</f>
        <v>September</v>
      </c>
      <c r="E523" s="28">
        <v>2004.1671249999999</v>
      </c>
      <c r="F523" s="29">
        <v>49.554583333333298</v>
      </c>
      <c r="G523" s="30">
        <f t="shared" si="15"/>
        <v>9</v>
      </c>
      <c r="H523" s="30" t="s">
        <v>63</v>
      </c>
      <c r="I523" s="29"/>
      <c r="BL523" s="176"/>
      <c r="BM523" s="177"/>
      <c r="BN523" s="206"/>
      <c r="DG523" s="176"/>
      <c r="DH523" s="177"/>
    </row>
    <row r="524" spans="1:112" ht="14.25" customHeight="1">
      <c r="A524" s="27">
        <v>41900.5</v>
      </c>
      <c r="B524" s="27" t="str">
        <f>MONTH(Table1[[#This Row],[Trading Interval]])&amp; "/" &amp; DAY(Table1[[#This Row],[Trading Interval]]) &amp; "/" &amp; YEAR(Table1[[#This Row],[Trading Interval]])</f>
        <v>9/19/2018</v>
      </c>
      <c r="C524" s="224">
        <f>CHOOSE(MONTH(Table1[[#This Row],[Date]]),1,1,1,2,2,2,3,3,3,4,4,4)</f>
        <v>3</v>
      </c>
      <c r="D524" s="27" t="str">
        <f>TEXT(Table1[[#This Row],[Date]],"mmmm")</f>
        <v>September</v>
      </c>
      <c r="E524" s="28">
        <v>2271.43324999999</v>
      </c>
      <c r="F524" s="29">
        <v>52.442916666666598</v>
      </c>
      <c r="G524" s="30">
        <f t="shared" si="15"/>
        <v>9</v>
      </c>
      <c r="H524" s="30" t="s">
        <v>63</v>
      </c>
      <c r="I524" s="29"/>
      <c r="BL524" s="178"/>
      <c r="BM524" s="179"/>
      <c r="BN524" s="207"/>
      <c r="DG524" s="178"/>
      <c r="DH524" s="179"/>
    </row>
    <row r="525" spans="1:112" ht="14.25" customHeight="1">
      <c r="A525" s="27">
        <v>41901</v>
      </c>
      <c r="B525" s="27" t="str">
        <f>MONTH(Table1[[#This Row],[Trading Interval]])&amp; "/" &amp; DAY(Table1[[#This Row],[Trading Interval]]) &amp; "/" &amp; YEAR(Table1[[#This Row],[Trading Interval]])</f>
        <v>9/20/2018</v>
      </c>
      <c r="C525" s="224">
        <f>CHOOSE(MONTH(Table1[[#This Row],[Date]]),1,1,1,2,2,2,3,3,3,4,4,4)</f>
        <v>3</v>
      </c>
      <c r="D525" s="27" t="str">
        <f>TEXT(Table1[[#This Row],[Date]],"mmmm")</f>
        <v>September</v>
      </c>
      <c r="E525" s="28">
        <v>1920.9021250000001</v>
      </c>
      <c r="F525" s="29">
        <v>49.8287499999999</v>
      </c>
      <c r="G525" s="30">
        <f t="shared" si="15"/>
        <v>9</v>
      </c>
      <c r="H525" s="30" t="s">
        <v>63</v>
      </c>
      <c r="I525" s="29"/>
      <c r="BL525" s="176"/>
      <c r="BM525" s="177"/>
      <c r="BN525" s="206"/>
      <c r="DG525" s="176"/>
      <c r="DH525" s="177"/>
    </row>
    <row r="526" spans="1:112" ht="14.25" customHeight="1">
      <c r="A526" s="27">
        <v>41901.5</v>
      </c>
      <c r="B526" s="27" t="str">
        <f>MONTH(Table1[[#This Row],[Trading Interval]])&amp; "/" &amp; DAY(Table1[[#This Row],[Trading Interval]]) &amp; "/" &amp; YEAR(Table1[[#This Row],[Trading Interval]])</f>
        <v>9/20/2018</v>
      </c>
      <c r="C526" s="224">
        <f>CHOOSE(MONTH(Table1[[#This Row],[Date]]),1,1,1,2,2,2,3,3,3,4,4,4)</f>
        <v>3</v>
      </c>
      <c r="D526" s="27" t="str">
        <f>TEXT(Table1[[#This Row],[Date]],"mmmm")</f>
        <v>September</v>
      </c>
      <c r="E526" s="28">
        <v>2218.1039999999998</v>
      </c>
      <c r="F526" s="29">
        <v>67.549583333333302</v>
      </c>
      <c r="G526" s="30">
        <f t="shared" si="15"/>
        <v>9</v>
      </c>
      <c r="H526" s="30" t="s">
        <v>63</v>
      </c>
      <c r="I526" s="29"/>
      <c r="BL526" s="178"/>
      <c r="BM526" s="179"/>
      <c r="BN526" s="207"/>
      <c r="DG526" s="178"/>
      <c r="DH526" s="179"/>
    </row>
    <row r="527" spans="1:112" ht="14.25" customHeight="1">
      <c r="A527" s="27">
        <v>41902</v>
      </c>
      <c r="B527" s="27" t="str">
        <f>MONTH(Table1[[#This Row],[Trading Interval]])&amp; "/" &amp; DAY(Table1[[#This Row],[Trading Interval]]) &amp; "/" &amp; YEAR(Table1[[#This Row],[Trading Interval]])</f>
        <v>9/21/2018</v>
      </c>
      <c r="C527" s="224">
        <f>CHOOSE(MONTH(Table1[[#This Row],[Date]]),1,1,1,2,2,2,3,3,3,4,4,4)</f>
        <v>3</v>
      </c>
      <c r="D527" s="27" t="str">
        <f>TEXT(Table1[[#This Row],[Date]],"mmmm")</f>
        <v>September</v>
      </c>
      <c r="E527" s="28">
        <v>1970.1035833333301</v>
      </c>
      <c r="F527" s="29">
        <v>48.207500000000003</v>
      </c>
      <c r="G527" s="30">
        <f t="shared" si="15"/>
        <v>9</v>
      </c>
      <c r="H527" s="30" t="s">
        <v>63</v>
      </c>
      <c r="I527" s="29"/>
      <c r="BL527" s="176"/>
      <c r="BM527" s="177"/>
      <c r="BN527" s="206"/>
      <c r="DG527" s="176"/>
      <c r="DH527" s="177"/>
    </row>
    <row r="528" spans="1:112" ht="14.25" customHeight="1">
      <c r="A528" s="27">
        <v>41902.5</v>
      </c>
      <c r="B528" s="27" t="str">
        <f>MONTH(Table1[[#This Row],[Trading Interval]])&amp; "/" &amp; DAY(Table1[[#This Row],[Trading Interval]]) &amp; "/" &amp; YEAR(Table1[[#This Row],[Trading Interval]])</f>
        <v>9/21/2018</v>
      </c>
      <c r="C528" s="224">
        <f>CHOOSE(MONTH(Table1[[#This Row],[Date]]),1,1,1,2,2,2,3,3,3,4,4,4)</f>
        <v>3</v>
      </c>
      <c r="D528" s="27" t="str">
        <f>TEXT(Table1[[#This Row],[Date]],"mmmm")</f>
        <v>September</v>
      </c>
      <c r="E528" s="28">
        <v>2213.6470416666598</v>
      </c>
      <c r="F528" s="29">
        <v>46.808749999999897</v>
      </c>
      <c r="G528" s="30">
        <f t="shared" si="15"/>
        <v>9</v>
      </c>
      <c r="H528" s="30" t="s">
        <v>63</v>
      </c>
      <c r="I528" s="29"/>
      <c r="BL528" s="178"/>
      <c r="BM528" s="179"/>
      <c r="BN528" s="207"/>
      <c r="DG528" s="178"/>
      <c r="DH528" s="179"/>
    </row>
    <row r="529" spans="1:112" ht="14.25" customHeight="1">
      <c r="A529" s="27">
        <v>41903</v>
      </c>
      <c r="B529" s="27" t="str">
        <f>MONTH(Table1[[#This Row],[Trading Interval]])&amp; "/" &amp; DAY(Table1[[#This Row],[Trading Interval]]) &amp; "/" &amp; YEAR(Table1[[#This Row],[Trading Interval]])</f>
        <v>9/22/2018</v>
      </c>
      <c r="C529" s="224">
        <f>CHOOSE(MONTH(Table1[[#This Row],[Date]]),1,1,1,2,2,2,3,3,3,4,4,4)</f>
        <v>3</v>
      </c>
      <c r="D529" s="27" t="str">
        <f>TEXT(Table1[[#This Row],[Date]],"mmmm")</f>
        <v>September</v>
      </c>
      <c r="E529" s="28">
        <v>1732.7019583333299</v>
      </c>
      <c r="F529" s="29">
        <v>45.873750000000001</v>
      </c>
      <c r="G529" s="30">
        <f t="shared" si="15"/>
        <v>9</v>
      </c>
      <c r="H529" s="30" t="s">
        <v>63</v>
      </c>
      <c r="I529" s="29"/>
      <c r="BL529" s="176"/>
      <c r="BM529" s="177"/>
      <c r="BN529" s="206"/>
      <c r="DG529" s="176"/>
      <c r="DH529" s="177"/>
    </row>
    <row r="530" spans="1:112" ht="14.25" customHeight="1">
      <c r="A530" s="27">
        <v>41903.5</v>
      </c>
      <c r="B530" s="27" t="str">
        <f>MONTH(Table1[[#This Row],[Trading Interval]])&amp; "/" &amp; DAY(Table1[[#This Row],[Trading Interval]]) &amp; "/" &amp; YEAR(Table1[[#This Row],[Trading Interval]])</f>
        <v>9/22/2018</v>
      </c>
      <c r="C530" s="224">
        <f>CHOOSE(MONTH(Table1[[#This Row],[Date]]),1,1,1,2,2,2,3,3,3,4,4,4)</f>
        <v>3</v>
      </c>
      <c r="D530" s="27" t="str">
        <f>TEXT(Table1[[#This Row],[Date]],"mmmm")</f>
        <v>September</v>
      </c>
      <c r="E530" s="28">
        <v>1933.2025000000001</v>
      </c>
      <c r="F530" s="29">
        <v>47.7245833333333</v>
      </c>
      <c r="G530" s="30">
        <f t="shared" si="15"/>
        <v>9</v>
      </c>
      <c r="H530" s="30" t="s">
        <v>63</v>
      </c>
      <c r="I530" s="29"/>
      <c r="BL530" s="178"/>
      <c r="BM530" s="179"/>
      <c r="BN530" s="207"/>
      <c r="DG530" s="178"/>
      <c r="DH530" s="179"/>
    </row>
    <row r="531" spans="1:112" ht="14.25" customHeight="1">
      <c r="A531" s="27">
        <v>41904</v>
      </c>
      <c r="B531" s="27" t="str">
        <f>MONTH(Table1[[#This Row],[Trading Interval]])&amp; "/" &amp; DAY(Table1[[#This Row],[Trading Interval]]) &amp; "/" &amp; YEAR(Table1[[#This Row],[Trading Interval]])</f>
        <v>9/23/2018</v>
      </c>
      <c r="C531" s="224">
        <f>CHOOSE(MONTH(Table1[[#This Row],[Date]]),1,1,1,2,2,2,3,3,3,4,4,4)</f>
        <v>3</v>
      </c>
      <c r="D531" s="27" t="str">
        <f>TEXT(Table1[[#This Row],[Date]],"mmmm")</f>
        <v>September</v>
      </c>
      <c r="E531" s="28">
        <v>1784.0386999999901</v>
      </c>
      <c r="F531" s="29">
        <v>28.845999999999901</v>
      </c>
      <c r="G531" s="30">
        <f t="shared" si="15"/>
        <v>9</v>
      </c>
      <c r="H531" s="30" t="s">
        <v>63</v>
      </c>
      <c r="I531" s="29"/>
      <c r="BL531" s="176"/>
      <c r="BM531" s="177"/>
      <c r="BN531" s="206"/>
      <c r="DG531" s="176"/>
      <c r="DH531" s="177"/>
    </row>
    <row r="532" spans="1:112" ht="14.25" customHeight="1">
      <c r="A532" s="27">
        <v>41904.5</v>
      </c>
      <c r="B532" s="27" t="str">
        <f>MONTH(Table1[[#This Row],[Trading Interval]])&amp; "/" &amp; DAY(Table1[[#This Row],[Trading Interval]]) &amp; "/" &amp; YEAR(Table1[[#This Row],[Trading Interval]])</f>
        <v>9/23/2018</v>
      </c>
      <c r="C532" s="224">
        <f>CHOOSE(MONTH(Table1[[#This Row],[Date]]),1,1,1,2,2,2,3,3,3,4,4,4)</f>
        <v>3</v>
      </c>
      <c r="D532" s="27" t="str">
        <f>TEXT(Table1[[#This Row],[Date]],"mmmm")</f>
        <v>September</v>
      </c>
      <c r="E532" s="28">
        <v>2104.9902499999998</v>
      </c>
      <c r="F532" s="29">
        <v>60.244583333333303</v>
      </c>
      <c r="G532" s="30">
        <f t="shared" si="15"/>
        <v>9</v>
      </c>
      <c r="H532" s="30" t="s">
        <v>63</v>
      </c>
      <c r="I532" s="29"/>
      <c r="BL532" s="178"/>
      <c r="BM532" s="179"/>
      <c r="BN532" s="207"/>
      <c r="DG532" s="178"/>
      <c r="DH532" s="179"/>
    </row>
    <row r="533" spans="1:112" ht="14.25" customHeight="1">
      <c r="A533" s="27">
        <v>41905</v>
      </c>
      <c r="B533" s="27" t="str">
        <f>MONTH(Table1[[#This Row],[Trading Interval]])&amp; "/" &amp; DAY(Table1[[#This Row],[Trading Interval]]) &amp; "/" &amp; YEAR(Table1[[#This Row],[Trading Interval]])</f>
        <v>9/24/2018</v>
      </c>
      <c r="C533" s="224">
        <f>CHOOSE(MONTH(Table1[[#This Row],[Date]]),1,1,1,2,2,2,3,3,3,4,4,4)</f>
        <v>3</v>
      </c>
      <c r="D533" s="27" t="str">
        <f>TEXT(Table1[[#This Row],[Date]],"mmmm")</f>
        <v>September</v>
      </c>
      <c r="E533" s="28">
        <v>1969.7938125000001</v>
      </c>
      <c r="F533" s="29">
        <v>36.316249999999997</v>
      </c>
      <c r="G533" s="30">
        <f t="shared" si="15"/>
        <v>9</v>
      </c>
      <c r="H533" s="30" t="s">
        <v>63</v>
      </c>
      <c r="I533" s="29"/>
      <c r="BL533" s="176"/>
      <c r="BM533" s="177"/>
      <c r="BN533" s="206"/>
      <c r="DG533" s="176"/>
      <c r="DH533" s="177"/>
    </row>
    <row r="534" spans="1:112" ht="14.25" customHeight="1">
      <c r="A534" s="27">
        <v>41905.5</v>
      </c>
      <c r="B534" s="27" t="str">
        <f>MONTH(Table1[[#This Row],[Trading Interval]])&amp; "/" &amp; DAY(Table1[[#This Row],[Trading Interval]]) &amp; "/" &amp; YEAR(Table1[[#This Row],[Trading Interval]])</f>
        <v>9/24/2018</v>
      </c>
      <c r="C534" s="224">
        <f>CHOOSE(MONTH(Table1[[#This Row],[Date]]),1,1,1,2,2,2,3,3,3,4,4,4)</f>
        <v>3</v>
      </c>
      <c r="D534" s="27" t="str">
        <f>TEXT(Table1[[#This Row],[Date]],"mmmm")</f>
        <v>September</v>
      </c>
      <c r="E534" s="28">
        <v>2124.48358333333</v>
      </c>
      <c r="F534" s="29">
        <v>44.537499999999902</v>
      </c>
      <c r="G534" s="30">
        <f t="shared" si="15"/>
        <v>9</v>
      </c>
      <c r="H534" s="30" t="s">
        <v>63</v>
      </c>
      <c r="I534" s="29"/>
      <c r="BL534" s="178"/>
      <c r="BM534" s="179"/>
      <c r="BN534" s="207"/>
      <c r="DG534" s="178"/>
      <c r="DH534" s="179"/>
    </row>
    <row r="535" spans="1:112" ht="14.25" customHeight="1">
      <c r="A535" s="27">
        <v>41906</v>
      </c>
      <c r="B535" s="27" t="str">
        <f>MONTH(Table1[[#This Row],[Trading Interval]])&amp; "/" &amp; DAY(Table1[[#This Row],[Trading Interval]]) &amp; "/" &amp; YEAR(Table1[[#This Row],[Trading Interval]])</f>
        <v>9/25/2018</v>
      </c>
      <c r="C535" s="224">
        <f>CHOOSE(MONTH(Table1[[#This Row],[Date]]),1,1,1,2,2,2,3,3,3,4,4,4)</f>
        <v>3</v>
      </c>
      <c r="D535" s="27" t="str">
        <f>TEXT(Table1[[#This Row],[Date]],"mmmm")</f>
        <v>September</v>
      </c>
      <c r="E535" s="28">
        <v>1837.43941666666</v>
      </c>
      <c r="F535" s="29">
        <v>34.553333333333299</v>
      </c>
      <c r="G535" s="30">
        <f t="shared" si="15"/>
        <v>9</v>
      </c>
      <c r="H535" s="30" t="s">
        <v>63</v>
      </c>
      <c r="I535" s="29"/>
      <c r="BL535" s="176"/>
      <c r="BM535" s="177"/>
      <c r="BN535" s="206"/>
      <c r="DG535" s="176"/>
      <c r="DH535" s="177"/>
    </row>
    <row r="536" spans="1:112" ht="14.25" customHeight="1">
      <c r="A536" s="27">
        <v>41906.5</v>
      </c>
      <c r="B536" s="27" t="str">
        <f>MONTH(Table1[[#This Row],[Trading Interval]])&amp; "/" &amp; DAY(Table1[[#This Row],[Trading Interval]]) &amp; "/" &amp; YEAR(Table1[[#This Row],[Trading Interval]])</f>
        <v>9/25/2018</v>
      </c>
      <c r="C536" s="224">
        <f>CHOOSE(MONTH(Table1[[#This Row],[Date]]),1,1,1,2,2,2,3,3,3,4,4,4)</f>
        <v>3</v>
      </c>
      <c r="D536" s="27" t="str">
        <f>TEXT(Table1[[#This Row],[Date]],"mmmm")</f>
        <v>September</v>
      </c>
      <c r="E536" s="28">
        <v>2198.0576249999999</v>
      </c>
      <c r="F536" s="29">
        <v>53.402499999999897</v>
      </c>
      <c r="G536" s="30">
        <f t="shared" si="15"/>
        <v>9</v>
      </c>
      <c r="H536" s="30" t="s">
        <v>63</v>
      </c>
      <c r="I536" s="29"/>
      <c r="BL536" s="178"/>
      <c r="BM536" s="179"/>
      <c r="BN536" s="207"/>
      <c r="DG536" s="178"/>
      <c r="DH536" s="179"/>
    </row>
    <row r="537" spans="1:112" ht="14.25" customHeight="1">
      <c r="A537" s="27">
        <v>41907</v>
      </c>
      <c r="B537" s="27" t="str">
        <f>MONTH(Table1[[#This Row],[Trading Interval]])&amp; "/" &amp; DAY(Table1[[#This Row],[Trading Interval]]) &amp; "/" &amp; YEAR(Table1[[#This Row],[Trading Interval]])</f>
        <v>9/26/2018</v>
      </c>
      <c r="C537" s="224">
        <f>CHOOSE(MONTH(Table1[[#This Row],[Date]]),1,1,1,2,2,2,3,3,3,4,4,4)</f>
        <v>3</v>
      </c>
      <c r="D537" s="27" t="str">
        <f>TEXT(Table1[[#This Row],[Date]],"mmmm")</f>
        <v>September</v>
      </c>
      <c r="E537" s="28">
        <v>1935.0042083333301</v>
      </c>
      <c r="F537" s="29">
        <v>50.355833333333301</v>
      </c>
      <c r="G537" s="30">
        <f t="shared" si="15"/>
        <v>9</v>
      </c>
      <c r="H537" s="30" t="s">
        <v>63</v>
      </c>
      <c r="I537" s="29"/>
      <c r="BL537" s="176"/>
      <c r="BM537" s="177"/>
      <c r="BN537" s="206"/>
      <c r="DG537" s="176"/>
      <c r="DH537" s="177"/>
    </row>
    <row r="538" spans="1:112" ht="14.25" customHeight="1">
      <c r="A538" s="27">
        <v>41907.5</v>
      </c>
      <c r="B538" s="27" t="str">
        <f>MONTH(Table1[[#This Row],[Trading Interval]])&amp; "/" &amp; DAY(Table1[[#This Row],[Trading Interval]]) &amp; "/" &amp; YEAR(Table1[[#This Row],[Trading Interval]])</f>
        <v>9/26/2018</v>
      </c>
      <c r="C538" s="224">
        <f>CHOOSE(MONTH(Table1[[#This Row],[Date]]),1,1,1,2,2,2,3,3,3,4,4,4)</f>
        <v>3</v>
      </c>
      <c r="D538" s="27" t="str">
        <f>TEXT(Table1[[#This Row],[Date]],"mmmm")</f>
        <v>September</v>
      </c>
      <c r="E538" s="28">
        <v>2156.9343749999998</v>
      </c>
      <c r="F538" s="29">
        <v>59.463749999999997</v>
      </c>
      <c r="G538" s="30">
        <f t="shared" si="15"/>
        <v>9</v>
      </c>
      <c r="H538" s="30" t="s">
        <v>63</v>
      </c>
      <c r="I538" s="29"/>
      <c r="BL538" s="178"/>
      <c r="BM538" s="179"/>
      <c r="BN538" s="207"/>
      <c r="DG538" s="178"/>
      <c r="DH538" s="179"/>
    </row>
    <row r="539" spans="1:112" ht="14.25" customHeight="1">
      <c r="A539" s="27">
        <v>41908</v>
      </c>
      <c r="B539" s="27" t="str">
        <f>MONTH(Table1[[#This Row],[Trading Interval]])&amp; "/" &amp; DAY(Table1[[#This Row],[Trading Interval]]) &amp; "/" &amp; YEAR(Table1[[#This Row],[Trading Interval]])</f>
        <v>9/27/2018</v>
      </c>
      <c r="C539" s="224">
        <f>CHOOSE(MONTH(Table1[[#This Row],[Date]]),1,1,1,2,2,2,3,3,3,4,4,4)</f>
        <v>3</v>
      </c>
      <c r="D539" s="27" t="str">
        <f>TEXT(Table1[[#This Row],[Date]],"mmmm")</f>
        <v>September</v>
      </c>
      <c r="E539" s="28">
        <v>1926.1875</v>
      </c>
      <c r="F539" s="29">
        <v>50.248333333333299</v>
      </c>
      <c r="G539" s="30">
        <f t="shared" si="15"/>
        <v>9</v>
      </c>
      <c r="H539" s="30" t="s">
        <v>63</v>
      </c>
      <c r="I539" s="29"/>
      <c r="BL539" s="176"/>
      <c r="BM539" s="177"/>
      <c r="BN539" s="206"/>
      <c r="DG539" s="176"/>
      <c r="DH539" s="177"/>
    </row>
    <row r="540" spans="1:112" ht="14.25" customHeight="1">
      <c r="A540" s="27">
        <v>41908.5</v>
      </c>
      <c r="B540" s="27" t="str">
        <f>MONTH(Table1[[#This Row],[Trading Interval]])&amp; "/" &amp; DAY(Table1[[#This Row],[Trading Interval]]) &amp; "/" &amp; YEAR(Table1[[#This Row],[Trading Interval]])</f>
        <v>9/27/2018</v>
      </c>
      <c r="C540" s="224">
        <f>CHOOSE(MONTH(Table1[[#This Row],[Date]]),1,1,1,2,2,2,3,3,3,4,4,4)</f>
        <v>3</v>
      </c>
      <c r="D540" s="27" t="str">
        <f>TEXT(Table1[[#This Row],[Date]],"mmmm")</f>
        <v>September</v>
      </c>
      <c r="E540" s="28">
        <v>2214.9516250000001</v>
      </c>
      <c r="F540" s="29">
        <v>52.935416666666598</v>
      </c>
      <c r="G540" s="30">
        <f t="shared" si="15"/>
        <v>9</v>
      </c>
      <c r="H540" s="30" t="s">
        <v>63</v>
      </c>
      <c r="I540" s="29"/>
      <c r="BL540" s="178"/>
      <c r="BM540" s="179"/>
      <c r="BN540" s="207"/>
      <c r="DG540" s="178"/>
      <c r="DH540" s="179"/>
    </row>
    <row r="541" spans="1:112" ht="14.25" customHeight="1">
      <c r="A541" s="27">
        <v>41909</v>
      </c>
      <c r="B541" s="27" t="str">
        <f>MONTH(Table1[[#This Row],[Trading Interval]])&amp; "/" &amp; DAY(Table1[[#This Row],[Trading Interval]]) &amp; "/" &amp; YEAR(Table1[[#This Row],[Trading Interval]])</f>
        <v>9/28/2018</v>
      </c>
      <c r="C541" s="224">
        <f>CHOOSE(MONTH(Table1[[#This Row],[Date]]),1,1,1,2,2,2,3,3,3,4,4,4)</f>
        <v>3</v>
      </c>
      <c r="D541" s="27" t="str">
        <f>TEXT(Table1[[#This Row],[Date]],"mmmm")</f>
        <v>September</v>
      </c>
      <c r="E541" s="28">
        <v>1951.0851250000001</v>
      </c>
      <c r="F541" s="29">
        <v>61.705833333333302</v>
      </c>
      <c r="G541" s="30">
        <f t="shared" si="15"/>
        <v>9</v>
      </c>
      <c r="H541" s="30" t="s">
        <v>63</v>
      </c>
      <c r="I541" s="29"/>
      <c r="BL541" s="176"/>
      <c r="BM541" s="177"/>
      <c r="BN541" s="206"/>
      <c r="DG541" s="176"/>
      <c r="DH541" s="177"/>
    </row>
    <row r="542" spans="1:112" ht="14.25" customHeight="1">
      <c r="A542" s="27">
        <v>41909.5</v>
      </c>
      <c r="B542" s="27" t="str">
        <f>MONTH(Table1[[#This Row],[Trading Interval]])&amp; "/" &amp; DAY(Table1[[#This Row],[Trading Interval]]) &amp; "/" &amp; YEAR(Table1[[#This Row],[Trading Interval]])</f>
        <v>9/28/2018</v>
      </c>
      <c r="C542" s="224">
        <f>CHOOSE(MONTH(Table1[[#This Row],[Date]]),1,1,1,2,2,2,3,3,3,4,4,4)</f>
        <v>3</v>
      </c>
      <c r="D542" s="27" t="str">
        <f>TEXT(Table1[[#This Row],[Date]],"mmmm")</f>
        <v>September</v>
      </c>
      <c r="E542" s="28">
        <v>2127.3627916666601</v>
      </c>
      <c r="F542" s="29">
        <v>63.655416666666603</v>
      </c>
      <c r="G542" s="30">
        <f t="shared" si="15"/>
        <v>9</v>
      </c>
      <c r="H542" s="30" t="s">
        <v>63</v>
      </c>
      <c r="I542" s="29"/>
      <c r="BL542" s="178"/>
      <c r="BM542" s="179"/>
      <c r="BN542" s="207"/>
      <c r="DG542" s="178"/>
      <c r="DH542" s="179"/>
    </row>
    <row r="543" spans="1:112" ht="14.25" customHeight="1">
      <c r="A543" s="27">
        <v>41910</v>
      </c>
      <c r="B543" s="27" t="str">
        <f>MONTH(Table1[[#This Row],[Trading Interval]])&amp; "/" &amp; DAY(Table1[[#This Row],[Trading Interval]]) &amp; "/" &amp; YEAR(Table1[[#This Row],[Trading Interval]])</f>
        <v>9/29/2018</v>
      </c>
      <c r="C543" s="224">
        <f>CHOOSE(MONTH(Table1[[#This Row],[Date]]),1,1,1,2,2,2,3,3,3,4,4,4)</f>
        <v>3</v>
      </c>
      <c r="D543" s="27" t="str">
        <f>TEXT(Table1[[#This Row],[Date]],"mmmm")</f>
        <v>September</v>
      </c>
      <c r="E543" s="28">
        <v>1725.21108333333</v>
      </c>
      <c r="F543" s="29">
        <v>55.837083333333297</v>
      </c>
      <c r="G543" s="30">
        <f t="shared" si="15"/>
        <v>9</v>
      </c>
      <c r="H543" s="30" t="s">
        <v>63</v>
      </c>
      <c r="I543" s="29"/>
      <c r="BL543" s="176"/>
      <c r="BM543" s="177"/>
      <c r="BN543" s="206"/>
      <c r="DG543" s="176"/>
      <c r="DH543" s="177"/>
    </row>
    <row r="544" spans="1:112" ht="14.25" customHeight="1">
      <c r="A544" s="27">
        <v>41910.5</v>
      </c>
      <c r="B544" s="27" t="str">
        <f>MONTH(Table1[[#This Row],[Trading Interval]])&amp; "/" &amp; DAY(Table1[[#This Row],[Trading Interval]]) &amp; "/" &amp; YEAR(Table1[[#This Row],[Trading Interval]])</f>
        <v>9/29/2018</v>
      </c>
      <c r="C544" s="224">
        <f>CHOOSE(MONTH(Table1[[#This Row],[Date]]),1,1,1,2,2,2,3,3,3,4,4,4)</f>
        <v>3</v>
      </c>
      <c r="D544" s="27" t="str">
        <f>TEXT(Table1[[#This Row],[Date]],"mmmm")</f>
        <v>September</v>
      </c>
      <c r="E544" s="28">
        <v>1899.99741666666</v>
      </c>
      <c r="F544" s="29">
        <v>51.783333333333303</v>
      </c>
      <c r="G544" s="30">
        <f t="shared" si="15"/>
        <v>9</v>
      </c>
      <c r="H544" s="30" t="s">
        <v>63</v>
      </c>
      <c r="I544" s="29"/>
      <c r="BL544" s="178"/>
      <c r="BM544" s="179"/>
      <c r="BN544" s="207"/>
      <c r="DG544" s="178"/>
      <c r="DH544" s="179"/>
    </row>
    <row r="545" spans="1:112" ht="14.25" customHeight="1">
      <c r="A545" s="27">
        <v>41911</v>
      </c>
      <c r="B545" s="27" t="str">
        <f>MONTH(Table1[[#This Row],[Trading Interval]])&amp; "/" &amp; DAY(Table1[[#This Row],[Trading Interval]]) &amp; "/" &amp; YEAR(Table1[[#This Row],[Trading Interval]])</f>
        <v>9/30/2018</v>
      </c>
      <c r="C545" s="224">
        <f>CHOOSE(MONTH(Table1[[#This Row],[Date]]),1,1,1,2,2,2,3,3,3,4,4,4)</f>
        <v>3</v>
      </c>
      <c r="D545" s="27" t="str">
        <f>TEXT(Table1[[#This Row],[Date]],"mmmm")</f>
        <v>September</v>
      </c>
      <c r="E545" s="28">
        <v>1602.6900416666599</v>
      </c>
      <c r="F545" s="29">
        <v>51.994999999999997</v>
      </c>
      <c r="G545" s="30">
        <f t="shared" si="15"/>
        <v>9</v>
      </c>
      <c r="H545" s="30" t="s">
        <v>63</v>
      </c>
      <c r="I545" s="29"/>
      <c r="BL545" s="176"/>
      <c r="BM545" s="177"/>
      <c r="BN545" s="206"/>
      <c r="DG545" s="176"/>
      <c r="DH545" s="177"/>
    </row>
    <row r="546" spans="1:112" ht="14.25" customHeight="1">
      <c r="A546" s="27">
        <v>41911.5</v>
      </c>
      <c r="B546" s="27" t="str">
        <f>MONTH(Table1[[#This Row],[Trading Interval]])&amp; "/" &amp; DAY(Table1[[#This Row],[Trading Interval]]) &amp; "/" &amp; YEAR(Table1[[#This Row],[Trading Interval]])</f>
        <v>9/30/2018</v>
      </c>
      <c r="C546" s="224">
        <f>CHOOSE(MONTH(Table1[[#This Row],[Date]]),1,1,1,2,2,2,3,3,3,4,4,4)</f>
        <v>3</v>
      </c>
      <c r="D546" s="27" t="str">
        <f>TEXT(Table1[[#This Row],[Date]],"mmmm")</f>
        <v>September</v>
      </c>
      <c r="E546" s="28">
        <v>1989.90491666666</v>
      </c>
      <c r="F546" s="29">
        <v>60.637499999999903</v>
      </c>
      <c r="G546" s="30">
        <f t="shared" si="15"/>
        <v>9</v>
      </c>
      <c r="H546" s="30" t="s">
        <v>63</v>
      </c>
      <c r="I546" s="29"/>
      <c r="BL546" s="178"/>
      <c r="BM546" s="179"/>
      <c r="BN546" s="207"/>
      <c r="DG546" s="178"/>
      <c r="DH546" s="179"/>
    </row>
    <row r="547" spans="1:112" ht="14.25" customHeight="1">
      <c r="A547" s="27">
        <v>41912</v>
      </c>
      <c r="B547" s="27" t="str">
        <f>MONTH(Table1[[#This Row],[Trading Interval]])&amp; "/" &amp; DAY(Table1[[#This Row],[Trading Interval]]) &amp; "/" &amp; YEAR(Table1[[#This Row],[Trading Interval]])</f>
        <v>10/1/2018</v>
      </c>
      <c r="C547" s="224">
        <f>CHOOSE(MONTH(Table1[[#This Row],[Date]]),1,1,1,2,2,2,3,3,3,4,4,4)</f>
        <v>4</v>
      </c>
      <c r="D547" s="27" t="str">
        <f>TEXT(Table1[[#This Row],[Date]],"mmmm")</f>
        <v>October</v>
      </c>
      <c r="E547" s="28">
        <v>1684.1917083333301</v>
      </c>
      <c r="F547" s="29">
        <v>44.738750000000003</v>
      </c>
      <c r="G547" s="30">
        <f t="shared" si="15"/>
        <v>10</v>
      </c>
      <c r="H547" s="30" t="s">
        <v>63</v>
      </c>
      <c r="I547" s="29"/>
      <c r="BL547" s="176"/>
      <c r="BM547" s="177"/>
      <c r="BN547" s="206"/>
      <c r="DG547" s="176"/>
      <c r="DH547" s="177"/>
    </row>
    <row r="548" spans="1:112" ht="14.25" customHeight="1">
      <c r="A548" s="27">
        <v>41912.5</v>
      </c>
      <c r="B548" s="27" t="str">
        <f>MONTH(Table1[[#This Row],[Trading Interval]])&amp; "/" &amp; DAY(Table1[[#This Row],[Trading Interval]]) &amp; "/" &amp; YEAR(Table1[[#This Row],[Trading Interval]])</f>
        <v>10/1/2018</v>
      </c>
      <c r="C548" s="224">
        <f>CHOOSE(MONTH(Table1[[#This Row],[Date]]),1,1,1,2,2,2,3,3,3,4,4,4)</f>
        <v>4</v>
      </c>
      <c r="D548" s="27" t="str">
        <f>TEXT(Table1[[#This Row],[Date]],"mmmm")</f>
        <v>October</v>
      </c>
      <c r="E548" s="28">
        <v>1953.3324583333299</v>
      </c>
      <c r="F548" s="29">
        <v>59.0162499999999</v>
      </c>
      <c r="G548" s="30">
        <f t="shared" si="15"/>
        <v>10</v>
      </c>
      <c r="H548" s="30" t="s">
        <v>63</v>
      </c>
      <c r="I548" s="29"/>
      <c r="BL548" s="178"/>
      <c r="BM548" s="179"/>
      <c r="BN548" s="207"/>
      <c r="DG548" s="178"/>
      <c r="DH548" s="179"/>
    </row>
    <row r="549" spans="1:112" ht="14.25" customHeight="1">
      <c r="A549" s="27">
        <v>41913</v>
      </c>
      <c r="B549" s="27" t="str">
        <f>MONTH(Table1[[#This Row],[Trading Interval]])&amp; "/" &amp; DAY(Table1[[#This Row],[Trading Interval]]) &amp; "/" &amp; YEAR(Table1[[#This Row],[Trading Interval]])</f>
        <v>10/2/2018</v>
      </c>
      <c r="C549" s="224">
        <f>CHOOSE(MONTH(Table1[[#This Row],[Date]]),1,1,1,2,2,2,3,3,3,4,4,4)</f>
        <v>4</v>
      </c>
      <c r="D549" s="27" t="str">
        <f>TEXT(Table1[[#This Row],[Date]],"mmmm")</f>
        <v>October</v>
      </c>
      <c r="E549" s="28">
        <v>2007.6444999999901</v>
      </c>
      <c r="F549" s="29">
        <v>41.709600000000002</v>
      </c>
      <c r="G549" s="30">
        <f t="shared" si="15"/>
        <v>10</v>
      </c>
      <c r="H549" s="30" t="s">
        <v>63</v>
      </c>
      <c r="I549" s="29"/>
      <c r="BL549" s="176"/>
      <c r="BM549" s="177"/>
      <c r="BN549" s="206"/>
      <c r="DG549" s="176"/>
      <c r="DH549" s="177"/>
    </row>
    <row r="550" spans="1:112" ht="14.25" customHeight="1">
      <c r="A550" s="27">
        <v>41913.5</v>
      </c>
      <c r="B550" s="27" t="str">
        <f>MONTH(Table1[[#This Row],[Trading Interval]])&amp; "/" &amp; DAY(Table1[[#This Row],[Trading Interval]]) &amp; "/" &amp; YEAR(Table1[[#This Row],[Trading Interval]])</f>
        <v>10/2/2018</v>
      </c>
      <c r="C550" s="224">
        <f>CHOOSE(MONTH(Table1[[#This Row],[Date]]),1,1,1,2,2,2,3,3,3,4,4,4)</f>
        <v>4</v>
      </c>
      <c r="D550" s="27" t="str">
        <f>TEXT(Table1[[#This Row],[Date]],"mmmm")</f>
        <v>October</v>
      </c>
      <c r="E550" s="28">
        <v>2220.78666666666</v>
      </c>
      <c r="F550" s="29">
        <v>56.280833333333298</v>
      </c>
      <c r="G550" s="30">
        <f t="shared" si="15"/>
        <v>10</v>
      </c>
      <c r="H550" s="30" t="s">
        <v>63</v>
      </c>
      <c r="I550" s="29"/>
      <c r="BL550" s="178"/>
      <c r="BM550" s="179"/>
      <c r="BN550" s="207"/>
      <c r="DG550" s="178"/>
      <c r="DH550" s="179"/>
    </row>
    <row r="551" spans="1:112" ht="14.25" customHeight="1">
      <c r="A551" s="27">
        <v>41914</v>
      </c>
      <c r="B551" s="27" t="str">
        <f>MONTH(Table1[[#This Row],[Trading Interval]])&amp; "/" &amp; DAY(Table1[[#This Row],[Trading Interval]]) &amp; "/" &amp; YEAR(Table1[[#This Row],[Trading Interval]])</f>
        <v>10/3/2018</v>
      </c>
      <c r="C551" s="224">
        <f>CHOOSE(MONTH(Table1[[#This Row],[Date]]),1,1,1,2,2,2,3,3,3,4,4,4)</f>
        <v>4</v>
      </c>
      <c r="D551" s="27" t="str">
        <f>TEXT(Table1[[#This Row],[Date]],"mmmm")</f>
        <v>October</v>
      </c>
      <c r="E551" s="28">
        <v>1886.12816666666</v>
      </c>
      <c r="F551" s="29">
        <v>35.242249999999999</v>
      </c>
      <c r="G551" s="30">
        <f t="shared" si="15"/>
        <v>10</v>
      </c>
      <c r="H551" s="30" t="s">
        <v>63</v>
      </c>
      <c r="I551" s="29"/>
      <c r="BL551" s="176"/>
      <c r="BM551" s="177"/>
      <c r="BN551" s="206"/>
      <c r="DG551" s="176"/>
      <c r="DH551" s="177"/>
    </row>
    <row r="552" spans="1:112" ht="14.25" customHeight="1">
      <c r="A552" s="27">
        <v>41914.5</v>
      </c>
      <c r="B552" s="27" t="str">
        <f>MONTH(Table1[[#This Row],[Trading Interval]])&amp; "/" &amp; DAY(Table1[[#This Row],[Trading Interval]]) &amp; "/" &amp; YEAR(Table1[[#This Row],[Trading Interval]])</f>
        <v>10/3/2018</v>
      </c>
      <c r="C552" s="224">
        <f>CHOOSE(MONTH(Table1[[#This Row],[Date]]),1,1,1,2,2,2,3,3,3,4,4,4)</f>
        <v>4</v>
      </c>
      <c r="D552" s="27" t="str">
        <f>TEXT(Table1[[#This Row],[Date]],"mmmm")</f>
        <v>October</v>
      </c>
      <c r="E552" s="28">
        <v>2790.45141666666</v>
      </c>
      <c r="F552" s="29">
        <v>73.400666666666595</v>
      </c>
      <c r="G552" s="30">
        <f t="shared" si="15"/>
        <v>10</v>
      </c>
      <c r="H552" s="30" t="s">
        <v>63</v>
      </c>
      <c r="I552" s="29"/>
      <c r="BL552" s="178"/>
      <c r="BM552" s="179"/>
      <c r="BN552" s="207"/>
      <c r="DG552" s="178"/>
      <c r="DH552" s="179"/>
    </row>
    <row r="553" spans="1:112" ht="14.25" customHeight="1">
      <c r="A553" s="27">
        <v>41915</v>
      </c>
      <c r="B553" s="27" t="str">
        <f>MONTH(Table1[[#This Row],[Trading Interval]])&amp; "/" &amp; DAY(Table1[[#This Row],[Trading Interval]]) &amp; "/" &amp; YEAR(Table1[[#This Row],[Trading Interval]])</f>
        <v>10/4/2018</v>
      </c>
      <c r="C553" s="224">
        <f>CHOOSE(MONTH(Table1[[#This Row],[Date]]),1,1,1,2,2,2,3,3,3,4,4,4)</f>
        <v>4</v>
      </c>
      <c r="D553" s="27" t="str">
        <f>TEXT(Table1[[#This Row],[Date]],"mmmm")</f>
        <v>October</v>
      </c>
      <c r="E553" s="28">
        <v>1962.5399583333301</v>
      </c>
      <c r="F553" s="29">
        <v>64.428083333333305</v>
      </c>
      <c r="G553" s="30">
        <f t="shared" si="15"/>
        <v>10</v>
      </c>
      <c r="H553" s="30" t="s">
        <v>63</v>
      </c>
      <c r="I553" s="29"/>
      <c r="BL553" s="176"/>
      <c r="BM553" s="177"/>
      <c r="BN553" s="206"/>
      <c r="DG553" s="176"/>
      <c r="DH553" s="177"/>
    </row>
    <row r="554" spans="1:112" ht="14.25" customHeight="1">
      <c r="A554" s="27">
        <v>41915.5</v>
      </c>
      <c r="B554" s="27" t="str">
        <f>MONTH(Table1[[#This Row],[Trading Interval]])&amp; "/" &amp; DAY(Table1[[#This Row],[Trading Interval]]) &amp; "/" &amp; YEAR(Table1[[#This Row],[Trading Interval]])</f>
        <v>10/4/2018</v>
      </c>
      <c r="C554" s="224">
        <f>CHOOSE(MONTH(Table1[[#This Row],[Date]]),1,1,1,2,2,2,3,3,3,4,4,4)</f>
        <v>4</v>
      </c>
      <c r="D554" s="27" t="str">
        <f>TEXT(Table1[[#This Row],[Date]],"mmmm")</f>
        <v>October</v>
      </c>
      <c r="E554" s="28">
        <v>2332.38454166666</v>
      </c>
      <c r="F554" s="29">
        <v>75.952249999999907</v>
      </c>
      <c r="G554" s="30">
        <f t="shared" si="15"/>
        <v>10</v>
      </c>
      <c r="H554" s="30" t="s">
        <v>63</v>
      </c>
      <c r="I554" s="29"/>
      <c r="BL554" s="178"/>
      <c r="BM554" s="179"/>
      <c r="BN554" s="207"/>
      <c r="DG554" s="178"/>
      <c r="DH554" s="179"/>
    </row>
    <row r="555" spans="1:112" ht="14.25" customHeight="1">
      <c r="A555" s="27">
        <v>41916</v>
      </c>
      <c r="B555" s="27" t="str">
        <f>MONTH(Table1[[#This Row],[Trading Interval]])&amp; "/" &amp; DAY(Table1[[#This Row],[Trading Interval]]) &amp; "/" &amp; YEAR(Table1[[#This Row],[Trading Interval]])</f>
        <v>10/5/2018</v>
      </c>
      <c r="C555" s="224">
        <f>CHOOSE(MONTH(Table1[[#This Row],[Date]]),1,1,1,2,2,2,3,3,3,4,4,4)</f>
        <v>4</v>
      </c>
      <c r="D555" s="27" t="str">
        <f>TEXT(Table1[[#This Row],[Date]],"mmmm")</f>
        <v>October</v>
      </c>
      <c r="E555" s="28">
        <v>2132.88175</v>
      </c>
      <c r="F555" s="29">
        <v>53.532083333333297</v>
      </c>
      <c r="G555" s="30">
        <f t="shared" si="15"/>
        <v>10</v>
      </c>
      <c r="H555" s="30" t="s">
        <v>63</v>
      </c>
      <c r="I555" s="29"/>
      <c r="BL555" s="176"/>
      <c r="BM555" s="177"/>
      <c r="BN555" s="206"/>
      <c r="DG555" s="176"/>
      <c r="DH555" s="177"/>
    </row>
    <row r="556" spans="1:112" ht="14.25" customHeight="1">
      <c r="A556" s="27">
        <v>41916.5</v>
      </c>
      <c r="B556" s="27" t="str">
        <f>MONTH(Table1[[#This Row],[Trading Interval]])&amp; "/" &amp; DAY(Table1[[#This Row],[Trading Interval]]) &amp; "/" &amp; YEAR(Table1[[#This Row],[Trading Interval]])</f>
        <v>10/5/2018</v>
      </c>
      <c r="C556" s="224">
        <f>CHOOSE(MONTH(Table1[[#This Row],[Date]]),1,1,1,2,2,2,3,3,3,4,4,4)</f>
        <v>4</v>
      </c>
      <c r="D556" s="27" t="str">
        <f>TEXT(Table1[[#This Row],[Date]],"mmmm")</f>
        <v>October</v>
      </c>
      <c r="E556" s="28">
        <v>2626.2460416666599</v>
      </c>
      <c r="F556" s="29">
        <v>70.233333333333306</v>
      </c>
      <c r="G556" s="30">
        <f t="shared" si="15"/>
        <v>10</v>
      </c>
      <c r="H556" s="30" t="s">
        <v>63</v>
      </c>
      <c r="I556" s="29"/>
      <c r="BL556" s="178"/>
      <c r="BM556" s="179"/>
      <c r="BN556" s="207"/>
      <c r="DG556" s="178"/>
      <c r="DH556" s="179"/>
    </row>
    <row r="557" spans="1:112" ht="14.25" customHeight="1">
      <c r="A557" s="27">
        <v>41917</v>
      </c>
      <c r="B557" s="27" t="str">
        <f>MONTH(Table1[[#This Row],[Trading Interval]])&amp; "/" &amp; DAY(Table1[[#This Row],[Trading Interval]]) &amp; "/" &amp; YEAR(Table1[[#This Row],[Trading Interval]])</f>
        <v>10/6/2018</v>
      </c>
      <c r="C557" s="224">
        <f>CHOOSE(MONTH(Table1[[#This Row],[Date]]),1,1,1,2,2,2,3,3,3,4,4,4)</f>
        <v>4</v>
      </c>
      <c r="D557" s="27" t="str">
        <f>TEXT(Table1[[#This Row],[Date]],"mmmm")</f>
        <v>October</v>
      </c>
      <c r="E557" s="28">
        <v>2052.8806666666601</v>
      </c>
      <c r="F557" s="29">
        <v>43.792499999999997</v>
      </c>
      <c r="G557" s="30">
        <f t="shared" si="15"/>
        <v>10</v>
      </c>
      <c r="H557" s="30" t="s">
        <v>63</v>
      </c>
      <c r="I557" s="29"/>
      <c r="BL557" s="176"/>
      <c r="BM557" s="177"/>
      <c r="BN557" s="206"/>
      <c r="DG557" s="176"/>
      <c r="DH557" s="177"/>
    </row>
    <row r="558" spans="1:112" ht="14.25" customHeight="1">
      <c r="A558" s="27">
        <v>41917.5</v>
      </c>
      <c r="B558" s="27" t="str">
        <f>MONTH(Table1[[#This Row],[Trading Interval]])&amp; "/" &amp; DAY(Table1[[#This Row],[Trading Interval]]) &amp; "/" &amp; YEAR(Table1[[#This Row],[Trading Interval]])</f>
        <v>10/6/2018</v>
      </c>
      <c r="C558" s="224">
        <f>CHOOSE(MONTH(Table1[[#This Row],[Date]]),1,1,1,2,2,2,3,3,3,4,4,4)</f>
        <v>4</v>
      </c>
      <c r="D558" s="27" t="str">
        <f>TEXT(Table1[[#This Row],[Date]],"mmmm")</f>
        <v>October</v>
      </c>
      <c r="E558" s="28">
        <v>1989.07779166666</v>
      </c>
      <c r="F558" s="29">
        <v>43.967916666666603</v>
      </c>
      <c r="G558" s="30">
        <f t="shared" si="15"/>
        <v>10</v>
      </c>
      <c r="H558" s="30" t="s">
        <v>63</v>
      </c>
      <c r="I558" s="29"/>
      <c r="BL558" s="178"/>
      <c r="BM558" s="179"/>
      <c r="BN558" s="207"/>
      <c r="DG558" s="178"/>
      <c r="DH558" s="179"/>
    </row>
    <row r="559" spans="1:112" ht="14.25" customHeight="1">
      <c r="A559" s="27">
        <v>41918</v>
      </c>
      <c r="B559" s="27" t="str">
        <f>MONTH(Table1[[#This Row],[Trading Interval]])&amp; "/" &amp; DAY(Table1[[#This Row],[Trading Interval]]) &amp; "/" &amp; YEAR(Table1[[#This Row],[Trading Interval]])</f>
        <v>10/7/2018</v>
      </c>
      <c r="C559" s="224">
        <f>CHOOSE(MONTH(Table1[[#This Row],[Date]]),1,1,1,2,2,2,3,3,3,4,4,4)</f>
        <v>4</v>
      </c>
      <c r="D559" s="27" t="str">
        <f>TEXT(Table1[[#This Row],[Date]],"mmmm")</f>
        <v>October</v>
      </c>
      <c r="E559" s="28">
        <v>1942.3025416666601</v>
      </c>
      <c r="F559" s="29">
        <v>51.145000000000003</v>
      </c>
      <c r="G559" s="30">
        <f t="shared" si="15"/>
        <v>10</v>
      </c>
      <c r="H559" s="30" t="s">
        <v>63</v>
      </c>
      <c r="I559" s="29"/>
      <c r="BL559" s="176"/>
      <c r="BM559" s="177"/>
      <c r="BN559" s="206"/>
      <c r="DG559" s="176"/>
      <c r="DH559" s="177"/>
    </row>
    <row r="560" spans="1:112" ht="14.25" customHeight="1">
      <c r="A560" s="27">
        <v>41918.5</v>
      </c>
      <c r="B560" s="27" t="str">
        <f>MONTH(Table1[[#This Row],[Trading Interval]])&amp; "/" &amp; DAY(Table1[[#This Row],[Trading Interval]]) &amp; "/" &amp; YEAR(Table1[[#This Row],[Trading Interval]])</f>
        <v>10/7/2018</v>
      </c>
      <c r="C560" s="224">
        <f>CHOOSE(MONTH(Table1[[#This Row],[Date]]),1,1,1,2,2,2,3,3,3,4,4,4)</f>
        <v>4</v>
      </c>
      <c r="D560" s="27" t="str">
        <f>TEXT(Table1[[#This Row],[Date]],"mmmm")</f>
        <v>October</v>
      </c>
      <c r="E560" s="28">
        <v>2247.8567916666598</v>
      </c>
      <c r="F560" s="29">
        <v>44.225833333333298</v>
      </c>
      <c r="G560" s="30">
        <f t="shared" si="15"/>
        <v>10</v>
      </c>
      <c r="H560" s="30" t="s">
        <v>63</v>
      </c>
      <c r="I560" s="29"/>
      <c r="BL560" s="178"/>
      <c r="BM560" s="179"/>
      <c r="BN560" s="207"/>
      <c r="DG560" s="178"/>
      <c r="DH560" s="179"/>
    </row>
    <row r="561" spans="1:112" ht="14.25" customHeight="1">
      <c r="A561" s="27">
        <v>41919</v>
      </c>
      <c r="B561" s="27" t="str">
        <f>MONTH(Table1[[#This Row],[Trading Interval]])&amp; "/" &amp; DAY(Table1[[#This Row],[Trading Interval]]) &amp; "/" &amp; YEAR(Table1[[#This Row],[Trading Interval]])</f>
        <v>10/8/2018</v>
      </c>
      <c r="C561" s="224">
        <f>CHOOSE(MONTH(Table1[[#This Row],[Date]]),1,1,1,2,2,2,3,3,3,4,4,4)</f>
        <v>4</v>
      </c>
      <c r="D561" s="27" t="str">
        <f>TEXT(Table1[[#This Row],[Date]],"mmmm")</f>
        <v>October</v>
      </c>
      <c r="E561" s="28">
        <v>2029.9478749999901</v>
      </c>
      <c r="F561" s="29">
        <v>62.532499999999999</v>
      </c>
      <c r="G561" s="30">
        <f t="shared" si="15"/>
        <v>10</v>
      </c>
      <c r="H561" s="30" t="s">
        <v>63</v>
      </c>
      <c r="I561" s="29"/>
      <c r="BL561" s="176"/>
      <c r="BM561" s="177"/>
      <c r="BN561" s="206"/>
      <c r="DG561" s="176"/>
      <c r="DH561" s="177"/>
    </row>
    <row r="562" spans="1:112" ht="14.25" customHeight="1">
      <c r="A562" s="27">
        <v>41919.5</v>
      </c>
      <c r="B562" s="27" t="str">
        <f>MONTH(Table1[[#This Row],[Trading Interval]])&amp; "/" &amp; DAY(Table1[[#This Row],[Trading Interval]]) &amp; "/" &amp; YEAR(Table1[[#This Row],[Trading Interval]])</f>
        <v>10/8/2018</v>
      </c>
      <c r="C562" s="224">
        <f>CHOOSE(MONTH(Table1[[#This Row],[Date]]),1,1,1,2,2,2,3,3,3,4,4,4)</f>
        <v>4</v>
      </c>
      <c r="D562" s="27" t="str">
        <f>TEXT(Table1[[#This Row],[Date]],"mmmm")</f>
        <v>October</v>
      </c>
      <c r="E562" s="28">
        <v>2304.0392916666601</v>
      </c>
      <c r="F562" s="29">
        <v>83.460833333333298</v>
      </c>
      <c r="G562" s="30">
        <f t="shared" si="15"/>
        <v>10</v>
      </c>
      <c r="H562" s="30" t="s">
        <v>63</v>
      </c>
      <c r="I562" s="29"/>
      <c r="BL562" s="178"/>
      <c r="BM562" s="179"/>
      <c r="BN562" s="207"/>
      <c r="DG562" s="178"/>
      <c r="DH562" s="179"/>
    </row>
    <row r="563" spans="1:112" ht="14.25" customHeight="1">
      <c r="A563" s="27">
        <v>41920</v>
      </c>
      <c r="B563" s="27" t="str">
        <f>MONTH(Table1[[#This Row],[Trading Interval]])&amp; "/" &amp; DAY(Table1[[#This Row],[Trading Interval]]) &amp; "/" &amp; YEAR(Table1[[#This Row],[Trading Interval]])</f>
        <v>10/9/2018</v>
      </c>
      <c r="C563" s="224">
        <f>CHOOSE(MONTH(Table1[[#This Row],[Date]]),1,1,1,2,2,2,3,3,3,4,4,4)</f>
        <v>4</v>
      </c>
      <c r="D563" s="27" t="str">
        <f>TEXT(Table1[[#This Row],[Date]],"mmmm")</f>
        <v>October</v>
      </c>
      <c r="E563" s="28">
        <v>1755.5350416666599</v>
      </c>
      <c r="F563" s="29">
        <v>58.622916666666598</v>
      </c>
      <c r="G563" s="30">
        <f t="shared" si="15"/>
        <v>10</v>
      </c>
      <c r="H563" s="30" t="s">
        <v>63</v>
      </c>
      <c r="I563" s="29"/>
      <c r="BL563" s="176"/>
      <c r="BM563" s="177"/>
      <c r="BN563" s="206"/>
      <c r="DG563" s="176"/>
      <c r="DH563" s="177"/>
    </row>
    <row r="564" spans="1:112" ht="14.25" customHeight="1">
      <c r="A564" s="27">
        <v>41920.5</v>
      </c>
      <c r="B564" s="27" t="str">
        <f>MONTH(Table1[[#This Row],[Trading Interval]])&amp; "/" &amp; DAY(Table1[[#This Row],[Trading Interval]]) &amp; "/" &amp; YEAR(Table1[[#This Row],[Trading Interval]])</f>
        <v>10/9/2018</v>
      </c>
      <c r="C564" s="224">
        <f>CHOOSE(MONTH(Table1[[#This Row],[Date]]),1,1,1,2,2,2,3,3,3,4,4,4)</f>
        <v>4</v>
      </c>
      <c r="D564" s="27" t="str">
        <f>TEXT(Table1[[#This Row],[Date]],"mmmm")</f>
        <v>October</v>
      </c>
      <c r="E564" s="28">
        <v>2048.3871666666601</v>
      </c>
      <c r="F564" s="29">
        <v>66.830833333333302</v>
      </c>
      <c r="G564" s="30">
        <f t="shared" si="15"/>
        <v>10</v>
      </c>
      <c r="H564" s="30" t="s">
        <v>63</v>
      </c>
      <c r="I564" s="29"/>
      <c r="BL564" s="178"/>
      <c r="BM564" s="179"/>
      <c r="BN564" s="207"/>
      <c r="DG564" s="178"/>
      <c r="DH564" s="179"/>
    </row>
    <row r="565" spans="1:112" ht="14.25" customHeight="1">
      <c r="A565" s="27">
        <v>41921</v>
      </c>
      <c r="B565" s="27" t="str">
        <f>MONTH(Table1[[#This Row],[Trading Interval]])&amp; "/" &amp; DAY(Table1[[#This Row],[Trading Interval]]) &amp; "/" &amp; YEAR(Table1[[#This Row],[Trading Interval]])</f>
        <v>10/10/2018</v>
      </c>
      <c r="C565" s="224">
        <f>CHOOSE(MONTH(Table1[[#This Row],[Date]]),1,1,1,2,2,2,3,3,3,4,4,4)</f>
        <v>4</v>
      </c>
      <c r="D565" s="27" t="str">
        <f>TEXT(Table1[[#This Row],[Date]],"mmmm")</f>
        <v>October</v>
      </c>
      <c r="E565" s="28">
        <v>1943.12725</v>
      </c>
      <c r="F565" s="29">
        <v>53.835833333333298</v>
      </c>
      <c r="G565" s="30">
        <f t="shared" si="15"/>
        <v>10</v>
      </c>
      <c r="H565" s="30" t="s">
        <v>63</v>
      </c>
      <c r="I565" s="29"/>
      <c r="BL565" s="176"/>
      <c r="BM565" s="177"/>
      <c r="BN565" s="206"/>
      <c r="DG565" s="176"/>
      <c r="DH565" s="177"/>
    </row>
    <row r="566" spans="1:112" ht="14.25" customHeight="1">
      <c r="A566" s="27">
        <v>41921.5</v>
      </c>
      <c r="B566" s="27" t="str">
        <f>MONTH(Table1[[#This Row],[Trading Interval]])&amp; "/" &amp; DAY(Table1[[#This Row],[Trading Interval]]) &amp; "/" &amp; YEAR(Table1[[#This Row],[Trading Interval]])</f>
        <v>10/10/2018</v>
      </c>
      <c r="C566" s="224">
        <f>CHOOSE(MONTH(Table1[[#This Row],[Date]]),1,1,1,2,2,2,3,3,3,4,4,4)</f>
        <v>4</v>
      </c>
      <c r="D566" s="27" t="str">
        <f>TEXT(Table1[[#This Row],[Date]],"mmmm")</f>
        <v>October</v>
      </c>
      <c r="E566" s="28">
        <v>2243.9492500000001</v>
      </c>
      <c r="F566" s="29">
        <v>68.947500000000005</v>
      </c>
      <c r="G566" s="30">
        <f t="shared" si="15"/>
        <v>10</v>
      </c>
      <c r="H566" s="30" t="s">
        <v>63</v>
      </c>
      <c r="I566" s="29"/>
      <c r="BL566" s="178"/>
      <c r="BM566" s="179"/>
      <c r="BN566" s="207"/>
      <c r="DG566" s="178"/>
      <c r="DH566" s="179"/>
    </row>
    <row r="567" spans="1:112" ht="14.25" customHeight="1">
      <c r="A567" s="27">
        <v>41922</v>
      </c>
      <c r="B567" s="27" t="str">
        <f>MONTH(Table1[[#This Row],[Trading Interval]])&amp; "/" &amp; DAY(Table1[[#This Row],[Trading Interval]]) &amp; "/" &amp; YEAR(Table1[[#This Row],[Trading Interval]])</f>
        <v>10/11/2018</v>
      </c>
      <c r="C567" s="224">
        <f>CHOOSE(MONTH(Table1[[#This Row],[Date]]),1,1,1,2,2,2,3,3,3,4,4,4)</f>
        <v>4</v>
      </c>
      <c r="D567" s="27" t="str">
        <f>TEXT(Table1[[#This Row],[Date]],"mmmm")</f>
        <v>October</v>
      </c>
      <c r="E567" s="28">
        <v>1881.1257083333301</v>
      </c>
      <c r="F567" s="29">
        <v>60.918333333333301</v>
      </c>
      <c r="G567" s="30">
        <f t="shared" si="15"/>
        <v>10</v>
      </c>
      <c r="H567" s="30" t="s">
        <v>63</v>
      </c>
      <c r="I567" s="29"/>
      <c r="BL567" s="176"/>
      <c r="BM567" s="177"/>
      <c r="BN567" s="206"/>
      <c r="DG567" s="176"/>
      <c r="DH567" s="177"/>
    </row>
    <row r="568" spans="1:112" ht="14.25" customHeight="1">
      <c r="A568" s="27">
        <v>41922.5</v>
      </c>
      <c r="B568" s="27" t="str">
        <f>MONTH(Table1[[#This Row],[Trading Interval]])&amp; "/" &amp; DAY(Table1[[#This Row],[Trading Interval]]) &amp; "/" &amp; YEAR(Table1[[#This Row],[Trading Interval]])</f>
        <v>10/11/2018</v>
      </c>
      <c r="C568" s="224">
        <f>CHOOSE(MONTH(Table1[[#This Row],[Date]]),1,1,1,2,2,2,3,3,3,4,4,4)</f>
        <v>4</v>
      </c>
      <c r="D568" s="27" t="str">
        <f>TEXT(Table1[[#This Row],[Date]],"mmmm")</f>
        <v>October</v>
      </c>
      <c r="E568" s="28">
        <v>2096.1401249999999</v>
      </c>
      <c r="F568" s="29">
        <v>65.825000000000003</v>
      </c>
      <c r="G568" s="30">
        <f t="shared" si="15"/>
        <v>10</v>
      </c>
      <c r="H568" s="30" t="s">
        <v>63</v>
      </c>
      <c r="I568" s="29"/>
      <c r="BL568" s="178"/>
      <c r="BM568" s="179"/>
      <c r="BN568" s="207"/>
      <c r="DG568" s="178"/>
      <c r="DH568" s="179"/>
    </row>
    <row r="569" spans="1:112" ht="14.25" customHeight="1">
      <c r="A569" s="27">
        <v>41923</v>
      </c>
      <c r="B569" s="27" t="str">
        <f>MONTH(Table1[[#This Row],[Trading Interval]])&amp; "/" &amp; DAY(Table1[[#This Row],[Trading Interval]]) &amp; "/" &amp; YEAR(Table1[[#This Row],[Trading Interval]])</f>
        <v>10/12/2018</v>
      </c>
      <c r="C569" s="224">
        <f>CHOOSE(MONTH(Table1[[#This Row],[Date]]),1,1,1,2,2,2,3,3,3,4,4,4)</f>
        <v>4</v>
      </c>
      <c r="D569" s="27" t="str">
        <f>TEXT(Table1[[#This Row],[Date]],"mmmm")</f>
        <v>October</v>
      </c>
      <c r="E569" s="28">
        <v>1722.9338333333301</v>
      </c>
      <c r="F569" s="29">
        <v>45.246666666666599</v>
      </c>
      <c r="G569" s="30">
        <f t="shared" si="15"/>
        <v>10</v>
      </c>
      <c r="H569" s="30" t="s">
        <v>63</v>
      </c>
      <c r="I569" s="29"/>
      <c r="BL569" s="176"/>
      <c r="BM569" s="177"/>
      <c r="BN569" s="206"/>
      <c r="DG569" s="176"/>
      <c r="DH569" s="177"/>
    </row>
    <row r="570" spans="1:112" ht="14.25" customHeight="1">
      <c r="A570" s="27">
        <v>41923.5</v>
      </c>
      <c r="B570" s="27" t="str">
        <f>MONTH(Table1[[#This Row],[Trading Interval]])&amp; "/" &amp; DAY(Table1[[#This Row],[Trading Interval]]) &amp; "/" &amp; YEAR(Table1[[#This Row],[Trading Interval]])</f>
        <v>10/12/2018</v>
      </c>
      <c r="C570" s="224">
        <f>CHOOSE(MONTH(Table1[[#This Row],[Date]]),1,1,1,2,2,2,3,3,3,4,4,4)</f>
        <v>4</v>
      </c>
      <c r="D570" s="27" t="str">
        <f>TEXT(Table1[[#This Row],[Date]],"mmmm")</f>
        <v>October</v>
      </c>
      <c r="E570" s="28">
        <v>2293.70854166666</v>
      </c>
      <c r="F570" s="29">
        <v>93.789166666666603</v>
      </c>
      <c r="G570" s="30">
        <f t="shared" si="15"/>
        <v>10</v>
      </c>
      <c r="H570" s="30" t="s">
        <v>63</v>
      </c>
      <c r="I570" s="29"/>
      <c r="BL570" s="178"/>
      <c r="BM570" s="179"/>
      <c r="BN570" s="207"/>
      <c r="DG570" s="178"/>
      <c r="DH570" s="179"/>
    </row>
    <row r="571" spans="1:112" ht="14.25" customHeight="1">
      <c r="A571" s="27">
        <v>41924</v>
      </c>
      <c r="B571" s="27" t="str">
        <f>MONTH(Table1[[#This Row],[Trading Interval]])&amp; "/" &amp; DAY(Table1[[#This Row],[Trading Interval]]) &amp; "/" &amp; YEAR(Table1[[#This Row],[Trading Interval]])</f>
        <v>10/13/2018</v>
      </c>
      <c r="C571" s="224">
        <f>CHOOSE(MONTH(Table1[[#This Row],[Date]]),1,1,1,2,2,2,3,3,3,4,4,4)</f>
        <v>4</v>
      </c>
      <c r="D571" s="27" t="str">
        <f>TEXT(Table1[[#This Row],[Date]],"mmmm")</f>
        <v>October</v>
      </c>
      <c r="E571" s="28">
        <v>1850.04408333333</v>
      </c>
      <c r="F571" s="29">
        <v>45.956666666666599</v>
      </c>
      <c r="G571" s="30">
        <f t="shared" si="15"/>
        <v>10</v>
      </c>
      <c r="H571" s="30" t="s">
        <v>63</v>
      </c>
      <c r="I571" s="29"/>
      <c r="BL571" s="176"/>
      <c r="BM571" s="177"/>
      <c r="BN571" s="206"/>
      <c r="DG571" s="176"/>
      <c r="DH571" s="177"/>
    </row>
    <row r="572" spans="1:112" ht="14.25" customHeight="1">
      <c r="A572" s="27">
        <v>41924.5</v>
      </c>
      <c r="B572" s="27" t="str">
        <f>MONTH(Table1[[#This Row],[Trading Interval]])&amp; "/" &amp; DAY(Table1[[#This Row],[Trading Interval]]) &amp; "/" &amp; YEAR(Table1[[#This Row],[Trading Interval]])</f>
        <v>10/13/2018</v>
      </c>
      <c r="C572" s="224">
        <f>CHOOSE(MONTH(Table1[[#This Row],[Date]]),1,1,1,2,2,2,3,3,3,4,4,4)</f>
        <v>4</v>
      </c>
      <c r="D572" s="27" t="str">
        <f>TEXT(Table1[[#This Row],[Date]],"mmmm")</f>
        <v>October</v>
      </c>
      <c r="E572" s="28">
        <v>2374.0641666666602</v>
      </c>
      <c r="F572" s="29">
        <v>71.999166666666596</v>
      </c>
      <c r="G572" s="30">
        <f t="shared" si="15"/>
        <v>10</v>
      </c>
      <c r="H572" s="30" t="s">
        <v>63</v>
      </c>
      <c r="I572" s="29"/>
      <c r="BL572" s="178"/>
      <c r="BM572" s="179"/>
      <c r="BN572" s="207"/>
      <c r="DG572" s="178"/>
      <c r="DH572" s="179"/>
    </row>
    <row r="573" spans="1:112" ht="14.25" customHeight="1">
      <c r="A573" s="27">
        <v>41925</v>
      </c>
      <c r="B573" s="27" t="str">
        <f>MONTH(Table1[[#This Row],[Trading Interval]])&amp; "/" &amp; DAY(Table1[[#This Row],[Trading Interval]]) &amp; "/" &amp; YEAR(Table1[[#This Row],[Trading Interval]])</f>
        <v>10/14/2018</v>
      </c>
      <c r="C573" s="224">
        <f>CHOOSE(MONTH(Table1[[#This Row],[Date]]),1,1,1,2,2,2,3,3,3,4,4,4)</f>
        <v>4</v>
      </c>
      <c r="D573" s="27" t="str">
        <f>TEXT(Table1[[#This Row],[Date]],"mmmm")</f>
        <v>October</v>
      </c>
      <c r="E573" s="28">
        <v>1611.22</v>
      </c>
      <c r="F573" s="29">
        <v>37.198749999999997</v>
      </c>
      <c r="G573" s="30">
        <f t="shared" si="15"/>
        <v>10</v>
      </c>
      <c r="H573" s="30" t="s">
        <v>63</v>
      </c>
      <c r="I573" s="29"/>
      <c r="BL573" s="176"/>
      <c r="BM573" s="177"/>
      <c r="BN573" s="206"/>
      <c r="DG573" s="176"/>
      <c r="DH573" s="177"/>
    </row>
    <row r="574" spans="1:112" ht="14.25" customHeight="1">
      <c r="A574" s="27">
        <v>41925.5</v>
      </c>
      <c r="B574" s="27" t="str">
        <f>MONTH(Table1[[#This Row],[Trading Interval]])&amp; "/" &amp; DAY(Table1[[#This Row],[Trading Interval]]) &amp; "/" &amp; YEAR(Table1[[#This Row],[Trading Interval]])</f>
        <v>10/14/2018</v>
      </c>
      <c r="C574" s="224">
        <f>CHOOSE(MONTH(Table1[[#This Row],[Date]]),1,1,1,2,2,2,3,3,3,4,4,4)</f>
        <v>4</v>
      </c>
      <c r="D574" s="27" t="str">
        <f>TEXT(Table1[[#This Row],[Date]],"mmmm")</f>
        <v>October</v>
      </c>
      <c r="E574" s="28">
        <v>1846.55791666666</v>
      </c>
      <c r="F574" s="29">
        <v>52.446666666666601</v>
      </c>
      <c r="G574" s="30">
        <f t="shared" si="15"/>
        <v>10</v>
      </c>
      <c r="H574" s="30" t="s">
        <v>63</v>
      </c>
      <c r="I574" s="29"/>
      <c r="BL574" s="178"/>
      <c r="BM574" s="179"/>
      <c r="BN574" s="207"/>
      <c r="DG574" s="178"/>
      <c r="DH574" s="179"/>
    </row>
    <row r="575" spans="1:112" ht="14.25" customHeight="1">
      <c r="A575" s="27">
        <v>41926</v>
      </c>
      <c r="B575" s="27" t="str">
        <f>MONTH(Table1[[#This Row],[Trading Interval]])&amp; "/" &amp; DAY(Table1[[#This Row],[Trading Interval]]) &amp; "/" &amp; YEAR(Table1[[#This Row],[Trading Interval]])</f>
        <v>10/15/2018</v>
      </c>
      <c r="C575" s="224">
        <f>CHOOSE(MONTH(Table1[[#This Row],[Date]]),1,1,1,2,2,2,3,3,3,4,4,4)</f>
        <v>4</v>
      </c>
      <c r="D575" s="27" t="str">
        <f>TEXT(Table1[[#This Row],[Date]],"mmmm")</f>
        <v>October</v>
      </c>
      <c r="E575" s="28">
        <v>1799.310375</v>
      </c>
      <c r="F575" s="29">
        <v>42.499166666666603</v>
      </c>
      <c r="G575" s="30">
        <f t="shared" si="15"/>
        <v>10</v>
      </c>
      <c r="H575" s="30" t="s">
        <v>63</v>
      </c>
      <c r="I575" s="29"/>
      <c r="BL575" s="176"/>
      <c r="BM575" s="177"/>
      <c r="BN575" s="206"/>
      <c r="DG575" s="176"/>
      <c r="DH575" s="177"/>
    </row>
    <row r="576" spans="1:112" ht="14.25" customHeight="1">
      <c r="A576" s="27">
        <v>41926.5</v>
      </c>
      <c r="B576" s="27" t="str">
        <f>MONTH(Table1[[#This Row],[Trading Interval]])&amp; "/" &amp; DAY(Table1[[#This Row],[Trading Interval]]) &amp; "/" &amp; YEAR(Table1[[#This Row],[Trading Interval]])</f>
        <v>10/15/2018</v>
      </c>
      <c r="C576" s="224">
        <f>CHOOSE(MONTH(Table1[[#This Row],[Date]]),1,1,1,2,2,2,3,3,3,4,4,4)</f>
        <v>4</v>
      </c>
      <c r="D576" s="27" t="str">
        <f>TEXT(Table1[[#This Row],[Date]],"mmmm")</f>
        <v>October</v>
      </c>
      <c r="E576" s="28">
        <v>2070.2994583333302</v>
      </c>
      <c r="F576" s="29">
        <v>63.807499999999997</v>
      </c>
      <c r="G576" s="30">
        <f t="shared" si="15"/>
        <v>10</v>
      </c>
      <c r="H576" s="30" t="s">
        <v>63</v>
      </c>
      <c r="I576" s="29"/>
      <c r="BL576" s="178"/>
      <c r="BM576" s="179"/>
      <c r="BN576" s="207"/>
      <c r="DG576" s="178"/>
      <c r="DH576" s="179"/>
    </row>
    <row r="577" spans="1:112" ht="14.25" customHeight="1">
      <c r="A577" s="27">
        <v>41927</v>
      </c>
      <c r="B577" s="27" t="str">
        <f>MONTH(Table1[[#This Row],[Trading Interval]])&amp; "/" &amp; DAY(Table1[[#This Row],[Trading Interval]]) &amp; "/" &amp; YEAR(Table1[[#This Row],[Trading Interval]])</f>
        <v>10/16/2018</v>
      </c>
      <c r="C577" s="224">
        <f>CHOOSE(MONTH(Table1[[#This Row],[Date]]),1,1,1,2,2,2,3,3,3,4,4,4)</f>
        <v>4</v>
      </c>
      <c r="D577" s="27" t="str">
        <f>TEXT(Table1[[#This Row],[Date]],"mmmm")</f>
        <v>October</v>
      </c>
      <c r="E577" s="28">
        <v>1832.39116666666</v>
      </c>
      <c r="F577" s="29">
        <v>54.576666666666597</v>
      </c>
      <c r="G577" s="30">
        <f t="shared" si="15"/>
        <v>10</v>
      </c>
      <c r="H577" s="30" t="s">
        <v>63</v>
      </c>
      <c r="I577" s="29"/>
      <c r="BL577" s="176"/>
      <c r="BM577" s="177"/>
      <c r="BN577" s="206"/>
      <c r="DG577" s="176"/>
      <c r="DH577" s="177"/>
    </row>
    <row r="578" spans="1:112" ht="14.25" customHeight="1">
      <c r="A578" s="27">
        <v>41927.5</v>
      </c>
      <c r="B578" s="27" t="str">
        <f>MONTH(Table1[[#This Row],[Trading Interval]])&amp; "/" &amp; DAY(Table1[[#This Row],[Trading Interval]]) &amp; "/" &amp; YEAR(Table1[[#This Row],[Trading Interval]])</f>
        <v>10/16/2018</v>
      </c>
      <c r="C578" s="224">
        <f>CHOOSE(MONTH(Table1[[#This Row],[Date]]),1,1,1,2,2,2,3,3,3,4,4,4)</f>
        <v>4</v>
      </c>
      <c r="D578" s="27" t="str">
        <f>TEXT(Table1[[#This Row],[Date]],"mmmm")</f>
        <v>October</v>
      </c>
      <c r="E578" s="28">
        <v>2099.4979583333302</v>
      </c>
      <c r="F578" s="29">
        <v>55.982500000000002</v>
      </c>
      <c r="G578" s="30">
        <f t="shared" si="15"/>
        <v>10</v>
      </c>
      <c r="H578" s="30" t="s">
        <v>63</v>
      </c>
      <c r="I578" s="29"/>
      <c r="BL578" s="178"/>
      <c r="BM578" s="179"/>
      <c r="BN578" s="207"/>
      <c r="DG578" s="178"/>
      <c r="DH578" s="179"/>
    </row>
    <row r="579" spans="1:112" ht="14.25" customHeight="1">
      <c r="A579" s="27">
        <v>41928</v>
      </c>
      <c r="B579" s="27" t="str">
        <f>MONTH(Table1[[#This Row],[Trading Interval]])&amp; "/" &amp; DAY(Table1[[#This Row],[Trading Interval]]) &amp; "/" &amp; YEAR(Table1[[#This Row],[Trading Interval]])</f>
        <v>10/17/2018</v>
      </c>
      <c r="C579" s="224">
        <f>CHOOSE(MONTH(Table1[[#This Row],[Date]]),1,1,1,2,2,2,3,3,3,4,4,4)</f>
        <v>4</v>
      </c>
      <c r="D579" s="27" t="str">
        <f>TEXT(Table1[[#This Row],[Date]],"mmmm")</f>
        <v>October</v>
      </c>
      <c r="E579" s="28">
        <v>1845.81924999999</v>
      </c>
      <c r="F579" s="29">
        <v>44.299166666666601</v>
      </c>
      <c r="G579" s="30">
        <f t="shared" ref="G579:G642" si="16">MONTH(A579)</f>
        <v>10</v>
      </c>
      <c r="H579" s="30" t="s">
        <v>63</v>
      </c>
      <c r="I579" s="29"/>
      <c r="BL579" s="176"/>
      <c r="BM579" s="177"/>
      <c r="BN579" s="206"/>
      <c r="DG579" s="176"/>
      <c r="DH579" s="177"/>
    </row>
    <row r="580" spans="1:112" ht="14.25" customHeight="1">
      <c r="A580" s="27">
        <v>41928.5</v>
      </c>
      <c r="B580" s="27" t="str">
        <f>MONTH(Table1[[#This Row],[Trading Interval]])&amp; "/" &amp; DAY(Table1[[#This Row],[Trading Interval]]) &amp; "/" &amp; YEAR(Table1[[#This Row],[Trading Interval]])</f>
        <v>10/17/2018</v>
      </c>
      <c r="C580" s="224">
        <f>CHOOSE(MONTH(Table1[[#This Row],[Date]]),1,1,1,2,2,2,3,3,3,4,4,4)</f>
        <v>4</v>
      </c>
      <c r="D580" s="27" t="str">
        <f>TEXT(Table1[[#This Row],[Date]],"mmmm")</f>
        <v>October</v>
      </c>
      <c r="E580" s="28">
        <v>2042.6991666666599</v>
      </c>
      <c r="F580" s="29">
        <v>59.989166666666598</v>
      </c>
      <c r="G580" s="30">
        <f t="shared" si="16"/>
        <v>10</v>
      </c>
      <c r="H580" s="30" t="s">
        <v>63</v>
      </c>
      <c r="I580" s="29"/>
      <c r="BL580" s="178"/>
      <c r="BM580" s="179"/>
      <c r="BN580" s="207"/>
      <c r="DG580" s="178"/>
      <c r="DH580" s="179"/>
    </row>
    <row r="581" spans="1:112" ht="14.25" customHeight="1">
      <c r="A581" s="27">
        <v>41929</v>
      </c>
      <c r="B581" s="27" t="str">
        <f>MONTH(Table1[[#This Row],[Trading Interval]])&amp; "/" &amp; DAY(Table1[[#This Row],[Trading Interval]]) &amp; "/" &amp; YEAR(Table1[[#This Row],[Trading Interval]])</f>
        <v>10/18/2018</v>
      </c>
      <c r="C581" s="224">
        <f>CHOOSE(MONTH(Table1[[#This Row],[Date]]),1,1,1,2,2,2,3,3,3,4,4,4)</f>
        <v>4</v>
      </c>
      <c r="D581" s="27" t="str">
        <f>TEXT(Table1[[#This Row],[Date]],"mmmm")</f>
        <v>October</v>
      </c>
      <c r="E581" s="28">
        <v>1838.79779166666</v>
      </c>
      <c r="F581" s="29">
        <v>51.032916666666601</v>
      </c>
      <c r="G581" s="30">
        <f t="shared" si="16"/>
        <v>10</v>
      </c>
      <c r="H581" s="30" t="s">
        <v>63</v>
      </c>
      <c r="I581" s="29"/>
      <c r="BL581" s="176"/>
      <c r="BM581" s="177"/>
      <c r="BN581" s="206"/>
      <c r="DG581" s="176"/>
      <c r="DH581" s="177"/>
    </row>
    <row r="582" spans="1:112" ht="14.25" customHeight="1">
      <c r="A582" s="27">
        <v>41929.5</v>
      </c>
      <c r="B582" s="27" t="str">
        <f>MONTH(Table1[[#This Row],[Trading Interval]])&amp; "/" &amp; DAY(Table1[[#This Row],[Trading Interval]]) &amp; "/" &amp; YEAR(Table1[[#This Row],[Trading Interval]])</f>
        <v>10/18/2018</v>
      </c>
      <c r="C582" s="224">
        <f>CHOOSE(MONTH(Table1[[#This Row],[Date]]),1,1,1,2,2,2,3,3,3,4,4,4)</f>
        <v>4</v>
      </c>
      <c r="D582" s="27" t="str">
        <f>TEXT(Table1[[#This Row],[Date]],"mmmm")</f>
        <v>October</v>
      </c>
      <c r="E582" s="28">
        <v>2088.8355833333299</v>
      </c>
      <c r="F582" s="29">
        <v>64.219166666666595</v>
      </c>
      <c r="G582" s="30">
        <f t="shared" si="16"/>
        <v>10</v>
      </c>
      <c r="H582" s="30" t="s">
        <v>63</v>
      </c>
      <c r="I582" s="29"/>
      <c r="BL582" s="178"/>
      <c r="BM582" s="179"/>
      <c r="BN582" s="207"/>
      <c r="DG582" s="178"/>
      <c r="DH582" s="179"/>
    </row>
    <row r="583" spans="1:112" ht="14.25" customHeight="1">
      <c r="A583" s="27">
        <v>41930</v>
      </c>
      <c r="B583" s="27" t="str">
        <f>MONTH(Table1[[#This Row],[Trading Interval]])&amp; "/" &amp; DAY(Table1[[#This Row],[Trading Interval]]) &amp; "/" &amp; YEAR(Table1[[#This Row],[Trading Interval]])</f>
        <v>10/19/2018</v>
      </c>
      <c r="C583" s="224">
        <f>CHOOSE(MONTH(Table1[[#This Row],[Date]]),1,1,1,2,2,2,3,3,3,4,4,4)</f>
        <v>4</v>
      </c>
      <c r="D583" s="27" t="str">
        <f>TEXT(Table1[[#This Row],[Date]],"mmmm")</f>
        <v>October</v>
      </c>
      <c r="E583" s="28">
        <v>1883.367125</v>
      </c>
      <c r="F583" s="29">
        <v>71.835833333333298</v>
      </c>
      <c r="G583" s="30">
        <f t="shared" si="16"/>
        <v>10</v>
      </c>
      <c r="H583" s="30" t="s">
        <v>63</v>
      </c>
      <c r="I583" s="29"/>
      <c r="BL583" s="176"/>
      <c r="BM583" s="177"/>
      <c r="BN583" s="206"/>
      <c r="DG583" s="176"/>
      <c r="DH583" s="177"/>
    </row>
    <row r="584" spans="1:112" ht="14.25" customHeight="1">
      <c r="A584" s="27">
        <v>41930.5</v>
      </c>
      <c r="B584" s="27" t="str">
        <f>MONTH(Table1[[#This Row],[Trading Interval]])&amp; "/" &amp; DAY(Table1[[#This Row],[Trading Interval]]) &amp; "/" &amp; YEAR(Table1[[#This Row],[Trading Interval]])</f>
        <v>10/19/2018</v>
      </c>
      <c r="C584" s="224">
        <f>CHOOSE(MONTH(Table1[[#This Row],[Date]]),1,1,1,2,2,2,3,3,3,4,4,4)</f>
        <v>4</v>
      </c>
      <c r="D584" s="27" t="str">
        <f>TEXT(Table1[[#This Row],[Date]],"mmmm")</f>
        <v>October</v>
      </c>
      <c r="E584" s="28">
        <v>2092.3713333333299</v>
      </c>
      <c r="F584" s="29">
        <v>76.037499999999994</v>
      </c>
      <c r="G584" s="30">
        <f t="shared" si="16"/>
        <v>10</v>
      </c>
      <c r="H584" s="30" t="s">
        <v>63</v>
      </c>
      <c r="I584" s="29"/>
      <c r="BL584" s="178"/>
      <c r="BM584" s="179"/>
      <c r="BN584" s="207"/>
      <c r="DG584" s="178"/>
      <c r="DH584" s="179"/>
    </row>
    <row r="585" spans="1:112" ht="14.25" customHeight="1">
      <c r="A585" s="27">
        <v>41931</v>
      </c>
      <c r="B585" s="27" t="str">
        <f>MONTH(Table1[[#This Row],[Trading Interval]])&amp; "/" &amp; DAY(Table1[[#This Row],[Trading Interval]]) &amp; "/" &amp; YEAR(Table1[[#This Row],[Trading Interval]])</f>
        <v>10/20/2018</v>
      </c>
      <c r="C585" s="224">
        <f>CHOOSE(MONTH(Table1[[#This Row],[Date]]),1,1,1,2,2,2,3,3,3,4,4,4)</f>
        <v>4</v>
      </c>
      <c r="D585" s="27" t="str">
        <f>TEXT(Table1[[#This Row],[Date]],"mmmm")</f>
        <v>October</v>
      </c>
      <c r="E585" s="28">
        <v>1741.1714999999999</v>
      </c>
      <c r="F585" s="29">
        <v>53.73</v>
      </c>
      <c r="G585" s="30">
        <f t="shared" si="16"/>
        <v>10</v>
      </c>
      <c r="H585" s="30" t="s">
        <v>63</v>
      </c>
      <c r="I585" s="29"/>
      <c r="BL585" s="176"/>
      <c r="BM585" s="177"/>
      <c r="BN585" s="206"/>
      <c r="DG585" s="176"/>
      <c r="DH585" s="177"/>
    </row>
    <row r="586" spans="1:112" ht="14.25" customHeight="1">
      <c r="A586" s="27">
        <v>41931.5</v>
      </c>
      <c r="B586" s="27" t="str">
        <f>MONTH(Table1[[#This Row],[Trading Interval]])&amp; "/" &amp; DAY(Table1[[#This Row],[Trading Interval]]) &amp; "/" &amp; YEAR(Table1[[#This Row],[Trading Interval]])</f>
        <v>10/20/2018</v>
      </c>
      <c r="C586" s="224">
        <f>CHOOSE(MONTH(Table1[[#This Row],[Date]]),1,1,1,2,2,2,3,3,3,4,4,4)</f>
        <v>4</v>
      </c>
      <c r="D586" s="27" t="str">
        <f>TEXT(Table1[[#This Row],[Date]],"mmmm")</f>
        <v>October</v>
      </c>
      <c r="E586" s="28">
        <v>2051.60645833333</v>
      </c>
      <c r="F586" s="29">
        <v>76.707916666666605</v>
      </c>
      <c r="G586" s="30">
        <f t="shared" si="16"/>
        <v>10</v>
      </c>
      <c r="H586" s="30" t="s">
        <v>63</v>
      </c>
      <c r="I586" s="29"/>
      <c r="BL586" s="178"/>
      <c r="BM586" s="179"/>
      <c r="BN586" s="207"/>
      <c r="DG586" s="178"/>
      <c r="DH586" s="179"/>
    </row>
    <row r="587" spans="1:112" ht="14.25" customHeight="1">
      <c r="A587" s="27">
        <v>41932</v>
      </c>
      <c r="B587" s="27" t="str">
        <f>MONTH(Table1[[#This Row],[Trading Interval]])&amp; "/" &amp; DAY(Table1[[#This Row],[Trading Interval]]) &amp; "/" &amp; YEAR(Table1[[#This Row],[Trading Interval]])</f>
        <v>10/21/2018</v>
      </c>
      <c r="C587" s="224">
        <f>CHOOSE(MONTH(Table1[[#This Row],[Date]]),1,1,1,2,2,2,3,3,3,4,4,4)</f>
        <v>4</v>
      </c>
      <c r="D587" s="27" t="str">
        <f>TEXT(Table1[[#This Row],[Date]],"mmmm")</f>
        <v>October</v>
      </c>
      <c r="E587" s="28">
        <v>1642.1816249999999</v>
      </c>
      <c r="F587" s="29">
        <v>49.93</v>
      </c>
      <c r="G587" s="30">
        <f t="shared" si="16"/>
        <v>10</v>
      </c>
      <c r="H587" s="30" t="s">
        <v>63</v>
      </c>
      <c r="I587" s="29"/>
      <c r="BL587" s="176"/>
      <c r="BM587" s="177"/>
      <c r="BN587" s="206"/>
      <c r="DG587" s="176"/>
      <c r="DH587" s="177"/>
    </row>
    <row r="588" spans="1:112" ht="14.25" customHeight="1">
      <c r="A588" s="27">
        <v>41932.5</v>
      </c>
      <c r="B588" s="27" t="str">
        <f>MONTH(Table1[[#This Row],[Trading Interval]])&amp; "/" &amp; DAY(Table1[[#This Row],[Trading Interval]]) &amp; "/" &amp; YEAR(Table1[[#This Row],[Trading Interval]])</f>
        <v>10/21/2018</v>
      </c>
      <c r="C588" s="224">
        <f>CHOOSE(MONTH(Table1[[#This Row],[Date]]),1,1,1,2,2,2,3,3,3,4,4,4)</f>
        <v>4</v>
      </c>
      <c r="D588" s="27" t="str">
        <f>TEXT(Table1[[#This Row],[Date]],"mmmm")</f>
        <v>October</v>
      </c>
      <c r="E588" s="28">
        <v>1924.9824166666599</v>
      </c>
      <c r="F588" s="29">
        <v>56.155833333333298</v>
      </c>
      <c r="G588" s="30">
        <f t="shared" si="16"/>
        <v>10</v>
      </c>
      <c r="H588" s="30" t="s">
        <v>63</v>
      </c>
      <c r="I588" s="29"/>
      <c r="BL588" s="178"/>
      <c r="BM588" s="179"/>
      <c r="BN588" s="207"/>
      <c r="DG588" s="178"/>
      <c r="DH588" s="179"/>
    </row>
    <row r="589" spans="1:112" ht="14.25" customHeight="1">
      <c r="A589" s="27">
        <v>41933</v>
      </c>
      <c r="B589" s="27" t="str">
        <f>MONTH(Table1[[#This Row],[Trading Interval]])&amp; "/" &amp; DAY(Table1[[#This Row],[Trading Interval]]) &amp; "/" &amp; YEAR(Table1[[#This Row],[Trading Interval]])</f>
        <v>10/22/2018</v>
      </c>
      <c r="C589" s="224">
        <f>CHOOSE(MONTH(Table1[[#This Row],[Date]]),1,1,1,2,2,2,3,3,3,4,4,4)</f>
        <v>4</v>
      </c>
      <c r="D589" s="27" t="str">
        <f>TEXT(Table1[[#This Row],[Date]],"mmmm")</f>
        <v>October</v>
      </c>
      <c r="E589" s="28">
        <v>1831.9275833333299</v>
      </c>
      <c r="F589" s="29">
        <v>49.869166666666601</v>
      </c>
      <c r="G589" s="30">
        <f t="shared" si="16"/>
        <v>10</v>
      </c>
      <c r="H589" s="30" t="s">
        <v>63</v>
      </c>
      <c r="I589" s="29"/>
      <c r="BL589" s="176"/>
      <c r="BM589" s="177"/>
      <c r="BN589" s="206"/>
      <c r="DG589" s="176"/>
      <c r="DH589" s="177"/>
    </row>
    <row r="590" spans="1:112" ht="14.25" customHeight="1">
      <c r="A590" s="27">
        <v>41933.5</v>
      </c>
      <c r="B590" s="27" t="str">
        <f>MONTH(Table1[[#This Row],[Trading Interval]])&amp; "/" &amp; DAY(Table1[[#This Row],[Trading Interval]]) &amp; "/" &amp; YEAR(Table1[[#This Row],[Trading Interval]])</f>
        <v>10/22/2018</v>
      </c>
      <c r="C590" s="224">
        <f>CHOOSE(MONTH(Table1[[#This Row],[Date]]),1,1,1,2,2,2,3,3,3,4,4,4)</f>
        <v>4</v>
      </c>
      <c r="D590" s="27" t="str">
        <f>TEXT(Table1[[#This Row],[Date]],"mmmm")</f>
        <v>October</v>
      </c>
      <c r="E590" s="28">
        <v>2062.1536249999999</v>
      </c>
      <c r="F590" s="29">
        <v>57.069166666666597</v>
      </c>
      <c r="G590" s="30">
        <f t="shared" si="16"/>
        <v>10</v>
      </c>
      <c r="H590" s="30" t="s">
        <v>63</v>
      </c>
      <c r="I590" s="29"/>
      <c r="BL590" s="178"/>
      <c r="BM590" s="179"/>
      <c r="BN590" s="207"/>
      <c r="DG590" s="178"/>
      <c r="DH590" s="179"/>
    </row>
    <row r="591" spans="1:112" ht="14.25" customHeight="1">
      <c r="A591" s="27">
        <v>41934</v>
      </c>
      <c r="B591" s="27" t="str">
        <f>MONTH(Table1[[#This Row],[Trading Interval]])&amp; "/" &amp; DAY(Table1[[#This Row],[Trading Interval]]) &amp; "/" &amp; YEAR(Table1[[#This Row],[Trading Interval]])</f>
        <v>10/23/2018</v>
      </c>
      <c r="C591" s="224">
        <f>CHOOSE(MONTH(Table1[[#This Row],[Date]]),1,1,1,2,2,2,3,3,3,4,4,4)</f>
        <v>4</v>
      </c>
      <c r="D591" s="27" t="str">
        <f>TEXT(Table1[[#This Row],[Date]],"mmmm")</f>
        <v>October</v>
      </c>
      <c r="E591" s="28">
        <v>1844.1833750000001</v>
      </c>
      <c r="F591" s="29">
        <v>42.998750000000001</v>
      </c>
      <c r="G591" s="30">
        <f t="shared" si="16"/>
        <v>10</v>
      </c>
      <c r="H591" s="30" t="s">
        <v>63</v>
      </c>
      <c r="I591" s="29"/>
      <c r="BL591" s="176"/>
      <c r="BM591" s="177"/>
      <c r="BN591" s="206"/>
      <c r="DG591" s="176"/>
      <c r="DH591" s="177"/>
    </row>
    <row r="592" spans="1:112" ht="14.25" customHeight="1">
      <c r="A592" s="27">
        <v>41934.5</v>
      </c>
      <c r="B592" s="27" t="str">
        <f>MONTH(Table1[[#This Row],[Trading Interval]])&amp; "/" &amp; DAY(Table1[[#This Row],[Trading Interval]]) &amp; "/" &amp; YEAR(Table1[[#This Row],[Trading Interval]])</f>
        <v>10/23/2018</v>
      </c>
      <c r="C592" s="224">
        <f>CHOOSE(MONTH(Table1[[#This Row],[Date]]),1,1,1,2,2,2,3,3,3,4,4,4)</f>
        <v>4</v>
      </c>
      <c r="D592" s="27" t="str">
        <f>TEXT(Table1[[#This Row],[Date]],"mmmm")</f>
        <v>October</v>
      </c>
      <c r="E592" s="28">
        <v>2069.80945833333</v>
      </c>
      <c r="F592" s="29">
        <v>50.1279166666666</v>
      </c>
      <c r="G592" s="30">
        <f t="shared" si="16"/>
        <v>10</v>
      </c>
      <c r="H592" s="30" t="s">
        <v>63</v>
      </c>
      <c r="I592" s="29"/>
      <c r="BL592" s="178"/>
      <c r="BM592" s="179"/>
      <c r="BN592" s="207"/>
      <c r="DG592" s="178"/>
      <c r="DH592" s="179"/>
    </row>
    <row r="593" spans="1:112" ht="14.25" customHeight="1">
      <c r="A593" s="27">
        <v>41935</v>
      </c>
      <c r="B593" s="27" t="str">
        <f>MONTH(Table1[[#This Row],[Trading Interval]])&amp; "/" &amp; DAY(Table1[[#This Row],[Trading Interval]]) &amp; "/" &amp; YEAR(Table1[[#This Row],[Trading Interval]])</f>
        <v>10/24/2018</v>
      </c>
      <c r="C593" s="224">
        <f>CHOOSE(MONTH(Table1[[#This Row],[Date]]),1,1,1,2,2,2,3,3,3,4,4,4)</f>
        <v>4</v>
      </c>
      <c r="D593" s="27" t="str">
        <f>TEXT(Table1[[#This Row],[Date]],"mmmm")</f>
        <v>October</v>
      </c>
      <c r="E593" s="28">
        <v>1826.20020833333</v>
      </c>
      <c r="F593" s="29">
        <v>37.558749999999897</v>
      </c>
      <c r="G593" s="30">
        <f t="shared" si="16"/>
        <v>10</v>
      </c>
      <c r="H593" s="30" t="s">
        <v>63</v>
      </c>
      <c r="I593" s="29"/>
      <c r="BL593" s="176"/>
      <c r="BM593" s="177"/>
      <c r="BN593" s="206"/>
      <c r="DG593" s="176"/>
      <c r="DH593" s="177"/>
    </row>
    <row r="594" spans="1:112" ht="14.25" customHeight="1">
      <c r="A594" s="27">
        <v>41935.5</v>
      </c>
      <c r="B594" s="27" t="str">
        <f>MONTH(Table1[[#This Row],[Trading Interval]])&amp; "/" &amp; DAY(Table1[[#This Row],[Trading Interval]]) &amp; "/" &amp; YEAR(Table1[[#This Row],[Trading Interval]])</f>
        <v>10/24/2018</v>
      </c>
      <c r="C594" s="224">
        <f>CHOOSE(MONTH(Table1[[#This Row],[Date]]),1,1,1,2,2,2,3,3,3,4,4,4)</f>
        <v>4</v>
      </c>
      <c r="D594" s="27" t="str">
        <f>TEXT(Table1[[#This Row],[Date]],"mmmm")</f>
        <v>October</v>
      </c>
      <c r="E594" s="28">
        <v>2041.8861666666601</v>
      </c>
      <c r="F594" s="29">
        <v>42.296249999999901</v>
      </c>
      <c r="G594" s="30">
        <f t="shared" si="16"/>
        <v>10</v>
      </c>
      <c r="H594" s="30" t="s">
        <v>63</v>
      </c>
      <c r="I594" s="29"/>
      <c r="BL594" s="178"/>
      <c r="BM594" s="179"/>
      <c r="BN594" s="207"/>
      <c r="DG594" s="178"/>
      <c r="DH594" s="179"/>
    </row>
    <row r="595" spans="1:112" ht="14.25" customHeight="1">
      <c r="A595" s="27">
        <v>41936</v>
      </c>
      <c r="B595" s="27" t="str">
        <f>MONTH(Table1[[#This Row],[Trading Interval]])&amp; "/" &amp; DAY(Table1[[#This Row],[Trading Interval]]) &amp; "/" &amp; YEAR(Table1[[#This Row],[Trading Interval]])</f>
        <v>10/25/2018</v>
      </c>
      <c r="C595" s="224">
        <f>CHOOSE(MONTH(Table1[[#This Row],[Date]]),1,1,1,2,2,2,3,3,3,4,4,4)</f>
        <v>4</v>
      </c>
      <c r="D595" s="27" t="str">
        <f>TEXT(Table1[[#This Row],[Date]],"mmmm")</f>
        <v>October</v>
      </c>
      <c r="E595" s="28">
        <v>1819.0770833333299</v>
      </c>
      <c r="F595" s="29">
        <v>47.533333333333303</v>
      </c>
      <c r="G595" s="30">
        <f t="shared" si="16"/>
        <v>10</v>
      </c>
      <c r="H595" s="30" t="s">
        <v>63</v>
      </c>
      <c r="I595" s="29"/>
      <c r="BL595" s="176"/>
      <c r="BM595" s="177"/>
      <c r="BN595" s="206"/>
      <c r="DG595" s="176"/>
      <c r="DH595" s="177"/>
    </row>
    <row r="596" spans="1:112" ht="14.25" customHeight="1">
      <c r="A596" s="27">
        <v>41936.5</v>
      </c>
      <c r="B596" s="27" t="str">
        <f>MONTH(Table1[[#This Row],[Trading Interval]])&amp; "/" &amp; DAY(Table1[[#This Row],[Trading Interval]]) &amp; "/" &amp; YEAR(Table1[[#This Row],[Trading Interval]])</f>
        <v>10/25/2018</v>
      </c>
      <c r="C596" s="224">
        <f>CHOOSE(MONTH(Table1[[#This Row],[Date]]),1,1,1,2,2,2,3,3,3,4,4,4)</f>
        <v>4</v>
      </c>
      <c r="D596" s="27" t="str">
        <f>TEXT(Table1[[#This Row],[Date]],"mmmm")</f>
        <v>October</v>
      </c>
      <c r="E596" s="28">
        <v>2089.3340416666601</v>
      </c>
      <c r="F596" s="29">
        <v>58.02375</v>
      </c>
      <c r="G596" s="30">
        <f t="shared" si="16"/>
        <v>10</v>
      </c>
      <c r="H596" s="30" t="s">
        <v>63</v>
      </c>
      <c r="I596" s="29"/>
      <c r="BL596" s="178"/>
      <c r="BM596" s="179"/>
      <c r="BN596" s="207"/>
      <c r="DG596" s="178"/>
      <c r="DH596" s="179"/>
    </row>
    <row r="597" spans="1:112" ht="14.25" customHeight="1">
      <c r="A597" s="27">
        <v>41937</v>
      </c>
      <c r="B597" s="27" t="str">
        <f>MONTH(Table1[[#This Row],[Trading Interval]])&amp; "/" &amp; DAY(Table1[[#This Row],[Trading Interval]]) &amp; "/" &amp; YEAR(Table1[[#This Row],[Trading Interval]])</f>
        <v>10/26/2018</v>
      </c>
      <c r="C597" s="224">
        <f>CHOOSE(MONTH(Table1[[#This Row],[Date]]),1,1,1,2,2,2,3,3,3,4,4,4)</f>
        <v>4</v>
      </c>
      <c r="D597" s="27" t="str">
        <f>TEXT(Table1[[#This Row],[Date]],"mmmm")</f>
        <v>October</v>
      </c>
      <c r="E597" s="28">
        <v>1807.22899999999</v>
      </c>
      <c r="F597" s="29">
        <v>57.103749999999998</v>
      </c>
      <c r="G597" s="30">
        <f t="shared" si="16"/>
        <v>10</v>
      </c>
      <c r="H597" s="30" t="s">
        <v>63</v>
      </c>
      <c r="I597" s="29"/>
      <c r="BL597" s="176"/>
      <c r="BM597" s="177"/>
      <c r="BN597" s="206"/>
      <c r="DG597" s="176"/>
      <c r="DH597" s="177"/>
    </row>
    <row r="598" spans="1:112" ht="14.25" customHeight="1">
      <c r="A598" s="27">
        <v>41937.5</v>
      </c>
      <c r="B598" s="27" t="str">
        <f>MONTH(Table1[[#This Row],[Trading Interval]])&amp; "/" &amp; DAY(Table1[[#This Row],[Trading Interval]]) &amp; "/" &amp; YEAR(Table1[[#This Row],[Trading Interval]])</f>
        <v>10/26/2018</v>
      </c>
      <c r="C598" s="224">
        <f>CHOOSE(MONTH(Table1[[#This Row],[Date]]),1,1,1,2,2,2,3,3,3,4,4,4)</f>
        <v>4</v>
      </c>
      <c r="D598" s="27" t="str">
        <f>TEXT(Table1[[#This Row],[Date]],"mmmm")</f>
        <v>October</v>
      </c>
      <c r="E598" s="28">
        <v>2062.937625</v>
      </c>
      <c r="F598" s="29">
        <v>68.652083333333294</v>
      </c>
      <c r="G598" s="30">
        <f t="shared" si="16"/>
        <v>10</v>
      </c>
      <c r="H598" s="30" t="s">
        <v>63</v>
      </c>
      <c r="I598" s="29"/>
      <c r="BL598" s="178"/>
      <c r="BM598" s="179"/>
      <c r="BN598" s="207"/>
      <c r="DG598" s="178"/>
      <c r="DH598" s="179"/>
    </row>
    <row r="599" spans="1:112" ht="14.25" customHeight="1">
      <c r="A599" s="27">
        <v>41938</v>
      </c>
      <c r="B599" s="27" t="str">
        <f>MONTH(Table1[[#This Row],[Trading Interval]])&amp; "/" &amp; DAY(Table1[[#This Row],[Trading Interval]]) &amp; "/" &amp; YEAR(Table1[[#This Row],[Trading Interval]])</f>
        <v>10/27/2018</v>
      </c>
      <c r="C599" s="224">
        <f>CHOOSE(MONTH(Table1[[#This Row],[Date]]),1,1,1,2,2,2,3,3,3,4,4,4)</f>
        <v>4</v>
      </c>
      <c r="D599" s="27" t="str">
        <f>TEXT(Table1[[#This Row],[Date]],"mmmm")</f>
        <v>October</v>
      </c>
      <c r="E599" s="28">
        <v>1688.17129166666</v>
      </c>
      <c r="F599" s="29">
        <v>60.049166666666601</v>
      </c>
      <c r="G599" s="30">
        <f t="shared" si="16"/>
        <v>10</v>
      </c>
      <c r="H599" s="30" t="s">
        <v>63</v>
      </c>
      <c r="I599" s="29"/>
      <c r="BL599" s="176"/>
      <c r="BM599" s="177"/>
      <c r="BN599" s="206"/>
      <c r="DG599" s="176"/>
      <c r="DH599" s="177"/>
    </row>
    <row r="600" spans="1:112" ht="14.25" customHeight="1">
      <c r="A600" s="27">
        <v>41938.5</v>
      </c>
      <c r="B600" s="27" t="str">
        <f>MONTH(Table1[[#This Row],[Trading Interval]])&amp; "/" &amp; DAY(Table1[[#This Row],[Trading Interval]]) &amp; "/" &amp; YEAR(Table1[[#This Row],[Trading Interval]])</f>
        <v>10/27/2018</v>
      </c>
      <c r="C600" s="224">
        <f>CHOOSE(MONTH(Table1[[#This Row],[Date]]),1,1,1,2,2,2,3,3,3,4,4,4)</f>
        <v>4</v>
      </c>
      <c r="D600" s="27" t="str">
        <f>TEXT(Table1[[#This Row],[Date]],"mmmm")</f>
        <v>October</v>
      </c>
      <c r="E600" s="28">
        <v>1882.3611249999999</v>
      </c>
      <c r="F600" s="29">
        <v>60.7708333333333</v>
      </c>
      <c r="G600" s="30">
        <f t="shared" si="16"/>
        <v>10</v>
      </c>
      <c r="H600" s="30" t="s">
        <v>63</v>
      </c>
      <c r="I600" s="29"/>
      <c r="BL600" s="178"/>
      <c r="BM600" s="179"/>
      <c r="BN600" s="207"/>
      <c r="DG600" s="178"/>
      <c r="DH600" s="179"/>
    </row>
    <row r="601" spans="1:112" ht="14.25" customHeight="1">
      <c r="A601" s="27">
        <v>41939</v>
      </c>
      <c r="B601" s="27" t="str">
        <f>MONTH(Table1[[#This Row],[Trading Interval]])&amp; "/" &amp; DAY(Table1[[#This Row],[Trading Interval]]) &amp; "/" &amp; YEAR(Table1[[#This Row],[Trading Interval]])</f>
        <v>10/28/2018</v>
      </c>
      <c r="C601" s="224">
        <f>CHOOSE(MONTH(Table1[[#This Row],[Date]]),1,1,1,2,2,2,3,3,3,4,4,4)</f>
        <v>4</v>
      </c>
      <c r="D601" s="27" t="str">
        <f>TEXT(Table1[[#This Row],[Date]],"mmmm")</f>
        <v>October</v>
      </c>
      <c r="E601" s="28">
        <v>1591.99795833333</v>
      </c>
      <c r="F601" s="29">
        <v>52.8570833333333</v>
      </c>
      <c r="G601" s="30">
        <f t="shared" si="16"/>
        <v>10</v>
      </c>
      <c r="H601" s="30" t="s">
        <v>63</v>
      </c>
      <c r="I601" s="29"/>
      <c r="BL601" s="176"/>
      <c r="BM601" s="177"/>
      <c r="BN601" s="206"/>
      <c r="DG601" s="176"/>
      <c r="DH601" s="177"/>
    </row>
    <row r="602" spans="1:112" ht="14.25" customHeight="1">
      <c r="A602" s="27">
        <v>41939.5</v>
      </c>
      <c r="B602" s="27" t="str">
        <f>MONTH(Table1[[#This Row],[Trading Interval]])&amp; "/" &amp; DAY(Table1[[#This Row],[Trading Interval]]) &amp; "/" &amp; YEAR(Table1[[#This Row],[Trading Interval]])</f>
        <v>10/28/2018</v>
      </c>
      <c r="C602" s="224">
        <f>CHOOSE(MONTH(Table1[[#This Row],[Date]]),1,1,1,2,2,2,3,3,3,4,4,4)</f>
        <v>4</v>
      </c>
      <c r="D602" s="27" t="str">
        <f>TEXT(Table1[[#This Row],[Date]],"mmmm")</f>
        <v>October</v>
      </c>
      <c r="E602" s="28">
        <v>1926.1012499999999</v>
      </c>
      <c r="F602" s="29">
        <v>55.778750000000002</v>
      </c>
      <c r="G602" s="30">
        <f t="shared" si="16"/>
        <v>10</v>
      </c>
      <c r="H602" s="30" t="s">
        <v>63</v>
      </c>
      <c r="I602" s="29"/>
      <c r="BL602" s="178"/>
      <c r="BM602" s="179"/>
      <c r="BN602" s="207"/>
      <c r="DG602" s="178"/>
      <c r="DH602" s="179"/>
    </row>
    <row r="603" spans="1:112" ht="14.25" customHeight="1">
      <c r="A603" s="27">
        <v>41940</v>
      </c>
      <c r="B603" s="27" t="str">
        <f>MONTH(Table1[[#This Row],[Trading Interval]])&amp; "/" &amp; DAY(Table1[[#This Row],[Trading Interval]]) &amp; "/" &amp; YEAR(Table1[[#This Row],[Trading Interval]])</f>
        <v>10/29/2018</v>
      </c>
      <c r="C603" s="224">
        <f>CHOOSE(MONTH(Table1[[#This Row],[Date]]),1,1,1,2,2,2,3,3,3,4,4,4)</f>
        <v>4</v>
      </c>
      <c r="D603" s="27" t="str">
        <f>TEXT(Table1[[#This Row],[Date]],"mmmm")</f>
        <v>October</v>
      </c>
      <c r="E603" s="28">
        <v>1874.9264166666601</v>
      </c>
      <c r="F603" s="29">
        <v>45.507916666666603</v>
      </c>
      <c r="G603" s="30">
        <f t="shared" si="16"/>
        <v>10</v>
      </c>
      <c r="H603" s="30" t="s">
        <v>63</v>
      </c>
      <c r="I603" s="29"/>
      <c r="BL603" s="176"/>
      <c r="BM603" s="177"/>
      <c r="BN603" s="206"/>
      <c r="DG603" s="176"/>
      <c r="DH603" s="177"/>
    </row>
    <row r="604" spans="1:112" ht="14.25" customHeight="1">
      <c r="A604" s="27">
        <v>41940.5</v>
      </c>
      <c r="B604" s="27" t="str">
        <f>MONTH(Table1[[#This Row],[Trading Interval]])&amp; "/" &amp; DAY(Table1[[#This Row],[Trading Interval]]) &amp; "/" &amp; YEAR(Table1[[#This Row],[Trading Interval]])</f>
        <v>10/29/2018</v>
      </c>
      <c r="C604" s="224">
        <f>CHOOSE(MONTH(Table1[[#This Row],[Date]]),1,1,1,2,2,2,3,3,3,4,4,4)</f>
        <v>4</v>
      </c>
      <c r="D604" s="27" t="str">
        <f>TEXT(Table1[[#This Row],[Date]],"mmmm")</f>
        <v>October</v>
      </c>
      <c r="E604" s="28">
        <v>2207.3483333333302</v>
      </c>
      <c r="F604" s="29">
        <v>57.362083333333302</v>
      </c>
      <c r="G604" s="30">
        <f t="shared" si="16"/>
        <v>10</v>
      </c>
      <c r="H604" s="30" t="s">
        <v>63</v>
      </c>
      <c r="I604" s="29"/>
      <c r="BL604" s="178"/>
      <c r="BM604" s="179"/>
      <c r="BN604" s="207"/>
      <c r="DG604" s="178"/>
      <c r="DH604" s="179"/>
    </row>
    <row r="605" spans="1:112" ht="14.25" customHeight="1">
      <c r="A605" s="27">
        <v>41941</v>
      </c>
      <c r="B605" s="27" t="str">
        <f>MONTH(Table1[[#This Row],[Trading Interval]])&amp; "/" &amp; DAY(Table1[[#This Row],[Trading Interval]]) &amp; "/" &amp; YEAR(Table1[[#This Row],[Trading Interval]])</f>
        <v>10/30/2018</v>
      </c>
      <c r="C605" s="224">
        <f>CHOOSE(MONTH(Table1[[#This Row],[Date]]),1,1,1,2,2,2,3,3,3,4,4,4)</f>
        <v>4</v>
      </c>
      <c r="D605" s="27" t="str">
        <f>TEXT(Table1[[#This Row],[Date]],"mmmm")</f>
        <v>October</v>
      </c>
      <c r="E605" s="28">
        <v>1911.4361249999999</v>
      </c>
      <c r="F605" s="29">
        <v>65.629166666666606</v>
      </c>
      <c r="G605" s="30">
        <f t="shared" si="16"/>
        <v>10</v>
      </c>
      <c r="H605" s="30" t="s">
        <v>63</v>
      </c>
      <c r="I605" s="29"/>
      <c r="BL605" s="176"/>
      <c r="BM605" s="177"/>
      <c r="BN605" s="206"/>
      <c r="DG605" s="176"/>
      <c r="DH605" s="177"/>
    </row>
    <row r="606" spans="1:112" ht="14.25" customHeight="1">
      <c r="A606" s="27">
        <v>41941.5</v>
      </c>
      <c r="B606" s="27" t="str">
        <f>MONTH(Table1[[#This Row],[Trading Interval]])&amp; "/" &amp; DAY(Table1[[#This Row],[Trading Interval]]) &amp; "/" &amp; YEAR(Table1[[#This Row],[Trading Interval]])</f>
        <v>10/30/2018</v>
      </c>
      <c r="C606" s="224">
        <f>CHOOSE(MONTH(Table1[[#This Row],[Date]]),1,1,1,2,2,2,3,3,3,4,4,4)</f>
        <v>4</v>
      </c>
      <c r="D606" s="27" t="str">
        <f>TEXT(Table1[[#This Row],[Date]],"mmmm")</f>
        <v>October</v>
      </c>
      <c r="E606" s="28">
        <v>2309.9924166666601</v>
      </c>
      <c r="F606" s="29">
        <v>67.625833333333304</v>
      </c>
      <c r="G606" s="30">
        <f t="shared" si="16"/>
        <v>10</v>
      </c>
      <c r="H606" s="30" t="s">
        <v>63</v>
      </c>
      <c r="I606" s="29"/>
      <c r="BL606" s="178"/>
      <c r="BM606" s="179"/>
      <c r="BN606" s="207"/>
      <c r="DG606" s="178"/>
      <c r="DH606" s="179"/>
    </row>
    <row r="607" spans="1:112" ht="14.25" customHeight="1">
      <c r="A607" s="27">
        <v>41942</v>
      </c>
      <c r="B607" s="27" t="str">
        <f>MONTH(Table1[[#This Row],[Trading Interval]])&amp; "/" &amp; DAY(Table1[[#This Row],[Trading Interval]]) &amp; "/" &amp; YEAR(Table1[[#This Row],[Trading Interval]])</f>
        <v>10/31/2018</v>
      </c>
      <c r="C607" s="224">
        <f>CHOOSE(MONTH(Table1[[#This Row],[Date]]),1,1,1,2,2,2,3,3,3,4,4,4)</f>
        <v>4</v>
      </c>
      <c r="D607" s="27" t="str">
        <f>TEXT(Table1[[#This Row],[Date]],"mmmm")</f>
        <v>October</v>
      </c>
      <c r="E607" s="28">
        <v>1934.6754166666601</v>
      </c>
      <c r="F607" s="29">
        <v>51.223750000000003</v>
      </c>
      <c r="G607" s="30">
        <f t="shared" si="16"/>
        <v>10</v>
      </c>
      <c r="H607" s="30" t="s">
        <v>63</v>
      </c>
      <c r="I607" s="29"/>
      <c r="BL607" s="176"/>
      <c r="BM607" s="177"/>
      <c r="BN607" s="206"/>
      <c r="DG607" s="176"/>
      <c r="DH607" s="177"/>
    </row>
    <row r="608" spans="1:112" ht="14.25" customHeight="1">
      <c r="A608" s="27">
        <v>41942.5</v>
      </c>
      <c r="B608" s="27" t="str">
        <f>MONTH(Table1[[#This Row],[Trading Interval]])&amp; "/" &amp; DAY(Table1[[#This Row],[Trading Interval]]) &amp; "/" &amp; YEAR(Table1[[#This Row],[Trading Interval]])</f>
        <v>10/31/2018</v>
      </c>
      <c r="C608" s="224">
        <f>CHOOSE(MONTH(Table1[[#This Row],[Date]]),1,1,1,2,2,2,3,3,3,4,4,4)</f>
        <v>4</v>
      </c>
      <c r="D608" s="27" t="str">
        <f>TEXT(Table1[[#This Row],[Date]],"mmmm")</f>
        <v>October</v>
      </c>
      <c r="E608" s="28">
        <v>2446.9752916666598</v>
      </c>
      <c r="F608" s="29">
        <v>69.586666666666602</v>
      </c>
      <c r="G608" s="30">
        <f t="shared" si="16"/>
        <v>10</v>
      </c>
      <c r="H608" s="30" t="s">
        <v>63</v>
      </c>
      <c r="I608" s="29"/>
      <c r="BL608" s="178"/>
      <c r="BM608" s="179"/>
      <c r="BN608" s="207"/>
      <c r="DG608" s="178"/>
      <c r="DH608" s="179"/>
    </row>
    <row r="609" spans="1:112" ht="14.25" customHeight="1">
      <c r="A609" s="27">
        <v>41943</v>
      </c>
      <c r="B609" s="27" t="str">
        <f>MONTH(Table1[[#This Row],[Trading Interval]])&amp; "/" &amp; DAY(Table1[[#This Row],[Trading Interval]]) &amp; "/" &amp; YEAR(Table1[[#This Row],[Trading Interval]])</f>
        <v>11/1/2018</v>
      </c>
      <c r="C609" s="224">
        <f>CHOOSE(MONTH(Table1[[#This Row],[Date]]),1,1,1,2,2,2,3,3,3,4,4,4)</f>
        <v>4</v>
      </c>
      <c r="D609" s="27" t="str">
        <f>TEXT(Table1[[#This Row],[Date]],"mmmm")</f>
        <v>November</v>
      </c>
      <c r="E609" s="28">
        <v>1950.0437916666599</v>
      </c>
      <c r="F609" s="29">
        <v>61.611666666666601</v>
      </c>
      <c r="G609" s="30">
        <f t="shared" si="16"/>
        <v>11</v>
      </c>
      <c r="H609" s="30" t="s">
        <v>63</v>
      </c>
      <c r="I609" s="29"/>
      <c r="BL609" s="176"/>
      <c r="BM609" s="177"/>
      <c r="BN609" s="206"/>
      <c r="DG609" s="176"/>
      <c r="DH609" s="177"/>
    </row>
    <row r="610" spans="1:112" ht="14.25" customHeight="1">
      <c r="A610" s="27">
        <v>41943.5</v>
      </c>
      <c r="B610" s="27" t="str">
        <f>MONTH(Table1[[#This Row],[Trading Interval]])&amp; "/" &amp; DAY(Table1[[#This Row],[Trading Interval]]) &amp; "/" &amp; YEAR(Table1[[#This Row],[Trading Interval]])</f>
        <v>11/1/2018</v>
      </c>
      <c r="C610" s="224">
        <f>CHOOSE(MONTH(Table1[[#This Row],[Date]]),1,1,1,2,2,2,3,3,3,4,4,4)</f>
        <v>4</v>
      </c>
      <c r="D610" s="27" t="str">
        <f>TEXT(Table1[[#This Row],[Date]],"mmmm")</f>
        <v>November</v>
      </c>
      <c r="E610" s="28">
        <v>2245.5435833333299</v>
      </c>
      <c r="F610" s="29">
        <v>54.928333333333299</v>
      </c>
      <c r="G610" s="30">
        <f t="shared" si="16"/>
        <v>11</v>
      </c>
      <c r="H610" s="30" t="s">
        <v>63</v>
      </c>
      <c r="I610" s="29"/>
      <c r="BL610" s="178"/>
      <c r="BM610" s="179"/>
      <c r="BN610" s="207"/>
      <c r="DG610" s="178"/>
      <c r="DH610" s="179"/>
    </row>
    <row r="611" spans="1:112" ht="14.25" customHeight="1">
      <c r="A611" s="27">
        <v>41944</v>
      </c>
      <c r="B611" s="27" t="str">
        <f>MONTH(Table1[[#This Row],[Trading Interval]])&amp; "/" &amp; DAY(Table1[[#This Row],[Trading Interval]]) &amp; "/" &amp; YEAR(Table1[[#This Row],[Trading Interval]])</f>
        <v>11/2/2018</v>
      </c>
      <c r="C611" s="224">
        <f>CHOOSE(MONTH(Table1[[#This Row],[Date]]),1,1,1,2,2,2,3,3,3,4,4,4)</f>
        <v>4</v>
      </c>
      <c r="D611" s="27" t="str">
        <f>TEXT(Table1[[#This Row],[Date]],"mmmm")</f>
        <v>November</v>
      </c>
      <c r="E611" s="28">
        <v>2055.8892500000002</v>
      </c>
      <c r="F611" s="29">
        <v>54.774374999999999</v>
      </c>
      <c r="G611" s="30">
        <f t="shared" si="16"/>
        <v>11</v>
      </c>
      <c r="H611" s="30" t="s">
        <v>63</v>
      </c>
      <c r="I611" s="29"/>
      <c r="BL611" s="176"/>
      <c r="BM611" s="177"/>
      <c r="BN611" s="206"/>
      <c r="DG611" s="176"/>
      <c r="DH611" s="177"/>
    </row>
    <row r="612" spans="1:112" ht="14.25" customHeight="1">
      <c r="A612" s="27">
        <v>41944.5</v>
      </c>
      <c r="B612" s="27" t="str">
        <f>MONTH(Table1[[#This Row],[Trading Interval]])&amp; "/" &amp; DAY(Table1[[#This Row],[Trading Interval]]) &amp; "/" &amp; YEAR(Table1[[#This Row],[Trading Interval]])</f>
        <v>11/2/2018</v>
      </c>
      <c r="C612" s="224">
        <f>CHOOSE(MONTH(Table1[[#This Row],[Date]]),1,1,1,2,2,2,3,3,3,4,4,4)</f>
        <v>4</v>
      </c>
      <c r="D612" s="27" t="str">
        <f>TEXT(Table1[[#This Row],[Date]],"mmmm")</f>
        <v>November</v>
      </c>
      <c r="E612" s="28">
        <v>2244.6372500000002</v>
      </c>
      <c r="F612" s="29">
        <v>57.5251666666666</v>
      </c>
      <c r="G612" s="30">
        <f t="shared" si="16"/>
        <v>11</v>
      </c>
      <c r="H612" s="30" t="s">
        <v>63</v>
      </c>
      <c r="I612" s="29"/>
      <c r="BL612" s="178"/>
      <c r="BM612" s="179"/>
      <c r="BN612" s="207"/>
      <c r="DG612" s="178"/>
      <c r="DH612" s="179"/>
    </row>
    <row r="613" spans="1:112" ht="14.25" customHeight="1">
      <c r="A613" s="27">
        <v>41945</v>
      </c>
      <c r="B613" s="27" t="str">
        <f>MONTH(Table1[[#This Row],[Trading Interval]])&amp; "/" &amp; DAY(Table1[[#This Row],[Trading Interval]]) &amp; "/" &amp; YEAR(Table1[[#This Row],[Trading Interval]])</f>
        <v>11/3/2018</v>
      </c>
      <c r="C613" s="224">
        <f>CHOOSE(MONTH(Table1[[#This Row],[Date]]),1,1,1,2,2,2,3,3,3,4,4,4)</f>
        <v>4</v>
      </c>
      <c r="D613" s="27" t="str">
        <f>TEXT(Table1[[#This Row],[Date]],"mmmm")</f>
        <v>November</v>
      </c>
      <c r="E613" s="28">
        <v>2363.6295416666599</v>
      </c>
      <c r="F613" s="29">
        <v>55.525916666666603</v>
      </c>
      <c r="G613" s="30">
        <f t="shared" si="16"/>
        <v>11</v>
      </c>
      <c r="H613" s="30" t="s">
        <v>63</v>
      </c>
      <c r="I613" s="29"/>
      <c r="BL613" s="176"/>
      <c r="BM613" s="177"/>
      <c r="BN613" s="206"/>
      <c r="DG613" s="176"/>
      <c r="DH613" s="177"/>
    </row>
    <row r="614" spans="1:112" ht="14.25" customHeight="1">
      <c r="A614" s="27">
        <v>41945.5</v>
      </c>
      <c r="B614" s="27" t="str">
        <f>MONTH(Table1[[#This Row],[Trading Interval]])&amp; "/" &amp; DAY(Table1[[#This Row],[Trading Interval]]) &amp; "/" &amp; YEAR(Table1[[#This Row],[Trading Interval]])</f>
        <v>11/3/2018</v>
      </c>
      <c r="C614" s="224">
        <f>CHOOSE(MONTH(Table1[[#This Row],[Date]]),1,1,1,2,2,2,3,3,3,4,4,4)</f>
        <v>4</v>
      </c>
      <c r="D614" s="27" t="str">
        <f>TEXT(Table1[[#This Row],[Date]],"mmmm")</f>
        <v>November</v>
      </c>
      <c r="E614" s="28">
        <v>3211.5232499999902</v>
      </c>
      <c r="F614" s="29">
        <v>93.176249999999996</v>
      </c>
      <c r="G614" s="30">
        <f t="shared" si="16"/>
        <v>11</v>
      </c>
      <c r="H614" s="30" t="s">
        <v>63</v>
      </c>
      <c r="I614" s="29"/>
      <c r="BL614" s="178"/>
      <c r="BM614" s="179"/>
      <c r="BN614" s="207"/>
      <c r="DG614" s="178"/>
      <c r="DH614" s="179"/>
    </row>
    <row r="615" spans="1:112" ht="14.25" customHeight="1">
      <c r="A615" s="27">
        <v>41946</v>
      </c>
      <c r="B615" s="27" t="str">
        <f>MONTH(Table1[[#This Row],[Trading Interval]])&amp; "/" &amp; DAY(Table1[[#This Row],[Trading Interval]]) &amp; "/" &amp; YEAR(Table1[[#This Row],[Trading Interval]])</f>
        <v>11/4/2018</v>
      </c>
      <c r="C615" s="224">
        <f>CHOOSE(MONTH(Table1[[#This Row],[Date]]),1,1,1,2,2,2,3,3,3,4,4,4)</f>
        <v>4</v>
      </c>
      <c r="D615" s="27" t="str">
        <f>TEXT(Table1[[#This Row],[Date]],"mmmm")</f>
        <v>November</v>
      </c>
      <c r="E615" s="28">
        <v>2147.2688333333299</v>
      </c>
      <c r="F615" s="29">
        <v>73.739249999999998</v>
      </c>
      <c r="G615" s="30">
        <f t="shared" si="16"/>
        <v>11</v>
      </c>
      <c r="H615" s="30" t="s">
        <v>63</v>
      </c>
      <c r="I615" s="29"/>
      <c r="BL615" s="176"/>
      <c r="BM615" s="177"/>
      <c r="BN615" s="206"/>
      <c r="DG615" s="176"/>
      <c r="DH615" s="177"/>
    </row>
    <row r="616" spans="1:112" ht="14.25" customHeight="1">
      <c r="A616" s="27">
        <v>41946.5</v>
      </c>
      <c r="B616" s="27" t="str">
        <f>MONTH(Table1[[#This Row],[Trading Interval]])&amp; "/" &amp; DAY(Table1[[#This Row],[Trading Interval]]) &amp; "/" &amp; YEAR(Table1[[#This Row],[Trading Interval]])</f>
        <v>11/4/2018</v>
      </c>
      <c r="C616" s="224">
        <f>CHOOSE(MONTH(Table1[[#This Row],[Date]]),1,1,1,2,2,2,3,3,3,4,4,4)</f>
        <v>4</v>
      </c>
      <c r="D616" s="27" t="str">
        <f>TEXT(Table1[[#This Row],[Date]],"mmmm")</f>
        <v>November</v>
      </c>
      <c r="E616" s="28">
        <v>2340.14141666666</v>
      </c>
      <c r="F616" s="29">
        <v>67.371416666666605</v>
      </c>
      <c r="G616" s="30">
        <f t="shared" si="16"/>
        <v>11</v>
      </c>
      <c r="H616" s="30" t="s">
        <v>63</v>
      </c>
      <c r="I616" s="29"/>
      <c r="BL616" s="178"/>
      <c r="BM616" s="179"/>
      <c r="BN616" s="207"/>
      <c r="DG616" s="178"/>
      <c r="DH616" s="179"/>
    </row>
    <row r="617" spans="1:112" ht="14.25" customHeight="1">
      <c r="A617" s="27">
        <v>41947</v>
      </c>
      <c r="B617" s="27" t="str">
        <f>MONTH(Table1[[#This Row],[Trading Interval]])&amp; "/" &amp; DAY(Table1[[#This Row],[Trading Interval]]) &amp; "/" &amp; YEAR(Table1[[#This Row],[Trading Interval]])</f>
        <v>11/5/2018</v>
      </c>
      <c r="C617" s="224">
        <f>CHOOSE(MONTH(Table1[[#This Row],[Date]]),1,1,1,2,2,2,3,3,3,4,4,4)</f>
        <v>4</v>
      </c>
      <c r="D617" s="27" t="str">
        <f>TEXT(Table1[[#This Row],[Date]],"mmmm")</f>
        <v>November</v>
      </c>
      <c r="E617" s="28">
        <v>2180.6801249999999</v>
      </c>
      <c r="F617" s="29">
        <v>54.024583333333297</v>
      </c>
      <c r="G617" s="30">
        <f t="shared" si="16"/>
        <v>11</v>
      </c>
      <c r="H617" s="30" t="s">
        <v>63</v>
      </c>
      <c r="I617" s="29"/>
      <c r="BL617" s="176"/>
      <c r="BM617" s="177"/>
      <c r="BN617" s="206"/>
      <c r="DG617" s="176"/>
      <c r="DH617" s="177"/>
    </row>
    <row r="618" spans="1:112" ht="14.25" customHeight="1">
      <c r="A618" s="27">
        <v>41947.5</v>
      </c>
      <c r="B618" s="27" t="str">
        <f>MONTH(Table1[[#This Row],[Trading Interval]])&amp; "/" &amp; DAY(Table1[[#This Row],[Trading Interval]]) &amp; "/" &amp; YEAR(Table1[[#This Row],[Trading Interval]])</f>
        <v>11/5/2018</v>
      </c>
      <c r="C618" s="224">
        <f>CHOOSE(MONTH(Table1[[#This Row],[Date]]),1,1,1,2,2,2,3,3,3,4,4,4)</f>
        <v>4</v>
      </c>
      <c r="D618" s="27" t="str">
        <f>TEXT(Table1[[#This Row],[Date]],"mmmm")</f>
        <v>November</v>
      </c>
      <c r="E618" s="28">
        <v>2606.2606666666602</v>
      </c>
      <c r="F618" s="29">
        <v>56.475000000000001</v>
      </c>
      <c r="G618" s="30">
        <f t="shared" si="16"/>
        <v>11</v>
      </c>
      <c r="H618" s="30" t="s">
        <v>63</v>
      </c>
      <c r="I618" s="29"/>
      <c r="BL618" s="178"/>
      <c r="BM618" s="179"/>
      <c r="BN618" s="207"/>
      <c r="DG618" s="178"/>
      <c r="DH618" s="179"/>
    </row>
    <row r="619" spans="1:112" ht="14.25" customHeight="1">
      <c r="A619" s="27">
        <v>41948</v>
      </c>
      <c r="B619" s="27" t="str">
        <f>MONTH(Table1[[#This Row],[Trading Interval]])&amp; "/" &amp; DAY(Table1[[#This Row],[Trading Interval]]) &amp; "/" &amp; YEAR(Table1[[#This Row],[Trading Interval]])</f>
        <v>11/6/2018</v>
      </c>
      <c r="C619" s="224">
        <f>CHOOSE(MONTH(Table1[[#This Row],[Date]]),1,1,1,2,2,2,3,3,3,4,4,4)</f>
        <v>4</v>
      </c>
      <c r="D619" s="27" t="str">
        <f>TEXT(Table1[[#This Row],[Date]],"mmmm")</f>
        <v>November</v>
      </c>
      <c r="E619" s="28">
        <v>1593.28204166666</v>
      </c>
      <c r="F619" s="29">
        <v>50.376666666666601</v>
      </c>
      <c r="G619" s="30">
        <f t="shared" si="16"/>
        <v>11</v>
      </c>
      <c r="H619" s="30" t="s">
        <v>63</v>
      </c>
      <c r="I619" s="29"/>
      <c r="BL619" s="176"/>
      <c r="BM619" s="177"/>
      <c r="BN619" s="206"/>
      <c r="DG619" s="176"/>
      <c r="DH619" s="177"/>
    </row>
    <row r="620" spans="1:112" ht="14.25" customHeight="1">
      <c r="A620" s="27">
        <v>41948.5</v>
      </c>
      <c r="B620" s="27" t="str">
        <f>MONTH(Table1[[#This Row],[Trading Interval]])&amp; "/" &amp; DAY(Table1[[#This Row],[Trading Interval]]) &amp; "/" &amp; YEAR(Table1[[#This Row],[Trading Interval]])</f>
        <v>11/6/2018</v>
      </c>
      <c r="C620" s="224">
        <f>CHOOSE(MONTH(Table1[[#This Row],[Date]]),1,1,1,2,2,2,3,3,3,4,4,4)</f>
        <v>4</v>
      </c>
      <c r="D620" s="27" t="str">
        <f>TEXT(Table1[[#This Row],[Date]],"mmmm")</f>
        <v>November</v>
      </c>
      <c r="E620" s="28">
        <v>1816.4230833333299</v>
      </c>
      <c r="F620" s="29">
        <v>41.915833333333303</v>
      </c>
      <c r="G620" s="30">
        <f t="shared" si="16"/>
        <v>11</v>
      </c>
      <c r="H620" s="30" t="s">
        <v>63</v>
      </c>
      <c r="I620" s="29"/>
      <c r="BL620" s="178"/>
      <c r="BM620" s="179"/>
      <c r="BN620" s="207"/>
      <c r="DG620" s="178"/>
      <c r="DH620" s="179"/>
    </row>
    <row r="621" spans="1:112" ht="14.25" customHeight="1">
      <c r="A621" s="27">
        <v>41949</v>
      </c>
      <c r="B621" s="27" t="str">
        <f>MONTH(Table1[[#This Row],[Trading Interval]])&amp; "/" &amp; DAY(Table1[[#This Row],[Trading Interval]]) &amp; "/" &amp; YEAR(Table1[[#This Row],[Trading Interval]])</f>
        <v>11/7/2018</v>
      </c>
      <c r="C621" s="224">
        <f>CHOOSE(MONTH(Table1[[#This Row],[Date]]),1,1,1,2,2,2,3,3,3,4,4,4)</f>
        <v>4</v>
      </c>
      <c r="D621" s="27" t="str">
        <f>TEXT(Table1[[#This Row],[Date]],"mmmm")</f>
        <v>November</v>
      </c>
      <c r="E621" s="28">
        <v>2012.89008333333</v>
      </c>
      <c r="F621" s="29">
        <v>42.007083333333298</v>
      </c>
      <c r="G621" s="30">
        <f t="shared" si="16"/>
        <v>11</v>
      </c>
      <c r="H621" s="30" t="s">
        <v>63</v>
      </c>
      <c r="I621" s="29"/>
      <c r="BL621" s="176"/>
      <c r="BM621" s="177"/>
      <c r="BN621" s="206"/>
      <c r="DG621" s="176"/>
      <c r="DH621" s="177"/>
    </row>
    <row r="622" spans="1:112" ht="14.25" customHeight="1">
      <c r="A622" s="27">
        <v>41949.5</v>
      </c>
      <c r="B622" s="27" t="str">
        <f>MONTH(Table1[[#This Row],[Trading Interval]])&amp; "/" &amp; DAY(Table1[[#This Row],[Trading Interval]]) &amp; "/" &amp; YEAR(Table1[[#This Row],[Trading Interval]])</f>
        <v>11/7/2018</v>
      </c>
      <c r="C622" s="224">
        <f>CHOOSE(MONTH(Table1[[#This Row],[Date]]),1,1,1,2,2,2,3,3,3,4,4,4)</f>
        <v>4</v>
      </c>
      <c r="D622" s="27" t="str">
        <f>TEXT(Table1[[#This Row],[Date]],"mmmm")</f>
        <v>November</v>
      </c>
      <c r="E622" s="28">
        <v>2323.33687499999</v>
      </c>
      <c r="F622" s="29">
        <v>48.264583333333299</v>
      </c>
      <c r="G622" s="30">
        <f t="shared" si="16"/>
        <v>11</v>
      </c>
      <c r="H622" s="30" t="s">
        <v>63</v>
      </c>
      <c r="I622" s="29"/>
      <c r="BL622" s="178"/>
      <c r="BM622" s="179"/>
      <c r="BN622" s="207"/>
      <c r="DG622" s="178"/>
      <c r="DH622" s="179"/>
    </row>
    <row r="623" spans="1:112" ht="14.25" customHeight="1">
      <c r="A623" s="27">
        <v>41950</v>
      </c>
      <c r="B623" s="27" t="str">
        <f>MONTH(Table1[[#This Row],[Trading Interval]])&amp; "/" &amp; DAY(Table1[[#This Row],[Trading Interval]]) &amp; "/" &amp; YEAR(Table1[[#This Row],[Trading Interval]])</f>
        <v>11/8/2018</v>
      </c>
      <c r="C623" s="224">
        <f>CHOOSE(MONTH(Table1[[#This Row],[Date]]),1,1,1,2,2,2,3,3,3,4,4,4)</f>
        <v>4</v>
      </c>
      <c r="D623" s="27" t="str">
        <f>TEXT(Table1[[#This Row],[Date]],"mmmm")</f>
        <v>November</v>
      </c>
      <c r="E623" s="28">
        <v>2038.519125</v>
      </c>
      <c r="F623" s="29">
        <v>57.581666666666599</v>
      </c>
      <c r="G623" s="30">
        <f t="shared" si="16"/>
        <v>11</v>
      </c>
      <c r="H623" s="30" t="s">
        <v>63</v>
      </c>
      <c r="I623" s="29"/>
      <c r="BL623" s="176"/>
      <c r="BM623" s="177"/>
      <c r="BN623" s="206"/>
      <c r="DG623" s="176"/>
      <c r="DH623" s="177"/>
    </row>
    <row r="624" spans="1:112" ht="14.25" customHeight="1">
      <c r="A624" s="27">
        <v>41950.5</v>
      </c>
      <c r="B624" s="27" t="str">
        <f>MONTH(Table1[[#This Row],[Trading Interval]])&amp; "/" &amp; DAY(Table1[[#This Row],[Trading Interval]]) &amp; "/" &amp; YEAR(Table1[[#This Row],[Trading Interval]])</f>
        <v>11/8/2018</v>
      </c>
      <c r="C624" s="224">
        <f>CHOOSE(MONTH(Table1[[#This Row],[Date]]),1,1,1,2,2,2,3,3,3,4,4,4)</f>
        <v>4</v>
      </c>
      <c r="D624" s="27" t="str">
        <f>TEXT(Table1[[#This Row],[Date]],"mmmm")</f>
        <v>November</v>
      </c>
      <c r="E624" s="28">
        <v>2540.8084583333298</v>
      </c>
      <c r="F624" s="29">
        <v>81.2558333333333</v>
      </c>
      <c r="G624" s="30">
        <f t="shared" si="16"/>
        <v>11</v>
      </c>
      <c r="H624" s="30" t="s">
        <v>63</v>
      </c>
      <c r="I624" s="29"/>
      <c r="BL624" s="178"/>
      <c r="BM624" s="179"/>
      <c r="BN624" s="207"/>
      <c r="DG624" s="178"/>
      <c r="DH624" s="179"/>
    </row>
    <row r="625" spans="1:112" ht="14.25" customHeight="1">
      <c r="A625" s="27">
        <v>41951</v>
      </c>
      <c r="B625" s="27" t="str">
        <f>MONTH(Table1[[#This Row],[Trading Interval]])&amp; "/" &amp; DAY(Table1[[#This Row],[Trading Interval]]) &amp; "/" &amp; YEAR(Table1[[#This Row],[Trading Interval]])</f>
        <v>11/9/2018</v>
      </c>
      <c r="C625" s="224">
        <f>CHOOSE(MONTH(Table1[[#This Row],[Date]]),1,1,1,2,2,2,3,3,3,4,4,4)</f>
        <v>4</v>
      </c>
      <c r="D625" s="27" t="str">
        <f>TEXT(Table1[[#This Row],[Date]],"mmmm")</f>
        <v>November</v>
      </c>
      <c r="E625" s="28">
        <v>1708.6217083333299</v>
      </c>
      <c r="F625" s="29">
        <v>50.509583333333303</v>
      </c>
      <c r="G625" s="30">
        <f t="shared" si="16"/>
        <v>11</v>
      </c>
      <c r="H625" s="30" t="s">
        <v>63</v>
      </c>
      <c r="I625" s="29"/>
      <c r="BL625" s="176"/>
      <c r="BM625" s="177"/>
      <c r="BN625" s="206"/>
      <c r="DG625" s="176"/>
      <c r="DH625" s="177"/>
    </row>
    <row r="626" spans="1:112" ht="14.25" customHeight="1">
      <c r="A626" s="27">
        <v>41951.5</v>
      </c>
      <c r="B626" s="27" t="str">
        <f>MONTH(Table1[[#This Row],[Trading Interval]])&amp; "/" &amp; DAY(Table1[[#This Row],[Trading Interval]]) &amp; "/" &amp; YEAR(Table1[[#This Row],[Trading Interval]])</f>
        <v>11/9/2018</v>
      </c>
      <c r="C626" s="224">
        <f>CHOOSE(MONTH(Table1[[#This Row],[Date]]),1,1,1,2,2,2,3,3,3,4,4,4)</f>
        <v>4</v>
      </c>
      <c r="D626" s="27" t="str">
        <f>TEXT(Table1[[#This Row],[Date]],"mmmm")</f>
        <v>November</v>
      </c>
      <c r="E626" s="28">
        <v>2016.7689583333299</v>
      </c>
      <c r="F626" s="29">
        <v>61.915833333333303</v>
      </c>
      <c r="G626" s="30">
        <f t="shared" si="16"/>
        <v>11</v>
      </c>
      <c r="H626" s="30" t="s">
        <v>63</v>
      </c>
      <c r="I626" s="29"/>
      <c r="BL626" s="178"/>
      <c r="BM626" s="179"/>
      <c r="BN626" s="207"/>
      <c r="DG626" s="178"/>
      <c r="DH626" s="179"/>
    </row>
    <row r="627" spans="1:112" ht="14.25" customHeight="1">
      <c r="A627" s="27">
        <v>41952</v>
      </c>
      <c r="B627" s="27" t="str">
        <f>MONTH(Table1[[#This Row],[Trading Interval]])&amp; "/" &amp; DAY(Table1[[#This Row],[Trading Interval]]) &amp; "/" &amp; YEAR(Table1[[#This Row],[Trading Interval]])</f>
        <v>11/10/2018</v>
      </c>
      <c r="C627" s="224">
        <f>CHOOSE(MONTH(Table1[[#This Row],[Date]]),1,1,1,2,2,2,3,3,3,4,4,4)</f>
        <v>4</v>
      </c>
      <c r="D627" s="27" t="str">
        <f>TEXT(Table1[[#This Row],[Date]],"mmmm")</f>
        <v>November</v>
      </c>
      <c r="E627" s="28">
        <v>1949.9066250000001</v>
      </c>
      <c r="F627" s="29">
        <v>44.452083333333299</v>
      </c>
      <c r="G627" s="30">
        <f t="shared" si="16"/>
        <v>11</v>
      </c>
      <c r="H627" s="30" t="s">
        <v>63</v>
      </c>
      <c r="I627" s="29"/>
      <c r="BL627" s="176"/>
      <c r="BM627" s="177"/>
      <c r="BN627" s="206"/>
      <c r="DG627" s="176"/>
      <c r="DH627" s="177"/>
    </row>
    <row r="628" spans="1:112" ht="14.25" customHeight="1">
      <c r="A628" s="27">
        <v>41952.5</v>
      </c>
      <c r="B628" s="27" t="str">
        <f>MONTH(Table1[[#This Row],[Trading Interval]])&amp; "/" &amp; DAY(Table1[[#This Row],[Trading Interval]]) &amp; "/" &amp; YEAR(Table1[[#This Row],[Trading Interval]])</f>
        <v>11/10/2018</v>
      </c>
      <c r="C628" s="224">
        <f>CHOOSE(MONTH(Table1[[#This Row],[Date]]),1,1,1,2,2,2,3,3,3,4,4,4)</f>
        <v>4</v>
      </c>
      <c r="D628" s="27" t="str">
        <f>TEXT(Table1[[#This Row],[Date]],"mmmm")</f>
        <v>November</v>
      </c>
      <c r="E628" s="28">
        <v>2290.6012500000002</v>
      </c>
      <c r="F628" s="29">
        <v>66.273333333333298</v>
      </c>
      <c r="G628" s="30">
        <f t="shared" si="16"/>
        <v>11</v>
      </c>
      <c r="H628" s="30" t="s">
        <v>63</v>
      </c>
      <c r="I628" s="29"/>
      <c r="BL628" s="178"/>
      <c r="BM628" s="179"/>
      <c r="BN628" s="207"/>
      <c r="DG628" s="178"/>
      <c r="DH628" s="179"/>
    </row>
    <row r="629" spans="1:112" ht="14.25" customHeight="1">
      <c r="A629" s="27">
        <v>41953</v>
      </c>
      <c r="B629" s="27" t="str">
        <f>MONTH(Table1[[#This Row],[Trading Interval]])&amp; "/" &amp; DAY(Table1[[#This Row],[Trading Interval]]) &amp; "/" &amp; YEAR(Table1[[#This Row],[Trading Interval]])</f>
        <v>11/11/2018</v>
      </c>
      <c r="C629" s="224">
        <f>CHOOSE(MONTH(Table1[[#This Row],[Date]]),1,1,1,2,2,2,3,3,3,4,4,4)</f>
        <v>4</v>
      </c>
      <c r="D629" s="27" t="str">
        <f>TEXT(Table1[[#This Row],[Date]],"mmmm")</f>
        <v>November</v>
      </c>
      <c r="E629" s="28">
        <v>1880.72729166666</v>
      </c>
      <c r="F629" s="29">
        <v>56.90625</v>
      </c>
      <c r="G629" s="30">
        <f t="shared" si="16"/>
        <v>11</v>
      </c>
      <c r="H629" s="30" t="s">
        <v>63</v>
      </c>
      <c r="I629" s="29"/>
      <c r="BL629" s="176"/>
      <c r="BM629" s="177"/>
      <c r="BN629" s="206"/>
      <c r="DG629" s="176"/>
      <c r="DH629" s="177"/>
    </row>
    <row r="630" spans="1:112" ht="14.25" customHeight="1">
      <c r="A630" s="27">
        <v>41953.5</v>
      </c>
      <c r="B630" s="27" t="str">
        <f>MONTH(Table1[[#This Row],[Trading Interval]])&amp; "/" &amp; DAY(Table1[[#This Row],[Trading Interval]]) &amp; "/" &amp; YEAR(Table1[[#This Row],[Trading Interval]])</f>
        <v>11/11/2018</v>
      </c>
      <c r="C630" s="224">
        <f>CHOOSE(MONTH(Table1[[#This Row],[Date]]),1,1,1,2,2,2,3,3,3,4,4,4)</f>
        <v>4</v>
      </c>
      <c r="D630" s="27" t="str">
        <f>TEXT(Table1[[#This Row],[Date]],"mmmm")</f>
        <v>November</v>
      </c>
      <c r="E630" s="28">
        <v>2154.9060416666598</v>
      </c>
      <c r="F630" s="29">
        <v>65.317499999999995</v>
      </c>
      <c r="G630" s="30">
        <f t="shared" si="16"/>
        <v>11</v>
      </c>
      <c r="H630" s="30" t="s">
        <v>63</v>
      </c>
      <c r="I630" s="29"/>
      <c r="BL630" s="178"/>
      <c r="BM630" s="179"/>
      <c r="BN630" s="207"/>
      <c r="DG630" s="178"/>
      <c r="DH630" s="179"/>
    </row>
    <row r="631" spans="1:112" ht="14.25" customHeight="1">
      <c r="A631" s="27">
        <v>41954</v>
      </c>
      <c r="B631" s="27" t="str">
        <f>MONTH(Table1[[#This Row],[Trading Interval]])&amp; "/" &amp; DAY(Table1[[#This Row],[Trading Interval]]) &amp; "/" &amp; YEAR(Table1[[#This Row],[Trading Interval]])</f>
        <v>11/12/2018</v>
      </c>
      <c r="C631" s="224">
        <f>CHOOSE(MONTH(Table1[[#This Row],[Date]]),1,1,1,2,2,2,3,3,3,4,4,4)</f>
        <v>4</v>
      </c>
      <c r="D631" s="27" t="str">
        <f>TEXT(Table1[[#This Row],[Date]],"mmmm")</f>
        <v>November</v>
      </c>
      <c r="E631" s="28">
        <v>1956.88375</v>
      </c>
      <c r="F631" s="29">
        <v>63.1516666666666</v>
      </c>
      <c r="G631" s="30">
        <f t="shared" si="16"/>
        <v>11</v>
      </c>
      <c r="H631" s="30" t="s">
        <v>63</v>
      </c>
      <c r="I631" s="29"/>
      <c r="BL631" s="176"/>
      <c r="BM631" s="177"/>
      <c r="BN631" s="206"/>
      <c r="DG631" s="176"/>
      <c r="DH631" s="177"/>
    </row>
    <row r="632" spans="1:112" ht="14.25" customHeight="1">
      <c r="A632" s="27">
        <v>41954.5</v>
      </c>
      <c r="B632" s="27" t="str">
        <f>MONTH(Table1[[#This Row],[Trading Interval]])&amp; "/" &amp; DAY(Table1[[#This Row],[Trading Interval]]) &amp; "/" &amp; YEAR(Table1[[#This Row],[Trading Interval]])</f>
        <v>11/12/2018</v>
      </c>
      <c r="C632" s="224">
        <f>CHOOSE(MONTH(Table1[[#This Row],[Date]]),1,1,1,2,2,2,3,3,3,4,4,4)</f>
        <v>4</v>
      </c>
      <c r="D632" s="27" t="str">
        <f>TEXT(Table1[[#This Row],[Date]],"mmmm")</f>
        <v>November</v>
      </c>
      <c r="E632" s="28">
        <v>2342.821625</v>
      </c>
      <c r="F632" s="29">
        <v>78.025416666666601</v>
      </c>
      <c r="G632" s="30">
        <f t="shared" si="16"/>
        <v>11</v>
      </c>
      <c r="H632" s="30" t="s">
        <v>63</v>
      </c>
      <c r="I632" s="29"/>
      <c r="BL632" s="178"/>
      <c r="BM632" s="179"/>
      <c r="BN632" s="207"/>
      <c r="DG632" s="178"/>
      <c r="DH632" s="179"/>
    </row>
    <row r="633" spans="1:112" ht="14.25" customHeight="1">
      <c r="A633" s="27">
        <v>41955</v>
      </c>
      <c r="B633" s="27" t="str">
        <f>MONTH(Table1[[#This Row],[Trading Interval]])&amp; "/" &amp; DAY(Table1[[#This Row],[Trading Interval]]) &amp; "/" &amp; YEAR(Table1[[#This Row],[Trading Interval]])</f>
        <v>11/13/2018</v>
      </c>
      <c r="C633" s="224">
        <f>CHOOSE(MONTH(Table1[[#This Row],[Date]]),1,1,1,2,2,2,3,3,3,4,4,4)</f>
        <v>4</v>
      </c>
      <c r="D633" s="27" t="str">
        <f>TEXT(Table1[[#This Row],[Date]],"mmmm")</f>
        <v>November</v>
      </c>
      <c r="E633" s="28">
        <v>2046.5167083333299</v>
      </c>
      <c r="F633" s="29">
        <v>50.135833333333302</v>
      </c>
      <c r="G633" s="30">
        <f t="shared" si="16"/>
        <v>11</v>
      </c>
      <c r="H633" s="30" t="s">
        <v>63</v>
      </c>
      <c r="I633" s="29"/>
      <c r="BL633" s="176"/>
      <c r="BM633" s="177"/>
      <c r="BN633" s="206"/>
      <c r="DG633" s="176"/>
      <c r="DH633" s="177"/>
    </row>
    <row r="634" spans="1:112" ht="14.25" customHeight="1">
      <c r="A634" s="27">
        <v>41955.5</v>
      </c>
      <c r="B634" s="27" t="str">
        <f>MONTH(Table1[[#This Row],[Trading Interval]])&amp; "/" &amp; DAY(Table1[[#This Row],[Trading Interval]]) &amp; "/" &amp; YEAR(Table1[[#This Row],[Trading Interval]])</f>
        <v>11/13/2018</v>
      </c>
      <c r="C634" s="224">
        <f>CHOOSE(MONTH(Table1[[#This Row],[Date]]),1,1,1,2,2,2,3,3,3,4,4,4)</f>
        <v>4</v>
      </c>
      <c r="D634" s="27" t="str">
        <f>TEXT(Table1[[#This Row],[Date]],"mmmm")</f>
        <v>November</v>
      </c>
      <c r="E634" s="28">
        <v>2574.9333750000001</v>
      </c>
      <c r="F634" s="29">
        <v>74.454583333333304</v>
      </c>
      <c r="G634" s="30">
        <f t="shared" si="16"/>
        <v>11</v>
      </c>
      <c r="H634" s="30" t="s">
        <v>63</v>
      </c>
      <c r="I634" s="29"/>
      <c r="BL634" s="178"/>
      <c r="BM634" s="179"/>
      <c r="BN634" s="207"/>
      <c r="DG634" s="178"/>
      <c r="DH634" s="179"/>
    </row>
    <row r="635" spans="1:112" ht="14.25" customHeight="1">
      <c r="A635" s="27">
        <v>41956</v>
      </c>
      <c r="B635" s="27" t="str">
        <f>MONTH(Table1[[#This Row],[Trading Interval]])&amp; "/" &amp; DAY(Table1[[#This Row],[Trading Interval]]) &amp; "/" &amp; YEAR(Table1[[#This Row],[Trading Interval]])</f>
        <v>11/14/2018</v>
      </c>
      <c r="C635" s="224">
        <f>CHOOSE(MONTH(Table1[[#This Row],[Date]]),1,1,1,2,2,2,3,3,3,4,4,4)</f>
        <v>4</v>
      </c>
      <c r="D635" s="27" t="str">
        <f>TEXT(Table1[[#This Row],[Date]],"mmmm")</f>
        <v>November</v>
      </c>
      <c r="E635" s="28">
        <v>1838.4179166666599</v>
      </c>
      <c r="F635" s="29">
        <v>47.600416666666597</v>
      </c>
      <c r="G635" s="30">
        <f t="shared" si="16"/>
        <v>11</v>
      </c>
      <c r="H635" s="30" t="s">
        <v>63</v>
      </c>
      <c r="I635" s="29"/>
      <c r="BL635" s="176"/>
      <c r="BM635" s="177"/>
      <c r="BN635" s="206"/>
      <c r="DG635" s="176"/>
      <c r="DH635" s="177"/>
    </row>
    <row r="636" spans="1:112" ht="14.25" customHeight="1">
      <c r="A636" s="27">
        <v>41956.5</v>
      </c>
      <c r="B636" s="27" t="str">
        <f>MONTH(Table1[[#This Row],[Trading Interval]])&amp; "/" &amp; DAY(Table1[[#This Row],[Trading Interval]]) &amp; "/" &amp; YEAR(Table1[[#This Row],[Trading Interval]])</f>
        <v>11/14/2018</v>
      </c>
      <c r="C636" s="224">
        <f>CHOOSE(MONTH(Table1[[#This Row],[Date]]),1,1,1,2,2,2,3,3,3,4,4,4)</f>
        <v>4</v>
      </c>
      <c r="D636" s="27" t="str">
        <f>TEXT(Table1[[#This Row],[Date]],"mmmm")</f>
        <v>November</v>
      </c>
      <c r="E636" s="28">
        <v>2156.3199583333299</v>
      </c>
      <c r="F636" s="29">
        <v>54.03875</v>
      </c>
      <c r="G636" s="30">
        <f t="shared" si="16"/>
        <v>11</v>
      </c>
      <c r="H636" s="30" t="s">
        <v>63</v>
      </c>
      <c r="I636" s="29"/>
      <c r="BL636" s="178"/>
      <c r="BM636" s="179"/>
      <c r="BN636" s="207"/>
      <c r="DG636" s="178"/>
      <c r="DH636" s="179"/>
    </row>
    <row r="637" spans="1:112" ht="14.25" customHeight="1">
      <c r="A637" s="27">
        <v>41957</v>
      </c>
      <c r="B637" s="27" t="str">
        <f>MONTH(Table1[[#This Row],[Trading Interval]])&amp; "/" &amp; DAY(Table1[[#This Row],[Trading Interval]]) &amp; "/" &amp; YEAR(Table1[[#This Row],[Trading Interval]])</f>
        <v>11/15/2018</v>
      </c>
      <c r="C637" s="224">
        <f>CHOOSE(MONTH(Table1[[#This Row],[Date]]),1,1,1,2,2,2,3,3,3,4,4,4)</f>
        <v>4</v>
      </c>
      <c r="D637" s="27" t="str">
        <f>TEXT(Table1[[#This Row],[Date]],"mmmm")</f>
        <v>November</v>
      </c>
      <c r="E637" s="28">
        <v>1879.3218749999901</v>
      </c>
      <c r="F637" s="29">
        <v>53.240416666666597</v>
      </c>
      <c r="G637" s="30">
        <f t="shared" si="16"/>
        <v>11</v>
      </c>
      <c r="H637" s="30" t="s">
        <v>63</v>
      </c>
      <c r="I637" s="29"/>
      <c r="BL637" s="176"/>
      <c r="BM637" s="177"/>
      <c r="BN637" s="206"/>
      <c r="DG637" s="176"/>
      <c r="DH637" s="177"/>
    </row>
    <row r="638" spans="1:112" ht="14.25" customHeight="1">
      <c r="A638" s="27">
        <v>41957.5</v>
      </c>
      <c r="B638" s="27" t="str">
        <f>MONTH(Table1[[#This Row],[Trading Interval]])&amp; "/" &amp; DAY(Table1[[#This Row],[Trading Interval]]) &amp; "/" &amp; YEAR(Table1[[#This Row],[Trading Interval]])</f>
        <v>11/15/2018</v>
      </c>
      <c r="C638" s="224">
        <f>CHOOSE(MONTH(Table1[[#This Row],[Date]]),1,1,1,2,2,2,3,3,3,4,4,4)</f>
        <v>4</v>
      </c>
      <c r="D638" s="27" t="str">
        <f>TEXT(Table1[[#This Row],[Date]],"mmmm")</f>
        <v>November</v>
      </c>
      <c r="E638" s="28">
        <v>2407.2310416666601</v>
      </c>
      <c r="F638" s="29">
        <v>79.754583333333301</v>
      </c>
      <c r="G638" s="30">
        <f t="shared" si="16"/>
        <v>11</v>
      </c>
      <c r="H638" s="30" t="s">
        <v>63</v>
      </c>
      <c r="I638" s="29"/>
      <c r="BL638" s="178"/>
      <c r="BM638" s="179"/>
      <c r="BN638" s="207"/>
      <c r="DG638" s="178"/>
      <c r="DH638" s="179"/>
    </row>
    <row r="639" spans="1:112" ht="14.25" customHeight="1">
      <c r="A639" s="27">
        <v>41958</v>
      </c>
      <c r="B639" s="27" t="str">
        <f>MONTH(Table1[[#This Row],[Trading Interval]])&amp; "/" &amp; DAY(Table1[[#This Row],[Trading Interval]]) &amp; "/" &amp; YEAR(Table1[[#This Row],[Trading Interval]])</f>
        <v>11/16/2018</v>
      </c>
      <c r="C639" s="224">
        <f>CHOOSE(MONTH(Table1[[#This Row],[Date]]),1,1,1,2,2,2,3,3,3,4,4,4)</f>
        <v>4</v>
      </c>
      <c r="D639" s="27" t="str">
        <f>TEXT(Table1[[#This Row],[Date]],"mmmm")</f>
        <v>November</v>
      </c>
      <c r="E639" s="28">
        <v>1984.76958333333</v>
      </c>
      <c r="F639" s="29">
        <v>46.871249999999897</v>
      </c>
      <c r="G639" s="30">
        <f t="shared" si="16"/>
        <v>11</v>
      </c>
      <c r="H639" s="30" t="s">
        <v>63</v>
      </c>
      <c r="I639" s="29"/>
      <c r="BL639" s="176"/>
      <c r="BM639" s="177"/>
      <c r="BN639" s="206"/>
      <c r="DG639" s="176"/>
      <c r="DH639" s="177"/>
    </row>
    <row r="640" spans="1:112" ht="14.25" customHeight="1">
      <c r="A640" s="27">
        <v>41958.5</v>
      </c>
      <c r="B640" s="27" t="str">
        <f>MONTH(Table1[[#This Row],[Trading Interval]])&amp; "/" &amp; DAY(Table1[[#This Row],[Trading Interval]]) &amp; "/" &amp; YEAR(Table1[[#This Row],[Trading Interval]])</f>
        <v>11/16/2018</v>
      </c>
      <c r="C640" s="224">
        <f>CHOOSE(MONTH(Table1[[#This Row],[Date]]),1,1,1,2,2,2,3,3,3,4,4,4)</f>
        <v>4</v>
      </c>
      <c r="D640" s="27" t="str">
        <f>TEXT(Table1[[#This Row],[Date]],"mmmm")</f>
        <v>November</v>
      </c>
      <c r="E640" s="28">
        <v>2474.5342083333298</v>
      </c>
      <c r="F640" s="29">
        <v>73.267499999999998</v>
      </c>
      <c r="G640" s="30">
        <f t="shared" si="16"/>
        <v>11</v>
      </c>
      <c r="H640" s="30" t="s">
        <v>63</v>
      </c>
      <c r="I640" s="29"/>
      <c r="BL640" s="178"/>
      <c r="BM640" s="179"/>
      <c r="BN640" s="207"/>
      <c r="DG640" s="178"/>
      <c r="DH640" s="179"/>
    </row>
    <row r="641" spans="1:112" ht="14.25" customHeight="1">
      <c r="A641" s="27">
        <v>41959</v>
      </c>
      <c r="B641" s="27" t="str">
        <f>MONTH(Table1[[#This Row],[Trading Interval]])&amp; "/" &amp; DAY(Table1[[#This Row],[Trading Interval]]) &amp; "/" &amp; YEAR(Table1[[#This Row],[Trading Interval]])</f>
        <v>11/17/2018</v>
      </c>
      <c r="C641" s="224">
        <f>CHOOSE(MONTH(Table1[[#This Row],[Date]]),1,1,1,2,2,2,3,3,3,4,4,4)</f>
        <v>4</v>
      </c>
      <c r="D641" s="27" t="str">
        <f>TEXT(Table1[[#This Row],[Date]],"mmmm")</f>
        <v>November</v>
      </c>
      <c r="E641" s="28">
        <v>1896.93095833333</v>
      </c>
      <c r="F641" s="29">
        <v>49.975000000000001</v>
      </c>
      <c r="G641" s="30">
        <f t="shared" si="16"/>
        <v>11</v>
      </c>
      <c r="H641" s="30" t="s">
        <v>63</v>
      </c>
      <c r="I641" s="29"/>
      <c r="BL641" s="176"/>
      <c r="BM641" s="177"/>
      <c r="BN641" s="206"/>
      <c r="DG641" s="176"/>
      <c r="DH641" s="177"/>
    </row>
    <row r="642" spans="1:112" ht="14.25" customHeight="1">
      <c r="A642" s="27">
        <v>41959.5</v>
      </c>
      <c r="B642" s="27" t="str">
        <f>MONTH(Table1[[#This Row],[Trading Interval]])&amp; "/" &amp; DAY(Table1[[#This Row],[Trading Interval]]) &amp; "/" &amp; YEAR(Table1[[#This Row],[Trading Interval]])</f>
        <v>11/17/2018</v>
      </c>
      <c r="C642" s="224">
        <f>CHOOSE(MONTH(Table1[[#This Row],[Date]]),1,1,1,2,2,2,3,3,3,4,4,4)</f>
        <v>4</v>
      </c>
      <c r="D642" s="27" t="str">
        <f>TEXT(Table1[[#This Row],[Date]],"mmmm")</f>
        <v>November</v>
      </c>
      <c r="E642" s="28">
        <v>2473.4072916666601</v>
      </c>
      <c r="F642" s="29">
        <v>77.7662499999999</v>
      </c>
      <c r="G642" s="30">
        <f t="shared" si="16"/>
        <v>11</v>
      </c>
      <c r="H642" s="30" t="s">
        <v>63</v>
      </c>
      <c r="I642" s="29"/>
      <c r="BL642" s="178"/>
      <c r="BM642" s="179"/>
      <c r="BN642" s="207"/>
      <c r="DG642" s="178"/>
      <c r="DH642" s="179"/>
    </row>
    <row r="643" spans="1:112" ht="14.25" customHeight="1">
      <c r="A643" s="27">
        <v>41960</v>
      </c>
      <c r="B643" s="27" t="str">
        <f>MONTH(Table1[[#This Row],[Trading Interval]])&amp; "/" &amp; DAY(Table1[[#This Row],[Trading Interval]]) &amp; "/" &amp; YEAR(Table1[[#This Row],[Trading Interval]])</f>
        <v>11/18/2018</v>
      </c>
      <c r="C643" s="224">
        <f>CHOOSE(MONTH(Table1[[#This Row],[Date]]),1,1,1,2,2,2,3,3,3,4,4,4)</f>
        <v>4</v>
      </c>
      <c r="D643" s="27" t="str">
        <f>TEXT(Table1[[#This Row],[Date]],"mmmm")</f>
        <v>November</v>
      </c>
      <c r="E643" s="28">
        <v>1830.4516249999999</v>
      </c>
      <c r="F643" s="29">
        <v>56.203749999999999</v>
      </c>
      <c r="G643" s="30">
        <f t="shared" ref="G643:G706" si="17">MONTH(A643)</f>
        <v>11</v>
      </c>
      <c r="H643" s="30" t="s">
        <v>63</v>
      </c>
      <c r="I643" s="29"/>
      <c r="BL643" s="176"/>
      <c r="BM643" s="177"/>
      <c r="BN643" s="206"/>
      <c r="DG643" s="176"/>
      <c r="DH643" s="177"/>
    </row>
    <row r="644" spans="1:112" ht="14.25" customHeight="1">
      <c r="A644" s="27">
        <v>41960.5</v>
      </c>
      <c r="B644" s="27" t="str">
        <f>MONTH(Table1[[#This Row],[Trading Interval]])&amp; "/" &amp; DAY(Table1[[#This Row],[Trading Interval]]) &amp; "/" &amp; YEAR(Table1[[#This Row],[Trading Interval]])</f>
        <v>11/18/2018</v>
      </c>
      <c r="C644" s="224">
        <f>CHOOSE(MONTH(Table1[[#This Row],[Date]]),1,1,1,2,2,2,3,3,3,4,4,4)</f>
        <v>4</v>
      </c>
      <c r="D644" s="27" t="str">
        <f>TEXT(Table1[[#This Row],[Date]],"mmmm")</f>
        <v>November</v>
      </c>
      <c r="E644" s="28">
        <v>2146.0133333333301</v>
      </c>
      <c r="F644" s="29">
        <v>74.744583333333296</v>
      </c>
      <c r="G644" s="30">
        <f t="shared" si="17"/>
        <v>11</v>
      </c>
      <c r="H644" s="30" t="s">
        <v>63</v>
      </c>
      <c r="I644" s="29"/>
      <c r="BL644" s="178"/>
      <c r="BM644" s="179"/>
      <c r="BN644" s="207"/>
      <c r="DG644" s="178"/>
      <c r="DH644" s="179"/>
    </row>
    <row r="645" spans="1:112" ht="14.25" customHeight="1">
      <c r="A645" s="27">
        <v>41961</v>
      </c>
      <c r="B645" s="27" t="str">
        <f>MONTH(Table1[[#This Row],[Trading Interval]])&amp; "/" &amp; DAY(Table1[[#This Row],[Trading Interval]]) &amp; "/" &amp; YEAR(Table1[[#This Row],[Trading Interval]])</f>
        <v>11/19/2018</v>
      </c>
      <c r="C645" s="224">
        <f>CHOOSE(MONTH(Table1[[#This Row],[Date]]),1,1,1,2,2,2,3,3,3,4,4,4)</f>
        <v>4</v>
      </c>
      <c r="D645" s="27" t="str">
        <f>TEXT(Table1[[#This Row],[Date]],"mmmm")</f>
        <v>November</v>
      </c>
      <c r="E645" s="28">
        <v>1967.22974999999</v>
      </c>
      <c r="F645" s="29">
        <v>55.783749999999998</v>
      </c>
      <c r="G645" s="30">
        <f t="shared" si="17"/>
        <v>11</v>
      </c>
      <c r="H645" s="30" t="s">
        <v>63</v>
      </c>
      <c r="I645" s="29"/>
      <c r="BL645" s="176"/>
      <c r="BM645" s="177"/>
      <c r="BN645" s="206"/>
      <c r="DG645" s="176"/>
      <c r="DH645" s="177"/>
    </row>
    <row r="646" spans="1:112" ht="14.25" customHeight="1">
      <c r="A646" s="27">
        <v>41961.5</v>
      </c>
      <c r="B646" s="27" t="str">
        <f>MONTH(Table1[[#This Row],[Trading Interval]])&amp; "/" &amp; DAY(Table1[[#This Row],[Trading Interval]]) &amp; "/" &amp; YEAR(Table1[[#This Row],[Trading Interval]])</f>
        <v>11/19/2018</v>
      </c>
      <c r="C646" s="224">
        <f>CHOOSE(MONTH(Table1[[#This Row],[Date]]),1,1,1,2,2,2,3,3,3,4,4,4)</f>
        <v>4</v>
      </c>
      <c r="D646" s="27" t="str">
        <f>TEXT(Table1[[#This Row],[Date]],"mmmm")</f>
        <v>November</v>
      </c>
      <c r="E646" s="28">
        <v>2182.4940000000001</v>
      </c>
      <c r="F646" s="29">
        <v>48.494583333333303</v>
      </c>
      <c r="G646" s="30">
        <f t="shared" si="17"/>
        <v>11</v>
      </c>
      <c r="H646" s="30" t="s">
        <v>63</v>
      </c>
      <c r="I646" s="29"/>
      <c r="BL646" s="178"/>
      <c r="BM646" s="179"/>
      <c r="BN646" s="207"/>
      <c r="DG646" s="178"/>
      <c r="DH646" s="179"/>
    </row>
    <row r="647" spans="1:112" ht="14.25" customHeight="1">
      <c r="A647" s="27">
        <v>41962</v>
      </c>
      <c r="B647" s="27" t="str">
        <f>MONTH(Table1[[#This Row],[Trading Interval]])&amp; "/" &amp; DAY(Table1[[#This Row],[Trading Interval]]) &amp; "/" &amp; YEAR(Table1[[#This Row],[Trading Interval]])</f>
        <v>11/20/2018</v>
      </c>
      <c r="C647" s="224">
        <f>CHOOSE(MONTH(Table1[[#This Row],[Date]]),1,1,1,2,2,2,3,3,3,4,4,4)</f>
        <v>4</v>
      </c>
      <c r="D647" s="27" t="str">
        <f>TEXT(Table1[[#This Row],[Date]],"mmmm")</f>
        <v>November</v>
      </c>
      <c r="E647" s="28">
        <v>1929.8937777777701</v>
      </c>
      <c r="F647" s="29">
        <v>33.299444444444397</v>
      </c>
      <c r="G647" s="30">
        <f t="shared" si="17"/>
        <v>11</v>
      </c>
      <c r="H647" s="30" t="s">
        <v>63</v>
      </c>
      <c r="I647" s="29"/>
      <c r="BL647" s="176"/>
      <c r="BM647" s="177"/>
      <c r="BN647" s="206"/>
      <c r="DG647" s="176"/>
      <c r="DH647" s="177"/>
    </row>
    <row r="648" spans="1:112" ht="14.25" customHeight="1">
      <c r="A648" s="27">
        <v>41962.5</v>
      </c>
      <c r="B648" s="27" t="str">
        <f>MONTH(Table1[[#This Row],[Trading Interval]])&amp; "/" &amp; DAY(Table1[[#This Row],[Trading Interval]]) &amp; "/" &amp; YEAR(Table1[[#This Row],[Trading Interval]])</f>
        <v>11/20/2018</v>
      </c>
      <c r="C648" s="224">
        <f>CHOOSE(MONTH(Table1[[#This Row],[Date]]),1,1,1,2,2,2,3,3,3,4,4,4)</f>
        <v>4</v>
      </c>
      <c r="D648" s="27" t="str">
        <f>TEXT(Table1[[#This Row],[Date]],"mmmm")</f>
        <v>November</v>
      </c>
      <c r="E648" s="28">
        <v>2045.6363636363601</v>
      </c>
      <c r="F648" s="29">
        <v>40.534999999999997</v>
      </c>
      <c r="G648" s="30">
        <f t="shared" si="17"/>
        <v>11</v>
      </c>
      <c r="H648" s="30" t="s">
        <v>63</v>
      </c>
      <c r="I648" s="29"/>
      <c r="BL648" s="178"/>
      <c r="BM648" s="179"/>
      <c r="BN648" s="207"/>
      <c r="DG648" s="178"/>
      <c r="DH648" s="179"/>
    </row>
    <row r="649" spans="1:112" ht="14.25" customHeight="1">
      <c r="A649" s="27">
        <v>41963</v>
      </c>
      <c r="B649" s="27" t="str">
        <f>MONTH(Table1[[#This Row],[Trading Interval]])&amp; "/" &amp; DAY(Table1[[#This Row],[Trading Interval]]) &amp; "/" &amp; YEAR(Table1[[#This Row],[Trading Interval]])</f>
        <v>11/21/2018</v>
      </c>
      <c r="C649" s="224">
        <f>CHOOSE(MONTH(Table1[[#This Row],[Date]]),1,1,1,2,2,2,3,3,3,4,4,4)</f>
        <v>4</v>
      </c>
      <c r="D649" s="27" t="str">
        <f>TEXT(Table1[[#This Row],[Date]],"mmmm")</f>
        <v>November</v>
      </c>
      <c r="E649" s="28">
        <v>1880.0908571428499</v>
      </c>
      <c r="F649" s="29">
        <v>33.344999999999999</v>
      </c>
      <c r="G649" s="30">
        <f t="shared" si="17"/>
        <v>11</v>
      </c>
      <c r="H649" s="30" t="s">
        <v>63</v>
      </c>
      <c r="I649" s="29"/>
      <c r="BL649" s="176"/>
      <c r="BM649" s="177"/>
      <c r="BN649" s="206"/>
      <c r="DG649" s="176"/>
      <c r="DH649" s="177"/>
    </row>
    <row r="650" spans="1:112" ht="14.25" customHeight="1">
      <c r="A650" s="27">
        <v>41963.5</v>
      </c>
      <c r="B650" s="27" t="str">
        <f>MONTH(Table1[[#This Row],[Trading Interval]])&amp; "/" &amp; DAY(Table1[[#This Row],[Trading Interval]]) &amp; "/" &amp; YEAR(Table1[[#This Row],[Trading Interval]])</f>
        <v>11/21/2018</v>
      </c>
      <c r="C650" s="224">
        <f>CHOOSE(MONTH(Table1[[#This Row],[Date]]),1,1,1,2,2,2,3,3,3,4,4,4)</f>
        <v>4</v>
      </c>
      <c r="D650" s="27" t="str">
        <f>TEXT(Table1[[#This Row],[Date]],"mmmm")</f>
        <v>November</v>
      </c>
      <c r="E650" s="28">
        <v>2085.9897500000002</v>
      </c>
      <c r="F650" s="29">
        <v>44.9583333333333</v>
      </c>
      <c r="G650" s="30">
        <f t="shared" si="17"/>
        <v>11</v>
      </c>
      <c r="H650" s="30" t="s">
        <v>63</v>
      </c>
      <c r="I650" s="29"/>
      <c r="BL650" s="178"/>
      <c r="BM650" s="179"/>
      <c r="BN650" s="207"/>
      <c r="DG650" s="178"/>
      <c r="DH650" s="179"/>
    </row>
    <row r="651" spans="1:112" ht="14.25" customHeight="1">
      <c r="A651" s="27">
        <v>41964</v>
      </c>
      <c r="B651" s="27" t="str">
        <f>MONTH(Table1[[#This Row],[Trading Interval]])&amp; "/" &amp; DAY(Table1[[#This Row],[Trading Interval]]) &amp; "/" &amp; YEAR(Table1[[#This Row],[Trading Interval]])</f>
        <v>11/22/2018</v>
      </c>
      <c r="C651" s="224">
        <f>CHOOSE(MONTH(Table1[[#This Row],[Date]]),1,1,1,2,2,2,3,3,3,4,4,4)</f>
        <v>4</v>
      </c>
      <c r="D651" s="27" t="str">
        <f>TEXT(Table1[[#This Row],[Date]],"mmmm")</f>
        <v>November</v>
      </c>
      <c r="E651" s="28">
        <v>2014.6393125</v>
      </c>
      <c r="F651" s="29">
        <v>38.847499999999997</v>
      </c>
      <c r="G651" s="30">
        <f t="shared" si="17"/>
        <v>11</v>
      </c>
      <c r="H651" s="30" t="s">
        <v>63</v>
      </c>
      <c r="I651" s="29"/>
      <c r="BL651" s="176"/>
      <c r="BM651" s="177"/>
      <c r="BN651" s="206"/>
      <c r="DG651" s="176"/>
      <c r="DH651" s="177"/>
    </row>
    <row r="652" spans="1:112" ht="14.25" customHeight="1">
      <c r="A652" s="27">
        <v>41964.5</v>
      </c>
      <c r="B652" s="27" t="str">
        <f>MONTH(Table1[[#This Row],[Trading Interval]])&amp; "/" &amp; DAY(Table1[[#This Row],[Trading Interval]]) &amp; "/" &amp; YEAR(Table1[[#This Row],[Trading Interval]])</f>
        <v>11/22/2018</v>
      </c>
      <c r="C652" s="224">
        <f>CHOOSE(MONTH(Table1[[#This Row],[Date]]),1,1,1,2,2,2,3,3,3,4,4,4)</f>
        <v>4</v>
      </c>
      <c r="D652" s="27" t="str">
        <f>TEXT(Table1[[#This Row],[Date]],"mmmm")</f>
        <v>November</v>
      </c>
      <c r="E652" s="28">
        <v>2325.59958333333</v>
      </c>
      <c r="F652" s="29">
        <v>56.487916666666599</v>
      </c>
      <c r="G652" s="30">
        <f t="shared" si="17"/>
        <v>11</v>
      </c>
      <c r="H652" s="30" t="s">
        <v>63</v>
      </c>
      <c r="I652" s="29"/>
      <c r="BL652" s="178"/>
      <c r="BM652" s="179"/>
      <c r="BN652" s="207"/>
      <c r="DG652" s="178"/>
      <c r="DH652" s="179"/>
    </row>
    <row r="653" spans="1:112" ht="14.25" customHeight="1">
      <c r="A653" s="27">
        <v>41965</v>
      </c>
      <c r="B653" s="27" t="str">
        <f>MONTH(Table1[[#This Row],[Trading Interval]])&amp; "/" &amp; DAY(Table1[[#This Row],[Trading Interval]]) &amp; "/" &amp; YEAR(Table1[[#This Row],[Trading Interval]])</f>
        <v>11/23/2018</v>
      </c>
      <c r="C653" s="224">
        <f>CHOOSE(MONTH(Table1[[#This Row],[Date]]),1,1,1,2,2,2,3,3,3,4,4,4)</f>
        <v>4</v>
      </c>
      <c r="D653" s="27" t="str">
        <f>TEXT(Table1[[#This Row],[Date]],"mmmm")</f>
        <v>November</v>
      </c>
      <c r="E653" s="28">
        <v>1960.05679166666</v>
      </c>
      <c r="F653" s="29">
        <v>44.548749999999998</v>
      </c>
      <c r="G653" s="30">
        <f t="shared" si="17"/>
        <v>11</v>
      </c>
      <c r="H653" s="30" t="s">
        <v>63</v>
      </c>
      <c r="I653" s="29"/>
      <c r="BL653" s="176"/>
      <c r="BM653" s="177"/>
      <c r="BN653" s="206"/>
      <c r="DG653" s="176"/>
      <c r="DH653" s="177"/>
    </row>
    <row r="654" spans="1:112" ht="14.25" customHeight="1">
      <c r="A654" s="27">
        <v>41965.5</v>
      </c>
      <c r="B654" s="27" t="str">
        <f>MONTH(Table1[[#This Row],[Trading Interval]])&amp; "/" &amp; DAY(Table1[[#This Row],[Trading Interval]]) &amp; "/" &amp; YEAR(Table1[[#This Row],[Trading Interval]])</f>
        <v>11/23/2018</v>
      </c>
      <c r="C654" s="224">
        <f>CHOOSE(MONTH(Table1[[#This Row],[Date]]),1,1,1,2,2,2,3,3,3,4,4,4)</f>
        <v>4</v>
      </c>
      <c r="D654" s="27" t="str">
        <f>TEXT(Table1[[#This Row],[Date]],"mmmm")</f>
        <v>November</v>
      </c>
      <c r="E654" s="28">
        <v>2341.8746666666598</v>
      </c>
      <c r="F654" s="29">
        <v>54.977916666666601</v>
      </c>
      <c r="G654" s="30">
        <f t="shared" si="17"/>
        <v>11</v>
      </c>
      <c r="H654" s="30" t="s">
        <v>63</v>
      </c>
      <c r="I654" s="29"/>
      <c r="BL654" s="178"/>
      <c r="BM654" s="179"/>
      <c r="BN654" s="207"/>
      <c r="DG654" s="178"/>
      <c r="DH654" s="179"/>
    </row>
    <row r="655" spans="1:112" ht="14.25" customHeight="1">
      <c r="A655" s="27">
        <v>41966</v>
      </c>
      <c r="B655" s="27" t="str">
        <f>MONTH(Table1[[#This Row],[Trading Interval]])&amp; "/" &amp; DAY(Table1[[#This Row],[Trading Interval]]) &amp; "/" &amp; YEAR(Table1[[#This Row],[Trading Interval]])</f>
        <v>11/24/2018</v>
      </c>
      <c r="C655" s="224">
        <f>CHOOSE(MONTH(Table1[[#This Row],[Date]]),1,1,1,2,2,2,3,3,3,4,4,4)</f>
        <v>4</v>
      </c>
      <c r="D655" s="27" t="str">
        <f>TEXT(Table1[[#This Row],[Date]],"mmmm")</f>
        <v>November</v>
      </c>
      <c r="E655" s="28">
        <v>1722.6105</v>
      </c>
      <c r="F655" s="29">
        <v>36.4375</v>
      </c>
      <c r="G655" s="30">
        <f t="shared" si="17"/>
        <v>11</v>
      </c>
      <c r="H655" s="30" t="s">
        <v>63</v>
      </c>
      <c r="I655" s="29"/>
      <c r="BL655" s="176"/>
      <c r="BM655" s="177"/>
      <c r="BN655" s="206"/>
      <c r="DG655" s="176"/>
      <c r="DH655" s="177"/>
    </row>
    <row r="656" spans="1:112" ht="14.25" customHeight="1">
      <c r="A656" s="27">
        <v>41966.5</v>
      </c>
      <c r="B656" s="27" t="str">
        <f>MONTH(Table1[[#This Row],[Trading Interval]])&amp; "/" &amp; DAY(Table1[[#This Row],[Trading Interval]]) &amp; "/" &amp; YEAR(Table1[[#This Row],[Trading Interval]])</f>
        <v>11/24/2018</v>
      </c>
      <c r="C656" s="224">
        <f>CHOOSE(MONTH(Table1[[#This Row],[Date]]),1,1,1,2,2,2,3,3,3,4,4,4)</f>
        <v>4</v>
      </c>
      <c r="D656" s="27" t="str">
        <f>TEXT(Table1[[#This Row],[Date]],"mmmm")</f>
        <v>November</v>
      </c>
      <c r="E656" s="28">
        <v>2026.1913750000001</v>
      </c>
      <c r="F656" s="29">
        <v>56.418749999999903</v>
      </c>
      <c r="G656" s="30">
        <f t="shared" si="17"/>
        <v>11</v>
      </c>
      <c r="H656" s="30" t="s">
        <v>63</v>
      </c>
      <c r="I656" s="29"/>
      <c r="BL656" s="178"/>
      <c r="BM656" s="179"/>
      <c r="BN656" s="207"/>
      <c r="DG656" s="178"/>
      <c r="DH656" s="179"/>
    </row>
    <row r="657" spans="1:112" ht="14.25" customHeight="1">
      <c r="A657" s="27">
        <v>41967</v>
      </c>
      <c r="B657" s="27" t="str">
        <f>MONTH(Table1[[#This Row],[Trading Interval]])&amp; "/" &amp; DAY(Table1[[#This Row],[Trading Interval]]) &amp; "/" &amp; YEAR(Table1[[#This Row],[Trading Interval]])</f>
        <v>11/25/2018</v>
      </c>
      <c r="C657" s="224">
        <f>CHOOSE(MONTH(Table1[[#This Row],[Date]]),1,1,1,2,2,2,3,3,3,4,4,4)</f>
        <v>4</v>
      </c>
      <c r="D657" s="27" t="str">
        <f>TEXT(Table1[[#This Row],[Date]],"mmmm")</f>
        <v>November</v>
      </c>
      <c r="E657" s="28">
        <v>1621.5212916666601</v>
      </c>
      <c r="F657" s="29">
        <v>54.088333333333303</v>
      </c>
      <c r="G657" s="30">
        <f t="shared" si="17"/>
        <v>11</v>
      </c>
      <c r="H657" s="30" t="s">
        <v>63</v>
      </c>
      <c r="I657" s="29"/>
      <c r="BL657" s="176"/>
      <c r="BM657" s="177"/>
      <c r="BN657" s="206"/>
      <c r="DG657" s="176"/>
      <c r="DH657" s="177"/>
    </row>
    <row r="658" spans="1:112" ht="14.25" customHeight="1">
      <c r="A658" s="27">
        <v>41967.5</v>
      </c>
      <c r="B658" s="27" t="str">
        <f>MONTH(Table1[[#This Row],[Trading Interval]])&amp; "/" &amp; DAY(Table1[[#This Row],[Trading Interval]]) &amp; "/" &amp; YEAR(Table1[[#This Row],[Trading Interval]])</f>
        <v>11/25/2018</v>
      </c>
      <c r="C658" s="224">
        <f>CHOOSE(MONTH(Table1[[#This Row],[Date]]),1,1,1,2,2,2,3,3,3,4,4,4)</f>
        <v>4</v>
      </c>
      <c r="D658" s="27" t="str">
        <f>TEXT(Table1[[#This Row],[Date]],"mmmm")</f>
        <v>November</v>
      </c>
      <c r="E658" s="28">
        <v>1833.5901249999999</v>
      </c>
      <c r="F658" s="29">
        <v>46.512499999999903</v>
      </c>
      <c r="G658" s="30">
        <f t="shared" si="17"/>
        <v>11</v>
      </c>
      <c r="H658" s="30" t="s">
        <v>63</v>
      </c>
      <c r="I658" s="29"/>
      <c r="BL658" s="178"/>
      <c r="BM658" s="179"/>
      <c r="BN658" s="207"/>
      <c r="DG658" s="178"/>
      <c r="DH658" s="179"/>
    </row>
    <row r="659" spans="1:112" ht="14.25" customHeight="1">
      <c r="A659" s="27">
        <v>41968</v>
      </c>
      <c r="B659" s="27" t="str">
        <f>MONTH(Table1[[#This Row],[Trading Interval]])&amp; "/" &amp; DAY(Table1[[#This Row],[Trading Interval]]) &amp; "/" &amp; YEAR(Table1[[#This Row],[Trading Interval]])</f>
        <v>11/26/2018</v>
      </c>
      <c r="C659" s="224">
        <f>CHOOSE(MONTH(Table1[[#This Row],[Date]]),1,1,1,2,2,2,3,3,3,4,4,4)</f>
        <v>4</v>
      </c>
      <c r="D659" s="27" t="str">
        <f>TEXT(Table1[[#This Row],[Date]],"mmmm")</f>
        <v>November</v>
      </c>
      <c r="E659" s="28">
        <v>1763.4928749999999</v>
      </c>
      <c r="F659" s="29">
        <v>45.996666666666599</v>
      </c>
      <c r="G659" s="30">
        <f t="shared" si="17"/>
        <v>11</v>
      </c>
      <c r="H659" s="30" t="s">
        <v>63</v>
      </c>
      <c r="I659" s="29"/>
      <c r="BL659" s="176"/>
      <c r="BM659" s="177"/>
      <c r="BN659" s="206"/>
      <c r="DG659" s="176"/>
      <c r="DH659" s="177"/>
    </row>
    <row r="660" spans="1:112" ht="14.25" customHeight="1">
      <c r="A660" s="27">
        <v>41968.5</v>
      </c>
      <c r="B660" s="27" t="str">
        <f>MONTH(Table1[[#This Row],[Trading Interval]])&amp; "/" &amp; DAY(Table1[[#This Row],[Trading Interval]]) &amp; "/" &amp; YEAR(Table1[[#This Row],[Trading Interval]])</f>
        <v>11/26/2018</v>
      </c>
      <c r="C660" s="224">
        <f>CHOOSE(MONTH(Table1[[#This Row],[Date]]),1,1,1,2,2,2,3,3,3,4,4,4)</f>
        <v>4</v>
      </c>
      <c r="D660" s="27" t="str">
        <f>TEXT(Table1[[#This Row],[Date]],"mmmm")</f>
        <v>November</v>
      </c>
      <c r="E660" s="28">
        <v>2059.60249999999</v>
      </c>
      <c r="F660" s="29">
        <v>48.314090909090901</v>
      </c>
      <c r="G660" s="30">
        <f t="shared" si="17"/>
        <v>11</v>
      </c>
      <c r="H660" s="30" t="s">
        <v>63</v>
      </c>
      <c r="I660" s="29"/>
      <c r="BL660" s="178"/>
      <c r="BM660" s="179"/>
      <c r="BN660" s="207"/>
      <c r="DG660" s="178"/>
      <c r="DH660" s="179"/>
    </row>
    <row r="661" spans="1:112" ht="14.25" customHeight="1">
      <c r="A661" s="27">
        <v>41969</v>
      </c>
      <c r="B661" s="27" t="str">
        <f>MONTH(Table1[[#This Row],[Trading Interval]])&amp; "/" &amp; DAY(Table1[[#This Row],[Trading Interval]]) &amp; "/" &amp; YEAR(Table1[[#This Row],[Trading Interval]])</f>
        <v>11/27/2018</v>
      </c>
      <c r="C661" s="224">
        <f>CHOOSE(MONTH(Table1[[#This Row],[Date]]),1,1,1,2,2,2,3,3,3,4,4,4)</f>
        <v>4</v>
      </c>
      <c r="D661" s="27" t="str">
        <f>TEXT(Table1[[#This Row],[Date]],"mmmm")</f>
        <v>November</v>
      </c>
      <c r="E661" s="28">
        <v>1995.29342857142</v>
      </c>
      <c r="F661" s="29">
        <v>44.322857142857103</v>
      </c>
      <c r="G661" s="30">
        <f t="shared" si="17"/>
        <v>11</v>
      </c>
      <c r="H661" s="30" t="s">
        <v>63</v>
      </c>
      <c r="I661" s="29"/>
      <c r="BL661" s="176"/>
      <c r="BM661" s="177"/>
      <c r="BN661" s="206"/>
      <c r="DG661" s="176"/>
      <c r="DH661" s="177"/>
    </row>
    <row r="662" spans="1:112" ht="14.25" customHeight="1">
      <c r="A662" s="27">
        <v>41969.5</v>
      </c>
      <c r="B662" s="27" t="str">
        <f>MONTH(Table1[[#This Row],[Trading Interval]])&amp; "/" &amp; DAY(Table1[[#This Row],[Trading Interval]]) &amp; "/" &amp; YEAR(Table1[[#This Row],[Trading Interval]])</f>
        <v>11/27/2018</v>
      </c>
      <c r="C662" s="224">
        <f>CHOOSE(MONTH(Table1[[#This Row],[Date]]),1,1,1,2,2,2,3,3,3,4,4,4)</f>
        <v>4</v>
      </c>
      <c r="D662" s="27" t="str">
        <f>TEXT(Table1[[#This Row],[Date]],"mmmm")</f>
        <v>November</v>
      </c>
      <c r="E662" s="28">
        <v>2089.6785416666598</v>
      </c>
      <c r="F662" s="29">
        <v>39.004999999999903</v>
      </c>
      <c r="G662" s="30">
        <f t="shared" si="17"/>
        <v>11</v>
      </c>
      <c r="H662" s="30" t="s">
        <v>63</v>
      </c>
      <c r="I662" s="29"/>
      <c r="BL662" s="178"/>
      <c r="BM662" s="179"/>
      <c r="BN662" s="207"/>
      <c r="DG662" s="178"/>
      <c r="DH662" s="179"/>
    </row>
    <row r="663" spans="1:112" ht="14.25" customHeight="1">
      <c r="A663" s="27">
        <v>41970</v>
      </c>
      <c r="B663" s="27" t="str">
        <f>MONTH(Table1[[#This Row],[Trading Interval]])&amp; "/" &amp; DAY(Table1[[#This Row],[Trading Interval]]) &amp; "/" &amp; YEAR(Table1[[#This Row],[Trading Interval]])</f>
        <v>11/28/2018</v>
      </c>
      <c r="C663" s="224">
        <f>CHOOSE(MONTH(Table1[[#This Row],[Date]]),1,1,1,2,2,2,3,3,3,4,4,4)</f>
        <v>4</v>
      </c>
      <c r="D663" s="27" t="str">
        <f>TEXT(Table1[[#This Row],[Date]],"mmmm")</f>
        <v>November</v>
      </c>
      <c r="E663" s="28">
        <v>1968.56105555555</v>
      </c>
      <c r="F663" s="29">
        <v>32.433888888888802</v>
      </c>
      <c r="G663" s="30">
        <f t="shared" si="17"/>
        <v>11</v>
      </c>
      <c r="H663" s="30" t="s">
        <v>63</v>
      </c>
      <c r="I663" s="29"/>
      <c r="BL663" s="176"/>
      <c r="BM663" s="177"/>
      <c r="BN663" s="206"/>
      <c r="DG663" s="176"/>
      <c r="DH663" s="177"/>
    </row>
    <row r="664" spans="1:112" ht="14.25" customHeight="1">
      <c r="A664" s="27">
        <v>41970.5</v>
      </c>
      <c r="B664" s="27" t="str">
        <f>MONTH(Table1[[#This Row],[Trading Interval]])&amp; "/" &amp; DAY(Table1[[#This Row],[Trading Interval]]) &amp; "/" &amp; YEAR(Table1[[#This Row],[Trading Interval]])</f>
        <v>11/28/2018</v>
      </c>
      <c r="C664" s="224">
        <f>CHOOSE(MONTH(Table1[[#This Row],[Date]]),1,1,1,2,2,2,3,3,3,4,4,4)</f>
        <v>4</v>
      </c>
      <c r="D664" s="27" t="str">
        <f>TEXT(Table1[[#This Row],[Date]],"mmmm")</f>
        <v>November</v>
      </c>
      <c r="E664" s="28">
        <v>2332.91908333333</v>
      </c>
      <c r="F664" s="29">
        <v>54.317083333333301</v>
      </c>
      <c r="G664" s="30">
        <f t="shared" si="17"/>
        <v>11</v>
      </c>
      <c r="H664" s="30" t="s">
        <v>63</v>
      </c>
      <c r="I664" s="29"/>
      <c r="BL664" s="178"/>
      <c r="BM664" s="179"/>
      <c r="BN664" s="207"/>
      <c r="DG664" s="178"/>
      <c r="DH664" s="179"/>
    </row>
    <row r="665" spans="1:112" ht="14.25" customHeight="1">
      <c r="A665" s="27">
        <v>41971</v>
      </c>
      <c r="B665" s="27" t="str">
        <f>MONTH(Table1[[#This Row],[Trading Interval]])&amp; "/" &amp; DAY(Table1[[#This Row],[Trading Interval]]) &amp; "/" &amp; YEAR(Table1[[#This Row],[Trading Interval]])</f>
        <v>11/29/2018</v>
      </c>
      <c r="C665" s="224">
        <f>CHOOSE(MONTH(Table1[[#This Row],[Date]]),1,1,1,2,2,2,3,3,3,4,4,4)</f>
        <v>4</v>
      </c>
      <c r="D665" s="27" t="str">
        <f>TEXT(Table1[[#This Row],[Date]],"mmmm")</f>
        <v>November</v>
      </c>
      <c r="E665" s="28">
        <v>2027.29349999999</v>
      </c>
      <c r="F665" s="29">
        <v>54.115416666666597</v>
      </c>
      <c r="G665" s="30">
        <f t="shared" si="17"/>
        <v>11</v>
      </c>
      <c r="H665" s="30" t="s">
        <v>63</v>
      </c>
      <c r="I665" s="29"/>
      <c r="BL665" s="176"/>
      <c r="BM665" s="177"/>
      <c r="BN665" s="206"/>
      <c r="DG665" s="176"/>
      <c r="DH665" s="177"/>
    </row>
    <row r="666" spans="1:112" ht="14.25" customHeight="1">
      <c r="A666" s="27">
        <v>41971.5</v>
      </c>
      <c r="B666" s="27" t="str">
        <f>MONTH(Table1[[#This Row],[Trading Interval]])&amp; "/" &amp; DAY(Table1[[#This Row],[Trading Interval]]) &amp; "/" &amp; YEAR(Table1[[#This Row],[Trading Interval]])</f>
        <v>11/29/2018</v>
      </c>
      <c r="C666" s="224">
        <f>CHOOSE(MONTH(Table1[[#This Row],[Date]]),1,1,1,2,2,2,3,3,3,4,4,4)</f>
        <v>4</v>
      </c>
      <c r="D666" s="27" t="str">
        <f>TEXT(Table1[[#This Row],[Date]],"mmmm")</f>
        <v>November</v>
      </c>
      <c r="E666" s="28">
        <v>2408.9666666666599</v>
      </c>
      <c r="F666" s="29">
        <v>55.441666666666599</v>
      </c>
      <c r="G666" s="30">
        <f t="shared" si="17"/>
        <v>11</v>
      </c>
      <c r="H666" s="30" t="s">
        <v>63</v>
      </c>
      <c r="I666" s="29"/>
      <c r="BL666" s="178"/>
      <c r="BM666" s="179"/>
      <c r="BN666" s="207"/>
      <c r="DG666" s="178"/>
      <c r="DH666" s="179"/>
    </row>
    <row r="667" spans="1:112" ht="14.25" customHeight="1">
      <c r="A667" s="27">
        <v>41972</v>
      </c>
      <c r="B667" s="27" t="str">
        <f>MONTH(Table1[[#This Row],[Trading Interval]])&amp; "/" &amp; DAY(Table1[[#This Row],[Trading Interval]]) &amp; "/" &amp; YEAR(Table1[[#This Row],[Trading Interval]])</f>
        <v>11/30/2018</v>
      </c>
      <c r="C667" s="224">
        <f>CHOOSE(MONTH(Table1[[#This Row],[Date]]),1,1,1,2,2,2,3,3,3,4,4,4)</f>
        <v>4</v>
      </c>
      <c r="D667" s="27" t="str">
        <f>TEXT(Table1[[#This Row],[Date]],"mmmm")</f>
        <v>November</v>
      </c>
      <c r="E667" s="28">
        <v>2020.8008749999999</v>
      </c>
      <c r="F667" s="29">
        <v>55.433749999999897</v>
      </c>
      <c r="G667" s="30">
        <f t="shared" si="17"/>
        <v>11</v>
      </c>
      <c r="H667" s="30" t="s">
        <v>63</v>
      </c>
      <c r="I667" s="29"/>
      <c r="BL667" s="176"/>
      <c r="BM667" s="177"/>
      <c r="BN667" s="206"/>
      <c r="DG667" s="176"/>
      <c r="DH667" s="177"/>
    </row>
    <row r="668" spans="1:112" ht="14.25" customHeight="1">
      <c r="A668" s="27">
        <v>41972.5</v>
      </c>
      <c r="B668" s="27" t="str">
        <f>MONTH(Table1[[#This Row],[Trading Interval]])&amp; "/" &amp; DAY(Table1[[#This Row],[Trading Interval]]) &amp; "/" &amp; YEAR(Table1[[#This Row],[Trading Interval]])</f>
        <v>11/30/2018</v>
      </c>
      <c r="C668" s="224">
        <f>CHOOSE(MONTH(Table1[[#This Row],[Date]]),1,1,1,2,2,2,3,3,3,4,4,4)</f>
        <v>4</v>
      </c>
      <c r="D668" s="27" t="str">
        <f>TEXT(Table1[[#This Row],[Date]],"mmmm")</f>
        <v>November</v>
      </c>
      <c r="E668" s="28">
        <v>2143.7741666666602</v>
      </c>
      <c r="F668" s="29">
        <v>42.220833333333303</v>
      </c>
      <c r="G668" s="30">
        <f t="shared" si="17"/>
        <v>11</v>
      </c>
      <c r="H668" s="30" t="s">
        <v>63</v>
      </c>
      <c r="I668" s="29"/>
      <c r="BL668" s="178"/>
      <c r="BM668" s="179"/>
      <c r="BN668" s="207"/>
      <c r="DG668" s="178"/>
      <c r="DH668" s="179"/>
    </row>
    <row r="669" spans="1:112" ht="14.25" customHeight="1">
      <c r="A669" s="27">
        <v>41973</v>
      </c>
      <c r="B669" s="27" t="str">
        <f>MONTH(Table1[[#This Row],[Trading Interval]])&amp; "/" &amp; DAY(Table1[[#This Row],[Trading Interval]]) &amp; "/" &amp; YEAR(Table1[[#This Row],[Trading Interval]])</f>
        <v>12/1/2018</v>
      </c>
      <c r="C669" s="224">
        <f>CHOOSE(MONTH(Table1[[#This Row],[Date]]),1,1,1,2,2,2,3,3,3,4,4,4)</f>
        <v>4</v>
      </c>
      <c r="D669" s="27" t="str">
        <f>TEXT(Table1[[#This Row],[Date]],"mmmm")</f>
        <v>December</v>
      </c>
      <c r="E669" s="28">
        <v>1733.66625</v>
      </c>
      <c r="F669" s="29">
        <v>39.741249999999901</v>
      </c>
      <c r="G669" s="30">
        <f t="shared" si="17"/>
        <v>12</v>
      </c>
      <c r="H669" s="30" t="s">
        <v>63</v>
      </c>
      <c r="I669" s="29"/>
      <c r="BL669" s="176"/>
      <c r="BM669" s="177"/>
      <c r="BN669" s="206"/>
      <c r="DG669" s="176"/>
      <c r="DH669" s="177"/>
    </row>
    <row r="670" spans="1:112" ht="14.25" customHeight="1">
      <c r="A670" s="27">
        <v>41973.5</v>
      </c>
      <c r="B670" s="27" t="str">
        <f>MONTH(Table1[[#This Row],[Trading Interval]])&amp; "/" &amp; DAY(Table1[[#This Row],[Trading Interval]]) &amp; "/" &amp; YEAR(Table1[[#This Row],[Trading Interval]])</f>
        <v>12/1/2018</v>
      </c>
      <c r="C670" s="224">
        <f>CHOOSE(MONTH(Table1[[#This Row],[Date]]),1,1,1,2,2,2,3,3,3,4,4,4)</f>
        <v>4</v>
      </c>
      <c r="D670" s="27" t="str">
        <f>TEXT(Table1[[#This Row],[Date]],"mmmm")</f>
        <v>December</v>
      </c>
      <c r="E670" s="28">
        <v>1938.42895833333</v>
      </c>
      <c r="F670" s="29">
        <v>47.627499999999998</v>
      </c>
      <c r="G670" s="30">
        <f t="shared" si="17"/>
        <v>12</v>
      </c>
      <c r="H670" s="30" t="s">
        <v>63</v>
      </c>
      <c r="I670" s="29"/>
      <c r="BL670" s="178"/>
      <c r="BM670" s="179"/>
      <c r="BN670" s="207"/>
      <c r="DG670" s="178"/>
      <c r="DH670" s="179"/>
    </row>
    <row r="671" spans="1:112" ht="14.25" customHeight="1">
      <c r="A671" s="27">
        <v>41974</v>
      </c>
      <c r="B671" s="27" t="str">
        <f>MONTH(Table1[[#This Row],[Trading Interval]])&amp; "/" &amp; DAY(Table1[[#This Row],[Trading Interval]]) &amp; "/" &amp; YEAR(Table1[[#This Row],[Trading Interval]])</f>
        <v>12/2/2018</v>
      </c>
      <c r="C671" s="224">
        <f>CHOOSE(MONTH(Table1[[#This Row],[Date]]),1,1,1,2,2,2,3,3,3,4,4,4)</f>
        <v>4</v>
      </c>
      <c r="D671" s="27" t="str">
        <f>TEXT(Table1[[#This Row],[Date]],"mmmm")</f>
        <v>December</v>
      </c>
      <c r="E671" s="28">
        <v>1811.3492083333299</v>
      </c>
      <c r="F671" s="29">
        <v>51.697249999999997</v>
      </c>
      <c r="G671" s="30">
        <f t="shared" si="17"/>
        <v>12</v>
      </c>
      <c r="H671" s="30" t="s">
        <v>63</v>
      </c>
      <c r="I671" s="29"/>
      <c r="BL671" s="176"/>
      <c r="BM671" s="177"/>
      <c r="BN671" s="206"/>
      <c r="DG671" s="176"/>
      <c r="DH671" s="177"/>
    </row>
    <row r="672" spans="1:112" ht="14.25" customHeight="1">
      <c r="A672" s="27">
        <v>41974.5</v>
      </c>
      <c r="B672" s="27" t="str">
        <f>MONTH(Table1[[#This Row],[Trading Interval]])&amp; "/" &amp; DAY(Table1[[#This Row],[Trading Interval]]) &amp; "/" &amp; YEAR(Table1[[#This Row],[Trading Interval]])</f>
        <v>12/2/2018</v>
      </c>
      <c r="C672" s="224">
        <f>CHOOSE(MONTH(Table1[[#This Row],[Date]]),1,1,1,2,2,2,3,3,3,4,4,4)</f>
        <v>4</v>
      </c>
      <c r="D672" s="27" t="str">
        <f>TEXT(Table1[[#This Row],[Date]],"mmmm")</f>
        <v>December</v>
      </c>
      <c r="E672" s="28">
        <v>2407.5522083333299</v>
      </c>
      <c r="F672" s="29">
        <v>91.086749999999995</v>
      </c>
      <c r="G672" s="30">
        <f t="shared" si="17"/>
        <v>12</v>
      </c>
      <c r="H672" s="30" t="s">
        <v>63</v>
      </c>
      <c r="I672" s="29"/>
      <c r="BL672" s="178"/>
      <c r="BM672" s="179"/>
      <c r="BN672" s="207"/>
      <c r="DG672" s="178"/>
      <c r="DH672" s="179"/>
    </row>
    <row r="673" spans="1:112" ht="14.25" customHeight="1">
      <c r="A673" s="27">
        <v>41975</v>
      </c>
      <c r="B673" s="27" t="str">
        <f>MONTH(Table1[[#This Row],[Trading Interval]])&amp; "/" &amp; DAY(Table1[[#This Row],[Trading Interval]]) &amp; "/" &amp; YEAR(Table1[[#This Row],[Trading Interval]])</f>
        <v>12/3/2018</v>
      </c>
      <c r="C673" s="224">
        <f>CHOOSE(MONTH(Table1[[#This Row],[Date]]),1,1,1,2,2,2,3,3,3,4,4,4)</f>
        <v>4</v>
      </c>
      <c r="D673" s="27" t="str">
        <f>TEXT(Table1[[#This Row],[Date]],"mmmm")</f>
        <v>December</v>
      </c>
      <c r="E673" s="28">
        <v>2557.52991666666</v>
      </c>
      <c r="F673" s="29">
        <v>108.491333333333</v>
      </c>
      <c r="G673" s="30">
        <f t="shared" si="17"/>
        <v>12</v>
      </c>
      <c r="H673" s="30" t="s">
        <v>63</v>
      </c>
      <c r="I673" s="29"/>
      <c r="BL673" s="176"/>
      <c r="BM673" s="177"/>
      <c r="BN673" s="206"/>
      <c r="DG673" s="176"/>
      <c r="DH673" s="177"/>
    </row>
    <row r="674" spans="1:112" ht="14.25" customHeight="1">
      <c r="A674" s="27">
        <v>41975.5</v>
      </c>
      <c r="B674" s="27" t="str">
        <f>MONTH(Table1[[#This Row],[Trading Interval]])&amp; "/" &amp; DAY(Table1[[#This Row],[Trading Interval]]) &amp; "/" &amp; YEAR(Table1[[#This Row],[Trading Interval]])</f>
        <v>12/3/2018</v>
      </c>
      <c r="C674" s="224">
        <f>CHOOSE(MONTH(Table1[[#This Row],[Date]]),1,1,1,2,2,2,3,3,3,4,4,4)</f>
        <v>4</v>
      </c>
      <c r="D674" s="27" t="str">
        <f>TEXT(Table1[[#This Row],[Date]],"mmmm")</f>
        <v>December</v>
      </c>
      <c r="E674" s="28">
        <v>3343.2067916666601</v>
      </c>
      <c r="F674" s="29">
        <v>103.15049999999999</v>
      </c>
      <c r="G674" s="30">
        <f t="shared" si="17"/>
        <v>12</v>
      </c>
      <c r="H674" s="30" t="s">
        <v>63</v>
      </c>
      <c r="I674" s="29"/>
      <c r="BL674" s="178"/>
      <c r="BM674" s="179"/>
      <c r="BN674" s="207"/>
      <c r="DG674" s="178"/>
      <c r="DH674" s="179"/>
    </row>
    <row r="675" spans="1:112" ht="14.25" customHeight="1">
      <c r="A675" s="27">
        <v>41976</v>
      </c>
      <c r="B675" s="27" t="str">
        <f>MONTH(Table1[[#This Row],[Trading Interval]])&amp; "/" &amp; DAY(Table1[[#This Row],[Trading Interval]]) &amp; "/" &amp; YEAR(Table1[[#This Row],[Trading Interval]])</f>
        <v>12/4/2018</v>
      </c>
      <c r="C675" s="224">
        <f>CHOOSE(MONTH(Table1[[#This Row],[Date]]),1,1,1,2,2,2,3,3,3,4,4,4)</f>
        <v>4</v>
      </c>
      <c r="D675" s="27" t="str">
        <f>TEXT(Table1[[#This Row],[Date]],"mmmm")</f>
        <v>December</v>
      </c>
      <c r="E675" s="28">
        <v>1855.5550416666599</v>
      </c>
      <c r="F675" s="29">
        <v>44.554499999999997</v>
      </c>
      <c r="G675" s="30">
        <f t="shared" si="17"/>
        <v>12</v>
      </c>
      <c r="H675" s="30" t="s">
        <v>63</v>
      </c>
      <c r="I675" s="29"/>
      <c r="BL675" s="176"/>
      <c r="BM675" s="177"/>
      <c r="BN675" s="206"/>
      <c r="DG675" s="176"/>
      <c r="DH675" s="177"/>
    </row>
    <row r="676" spans="1:112" ht="14.25" customHeight="1">
      <c r="A676" s="27">
        <v>41976.5</v>
      </c>
      <c r="B676" s="27" t="str">
        <f>MONTH(Table1[[#This Row],[Trading Interval]])&amp; "/" &amp; DAY(Table1[[#This Row],[Trading Interval]]) &amp; "/" &amp; YEAR(Table1[[#This Row],[Trading Interval]])</f>
        <v>12/4/2018</v>
      </c>
      <c r="C676" s="224">
        <f>CHOOSE(MONTH(Table1[[#This Row],[Date]]),1,1,1,2,2,2,3,3,3,4,4,4)</f>
        <v>4</v>
      </c>
      <c r="D676" s="27" t="str">
        <f>TEXT(Table1[[#This Row],[Date]],"mmmm")</f>
        <v>December</v>
      </c>
      <c r="E676" s="28">
        <v>2107.1355416666602</v>
      </c>
      <c r="F676" s="29">
        <v>56.459166666666597</v>
      </c>
      <c r="G676" s="30">
        <f t="shared" si="17"/>
        <v>12</v>
      </c>
      <c r="H676" s="30" t="s">
        <v>63</v>
      </c>
      <c r="I676" s="29"/>
      <c r="BL676" s="178"/>
      <c r="BM676" s="179"/>
      <c r="BN676" s="207"/>
      <c r="DG676" s="178"/>
      <c r="DH676" s="179"/>
    </row>
    <row r="677" spans="1:112" ht="14.25" customHeight="1">
      <c r="A677" s="27">
        <v>41977</v>
      </c>
      <c r="B677" s="27" t="str">
        <f>MONTH(Table1[[#This Row],[Trading Interval]])&amp; "/" &amp; DAY(Table1[[#This Row],[Trading Interval]]) &amp; "/" &amp; YEAR(Table1[[#This Row],[Trading Interval]])</f>
        <v>12/5/2018</v>
      </c>
      <c r="C677" s="224">
        <f>CHOOSE(MONTH(Table1[[#This Row],[Date]]),1,1,1,2,2,2,3,3,3,4,4,4)</f>
        <v>4</v>
      </c>
      <c r="D677" s="27" t="str">
        <f>TEXT(Table1[[#This Row],[Date]],"mmmm")</f>
        <v>December</v>
      </c>
      <c r="E677" s="28">
        <v>2148.7616249999901</v>
      </c>
      <c r="F677" s="29">
        <v>45.986249999999998</v>
      </c>
      <c r="G677" s="30">
        <f t="shared" si="17"/>
        <v>12</v>
      </c>
      <c r="H677" s="30" t="s">
        <v>63</v>
      </c>
      <c r="I677" s="29"/>
      <c r="BL677" s="176"/>
      <c r="BM677" s="177"/>
      <c r="BN677" s="206"/>
      <c r="DG677" s="176"/>
      <c r="DH677" s="177"/>
    </row>
    <row r="678" spans="1:112" ht="14.25" customHeight="1">
      <c r="A678" s="27">
        <v>41977.5</v>
      </c>
      <c r="B678" s="27" t="str">
        <f>MONTH(Table1[[#This Row],[Trading Interval]])&amp; "/" &amp; DAY(Table1[[#This Row],[Trading Interval]]) &amp; "/" &amp; YEAR(Table1[[#This Row],[Trading Interval]])</f>
        <v>12/5/2018</v>
      </c>
      <c r="C678" s="224">
        <f>CHOOSE(MONTH(Table1[[#This Row],[Date]]),1,1,1,2,2,2,3,3,3,4,4,4)</f>
        <v>4</v>
      </c>
      <c r="D678" s="27" t="str">
        <f>TEXT(Table1[[#This Row],[Date]],"mmmm")</f>
        <v>December</v>
      </c>
      <c r="E678" s="28">
        <v>2362.4044583333298</v>
      </c>
      <c r="F678" s="29">
        <v>45.425833333333301</v>
      </c>
      <c r="G678" s="30">
        <f t="shared" si="17"/>
        <v>12</v>
      </c>
      <c r="H678" s="30" t="s">
        <v>63</v>
      </c>
      <c r="I678" s="29"/>
      <c r="BL678" s="178"/>
      <c r="BM678" s="179"/>
      <c r="BN678" s="207"/>
      <c r="DG678" s="178"/>
      <c r="DH678" s="179"/>
    </row>
    <row r="679" spans="1:112" ht="14.25" customHeight="1">
      <c r="A679" s="27">
        <v>41978</v>
      </c>
      <c r="B679" s="27" t="str">
        <f>MONTH(Table1[[#This Row],[Trading Interval]])&amp; "/" &amp; DAY(Table1[[#This Row],[Trading Interval]]) &amp; "/" &amp; YEAR(Table1[[#This Row],[Trading Interval]])</f>
        <v>12/6/2018</v>
      </c>
      <c r="C679" s="224">
        <f>CHOOSE(MONTH(Table1[[#This Row],[Date]]),1,1,1,2,2,2,3,3,3,4,4,4)</f>
        <v>4</v>
      </c>
      <c r="D679" s="27" t="str">
        <f>TEXT(Table1[[#This Row],[Date]],"mmmm")</f>
        <v>December</v>
      </c>
      <c r="E679" s="28">
        <v>1645.9032999999999</v>
      </c>
      <c r="F679" s="29">
        <v>39.856999999999999</v>
      </c>
      <c r="G679" s="30">
        <f t="shared" si="17"/>
        <v>12</v>
      </c>
      <c r="H679" s="30" t="s">
        <v>63</v>
      </c>
      <c r="I679" s="29"/>
      <c r="BL679" s="176"/>
      <c r="BM679" s="177"/>
      <c r="BN679" s="206"/>
      <c r="DG679" s="176"/>
      <c r="DH679" s="177"/>
    </row>
    <row r="680" spans="1:112" ht="14.25" customHeight="1">
      <c r="A680" s="27">
        <v>41978.5</v>
      </c>
      <c r="B680" s="27" t="str">
        <f>MONTH(Table1[[#This Row],[Trading Interval]])&amp; "/" &amp; DAY(Table1[[#This Row],[Trading Interval]]) &amp; "/" &amp; YEAR(Table1[[#This Row],[Trading Interval]])</f>
        <v>12/6/2018</v>
      </c>
      <c r="C680" s="224">
        <f>CHOOSE(MONTH(Table1[[#This Row],[Date]]),1,1,1,2,2,2,3,3,3,4,4,4)</f>
        <v>4</v>
      </c>
      <c r="D680" s="27" t="str">
        <f>TEXT(Table1[[#This Row],[Date]],"mmmm")</f>
        <v>December</v>
      </c>
      <c r="E680" s="28">
        <v>1852.95022727272</v>
      </c>
      <c r="F680" s="29">
        <v>42.868636363636298</v>
      </c>
      <c r="G680" s="30">
        <f t="shared" si="17"/>
        <v>12</v>
      </c>
      <c r="H680" s="30" t="s">
        <v>63</v>
      </c>
      <c r="I680" s="29"/>
      <c r="BL680" s="178"/>
      <c r="BM680" s="179"/>
      <c r="BN680" s="207"/>
      <c r="DG680" s="178"/>
      <c r="DH680" s="179"/>
    </row>
    <row r="681" spans="1:112" ht="14.25" customHeight="1">
      <c r="A681" s="27">
        <v>41979</v>
      </c>
      <c r="B681" s="27" t="str">
        <f>MONTH(Table1[[#This Row],[Trading Interval]])&amp; "/" &amp; DAY(Table1[[#This Row],[Trading Interval]]) &amp; "/" &amp; YEAR(Table1[[#This Row],[Trading Interval]])</f>
        <v>12/7/2018</v>
      </c>
      <c r="C681" s="224">
        <f>CHOOSE(MONTH(Table1[[#This Row],[Date]]),1,1,1,2,2,2,3,3,3,4,4,4)</f>
        <v>4</v>
      </c>
      <c r="D681" s="27" t="str">
        <f>TEXT(Table1[[#This Row],[Date]],"mmmm")</f>
        <v>December</v>
      </c>
      <c r="E681" s="28">
        <v>2100.8144499999999</v>
      </c>
      <c r="F681" s="29">
        <v>37.848499999999902</v>
      </c>
      <c r="G681" s="30">
        <f t="shared" si="17"/>
        <v>12</v>
      </c>
      <c r="H681" s="30" t="s">
        <v>63</v>
      </c>
      <c r="I681" s="29"/>
      <c r="BL681" s="176"/>
      <c r="BM681" s="177"/>
      <c r="BN681" s="206"/>
      <c r="DG681" s="176"/>
      <c r="DH681" s="177"/>
    </row>
    <row r="682" spans="1:112" ht="14.25" customHeight="1">
      <c r="A682" s="27">
        <v>41979.5</v>
      </c>
      <c r="B682" s="27" t="str">
        <f>MONTH(Table1[[#This Row],[Trading Interval]])&amp; "/" &amp; DAY(Table1[[#This Row],[Trading Interval]]) &amp; "/" &amp; YEAR(Table1[[#This Row],[Trading Interval]])</f>
        <v>12/7/2018</v>
      </c>
      <c r="C682" s="224">
        <f>CHOOSE(MONTH(Table1[[#This Row],[Date]]),1,1,1,2,2,2,3,3,3,4,4,4)</f>
        <v>4</v>
      </c>
      <c r="D682" s="27" t="str">
        <f>TEXT(Table1[[#This Row],[Date]],"mmmm")</f>
        <v>December</v>
      </c>
      <c r="E682" s="28">
        <v>2257.8534999999902</v>
      </c>
      <c r="F682" s="29">
        <v>47.806249999999999</v>
      </c>
      <c r="G682" s="30">
        <f t="shared" si="17"/>
        <v>12</v>
      </c>
      <c r="H682" s="30" t="s">
        <v>63</v>
      </c>
      <c r="I682" s="29"/>
      <c r="BL682" s="178"/>
      <c r="BM682" s="179"/>
      <c r="BN682" s="207"/>
      <c r="DG682" s="178"/>
      <c r="DH682" s="179"/>
    </row>
    <row r="683" spans="1:112" ht="14.25" customHeight="1">
      <c r="A683" s="27">
        <v>41980</v>
      </c>
      <c r="B683" s="27" t="str">
        <f>MONTH(Table1[[#This Row],[Trading Interval]])&amp; "/" &amp; DAY(Table1[[#This Row],[Trading Interval]]) &amp; "/" &amp; YEAR(Table1[[#This Row],[Trading Interval]])</f>
        <v>12/8/2018</v>
      </c>
      <c r="C683" s="224">
        <f>CHOOSE(MONTH(Table1[[#This Row],[Date]]),1,1,1,2,2,2,3,3,3,4,4,4)</f>
        <v>4</v>
      </c>
      <c r="D683" s="27" t="str">
        <f>TEXT(Table1[[#This Row],[Date]],"mmmm")</f>
        <v>December</v>
      </c>
      <c r="E683" s="28">
        <v>2056.5866249999999</v>
      </c>
      <c r="F683" s="29">
        <v>60.922083333333298</v>
      </c>
      <c r="G683" s="30">
        <f t="shared" si="17"/>
        <v>12</v>
      </c>
      <c r="H683" s="30" t="s">
        <v>63</v>
      </c>
      <c r="I683" s="29"/>
      <c r="BL683" s="176"/>
      <c r="BM683" s="177"/>
      <c r="BN683" s="206"/>
      <c r="DG683" s="176"/>
      <c r="DH683" s="177"/>
    </row>
    <row r="684" spans="1:112" ht="14.25" customHeight="1">
      <c r="A684" s="27">
        <v>41980.5</v>
      </c>
      <c r="B684" s="27" t="str">
        <f>MONTH(Table1[[#This Row],[Trading Interval]])&amp; "/" &amp; DAY(Table1[[#This Row],[Trading Interval]]) &amp; "/" &amp; YEAR(Table1[[#This Row],[Trading Interval]])</f>
        <v>12/8/2018</v>
      </c>
      <c r="C684" s="224">
        <f>CHOOSE(MONTH(Table1[[#This Row],[Date]]),1,1,1,2,2,2,3,3,3,4,4,4)</f>
        <v>4</v>
      </c>
      <c r="D684" s="27" t="str">
        <f>TEXT(Table1[[#This Row],[Date]],"mmmm")</f>
        <v>December</v>
      </c>
      <c r="E684" s="28">
        <v>2275.6061666666601</v>
      </c>
      <c r="F684" s="29">
        <v>62.5266666666666</v>
      </c>
      <c r="G684" s="30">
        <f t="shared" si="17"/>
        <v>12</v>
      </c>
      <c r="H684" s="30" t="s">
        <v>63</v>
      </c>
      <c r="I684" s="29"/>
      <c r="BL684" s="178"/>
      <c r="BM684" s="179"/>
      <c r="BN684" s="207"/>
      <c r="DG684" s="178"/>
      <c r="DH684" s="179"/>
    </row>
    <row r="685" spans="1:112" ht="14.25" customHeight="1">
      <c r="A685" s="27">
        <v>41981</v>
      </c>
      <c r="B685" s="27" t="str">
        <f>MONTH(Table1[[#This Row],[Trading Interval]])&amp; "/" &amp; DAY(Table1[[#This Row],[Trading Interval]]) &amp; "/" &amp; YEAR(Table1[[#This Row],[Trading Interval]])</f>
        <v>12/9/2018</v>
      </c>
      <c r="C685" s="224">
        <f>CHOOSE(MONTH(Table1[[#This Row],[Date]]),1,1,1,2,2,2,3,3,3,4,4,4)</f>
        <v>4</v>
      </c>
      <c r="D685" s="27" t="str">
        <f>TEXT(Table1[[#This Row],[Date]],"mmmm")</f>
        <v>December</v>
      </c>
      <c r="E685" s="28">
        <v>1961.3328750000001</v>
      </c>
      <c r="F685" s="29">
        <v>80.026249999999905</v>
      </c>
      <c r="G685" s="30">
        <f t="shared" si="17"/>
        <v>12</v>
      </c>
      <c r="H685" s="30" t="s">
        <v>63</v>
      </c>
      <c r="I685" s="29"/>
      <c r="BL685" s="176"/>
      <c r="BM685" s="177"/>
      <c r="BN685" s="206"/>
      <c r="DG685" s="176"/>
      <c r="DH685" s="177"/>
    </row>
    <row r="686" spans="1:112" ht="14.25" customHeight="1">
      <c r="A686" s="27">
        <v>41981.5</v>
      </c>
      <c r="B686" s="27" t="str">
        <f>MONTH(Table1[[#This Row],[Trading Interval]])&amp; "/" &amp; DAY(Table1[[#This Row],[Trading Interval]]) &amp; "/" &amp; YEAR(Table1[[#This Row],[Trading Interval]])</f>
        <v>12/9/2018</v>
      </c>
      <c r="C686" s="224">
        <f>CHOOSE(MONTH(Table1[[#This Row],[Date]]),1,1,1,2,2,2,3,3,3,4,4,4)</f>
        <v>4</v>
      </c>
      <c r="D686" s="27" t="str">
        <f>TEXT(Table1[[#This Row],[Date]],"mmmm")</f>
        <v>December</v>
      </c>
      <c r="E686" s="28">
        <v>2277.7167083333302</v>
      </c>
      <c r="F686" s="29">
        <v>93.381249999999994</v>
      </c>
      <c r="G686" s="30">
        <f t="shared" si="17"/>
        <v>12</v>
      </c>
      <c r="H686" s="30" t="s">
        <v>63</v>
      </c>
      <c r="I686" s="29"/>
      <c r="BL686" s="178"/>
      <c r="BM686" s="179"/>
      <c r="BN686" s="207"/>
      <c r="DG686" s="178"/>
      <c r="DH686" s="179"/>
    </row>
    <row r="687" spans="1:112" ht="14.25" customHeight="1">
      <c r="A687" s="27">
        <v>41982</v>
      </c>
      <c r="B687" s="27" t="str">
        <f>MONTH(Table1[[#This Row],[Trading Interval]])&amp; "/" &amp; DAY(Table1[[#This Row],[Trading Interval]]) &amp; "/" &amp; YEAR(Table1[[#This Row],[Trading Interval]])</f>
        <v>12/10/2018</v>
      </c>
      <c r="C687" s="224">
        <f>CHOOSE(MONTH(Table1[[#This Row],[Date]]),1,1,1,2,2,2,3,3,3,4,4,4)</f>
        <v>4</v>
      </c>
      <c r="D687" s="27" t="str">
        <f>TEXT(Table1[[#This Row],[Date]],"mmmm")</f>
        <v>December</v>
      </c>
      <c r="E687" s="28">
        <v>1943.82499999999</v>
      </c>
      <c r="F687" s="29">
        <v>52.632916666666603</v>
      </c>
      <c r="G687" s="30">
        <f t="shared" si="17"/>
        <v>12</v>
      </c>
      <c r="H687" s="30" t="s">
        <v>63</v>
      </c>
      <c r="I687" s="29"/>
      <c r="BL687" s="176"/>
      <c r="BM687" s="177"/>
      <c r="BN687" s="206"/>
      <c r="DG687" s="176"/>
      <c r="DH687" s="177"/>
    </row>
    <row r="688" spans="1:112" ht="14.25" customHeight="1">
      <c r="A688" s="27">
        <v>41982.5</v>
      </c>
      <c r="B688" s="27" t="str">
        <f>MONTH(Table1[[#This Row],[Trading Interval]])&amp; "/" &amp; DAY(Table1[[#This Row],[Trading Interval]]) &amp; "/" &amp; YEAR(Table1[[#This Row],[Trading Interval]])</f>
        <v>12/10/2018</v>
      </c>
      <c r="C688" s="224">
        <f>CHOOSE(MONTH(Table1[[#This Row],[Date]]),1,1,1,2,2,2,3,3,3,4,4,4)</f>
        <v>4</v>
      </c>
      <c r="D688" s="27" t="str">
        <f>TEXT(Table1[[#This Row],[Date]],"mmmm")</f>
        <v>December</v>
      </c>
      <c r="E688" s="28">
        <v>2235.0515416666599</v>
      </c>
      <c r="F688" s="29">
        <v>66.297916666666595</v>
      </c>
      <c r="G688" s="30">
        <f t="shared" si="17"/>
        <v>12</v>
      </c>
      <c r="H688" s="30" t="s">
        <v>63</v>
      </c>
      <c r="I688" s="29"/>
      <c r="BL688" s="178"/>
      <c r="BM688" s="179"/>
      <c r="BN688" s="207"/>
      <c r="DG688" s="178"/>
      <c r="DH688" s="179"/>
    </row>
    <row r="689" spans="1:112" ht="14.25" customHeight="1">
      <c r="A689" s="27">
        <v>41983</v>
      </c>
      <c r="B689" s="27" t="str">
        <f>MONTH(Table1[[#This Row],[Trading Interval]])&amp; "/" &amp; DAY(Table1[[#This Row],[Trading Interval]]) &amp; "/" &amp; YEAR(Table1[[#This Row],[Trading Interval]])</f>
        <v>12/11/2018</v>
      </c>
      <c r="C689" s="224">
        <f>CHOOSE(MONTH(Table1[[#This Row],[Date]]),1,1,1,2,2,2,3,3,3,4,4,4)</f>
        <v>4</v>
      </c>
      <c r="D689" s="27" t="str">
        <f>TEXT(Table1[[#This Row],[Date]],"mmmm")</f>
        <v>December</v>
      </c>
      <c r="E689" s="28">
        <v>1723.949625</v>
      </c>
      <c r="F689" s="29">
        <v>41.935833333333299</v>
      </c>
      <c r="G689" s="30">
        <f t="shared" si="17"/>
        <v>12</v>
      </c>
      <c r="H689" s="30" t="s">
        <v>63</v>
      </c>
      <c r="I689" s="29"/>
      <c r="BL689" s="176"/>
      <c r="BM689" s="177"/>
      <c r="BN689" s="206"/>
      <c r="DG689" s="176"/>
      <c r="DH689" s="177"/>
    </row>
    <row r="690" spans="1:112" ht="14.25" customHeight="1">
      <c r="A690" s="27">
        <v>41983.5</v>
      </c>
      <c r="B690" s="27" t="str">
        <f>MONTH(Table1[[#This Row],[Trading Interval]])&amp; "/" &amp; DAY(Table1[[#This Row],[Trading Interval]]) &amp; "/" &amp; YEAR(Table1[[#This Row],[Trading Interval]])</f>
        <v>12/11/2018</v>
      </c>
      <c r="C690" s="224">
        <f>CHOOSE(MONTH(Table1[[#This Row],[Date]]),1,1,1,2,2,2,3,3,3,4,4,4)</f>
        <v>4</v>
      </c>
      <c r="D690" s="27" t="str">
        <f>TEXT(Table1[[#This Row],[Date]],"mmmm")</f>
        <v>December</v>
      </c>
      <c r="E690" s="28">
        <v>1901.2469166666599</v>
      </c>
      <c r="F690" s="29">
        <v>47.556666666666601</v>
      </c>
      <c r="G690" s="30">
        <f t="shared" si="17"/>
        <v>12</v>
      </c>
      <c r="H690" s="30" t="s">
        <v>63</v>
      </c>
      <c r="I690" s="29"/>
      <c r="BL690" s="178"/>
      <c r="BM690" s="179"/>
      <c r="BN690" s="207"/>
      <c r="DG690" s="178"/>
      <c r="DH690" s="179"/>
    </row>
    <row r="691" spans="1:112" ht="14.25" customHeight="1">
      <c r="A691" s="27">
        <v>41984</v>
      </c>
      <c r="B691" s="27" t="str">
        <f>MONTH(Table1[[#This Row],[Trading Interval]])&amp; "/" &amp; DAY(Table1[[#This Row],[Trading Interval]]) &amp; "/" &amp; YEAR(Table1[[#This Row],[Trading Interval]])</f>
        <v>12/12/2018</v>
      </c>
      <c r="C691" s="224">
        <f>CHOOSE(MONTH(Table1[[#This Row],[Date]]),1,1,1,2,2,2,3,3,3,4,4,4)</f>
        <v>4</v>
      </c>
      <c r="D691" s="27" t="str">
        <f>TEXT(Table1[[#This Row],[Date]],"mmmm")</f>
        <v>December</v>
      </c>
      <c r="E691" s="28">
        <v>1893.2130833333299</v>
      </c>
      <c r="F691" s="29">
        <v>51.536249999999903</v>
      </c>
      <c r="G691" s="30">
        <f t="shared" si="17"/>
        <v>12</v>
      </c>
      <c r="H691" s="30" t="s">
        <v>63</v>
      </c>
      <c r="I691" s="29"/>
      <c r="BL691" s="176"/>
      <c r="BM691" s="177"/>
      <c r="BN691" s="206"/>
      <c r="DG691" s="176"/>
      <c r="DH691" s="177"/>
    </row>
    <row r="692" spans="1:112" ht="14.25" customHeight="1">
      <c r="A692" s="27">
        <v>41984.5</v>
      </c>
      <c r="B692" s="27" t="str">
        <f>MONTH(Table1[[#This Row],[Trading Interval]])&amp; "/" &amp; DAY(Table1[[#This Row],[Trading Interval]]) &amp; "/" &amp; YEAR(Table1[[#This Row],[Trading Interval]])</f>
        <v>12/12/2018</v>
      </c>
      <c r="C692" s="224">
        <f>CHOOSE(MONTH(Table1[[#This Row],[Date]]),1,1,1,2,2,2,3,3,3,4,4,4)</f>
        <v>4</v>
      </c>
      <c r="D692" s="27" t="str">
        <f>TEXT(Table1[[#This Row],[Date]],"mmmm")</f>
        <v>December</v>
      </c>
      <c r="E692" s="28">
        <v>2235.2352083333299</v>
      </c>
      <c r="F692" s="29">
        <v>58.006666666666597</v>
      </c>
      <c r="G692" s="30">
        <f t="shared" si="17"/>
        <v>12</v>
      </c>
      <c r="H692" s="30" t="s">
        <v>63</v>
      </c>
      <c r="I692" s="29"/>
      <c r="BL692" s="178"/>
      <c r="BM692" s="179"/>
      <c r="BN692" s="207"/>
      <c r="DG692" s="178"/>
      <c r="DH692" s="179"/>
    </row>
    <row r="693" spans="1:112" ht="14.25" customHeight="1">
      <c r="A693" s="27">
        <v>41985</v>
      </c>
      <c r="B693" s="27" t="str">
        <f>MONTH(Table1[[#This Row],[Trading Interval]])&amp; "/" &amp; DAY(Table1[[#This Row],[Trading Interval]]) &amp; "/" &amp; YEAR(Table1[[#This Row],[Trading Interval]])</f>
        <v>12/13/2018</v>
      </c>
      <c r="C693" s="224">
        <f>CHOOSE(MONTH(Table1[[#This Row],[Date]]),1,1,1,2,2,2,3,3,3,4,4,4)</f>
        <v>4</v>
      </c>
      <c r="D693" s="27" t="str">
        <f>TEXT(Table1[[#This Row],[Date]],"mmmm")</f>
        <v>December</v>
      </c>
      <c r="E693" s="28">
        <v>2172.7842083333298</v>
      </c>
      <c r="F693" s="29">
        <v>55.424583333333302</v>
      </c>
      <c r="G693" s="30">
        <f t="shared" si="17"/>
        <v>12</v>
      </c>
      <c r="H693" s="30" t="s">
        <v>63</v>
      </c>
      <c r="I693" s="29"/>
      <c r="BL693" s="176"/>
      <c r="BM693" s="177"/>
      <c r="BN693" s="206"/>
      <c r="DG693" s="176"/>
      <c r="DH693" s="177"/>
    </row>
    <row r="694" spans="1:112" ht="14.25" customHeight="1">
      <c r="A694" s="27">
        <v>41985.5</v>
      </c>
      <c r="B694" s="27" t="str">
        <f>MONTH(Table1[[#This Row],[Trading Interval]])&amp; "/" &amp; DAY(Table1[[#This Row],[Trading Interval]]) &amp; "/" &amp; YEAR(Table1[[#This Row],[Trading Interval]])</f>
        <v>12/13/2018</v>
      </c>
      <c r="C694" s="224">
        <f>CHOOSE(MONTH(Table1[[#This Row],[Date]]),1,1,1,2,2,2,3,3,3,4,4,4)</f>
        <v>4</v>
      </c>
      <c r="D694" s="27" t="str">
        <f>TEXT(Table1[[#This Row],[Date]],"mmmm")</f>
        <v>December</v>
      </c>
      <c r="E694" s="28">
        <v>2876.3842499999901</v>
      </c>
      <c r="F694" s="29">
        <v>69.689583333333303</v>
      </c>
      <c r="G694" s="30">
        <f t="shared" si="17"/>
        <v>12</v>
      </c>
      <c r="H694" s="30" t="s">
        <v>63</v>
      </c>
      <c r="I694" s="29"/>
      <c r="BL694" s="178"/>
      <c r="BM694" s="179"/>
      <c r="BN694" s="207"/>
      <c r="DG694" s="178"/>
      <c r="DH694" s="179"/>
    </row>
    <row r="695" spans="1:112" ht="14.25" customHeight="1">
      <c r="A695" s="27">
        <v>41986</v>
      </c>
      <c r="B695" s="27" t="str">
        <f>MONTH(Table1[[#This Row],[Trading Interval]])&amp; "/" &amp; DAY(Table1[[#This Row],[Trading Interval]]) &amp; "/" &amp; YEAR(Table1[[#This Row],[Trading Interval]])</f>
        <v>12/14/2018</v>
      </c>
      <c r="C695" s="224">
        <f>CHOOSE(MONTH(Table1[[#This Row],[Date]]),1,1,1,2,2,2,3,3,3,4,4,4)</f>
        <v>4</v>
      </c>
      <c r="D695" s="27" t="str">
        <f>TEXT(Table1[[#This Row],[Date]],"mmmm")</f>
        <v>December</v>
      </c>
      <c r="E695" s="28">
        <v>2270.6802499999999</v>
      </c>
      <c r="F695" s="29">
        <v>56.573333333333302</v>
      </c>
      <c r="G695" s="30">
        <f t="shared" si="17"/>
        <v>12</v>
      </c>
      <c r="H695" s="30" t="s">
        <v>63</v>
      </c>
      <c r="I695" s="29"/>
      <c r="BL695" s="176"/>
      <c r="BM695" s="177"/>
      <c r="BN695" s="206"/>
      <c r="DG695" s="176"/>
      <c r="DH695" s="177"/>
    </row>
    <row r="696" spans="1:112" ht="14.25" customHeight="1">
      <c r="A696" s="27">
        <v>41986.5</v>
      </c>
      <c r="B696" s="27" t="str">
        <f>MONTH(Table1[[#This Row],[Trading Interval]])&amp; "/" &amp; DAY(Table1[[#This Row],[Trading Interval]]) &amp; "/" &amp; YEAR(Table1[[#This Row],[Trading Interval]])</f>
        <v>12/14/2018</v>
      </c>
      <c r="C696" s="224">
        <f>CHOOSE(MONTH(Table1[[#This Row],[Date]]),1,1,1,2,2,2,3,3,3,4,4,4)</f>
        <v>4</v>
      </c>
      <c r="D696" s="27" t="str">
        <f>TEXT(Table1[[#This Row],[Date]],"mmmm")</f>
        <v>December</v>
      </c>
      <c r="E696" s="28">
        <v>3024.1334583333301</v>
      </c>
      <c r="F696" s="29">
        <v>89.414583333333297</v>
      </c>
      <c r="G696" s="30">
        <f t="shared" si="17"/>
        <v>12</v>
      </c>
      <c r="H696" s="30" t="s">
        <v>63</v>
      </c>
      <c r="I696" s="29"/>
      <c r="BL696" s="178"/>
      <c r="BM696" s="179"/>
      <c r="BN696" s="207"/>
      <c r="DG696" s="178"/>
      <c r="DH696" s="179"/>
    </row>
    <row r="697" spans="1:112" ht="14.25" customHeight="1">
      <c r="A697" s="27">
        <v>41987</v>
      </c>
      <c r="B697" s="27" t="str">
        <f>MONTH(Table1[[#This Row],[Trading Interval]])&amp; "/" &amp; DAY(Table1[[#This Row],[Trading Interval]]) &amp; "/" &amp; YEAR(Table1[[#This Row],[Trading Interval]])</f>
        <v>12/15/2018</v>
      </c>
      <c r="C697" s="224">
        <f>CHOOSE(MONTH(Table1[[#This Row],[Date]]),1,1,1,2,2,2,3,3,3,4,4,4)</f>
        <v>4</v>
      </c>
      <c r="D697" s="27" t="str">
        <f>TEXT(Table1[[#This Row],[Date]],"mmmm")</f>
        <v>December</v>
      </c>
      <c r="E697" s="28">
        <v>2140.97379166666</v>
      </c>
      <c r="F697" s="29">
        <v>65.425416666666607</v>
      </c>
      <c r="G697" s="30">
        <f t="shared" si="17"/>
        <v>12</v>
      </c>
      <c r="H697" s="30" t="s">
        <v>63</v>
      </c>
      <c r="I697" s="29"/>
      <c r="BL697" s="176"/>
      <c r="BM697" s="177"/>
      <c r="BN697" s="206"/>
      <c r="DG697" s="176"/>
      <c r="DH697" s="177"/>
    </row>
    <row r="698" spans="1:112" ht="14.25" customHeight="1">
      <c r="A698" s="27">
        <v>41987.5</v>
      </c>
      <c r="B698" s="27" t="str">
        <f>MONTH(Table1[[#This Row],[Trading Interval]])&amp; "/" &amp; DAY(Table1[[#This Row],[Trading Interval]]) &amp; "/" &amp; YEAR(Table1[[#This Row],[Trading Interval]])</f>
        <v>12/15/2018</v>
      </c>
      <c r="C698" s="224">
        <f>CHOOSE(MONTH(Table1[[#This Row],[Date]]),1,1,1,2,2,2,3,3,3,4,4,4)</f>
        <v>4</v>
      </c>
      <c r="D698" s="27" t="str">
        <f>TEXT(Table1[[#This Row],[Date]],"mmmm")</f>
        <v>December</v>
      </c>
      <c r="E698" s="28">
        <v>2883.3863333333302</v>
      </c>
      <c r="F698" s="29">
        <v>79.218333333333305</v>
      </c>
      <c r="G698" s="30">
        <f t="shared" si="17"/>
        <v>12</v>
      </c>
      <c r="H698" s="30" t="s">
        <v>63</v>
      </c>
      <c r="I698" s="29"/>
      <c r="BL698" s="178"/>
      <c r="BM698" s="179"/>
      <c r="BN698" s="207"/>
      <c r="DG698" s="178"/>
      <c r="DH698" s="179"/>
    </row>
    <row r="699" spans="1:112" ht="14.25" customHeight="1">
      <c r="A699" s="27">
        <v>41988</v>
      </c>
      <c r="B699" s="27" t="str">
        <f>MONTH(Table1[[#This Row],[Trading Interval]])&amp; "/" &amp; DAY(Table1[[#This Row],[Trading Interval]]) &amp; "/" &amp; YEAR(Table1[[#This Row],[Trading Interval]])</f>
        <v>12/16/2018</v>
      </c>
      <c r="C699" s="224">
        <f>CHOOSE(MONTH(Table1[[#This Row],[Date]]),1,1,1,2,2,2,3,3,3,4,4,4)</f>
        <v>4</v>
      </c>
      <c r="D699" s="27" t="str">
        <f>TEXT(Table1[[#This Row],[Date]],"mmmm")</f>
        <v>December</v>
      </c>
      <c r="E699" s="28">
        <v>2117.8012916666598</v>
      </c>
      <c r="F699" s="29">
        <v>61.090416666666599</v>
      </c>
      <c r="G699" s="30">
        <f t="shared" si="17"/>
        <v>12</v>
      </c>
      <c r="H699" s="30" t="s">
        <v>63</v>
      </c>
      <c r="I699" s="29"/>
      <c r="BL699" s="176"/>
      <c r="BM699" s="177"/>
      <c r="BN699" s="206"/>
      <c r="DG699" s="176"/>
      <c r="DH699" s="177"/>
    </row>
    <row r="700" spans="1:112" ht="14.25" customHeight="1">
      <c r="A700" s="27">
        <v>41988.5</v>
      </c>
      <c r="B700" s="27" t="str">
        <f>MONTH(Table1[[#This Row],[Trading Interval]])&amp; "/" &amp; DAY(Table1[[#This Row],[Trading Interval]]) &amp; "/" &amp; YEAR(Table1[[#This Row],[Trading Interval]])</f>
        <v>12/16/2018</v>
      </c>
      <c r="C700" s="224">
        <f>CHOOSE(MONTH(Table1[[#This Row],[Date]]),1,1,1,2,2,2,3,3,3,4,4,4)</f>
        <v>4</v>
      </c>
      <c r="D700" s="27" t="str">
        <f>TEXT(Table1[[#This Row],[Date]],"mmmm")</f>
        <v>December</v>
      </c>
      <c r="E700" s="28">
        <v>2926.3967916666602</v>
      </c>
      <c r="F700" s="29">
        <v>82.684583333333293</v>
      </c>
      <c r="G700" s="30">
        <f t="shared" si="17"/>
        <v>12</v>
      </c>
      <c r="H700" s="30" t="s">
        <v>63</v>
      </c>
      <c r="I700" s="29"/>
      <c r="BL700" s="178"/>
      <c r="BM700" s="179"/>
      <c r="BN700" s="207"/>
      <c r="DG700" s="178"/>
      <c r="DH700" s="179"/>
    </row>
    <row r="701" spans="1:112" ht="14.25" customHeight="1">
      <c r="A701" s="27">
        <v>41989</v>
      </c>
      <c r="B701" s="27" t="str">
        <f>MONTH(Table1[[#This Row],[Trading Interval]])&amp; "/" &amp; DAY(Table1[[#This Row],[Trading Interval]]) &amp; "/" &amp; YEAR(Table1[[#This Row],[Trading Interval]])</f>
        <v>12/17/2018</v>
      </c>
      <c r="C701" s="224">
        <f>CHOOSE(MONTH(Table1[[#This Row],[Date]]),1,1,1,2,2,2,3,3,3,4,4,4)</f>
        <v>4</v>
      </c>
      <c r="D701" s="27" t="str">
        <f>TEXT(Table1[[#This Row],[Date]],"mmmm")</f>
        <v>December</v>
      </c>
      <c r="E701" s="28">
        <v>2367.2226249999999</v>
      </c>
      <c r="F701" s="29">
        <v>58.484583333333298</v>
      </c>
      <c r="G701" s="30">
        <f t="shared" si="17"/>
        <v>12</v>
      </c>
      <c r="H701" s="30" t="s">
        <v>63</v>
      </c>
      <c r="I701" s="29"/>
      <c r="BL701" s="176"/>
      <c r="BM701" s="177"/>
      <c r="BN701" s="206"/>
      <c r="DG701" s="176"/>
      <c r="DH701" s="177"/>
    </row>
    <row r="702" spans="1:112" ht="14.25" customHeight="1">
      <c r="A702" s="27">
        <v>41989.5</v>
      </c>
      <c r="B702" s="27" t="str">
        <f>MONTH(Table1[[#This Row],[Trading Interval]])&amp; "/" &amp; DAY(Table1[[#This Row],[Trading Interval]]) &amp; "/" &amp; YEAR(Table1[[#This Row],[Trading Interval]])</f>
        <v>12/17/2018</v>
      </c>
      <c r="C702" s="224">
        <f>CHOOSE(MONTH(Table1[[#This Row],[Date]]),1,1,1,2,2,2,3,3,3,4,4,4)</f>
        <v>4</v>
      </c>
      <c r="D702" s="27" t="str">
        <f>TEXT(Table1[[#This Row],[Date]],"mmmm")</f>
        <v>December</v>
      </c>
      <c r="E702" s="28">
        <v>3195.3001250000002</v>
      </c>
      <c r="F702" s="29">
        <v>88.352916666666601</v>
      </c>
      <c r="G702" s="30">
        <f t="shared" si="17"/>
        <v>12</v>
      </c>
      <c r="H702" s="30" t="s">
        <v>63</v>
      </c>
      <c r="I702" s="29"/>
      <c r="BL702" s="178"/>
      <c r="BM702" s="179"/>
      <c r="BN702" s="207"/>
      <c r="DG702" s="178"/>
      <c r="DH702" s="179"/>
    </row>
    <row r="703" spans="1:112" ht="14.25" customHeight="1">
      <c r="A703" s="27">
        <v>41990</v>
      </c>
      <c r="B703" s="27" t="str">
        <f>MONTH(Table1[[#This Row],[Trading Interval]])&amp; "/" &amp; DAY(Table1[[#This Row],[Trading Interval]]) &amp; "/" &amp; YEAR(Table1[[#This Row],[Trading Interval]])</f>
        <v>12/18/2018</v>
      </c>
      <c r="C703" s="224">
        <f>CHOOSE(MONTH(Table1[[#This Row],[Date]]),1,1,1,2,2,2,3,3,3,4,4,4)</f>
        <v>4</v>
      </c>
      <c r="D703" s="27" t="str">
        <f>TEXT(Table1[[#This Row],[Date]],"mmmm")</f>
        <v>December</v>
      </c>
      <c r="E703" s="28">
        <v>2338.9344166666601</v>
      </c>
      <c r="F703" s="29">
        <v>68.344166666666595</v>
      </c>
      <c r="G703" s="30">
        <f t="shared" si="17"/>
        <v>12</v>
      </c>
      <c r="H703" s="30" t="s">
        <v>63</v>
      </c>
      <c r="I703" s="29"/>
      <c r="BL703" s="176"/>
      <c r="BM703" s="177"/>
      <c r="BN703" s="206"/>
      <c r="DG703" s="176"/>
      <c r="DH703" s="177"/>
    </row>
    <row r="704" spans="1:112" ht="14.25" customHeight="1">
      <c r="A704" s="27">
        <v>41990.5</v>
      </c>
      <c r="B704" s="27" t="str">
        <f>MONTH(Table1[[#This Row],[Trading Interval]])&amp; "/" &amp; DAY(Table1[[#This Row],[Trading Interval]]) &amp; "/" &amp; YEAR(Table1[[#This Row],[Trading Interval]])</f>
        <v>12/18/2018</v>
      </c>
      <c r="C704" s="224">
        <f>CHOOSE(MONTH(Table1[[#This Row],[Date]]),1,1,1,2,2,2,3,3,3,4,4,4)</f>
        <v>4</v>
      </c>
      <c r="D704" s="27" t="str">
        <f>TEXT(Table1[[#This Row],[Date]],"mmmm")</f>
        <v>December</v>
      </c>
      <c r="E704" s="28">
        <v>2643.5017916666602</v>
      </c>
      <c r="F704" s="29">
        <v>54.754999999999903</v>
      </c>
      <c r="G704" s="30">
        <f t="shared" si="17"/>
        <v>12</v>
      </c>
      <c r="H704" s="30" t="s">
        <v>63</v>
      </c>
      <c r="I704" s="29"/>
      <c r="BL704" s="178"/>
      <c r="BM704" s="179"/>
      <c r="BN704" s="207"/>
      <c r="DG704" s="178"/>
      <c r="DH704" s="179"/>
    </row>
    <row r="705" spans="1:112" ht="14.25" customHeight="1">
      <c r="A705" s="27">
        <v>41991</v>
      </c>
      <c r="B705" s="27" t="str">
        <f>MONTH(Table1[[#This Row],[Trading Interval]])&amp; "/" &amp; DAY(Table1[[#This Row],[Trading Interval]]) &amp; "/" &amp; YEAR(Table1[[#This Row],[Trading Interval]])</f>
        <v>12/19/2018</v>
      </c>
      <c r="C705" s="224">
        <f>CHOOSE(MONTH(Table1[[#This Row],[Date]]),1,1,1,2,2,2,3,3,3,4,4,4)</f>
        <v>4</v>
      </c>
      <c r="D705" s="27" t="str">
        <f>TEXT(Table1[[#This Row],[Date]],"mmmm")</f>
        <v>December</v>
      </c>
      <c r="E705" s="28">
        <v>2096.2074166666598</v>
      </c>
      <c r="F705" s="29">
        <v>57.566249999999897</v>
      </c>
      <c r="G705" s="30">
        <f t="shared" si="17"/>
        <v>12</v>
      </c>
      <c r="H705" s="30" t="s">
        <v>63</v>
      </c>
      <c r="I705" s="29"/>
      <c r="BL705" s="176"/>
      <c r="BM705" s="177"/>
      <c r="BN705" s="206"/>
      <c r="DG705" s="176"/>
      <c r="DH705" s="177"/>
    </row>
    <row r="706" spans="1:112" ht="14.25" customHeight="1">
      <c r="A706" s="27">
        <v>41991.5</v>
      </c>
      <c r="B706" s="27" t="str">
        <f>MONTH(Table1[[#This Row],[Trading Interval]])&amp; "/" &amp; DAY(Table1[[#This Row],[Trading Interval]]) &amp; "/" &amp; YEAR(Table1[[#This Row],[Trading Interval]])</f>
        <v>12/19/2018</v>
      </c>
      <c r="C706" s="224">
        <f>CHOOSE(MONTH(Table1[[#This Row],[Date]]),1,1,1,2,2,2,3,3,3,4,4,4)</f>
        <v>4</v>
      </c>
      <c r="D706" s="27" t="str">
        <f>TEXT(Table1[[#This Row],[Date]],"mmmm")</f>
        <v>December</v>
      </c>
      <c r="E706" s="28">
        <v>2410.1449583333301</v>
      </c>
      <c r="F706" s="29">
        <v>53.733750000000001</v>
      </c>
      <c r="G706" s="30">
        <f t="shared" si="17"/>
        <v>12</v>
      </c>
      <c r="H706" s="30" t="s">
        <v>63</v>
      </c>
      <c r="I706" s="29"/>
      <c r="BL706" s="178"/>
      <c r="BM706" s="179"/>
      <c r="BN706" s="207"/>
      <c r="DG706" s="178"/>
      <c r="DH706" s="179"/>
    </row>
    <row r="707" spans="1:112" ht="14.25" customHeight="1">
      <c r="A707" s="27">
        <v>41992</v>
      </c>
      <c r="B707" s="27" t="str">
        <f>MONTH(Table1[[#This Row],[Trading Interval]])&amp; "/" &amp; DAY(Table1[[#This Row],[Trading Interval]]) &amp; "/" &amp; YEAR(Table1[[#This Row],[Trading Interval]])</f>
        <v>12/20/2018</v>
      </c>
      <c r="C707" s="224">
        <f>CHOOSE(MONTH(Table1[[#This Row],[Date]]),1,1,1,2,2,2,3,3,3,4,4,4)</f>
        <v>4</v>
      </c>
      <c r="D707" s="27" t="str">
        <f>TEXT(Table1[[#This Row],[Date]],"mmmm")</f>
        <v>December</v>
      </c>
      <c r="E707" s="28">
        <v>2059.38004166666</v>
      </c>
      <c r="F707" s="29">
        <v>59.697083333333303</v>
      </c>
      <c r="G707" s="30">
        <f t="shared" ref="G707:G732" si="18">MONTH(A707)</f>
        <v>12</v>
      </c>
      <c r="H707" s="30" t="s">
        <v>63</v>
      </c>
      <c r="I707" s="29"/>
      <c r="BL707" s="176"/>
      <c r="BM707" s="177"/>
      <c r="BN707" s="206"/>
      <c r="DG707" s="176"/>
      <c r="DH707" s="177"/>
    </row>
    <row r="708" spans="1:112" ht="14.25" customHeight="1">
      <c r="A708" s="27">
        <v>41992.5</v>
      </c>
      <c r="B708" s="27" t="str">
        <f>MONTH(Table1[[#This Row],[Trading Interval]])&amp; "/" &amp; DAY(Table1[[#This Row],[Trading Interval]]) &amp; "/" &amp; YEAR(Table1[[#This Row],[Trading Interval]])</f>
        <v>12/20/2018</v>
      </c>
      <c r="C708" s="224">
        <f>CHOOSE(MONTH(Table1[[#This Row],[Date]]),1,1,1,2,2,2,3,3,3,4,4,4)</f>
        <v>4</v>
      </c>
      <c r="D708" s="27" t="str">
        <f>TEXT(Table1[[#This Row],[Date]],"mmmm")</f>
        <v>December</v>
      </c>
      <c r="E708" s="28">
        <v>2394.1077500000001</v>
      </c>
      <c r="F708" s="29">
        <v>51.734583333333298</v>
      </c>
      <c r="G708" s="30">
        <f t="shared" si="18"/>
        <v>12</v>
      </c>
      <c r="H708" s="30" t="s">
        <v>63</v>
      </c>
      <c r="I708" s="29"/>
      <c r="BL708" s="178"/>
      <c r="BM708" s="179"/>
      <c r="BN708" s="207"/>
      <c r="DG708" s="178"/>
      <c r="DH708" s="179"/>
    </row>
    <row r="709" spans="1:112" ht="14.25" customHeight="1">
      <c r="A709" s="27">
        <v>41993</v>
      </c>
      <c r="B709" s="27" t="str">
        <f>MONTH(Table1[[#This Row],[Trading Interval]])&amp; "/" &amp; DAY(Table1[[#This Row],[Trading Interval]]) &amp; "/" &amp; YEAR(Table1[[#This Row],[Trading Interval]])</f>
        <v>12/21/2018</v>
      </c>
      <c r="C709" s="224">
        <f>CHOOSE(MONTH(Table1[[#This Row],[Date]]),1,1,1,2,2,2,3,3,3,4,4,4)</f>
        <v>4</v>
      </c>
      <c r="D709" s="27" t="str">
        <f>TEXT(Table1[[#This Row],[Date]],"mmmm")</f>
        <v>December</v>
      </c>
      <c r="E709" s="28">
        <v>1972.1649583333301</v>
      </c>
      <c r="F709" s="29">
        <v>38.423333333333296</v>
      </c>
      <c r="G709" s="30">
        <f t="shared" si="18"/>
        <v>12</v>
      </c>
      <c r="H709" s="30" t="s">
        <v>63</v>
      </c>
      <c r="I709" s="29"/>
      <c r="BL709" s="176"/>
      <c r="BM709" s="177"/>
      <c r="BN709" s="206"/>
      <c r="DG709" s="176"/>
      <c r="DH709" s="177"/>
    </row>
    <row r="710" spans="1:112" ht="14.25" customHeight="1">
      <c r="A710" s="27">
        <v>41993.5</v>
      </c>
      <c r="B710" s="27" t="str">
        <f>MONTH(Table1[[#This Row],[Trading Interval]])&amp; "/" &amp; DAY(Table1[[#This Row],[Trading Interval]]) &amp; "/" &amp; YEAR(Table1[[#This Row],[Trading Interval]])</f>
        <v>12/21/2018</v>
      </c>
      <c r="C710" s="224">
        <f>CHOOSE(MONTH(Table1[[#This Row],[Date]]),1,1,1,2,2,2,3,3,3,4,4,4)</f>
        <v>4</v>
      </c>
      <c r="D710" s="27" t="str">
        <f>TEXT(Table1[[#This Row],[Date]],"mmmm")</f>
        <v>December</v>
      </c>
      <c r="E710" s="28">
        <v>2230.0864999999999</v>
      </c>
      <c r="F710" s="29">
        <v>44.949583333333301</v>
      </c>
      <c r="G710" s="30">
        <f t="shared" si="18"/>
        <v>12</v>
      </c>
      <c r="H710" s="30" t="s">
        <v>63</v>
      </c>
      <c r="I710" s="29"/>
      <c r="BL710" s="178"/>
      <c r="BM710" s="179"/>
      <c r="BN710" s="207"/>
      <c r="DG710" s="178"/>
      <c r="DH710" s="179"/>
    </row>
    <row r="711" spans="1:112" ht="14.25" customHeight="1">
      <c r="A711" s="27">
        <v>41994</v>
      </c>
      <c r="B711" s="27" t="str">
        <f>MONTH(Table1[[#This Row],[Trading Interval]])&amp; "/" &amp; DAY(Table1[[#This Row],[Trading Interval]]) &amp; "/" &amp; YEAR(Table1[[#This Row],[Trading Interval]])</f>
        <v>12/22/2018</v>
      </c>
      <c r="C711" s="224">
        <f>CHOOSE(MONTH(Table1[[#This Row],[Date]]),1,1,1,2,2,2,3,3,3,4,4,4)</f>
        <v>4</v>
      </c>
      <c r="D711" s="27" t="str">
        <f>TEXT(Table1[[#This Row],[Date]],"mmmm")</f>
        <v>December</v>
      </c>
      <c r="E711" s="28">
        <v>1787.87870833333</v>
      </c>
      <c r="F711" s="29">
        <v>44.59</v>
      </c>
      <c r="G711" s="30">
        <f t="shared" si="18"/>
        <v>12</v>
      </c>
      <c r="H711" s="30" t="s">
        <v>63</v>
      </c>
      <c r="I711" s="29"/>
      <c r="BL711" s="176"/>
      <c r="BM711" s="177"/>
      <c r="BN711" s="206"/>
      <c r="DG711" s="176"/>
      <c r="DH711" s="177"/>
    </row>
    <row r="712" spans="1:112" ht="14.25" customHeight="1">
      <c r="A712" s="27">
        <v>41994.5</v>
      </c>
      <c r="B712" s="27" t="str">
        <f>MONTH(Table1[[#This Row],[Trading Interval]])&amp; "/" &amp; DAY(Table1[[#This Row],[Trading Interval]]) &amp; "/" &amp; YEAR(Table1[[#This Row],[Trading Interval]])</f>
        <v>12/22/2018</v>
      </c>
      <c r="C712" s="224">
        <f>CHOOSE(MONTH(Table1[[#This Row],[Date]]),1,1,1,2,2,2,3,3,3,4,4,4)</f>
        <v>4</v>
      </c>
      <c r="D712" s="27" t="str">
        <f>TEXT(Table1[[#This Row],[Date]],"mmmm")</f>
        <v>December</v>
      </c>
      <c r="E712" s="28">
        <v>1997.3041250000001</v>
      </c>
      <c r="F712" s="29">
        <v>48.774999999999999</v>
      </c>
      <c r="G712" s="30">
        <f t="shared" si="18"/>
        <v>12</v>
      </c>
      <c r="H712" s="30" t="s">
        <v>63</v>
      </c>
      <c r="I712" s="29"/>
      <c r="BL712" s="178"/>
      <c r="BM712" s="179"/>
      <c r="BN712" s="207"/>
      <c r="DG712" s="178"/>
      <c r="DH712" s="179"/>
    </row>
    <row r="713" spans="1:112" ht="14.25" customHeight="1">
      <c r="A713" s="27">
        <v>41995</v>
      </c>
      <c r="B713" s="27" t="str">
        <f>MONTH(Table1[[#This Row],[Trading Interval]])&amp; "/" &amp; DAY(Table1[[#This Row],[Trading Interval]]) &amp; "/" &amp; YEAR(Table1[[#This Row],[Trading Interval]])</f>
        <v>12/23/2018</v>
      </c>
      <c r="C713" s="224">
        <f>CHOOSE(MONTH(Table1[[#This Row],[Date]]),1,1,1,2,2,2,3,3,3,4,4,4)</f>
        <v>4</v>
      </c>
      <c r="D713" s="27" t="str">
        <f>TEXT(Table1[[#This Row],[Date]],"mmmm")</f>
        <v>December</v>
      </c>
      <c r="E713" s="28">
        <v>1729.9509166666601</v>
      </c>
      <c r="F713" s="29">
        <v>46.790833333333303</v>
      </c>
      <c r="G713" s="30">
        <f t="shared" si="18"/>
        <v>12</v>
      </c>
      <c r="H713" s="30" t="s">
        <v>63</v>
      </c>
      <c r="I713" s="29"/>
      <c r="BL713" s="176"/>
      <c r="BM713" s="177"/>
      <c r="BN713" s="206"/>
      <c r="DG713" s="176"/>
      <c r="DH713" s="177"/>
    </row>
    <row r="714" spans="1:112" ht="14.25" customHeight="1">
      <c r="A714" s="27">
        <v>41995.5</v>
      </c>
      <c r="B714" s="27" t="str">
        <f>MONTH(Table1[[#This Row],[Trading Interval]])&amp; "/" &amp; DAY(Table1[[#This Row],[Trading Interval]]) &amp; "/" &amp; YEAR(Table1[[#This Row],[Trading Interval]])</f>
        <v>12/23/2018</v>
      </c>
      <c r="C714" s="224">
        <f>CHOOSE(MONTH(Table1[[#This Row],[Date]]),1,1,1,2,2,2,3,3,3,4,4,4)</f>
        <v>4</v>
      </c>
      <c r="D714" s="27" t="str">
        <f>TEXT(Table1[[#This Row],[Date]],"mmmm")</f>
        <v>December</v>
      </c>
      <c r="E714" s="28">
        <v>2047.0395000000001</v>
      </c>
      <c r="F714" s="29">
        <v>56.972916666666599</v>
      </c>
      <c r="G714" s="30">
        <f t="shared" si="18"/>
        <v>12</v>
      </c>
      <c r="H714" s="30" t="s">
        <v>63</v>
      </c>
      <c r="I714" s="29"/>
      <c r="BL714" s="178"/>
      <c r="BM714" s="179"/>
      <c r="BN714" s="207"/>
      <c r="DG714" s="178"/>
      <c r="DH714" s="179"/>
    </row>
    <row r="715" spans="1:112" ht="14.25" customHeight="1">
      <c r="A715" s="27">
        <v>41996</v>
      </c>
      <c r="B715" s="27" t="str">
        <f>MONTH(Table1[[#This Row],[Trading Interval]])&amp; "/" &amp; DAY(Table1[[#This Row],[Trading Interval]]) &amp; "/" &amp; YEAR(Table1[[#This Row],[Trading Interval]])</f>
        <v>12/24/2018</v>
      </c>
      <c r="C715" s="224">
        <f>CHOOSE(MONTH(Table1[[#This Row],[Date]]),1,1,1,2,2,2,3,3,3,4,4,4)</f>
        <v>4</v>
      </c>
      <c r="D715" s="27" t="str">
        <f>TEXT(Table1[[#This Row],[Date]],"mmmm")</f>
        <v>December</v>
      </c>
      <c r="E715" s="28">
        <v>1953.6437083333301</v>
      </c>
      <c r="F715" s="29">
        <v>46.969583333333297</v>
      </c>
      <c r="G715" s="30">
        <f t="shared" si="18"/>
        <v>12</v>
      </c>
      <c r="H715" s="30" t="s">
        <v>63</v>
      </c>
      <c r="I715" s="29"/>
      <c r="BL715" s="176"/>
      <c r="BM715" s="177"/>
      <c r="BN715" s="206"/>
      <c r="DG715" s="176"/>
      <c r="DH715" s="177"/>
    </row>
    <row r="716" spans="1:112" ht="14.25" customHeight="1">
      <c r="A716" s="27">
        <v>41996.5</v>
      </c>
      <c r="B716" s="27" t="str">
        <f>MONTH(Table1[[#This Row],[Trading Interval]])&amp; "/" &amp; DAY(Table1[[#This Row],[Trading Interval]]) &amp; "/" &amp; YEAR(Table1[[#This Row],[Trading Interval]])</f>
        <v>12/24/2018</v>
      </c>
      <c r="C716" s="224">
        <f>CHOOSE(MONTH(Table1[[#This Row],[Date]]),1,1,1,2,2,2,3,3,3,4,4,4)</f>
        <v>4</v>
      </c>
      <c r="D716" s="27" t="str">
        <f>TEXT(Table1[[#This Row],[Date]],"mmmm")</f>
        <v>December</v>
      </c>
      <c r="E716" s="28">
        <v>2451.7428749999999</v>
      </c>
      <c r="F716" s="29">
        <v>48.4270833333333</v>
      </c>
      <c r="G716" s="30">
        <f t="shared" si="18"/>
        <v>12</v>
      </c>
      <c r="H716" s="30" t="s">
        <v>63</v>
      </c>
      <c r="I716" s="29"/>
      <c r="BL716" s="178"/>
      <c r="BM716" s="179"/>
      <c r="BN716" s="207"/>
      <c r="DG716" s="178"/>
      <c r="DH716" s="179"/>
    </row>
    <row r="717" spans="1:112" ht="14.25" customHeight="1">
      <c r="A717" s="27">
        <v>41997</v>
      </c>
      <c r="B717" s="27" t="str">
        <f>MONTH(Table1[[#This Row],[Trading Interval]])&amp; "/" &amp; DAY(Table1[[#This Row],[Trading Interval]]) &amp; "/" &amp; YEAR(Table1[[#This Row],[Trading Interval]])</f>
        <v>12/25/2018</v>
      </c>
      <c r="C717" s="224">
        <f>CHOOSE(MONTH(Table1[[#This Row],[Date]]),1,1,1,2,2,2,3,3,3,4,4,4)</f>
        <v>4</v>
      </c>
      <c r="D717" s="27" t="str">
        <f>TEXT(Table1[[#This Row],[Date]],"mmmm")</f>
        <v>December</v>
      </c>
      <c r="E717" s="28">
        <v>1992.5728749999901</v>
      </c>
      <c r="F717" s="29">
        <v>42.350833333333298</v>
      </c>
      <c r="G717" s="30">
        <f t="shared" si="18"/>
        <v>12</v>
      </c>
      <c r="H717" s="30" t="s">
        <v>63</v>
      </c>
      <c r="I717" s="29"/>
      <c r="BL717" s="176"/>
      <c r="BM717" s="177"/>
      <c r="BN717" s="206"/>
      <c r="DG717" s="176"/>
      <c r="DH717" s="177"/>
    </row>
    <row r="718" spans="1:112" ht="14.25" customHeight="1">
      <c r="A718" s="27">
        <v>41997.5</v>
      </c>
      <c r="B718" s="27" t="str">
        <f>MONTH(Table1[[#This Row],[Trading Interval]])&amp; "/" &amp; DAY(Table1[[#This Row],[Trading Interval]]) &amp; "/" &amp; YEAR(Table1[[#This Row],[Trading Interval]])</f>
        <v>12/25/2018</v>
      </c>
      <c r="C718" s="224">
        <f>CHOOSE(MONTH(Table1[[#This Row],[Date]]),1,1,1,2,2,2,3,3,3,4,4,4)</f>
        <v>4</v>
      </c>
      <c r="D718" s="27" t="str">
        <f>TEXT(Table1[[#This Row],[Date]],"mmmm")</f>
        <v>December</v>
      </c>
      <c r="E718" s="28">
        <v>2288.7292499999999</v>
      </c>
      <c r="F718" s="29">
        <v>40.680833333333297</v>
      </c>
      <c r="G718" s="30">
        <f t="shared" si="18"/>
        <v>12</v>
      </c>
      <c r="H718" s="30" t="s">
        <v>63</v>
      </c>
      <c r="I718" s="29"/>
      <c r="BL718" s="178"/>
      <c r="BM718" s="179"/>
      <c r="BN718" s="207"/>
      <c r="DG718" s="178"/>
      <c r="DH718" s="179"/>
    </row>
    <row r="719" spans="1:112" ht="14.25" customHeight="1">
      <c r="A719" s="27">
        <v>41998</v>
      </c>
      <c r="B719" s="27" t="str">
        <f>MONTH(Table1[[#This Row],[Trading Interval]])&amp; "/" &amp; DAY(Table1[[#This Row],[Trading Interval]]) &amp; "/" &amp; YEAR(Table1[[#This Row],[Trading Interval]])</f>
        <v>12/26/2018</v>
      </c>
      <c r="C719" s="224">
        <f>CHOOSE(MONTH(Table1[[#This Row],[Date]]),1,1,1,2,2,2,3,3,3,4,4,4)</f>
        <v>4</v>
      </c>
      <c r="D719" s="27" t="str">
        <f>TEXT(Table1[[#This Row],[Date]],"mmmm")</f>
        <v>December</v>
      </c>
      <c r="E719" s="28">
        <v>1741.06274999999</v>
      </c>
      <c r="F719" s="29">
        <v>37.1666666666666</v>
      </c>
      <c r="G719" s="30">
        <f t="shared" si="18"/>
        <v>12</v>
      </c>
      <c r="H719" s="30" t="s">
        <v>63</v>
      </c>
      <c r="I719" s="29"/>
      <c r="BL719" s="176"/>
      <c r="BM719" s="177"/>
      <c r="BN719" s="206"/>
      <c r="DG719" s="176"/>
      <c r="DH719" s="177"/>
    </row>
    <row r="720" spans="1:112" ht="14.25" customHeight="1">
      <c r="A720" s="27">
        <v>41998.5</v>
      </c>
      <c r="B720" s="27" t="str">
        <f>MONTH(Table1[[#This Row],[Trading Interval]])&amp; "/" &amp; DAY(Table1[[#This Row],[Trading Interval]]) &amp; "/" &amp; YEAR(Table1[[#This Row],[Trading Interval]])</f>
        <v>12/26/2018</v>
      </c>
      <c r="C720" s="224">
        <f>CHOOSE(MONTH(Table1[[#This Row],[Date]]),1,1,1,2,2,2,3,3,3,4,4,4)</f>
        <v>4</v>
      </c>
      <c r="D720" s="27" t="str">
        <f>TEXT(Table1[[#This Row],[Date]],"mmmm")</f>
        <v>December</v>
      </c>
      <c r="E720" s="28">
        <v>1948.48549999999</v>
      </c>
      <c r="F720" s="29">
        <v>38.960833333333298</v>
      </c>
      <c r="G720" s="30">
        <f t="shared" si="18"/>
        <v>12</v>
      </c>
      <c r="H720" s="30" t="s">
        <v>63</v>
      </c>
      <c r="I720" s="29"/>
      <c r="BL720" s="178"/>
      <c r="BM720" s="179"/>
      <c r="BN720" s="207"/>
      <c r="DG720" s="178"/>
      <c r="DH720" s="179"/>
    </row>
    <row r="721" spans="1:112" ht="14.25" customHeight="1">
      <c r="A721" s="27">
        <v>41999</v>
      </c>
      <c r="B721" s="27" t="str">
        <f>MONTH(Table1[[#This Row],[Trading Interval]])&amp; "/" &amp; DAY(Table1[[#This Row],[Trading Interval]]) &amp; "/" &amp; YEAR(Table1[[#This Row],[Trading Interval]])</f>
        <v>12/27/2018</v>
      </c>
      <c r="C721" s="224">
        <f>CHOOSE(MONTH(Table1[[#This Row],[Date]]),1,1,1,2,2,2,3,3,3,4,4,4)</f>
        <v>4</v>
      </c>
      <c r="D721" s="27" t="str">
        <f>TEXT(Table1[[#This Row],[Date]],"mmmm")</f>
        <v>December</v>
      </c>
      <c r="E721" s="28">
        <v>1686.002375</v>
      </c>
      <c r="F721" s="29">
        <v>40.265416666666603</v>
      </c>
      <c r="G721" s="30">
        <f t="shared" si="18"/>
        <v>12</v>
      </c>
      <c r="H721" s="30" t="s">
        <v>63</v>
      </c>
      <c r="I721" s="29"/>
      <c r="BL721" s="176"/>
      <c r="BM721" s="177"/>
      <c r="BN721" s="206"/>
      <c r="DG721" s="176"/>
      <c r="DH721" s="177"/>
    </row>
    <row r="722" spans="1:112" ht="14.25" customHeight="1">
      <c r="A722" s="27">
        <v>41999.5</v>
      </c>
      <c r="B722" s="27" t="str">
        <f>MONTH(Table1[[#This Row],[Trading Interval]])&amp; "/" &amp; DAY(Table1[[#This Row],[Trading Interval]]) &amp; "/" &amp; YEAR(Table1[[#This Row],[Trading Interval]])</f>
        <v>12/27/2018</v>
      </c>
      <c r="C722" s="224">
        <f>CHOOSE(MONTH(Table1[[#This Row],[Date]]),1,1,1,2,2,2,3,3,3,4,4,4)</f>
        <v>4</v>
      </c>
      <c r="D722" s="27" t="str">
        <f>TEXT(Table1[[#This Row],[Date]],"mmmm")</f>
        <v>December</v>
      </c>
      <c r="E722" s="28">
        <v>2049.07045833333</v>
      </c>
      <c r="F722" s="29">
        <v>42.8674999999999</v>
      </c>
      <c r="G722" s="30">
        <f t="shared" si="18"/>
        <v>12</v>
      </c>
      <c r="H722" s="30" t="s">
        <v>63</v>
      </c>
      <c r="I722" s="29"/>
      <c r="BL722" s="178"/>
      <c r="BM722" s="179"/>
      <c r="BN722" s="207"/>
      <c r="DG722" s="178"/>
      <c r="DH722" s="179"/>
    </row>
    <row r="723" spans="1:112" ht="14.25" customHeight="1">
      <c r="A723" s="27">
        <v>42000</v>
      </c>
      <c r="B723" s="27" t="str">
        <f>MONTH(Table1[[#This Row],[Trading Interval]])&amp; "/" &amp; DAY(Table1[[#This Row],[Trading Interval]]) &amp; "/" &amp; YEAR(Table1[[#This Row],[Trading Interval]])</f>
        <v>12/28/2018</v>
      </c>
      <c r="C723" s="224">
        <f>CHOOSE(MONTH(Table1[[#This Row],[Date]]),1,1,1,2,2,2,3,3,3,4,4,4)</f>
        <v>4</v>
      </c>
      <c r="D723" s="27" t="str">
        <f>TEXT(Table1[[#This Row],[Date]],"mmmm")</f>
        <v>December</v>
      </c>
      <c r="E723" s="28">
        <v>1898.9733333333299</v>
      </c>
      <c r="F723" s="29">
        <v>49.396249999999903</v>
      </c>
      <c r="G723" s="30">
        <f t="shared" si="18"/>
        <v>12</v>
      </c>
      <c r="H723" s="30" t="s">
        <v>63</v>
      </c>
      <c r="I723" s="29"/>
      <c r="BL723" s="176"/>
      <c r="BM723" s="177"/>
      <c r="BN723" s="206"/>
      <c r="DG723" s="176"/>
      <c r="DH723" s="177"/>
    </row>
    <row r="724" spans="1:112" ht="14.25" customHeight="1">
      <c r="A724" s="27">
        <v>42000.5</v>
      </c>
      <c r="B724" s="27" t="str">
        <f>MONTH(Table1[[#This Row],[Trading Interval]])&amp; "/" &amp; DAY(Table1[[#This Row],[Trading Interval]]) &amp; "/" &amp; YEAR(Table1[[#This Row],[Trading Interval]])</f>
        <v>12/28/2018</v>
      </c>
      <c r="C724" s="224">
        <f>CHOOSE(MONTH(Table1[[#This Row],[Date]]),1,1,1,2,2,2,3,3,3,4,4,4)</f>
        <v>4</v>
      </c>
      <c r="D724" s="27" t="str">
        <f>TEXT(Table1[[#This Row],[Date]],"mmmm")</f>
        <v>December</v>
      </c>
      <c r="E724" s="28">
        <v>2160.0101249999998</v>
      </c>
      <c r="F724" s="29">
        <v>41.455833333333302</v>
      </c>
      <c r="G724" s="30">
        <f t="shared" si="18"/>
        <v>12</v>
      </c>
      <c r="H724" s="30" t="s">
        <v>63</v>
      </c>
      <c r="I724" s="29"/>
      <c r="BL724" s="178"/>
      <c r="BM724" s="179"/>
      <c r="BN724" s="207"/>
      <c r="DG724" s="178"/>
      <c r="DH724" s="179"/>
    </row>
    <row r="725" spans="1:112" ht="14.25" customHeight="1">
      <c r="A725" s="27">
        <v>42001</v>
      </c>
      <c r="B725" s="27" t="str">
        <f>MONTH(Table1[[#This Row],[Trading Interval]])&amp; "/" &amp; DAY(Table1[[#This Row],[Trading Interval]]) &amp; "/" &amp; YEAR(Table1[[#This Row],[Trading Interval]])</f>
        <v>12/29/2018</v>
      </c>
      <c r="C725" s="224">
        <f>CHOOSE(MONTH(Table1[[#This Row],[Date]]),1,1,1,2,2,2,3,3,3,4,4,4)</f>
        <v>4</v>
      </c>
      <c r="D725" s="27" t="str">
        <f>TEXT(Table1[[#This Row],[Date]],"mmmm")</f>
        <v>December</v>
      </c>
      <c r="E725" s="28">
        <v>1749.8718636363601</v>
      </c>
      <c r="F725" s="29">
        <v>33.367727272727201</v>
      </c>
      <c r="G725" s="30">
        <f t="shared" si="18"/>
        <v>12</v>
      </c>
      <c r="H725" s="30" t="s">
        <v>63</v>
      </c>
      <c r="I725" s="29"/>
      <c r="BL725" s="176"/>
      <c r="BM725" s="177"/>
      <c r="BN725" s="206"/>
      <c r="DG725" s="176"/>
      <c r="DH725" s="177"/>
    </row>
    <row r="726" spans="1:112" ht="14.25" customHeight="1">
      <c r="A726" s="27">
        <v>42001.5</v>
      </c>
      <c r="B726" s="27" t="str">
        <f>MONTH(Table1[[#This Row],[Trading Interval]])&amp; "/" &amp; DAY(Table1[[#This Row],[Trading Interval]]) &amp; "/" &amp; YEAR(Table1[[#This Row],[Trading Interval]])</f>
        <v>12/29/2018</v>
      </c>
      <c r="C726" s="224">
        <f>CHOOSE(MONTH(Table1[[#This Row],[Date]]),1,1,1,2,2,2,3,3,3,4,4,4)</f>
        <v>4</v>
      </c>
      <c r="D726" s="27" t="str">
        <f>TEXT(Table1[[#This Row],[Date]],"mmmm")</f>
        <v>December</v>
      </c>
      <c r="E726" s="28">
        <v>2125.4543749999998</v>
      </c>
      <c r="F726" s="29">
        <v>43.60125</v>
      </c>
      <c r="G726" s="30">
        <f t="shared" si="18"/>
        <v>12</v>
      </c>
      <c r="H726" s="30" t="s">
        <v>63</v>
      </c>
      <c r="I726" s="29"/>
      <c r="BL726" s="178"/>
      <c r="BM726" s="179"/>
      <c r="BN726" s="207"/>
      <c r="DG726" s="178"/>
      <c r="DH726" s="179"/>
    </row>
    <row r="727" spans="1:112" ht="14.25" customHeight="1">
      <c r="A727" s="27">
        <v>42002</v>
      </c>
      <c r="B727" s="27" t="str">
        <f>MONTH(Table1[[#This Row],[Trading Interval]])&amp; "/" &amp; DAY(Table1[[#This Row],[Trading Interval]]) &amp; "/" &amp; YEAR(Table1[[#This Row],[Trading Interval]])</f>
        <v>12/30/2018</v>
      </c>
      <c r="C727" s="224">
        <f>CHOOSE(MONTH(Table1[[#This Row],[Date]]),1,1,1,2,2,2,3,3,3,4,4,4)</f>
        <v>4</v>
      </c>
      <c r="D727" s="27" t="str">
        <f>TEXT(Table1[[#This Row],[Date]],"mmmm")</f>
        <v>December</v>
      </c>
      <c r="E727" s="28">
        <v>1779.80779166666</v>
      </c>
      <c r="F727" s="29">
        <v>45.102083333333297</v>
      </c>
      <c r="G727" s="30">
        <f t="shared" si="18"/>
        <v>12</v>
      </c>
      <c r="H727" s="30" t="s">
        <v>63</v>
      </c>
      <c r="I727" s="29"/>
      <c r="BL727" s="176"/>
      <c r="BM727" s="177"/>
      <c r="BN727" s="206"/>
      <c r="DG727" s="176"/>
      <c r="DH727" s="177"/>
    </row>
    <row r="728" spans="1:112" ht="14.25" customHeight="1">
      <c r="A728" s="27">
        <v>42002.5</v>
      </c>
      <c r="B728" s="27" t="str">
        <f>MONTH(Table1[[#This Row],[Trading Interval]])&amp; "/" &amp; DAY(Table1[[#This Row],[Trading Interval]]) &amp; "/" &amp; YEAR(Table1[[#This Row],[Trading Interval]])</f>
        <v>12/30/2018</v>
      </c>
      <c r="C728" s="224">
        <f>CHOOSE(MONTH(Table1[[#This Row],[Date]]),1,1,1,2,2,2,3,3,3,4,4,4)</f>
        <v>4</v>
      </c>
      <c r="D728" s="27" t="str">
        <f>TEXT(Table1[[#This Row],[Date]],"mmmm")</f>
        <v>December</v>
      </c>
      <c r="E728" s="28">
        <v>2286.2164166666598</v>
      </c>
      <c r="F728" s="29">
        <v>48.505416666666598</v>
      </c>
      <c r="G728" s="30">
        <f t="shared" si="18"/>
        <v>12</v>
      </c>
      <c r="H728" s="30" t="s">
        <v>63</v>
      </c>
      <c r="I728" s="29"/>
      <c r="BL728" s="178"/>
      <c r="BM728" s="179"/>
      <c r="BN728" s="207"/>
      <c r="DG728" s="178"/>
      <c r="DH728" s="179"/>
    </row>
    <row r="729" spans="1:112" ht="14.25" customHeight="1">
      <c r="A729" s="27">
        <v>42003</v>
      </c>
      <c r="B729" s="27" t="str">
        <f>MONTH(Table1[[#This Row],[Trading Interval]])&amp; "/" &amp; DAY(Table1[[#This Row],[Trading Interval]]) &amp; "/" &amp; YEAR(Table1[[#This Row],[Trading Interval]])</f>
        <v>12/31/2018</v>
      </c>
      <c r="C729" s="224">
        <f>CHOOSE(MONTH(Table1[[#This Row],[Date]]),1,1,1,2,2,2,3,3,3,4,4,4)</f>
        <v>4</v>
      </c>
      <c r="D729" s="27" t="str">
        <f>TEXT(Table1[[#This Row],[Date]],"mmmm")</f>
        <v>December</v>
      </c>
      <c r="E729" s="28">
        <v>1982.47729166666</v>
      </c>
      <c r="F729" s="29">
        <v>40.7454166666666</v>
      </c>
      <c r="G729" s="30">
        <f t="shared" si="18"/>
        <v>12</v>
      </c>
      <c r="H729" s="30" t="s">
        <v>63</v>
      </c>
      <c r="I729" s="29"/>
      <c r="BL729" s="176"/>
      <c r="BM729" s="177"/>
      <c r="BN729" s="206"/>
      <c r="DG729" s="176"/>
      <c r="DH729" s="177"/>
    </row>
    <row r="730" spans="1:112" ht="14.25" customHeight="1">
      <c r="A730" s="27">
        <v>42003.5</v>
      </c>
      <c r="B730" s="27" t="str">
        <f>MONTH(Table1[[#This Row],[Trading Interval]])&amp; "/" &amp; DAY(Table1[[#This Row],[Trading Interval]]) &amp; "/" &amp; YEAR(Table1[[#This Row],[Trading Interval]])</f>
        <v>12/31/2018</v>
      </c>
      <c r="C730" s="224">
        <f>CHOOSE(MONTH(Table1[[#This Row],[Date]]),1,1,1,2,2,2,3,3,3,4,4,4)</f>
        <v>4</v>
      </c>
      <c r="D730" s="27" t="str">
        <f>TEXT(Table1[[#This Row],[Date]],"mmmm")</f>
        <v>December</v>
      </c>
      <c r="E730" s="28">
        <v>2385.11704166666</v>
      </c>
      <c r="F730" s="29">
        <v>52.2662499999999</v>
      </c>
      <c r="G730" s="30">
        <f t="shared" si="18"/>
        <v>12</v>
      </c>
      <c r="H730" s="30" t="s">
        <v>63</v>
      </c>
      <c r="I730" s="29"/>
      <c r="BL730" s="178"/>
      <c r="BM730" s="179"/>
      <c r="BN730" s="207"/>
      <c r="DG730" s="178"/>
      <c r="DH730" s="179"/>
    </row>
    <row r="731" spans="1:112" ht="14.25" customHeight="1">
      <c r="A731" s="27">
        <v>42004</v>
      </c>
      <c r="B731" s="27" t="str">
        <f>MONTH(Table1[[#This Row],[Trading Interval]])&amp; "/" &amp; DAY(Table1[[#This Row],[Trading Interval]]) &amp; "/" &amp; YEAR(Table1[[#This Row],[Trading Interval]])</f>
        <v>1/1/2019</v>
      </c>
      <c r="C731" s="224">
        <f>CHOOSE(MONTH(Table1[[#This Row],[Date]]),1,1,1,2,2,2,3,3,3,4,4,4)</f>
        <v>1</v>
      </c>
      <c r="D731" s="27" t="str">
        <f>TEXT(Table1[[#This Row],[Date]],"mmmm")</f>
        <v>January</v>
      </c>
      <c r="E731" s="28">
        <v>1959.6472916666601</v>
      </c>
      <c r="F731" s="29">
        <v>44.889583333333299</v>
      </c>
      <c r="G731" s="30">
        <f t="shared" si="18"/>
        <v>1</v>
      </c>
      <c r="H731" s="30" t="s">
        <v>63</v>
      </c>
      <c r="I731" s="29"/>
      <c r="BL731" s="176"/>
      <c r="BM731" s="177"/>
      <c r="BN731" s="206"/>
      <c r="DG731" s="176"/>
      <c r="DH731" s="177"/>
    </row>
    <row r="732" spans="1:112" ht="14.25" customHeight="1">
      <c r="A732" s="27">
        <v>42004.5</v>
      </c>
      <c r="B732" s="27" t="str">
        <f>MONTH(Table1[[#This Row],[Trading Interval]])&amp; "/" &amp; DAY(Table1[[#This Row],[Trading Interval]]) &amp; "/" &amp; YEAR(Table1[[#This Row],[Trading Interval]])</f>
        <v>1/1/2019</v>
      </c>
      <c r="C732" s="224">
        <f>CHOOSE(MONTH(Table1[[#This Row],[Date]]),1,1,1,2,2,2,3,3,3,4,4,4)</f>
        <v>1</v>
      </c>
      <c r="D732" s="27" t="str">
        <f>TEXT(Table1[[#This Row],[Date]],"mmmm")</f>
        <v>January</v>
      </c>
      <c r="E732" s="28">
        <v>2134.0819999999999</v>
      </c>
      <c r="F732" s="29">
        <v>42.499583333333298</v>
      </c>
      <c r="G732" s="30">
        <f t="shared" si="18"/>
        <v>1</v>
      </c>
      <c r="H732" s="30" t="s">
        <v>63</v>
      </c>
      <c r="I732" s="29"/>
      <c r="BL732" s="178"/>
      <c r="BM732" s="179"/>
      <c r="BN732" s="207"/>
      <c r="DG732" s="178"/>
      <c r="DH732" s="179"/>
    </row>
    <row r="733" spans="1:112" ht="14.25" customHeight="1">
      <c r="A733" s="27">
        <v>41640</v>
      </c>
      <c r="B733" s="27" t="str">
        <f>MONTH(Table1[[#This Row],[Trading Interval]])&amp; "/" &amp; DAY(Table1[[#This Row],[Trading Interval]]) &amp; "/" &amp; YEAR(Table1[[#This Row],[Trading Interval]])</f>
        <v>1/2/2018</v>
      </c>
      <c r="C733" s="224">
        <f>CHOOSE(MONTH(Table1[[#This Row],[Date]]),1,1,1,2,2,2,3,3,3,4,4,4)</f>
        <v>1</v>
      </c>
      <c r="D733" s="27" t="str">
        <f>TEXT(Table1[[#This Row],[Date]],"mmmm")</f>
        <v>January</v>
      </c>
      <c r="E733" s="28">
        <v>2814.7105606124901</v>
      </c>
      <c r="F733" s="29">
        <v>108.18749999999901</v>
      </c>
      <c r="G733" s="30">
        <v>1</v>
      </c>
      <c r="H733" s="30" t="s">
        <v>64</v>
      </c>
      <c r="I733" s="262"/>
      <c r="BL733" s="176"/>
      <c r="BM733" s="177"/>
      <c r="BN733" s="206"/>
      <c r="DG733" s="176"/>
      <c r="DH733" s="177"/>
    </row>
    <row r="734" spans="1:112" ht="14.25" customHeight="1">
      <c r="A734" s="27">
        <v>41640.5</v>
      </c>
      <c r="B734" s="27" t="str">
        <f>MONTH(Table1[[#This Row],[Trading Interval]])&amp; "/" &amp; DAY(Table1[[#This Row],[Trading Interval]]) &amp; "/" &amp; YEAR(Table1[[#This Row],[Trading Interval]])</f>
        <v>1/2/2018</v>
      </c>
      <c r="C734" s="224">
        <f>CHOOSE(MONTH(Table1[[#This Row],[Date]]),1,1,1,2,2,2,3,3,3,4,4,4)</f>
        <v>1</v>
      </c>
      <c r="D734" s="27" t="str">
        <f>TEXT(Table1[[#This Row],[Date]],"mmmm")</f>
        <v>January</v>
      </c>
      <c r="E734" s="28">
        <v>2820.15931286666</v>
      </c>
      <c r="F734" s="29">
        <v>111.245</v>
      </c>
      <c r="G734" s="30">
        <v>1</v>
      </c>
      <c r="H734" s="30" t="s">
        <v>64</v>
      </c>
      <c r="I734" s="262"/>
      <c r="BL734" s="178"/>
      <c r="BM734" s="179"/>
      <c r="BN734" s="207"/>
      <c r="DG734" s="178"/>
      <c r="DH734" s="179"/>
    </row>
    <row r="735" spans="1:112" ht="14.25" customHeight="1">
      <c r="A735" s="27">
        <v>41641</v>
      </c>
      <c r="B735" s="27" t="str">
        <f>MONTH(Table1[[#This Row],[Trading Interval]])&amp; "/" &amp; DAY(Table1[[#This Row],[Trading Interval]]) &amp; "/" &amp; YEAR(Table1[[#This Row],[Trading Interval]])</f>
        <v>1/3/2018</v>
      </c>
      <c r="C735" s="224">
        <f>CHOOSE(MONTH(Table1[[#This Row],[Date]]),1,1,1,2,2,2,3,3,3,4,4,4)</f>
        <v>1</v>
      </c>
      <c r="D735" s="27" t="str">
        <f>TEXT(Table1[[#This Row],[Date]],"mmmm")</f>
        <v>January</v>
      </c>
      <c r="E735" s="28">
        <v>2147.3532233291598</v>
      </c>
      <c r="F735" s="29">
        <v>110.51333333333299</v>
      </c>
      <c r="G735" s="30">
        <v>1</v>
      </c>
      <c r="H735" s="30" t="s">
        <v>64</v>
      </c>
      <c r="I735" s="262"/>
      <c r="BL735" s="176"/>
      <c r="BM735" s="177"/>
      <c r="BN735" s="206"/>
      <c r="DG735" s="176"/>
      <c r="DH735" s="177"/>
    </row>
    <row r="736" spans="1:112" ht="14.25" customHeight="1">
      <c r="A736" s="27">
        <v>41641.5</v>
      </c>
      <c r="B736" s="27" t="str">
        <f>MONTH(Table1[[#This Row],[Trading Interval]])&amp; "/" &amp; DAY(Table1[[#This Row],[Trading Interval]]) &amp; "/" &amp; YEAR(Table1[[#This Row],[Trading Interval]])</f>
        <v>1/3/2018</v>
      </c>
      <c r="C736" s="224">
        <f>CHOOSE(MONTH(Table1[[#This Row],[Date]]),1,1,1,2,2,2,3,3,3,4,4,4)</f>
        <v>1</v>
      </c>
      <c r="D736" s="27" t="str">
        <f>TEXT(Table1[[#This Row],[Date]],"mmmm")</f>
        <v>January</v>
      </c>
      <c r="E736" s="28">
        <v>2545.3108069374898</v>
      </c>
      <c r="F736" s="29">
        <v>109.41500000000001</v>
      </c>
      <c r="G736" s="30">
        <v>1</v>
      </c>
      <c r="H736" s="30" t="s">
        <v>64</v>
      </c>
      <c r="I736" s="262"/>
      <c r="BL736" s="178"/>
      <c r="BM736" s="179"/>
      <c r="BN736" s="207"/>
      <c r="DG736" s="178"/>
      <c r="DH736" s="179"/>
    </row>
    <row r="737" spans="1:112" ht="14.25" customHeight="1">
      <c r="A737" s="27">
        <v>41642</v>
      </c>
      <c r="B737" s="27" t="str">
        <f>MONTH(Table1[[#This Row],[Trading Interval]])&amp; "/" &amp; DAY(Table1[[#This Row],[Trading Interval]]) &amp; "/" &amp; YEAR(Table1[[#This Row],[Trading Interval]])</f>
        <v>1/4/2018</v>
      </c>
      <c r="C737" s="224">
        <f>CHOOSE(MONTH(Table1[[#This Row],[Date]]),1,1,1,2,2,2,3,3,3,4,4,4)</f>
        <v>1</v>
      </c>
      <c r="D737" s="27" t="str">
        <f>TEXT(Table1[[#This Row],[Date]],"mmmm")</f>
        <v>January</v>
      </c>
      <c r="E737" s="28">
        <v>2222.4136193208301</v>
      </c>
      <c r="F737" s="29">
        <v>109.898333333333</v>
      </c>
      <c r="G737" s="30">
        <v>1</v>
      </c>
      <c r="H737" s="30" t="s">
        <v>64</v>
      </c>
      <c r="I737" s="262"/>
      <c r="BL737" s="176"/>
      <c r="BM737" s="177"/>
      <c r="BN737" s="206"/>
      <c r="DG737" s="176"/>
      <c r="DH737" s="177"/>
    </row>
    <row r="738" spans="1:112" ht="14.25" customHeight="1">
      <c r="A738" s="27">
        <v>41642.5</v>
      </c>
      <c r="B738" s="27" t="str">
        <f>MONTH(Table1[[#This Row],[Trading Interval]])&amp; "/" &amp; DAY(Table1[[#This Row],[Trading Interval]]) &amp; "/" &amp; YEAR(Table1[[#This Row],[Trading Interval]])</f>
        <v>1/4/2018</v>
      </c>
      <c r="C738" s="224">
        <f>CHOOSE(MONTH(Table1[[#This Row],[Date]]),1,1,1,2,2,2,3,3,3,4,4,4)</f>
        <v>1</v>
      </c>
      <c r="D738" s="27" t="str">
        <f>TEXT(Table1[[#This Row],[Date]],"mmmm")</f>
        <v>January</v>
      </c>
      <c r="E738" s="28">
        <v>2257.3158007708298</v>
      </c>
      <c r="F738" s="29">
        <v>111.870833333333</v>
      </c>
      <c r="G738" s="30">
        <v>1</v>
      </c>
      <c r="H738" s="30" t="s">
        <v>64</v>
      </c>
      <c r="I738" s="262"/>
      <c r="BL738" s="178"/>
      <c r="BM738" s="179"/>
      <c r="BN738" s="207"/>
      <c r="DG738" s="178"/>
      <c r="DH738" s="179"/>
    </row>
    <row r="739" spans="1:112" ht="14.25" customHeight="1">
      <c r="A739" s="27">
        <v>41643</v>
      </c>
      <c r="B739" s="27" t="str">
        <f>MONTH(Table1[[#This Row],[Trading Interval]])&amp; "/" &amp; DAY(Table1[[#This Row],[Trading Interval]]) &amp; "/" &amp; YEAR(Table1[[#This Row],[Trading Interval]])</f>
        <v>1/5/2018</v>
      </c>
      <c r="C739" s="224">
        <f>CHOOSE(MONTH(Table1[[#This Row],[Date]]),1,1,1,2,2,2,3,3,3,4,4,4)</f>
        <v>1</v>
      </c>
      <c r="D739" s="27" t="str">
        <f>TEXT(Table1[[#This Row],[Date]],"mmmm")</f>
        <v>January</v>
      </c>
      <c r="E739" s="28">
        <v>2032.198344465</v>
      </c>
      <c r="F739" s="29">
        <v>108.64100000000001</v>
      </c>
      <c r="G739" s="30">
        <v>1</v>
      </c>
      <c r="H739" s="30" t="s">
        <v>64</v>
      </c>
      <c r="I739" s="262"/>
      <c r="BL739" s="176"/>
      <c r="BM739" s="177"/>
      <c r="BN739" s="206"/>
      <c r="DG739" s="176"/>
      <c r="DH739" s="177"/>
    </row>
    <row r="740" spans="1:112" ht="14.25" customHeight="1">
      <c r="A740" s="27">
        <v>41643.5</v>
      </c>
      <c r="B740" s="27" t="str">
        <f>MONTH(Table1[[#This Row],[Trading Interval]])&amp; "/" &amp; DAY(Table1[[#This Row],[Trading Interval]]) &amp; "/" &amp; YEAR(Table1[[#This Row],[Trading Interval]])</f>
        <v>1/5/2018</v>
      </c>
      <c r="C740" s="224">
        <f>CHOOSE(MONTH(Table1[[#This Row],[Date]]),1,1,1,2,2,2,3,3,3,4,4,4)</f>
        <v>1</v>
      </c>
      <c r="D740" s="27" t="str">
        <f>TEXT(Table1[[#This Row],[Date]],"mmmm")</f>
        <v>January</v>
      </c>
      <c r="E740" s="28">
        <v>2117.8163037374902</v>
      </c>
      <c r="F740" s="29">
        <v>112.47499999999999</v>
      </c>
      <c r="G740" s="30">
        <v>1</v>
      </c>
      <c r="H740" s="30" t="s">
        <v>64</v>
      </c>
      <c r="I740" s="262"/>
      <c r="BL740" s="178"/>
      <c r="BM740" s="179"/>
      <c r="BN740" s="207"/>
      <c r="DG740" s="178"/>
      <c r="DH740" s="179"/>
    </row>
    <row r="741" spans="1:112" ht="14.25" customHeight="1">
      <c r="A741" s="27">
        <v>41644</v>
      </c>
      <c r="B741" s="27" t="str">
        <f>MONTH(Table1[[#This Row],[Trading Interval]])&amp; "/" &amp; DAY(Table1[[#This Row],[Trading Interval]]) &amp; "/" &amp; YEAR(Table1[[#This Row],[Trading Interval]])</f>
        <v>1/6/2018</v>
      </c>
      <c r="C741" s="224">
        <f>CHOOSE(MONTH(Table1[[#This Row],[Date]]),1,1,1,2,2,2,3,3,3,4,4,4)</f>
        <v>1</v>
      </c>
      <c r="D741" s="27" t="str">
        <f>TEXT(Table1[[#This Row],[Date]],"mmmm")</f>
        <v>January</v>
      </c>
      <c r="E741" s="28">
        <v>1881.9500175666601</v>
      </c>
      <c r="F741" s="29">
        <v>111.09333333333301</v>
      </c>
      <c r="G741" s="30">
        <v>1</v>
      </c>
      <c r="H741" s="30" t="s">
        <v>64</v>
      </c>
      <c r="I741" s="262"/>
      <c r="BL741" s="176"/>
      <c r="BM741" s="177"/>
      <c r="BN741" s="206"/>
      <c r="DG741" s="176"/>
      <c r="DH741" s="177"/>
    </row>
    <row r="742" spans="1:112" ht="14.25" customHeight="1">
      <c r="A742" s="27">
        <v>41644.5</v>
      </c>
      <c r="B742" s="27" t="str">
        <f>MONTH(Table1[[#This Row],[Trading Interval]])&amp; "/" &amp; DAY(Table1[[#This Row],[Trading Interval]]) &amp; "/" &amp; YEAR(Table1[[#This Row],[Trading Interval]])</f>
        <v>1/6/2018</v>
      </c>
      <c r="C742" s="224">
        <f>CHOOSE(MONTH(Table1[[#This Row],[Date]]),1,1,1,2,2,2,3,3,3,4,4,4)</f>
        <v>1</v>
      </c>
      <c r="D742" s="27" t="str">
        <f>TEXT(Table1[[#This Row],[Date]],"mmmm")</f>
        <v>January</v>
      </c>
      <c r="E742" s="28">
        <v>2576.3438875909001</v>
      </c>
      <c r="F742" s="29">
        <v>111.433636363636</v>
      </c>
      <c r="G742" s="30">
        <v>1</v>
      </c>
      <c r="H742" s="30" t="s">
        <v>64</v>
      </c>
      <c r="I742" s="262"/>
      <c r="BL742" s="178"/>
      <c r="BM742" s="179"/>
      <c r="BN742" s="207"/>
      <c r="DG742" s="178"/>
      <c r="DH742" s="179"/>
    </row>
    <row r="743" spans="1:112" ht="14.25" customHeight="1">
      <c r="A743" s="27">
        <v>41645</v>
      </c>
      <c r="B743" s="27" t="str">
        <f>MONTH(Table1[[#This Row],[Trading Interval]])&amp; "/" &amp; DAY(Table1[[#This Row],[Trading Interval]]) &amp; "/" &amp; YEAR(Table1[[#This Row],[Trading Interval]])</f>
        <v>1/7/2018</v>
      </c>
      <c r="C743" s="224">
        <f>CHOOSE(MONTH(Table1[[#This Row],[Date]]),1,1,1,2,2,2,3,3,3,4,4,4)</f>
        <v>1</v>
      </c>
      <c r="D743" s="27" t="str">
        <f>TEXT(Table1[[#This Row],[Date]],"mmmm")</f>
        <v>January</v>
      </c>
      <c r="E743" s="28">
        <v>2044.66478628499</v>
      </c>
      <c r="F743" s="29">
        <v>110.70699999999999</v>
      </c>
      <c r="G743" s="30">
        <v>1</v>
      </c>
      <c r="H743" s="30" t="s">
        <v>64</v>
      </c>
      <c r="I743" s="262"/>
      <c r="BL743" s="176"/>
      <c r="BM743" s="177"/>
      <c r="BN743" s="206"/>
      <c r="DG743" s="176"/>
      <c r="DH743" s="177"/>
    </row>
    <row r="744" spans="1:112" ht="14.25" customHeight="1">
      <c r="A744" s="27">
        <v>41645.5</v>
      </c>
      <c r="B744" s="27" t="str">
        <f>MONTH(Table1[[#This Row],[Trading Interval]])&amp; "/" &amp; DAY(Table1[[#This Row],[Trading Interval]]) &amp; "/" &amp; YEAR(Table1[[#This Row],[Trading Interval]])</f>
        <v>1/7/2018</v>
      </c>
      <c r="C744" s="224">
        <f>CHOOSE(MONTH(Table1[[#This Row],[Date]]),1,1,1,2,2,2,3,3,3,4,4,4)</f>
        <v>1</v>
      </c>
      <c r="D744" s="27" t="str">
        <f>TEXT(Table1[[#This Row],[Date]],"mmmm")</f>
        <v>January</v>
      </c>
      <c r="E744" s="28">
        <v>2868.9563182708298</v>
      </c>
      <c r="F744" s="29">
        <v>108.410833333333</v>
      </c>
      <c r="G744" s="30">
        <v>1</v>
      </c>
      <c r="H744" s="30" t="s">
        <v>64</v>
      </c>
      <c r="I744" s="262"/>
      <c r="BL744" s="178"/>
      <c r="BM744" s="179"/>
      <c r="BN744" s="207"/>
      <c r="DG744" s="178"/>
      <c r="DH744" s="179"/>
    </row>
    <row r="745" spans="1:112" ht="14.25" customHeight="1">
      <c r="A745" s="27">
        <v>41646</v>
      </c>
      <c r="B745" s="27" t="str">
        <f>MONTH(Table1[[#This Row],[Trading Interval]])&amp; "/" &amp; DAY(Table1[[#This Row],[Trading Interval]]) &amp; "/" &amp; YEAR(Table1[[#This Row],[Trading Interval]])</f>
        <v>1/8/2018</v>
      </c>
      <c r="C745" s="224">
        <f>CHOOSE(MONTH(Table1[[#This Row],[Date]]),1,1,1,2,2,2,3,3,3,4,4,4)</f>
        <v>1</v>
      </c>
      <c r="D745" s="27" t="str">
        <f>TEXT(Table1[[#This Row],[Date]],"mmmm")</f>
        <v>January</v>
      </c>
      <c r="E745" s="28">
        <v>2472.6334011958302</v>
      </c>
      <c r="F745" s="29">
        <v>110.37583333333301</v>
      </c>
      <c r="G745" s="30">
        <v>1</v>
      </c>
      <c r="H745" s="30" t="s">
        <v>64</v>
      </c>
      <c r="I745" s="262"/>
      <c r="BL745" s="176"/>
      <c r="BM745" s="177"/>
      <c r="BN745" s="206"/>
      <c r="DG745" s="176"/>
      <c r="DH745" s="177"/>
    </row>
    <row r="746" spans="1:112" ht="14.25" customHeight="1">
      <c r="A746" s="27">
        <v>41646.5</v>
      </c>
      <c r="B746" s="27" t="str">
        <f>MONTH(Table1[[#This Row],[Trading Interval]])&amp; "/" &amp; DAY(Table1[[#This Row],[Trading Interval]]) &amp; "/" &amp; YEAR(Table1[[#This Row],[Trading Interval]])</f>
        <v>1/8/2018</v>
      </c>
      <c r="C746" s="224">
        <f>CHOOSE(MONTH(Table1[[#This Row],[Date]]),1,1,1,2,2,2,3,3,3,4,4,4)</f>
        <v>1</v>
      </c>
      <c r="D746" s="27" t="str">
        <f>TEXT(Table1[[#This Row],[Date]],"mmmm")</f>
        <v>January</v>
      </c>
      <c r="E746" s="28">
        <v>3299.9393580708202</v>
      </c>
      <c r="F746" s="29">
        <v>110.207499999999</v>
      </c>
      <c r="G746" s="30">
        <v>1</v>
      </c>
      <c r="H746" s="30" t="s">
        <v>64</v>
      </c>
      <c r="I746" s="262"/>
      <c r="BL746" s="178"/>
      <c r="BM746" s="179"/>
      <c r="BN746" s="207"/>
      <c r="DG746" s="178"/>
      <c r="DH746" s="179"/>
    </row>
    <row r="747" spans="1:112" ht="14.25" customHeight="1">
      <c r="A747" s="27">
        <v>41647</v>
      </c>
      <c r="B747" s="27" t="str">
        <f>MONTH(Table1[[#This Row],[Trading Interval]])&amp; "/" &amp; DAY(Table1[[#This Row],[Trading Interval]]) &amp; "/" &amp; YEAR(Table1[[#This Row],[Trading Interval]])</f>
        <v>1/9/2018</v>
      </c>
      <c r="C747" s="224">
        <f>CHOOSE(MONTH(Table1[[#This Row],[Date]]),1,1,1,2,2,2,3,3,3,4,4,4)</f>
        <v>1</v>
      </c>
      <c r="D747" s="27" t="str">
        <f>TEXT(Table1[[#This Row],[Date]],"mmmm")</f>
        <v>January</v>
      </c>
      <c r="E747" s="28">
        <v>2786.5475998083298</v>
      </c>
      <c r="F747" s="29">
        <v>111.74</v>
      </c>
      <c r="G747" s="30">
        <v>1</v>
      </c>
      <c r="H747" s="30" t="s">
        <v>64</v>
      </c>
      <c r="I747" s="262"/>
      <c r="BL747" s="176"/>
      <c r="BM747" s="177"/>
      <c r="BN747" s="206"/>
      <c r="DG747" s="176"/>
      <c r="DH747" s="177"/>
    </row>
    <row r="748" spans="1:112" ht="14.25" customHeight="1">
      <c r="A748" s="27">
        <v>41647.5</v>
      </c>
      <c r="B748" s="27" t="str">
        <f>MONTH(Table1[[#This Row],[Trading Interval]])&amp; "/" &amp; DAY(Table1[[#This Row],[Trading Interval]]) &amp; "/" &amp; YEAR(Table1[[#This Row],[Trading Interval]])</f>
        <v>1/9/2018</v>
      </c>
      <c r="C748" s="224">
        <f>CHOOSE(MONTH(Table1[[#This Row],[Date]]),1,1,1,2,2,2,3,3,3,4,4,4)</f>
        <v>1</v>
      </c>
      <c r="D748" s="27" t="str">
        <f>TEXT(Table1[[#This Row],[Date]],"mmmm")</f>
        <v>January</v>
      </c>
      <c r="E748" s="28">
        <v>3225.7517746541598</v>
      </c>
      <c r="F748" s="29">
        <v>111.213333333333</v>
      </c>
      <c r="G748" s="30">
        <v>1</v>
      </c>
      <c r="H748" s="30" t="s">
        <v>64</v>
      </c>
      <c r="I748" s="262"/>
      <c r="BL748" s="178"/>
      <c r="BM748" s="179"/>
      <c r="BN748" s="207"/>
      <c r="DG748" s="178"/>
      <c r="DH748" s="179"/>
    </row>
    <row r="749" spans="1:112" ht="14.25" customHeight="1">
      <c r="A749" s="27">
        <v>41648</v>
      </c>
      <c r="B749" s="27" t="str">
        <f>MONTH(Table1[[#This Row],[Trading Interval]])&amp; "/" &amp; DAY(Table1[[#This Row],[Trading Interval]]) &amp; "/" &amp; YEAR(Table1[[#This Row],[Trading Interval]])</f>
        <v>1/10/2018</v>
      </c>
      <c r="C749" s="224">
        <f>CHOOSE(MONTH(Table1[[#This Row],[Date]]),1,1,1,2,2,2,3,3,3,4,4,4)</f>
        <v>1</v>
      </c>
      <c r="D749" s="27" t="str">
        <f>TEXT(Table1[[#This Row],[Date]],"mmmm")</f>
        <v>January</v>
      </c>
      <c r="E749" s="28">
        <v>2425.1360756541599</v>
      </c>
      <c r="F749" s="29">
        <v>108.96833333333301</v>
      </c>
      <c r="G749" s="30">
        <v>1</v>
      </c>
      <c r="H749" s="30" t="s">
        <v>64</v>
      </c>
      <c r="I749" s="262"/>
      <c r="BL749" s="176"/>
      <c r="BM749" s="177"/>
      <c r="BN749" s="206"/>
      <c r="DG749" s="176"/>
      <c r="DH749" s="177"/>
    </row>
    <row r="750" spans="1:112" ht="14.25" customHeight="1">
      <c r="A750" s="27">
        <v>41648.5</v>
      </c>
      <c r="B750" s="27" t="str">
        <f>MONTH(Table1[[#This Row],[Trading Interval]])&amp; "/" &amp; DAY(Table1[[#This Row],[Trading Interval]]) &amp; "/" &amp; YEAR(Table1[[#This Row],[Trading Interval]])</f>
        <v>1/10/2018</v>
      </c>
      <c r="C750" s="224">
        <f>CHOOSE(MONTH(Table1[[#This Row],[Date]]),1,1,1,2,2,2,3,3,3,4,4,4)</f>
        <v>1</v>
      </c>
      <c r="D750" s="27" t="str">
        <f>TEXT(Table1[[#This Row],[Date]],"mmmm")</f>
        <v>January</v>
      </c>
      <c r="E750" s="28">
        <v>2401.8058121333302</v>
      </c>
      <c r="F750" s="29">
        <v>109.2625</v>
      </c>
      <c r="G750" s="30">
        <v>1</v>
      </c>
      <c r="H750" s="30" t="s">
        <v>64</v>
      </c>
      <c r="I750" s="262"/>
      <c r="BL750" s="178"/>
      <c r="BM750" s="179"/>
      <c r="BN750" s="207"/>
      <c r="DG750" s="178"/>
      <c r="DH750" s="179"/>
    </row>
    <row r="751" spans="1:112" ht="14.25" customHeight="1">
      <c r="A751" s="27">
        <v>41649</v>
      </c>
      <c r="B751" s="27" t="str">
        <f>MONTH(Table1[[#This Row],[Trading Interval]])&amp; "/" &amp; DAY(Table1[[#This Row],[Trading Interval]]) &amp; "/" &amp; YEAR(Table1[[#This Row],[Trading Interval]])</f>
        <v>1/11/2018</v>
      </c>
      <c r="C751" s="224">
        <f>CHOOSE(MONTH(Table1[[#This Row],[Date]]),1,1,1,2,2,2,3,3,3,4,4,4)</f>
        <v>1</v>
      </c>
      <c r="D751" s="27" t="str">
        <f>TEXT(Table1[[#This Row],[Date]],"mmmm")</f>
        <v>January</v>
      </c>
      <c r="E751" s="28">
        <v>2113.5125400799898</v>
      </c>
      <c r="F751" s="29">
        <v>110.199</v>
      </c>
      <c r="G751" s="30">
        <v>1</v>
      </c>
      <c r="H751" s="30" t="s">
        <v>64</v>
      </c>
      <c r="I751" s="262"/>
      <c r="BL751" s="176"/>
      <c r="BM751" s="177"/>
      <c r="BN751" s="206"/>
      <c r="DG751" s="176"/>
      <c r="DH751" s="177"/>
    </row>
    <row r="752" spans="1:112" ht="14.25" customHeight="1">
      <c r="A752" s="27">
        <v>41649.5</v>
      </c>
      <c r="B752" s="27" t="str">
        <f>MONTH(Table1[[#This Row],[Trading Interval]])&amp; "/" &amp; DAY(Table1[[#This Row],[Trading Interval]]) &amp; "/" &amp; YEAR(Table1[[#This Row],[Trading Interval]])</f>
        <v>1/11/2018</v>
      </c>
      <c r="C752" s="224">
        <f>CHOOSE(MONTH(Table1[[#This Row],[Date]]),1,1,1,2,2,2,3,3,3,4,4,4)</f>
        <v>1</v>
      </c>
      <c r="D752" s="27" t="str">
        <f>TEXT(Table1[[#This Row],[Date]],"mmmm")</f>
        <v>January</v>
      </c>
      <c r="E752" s="28">
        <v>2433.3480168166602</v>
      </c>
      <c r="F752" s="29">
        <v>111.273333333333</v>
      </c>
      <c r="G752" s="30">
        <v>1</v>
      </c>
      <c r="H752" s="30" t="s">
        <v>64</v>
      </c>
      <c r="I752" s="262"/>
      <c r="BL752" s="178"/>
      <c r="BM752" s="179"/>
      <c r="BN752" s="207"/>
      <c r="DG752" s="178"/>
      <c r="DH752" s="179"/>
    </row>
    <row r="753" spans="1:112" ht="14.25" customHeight="1">
      <c r="A753" s="27">
        <v>41650</v>
      </c>
      <c r="B753" s="27" t="str">
        <f>MONTH(Table1[[#This Row],[Trading Interval]])&amp; "/" &amp; DAY(Table1[[#This Row],[Trading Interval]]) &amp; "/" &amp; YEAR(Table1[[#This Row],[Trading Interval]])</f>
        <v>1/12/2018</v>
      </c>
      <c r="C753" s="224">
        <f>CHOOSE(MONTH(Table1[[#This Row],[Date]]),1,1,1,2,2,2,3,3,3,4,4,4)</f>
        <v>1</v>
      </c>
      <c r="D753" s="27" t="str">
        <f>TEXT(Table1[[#This Row],[Date]],"mmmm")</f>
        <v>January</v>
      </c>
      <c r="E753" s="28">
        <v>2189.0438997312399</v>
      </c>
      <c r="F753" s="29">
        <v>109.4875</v>
      </c>
      <c r="G753" s="30">
        <v>1</v>
      </c>
      <c r="H753" s="30" t="s">
        <v>64</v>
      </c>
      <c r="I753" s="262"/>
      <c r="BL753" s="176"/>
      <c r="BM753" s="177"/>
      <c r="BN753" s="206"/>
      <c r="DG753" s="176"/>
      <c r="DH753" s="177"/>
    </row>
    <row r="754" spans="1:112" ht="14.25" customHeight="1">
      <c r="A754" s="27">
        <v>41650.5</v>
      </c>
      <c r="B754" s="27" t="str">
        <f>MONTH(Table1[[#This Row],[Trading Interval]])&amp; "/" &amp; DAY(Table1[[#This Row],[Trading Interval]]) &amp; "/" &amp; YEAR(Table1[[#This Row],[Trading Interval]])</f>
        <v>1/12/2018</v>
      </c>
      <c r="C754" s="224">
        <f>CHOOSE(MONTH(Table1[[#This Row],[Date]]),1,1,1,2,2,2,3,3,3,4,4,4)</f>
        <v>1</v>
      </c>
      <c r="D754" s="27" t="str">
        <f>TEXT(Table1[[#This Row],[Date]],"mmmm")</f>
        <v>January</v>
      </c>
      <c r="E754" s="28">
        <v>2483.5657340083299</v>
      </c>
      <c r="F754" s="29">
        <v>110.505</v>
      </c>
      <c r="G754" s="30">
        <v>1</v>
      </c>
      <c r="H754" s="30" t="s">
        <v>64</v>
      </c>
      <c r="I754" s="262"/>
      <c r="BL754" s="178"/>
      <c r="BM754" s="179"/>
      <c r="BN754" s="207"/>
      <c r="DG754" s="178"/>
      <c r="DH754" s="179"/>
    </row>
    <row r="755" spans="1:112" ht="14.25" customHeight="1">
      <c r="A755" s="27">
        <v>41651</v>
      </c>
      <c r="B755" s="27" t="str">
        <f>MONTH(Table1[[#This Row],[Trading Interval]])&amp; "/" &amp; DAY(Table1[[#This Row],[Trading Interval]]) &amp; "/" &amp; YEAR(Table1[[#This Row],[Trading Interval]])</f>
        <v>1/13/2018</v>
      </c>
      <c r="C755" s="224">
        <f>CHOOSE(MONTH(Table1[[#This Row],[Date]]),1,1,1,2,2,2,3,3,3,4,4,4)</f>
        <v>1</v>
      </c>
      <c r="D755" s="27" t="str">
        <f>TEXT(Table1[[#This Row],[Date]],"mmmm")</f>
        <v>January</v>
      </c>
      <c r="E755" s="28">
        <v>1896.0243473666601</v>
      </c>
      <c r="F755" s="29">
        <v>109.098333333333</v>
      </c>
      <c r="G755" s="30">
        <v>1</v>
      </c>
      <c r="H755" s="30" t="s">
        <v>64</v>
      </c>
      <c r="I755" s="262"/>
      <c r="BL755" s="176"/>
      <c r="BM755" s="177"/>
      <c r="BN755" s="206"/>
      <c r="DG755" s="176"/>
      <c r="DH755" s="177"/>
    </row>
    <row r="756" spans="1:112" ht="14.25" customHeight="1">
      <c r="A756" s="27">
        <v>41651.5</v>
      </c>
      <c r="B756" s="27" t="str">
        <f>MONTH(Table1[[#This Row],[Trading Interval]])&amp; "/" &amp; DAY(Table1[[#This Row],[Trading Interval]]) &amp; "/" &amp; YEAR(Table1[[#This Row],[Trading Interval]])</f>
        <v>1/13/2018</v>
      </c>
      <c r="C756" s="224">
        <f>CHOOSE(MONTH(Table1[[#This Row],[Date]]),1,1,1,2,2,2,3,3,3,4,4,4)</f>
        <v>1</v>
      </c>
      <c r="D756" s="27" t="str">
        <f>TEXT(Table1[[#This Row],[Date]],"mmmm")</f>
        <v>January</v>
      </c>
      <c r="E756" s="28">
        <v>2615.8735382874902</v>
      </c>
      <c r="F756" s="29">
        <v>110.826666666666</v>
      </c>
      <c r="G756" s="30">
        <v>1</v>
      </c>
      <c r="H756" s="30" t="s">
        <v>64</v>
      </c>
      <c r="I756" s="262"/>
      <c r="BL756" s="178"/>
      <c r="BM756" s="179"/>
      <c r="BN756" s="207"/>
      <c r="DG756" s="178"/>
      <c r="DH756" s="179"/>
    </row>
    <row r="757" spans="1:112" ht="14.25" customHeight="1">
      <c r="A757" s="27">
        <v>41652</v>
      </c>
      <c r="B757" s="27" t="str">
        <f>MONTH(Table1[[#This Row],[Trading Interval]])&amp; "/" &amp; DAY(Table1[[#This Row],[Trading Interval]]) &amp; "/" &amp; YEAR(Table1[[#This Row],[Trading Interval]])</f>
        <v>1/14/2018</v>
      </c>
      <c r="C757" s="224">
        <f>CHOOSE(MONTH(Table1[[#This Row],[Date]]),1,1,1,2,2,2,3,3,3,4,4,4)</f>
        <v>1</v>
      </c>
      <c r="D757" s="27" t="str">
        <f>TEXT(Table1[[#This Row],[Date]],"mmmm")</f>
        <v>January</v>
      </c>
      <c r="E757" s="28">
        <v>1992.70477325416</v>
      </c>
      <c r="F757" s="29">
        <v>111.049166666666</v>
      </c>
      <c r="G757" s="30">
        <v>1</v>
      </c>
      <c r="H757" s="30" t="s">
        <v>64</v>
      </c>
      <c r="I757" s="262"/>
      <c r="BL757" s="176"/>
      <c r="BM757" s="177"/>
      <c r="BN757" s="206"/>
      <c r="DG757" s="176"/>
      <c r="DH757" s="177"/>
    </row>
    <row r="758" spans="1:112" ht="14.25" customHeight="1">
      <c r="A758" s="27">
        <v>41652.5</v>
      </c>
      <c r="B758" s="27" t="str">
        <f>MONTH(Table1[[#This Row],[Trading Interval]])&amp; "/" &amp; DAY(Table1[[#This Row],[Trading Interval]]) &amp; "/" &amp; YEAR(Table1[[#This Row],[Trading Interval]])</f>
        <v>1/14/2018</v>
      </c>
      <c r="C758" s="224">
        <f>CHOOSE(MONTH(Table1[[#This Row],[Date]]),1,1,1,2,2,2,3,3,3,4,4,4)</f>
        <v>1</v>
      </c>
      <c r="D758" s="27" t="str">
        <f>TEXT(Table1[[#This Row],[Date]],"mmmm")</f>
        <v>January</v>
      </c>
      <c r="E758" s="28">
        <v>2387.7880464916602</v>
      </c>
      <c r="F758" s="29">
        <v>109.829166666666</v>
      </c>
      <c r="G758" s="30">
        <v>1</v>
      </c>
      <c r="H758" s="30" t="s">
        <v>64</v>
      </c>
      <c r="I758" s="262"/>
      <c r="BL758" s="178"/>
      <c r="BM758" s="179"/>
      <c r="BN758" s="207"/>
      <c r="DG758" s="178"/>
      <c r="DH758" s="179"/>
    </row>
    <row r="759" spans="1:112" ht="14.25" customHeight="1">
      <c r="A759" s="27">
        <v>41653</v>
      </c>
      <c r="B759" s="27" t="str">
        <f>MONTH(Table1[[#This Row],[Trading Interval]])&amp; "/" &amp; DAY(Table1[[#This Row],[Trading Interval]]) &amp; "/" &amp; YEAR(Table1[[#This Row],[Trading Interval]])</f>
        <v>1/15/2018</v>
      </c>
      <c r="C759" s="224">
        <f>CHOOSE(MONTH(Table1[[#This Row],[Date]]),1,1,1,2,2,2,3,3,3,4,4,4)</f>
        <v>1</v>
      </c>
      <c r="D759" s="27" t="str">
        <f>TEXT(Table1[[#This Row],[Date]],"mmmm")</f>
        <v>January</v>
      </c>
      <c r="E759" s="28">
        <v>2358.34048073333</v>
      </c>
      <c r="F759" s="29">
        <v>110.7</v>
      </c>
      <c r="G759" s="30">
        <v>1</v>
      </c>
      <c r="H759" s="30" t="s">
        <v>64</v>
      </c>
      <c r="I759" s="262"/>
      <c r="BL759" s="176"/>
      <c r="BM759" s="177"/>
      <c r="BN759" s="206"/>
      <c r="DG759" s="176"/>
      <c r="DH759" s="177"/>
    </row>
    <row r="760" spans="1:112" ht="14.25" customHeight="1">
      <c r="A760" s="27">
        <v>41653.5</v>
      </c>
      <c r="B760" s="27" t="str">
        <f>MONTH(Table1[[#This Row],[Trading Interval]])&amp; "/" &amp; DAY(Table1[[#This Row],[Trading Interval]]) &amp; "/" &amp; YEAR(Table1[[#This Row],[Trading Interval]])</f>
        <v>1/15/2018</v>
      </c>
      <c r="C760" s="224">
        <f>CHOOSE(MONTH(Table1[[#This Row],[Date]]),1,1,1,2,2,2,3,3,3,4,4,4)</f>
        <v>1</v>
      </c>
      <c r="D760" s="27" t="str">
        <f>TEXT(Table1[[#This Row],[Date]],"mmmm")</f>
        <v>January</v>
      </c>
      <c r="E760" s="28">
        <v>3340.70503213333</v>
      </c>
      <c r="F760" s="29">
        <v>109.087499999999</v>
      </c>
      <c r="G760" s="30">
        <v>1</v>
      </c>
      <c r="H760" s="30" t="s">
        <v>64</v>
      </c>
      <c r="I760" s="262"/>
      <c r="BL760" s="178"/>
      <c r="BM760" s="179"/>
      <c r="BN760" s="207"/>
      <c r="DG760" s="178"/>
      <c r="DH760" s="179"/>
    </row>
    <row r="761" spans="1:112" ht="14.25" customHeight="1">
      <c r="A761" s="27">
        <v>41654</v>
      </c>
      <c r="B761" s="27" t="str">
        <f>MONTH(Table1[[#This Row],[Trading Interval]])&amp; "/" &amp; DAY(Table1[[#This Row],[Trading Interval]]) &amp; "/" &amp; YEAR(Table1[[#This Row],[Trading Interval]])</f>
        <v>1/16/2018</v>
      </c>
      <c r="C761" s="224">
        <f>CHOOSE(MONTH(Table1[[#This Row],[Date]]),1,1,1,2,2,2,3,3,3,4,4,4)</f>
        <v>1</v>
      </c>
      <c r="D761" s="27" t="str">
        <f>TEXT(Table1[[#This Row],[Date]],"mmmm")</f>
        <v>January</v>
      </c>
      <c r="E761" s="28">
        <v>2842.3093060374899</v>
      </c>
      <c r="F761" s="29">
        <v>109.721666666666</v>
      </c>
      <c r="G761" s="30">
        <v>1</v>
      </c>
      <c r="H761" s="30" t="s">
        <v>64</v>
      </c>
      <c r="I761" s="262"/>
      <c r="BL761" s="176"/>
      <c r="BM761" s="177"/>
      <c r="BN761" s="206"/>
      <c r="DG761" s="176"/>
      <c r="DH761" s="177"/>
    </row>
    <row r="762" spans="1:112" ht="14.25" customHeight="1">
      <c r="A762" s="27">
        <v>41654.5</v>
      </c>
      <c r="B762" s="27" t="str">
        <f>MONTH(Table1[[#This Row],[Trading Interval]])&amp; "/" &amp; DAY(Table1[[#This Row],[Trading Interval]]) &amp; "/" &amp; YEAR(Table1[[#This Row],[Trading Interval]])</f>
        <v>1/16/2018</v>
      </c>
      <c r="C762" s="224">
        <f>CHOOSE(MONTH(Table1[[#This Row],[Date]]),1,1,1,2,2,2,3,3,3,4,4,4)</f>
        <v>1</v>
      </c>
      <c r="D762" s="27" t="str">
        <f>TEXT(Table1[[#This Row],[Date]],"mmmm")</f>
        <v>January</v>
      </c>
      <c r="E762" s="28">
        <v>3250.4874035166599</v>
      </c>
      <c r="F762" s="29">
        <v>111.22666666666601</v>
      </c>
      <c r="G762" s="30">
        <v>1</v>
      </c>
      <c r="H762" s="30" t="s">
        <v>64</v>
      </c>
      <c r="I762" s="262"/>
      <c r="BL762" s="178"/>
      <c r="BM762" s="179"/>
      <c r="BN762" s="207"/>
      <c r="DG762" s="178"/>
      <c r="DH762" s="179"/>
    </row>
    <row r="763" spans="1:112" ht="14.25" customHeight="1">
      <c r="A763" s="27">
        <v>41655</v>
      </c>
      <c r="B763" s="27" t="str">
        <f>MONTH(Table1[[#This Row],[Trading Interval]])&amp; "/" &amp; DAY(Table1[[#This Row],[Trading Interval]]) &amp; "/" &amp; YEAR(Table1[[#This Row],[Trading Interval]])</f>
        <v>1/17/2018</v>
      </c>
      <c r="C763" s="224">
        <f>CHOOSE(MONTH(Table1[[#This Row],[Date]]),1,1,1,2,2,2,3,3,3,4,4,4)</f>
        <v>1</v>
      </c>
      <c r="D763" s="27" t="str">
        <f>TEXT(Table1[[#This Row],[Date]],"mmmm")</f>
        <v>January</v>
      </c>
      <c r="E763" s="28">
        <v>2453.1961141708298</v>
      </c>
      <c r="F763" s="29">
        <v>112.73</v>
      </c>
      <c r="G763" s="30">
        <v>1</v>
      </c>
      <c r="H763" s="30" t="s">
        <v>64</v>
      </c>
      <c r="I763" s="262"/>
      <c r="BL763" s="176"/>
      <c r="BM763" s="177"/>
      <c r="BN763" s="206"/>
      <c r="DG763" s="176"/>
      <c r="DH763" s="177"/>
    </row>
    <row r="764" spans="1:112" ht="14.25" customHeight="1">
      <c r="A764" s="27">
        <v>41655.5</v>
      </c>
      <c r="B764" s="27" t="str">
        <f>MONTH(Table1[[#This Row],[Trading Interval]])&amp; "/" &amp; DAY(Table1[[#This Row],[Trading Interval]]) &amp; "/" &amp; YEAR(Table1[[#This Row],[Trading Interval]])</f>
        <v>1/17/2018</v>
      </c>
      <c r="C764" s="224">
        <f>CHOOSE(MONTH(Table1[[#This Row],[Date]]),1,1,1,2,2,2,3,3,3,4,4,4)</f>
        <v>1</v>
      </c>
      <c r="D764" s="27" t="str">
        <f>TEXT(Table1[[#This Row],[Date]],"mmmm")</f>
        <v>January</v>
      </c>
      <c r="E764" s="28">
        <v>2536.4750736916599</v>
      </c>
      <c r="F764" s="29">
        <v>111.52500000000001</v>
      </c>
      <c r="G764" s="30">
        <v>1</v>
      </c>
      <c r="H764" s="30" t="s">
        <v>64</v>
      </c>
      <c r="I764" s="262"/>
      <c r="BL764" s="178"/>
      <c r="BM764" s="179"/>
      <c r="BN764" s="207"/>
      <c r="DG764" s="178"/>
      <c r="DH764" s="179"/>
    </row>
    <row r="765" spans="1:112" ht="14.25" customHeight="1">
      <c r="A765" s="27">
        <v>41656</v>
      </c>
      <c r="B765" s="27" t="str">
        <f>MONTH(Table1[[#This Row],[Trading Interval]])&amp; "/" &amp; DAY(Table1[[#This Row],[Trading Interval]]) &amp; "/" &amp; YEAR(Table1[[#This Row],[Trading Interval]])</f>
        <v>1/18/2018</v>
      </c>
      <c r="C765" s="224">
        <f>CHOOSE(MONTH(Table1[[#This Row],[Date]]),1,1,1,2,2,2,3,3,3,4,4,4)</f>
        <v>1</v>
      </c>
      <c r="D765" s="27" t="str">
        <f>TEXT(Table1[[#This Row],[Date]],"mmmm")</f>
        <v>January</v>
      </c>
      <c r="E765" s="28">
        <v>1958.7403593583299</v>
      </c>
      <c r="F765" s="29">
        <v>110.448333333333</v>
      </c>
      <c r="G765" s="30">
        <v>1</v>
      </c>
      <c r="H765" s="30" t="s">
        <v>64</v>
      </c>
      <c r="I765" s="262"/>
      <c r="BL765" s="176"/>
      <c r="BM765" s="177"/>
      <c r="BN765" s="206"/>
      <c r="DG765" s="176"/>
      <c r="DH765" s="177"/>
    </row>
    <row r="766" spans="1:112" ht="14.25" customHeight="1">
      <c r="A766" s="27">
        <v>41656.5</v>
      </c>
      <c r="B766" s="27" t="str">
        <f>MONTH(Table1[[#This Row],[Trading Interval]])&amp; "/" &amp; DAY(Table1[[#This Row],[Trading Interval]]) &amp; "/" &amp; YEAR(Table1[[#This Row],[Trading Interval]])</f>
        <v>1/18/2018</v>
      </c>
      <c r="C766" s="224">
        <f>CHOOSE(MONTH(Table1[[#This Row],[Date]]),1,1,1,2,2,2,3,3,3,4,4,4)</f>
        <v>1</v>
      </c>
      <c r="D766" s="27" t="str">
        <f>TEXT(Table1[[#This Row],[Date]],"mmmm")</f>
        <v>January</v>
      </c>
      <c r="E766" s="28">
        <v>2217.7377323208302</v>
      </c>
      <c r="F766" s="29">
        <v>109.19416666666601</v>
      </c>
      <c r="G766" s="30">
        <v>1</v>
      </c>
      <c r="H766" s="30" t="s">
        <v>64</v>
      </c>
      <c r="I766" s="262"/>
      <c r="BL766" s="178"/>
      <c r="BM766" s="179"/>
      <c r="BN766" s="207"/>
      <c r="DG766" s="178"/>
      <c r="DH766" s="179"/>
    </row>
    <row r="767" spans="1:112" ht="14.25" customHeight="1">
      <c r="A767" s="27">
        <v>41657</v>
      </c>
      <c r="B767" s="27" t="str">
        <f>MONTH(Table1[[#This Row],[Trading Interval]])&amp; "/" &amp; DAY(Table1[[#This Row],[Trading Interval]]) &amp; "/" &amp; YEAR(Table1[[#This Row],[Trading Interval]])</f>
        <v>1/19/2018</v>
      </c>
      <c r="C767" s="224">
        <f>CHOOSE(MONTH(Table1[[#This Row],[Date]]),1,1,1,2,2,2,3,3,3,4,4,4)</f>
        <v>1</v>
      </c>
      <c r="D767" s="27" t="str">
        <f>TEXT(Table1[[#This Row],[Date]],"mmmm")</f>
        <v>January</v>
      </c>
      <c r="E767" s="28">
        <v>2035.5217133875001</v>
      </c>
      <c r="F767" s="29">
        <v>112.33750000000001</v>
      </c>
      <c r="G767" s="30">
        <v>1</v>
      </c>
      <c r="H767" s="30" t="s">
        <v>64</v>
      </c>
      <c r="I767" s="262"/>
      <c r="BL767" s="176"/>
      <c r="BM767" s="177"/>
      <c r="BN767" s="206"/>
      <c r="DG767" s="176"/>
      <c r="DH767" s="177"/>
    </row>
    <row r="768" spans="1:112" ht="14.25" customHeight="1">
      <c r="A768" s="27">
        <v>41657.5</v>
      </c>
      <c r="B768" s="27" t="str">
        <f>MONTH(Table1[[#This Row],[Trading Interval]])&amp; "/" &amp; DAY(Table1[[#This Row],[Trading Interval]]) &amp; "/" &amp; YEAR(Table1[[#This Row],[Trading Interval]])</f>
        <v>1/19/2018</v>
      </c>
      <c r="C768" s="224">
        <f>CHOOSE(MONTH(Table1[[#This Row],[Date]]),1,1,1,2,2,2,3,3,3,4,4,4)</f>
        <v>1</v>
      </c>
      <c r="D768" s="27" t="str">
        <f>TEXT(Table1[[#This Row],[Date]],"mmmm")</f>
        <v>January</v>
      </c>
      <c r="E768" s="28">
        <v>2450.3480851874901</v>
      </c>
      <c r="F768" s="29">
        <v>109.47499999999999</v>
      </c>
      <c r="G768" s="30">
        <v>1</v>
      </c>
      <c r="H768" s="30" t="s">
        <v>64</v>
      </c>
      <c r="I768" s="262"/>
      <c r="BL768" s="178"/>
      <c r="BM768" s="179"/>
      <c r="BN768" s="207"/>
      <c r="DG768" s="178"/>
      <c r="DH768" s="179"/>
    </row>
    <row r="769" spans="1:112" ht="14.25" customHeight="1">
      <c r="A769" s="27">
        <v>41658</v>
      </c>
      <c r="B769" s="27" t="str">
        <f>MONTH(Table1[[#This Row],[Trading Interval]])&amp; "/" &amp; DAY(Table1[[#This Row],[Trading Interval]]) &amp; "/" &amp; YEAR(Table1[[#This Row],[Trading Interval]])</f>
        <v>1/20/2018</v>
      </c>
      <c r="C769" s="224">
        <f>CHOOSE(MONTH(Table1[[#This Row],[Date]]),1,1,1,2,2,2,3,3,3,4,4,4)</f>
        <v>1</v>
      </c>
      <c r="D769" s="27" t="str">
        <f>TEXT(Table1[[#This Row],[Date]],"mmmm")</f>
        <v>January</v>
      </c>
      <c r="E769" s="28">
        <v>1864.6022638714201</v>
      </c>
      <c r="F769" s="29">
        <v>109.98857142857101</v>
      </c>
      <c r="G769" s="30">
        <v>1</v>
      </c>
      <c r="H769" s="30" t="s">
        <v>64</v>
      </c>
      <c r="I769" s="262"/>
      <c r="BL769" s="176"/>
      <c r="BM769" s="177"/>
      <c r="BN769" s="206"/>
      <c r="DG769" s="176"/>
      <c r="DH769" s="177"/>
    </row>
    <row r="770" spans="1:112" ht="14.25" customHeight="1">
      <c r="A770" s="27">
        <v>41658.5</v>
      </c>
      <c r="B770" s="27" t="str">
        <f>MONTH(Table1[[#This Row],[Trading Interval]])&amp; "/" &amp; DAY(Table1[[#This Row],[Trading Interval]]) &amp; "/" &amp; YEAR(Table1[[#This Row],[Trading Interval]])</f>
        <v>1/20/2018</v>
      </c>
      <c r="C770" s="224">
        <f>CHOOSE(MONTH(Table1[[#This Row],[Date]]),1,1,1,2,2,2,3,3,3,4,4,4)</f>
        <v>1</v>
      </c>
      <c r="D770" s="27" t="str">
        <f>TEXT(Table1[[#This Row],[Date]],"mmmm")</f>
        <v>January</v>
      </c>
      <c r="E770" s="28">
        <v>2278.1295495916602</v>
      </c>
      <c r="F770" s="29">
        <v>110.447499999999</v>
      </c>
      <c r="G770" s="30">
        <v>1</v>
      </c>
      <c r="H770" s="30" t="s">
        <v>64</v>
      </c>
      <c r="I770" s="262"/>
      <c r="BL770" s="178"/>
      <c r="BM770" s="179"/>
      <c r="BN770" s="207"/>
      <c r="DG770" s="178"/>
      <c r="DH770" s="179"/>
    </row>
    <row r="771" spans="1:112" ht="14.25" customHeight="1">
      <c r="A771" s="27">
        <v>41659</v>
      </c>
      <c r="B771" s="27" t="str">
        <f>MONTH(Table1[[#This Row],[Trading Interval]])&amp; "/" &amp; DAY(Table1[[#This Row],[Trading Interval]]) &amp; "/" &amp; YEAR(Table1[[#This Row],[Trading Interval]])</f>
        <v>1/21/2018</v>
      </c>
      <c r="C771" s="224">
        <f>CHOOSE(MONTH(Table1[[#This Row],[Date]]),1,1,1,2,2,2,3,3,3,4,4,4)</f>
        <v>1</v>
      </c>
      <c r="D771" s="27" t="str">
        <f>TEXT(Table1[[#This Row],[Date]],"mmmm")</f>
        <v>January</v>
      </c>
      <c r="E771" s="28">
        <v>1924.9605551166601</v>
      </c>
      <c r="F771" s="29">
        <v>109.126666666666</v>
      </c>
      <c r="G771" s="30">
        <v>1</v>
      </c>
      <c r="H771" s="30" t="s">
        <v>64</v>
      </c>
      <c r="I771" s="262"/>
      <c r="BL771" s="176"/>
      <c r="BM771" s="177"/>
      <c r="BN771" s="206"/>
      <c r="DG771" s="176"/>
      <c r="DH771" s="177"/>
    </row>
    <row r="772" spans="1:112" ht="14.25" customHeight="1">
      <c r="A772" s="27">
        <v>41659.5</v>
      </c>
      <c r="B772" s="27" t="str">
        <f>MONTH(Table1[[#This Row],[Trading Interval]])&amp; "/" &amp; DAY(Table1[[#This Row],[Trading Interval]]) &amp; "/" &amp; YEAR(Table1[[#This Row],[Trading Interval]])</f>
        <v>1/21/2018</v>
      </c>
      <c r="C772" s="224">
        <f>CHOOSE(MONTH(Table1[[#This Row],[Date]]),1,1,1,2,2,2,3,3,3,4,4,4)</f>
        <v>1</v>
      </c>
      <c r="D772" s="27" t="str">
        <f>TEXT(Table1[[#This Row],[Date]],"mmmm")</f>
        <v>January</v>
      </c>
      <c r="E772" s="28">
        <v>2560.8750446249901</v>
      </c>
      <c r="F772" s="29">
        <v>111.745833333333</v>
      </c>
      <c r="G772" s="30">
        <v>1</v>
      </c>
      <c r="H772" s="30" t="s">
        <v>64</v>
      </c>
      <c r="I772" s="262"/>
      <c r="BL772" s="178"/>
      <c r="BM772" s="179"/>
      <c r="BN772" s="207"/>
      <c r="DG772" s="178"/>
      <c r="DH772" s="179"/>
    </row>
    <row r="773" spans="1:112" ht="14.25" customHeight="1">
      <c r="A773" s="27">
        <v>41660</v>
      </c>
      <c r="B773" s="27" t="str">
        <f>MONTH(Table1[[#This Row],[Trading Interval]])&amp; "/" &amp; DAY(Table1[[#This Row],[Trading Interval]]) &amp; "/" &amp; YEAR(Table1[[#This Row],[Trading Interval]])</f>
        <v>1/22/2018</v>
      </c>
      <c r="C773" s="224">
        <f>CHOOSE(MONTH(Table1[[#This Row],[Date]]),1,1,1,2,2,2,3,3,3,4,4,4)</f>
        <v>1</v>
      </c>
      <c r="D773" s="27" t="str">
        <f>TEXT(Table1[[#This Row],[Date]],"mmmm")</f>
        <v>January</v>
      </c>
      <c r="E773" s="28">
        <v>2127.80860193749</v>
      </c>
      <c r="F773" s="29">
        <v>110.930833333333</v>
      </c>
      <c r="G773" s="30">
        <v>1</v>
      </c>
      <c r="H773" s="30" t="s">
        <v>64</v>
      </c>
      <c r="I773" s="262"/>
      <c r="BL773" s="176"/>
      <c r="BM773" s="177"/>
      <c r="BN773" s="206"/>
      <c r="DG773" s="176"/>
      <c r="DH773" s="177"/>
    </row>
    <row r="774" spans="1:112" ht="14.25" customHeight="1">
      <c r="A774" s="27">
        <v>41660.5</v>
      </c>
      <c r="B774" s="27" t="str">
        <f>MONTH(Table1[[#This Row],[Trading Interval]])&amp; "/" &amp; DAY(Table1[[#This Row],[Trading Interval]]) &amp; "/" &amp; YEAR(Table1[[#This Row],[Trading Interval]])</f>
        <v>1/22/2018</v>
      </c>
      <c r="C774" s="224">
        <f>CHOOSE(MONTH(Table1[[#This Row],[Date]]),1,1,1,2,2,2,3,3,3,4,4,4)</f>
        <v>1</v>
      </c>
      <c r="D774" s="27" t="str">
        <f>TEXT(Table1[[#This Row],[Date]],"mmmm")</f>
        <v>January</v>
      </c>
      <c r="E774" s="28">
        <v>2746.1296072416599</v>
      </c>
      <c r="F774" s="29">
        <v>110.345833333333</v>
      </c>
      <c r="G774" s="30">
        <v>1</v>
      </c>
      <c r="H774" s="30" t="s">
        <v>64</v>
      </c>
      <c r="I774" s="262"/>
      <c r="BL774" s="178"/>
      <c r="BM774" s="179"/>
      <c r="BN774" s="207"/>
      <c r="DG774" s="178"/>
      <c r="DH774" s="179"/>
    </row>
    <row r="775" spans="1:112" ht="14.25" customHeight="1">
      <c r="A775" s="27">
        <v>41661</v>
      </c>
      <c r="B775" s="27" t="str">
        <f>MONTH(Table1[[#This Row],[Trading Interval]])&amp; "/" &amp; DAY(Table1[[#This Row],[Trading Interval]]) &amp; "/" &amp; YEAR(Table1[[#This Row],[Trading Interval]])</f>
        <v>1/23/2018</v>
      </c>
      <c r="C775" s="224">
        <f>CHOOSE(MONTH(Table1[[#This Row],[Date]]),1,1,1,2,2,2,3,3,3,4,4,4)</f>
        <v>1</v>
      </c>
      <c r="D775" s="27" t="str">
        <f>TEXT(Table1[[#This Row],[Date]],"mmmm")</f>
        <v>January</v>
      </c>
      <c r="E775" s="28">
        <v>2140.0864342166601</v>
      </c>
      <c r="F775" s="29">
        <v>110.689999999999</v>
      </c>
      <c r="G775" s="30">
        <v>1</v>
      </c>
      <c r="H775" s="30" t="s">
        <v>64</v>
      </c>
      <c r="I775" s="262"/>
      <c r="BL775" s="176"/>
      <c r="BM775" s="177"/>
      <c r="BN775" s="206"/>
      <c r="DG775" s="176"/>
      <c r="DH775" s="177"/>
    </row>
    <row r="776" spans="1:112" ht="14.25" customHeight="1">
      <c r="A776" s="27">
        <v>41661.5</v>
      </c>
      <c r="B776" s="27" t="str">
        <f>MONTH(Table1[[#This Row],[Trading Interval]])&amp; "/" &amp; DAY(Table1[[#This Row],[Trading Interval]]) &amp; "/" &amp; YEAR(Table1[[#This Row],[Trading Interval]])</f>
        <v>1/23/2018</v>
      </c>
      <c r="C776" s="224">
        <f>CHOOSE(MONTH(Table1[[#This Row],[Date]]),1,1,1,2,2,2,3,3,3,4,4,4)</f>
        <v>1</v>
      </c>
      <c r="D776" s="27" t="str">
        <f>TEXT(Table1[[#This Row],[Date]],"mmmm")</f>
        <v>January</v>
      </c>
      <c r="E776" s="28">
        <v>2651.1279091166598</v>
      </c>
      <c r="F776" s="29">
        <v>111.839166666666</v>
      </c>
      <c r="G776" s="30">
        <v>1</v>
      </c>
      <c r="H776" s="30" t="s">
        <v>64</v>
      </c>
      <c r="I776" s="262"/>
      <c r="BL776" s="178"/>
      <c r="BM776" s="179"/>
      <c r="BN776" s="207"/>
      <c r="DG776" s="178"/>
      <c r="DH776" s="179"/>
    </row>
    <row r="777" spans="1:112" ht="14.25" customHeight="1">
      <c r="A777" s="27">
        <v>41662</v>
      </c>
      <c r="B777" s="27" t="str">
        <f>MONTH(Table1[[#This Row],[Trading Interval]])&amp; "/" &amp; DAY(Table1[[#This Row],[Trading Interval]]) &amp; "/" &amp; YEAR(Table1[[#This Row],[Trading Interval]])</f>
        <v>1/24/2018</v>
      </c>
      <c r="C777" s="224">
        <f>CHOOSE(MONTH(Table1[[#This Row],[Date]]),1,1,1,2,2,2,3,3,3,4,4,4)</f>
        <v>1</v>
      </c>
      <c r="D777" s="27" t="str">
        <f>TEXT(Table1[[#This Row],[Date]],"mmmm")</f>
        <v>January</v>
      </c>
      <c r="E777" s="28">
        <v>2198.8909038583301</v>
      </c>
      <c r="F777" s="29">
        <v>111.34083333333299</v>
      </c>
      <c r="G777" s="30">
        <v>1</v>
      </c>
      <c r="H777" s="30" t="s">
        <v>64</v>
      </c>
      <c r="I777" s="262"/>
      <c r="BL777" s="176"/>
      <c r="BM777" s="177"/>
      <c r="BN777" s="206"/>
      <c r="DG777" s="176"/>
      <c r="DH777" s="177"/>
    </row>
    <row r="778" spans="1:112" ht="14.25" customHeight="1">
      <c r="A778" s="27">
        <v>41662.5</v>
      </c>
      <c r="B778" s="27" t="str">
        <f>MONTH(Table1[[#This Row],[Trading Interval]])&amp; "/" &amp; DAY(Table1[[#This Row],[Trading Interval]]) &amp; "/" &amp; YEAR(Table1[[#This Row],[Trading Interval]])</f>
        <v>1/24/2018</v>
      </c>
      <c r="C778" s="224">
        <f>CHOOSE(MONTH(Table1[[#This Row],[Date]]),1,1,1,2,2,2,3,3,3,4,4,4)</f>
        <v>1</v>
      </c>
      <c r="D778" s="27" t="str">
        <f>TEXT(Table1[[#This Row],[Date]],"mmmm")</f>
        <v>January</v>
      </c>
      <c r="E778" s="28">
        <v>2598.18044052499</v>
      </c>
      <c r="F778" s="29">
        <v>111.143333333333</v>
      </c>
      <c r="G778" s="30">
        <v>1</v>
      </c>
      <c r="H778" s="30" t="s">
        <v>64</v>
      </c>
      <c r="I778" s="262"/>
      <c r="BL778" s="178"/>
      <c r="BM778" s="179"/>
      <c r="BN778" s="207"/>
      <c r="DG778" s="178"/>
      <c r="DH778" s="179"/>
    </row>
    <row r="779" spans="1:112" ht="14.25" customHeight="1">
      <c r="A779" s="27">
        <v>41663</v>
      </c>
      <c r="B779" s="27" t="str">
        <f>MONTH(Table1[[#This Row],[Trading Interval]])&amp; "/" &amp; DAY(Table1[[#This Row],[Trading Interval]]) &amp; "/" &amp; YEAR(Table1[[#This Row],[Trading Interval]])</f>
        <v>1/25/2018</v>
      </c>
      <c r="C779" s="224">
        <f>CHOOSE(MONTH(Table1[[#This Row],[Date]]),1,1,1,2,2,2,3,3,3,4,4,4)</f>
        <v>1</v>
      </c>
      <c r="D779" s="27" t="str">
        <f>TEXT(Table1[[#This Row],[Date]],"mmmm")</f>
        <v>January</v>
      </c>
      <c r="E779" s="28">
        <v>2166.8205700090898</v>
      </c>
      <c r="F779" s="29">
        <v>110.728181818181</v>
      </c>
      <c r="G779" s="30">
        <v>1</v>
      </c>
      <c r="H779" s="30" t="s">
        <v>64</v>
      </c>
      <c r="I779" s="262"/>
      <c r="BL779" s="176"/>
      <c r="BM779" s="177"/>
      <c r="BN779" s="206"/>
      <c r="DG779" s="176"/>
      <c r="DH779" s="177"/>
    </row>
    <row r="780" spans="1:112" ht="14.25" customHeight="1">
      <c r="A780" s="27">
        <v>41663.5</v>
      </c>
      <c r="B780" s="27" t="str">
        <f>MONTH(Table1[[#This Row],[Trading Interval]])&amp; "/" &amp; DAY(Table1[[#This Row],[Trading Interval]]) &amp; "/" &amp; YEAR(Table1[[#This Row],[Trading Interval]])</f>
        <v>1/25/2018</v>
      </c>
      <c r="C780" s="224">
        <f>CHOOSE(MONTH(Table1[[#This Row],[Date]]),1,1,1,2,2,2,3,3,3,4,4,4)</f>
        <v>1</v>
      </c>
      <c r="D780" s="27" t="str">
        <f>TEXT(Table1[[#This Row],[Date]],"mmmm")</f>
        <v>January</v>
      </c>
      <c r="E780" s="28">
        <v>2420.47367987499</v>
      </c>
      <c r="F780" s="29">
        <v>110.1</v>
      </c>
      <c r="G780" s="30">
        <v>1</v>
      </c>
      <c r="H780" s="30" t="s">
        <v>64</v>
      </c>
      <c r="I780" s="262"/>
      <c r="BL780" s="178"/>
      <c r="BM780" s="179"/>
      <c r="BN780" s="207"/>
      <c r="DG780" s="178"/>
      <c r="DH780" s="179"/>
    </row>
    <row r="781" spans="1:112" ht="14.25" customHeight="1">
      <c r="A781" s="27">
        <v>41664</v>
      </c>
      <c r="B781" s="27" t="str">
        <f>MONTH(Table1[[#This Row],[Trading Interval]])&amp; "/" &amp; DAY(Table1[[#This Row],[Trading Interval]]) &amp; "/" &amp; YEAR(Table1[[#This Row],[Trading Interval]])</f>
        <v>1/26/2018</v>
      </c>
      <c r="C781" s="224">
        <f>CHOOSE(MONTH(Table1[[#This Row],[Date]]),1,1,1,2,2,2,3,3,3,4,4,4)</f>
        <v>1</v>
      </c>
      <c r="D781" s="27" t="str">
        <f>TEXT(Table1[[#This Row],[Date]],"mmmm")</f>
        <v>January</v>
      </c>
      <c r="E781" s="28">
        <v>2104.8423878291601</v>
      </c>
      <c r="F781" s="29">
        <v>111.549166666666</v>
      </c>
      <c r="G781" s="30">
        <v>1</v>
      </c>
      <c r="H781" s="30" t="s">
        <v>64</v>
      </c>
      <c r="I781" s="262"/>
      <c r="BL781" s="176"/>
      <c r="BM781" s="177"/>
      <c r="BN781" s="206"/>
      <c r="DG781" s="176"/>
      <c r="DH781" s="177"/>
    </row>
    <row r="782" spans="1:112" ht="14.25" customHeight="1">
      <c r="A782" s="27">
        <v>41664.5</v>
      </c>
      <c r="B782" s="27" t="str">
        <f>MONTH(Table1[[#This Row],[Trading Interval]])&amp; "/" &amp; DAY(Table1[[#This Row],[Trading Interval]]) &amp; "/" &amp; YEAR(Table1[[#This Row],[Trading Interval]])</f>
        <v>1/26/2018</v>
      </c>
      <c r="C782" s="224">
        <f>CHOOSE(MONTH(Table1[[#This Row],[Date]]),1,1,1,2,2,2,3,3,3,4,4,4)</f>
        <v>1</v>
      </c>
      <c r="D782" s="27" t="str">
        <f>TEXT(Table1[[#This Row],[Date]],"mmmm")</f>
        <v>January</v>
      </c>
      <c r="E782" s="28">
        <v>2301.0493781833302</v>
      </c>
      <c r="F782" s="29">
        <v>110.77</v>
      </c>
      <c r="G782" s="30">
        <v>1</v>
      </c>
      <c r="H782" s="30" t="s">
        <v>64</v>
      </c>
      <c r="I782" s="262"/>
      <c r="BL782" s="178"/>
      <c r="BM782" s="179"/>
      <c r="BN782" s="207"/>
      <c r="DG782" s="178"/>
      <c r="DH782" s="179"/>
    </row>
    <row r="783" spans="1:112" ht="14.25" customHeight="1">
      <c r="A783" s="27">
        <v>41665</v>
      </c>
      <c r="B783" s="27" t="str">
        <f>MONTH(Table1[[#This Row],[Trading Interval]])&amp; "/" &amp; DAY(Table1[[#This Row],[Trading Interval]]) &amp; "/" &amp; YEAR(Table1[[#This Row],[Trading Interval]])</f>
        <v>1/27/2018</v>
      </c>
      <c r="C783" s="224">
        <f>CHOOSE(MONTH(Table1[[#This Row],[Date]]),1,1,1,2,2,2,3,3,3,4,4,4)</f>
        <v>1</v>
      </c>
      <c r="D783" s="27" t="str">
        <f>TEXT(Table1[[#This Row],[Date]],"mmmm")</f>
        <v>January</v>
      </c>
      <c r="E783" s="28">
        <v>2010.89693983749</v>
      </c>
      <c r="F783" s="29">
        <v>109.4325</v>
      </c>
      <c r="G783" s="30">
        <v>1</v>
      </c>
      <c r="H783" s="30" t="s">
        <v>64</v>
      </c>
      <c r="I783" s="262"/>
      <c r="BL783" s="176"/>
      <c r="BM783" s="177"/>
      <c r="BN783" s="206"/>
      <c r="DG783" s="176"/>
      <c r="DH783" s="177"/>
    </row>
    <row r="784" spans="1:112" ht="14.25" customHeight="1">
      <c r="A784" s="27">
        <v>41665.5</v>
      </c>
      <c r="B784" s="27" t="str">
        <f>MONTH(Table1[[#This Row],[Trading Interval]])&amp; "/" &amp; DAY(Table1[[#This Row],[Trading Interval]]) &amp; "/" &amp; YEAR(Table1[[#This Row],[Trading Interval]])</f>
        <v>1/27/2018</v>
      </c>
      <c r="C784" s="224">
        <f>CHOOSE(MONTH(Table1[[#This Row],[Date]]),1,1,1,2,2,2,3,3,3,4,4,4)</f>
        <v>1</v>
      </c>
      <c r="D784" s="27" t="str">
        <f>TEXT(Table1[[#This Row],[Date]],"mmmm")</f>
        <v>January</v>
      </c>
      <c r="E784" s="28">
        <v>2440.1286881583301</v>
      </c>
      <c r="F784" s="29">
        <v>110.096666666666</v>
      </c>
      <c r="G784" s="30">
        <v>1</v>
      </c>
      <c r="H784" s="30" t="s">
        <v>64</v>
      </c>
      <c r="I784" s="262"/>
      <c r="BL784" s="178"/>
      <c r="BM784" s="179"/>
      <c r="BN784" s="207"/>
      <c r="DG784" s="178"/>
      <c r="DH784" s="179"/>
    </row>
    <row r="785" spans="1:112" ht="14.25" customHeight="1">
      <c r="A785" s="27">
        <v>41666</v>
      </c>
      <c r="B785" s="27" t="str">
        <f>MONTH(Table1[[#This Row],[Trading Interval]])&amp; "/" &amp; DAY(Table1[[#This Row],[Trading Interval]]) &amp; "/" &amp; YEAR(Table1[[#This Row],[Trading Interval]])</f>
        <v>1/28/2018</v>
      </c>
      <c r="C785" s="224">
        <f>CHOOSE(MONTH(Table1[[#This Row],[Date]]),1,1,1,2,2,2,3,3,3,4,4,4)</f>
        <v>1</v>
      </c>
      <c r="D785" s="27" t="str">
        <f>TEXT(Table1[[#This Row],[Date]],"mmmm")</f>
        <v>January</v>
      </c>
      <c r="E785" s="28">
        <v>1872.7888722083301</v>
      </c>
      <c r="F785" s="29">
        <v>110.041666666666</v>
      </c>
      <c r="G785" s="30">
        <v>1</v>
      </c>
      <c r="H785" s="30" t="s">
        <v>64</v>
      </c>
      <c r="I785" s="262"/>
      <c r="BL785" s="176"/>
      <c r="BM785" s="177"/>
      <c r="BN785" s="206"/>
      <c r="DG785" s="176"/>
      <c r="DH785" s="177"/>
    </row>
    <row r="786" spans="1:112" ht="14.25" customHeight="1">
      <c r="A786" s="27">
        <v>41666.5</v>
      </c>
      <c r="B786" s="27" t="str">
        <f>MONTH(Table1[[#This Row],[Trading Interval]])&amp; "/" &amp; DAY(Table1[[#This Row],[Trading Interval]]) &amp; "/" &amp; YEAR(Table1[[#This Row],[Trading Interval]])</f>
        <v>1/28/2018</v>
      </c>
      <c r="C786" s="224">
        <f>CHOOSE(MONTH(Table1[[#This Row],[Date]]),1,1,1,2,2,2,3,3,3,4,4,4)</f>
        <v>1</v>
      </c>
      <c r="D786" s="27" t="str">
        <f>TEXT(Table1[[#This Row],[Date]],"mmmm")</f>
        <v>January</v>
      </c>
      <c r="E786" s="28">
        <v>2702.8843677749901</v>
      </c>
      <c r="F786" s="29">
        <v>111.23916666666599</v>
      </c>
      <c r="G786" s="30">
        <v>1</v>
      </c>
      <c r="H786" s="30" t="s">
        <v>64</v>
      </c>
      <c r="I786" s="262"/>
      <c r="BL786" s="178"/>
      <c r="BM786" s="179"/>
      <c r="BN786" s="207"/>
      <c r="DG786" s="178"/>
      <c r="DH786" s="179"/>
    </row>
    <row r="787" spans="1:112" ht="14.25" customHeight="1">
      <c r="A787" s="27">
        <v>41667</v>
      </c>
      <c r="B787" s="27" t="str">
        <f>MONTH(Table1[[#This Row],[Trading Interval]])&amp; "/" &amp; DAY(Table1[[#This Row],[Trading Interval]]) &amp; "/" &amp; YEAR(Table1[[#This Row],[Trading Interval]])</f>
        <v>1/29/2018</v>
      </c>
      <c r="C787" s="224">
        <f>CHOOSE(MONTH(Table1[[#This Row],[Date]]),1,1,1,2,2,2,3,3,3,4,4,4)</f>
        <v>1</v>
      </c>
      <c r="D787" s="27" t="str">
        <f>TEXT(Table1[[#This Row],[Date]],"mmmm")</f>
        <v>January</v>
      </c>
      <c r="E787" s="28">
        <v>1862.09098722916</v>
      </c>
      <c r="F787" s="29">
        <v>110.66</v>
      </c>
      <c r="G787" s="30">
        <v>1</v>
      </c>
      <c r="H787" s="30" t="s">
        <v>64</v>
      </c>
      <c r="I787" s="262"/>
      <c r="BL787" s="176"/>
      <c r="BM787" s="177"/>
      <c r="BN787" s="206"/>
      <c r="DG787" s="176"/>
      <c r="DH787" s="177"/>
    </row>
    <row r="788" spans="1:112" ht="14.25" customHeight="1">
      <c r="A788" s="27">
        <v>41667.5</v>
      </c>
      <c r="B788" s="27" t="str">
        <f>MONTH(Table1[[#This Row],[Trading Interval]])&amp; "/" &amp; DAY(Table1[[#This Row],[Trading Interval]]) &amp; "/" &amp; YEAR(Table1[[#This Row],[Trading Interval]])</f>
        <v>1/29/2018</v>
      </c>
      <c r="C788" s="224">
        <f>CHOOSE(MONTH(Table1[[#This Row],[Date]]),1,1,1,2,2,2,3,3,3,4,4,4)</f>
        <v>1</v>
      </c>
      <c r="D788" s="27" t="str">
        <f>TEXT(Table1[[#This Row],[Date]],"mmmm")</f>
        <v>January</v>
      </c>
      <c r="E788" s="28">
        <v>2301.8307151874901</v>
      </c>
      <c r="F788" s="29">
        <v>110.686666666666</v>
      </c>
      <c r="G788" s="30">
        <v>1</v>
      </c>
      <c r="H788" s="30" t="s">
        <v>64</v>
      </c>
      <c r="I788" s="262"/>
      <c r="BL788" s="178"/>
      <c r="BM788" s="179"/>
      <c r="BN788" s="207"/>
      <c r="DG788" s="178"/>
      <c r="DH788" s="179"/>
    </row>
    <row r="789" spans="1:112" ht="14.25" customHeight="1">
      <c r="A789" s="27">
        <v>41668</v>
      </c>
      <c r="B789" s="27" t="str">
        <f>MONTH(Table1[[#This Row],[Trading Interval]])&amp; "/" &amp; DAY(Table1[[#This Row],[Trading Interval]]) &amp; "/" &amp; YEAR(Table1[[#This Row],[Trading Interval]])</f>
        <v>1/30/2018</v>
      </c>
      <c r="C789" s="224">
        <f>CHOOSE(MONTH(Table1[[#This Row],[Date]]),1,1,1,2,2,2,3,3,3,4,4,4)</f>
        <v>1</v>
      </c>
      <c r="D789" s="27" t="str">
        <f>TEXT(Table1[[#This Row],[Date]],"mmmm")</f>
        <v>January</v>
      </c>
      <c r="E789" s="28">
        <v>2141.2100704499899</v>
      </c>
      <c r="F789" s="29">
        <v>110.626666666666</v>
      </c>
      <c r="G789" s="30">
        <v>1</v>
      </c>
      <c r="H789" s="30" t="s">
        <v>64</v>
      </c>
      <c r="I789" s="262"/>
      <c r="BL789" s="176"/>
      <c r="BM789" s="177"/>
      <c r="BN789" s="206"/>
      <c r="DG789" s="176"/>
      <c r="DH789" s="177"/>
    </row>
    <row r="790" spans="1:112" ht="14.25" customHeight="1">
      <c r="A790" s="27">
        <v>41668.5</v>
      </c>
      <c r="B790" s="27" t="str">
        <f>MONTH(Table1[[#This Row],[Trading Interval]])&amp; "/" &amp; DAY(Table1[[#This Row],[Trading Interval]]) &amp; "/" &amp; YEAR(Table1[[#This Row],[Trading Interval]])</f>
        <v>1/30/2018</v>
      </c>
      <c r="C790" s="224">
        <f>CHOOSE(MONTH(Table1[[#This Row],[Date]]),1,1,1,2,2,2,3,3,3,4,4,4)</f>
        <v>1</v>
      </c>
      <c r="D790" s="27" t="str">
        <f>TEXT(Table1[[#This Row],[Date]],"mmmm")</f>
        <v>January</v>
      </c>
      <c r="E790" s="28">
        <v>2542.9754542625001</v>
      </c>
      <c r="F790" s="29">
        <v>111.21833333333301</v>
      </c>
      <c r="G790" s="30">
        <v>1</v>
      </c>
      <c r="H790" s="30" t="s">
        <v>64</v>
      </c>
      <c r="I790" s="262"/>
      <c r="BL790" s="178"/>
      <c r="BM790" s="179"/>
      <c r="BN790" s="207"/>
      <c r="DG790" s="178"/>
      <c r="DH790" s="179"/>
    </row>
    <row r="791" spans="1:112" ht="14.25" customHeight="1">
      <c r="A791" s="27">
        <v>41669</v>
      </c>
      <c r="B791" s="27" t="str">
        <f>MONTH(Table1[[#This Row],[Trading Interval]])&amp; "/" &amp; DAY(Table1[[#This Row],[Trading Interval]]) &amp; "/" &amp; YEAR(Table1[[#This Row],[Trading Interval]])</f>
        <v>1/31/2018</v>
      </c>
      <c r="C791" s="224">
        <f>CHOOSE(MONTH(Table1[[#This Row],[Date]]),1,1,1,2,2,2,3,3,3,4,4,4)</f>
        <v>1</v>
      </c>
      <c r="D791" s="27" t="str">
        <f>TEXT(Table1[[#This Row],[Date]],"mmmm")</f>
        <v>January</v>
      </c>
      <c r="E791" s="28">
        <v>2141.6758152541602</v>
      </c>
      <c r="F791" s="29">
        <v>110.458333333333</v>
      </c>
      <c r="G791" s="30">
        <v>1</v>
      </c>
      <c r="H791" s="30" t="s">
        <v>64</v>
      </c>
      <c r="I791" s="262"/>
      <c r="BL791" s="176"/>
      <c r="BM791" s="177"/>
      <c r="BN791" s="206"/>
      <c r="DG791" s="176"/>
      <c r="DH791" s="177"/>
    </row>
    <row r="792" spans="1:112" ht="14.25" customHeight="1">
      <c r="A792" s="27">
        <v>41669.5</v>
      </c>
      <c r="B792" s="27" t="str">
        <f>MONTH(Table1[[#This Row],[Trading Interval]])&amp; "/" &amp; DAY(Table1[[#This Row],[Trading Interval]]) &amp; "/" &amp; YEAR(Table1[[#This Row],[Trading Interval]])</f>
        <v>1/31/2018</v>
      </c>
      <c r="C792" s="224">
        <f>CHOOSE(MONTH(Table1[[#This Row],[Date]]),1,1,1,2,2,2,3,3,3,4,4,4)</f>
        <v>1</v>
      </c>
      <c r="D792" s="27" t="str">
        <f>TEXT(Table1[[#This Row],[Date]],"mmmm")</f>
        <v>January</v>
      </c>
      <c r="E792" s="28">
        <v>2821.5852816249899</v>
      </c>
      <c r="F792" s="29">
        <v>109.5825</v>
      </c>
      <c r="G792" s="30">
        <v>1</v>
      </c>
      <c r="H792" s="30" t="s">
        <v>64</v>
      </c>
      <c r="I792" s="262"/>
      <c r="BL792" s="178"/>
      <c r="BM792" s="179"/>
      <c r="BN792" s="207"/>
      <c r="DG792" s="178"/>
      <c r="DH792" s="179"/>
    </row>
    <row r="793" spans="1:112" ht="14.25" customHeight="1">
      <c r="A793" s="27">
        <v>41670</v>
      </c>
      <c r="B793" s="27" t="str">
        <f>MONTH(Table1[[#This Row],[Trading Interval]])&amp; "/" &amp; DAY(Table1[[#This Row],[Trading Interval]]) &amp; "/" &amp; YEAR(Table1[[#This Row],[Trading Interval]])</f>
        <v>2/1/2018</v>
      </c>
      <c r="C793" s="224">
        <f>CHOOSE(MONTH(Table1[[#This Row],[Date]]),1,1,1,2,2,2,3,3,3,4,4,4)</f>
        <v>1</v>
      </c>
      <c r="D793" s="27" t="str">
        <f>TEXT(Table1[[#This Row],[Date]],"mmmm")</f>
        <v>February</v>
      </c>
      <c r="E793" s="28">
        <v>2121.2677979249902</v>
      </c>
      <c r="F793" s="29">
        <v>110.05416666666601</v>
      </c>
      <c r="G793" s="30">
        <v>1</v>
      </c>
      <c r="H793" s="30" t="s">
        <v>64</v>
      </c>
      <c r="I793" s="262"/>
      <c r="BL793" s="176"/>
      <c r="BM793" s="177"/>
      <c r="BN793" s="206"/>
      <c r="DG793" s="176"/>
      <c r="DH793" s="177"/>
    </row>
    <row r="794" spans="1:112" ht="14.25" customHeight="1">
      <c r="A794" s="27">
        <v>41670.5</v>
      </c>
      <c r="B794" s="27" t="str">
        <f>MONTH(Table1[[#This Row],[Trading Interval]])&amp; "/" &amp; DAY(Table1[[#This Row],[Trading Interval]]) &amp; "/" &amp; YEAR(Table1[[#This Row],[Trading Interval]])</f>
        <v>2/1/2018</v>
      </c>
      <c r="C794" s="224">
        <f>CHOOSE(MONTH(Table1[[#This Row],[Date]]),1,1,1,2,2,2,3,3,3,4,4,4)</f>
        <v>1</v>
      </c>
      <c r="D794" s="27" t="str">
        <f>TEXT(Table1[[#This Row],[Date]],"mmmm")</f>
        <v>February</v>
      </c>
      <c r="E794" s="28">
        <v>2725.2631981750001</v>
      </c>
      <c r="F794" s="29">
        <v>110.781666666666</v>
      </c>
      <c r="G794" s="30">
        <v>1</v>
      </c>
      <c r="H794" s="30" t="s">
        <v>64</v>
      </c>
      <c r="I794" s="262"/>
      <c r="BL794" s="178"/>
      <c r="BM794" s="179"/>
      <c r="BN794" s="207"/>
      <c r="DG794" s="178"/>
      <c r="DH794" s="179"/>
    </row>
    <row r="795" spans="1:112" ht="14.25" customHeight="1">
      <c r="A795" s="27">
        <v>41671</v>
      </c>
      <c r="B795" s="27" t="str">
        <f>MONTH(Table1[[#This Row],[Trading Interval]])&amp; "/" &amp; DAY(Table1[[#This Row],[Trading Interval]]) &amp; "/" &amp; YEAR(Table1[[#This Row],[Trading Interval]])</f>
        <v>2/2/2018</v>
      </c>
      <c r="C795" s="224">
        <f>CHOOSE(MONTH(Table1[[#This Row],[Date]]),1,1,1,2,2,2,3,3,3,4,4,4)</f>
        <v>1</v>
      </c>
      <c r="D795" s="27" t="str">
        <f>TEXT(Table1[[#This Row],[Date]],"mmmm")</f>
        <v>February</v>
      </c>
      <c r="E795" s="28">
        <v>2168.7831825916601</v>
      </c>
      <c r="F795" s="29">
        <v>112.41</v>
      </c>
      <c r="G795" s="30">
        <v>2</v>
      </c>
      <c r="H795" s="30" t="s">
        <v>64</v>
      </c>
      <c r="I795" s="262"/>
      <c r="BL795" s="176"/>
      <c r="BM795" s="177"/>
      <c r="BN795" s="206"/>
      <c r="DG795" s="176"/>
      <c r="DH795" s="177"/>
    </row>
    <row r="796" spans="1:112" ht="14.25" customHeight="1">
      <c r="A796" s="27">
        <v>41671.5</v>
      </c>
      <c r="B796" s="27" t="str">
        <f>MONTH(Table1[[#This Row],[Trading Interval]])&amp; "/" &amp; DAY(Table1[[#This Row],[Trading Interval]]) &amp; "/" &amp; YEAR(Table1[[#This Row],[Trading Interval]])</f>
        <v>2/2/2018</v>
      </c>
      <c r="C796" s="224">
        <f>CHOOSE(MONTH(Table1[[#This Row],[Date]]),1,1,1,2,2,2,3,3,3,4,4,4)</f>
        <v>1</v>
      </c>
      <c r="D796" s="27" t="str">
        <f>TEXT(Table1[[#This Row],[Date]],"mmmm")</f>
        <v>February</v>
      </c>
      <c r="E796" s="28">
        <v>2961.5898729458299</v>
      </c>
      <c r="F796" s="29">
        <v>110.198333333333</v>
      </c>
      <c r="G796" s="30">
        <v>2</v>
      </c>
      <c r="H796" s="30" t="s">
        <v>64</v>
      </c>
      <c r="I796" s="262"/>
      <c r="BL796" s="178"/>
      <c r="BM796" s="179"/>
      <c r="BN796" s="207"/>
      <c r="DG796" s="178"/>
      <c r="DH796" s="179"/>
    </row>
    <row r="797" spans="1:112" ht="14.25" customHeight="1">
      <c r="A797" s="27">
        <v>41672</v>
      </c>
      <c r="B797" s="27" t="str">
        <f>MONTH(Table1[[#This Row],[Trading Interval]])&amp; "/" &amp; DAY(Table1[[#This Row],[Trading Interval]]) &amp; "/" &amp; YEAR(Table1[[#This Row],[Trading Interval]])</f>
        <v>2/3/2018</v>
      </c>
      <c r="C797" s="224">
        <f>CHOOSE(MONTH(Table1[[#This Row],[Date]]),1,1,1,2,2,2,3,3,3,4,4,4)</f>
        <v>1</v>
      </c>
      <c r="D797" s="27" t="str">
        <f>TEXT(Table1[[#This Row],[Date]],"mmmm")</f>
        <v>February</v>
      </c>
      <c r="E797" s="28">
        <v>2059.6434400374901</v>
      </c>
      <c r="F797" s="29">
        <v>110.21749999999901</v>
      </c>
      <c r="G797" s="30">
        <v>2</v>
      </c>
      <c r="H797" s="30" t="s">
        <v>64</v>
      </c>
      <c r="I797" s="262"/>
      <c r="BL797" s="176"/>
      <c r="BM797" s="177"/>
      <c r="BN797" s="206"/>
      <c r="DG797" s="176"/>
      <c r="DH797" s="177"/>
    </row>
    <row r="798" spans="1:112" ht="14.25" customHeight="1">
      <c r="A798" s="27">
        <v>41672.5</v>
      </c>
      <c r="B798" s="27" t="str">
        <f>MONTH(Table1[[#This Row],[Trading Interval]])&amp; "/" &amp; DAY(Table1[[#This Row],[Trading Interval]]) &amp; "/" &amp; YEAR(Table1[[#This Row],[Trading Interval]])</f>
        <v>2/3/2018</v>
      </c>
      <c r="C798" s="224">
        <f>CHOOSE(MONTH(Table1[[#This Row],[Date]]),1,1,1,2,2,2,3,3,3,4,4,4)</f>
        <v>1</v>
      </c>
      <c r="D798" s="27" t="str">
        <f>TEXT(Table1[[#This Row],[Date]],"mmmm")</f>
        <v>February</v>
      </c>
      <c r="E798" s="28">
        <v>2915.94190402499</v>
      </c>
      <c r="F798" s="29">
        <v>110.13</v>
      </c>
      <c r="G798" s="30">
        <v>2</v>
      </c>
      <c r="H798" s="30" t="s">
        <v>64</v>
      </c>
      <c r="I798" s="262"/>
      <c r="BL798" s="178"/>
      <c r="BM798" s="179"/>
      <c r="BN798" s="207"/>
      <c r="DG798" s="178"/>
      <c r="DH798" s="179"/>
    </row>
    <row r="799" spans="1:112" ht="14.25" customHeight="1">
      <c r="A799" s="27">
        <v>41673</v>
      </c>
      <c r="B799" s="27" t="str">
        <f>MONTH(Table1[[#This Row],[Trading Interval]])&amp; "/" &amp; DAY(Table1[[#This Row],[Trading Interval]]) &amp; "/" &amp; YEAR(Table1[[#This Row],[Trading Interval]])</f>
        <v>2/4/2018</v>
      </c>
      <c r="C799" s="224">
        <f>CHOOSE(MONTH(Table1[[#This Row],[Date]]),1,1,1,2,2,2,3,3,3,4,4,4)</f>
        <v>1</v>
      </c>
      <c r="D799" s="27" t="str">
        <f>TEXT(Table1[[#This Row],[Date]],"mmmm")</f>
        <v>February</v>
      </c>
      <c r="E799" s="28">
        <v>2074.9507374291602</v>
      </c>
      <c r="F799" s="29">
        <v>109.869999999999</v>
      </c>
      <c r="G799" s="30">
        <v>2</v>
      </c>
      <c r="H799" s="30" t="s">
        <v>64</v>
      </c>
      <c r="I799" s="262"/>
      <c r="BL799" s="176"/>
      <c r="BM799" s="177"/>
      <c r="BN799" s="206"/>
      <c r="DG799" s="176"/>
      <c r="DH799" s="177"/>
    </row>
    <row r="800" spans="1:112" ht="14.25" customHeight="1">
      <c r="A800" s="27">
        <v>41673.5</v>
      </c>
      <c r="B800" s="27" t="str">
        <f>MONTH(Table1[[#This Row],[Trading Interval]])&amp; "/" &amp; DAY(Table1[[#This Row],[Trading Interval]]) &amp; "/" &amp; YEAR(Table1[[#This Row],[Trading Interval]])</f>
        <v>2/4/2018</v>
      </c>
      <c r="C800" s="224">
        <f>CHOOSE(MONTH(Table1[[#This Row],[Date]]),1,1,1,2,2,2,3,3,3,4,4,4)</f>
        <v>1</v>
      </c>
      <c r="D800" s="27" t="str">
        <f>TEXT(Table1[[#This Row],[Date]],"mmmm")</f>
        <v>February</v>
      </c>
      <c r="E800" s="28">
        <v>2840.1388558458302</v>
      </c>
      <c r="F800" s="29">
        <v>110.466666666666</v>
      </c>
      <c r="G800" s="30">
        <v>2</v>
      </c>
      <c r="H800" s="30" t="s">
        <v>64</v>
      </c>
      <c r="I800" s="262"/>
      <c r="BL800" s="178"/>
      <c r="BM800" s="179"/>
      <c r="BN800" s="207"/>
      <c r="DG800" s="178"/>
      <c r="DH800" s="179"/>
    </row>
    <row r="801" spans="1:112" ht="14.25" customHeight="1">
      <c r="A801" s="27">
        <v>41674</v>
      </c>
      <c r="B801" s="27" t="str">
        <f>MONTH(Table1[[#This Row],[Trading Interval]])&amp; "/" &amp; DAY(Table1[[#This Row],[Trading Interval]]) &amp; "/" &amp; YEAR(Table1[[#This Row],[Trading Interval]])</f>
        <v>2/5/2018</v>
      </c>
      <c r="C801" s="224">
        <f>CHOOSE(MONTH(Table1[[#This Row],[Date]]),1,1,1,2,2,2,3,3,3,4,4,4)</f>
        <v>1</v>
      </c>
      <c r="D801" s="27" t="str">
        <f>TEXT(Table1[[#This Row],[Date]],"mmmm")</f>
        <v>February</v>
      </c>
      <c r="E801" s="28">
        <v>2336.1864341833302</v>
      </c>
      <c r="F801" s="29">
        <v>110.5425</v>
      </c>
      <c r="G801" s="30">
        <v>2</v>
      </c>
      <c r="H801" s="30" t="s">
        <v>64</v>
      </c>
      <c r="I801" s="262"/>
      <c r="BL801" s="176"/>
      <c r="BM801" s="177"/>
      <c r="BN801" s="206"/>
      <c r="DG801" s="176"/>
      <c r="DH801" s="177"/>
    </row>
    <row r="802" spans="1:112" ht="14.25" customHeight="1">
      <c r="A802" s="27">
        <v>41674.5</v>
      </c>
      <c r="B802" s="27" t="str">
        <f>MONTH(Table1[[#This Row],[Trading Interval]])&amp; "/" &amp; DAY(Table1[[#This Row],[Trading Interval]]) &amp; "/" &amp; YEAR(Table1[[#This Row],[Trading Interval]])</f>
        <v>2/5/2018</v>
      </c>
      <c r="C802" s="224">
        <f>CHOOSE(MONTH(Table1[[#This Row],[Date]]),1,1,1,2,2,2,3,3,3,4,4,4)</f>
        <v>1</v>
      </c>
      <c r="D802" s="27" t="str">
        <f>TEXT(Table1[[#This Row],[Date]],"mmmm")</f>
        <v>February</v>
      </c>
      <c r="E802" s="28">
        <v>2795.9823378666601</v>
      </c>
      <c r="F802" s="29">
        <v>110.20083333333299</v>
      </c>
      <c r="G802" s="30">
        <v>2</v>
      </c>
      <c r="H802" s="30" t="s">
        <v>64</v>
      </c>
      <c r="I802" s="262"/>
      <c r="BL802" s="178"/>
      <c r="BM802" s="179"/>
      <c r="BN802" s="207"/>
      <c r="DG802" s="178"/>
      <c r="DH802" s="179"/>
    </row>
    <row r="803" spans="1:112" ht="14.25" customHeight="1">
      <c r="A803" s="27">
        <v>41675</v>
      </c>
      <c r="B803" s="27" t="str">
        <f>MONTH(Table1[[#This Row],[Trading Interval]])&amp; "/" &amp; DAY(Table1[[#This Row],[Trading Interval]]) &amp; "/" &amp; YEAR(Table1[[#This Row],[Trading Interval]])</f>
        <v>2/6/2018</v>
      </c>
      <c r="C803" s="224">
        <f>CHOOSE(MONTH(Table1[[#This Row],[Date]]),1,1,1,2,2,2,3,3,3,4,4,4)</f>
        <v>1</v>
      </c>
      <c r="D803" s="27" t="str">
        <f>TEXT(Table1[[#This Row],[Date]],"mmmm")</f>
        <v>February</v>
      </c>
      <c r="E803" s="28">
        <v>2203.7443846374899</v>
      </c>
      <c r="F803" s="29">
        <v>111.087499999999</v>
      </c>
      <c r="G803" s="30">
        <v>2</v>
      </c>
      <c r="H803" s="30" t="s">
        <v>64</v>
      </c>
      <c r="I803" s="262"/>
      <c r="BL803" s="176"/>
      <c r="BM803" s="177"/>
      <c r="BN803" s="206"/>
      <c r="DG803" s="176"/>
      <c r="DH803" s="177"/>
    </row>
    <row r="804" spans="1:112" ht="14.25" customHeight="1">
      <c r="A804" s="27">
        <v>41675.5</v>
      </c>
      <c r="B804" s="27" t="str">
        <f>MONTH(Table1[[#This Row],[Trading Interval]])&amp; "/" &amp; DAY(Table1[[#This Row],[Trading Interval]]) &amp; "/" &amp; YEAR(Table1[[#This Row],[Trading Interval]])</f>
        <v>2/6/2018</v>
      </c>
      <c r="C804" s="224">
        <f>CHOOSE(MONTH(Table1[[#This Row],[Date]]),1,1,1,2,2,2,3,3,3,4,4,4)</f>
        <v>1</v>
      </c>
      <c r="D804" s="27" t="str">
        <f>TEXT(Table1[[#This Row],[Date]],"mmmm")</f>
        <v>February</v>
      </c>
      <c r="E804" s="28">
        <v>2514.4400851124901</v>
      </c>
      <c r="F804" s="29">
        <v>111.925833333333</v>
      </c>
      <c r="G804" s="30">
        <v>2</v>
      </c>
      <c r="H804" s="30" t="s">
        <v>64</v>
      </c>
      <c r="I804" s="262"/>
      <c r="BL804" s="178"/>
      <c r="BM804" s="179"/>
      <c r="BN804" s="207"/>
      <c r="DG804" s="178"/>
      <c r="DH804" s="179"/>
    </row>
    <row r="805" spans="1:112" ht="14.25" customHeight="1">
      <c r="A805" s="27">
        <v>41676</v>
      </c>
      <c r="B805" s="27" t="str">
        <f>MONTH(Table1[[#This Row],[Trading Interval]])&amp; "/" &amp; DAY(Table1[[#This Row],[Trading Interval]]) &amp; "/" &amp; YEAR(Table1[[#This Row],[Trading Interval]])</f>
        <v>2/7/2018</v>
      </c>
      <c r="C805" s="224">
        <f>CHOOSE(MONTH(Table1[[#This Row],[Date]]),1,1,1,2,2,2,3,3,3,4,4,4)</f>
        <v>1</v>
      </c>
      <c r="D805" s="27" t="str">
        <f>TEXT(Table1[[#This Row],[Date]],"mmmm")</f>
        <v>February</v>
      </c>
      <c r="E805" s="28">
        <v>2254.8362323375</v>
      </c>
      <c r="F805" s="29">
        <v>112.255</v>
      </c>
      <c r="G805" s="30">
        <v>2</v>
      </c>
      <c r="H805" s="30" t="s">
        <v>64</v>
      </c>
      <c r="I805" s="262"/>
      <c r="BL805" s="176"/>
      <c r="BM805" s="177"/>
      <c r="BN805" s="206"/>
      <c r="DG805" s="176"/>
      <c r="DH805" s="177"/>
    </row>
    <row r="806" spans="1:112" ht="14.25" customHeight="1">
      <c r="A806" s="27">
        <v>41676.5</v>
      </c>
      <c r="B806" s="27" t="str">
        <f>MONTH(Table1[[#This Row],[Trading Interval]])&amp; "/" &amp; DAY(Table1[[#This Row],[Trading Interval]]) &amp; "/" &amp; YEAR(Table1[[#This Row],[Trading Interval]])</f>
        <v>2/7/2018</v>
      </c>
      <c r="C806" s="224">
        <f>CHOOSE(MONTH(Table1[[#This Row],[Date]]),1,1,1,2,2,2,3,3,3,4,4,4)</f>
        <v>1</v>
      </c>
      <c r="D806" s="27" t="str">
        <f>TEXT(Table1[[#This Row],[Date]],"mmmm")</f>
        <v>February</v>
      </c>
      <c r="E806" s="28">
        <v>2369.5948363374901</v>
      </c>
      <c r="F806" s="29">
        <v>109.486666666666</v>
      </c>
      <c r="G806" s="30">
        <v>2</v>
      </c>
      <c r="H806" s="30" t="s">
        <v>64</v>
      </c>
      <c r="I806" s="262"/>
      <c r="BL806" s="178"/>
      <c r="BM806" s="179"/>
      <c r="BN806" s="207"/>
      <c r="DG806" s="178"/>
      <c r="DH806" s="179"/>
    </row>
    <row r="807" spans="1:112" ht="14.25" customHeight="1">
      <c r="A807" s="27">
        <v>41677</v>
      </c>
      <c r="B807" s="27" t="str">
        <f>MONTH(Table1[[#This Row],[Trading Interval]])&amp; "/" &amp; DAY(Table1[[#This Row],[Trading Interval]]) &amp; "/" &amp; YEAR(Table1[[#This Row],[Trading Interval]])</f>
        <v>2/8/2018</v>
      </c>
      <c r="C807" s="224">
        <f>CHOOSE(MONTH(Table1[[#This Row],[Date]]),1,1,1,2,2,2,3,3,3,4,4,4)</f>
        <v>1</v>
      </c>
      <c r="D807" s="27" t="str">
        <f>TEXT(Table1[[#This Row],[Date]],"mmmm")</f>
        <v>February</v>
      </c>
      <c r="E807" s="28">
        <v>1974.18200617916</v>
      </c>
      <c r="F807" s="29">
        <v>109.698333333333</v>
      </c>
      <c r="G807" s="30">
        <v>2</v>
      </c>
      <c r="H807" s="30" t="s">
        <v>64</v>
      </c>
      <c r="I807" s="262"/>
      <c r="BL807" s="176"/>
      <c r="BM807" s="177"/>
      <c r="BN807" s="206"/>
      <c r="DG807" s="176"/>
      <c r="DH807" s="177"/>
    </row>
    <row r="808" spans="1:112" ht="14.25" customHeight="1">
      <c r="A808" s="27">
        <v>41677.5</v>
      </c>
      <c r="B808" s="27" t="str">
        <f>MONTH(Table1[[#This Row],[Trading Interval]])&amp; "/" &amp; DAY(Table1[[#This Row],[Trading Interval]]) &amp; "/" &amp; YEAR(Table1[[#This Row],[Trading Interval]])</f>
        <v>2/8/2018</v>
      </c>
      <c r="C808" s="224">
        <f>CHOOSE(MONTH(Table1[[#This Row],[Date]]),1,1,1,2,2,2,3,3,3,4,4,4)</f>
        <v>1</v>
      </c>
      <c r="D808" s="27" t="str">
        <f>TEXT(Table1[[#This Row],[Date]],"mmmm")</f>
        <v>February</v>
      </c>
      <c r="E808" s="28">
        <v>2271.7791866166599</v>
      </c>
      <c r="F808" s="29">
        <v>111.64666666666599</v>
      </c>
      <c r="G808" s="30">
        <v>2</v>
      </c>
      <c r="H808" s="30" t="s">
        <v>64</v>
      </c>
      <c r="I808" s="262"/>
      <c r="BL808" s="178"/>
      <c r="BM808" s="179"/>
      <c r="BN808" s="207"/>
      <c r="DG808" s="178"/>
      <c r="DH808" s="179"/>
    </row>
    <row r="809" spans="1:112" ht="14.25" customHeight="1">
      <c r="A809" s="27">
        <v>41678</v>
      </c>
      <c r="B809" s="27" t="str">
        <f>MONTH(Table1[[#This Row],[Trading Interval]])&amp; "/" &amp; DAY(Table1[[#This Row],[Trading Interval]]) &amp; "/" &amp; YEAR(Table1[[#This Row],[Trading Interval]])</f>
        <v>2/9/2018</v>
      </c>
      <c r="C809" s="224">
        <f>CHOOSE(MONTH(Table1[[#This Row],[Date]]),1,1,1,2,2,2,3,3,3,4,4,4)</f>
        <v>1</v>
      </c>
      <c r="D809" s="27" t="str">
        <f>TEXT(Table1[[#This Row],[Date]],"mmmm")</f>
        <v>February</v>
      </c>
      <c r="E809" s="28">
        <v>2014.2160829833299</v>
      </c>
      <c r="F809" s="29">
        <v>111.567777777777</v>
      </c>
      <c r="G809" s="30">
        <v>2</v>
      </c>
      <c r="H809" s="30" t="s">
        <v>64</v>
      </c>
      <c r="I809" s="262"/>
      <c r="BL809" s="176"/>
      <c r="BM809" s="177"/>
      <c r="BN809" s="206"/>
      <c r="DG809" s="176"/>
      <c r="DH809" s="177"/>
    </row>
    <row r="810" spans="1:112" ht="14.25" customHeight="1">
      <c r="A810" s="27">
        <v>41678.5</v>
      </c>
      <c r="B810" s="27" t="str">
        <f>MONTH(Table1[[#This Row],[Trading Interval]])&amp; "/" &amp; DAY(Table1[[#This Row],[Trading Interval]]) &amp; "/" &amp; YEAR(Table1[[#This Row],[Trading Interval]])</f>
        <v>2/9/2018</v>
      </c>
      <c r="C810" s="224">
        <f>CHOOSE(MONTH(Table1[[#This Row],[Date]]),1,1,1,2,2,2,3,3,3,4,4,4)</f>
        <v>1</v>
      </c>
      <c r="D810" s="27" t="str">
        <f>TEXT(Table1[[#This Row],[Date]],"mmmm")</f>
        <v>February</v>
      </c>
      <c r="E810" s="28">
        <v>2596.5701936458299</v>
      </c>
      <c r="F810" s="29">
        <v>109.755833333333</v>
      </c>
      <c r="G810" s="30">
        <v>2</v>
      </c>
      <c r="H810" s="30" t="s">
        <v>64</v>
      </c>
      <c r="I810" s="262"/>
      <c r="BL810" s="178"/>
      <c r="BM810" s="179"/>
      <c r="BN810" s="207"/>
      <c r="DG810" s="178"/>
      <c r="DH810" s="179"/>
    </row>
    <row r="811" spans="1:112" ht="14.25" customHeight="1">
      <c r="A811" s="27">
        <v>41679</v>
      </c>
      <c r="B811" s="27" t="str">
        <f>MONTH(Table1[[#This Row],[Trading Interval]])&amp; "/" &amp; DAY(Table1[[#This Row],[Trading Interval]]) &amp; "/" &amp; YEAR(Table1[[#This Row],[Trading Interval]])</f>
        <v>2/10/2018</v>
      </c>
      <c r="C811" s="224">
        <f>CHOOSE(MONTH(Table1[[#This Row],[Date]]),1,1,1,2,2,2,3,3,3,4,4,4)</f>
        <v>1</v>
      </c>
      <c r="D811" s="27" t="str">
        <f>TEXT(Table1[[#This Row],[Date]],"mmmm")</f>
        <v>February</v>
      </c>
      <c r="E811" s="28">
        <v>1867.4815676363601</v>
      </c>
      <c r="F811" s="29">
        <v>109.17090909090901</v>
      </c>
      <c r="G811" s="30">
        <v>2</v>
      </c>
      <c r="H811" s="30" t="s">
        <v>64</v>
      </c>
      <c r="I811" s="262"/>
      <c r="BL811" s="176"/>
      <c r="BM811" s="177"/>
      <c r="BN811" s="206"/>
      <c r="DG811" s="176"/>
      <c r="DH811" s="177"/>
    </row>
    <row r="812" spans="1:112" ht="14.25" customHeight="1">
      <c r="A812" s="27">
        <v>41679.5</v>
      </c>
      <c r="B812" s="27" t="str">
        <f>MONTH(Table1[[#This Row],[Trading Interval]])&amp; "/" &amp; DAY(Table1[[#This Row],[Trading Interval]]) &amp; "/" &amp; YEAR(Table1[[#This Row],[Trading Interval]])</f>
        <v>2/10/2018</v>
      </c>
      <c r="C812" s="224">
        <f>CHOOSE(MONTH(Table1[[#This Row],[Date]]),1,1,1,2,2,2,3,3,3,4,4,4)</f>
        <v>1</v>
      </c>
      <c r="D812" s="27" t="str">
        <f>TEXT(Table1[[#This Row],[Date]],"mmmm")</f>
        <v>February</v>
      </c>
      <c r="E812" s="28">
        <v>2828.9775346166598</v>
      </c>
      <c r="F812" s="29">
        <v>111.13249999999999</v>
      </c>
      <c r="G812" s="30">
        <v>2</v>
      </c>
      <c r="H812" s="30" t="s">
        <v>64</v>
      </c>
      <c r="I812" s="262"/>
      <c r="BL812" s="178"/>
      <c r="BM812" s="179"/>
      <c r="BN812" s="207"/>
      <c r="DG812" s="178"/>
      <c r="DH812" s="179"/>
    </row>
    <row r="813" spans="1:112" ht="14.25" customHeight="1">
      <c r="A813" s="27">
        <v>41680</v>
      </c>
      <c r="B813" s="27" t="str">
        <f>MONTH(Table1[[#This Row],[Trading Interval]])&amp; "/" &amp; DAY(Table1[[#This Row],[Trading Interval]]) &amp; "/" &amp; YEAR(Table1[[#This Row],[Trading Interval]])</f>
        <v>2/11/2018</v>
      </c>
      <c r="C813" s="224">
        <f>CHOOSE(MONTH(Table1[[#This Row],[Date]]),1,1,1,2,2,2,3,3,3,4,4,4)</f>
        <v>1</v>
      </c>
      <c r="D813" s="27" t="str">
        <f>TEXT(Table1[[#This Row],[Date]],"mmmm")</f>
        <v>February</v>
      </c>
      <c r="E813" s="28">
        <v>1994.4438366499901</v>
      </c>
      <c r="F813" s="29">
        <v>109.654166666666</v>
      </c>
      <c r="G813" s="30">
        <v>2</v>
      </c>
      <c r="H813" s="30" t="s">
        <v>64</v>
      </c>
      <c r="I813" s="262"/>
      <c r="BL813" s="176"/>
      <c r="BM813" s="177"/>
      <c r="BN813" s="206"/>
      <c r="DG813" s="176"/>
      <c r="DH813" s="177"/>
    </row>
    <row r="814" spans="1:112" ht="14.25" customHeight="1">
      <c r="A814" s="27">
        <v>41680.5</v>
      </c>
      <c r="B814" s="27" t="str">
        <f>MONTH(Table1[[#This Row],[Trading Interval]])&amp; "/" &amp; DAY(Table1[[#This Row],[Trading Interval]]) &amp; "/" &amp; YEAR(Table1[[#This Row],[Trading Interval]])</f>
        <v>2/11/2018</v>
      </c>
      <c r="C814" s="224">
        <f>CHOOSE(MONTH(Table1[[#This Row],[Date]]),1,1,1,2,2,2,3,3,3,4,4,4)</f>
        <v>1</v>
      </c>
      <c r="D814" s="27" t="str">
        <f>TEXT(Table1[[#This Row],[Date]],"mmmm")</f>
        <v>February</v>
      </c>
      <c r="E814" s="28">
        <v>2926.1708955250001</v>
      </c>
      <c r="F814" s="29">
        <v>109.68</v>
      </c>
      <c r="G814" s="30">
        <v>2</v>
      </c>
      <c r="H814" s="30" t="s">
        <v>64</v>
      </c>
      <c r="I814" s="262"/>
      <c r="BL814" s="178"/>
      <c r="BM814" s="179"/>
      <c r="BN814" s="207"/>
      <c r="DG814" s="178"/>
      <c r="DH814" s="179"/>
    </row>
    <row r="815" spans="1:112" ht="14.25" customHeight="1">
      <c r="A815" s="27">
        <v>41681</v>
      </c>
      <c r="B815" s="27" t="str">
        <f>MONTH(Table1[[#This Row],[Trading Interval]])&amp; "/" &amp; DAY(Table1[[#This Row],[Trading Interval]]) &amp; "/" &amp; YEAR(Table1[[#This Row],[Trading Interval]])</f>
        <v>2/12/2018</v>
      </c>
      <c r="C815" s="224">
        <f>CHOOSE(MONTH(Table1[[#This Row],[Date]]),1,1,1,2,2,2,3,3,3,4,4,4)</f>
        <v>1</v>
      </c>
      <c r="D815" s="27" t="str">
        <f>TEXT(Table1[[#This Row],[Date]],"mmmm")</f>
        <v>February</v>
      </c>
      <c r="E815" s="28">
        <v>2554.6178627291602</v>
      </c>
      <c r="F815" s="29">
        <v>110.40583333333301</v>
      </c>
      <c r="G815" s="30">
        <v>2</v>
      </c>
      <c r="H815" s="30" t="s">
        <v>64</v>
      </c>
      <c r="I815" s="262"/>
      <c r="BL815" s="176"/>
      <c r="BM815" s="177"/>
      <c r="BN815" s="206"/>
      <c r="DG815" s="176"/>
      <c r="DH815" s="177"/>
    </row>
    <row r="816" spans="1:112" ht="14.25" customHeight="1">
      <c r="A816" s="27">
        <v>41681.5</v>
      </c>
      <c r="B816" s="27" t="str">
        <f>MONTH(Table1[[#This Row],[Trading Interval]])&amp; "/" &amp; DAY(Table1[[#This Row],[Trading Interval]]) &amp; "/" &amp; YEAR(Table1[[#This Row],[Trading Interval]])</f>
        <v>2/12/2018</v>
      </c>
      <c r="C816" s="224">
        <f>CHOOSE(MONTH(Table1[[#This Row],[Date]]),1,1,1,2,2,2,3,3,3,4,4,4)</f>
        <v>1</v>
      </c>
      <c r="D816" s="27" t="str">
        <f>TEXT(Table1[[#This Row],[Date]],"mmmm")</f>
        <v>February</v>
      </c>
      <c r="E816" s="28">
        <v>3236.4869237541602</v>
      </c>
      <c r="F816" s="29">
        <v>112.82250000000001</v>
      </c>
      <c r="G816" s="30">
        <v>2</v>
      </c>
      <c r="H816" s="30" t="s">
        <v>64</v>
      </c>
      <c r="I816" s="262"/>
      <c r="BL816" s="178"/>
      <c r="BM816" s="179"/>
      <c r="BN816" s="207"/>
      <c r="DG816" s="178"/>
      <c r="DH816" s="179"/>
    </row>
    <row r="817" spans="1:112" ht="14.25" customHeight="1">
      <c r="A817" s="27">
        <v>41682</v>
      </c>
      <c r="B817" s="27" t="str">
        <f>MONTH(Table1[[#This Row],[Trading Interval]])&amp; "/" &amp; DAY(Table1[[#This Row],[Trading Interval]]) &amp; "/" &amp; YEAR(Table1[[#This Row],[Trading Interval]])</f>
        <v>2/13/2018</v>
      </c>
      <c r="C817" s="224">
        <f>CHOOSE(MONTH(Table1[[#This Row],[Date]]),1,1,1,2,2,2,3,3,3,4,4,4)</f>
        <v>1</v>
      </c>
      <c r="D817" s="27" t="str">
        <f>TEXT(Table1[[#This Row],[Date]],"mmmm")</f>
        <v>February</v>
      </c>
      <c r="E817" s="28">
        <v>2762.5157089416598</v>
      </c>
      <c r="F817" s="29">
        <v>110.1425</v>
      </c>
      <c r="G817" s="30">
        <v>2</v>
      </c>
      <c r="H817" s="30" t="s">
        <v>64</v>
      </c>
      <c r="I817" s="262"/>
      <c r="BL817" s="176"/>
      <c r="BM817" s="177"/>
      <c r="BN817" s="206"/>
      <c r="DG817" s="176"/>
      <c r="DH817" s="177"/>
    </row>
    <row r="818" spans="1:112" ht="14.25" customHeight="1">
      <c r="A818" s="27">
        <v>41682.5</v>
      </c>
      <c r="B818" s="27" t="str">
        <f>MONTH(Table1[[#This Row],[Trading Interval]])&amp; "/" &amp; DAY(Table1[[#This Row],[Trading Interval]]) &amp; "/" &amp; YEAR(Table1[[#This Row],[Trading Interval]])</f>
        <v>2/13/2018</v>
      </c>
      <c r="C818" s="224">
        <f>CHOOSE(MONTH(Table1[[#This Row],[Date]]),1,1,1,2,2,2,3,3,3,4,4,4)</f>
        <v>1</v>
      </c>
      <c r="D818" s="27" t="str">
        <f>TEXT(Table1[[#This Row],[Date]],"mmmm")</f>
        <v>February</v>
      </c>
      <c r="E818" s="28">
        <v>3531.5317287999901</v>
      </c>
      <c r="F818" s="29">
        <v>109.690833333333</v>
      </c>
      <c r="G818" s="30">
        <v>2</v>
      </c>
      <c r="H818" s="30" t="s">
        <v>64</v>
      </c>
      <c r="I818" s="262"/>
      <c r="BL818" s="178"/>
      <c r="BM818" s="179"/>
      <c r="BN818" s="207"/>
      <c r="DG818" s="178"/>
      <c r="DH818" s="179"/>
    </row>
    <row r="819" spans="1:112" ht="14.25" customHeight="1">
      <c r="A819" s="27">
        <v>41683</v>
      </c>
      <c r="B819" s="27" t="str">
        <f>MONTH(Table1[[#This Row],[Trading Interval]])&amp; "/" &amp; DAY(Table1[[#This Row],[Trading Interval]]) &amp; "/" &amp; YEAR(Table1[[#This Row],[Trading Interval]])</f>
        <v>2/14/2018</v>
      </c>
      <c r="C819" s="224">
        <f>CHOOSE(MONTH(Table1[[#This Row],[Date]]),1,1,1,2,2,2,3,3,3,4,4,4)</f>
        <v>1</v>
      </c>
      <c r="D819" s="27" t="str">
        <f>TEXT(Table1[[#This Row],[Date]],"mmmm")</f>
        <v>February</v>
      </c>
      <c r="E819" s="28">
        <v>2745.1802333625001</v>
      </c>
      <c r="F819" s="29">
        <v>109.82583333333299</v>
      </c>
      <c r="G819" s="30">
        <v>2</v>
      </c>
      <c r="H819" s="30" t="s">
        <v>64</v>
      </c>
      <c r="I819" s="262"/>
      <c r="BL819" s="176"/>
      <c r="BM819" s="177"/>
      <c r="BN819" s="206"/>
      <c r="DG819" s="176"/>
      <c r="DH819" s="177"/>
    </row>
    <row r="820" spans="1:112" ht="14.25" customHeight="1">
      <c r="A820" s="27">
        <v>41683.5</v>
      </c>
      <c r="B820" s="27" t="str">
        <f>MONTH(Table1[[#This Row],[Trading Interval]])&amp; "/" &amp; DAY(Table1[[#This Row],[Trading Interval]]) &amp; "/" &amp; YEAR(Table1[[#This Row],[Trading Interval]])</f>
        <v>2/14/2018</v>
      </c>
      <c r="C820" s="224">
        <f>CHOOSE(MONTH(Table1[[#This Row],[Date]]),1,1,1,2,2,2,3,3,3,4,4,4)</f>
        <v>1</v>
      </c>
      <c r="D820" s="27" t="str">
        <f>TEXT(Table1[[#This Row],[Date]],"mmmm")</f>
        <v>February</v>
      </c>
      <c r="E820" s="28">
        <v>3355.4509319083299</v>
      </c>
      <c r="F820" s="29">
        <v>111.9975</v>
      </c>
      <c r="G820" s="30">
        <v>2</v>
      </c>
      <c r="H820" s="30" t="s">
        <v>64</v>
      </c>
      <c r="I820" s="262"/>
      <c r="BL820" s="178"/>
      <c r="BM820" s="179"/>
      <c r="BN820" s="207"/>
      <c r="DG820" s="178"/>
      <c r="DH820" s="179"/>
    </row>
    <row r="821" spans="1:112" ht="14.25" customHeight="1">
      <c r="A821" s="27">
        <v>41684</v>
      </c>
      <c r="B821" s="27" t="str">
        <f>MONTH(Table1[[#This Row],[Trading Interval]])&amp; "/" &amp; DAY(Table1[[#This Row],[Trading Interval]]) &amp; "/" &amp; YEAR(Table1[[#This Row],[Trading Interval]])</f>
        <v>2/15/2018</v>
      </c>
      <c r="C821" s="224">
        <f>CHOOSE(MONTH(Table1[[#This Row],[Date]]),1,1,1,2,2,2,3,3,3,4,4,4)</f>
        <v>1</v>
      </c>
      <c r="D821" s="27" t="str">
        <f>TEXT(Table1[[#This Row],[Date]],"mmmm")</f>
        <v>February</v>
      </c>
      <c r="E821" s="28">
        <v>2603.7976719583298</v>
      </c>
      <c r="F821" s="29">
        <v>111.880833333333</v>
      </c>
      <c r="G821" s="30">
        <v>2</v>
      </c>
      <c r="H821" s="30" t="s">
        <v>64</v>
      </c>
      <c r="I821" s="262"/>
      <c r="BL821" s="176"/>
      <c r="BM821" s="177"/>
      <c r="BN821" s="206"/>
      <c r="DG821" s="176"/>
      <c r="DH821" s="177"/>
    </row>
    <row r="822" spans="1:112" ht="14.25" customHeight="1">
      <c r="A822" s="27">
        <v>41684.5</v>
      </c>
      <c r="B822" s="27" t="str">
        <f>MONTH(Table1[[#This Row],[Trading Interval]])&amp; "/" &amp; DAY(Table1[[#This Row],[Trading Interval]]) &amp; "/" &amp; YEAR(Table1[[#This Row],[Trading Interval]])</f>
        <v>2/15/2018</v>
      </c>
      <c r="C822" s="224">
        <f>CHOOSE(MONTH(Table1[[#This Row],[Date]]),1,1,1,2,2,2,3,3,3,4,4,4)</f>
        <v>1</v>
      </c>
      <c r="D822" s="27" t="str">
        <f>TEXT(Table1[[#This Row],[Date]],"mmmm")</f>
        <v>February</v>
      </c>
      <c r="E822" s="28">
        <v>2861.9960459624899</v>
      </c>
      <c r="F822" s="29">
        <v>112.26333333333299</v>
      </c>
      <c r="G822" s="30">
        <v>2</v>
      </c>
      <c r="H822" s="30" t="s">
        <v>64</v>
      </c>
      <c r="I822" s="262"/>
      <c r="BL822" s="178"/>
      <c r="BM822" s="179"/>
      <c r="BN822" s="207"/>
      <c r="DG822" s="178"/>
      <c r="DH822" s="179"/>
    </row>
    <row r="823" spans="1:112" ht="14.25" customHeight="1">
      <c r="A823" s="27">
        <v>41685</v>
      </c>
      <c r="B823" s="27" t="str">
        <f>MONTH(Table1[[#This Row],[Trading Interval]])&amp; "/" &amp; DAY(Table1[[#This Row],[Trading Interval]]) &amp; "/" &amp; YEAR(Table1[[#This Row],[Trading Interval]])</f>
        <v>2/16/2018</v>
      </c>
      <c r="C823" s="224">
        <f>CHOOSE(MONTH(Table1[[#This Row],[Date]]),1,1,1,2,2,2,3,3,3,4,4,4)</f>
        <v>1</v>
      </c>
      <c r="D823" s="27" t="str">
        <f>TEXT(Table1[[#This Row],[Date]],"mmmm")</f>
        <v>February</v>
      </c>
      <c r="E823" s="28">
        <v>2363.6217625333302</v>
      </c>
      <c r="F823" s="29">
        <v>110.1575</v>
      </c>
      <c r="G823" s="30">
        <v>2</v>
      </c>
      <c r="H823" s="30" t="s">
        <v>64</v>
      </c>
      <c r="I823" s="262"/>
      <c r="BL823" s="176"/>
      <c r="BM823" s="177"/>
      <c r="BN823" s="206"/>
      <c r="DG823" s="176"/>
      <c r="DH823" s="177"/>
    </row>
    <row r="824" spans="1:112" ht="14.25" customHeight="1">
      <c r="A824" s="27">
        <v>41685.5</v>
      </c>
      <c r="B824" s="27" t="str">
        <f>MONTH(Table1[[#This Row],[Trading Interval]])&amp; "/" &amp; DAY(Table1[[#This Row],[Trading Interval]]) &amp; "/" &amp; YEAR(Table1[[#This Row],[Trading Interval]])</f>
        <v>2/16/2018</v>
      </c>
      <c r="C824" s="224">
        <f>CHOOSE(MONTH(Table1[[#This Row],[Date]]),1,1,1,2,2,2,3,3,3,4,4,4)</f>
        <v>1</v>
      </c>
      <c r="D824" s="27" t="str">
        <f>TEXT(Table1[[#This Row],[Date]],"mmmm")</f>
        <v>February</v>
      </c>
      <c r="E824" s="28">
        <v>2935.9480111624898</v>
      </c>
      <c r="F824" s="29">
        <v>111.238333333333</v>
      </c>
      <c r="G824" s="30">
        <v>2</v>
      </c>
      <c r="H824" s="30" t="s">
        <v>64</v>
      </c>
      <c r="I824" s="262"/>
      <c r="BL824" s="178"/>
      <c r="BM824" s="179"/>
      <c r="BN824" s="207"/>
      <c r="DG824" s="178"/>
      <c r="DH824" s="179"/>
    </row>
    <row r="825" spans="1:112" ht="14.25" customHeight="1">
      <c r="A825" s="27">
        <v>41686</v>
      </c>
      <c r="B825" s="27" t="str">
        <f>MONTH(Table1[[#This Row],[Trading Interval]])&amp; "/" &amp; DAY(Table1[[#This Row],[Trading Interval]]) &amp; "/" &amp; YEAR(Table1[[#This Row],[Trading Interval]])</f>
        <v>2/17/2018</v>
      </c>
      <c r="C825" s="224">
        <f>CHOOSE(MONTH(Table1[[#This Row],[Date]]),1,1,1,2,2,2,3,3,3,4,4,4)</f>
        <v>1</v>
      </c>
      <c r="D825" s="27" t="str">
        <f>TEXT(Table1[[#This Row],[Date]],"mmmm")</f>
        <v>February</v>
      </c>
      <c r="E825" s="28">
        <v>2179.3191565458301</v>
      </c>
      <c r="F825" s="29">
        <v>110.713333333333</v>
      </c>
      <c r="G825" s="30">
        <v>2</v>
      </c>
      <c r="H825" s="30" t="s">
        <v>64</v>
      </c>
      <c r="I825" s="262"/>
      <c r="BL825" s="176"/>
      <c r="BM825" s="177"/>
      <c r="BN825" s="206"/>
      <c r="DG825" s="176"/>
      <c r="DH825" s="177"/>
    </row>
    <row r="826" spans="1:112" ht="14.25" customHeight="1">
      <c r="A826" s="27">
        <v>41686.5</v>
      </c>
      <c r="B826" s="27" t="str">
        <f>MONTH(Table1[[#This Row],[Trading Interval]])&amp; "/" &amp; DAY(Table1[[#This Row],[Trading Interval]]) &amp; "/" &amp; YEAR(Table1[[#This Row],[Trading Interval]])</f>
        <v>2/17/2018</v>
      </c>
      <c r="C826" s="224">
        <f>CHOOSE(MONTH(Table1[[#This Row],[Date]]),1,1,1,2,2,2,3,3,3,4,4,4)</f>
        <v>1</v>
      </c>
      <c r="D826" s="27" t="str">
        <f>TEXT(Table1[[#This Row],[Date]],"mmmm")</f>
        <v>February</v>
      </c>
      <c r="E826" s="28">
        <v>2726.05105495833</v>
      </c>
      <c r="F826" s="29">
        <v>109.839166666666</v>
      </c>
      <c r="G826" s="30">
        <v>2</v>
      </c>
      <c r="H826" s="30" t="s">
        <v>64</v>
      </c>
      <c r="I826" s="262"/>
      <c r="BL826" s="178"/>
      <c r="BM826" s="179"/>
      <c r="BN826" s="207"/>
      <c r="DG826" s="178"/>
      <c r="DH826" s="179"/>
    </row>
    <row r="827" spans="1:112" ht="14.25" customHeight="1">
      <c r="A827" s="27">
        <v>41687</v>
      </c>
      <c r="B827" s="27" t="str">
        <f>MONTH(Table1[[#This Row],[Trading Interval]])&amp; "/" &amp; DAY(Table1[[#This Row],[Trading Interval]]) &amp; "/" &amp; YEAR(Table1[[#This Row],[Trading Interval]])</f>
        <v>2/18/2018</v>
      </c>
      <c r="C827" s="224">
        <f>CHOOSE(MONTH(Table1[[#This Row],[Date]]),1,1,1,2,2,2,3,3,3,4,4,4)</f>
        <v>1</v>
      </c>
      <c r="D827" s="27" t="str">
        <f>TEXT(Table1[[#This Row],[Date]],"mmmm")</f>
        <v>February</v>
      </c>
      <c r="E827" s="28">
        <v>1942.2621511416601</v>
      </c>
      <c r="F827" s="29">
        <v>111.431666666666</v>
      </c>
      <c r="G827" s="30">
        <v>2</v>
      </c>
      <c r="H827" s="30" t="s">
        <v>64</v>
      </c>
      <c r="I827" s="262"/>
      <c r="BL827" s="176"/>
      <c r="BM827" s="177"/>
      <c r="BN827" s="206"/>
      <c r="DG827" s="176"/>
      <c r="DH827" s="177"/>
    </row>
    <row r="828" spans="1:112" ht="14.25" customHeight="1">
      <c r="A828" s="27">
        <v>41687.5</v>
      </c>
      <c r="B828" s="27" t="str">
        <f>MONTH(Table1[[#This Row],[Trading Interval]])&amp; "/" &amp; DAY(Table1[[#This Row],[Trading Interval]]) &amp; "/" &amp; YEAR(Table1[[#This Row],[Trading Interval]])</f>
        <v>2/18/2018</v>
      </c>
      <c r="C828" s="224">
        <f>CHOOSE(MONTH(Table1[[#This Row],[Date]]),1,1,1,2,2,2,3,3,3,4,4,4)</f>
        <v>1</v>
      </c>
      <c r="D828" s="27" t="str">
        <f>TEXT(Table1[[#This Row],[Date]],"mmmm")</f>
        <v>February</v>
      </c>
      <c r="E828" s="28">
        <v>2233.6403290041599</v>
      </c>
      <c r="F828" s="29">
        <v>111.12583333333301</v>
      </c>
      <c r="G828" s="30">
        <v>2</v>
      </c>
      <c r="H828" s="30" t="s">
        <v>64</v>
      </c>
      <c r="I828" s="262"/>
      <c r="BL828" s="178"/>
      <c r="BM828" s="179"/>
      <c r="BN828" s="207"/>
      <c r="DG828" s="178"/>
      <c r="DH828" s="179"/>
    </row>
    <row r="829" spans="1:112" ht="14.25" customHeight="1">
      <c r="A829" s="27">
        <v>41688</v>
      </c>
      <c r="B829" s="27" t="str">
        <f>MONTH(Table1[[#This Row],[Trading Interval]])&amp; "/" &amp; DAY(Table1[[#This Row],[Trading Interval]]) &amp; "/" &amp; YEAR(Table1[[#This Row],[Trading Interval]])</f>
        <v>2/19/2018</v>
      </c>
      <c r="C829" s="224">
        <f>CHOOSE(MONTH(Table1[[#This Row],[Date]]),1,1,1,2,2,2,3,3,3,4,4,4)</f>
        <v>1</v>
      </c>
      <c r="D829" s="27" t="str">
        <f>TEXT(Table1[[#This Row],[Date]],"mmmm")</f>
        <v>February</v>
      </c>
      <c r="E829" s="28">
        <v>2017.2257905399899</v>
      </c>
      <c r="F829" s="29">
        <v>111.320999999999</v>
      </c>
      <c r="G829" s="30">
        <v>2</v>
      </c>
      <c r="H829" s="30" t="s">
        <v>64</v>
      </c>
      <c r="I829" s="262"/>
      <c r="BL829" s="176"/>
      <c r="BM829" s="177"/>
      <c r="BN829" s="206"/>
      <c r="DG829" s="176"/>
      <c r="DH829" s="177"/>
    </row>
    <row r="830" spans="1:112" ht="14.25" customHeight="1">
      <c r="A830" s="27">
        <v>41688.5</v>
      </c>
      <c r="B830" s="27" t="str">
        <f>MONTH(Table1[[#This Row],[Trading Interval]])&amp; "/" &amp; DAY(Table1[[#This Row],[Trading Interval]]) &amp; "/" &amp; YEAR(Table1[[#This Row],[Trading Interval]])</f>
        <v>2/19/2018</v>
      </c>
      <c r="C830" s="224">
        <f>CHOOSE(MONTH(Table1[[#This Row],[Date]]),1,1,1,2,2,2,3,3,3,4,4,4)</f>
        <v>1</v>
      </c>
      <c r="D830" s="27" t="str">
        <f>TEXT(Table1[[#This Row],[Date]],"mmmm")</f>
        <v>February</v>
      </c>
      <c r="E830" s="28">
        <v>2359.1199209874899</v>
      </c>
      <c r="F830" s="29">
        <v>111.66500000000001</v>
      </c>
      <c r="G830" s="30">
        <v>2</v>
      </c>
      <c r="H830" s="30" t="s">
        <v>64</v>
      </c>
      <c r="I830" s="262"/>
      <c r="BL830" s="178"/>
      <c r="BM830" s="179"/>
      <c r="BN830" s="207"/>
      <c r="DG830" s="178"/>
      <c r="DH830" s="179"/>
    </row>
    <row r="831" spans="1:112" ht="14.25" customHeight="1">
      <c r="A831" s="27">
        <v>41689</v>
      </c>
      <c r="B831" s="27" t="str">
        <f>MONTH(Table1[[#This Row],[Trading Interval]])&amp; "/" &amp; DAY(Table1[[#This Row],[Trading Interval]]) &amp; "/" &amp; YEAR(Table1[[#This Row],[Trading Interval]])</f>
        <v>2/20/2018</v>
      </c>
      <c r="C831" s="224">
        <f>CHOOSE(MONTH(Table1[[#This Row],[Date]]),1,1,1,2,2,2,3,3,3,4,4,4)</f>
        <v>1</v>
      </c>
      <c r="D831" s="27" t="str">
        <f>TEXT(Table1[[#This Row],[Date]],"mmmm")</f>
        <v>February</v>
      </c>
      <c r="E831" s="28">
        <v>2334.5526278249999</v>
      </c>
      <c r="F831" s="29">
        <v>111.086249999999</v>
      </c>
      <c r="G831" s="30">
        <v>2</v>
      </c>
      <c r="H831" s="30" t="s">
        <v>64</v>
      </c>
      <c r="I831" s="262"/>
      <c r="BL831" s="176"/>
      <c r="BM831" s="177"/>
      <c r="BN831" s="206"/>
      <c r="DG831" s="176"/>
      <c r="DH831" s="177"/>
    </row>
    <row r="832" spans="1:112" ht="14.25" customHeight="1">
      <c r="A832" s="27">
        <v>41689.5</v>
      </c>
      <c r="B832" s="27" t="str">
        <f>MONTH(Table1[[#This Row],[Trading Interval]])&amp; "/" &amp; DAY(Table1[[#This Row],[Trading Interval]]) &amp; "/" &amp; YEAR(Table1[[#This Row],[Trading Interval]])</f>
        <v>2/20/2018</v>
      </c>
      <c r="C832" s="224">
        <f>CHOOSE(MONTH(Table1[[#This Row],[Date]]),1,1,1,2,2,2,3,3,3,4,4,4)</f>
        <v>1</v>
      </c>
      <c r="D832" s="27" t="str">
        <f>TEXT(Table1[[#This Row],[Date]],"mmmm")</f>
        <v>February</v>
      </c>
      <c r="E832" s="28">
        <v>2805.6281315333299</v>
      </c>
      <c r="F832" s="29">
        <v>110.28916666666601</v>
      </c>
      <c r="G832" s="30">
        <v>2</v>
      </c>
      <c r="H832" s="30" t="s">
        <v>64</v>
      </c>
      <c r="I832" s="262"/>
      <c r="BL832" s="178"/>
      <c r="BM832" s="179"/>
      <c r="BN832" s="207"/>
      <c r="DG832" s="178"/>
      <c r="DH832" s="179"/>
    </row>
    <row r="833" spans="1:112" ht="14.25" customHeight="1">
      <c r="A833" s="27">
        <v>41690</v>
      </c>
      <c r="B833" s="27" t="str">
        <f>MONTH(Table1[[#This Row],[Trading Interval]])&amp; "/" &amp; DAY(Table1[[#This Row],[Trading Interval]]) &amp; "/" &amp; YEAR(Table1[[#This Row],[Trading Interval]])</f>
        <v>2/21/2018</v>
      </c>
      <c r="C833" s="224">
        <f>CHOOSE(MONTH(Table1[[#This Row],[Date]]),1,1,1,2,2,2,3,3,3,4,4,4)</f>
        <v>1</v>
      </c>
      <c r="D833" s="27" t="str">
        <f>TEXT(Table1[[#This Row],[Date]],"mmmm")</f>
        <v>February</v>
      </c>
      <c r="E833" s="28">
        <v>2303.4694622749898</v>
      </c>
      <c r="F833" s="29">
        <v>111.447499999999</v>
      </c>
      <c r="G833" s="30">
        <v>2</v>
      </c>
      <c r="H833" s="30" t="s">
        <v>64</v>
      </c>
      <c r="I833" s="262"/>
      <c r="BL833" s="176"/>
      <c r="BM833" s="177"/>
      <c r="BN833" s="206"/>
      <c r="DG833" s="176"/>
      <c r="DH833" s="177"/>
    </row>
    <row r="834" spans="1:112" ht="14.25" customHeight="1">
      <c r="A834" s="27">
        <v>41690.5</v>
      </c>
      <c r="B834" s="27" t="str">
        <f>MONTH(Table1[[#This Row],[Trading Interval]])&amp; "/" &amp; DAY(Table1[[#This Row],[Trading Interval]]) &amp; "/" &amp; YEAR(Table1[[#This Row],[Trading Interval]])</f>
        <v>2/21/2018</v>
      </c>
      <c r="C834" s="224">
        <f>CHOOSE(MONTH(Table1[[#This Row],[Date]]),1,1,1,2,2,2,3,3,3,4,4,4)</f>
        <v>1</v>
      </c>
      <c r="D834" s="27" t="str">
        <f>TEXT(Table1[[#This Row],[Date]],"mmmm")</f>
        <v>February</v>
      </c>
      <c r="E834" s="28">
        <v>3590.6828627166601</v>
      </c>
      <c r="F834" s="29">
        <v>111.65249999999899</v>
      </c>
      <c r="G834" s="30">
        <v>2</v>
      </c>
      <c r="H834" s="30" t="s">
        <v>64</v>
      </c>
      <c r="I834" s="262"/>
      <c r="BL834" s="178"/>
      <c r="BM834" s="179"/>
      <c r="BN834" s="207"/>
      <c r="DG834" s="178"/>
      <c r="DH834" s="179"/>
    </row>
    <row r="835" spans="1:112" ht="14.25" customHeight="1">
      <c r="A835" s="27">
        <v>41691</v>
      </c>
      <c r="B835" s="27" t="str">
        <f>MONTH(Table1[[#This Row],[Trading Interval]])&amp; "/" &amp; DAY(Table1[[#This Row],[Trading Interval]]) &amp; "/" &amp; YEAR(Table1[[#This Row],[Trading Interval]])</f>
        <v>2/22/2018</v>
      </c>
      <c r="C835" s="224">
        <f>CHOOSE(MONTH(Table1[[#This Row],[Date]]),1,1,1,2,2,2,3,3,3,4,4,4)</f>
        <v>1</v>
      </c>
      <c r="D835" s="27" t="str">
        <f>TEXT(Table1[[#This Row],[Date]],"mmmm")</f>
        <v>February</v>
      </c>
      <c r="E835" s="28">
        <v>2704.1649466458298</v>
      </c>
      <c r="F835" s="29">
        <v>110.511666666666</v>
      </c>
      <c r="G835" s="30">
        <v>2</v>
      </c>
      <c r="H835" s="30" t="s">
        <v>64</v>
      </c>
      <c r="I835" s="262"/>
      <c r="BL835" s="176"/>
      <c r="BM835" s="177"/>
      <c r="BN835" s="206"/>
      <c r="DG835" s="176"/>
      <c r="DH835" s="177"/>
    </row>
    <row r="836" spans="1:112" ht="14.25" customHeight="1">
      <c r="A836" s="27">
        <v>41691.5</v>
      </c>
      <c r="B836" s="27" t="str">
        <f>MONTH(Table1[[#This Row],[Trading Interval]])&amp; "/" &amp; DAY(Table1[[#This Row],[Trading Interval]]) &amp; "/" &amp; YEAR(Table1[[#This Row],[Trading Interval]])</f>
        <v>2/22/2018</v>
      </c>
      <c r="C836" s="224">
        <f>CHOOSE(MONTH(Table1[[#This Row],[Date]]),1,1,1,2,2,2,3,3,3,4,4,4)</f>
        <v>1</v>
      </c>
      <c r="D836" s="27" t="str">
        <f>TEXT(Table1[[#This Row],[Date]],"mmmm")</f>
        <v>February</v>
      </c>
      <c r="E836" s="28">
        <v>3365.87835465833</v>
      </c>
      <c r="F836" s="29">
        <v>111.26</v>
      </c>
      <c r="G836" s="30">
        <v>2</v>
      </c>
      <c r="H836" s="30" t="s">
        <v>64</v>
      </c>
      <c r="I836" s="262"/>
      <c r="BL836" s="178"/>
      <c r="BM836" s="179"/>
      <c r="BN836" s="207"/>
      <c r="DG836" s="178"/>
      <c r="DH836" s="179"/>
    </row>
    <row r="837" spans="1:112" ht="14.25" customHeight="1">
      <c r="A837" s="27">
        <v>41692</v>
      </c>
      <c r="B837" s="27" t="str">
        <f>MONTH(Table1[[#This Row],[Trading Interval]])&amp; "/" &amp; DAY(Table1[[#This Row],[Trading Interval]]) &amp; "/" &amp; YEAR(Table1[[#This Row],[Trading Interval]])</f>
        <v>2/23/2018</v>
      </c>
      <c r="C837" s="224">
        <f>CHOOSE(MONTH(Table1[[#This Row],[Date]]),1,1,1,2,2,2,3,3,3,4,4,4)</f>
        <v>1</v>
      </c>
      <c r="D837" s="27" t="str">
        <f>TEXT(Table1[[#This Row],[Date]],"mmmm")</f>
        <v>February</v>
      </c>
      <c r="E837" s="28">
        <v>2625.0986705750001</v>
      </c>
      <c r="F837" s="29">
        <v>108.296666666666</v>
      </c>
      <c r="G837" s="30">
        <v>2</v>
      </c>
      <c r="H837" s="30" t="s">
        <v>64</v>
      </c>
      <c r="I837" s="262"/>
      <c r="BL837" s="176"/>
      <c r="BM837" s="177"/>
      <c r="BN837" s="206"/>
      <c r="DG837" s="176"/>
      <c r="DH837" s="177"/>
    </row>
    <row r="838" spans="1:112" ht="14.25" customHeight="1">
      <c r="A838" s="27">
        <v>41692.5</v>
      </c>
      <c r="B838" s="27" t="str">
        <f>MONTH(Table1[[#This Row],[Trading Interval]])&amp; "/" &amp; DAY(Table1[[#This Row],[Trading Interval]]) &amp; "/" &amp; YEAR(Table1[[#This Row],[Trading Interval]])</f>
        <v>2/23/2018</v>
      </c>
      <c r="C838" s="224">
        <f>CHOOSE(MONTH(Table1[[#This Row],[Date]]),1,1,1,2,2,2,3,3,3,4,4,4)</f>
        <v>1</v>
      </c>
      <c r="D838" s="27" t="str">
        <f>TEXT(Table1[[#This Row],[Date]],"mmmm")</f>
        <v>February</v>
      </c>
      <c r="E838" s="28">
        <v>2556.60953337916</v>
      </c>
      <c r="F838" s="29">
        <v>110.400833333333</v>
      </c>
      <c r="G838" s="30">
        <v>2</v>
      </c>
      <c r="H838" s="30" t="s">
        <v>64</v>
      </c>
      <c r="I838" s="262"/>
      <c r="BL838" s="178"/>
      <c r="BM838" s="179"/>
      <c r="BN838" s="207"/>
      <c r="DG838" s="178"/>
      <c r="DH838" s="179"/>
    </row>
    <row r="839" spans="1:112" ht="14.25" customHeight="1">
      <c r="A839" s="27">
        <v>41693</v>
      </c>
      <c r="B839" s="27" t="str">
        <f>MONTH(Table1[[#This Row],[Trading Interval]])&amp; "/" &amp; DAY(Table1[[#This Row],[Trading Interval]]) &amp; "/" &amp; YEAR(Table1[[#This Row],[Trading Interval]])</f>
        <v>2/24/2018</v>
      </c>
      <c r="C839" s="224">
        <f>CHOOSE(MONTH(Table1[[#This Row],[Date]]),1,1,1,2,2,2,3,3,3,4,4,4)</f>
        <v>1</v>
      </c>
      <c r="D839" s="27" t="str">
        <f>TEXT(Table1[[#This Row],[Date]],"mmmm")</f>
        <v>February</v>
      </c>
      <c r="E839" s="28">
        <v>1823.0696327749899</v>
      </c>
      <c r="F839" s="29">
        <v>109.86499999999999</v>
      </c>
      <c r="G839" s="30">
        <v>2</v>
      </c>
      <c r="H839" s="30" t="s">
        <v>64</v>
      </c>
      <c r="I839" s="262"/>
      <c r="BL839" s="176"/>
      <c r="BM839" s="177"/>
      <c r="BN839" s="206"/>
      <c r="DG839" s="176"/>
      <c r="DH839" s="177"/>
    </row>
    <row r="840" spans="1:112" ht="14.25" customHeight="1">
      <c r="A840" s="27">
        <v>41693.5</v>
      </c>
      <c r="B840" s="27" t="str">
        <f>MONTH(Table1[[#This Row],[Trading Interval]])&amp; "/" &amp; DAY(Table1[[#This Row],[Trading Interval]]) &amp; "/" &amp; YEAR(Table1[[#This Row],[Trading Interval]])</f>
        <v>2/24/2018</v>
      </c>
      <c r="C840" s="224">
        <f>CHOOSE(MONTH(Table1[[#This Row],[Date]]),1,1,1,2,2,2,3,3,3,4,4,4)</f>
        <v>1</v>
      </c>
      <c r="D840" s="27" t="str">
        <f>TEXT(Table1[[#This Row],[Date]],"mmmm")</f>
        <v>February</v>
      </c>
      <c r="E840" s="28">
        <v>2037.7230165041599</v>
      </c>
      <c r="F840" s="29">
        <v>110.74250000000001</v>
      </c>
      <c r="G840" s="30">
        <v>2</v>
      </c>
      <c r="H840" s="30" t="s">
        <v>64</v>
      </c>
      <c r="I840" s="262"/>
      <c r="BL840" s="178"/>
      <c r="BM840" s="179"/>
      <c r="BN840" s="207"/>
      <c r="DG840" s="178"/>
      <c r="DH840" s="179"/>
    </row>
    <row r="841" spans="1:112" ht="14.25" customHeight="1">
      <c r="A841" s="27">
        <v>41694</v>
      </c>
      <c r="B841" s="27" t="str">
        <f>MONTH(Table1[[#This Row],[Trading Interval]])&amp; "/" &amp; DAY(Table1[[#This Row],[Trading Interval]]) &amp; "/" &amp; YEAR(Table1[[#This Row],[Trading Interval]])</f>
        <v>2/25/2018</v>
      </c>
      <c r="C841" s="224">
        <f>CHOOSE(MONTH(Table1[[#This Row],[Date]]),1,1,1,2,2,2,3,3,3,4,4,4)</f>
        <v>1</v>
      </c>
      <c r="D841" s="27" t="str">
        <f>TEXT(Table1[[#This Row],[Date]],"mmmm")</f>
        <v>February</v>
      </c>
      <c r="E841" s="28">
        <v>1722.8896464541599</v>
      </c>
      <c r="F841" s="29">
        <v>110.730833333333</v>
      </c>
      <c r="G841" s="30">
        <v>2</v>
      </c>
      <c r="H841" s="30" t="s">
        <v>64</v>
      </c>
      <c r="I841" s="262"/>
      <c r="BL841" s="176"/>
      <c r="BM841" s="177"/>
      <c r="BN841" s="206"/>
      <c r="DG841" s="176"/>
      <c r="DH841" s="177"/>
    </row>
    <row r="842" spans="1:112" ht="14.25" customHeight="1">
      <c r="A842" s="27">
        <v>41694.5</v>
      </c>
      <c r="B842" s="27" t="str">
        <f>MONTH(Table1[[#This Row],[Trading Interval]])&amp; "/" &amp; DAY(Table1[[#This Row],[Trading Interval]]) &amp; "/" &amp; YEAR(Table1[[#This Row],[Trading Interval]])</f>
        <v>2/25/2018</v>
      </c>
      <c r="C842" s="224">
        <f>CHOOSE(MONTH(Table1[[#This Row],[Date]]),1,1,1,2,2,2,3,3,3,4,4,4)</f>
        <v>1</v>
      </c>
      <c r="D842" s="27" t="str">
        <f>TEXT(Table1[[#This Row],[Date]],"mmmm")</f>
        <v>February</v>
      </c>
      <c r="E842" s="28">
        <v>2063.51221467083</v>
      </c>
      <c r="F842" s="29">
        <v>108.71583333333299</v>
      </c>
      <c r="G842" s="30">
        <v>2</v>
      </c>
      <c r="H842" s="30" t="s">
        <v>64</v>
      </c>
      <c r="I842" s="262"/>
      <c r="BL842" s="178"/>
      <c r="BM842" s="179"/>
      <c r="BN842" s="207"/>
      <c r="DG842" s="178"/>
      <c r="DH842" s="179"/>
    </row>
    <row r="843" spans="1:112" ht="14.25" customHeight="1">
      <c r="A843" s="27">
        <v>41695</v>
      </c>
      <c r="B843" s="27" t="str">
        <f>MONTH(Table1[[#This Row],[Trading Interval]])&amp; "/" &amp; DAY(Table1[[#This Row],[Trading Interval]]) &amp; "/" &amp; YEAR(Table1[[#This Row],[Trading Interval]])</f>
        <v>2/26/2018</v>
      </c>
      <c r="C843" s="224">
        <f>CHOOSE(MONTH(Table1[[#This Row],[Date]]),1,1,1,2,2,2,3,3,3,4,4,4)</f>
        <v>1</v>
      </c>
      <c r="D843" s="27" t="str">
        <f>TEXT(Table1[[#This Row],[Date]],"mmmm")</f>
        <v>February</v>
      </c>
      <c r="E843" s="28">
        <v>2069.9034216374898</v>
      </c>
      <c r="F843" s="29">
        <v>109.44750000000001</v>
      </c>
      <c r="G843" s="30">
        <v>2</v>
      </c>
      <c r="H843" s="30" t="s">
        <v>64</v>
      </c>
      <c r="I843" s="262"/>
      <c r="BL843" s="176"/>
      <c r="BM843" s="177"/>
      <c r="BN843" s="206"/>
      <c r="DG843" s="176"/>
      <c r="DH843" s="177"/>
    </row>
    <row r="844" spans="1:112" ht="14.25" customHeight="1">
      <c r="A844" s="27">
        <v>41695.5</v>
      </c>
      <c r="B844" s="27" t="str">
        <f>MONTH(Table1[[#This Row],[Trading Interval]])&amp; "/" &amp; DAY(Table1[[#This Row],[Trading Interval]]) &amp; "/" &amp; YEAR(Table1[[#This Row],[Trading Interval]])</f>
        <v>2/26/2018</v>
      </c>
      <c r="C844" s="224">
        <f>CHOOSE(MONTH(Table1[[#This Row],[Date]]),1,1,1,2,2,2,3,3,3,4,4,4)</f>
        <v>1</v>
      </c>
      <c r="D844" s="27" t="str">
        <f>TEXT(Table1[[#This Row],[Date]],"mmmm")</f>
        <v>February</v>
      </c>
      <c r="E844" s="28">
        <v>2923.37536639583</v>
      </c>
      <c r="F844" s="29">
        <v>111.644999999999</v>
      </c>
      <c r="G844" s="30">
        <v>2</v>
      </c>
      <c r="H844" s="30" t="s">
        <v>64</v>
      </c>
      <c r="I844" s="262"/>
      <c r="BL844" s="178"/>
      <c r="BM844" s="179"/>
      <c r="BN844" s="207"/>
      <c r="DG844" s="178"/>
      <c r="DH844" s="179"/>
    </row>
    <row r="845" spans="1:112" ht="14.25" customHeight="1">
      <c r="A845" s="27">
        <v>41696</v>
      </c>
      <c r="B845" s="27" t="str">
        <f>MONTH(Table1[[#This Row],[Trading Interval]])&amp; "/" &amp; DAY(Table1[[#This Row],[Trading Interval]]) &amp; "/" &amp; YEAR(Table1[[#This Row],[Trading Interval]])</f>
        <v>2/27/2018</v>
      </c>
      <c r="C845" s="224">
        <f>CHOOSE(MONTH(Table1[[#This Row],[Date]]),1,1,1,2,2,2,3,3,3,4,4,4)</f>
        <v>1</v>
      </c>
      <c r="D845" s="27" t="str">
        <f>TEXT(Table1[[#This Row],[Date]],"mmmm")</f>
        <v>February</v>
      </c>
      <c r="E845" s="28">
        <v>2277.0611217166602</v>
      </c>
      <c r="F845" s="29">
        <v>111.01499999999901</v>
      </c>
      <c r="G845" s="30">
        <v>2</v>
      </c>
      <c r="H845" s="30" t="s">
        <v>64</v>
      </c>
      <c r="I845" s="262"/>
      <c r="BL845" s="176"/>
      <c r="BM845" s="177"/>
      <c r="BN845" s="206"/>
      <c r="DG845" s="176"/>
      <c r="DH845" s="177"/>
    </row>
    <row r="846" spans="1:112" ht="14.25" customHeight="1">
      <c r="A846" s="27">
        <v>41696.5</v>
      </c>
      <c r="B846" s="27" t="str">
        <f>MONTH(Table1[[#This Row],[Trading Interval]])&amp; "/" &amp; DAY(Table1[[#This Row],[Trading Interval]]) &amp; "/" &amp; YEAR(Table1[[#This Row],[Trading Interval]])</f>
        <v>2/27/2018</v>
      </c>
      <c r="C846" s="224">
        <f>CHOOSE(MONTH(Table1[[#This Row],[Date]]),1,1,1,2,2,2,3,3,3,4,4,4)</f>
        <v>1</v>
      </c>
      <c r="D846" s="27" t="str">
        <f>TEXT(Table1[[#This Row],[Date]],"mmmm")</f>
        <v>February</v>
      </c>
      <c r="E846" s="28">
        <v>3388.0708861041599</v>
      </c>
      <c r="F846" s="29">
        <v>110.439166666666</v>
      </c>
      <c r="G846" s="30">
        <v>2</v>
      </c>
      <c r="H846" s="30" t="s">
        <v>64</v>
      </c>
      <c r="I846" s="262"/>
      <c r="BL846" s="178"/>
      <c r="BM846" s="179"/>
      <c r="BN846" s="207"/>
      <c r="DG846" s="178"/>
      <c r="DH846" s="179"/>
    </row>
    <row r="847" spans="1:112" ht="14.25" customHeight="1">
      <c r="A847" s="27">
        <v>41697</v>
      </c>
      <c r="B847" s="27" t="str">
        <f>MONTH(Table1[[#This Row],[Trading Interval]])&amp; "/" &amp; DAY(Table1[[#This Row],[Trading Interval]]) &amp; "/" &amp; YEAR(Table1[[#This Row],[Trading Interval]])</f>
        <v>2/28/2018</v>
      </c>
      <c r="C847" s="224">
        <f>CHOOSE(MONTH(Table1[[#This Row],[Date]]),1,1,1,2,2,2,3,3,3,4,4,4)</f>
        <v>1</v>
      </c>
      <c r="D847" s="27" t="str">
        <f>TEXT(Table1[[#This Row],[Date]],"mmmm")</f>
        <v>February</v>
      </c>
      <c r="E847" s="28">
        <v>2553.06626393333</v>
      </c>
      <c r="F847" s="29">
        <v>109.7925</v>
      </c>
      <c r="G847" s="30">
        <v>2</v>
      </c>
      <c r="H847" s="30" t="s">
        <v>64</v>
      </c>
      <c r="I847" s="262"/>
      <c r="BL847" s="176"/>
      <c r="BM847" s="177"/>
      <c r="BN847" s="206"/>
      <c r="DG847" s="176"/>
      <c r="DH847" s="177"/>
    </row>
    <row r="848" spans="1:112" ht="14.25" customHeight="1">
      <c r="A848" s="27">
        <v>41697.5</v>
      </c>
      <c r="B848" s="27" t="str">
        <f>MONTH(Table1[[#This Row],[Trading Interval]])&amp; "/" &amp; DAY(Table1[[#This Row],[Trading Interval]]) &amp; "/" &amp; YEAR(Table1[[#This Row],[Trading Interval]])</f>
        <v>2/28/2018</v>
      </c>
      <c r="C848" s="224">
        <f>CHOOSE(MONTH(Table1[[#This Row],[Date]]),1,1,1,2,2,2,3,3,3,4,4,4)</f>
        <v>1</v>
      </c>
      <c r="D848" s="27" t="str">
        <f>TEXT(Table1[[#This Row],[Date]],"mmmm")</f>
        <v>February</v>
      </c>
      <c r="E848" s="28">
        <v>3123.8353176083301</v>
      </c>
      <c r="F848" s="29">
        <v>110.529166666666</v>
      </c>
      <c r="G848" s="30">
        <v>2</v>
      </c>
      <c r="H848" s="30" t="s">
        <v>64</v>
      </c>
      <c r="I848" s="262"/>
      <c r="BL848" s="178"/>
      <c r="BM848" s="179"/>
      <c r="BN848" s="207"/>
      <c r="DG848" s="178"/>
      <c r="DH848" s="179"/>
    </row>
    <row r="849" spans="1:112" ht="14.25" customHeight="1">
      <c r="A849" s="27">
        <v>41698</v>
      </c>
      <c r="B849" s="27" t="str">
        <f>MONTH(Table1[[#This Row],[Trading Interval]])&amp; "/" &amp; DAY(Table1[[#This Row],[Trading Interval]]) &amp; "/" &amp; YEAR(Table1[[#This Row],[Trading Interval]])</f>
        <v>3/1/2018</v>
      </c>
      <c r="C849" s="224">
        <f>CHOOSE(MONTH(Table1[[#This Row],[Date]]),1,1,1,2,2,2,3,3,3,4,4,4)</f>
        <v>1</v>
      </c>
      <c r="D849" s="27" t="str">
        <f>TEXT(Table1[[#This Row],[Date]],"mmmm")</f>
        <v>March</v>
      </c>
      <c r="E849" s="28">
        <v>2302.3936510291601</v>
      </c>
      <c r="F849" s="29">
        <v>110.634166666666</v>
      </c>
      <c r="G849" s="30">
        <v>2</v>
      </c>
      <c r="H849" s="30" t="s">
        <v>64</v>
      </c>
      <c r="I849" s="262"/>
      <c r="BL849" s="176"/>
      <c r="BM849" s="177"/>
      <c r="BN849" s="206"/>
      <c r="DG849" s="176"/>
      <c r="DH849" s="177"/>
    </row>
    <row r="850" spans="1:112" ht="14.25" customHeight="1">
      <c r="A850" s="27">
        <v>41698.5</v>
      </c>
      <c r="B850" s="27" t="str">
        <f>MONTH(Table1[[#This Row],[Trading Interval]])&amp; "/" &amp; DAY(Table1[[#This Row],[Trading Interval]]) &amp; "/" &amp; YEAR(Table1[[#This Row],[Trading Interval]])</f>
        <v>3/1/2018</v>
      </c>
      <c r="C850" s="224">
        <f>CHOOSE(MONTH(Table1[[#This Row],[Date]]),1,1,1,2,2,2,3,3,3,4,4,4)</f>
        <v>1</v>
      </c>
      <c r="D850" s="27" t="str">
        <f>TEXT(Table1[[#This Row],[Date]],"mmmm")</f>
        <v>March</v>
      </c>
      <c r="E850" s="28">
        <v>2913.6543985708299</v>
      </c>
      <c r="F850" s="29">
        <v>109.00416666666599</v>
      </c>
      <c r="G850" s="30">
        <v>2</v>
      </c>
      <c r="H850" s="30" t="s">
        <v>64</v>
      </c>
      <c r="I850" s="262"/>
      <c r="BL850" s="178"/>
      <c r="BM850" s="179"/>
      <c r="BN850" s="207"/>
      <c r="DG850" s="178"/>
      <c r="DH850" s="179"/>
    </row>
    <row r="851" spans="1:112" ht="14.25" customHeight="1">
      <c r="A851" s="27">
        <v>41699</v>
      </c>
      <c r="B851" s="27" t="str">
        <f>MONTH(Table1[[#This Row],[Trading Interval]])&amp; "/" &amp; DAY(Table1[[#This Row],[Trading Interval]]) &amp; "/" &amp; YEAR(Table1[[#This Row],[Trading Interval]])</f>
        <v>3/2/2018</v>
      </c>
      <c r="C851" s="224">
        <f>CHOOSE(MONTH(Table1[[#This Row],[Date]]),1,1,1,2,2,2,3,3,3,4,4,4)</f>
        <v>1</v>
      </c>
      <c r="D851" s="27" t="str">
        <f>TEXT(Table1[[#This Row],[Date]],"mmmm")</f>
        <v>March</v>
      </c>
      <c r="E851" s="28">
        <v>2279.9175524666598</v>
      </c>
      <c r="F851" s="29">
        <v>110.425</v>
      </c>
      <c r="G851" s="30">
        <v>3</v>
      </c>
      <c r="H851" s="30" t="s">
        <v>64</v>
      </c>
      <c r="I851" s="262"/>
      <c r="BL851" s="176"/>
      <c r="BM851" s="177"/>
      <c r="BN851" s="206"/>
      <c r="DG851" s="176"/>
      <c r="DH851" s="177"/>
    </row>
    <row r="852" spans="1:112" ht="14.25" customHeight="1">
      <c r="A852" s="27">
        <v>41699.5</v>
      </c>
      <c r="B852" s="27" t="str">
        <f>MONTH(Table1[[#This Row],[Trading Interval]])&amp; "/" &amp; DAY(Table1[[#This Row],[Trading Interval]]) &amp; "/" &amp; YEAR(Table1[[#This Row],[Trading Interval]])</f>
        <v>3/2/2018</v>
      </c>
      <c r="C852" s="224">
        <f>CHOOSE(MONTH(Table1[[#This Row],[Date]]),1,1,1,2,2,2,3,3,3,4,4,4)</f>
        <v>1</v>
      </c>
      <c r="D852" s="27" t="str">
        <f>TEXT(Table1[[#This Row],[Date]],"mmmm")</f>
        <v>March</v>
      </c>
      <c r="E852" s="28">
        <v>2813.4237973208301</v>
      </c>
      <c r="F852" s="29">
        <v>110.660833333333</v>
      </c>
      <c r="G852" s="30">
        <v>3</v>
      </c>
      <c r="H852" s="30" t="s">
        <v>64</v>
      </c>
      <c r="I852" s="262"/>
      <c r="BL852" s="178"/>
      <c r="BM852" s="179"/>
      <c r="BN852" s="207"/>
      <c r="DG852" s="178"/>
      <c r="DH852" s="179"/>
    </row>
    <row r="853" spans="1:112" ht="14.25" customHeight="1">
      <c r="A853" s="27">
        <v>41700</v>
      </c>
      <c r="B853" s="27" t="str">
        <f>MONTH(Table1[[#This Row],[Trading Interval]])&amp; "/" &amp; DAY(Table1[[#This Row],[Trading Interval]]) &amp; "/" &amp; YEAR(Table1[[#This Row],[Trading Interval]])</f>
        <v>3/3/2018</v>
      </c>
      <c r="C853" s="224">
        <f>CHOOSE(MONTH(Table1[[#This Row],[Date]]),1,1,1,2,2,2,3,3,3,4,4,4)</f>
        <v>1</v>
      </c>
      <c r="D853" s="27" t="str">
        <f>TEXT(Table1[[#This Row],[Date]],"mmmm")</f>
        <v>March</v>
      </c>
      <c r="E853" s="28">
        <v>1968.99549426666</v>
      </c>
      <c r="F853" s="29">
        <v>110.2175</v>
      </c>
      <c r="G853" s="30">
        <v>3</v>
      </c>
      <c r="H853" s="30" t="s">
        <v>64</v>
      </c>
      <c r="I853" s="262"/>
      <c r="BL853" s="176"/>
      <c r="BM853" s="177"/>
      <c r="BN853" s="206"/>
      <c r="DG853" s="176"/>
      <c r="DH853" s="177"/>
    </row>
    <row r="854" spans="1:112" ht="14.25" customHeight="1">
      <c r="A854" s="27">
        <v>41700.5</v>
      </c>
      <c r="B854" s="27" t="str">
        <f>MONTH(Table1[[#This Row],[Trading Interval]])&amp; "/" &amp; DAY(Table1[[#This Row],[Trading Interval]]) &amp; "/" &amp; YEAR(Table1[[#This Row],[Trading Interval]])</f>
        <v>3/3/2018</v>
      </c>
      <c r="C854" s="224">
        <f>CHOOSE(MONTH(Table1[[#This Row],[Date]]),1,1,1,2,2,2,3,3,3,4,4,4)</f>
        <v>1</v>
      </c>
      <c r="D854" s="27" t="str">
        <f>TEXT(Table1[[#This Row],[Date]],"mmmm")</f>
        <v>March</v>
      </c>
      <c r="E854" s="28">
        <v>2389.08068954583</v>
      </c>
      <c r="F854" s="29">
        <v>109.52249999999999</v>
      </c>
      <c r="G854" s="30">
        <v>3</v>
      </c>
      <c r="H854" s="30" t="s">
        <v>64</v>
      </c>
      <c r="I854" s="262"/>
      <c r="BL854" s="178"/>
      <c r="BM854" s="179"/>
      <c r="BN854" s="207"/>
      <c r="DG854" s="178"/>
      <c r="DH854" s="179"/>
    </row>
    <row r="855" spans="1:112" ht="14.25" customHeight="1">
      <c r="A855" s="27">
        <v>41701</v>
      </c>
      <c r="B855" s="27" t="str">
        <f>MONTH(Table1[[#This Row],[Trading Interval]])&amp; "/" &amp; DAY(Table1[[#This Row],[Trading Interval]]) &amp; "/" &amp; YEAR(Table1[[#This Row],[Trading Interval]])</f>
        <v>3/4/2018</v>
      </c>
      <c r="C855" s="224">
        <f>CHOOSE(MONTH(Table1[[#This Row],[Date]]),1,1,1,2,2,2,3,3,3,4,4,4)</f>
        <v>1</v>
      </c>
      <c r="D855" s="27" t="str">
        <f>TEXT(Table1[[#This Row],[Date]],"mmmm")</f>
        <v>March</v>
      </c>
      <c r="E855" s="28">
        <v>1789.86981436666</v>
      </c>
      <c r="F855" s="29">
        <v>111.56</v>
      </c>
      <c r="G855" s="30">
        <v>3</v>
      </c>
      <c r="H855" s="30" t="s">
        <v>64</v>
      </c>
      <c r="I855" s="262"/>
      <c r="BL855" s="176"/>
      <c r="BM855" s="177"/>
      <c r="BN855" s="206"/>
      <c r="DG855" s="176"/>
      <c r="DH855" s="177"/>
    </row>
    <row r="856" spans="1:112" ht="14.25" customHeight="1">
      <c r="A856" s="27">
        <v>41701.5</v>
      </c>
      <c r="B856" s="27" t="str">
        <f>MONTH(Table1[[#This Row],[Trading Interval]])&amp; "/" &amp; DAY(Table1[[#This Row],[Trading Interval]]) &amp; "/" &amp; YEAR(Table1[[#This Row],[Trading Interval]])</f>
        <v>3/4/2018</v>
      </c>
      <c r="C856" s="224">
        <f>CHOOSE(MONTH(Table1[[#This Row],[Date]]),1,1,1,2,2,2,3,3,3,4,4,4)</f>
        <v>1</v>
      </c>
      <c r="D856" s="27" t="str">
        <f>TEXT(Table1[[#This Row],[Date]],"mmmm")</f>
        <v>March</v>
      </c>
      <c r="E856" s="28">
        <v>2359.7180916666598</v>
      </c>
      <c r="F856" s="29">
        <v>108.58</v>
      </c>
      <c r="G856" s="30">
        <v>3</v>
      </c>
      <c r="H856" s="30" t="s">
        <v>64</v>
      </c>
      <c r="I856" s="262"/>
      <c r="BL856" s="178"/>
      <c r="BM856" s="179"/>
      <c r="BN856" s="207"/>
      <c r="DG856" s="178"/>
      <c r="DH856" s="179"/>
    </row>
    <row r="857" spans="1:112" ht="14.25" customHeight="1">
      <c r="A857" s="27">
        <v>41702</v>
      </c>
      <c r="B857" s="27" t="str">
        <f>MONTH(Table1[[#This Row],[Trading Interval]])&amp; "/" &amp; DAY(Table1[[#This Row],[Trading Interval]]) &amp; "/" &amp; YEAR(Table1[[#This Row],[Trading Interval]])</f>
        <v>3/5/2018</v>
      </c>
      <c r="C857" s="224">
        <f>CHOOSE(MONTH(Table1[[#This Row],[Date]]),1,1,1,2,2,2,3,3,3,4,4,4)</f>
        <v>1</v>
      </c>
      <c r="D857" s="27" t="str">
        <f>TEXT(Table1[[#This Row],[Date]],"mmmm")</f>
        <v>March</v>
      </c>
      <c r="E857" s="28">
        <v>2029.4388739291601</v>
      </c>
      <c r="F857" s="29">
        <v>110.815833333333</v>
      </c>
      <c r="G857" s="30">
        <v>3</v>
      </c>
      <c r="H857" s="30" t="s">
        <v>64</v>
      </c>
      <c r="I857" s="262"/>
      <c r="BL857" s="176"/>
      <c r="BM857" s="177"/>
      <c r="BN857" s="206"/>
      <c r="DG857" s="176"/>
      <c r="DH857" s="177"/>
    </row>
    <row r="858" spans="1:112" ht="14.25" customHeight="1">
      <c r="A858" s="27">
        <v>41702.5</v>
      </c>
      <c r="B858" s="27" t="str">
        <f>MONTH(Table1[[#This Row],[Trading Interval]])&amp; "/" &amp; DAY(Table1[[#This Row],[Trading Interval]]) &amp; "/" &amp; YEAR(Table1[[#This Row],[Trading Interval]])</f>
        <v>3/5/2018</v>
      </c>
      <c r="C858" s="224">
        <f>CHOOSE(MONTH(Table1[[#This Row],[Date]]),1,1,1,2,2,2,3,3,3,4,4,4)</f>
        <v>1</v>
      </c>
      <c r="D858" s="27" t="str">
        <f>TEXT(Table1[[#This Row],[Date]],"mmmm")</f>
        <v>March</v>
      </c>
      <c r="E858" s="28">
        <v>2184.9103650041602</v>
      </c>
      <c r="F858" s="29">
        <v>110.408333333333</v>
      </c>
      <c r="G858" s="30">
        <v>3</v>
      </c>
      <c r="H858" s="30" t="s">
        <v>64</v>
      </c>
      <c r="I858" s="262"/>
      <c r="BL858" s="178"/>
      <c r="BM858" s="179"/>
      <c r="BN858" s="207"/>
      <c r="DG858" s="178"/>
      <c r="DH858" s="179"/>
    </row>
    <row r="859" spans="1:112" ht="14.25" customHeight="1">
      <c r="A859" s="27">
        <v>41703</v>
      </c>
      <c r="B859" s="27" t="str">
        <f>MONTH(Table1[[#This Row],[Trading Interval]])&amp; "/" &amp; DAY(Table1[[#This Row],[Trading Interval]]) &amp; "/" &amp; YEAR(Table1[[#This Row],[Trading Interval]])</f>
        <v>3/6/2018</v>
      </c>
      <c r="C859" s="224">
        <f>CHOOSE(MONTH(Table1[[#This Row],[Date]]),1,1,1,2,2,2,3,3,3,4,4,4)</f>
        <v>1</v>
      </c>
      <c r="D859" s="27" t="str">
        <f>TEXT(Table1[[#This Row],[Date]],"mmmm")</f>
        <v>March</v>
      </c>
      <c r="E859" s="28">
        <v>2196.38929249999</v>
      </c>
      <c r="F859" s="29">
        <v>111.223333333333</v>
      </c>
      <c r="G859" s="30">
        <v>3</v>
      </c>
      <c r="H859" s="30" t="s">
        <v>64</v>
      </c>
      <c r="I859" s="262"/>
      <c r="BL859" s="176"/>
      <c r="BM859" s="177"/>
      <c r="BN859" s="206"/>
      <c r="DG859" s="176"/>
      <c r="DH859" s="177"/>
    </row>
    <row r="860" spans="1:112" ht="14.25" customHeight="1">
      <c r="A860" s="27">
        <v>41703.5</v>
      </c>
      <c r="B860" s="27" t="str">
        <f>MONTH(Table1[[#This Row],[Trading Interval]])&amp; "/" &amp; DAY(Table1[[#This Row],[Trading Interval]]) &amp; "/" &amp; YEAR(Table1[[#This Row],[Trading Interval]])</f>
        <v>3/6/2018</v>
      </c>
      <c r="C860" s="224">
        <f>CHOOSE(MONTH(Table1[[#This Row],[Date]]),1,1,1,2,2,2,3,3,3,4,4,4)</f>
        <v>1</v>
      </c>
      <c r="D860" s="27" t="str">
        <f>TEXT(Table1[[#This Row],[Date]],"mmmm")</f>
        <v>March</v>
      </c>
      <c r="E860" s="28">
        <v>2432.6821969624998</v>
      </c>
      <c r="F860" s="29">
        <v>109.50083333333301</v>
      </c>
      <c r="G860" s="30">
        <v>3</v>
      </c>
      <c r="H860" s="30" t="s">
        <v>64</v>
      </c>
      <c r="I860" s="262"/>
      <c r="BL860" s="178"/>
      <c r="BM860" s="179"/>
      <c r="BN860" s="207"/>
      <c r="DG860" s="178"/>
      <c r="DH860" s="179"/>
    </row>
    <row r="861" spans="1:112" ht="14.25" customHeight="1">
      <c r="A861" s="27">
        <v>41704</v>
      </c>
      <c r="B861" s="27" t="str">
        <f>MONTH(Table1[[#This Row],[Trading Interval]])&amp; "/" &amp; DAY(Table1[[#This Row],[Trading Interval]]) &amp; "/" &amp; YEAR(Table1[[#This Row],[Trading Interval]])</f>
        <v>3/7/2018</v>
      </c>
      <c r="C861" s="224">
        <f>CHOOSE(MONTH(Table1[[#This Row],[Date]]),1,1,1,2,2,2,3,3,3,4,4,4)</f>
        <v>1</v>
      </c>
      <c r="D861" s="27" t="str">
        <f>TEXT(Table1[[#This Row],[Date]],"mmmm")</f>
        <v>March</v>
      </c>
      <c r="E861" s="28">
        <v>2011.3950495611</v>
      </c>
      <c r="F861" s="29">
        <v>111.568888888888</v>
      </c>
      <c r="G861" s="30">
        <v>3</v>
      </c>
      <c r="H861" s="30" t="s">
        <v>64</v>
      </c>
      <c r="I861" s="262"/>
      <c r="BL861" s="176"/>
      <c r="BM861" s="177"/>
      <c r="BN861" s="206"/>
      <c r="DG861" s="176"/>
      <c r="DH861" s="177"/>
    </row>
    <row r="862" spans="1:112" ht="14.25" customHeight="1">
      <c r="A862" s="27">
        <v>41704.5</v>
      </c>
      <c r="B862" s="27" t="str">
        <f>MONTH(Table1[[#This Row],[Trading Interval]])&amp; "/" &amp; DAY(Table1[[#This Row],[Trading Interval]]) &amp; "/" &amp; YEAR(Table1[[#This Row],[Trading Interval]])</f>
        <v>3/7/2018</v>
      </c>
      <c r="C862" s="224">
        <f>CHOOSE(MONTH(Table1[[#This Row],[Date]]),1,1,1,2,2,2,3,3,3,4,4,4)</f>
        <v>1</v>
      </c>
      <c r="D862" s="27" t="str">
        <f>TEXT(Table1[[#This Row],[Date]],"mmmm")</f>
        <v>March</v>
      </c>
      <c r="E862" s="28">
        <v>2633.6015288999902</v>
      </c>
      <c r="F862" s="29">
        <v>109.425</v>
      </c>
      <c r="G862" s="30">
        <v>3</v>
      </c>
      <c r="H862" s="30" t="s">
        <v>64</v>
      </c>
      <c r="I862" s="262"/>
      <c r="BL862" s="178"/>
      <c r="BM862" s="179"/>
      <c r="BN862" s="207"/>
      <c r="DG862" s="178"/>
      <c r="DH862" s="179"/>
    </row>
    <row r="863" spans="1:112" ht="14.25" customHeight="1">
      <c r="A863" s="27">
        <v>41705</v>
      </c>
      <c r="B863" s="27" t="str">
        <f>MONTH(Table1[[#This Row],[Trading Interval]])&amp; "/" &amp; DAY(Table1[[#This Row],[Trading Interval]]) &amp; "/" &amp; YEAR(Table1[[#This Row],[Trading Interval]])</f>
        <v>3/8/2018</v>
      </c>
      <c r="C863" s="224">
        <f>CHOOSE(MONTH(Table1[[#This Row],[Date]]),1,1,1,2,2,2,3,3,3,4,4,4)</f>
        <v>1</v>
      </c>
      <c r="D863" s="27" t="str">
        <f>TEXT(Table1[[#This Row],[Date]],"mmmm")</f>
        <v>March</v>
      </c>
      <c r="E863" s="28">
        <v>2200.4233423099899</v>
      </c>
      <c r="F863" s="29">
        <v>110.59399999999999</v>
      </c>
      <c r="G863" s="30">
        <v>3</v>
      </c>
      <c r="H863" s="30" t="s">
        <v>64</v>
      </c>
      <c r="I863" s="262"/>
      <c r="BL863" s="176"/>
      <c r="BM863" s="177"/>
      <c r="BN863" s="206"/>
      <c r="DG863" s="176"/>
      <c r="DH863" s="177"/>
    </row>
    <row r="864" spans="1:112" ht="14.25" customHeight="1">
      <c r="A864" s="27">
        <v>41705.5</v>
      </c>
      <c r="B864" s="27" t="str">
        <f>MONTH(Table1[[#This Row],[Trading Interval]])&amp; "/" &amp; DAY(Table1[[#This Row],[Trading Interval]]) &amp; "/" &amp; YEAR(Table1[[#This Row],[Trading Interval]])</f>
        <v>3/8/2018</v>
      </c>
      <c r="C864" s="224">
        <f>CHOOSE(MONTH(Table1[[#This Row],[Date]]),1,1,1,2,2,2,3,3,3,4,4,4)</f>
        <v>1</v>
      </c>
      <c r="D864" s="27" t="str">
        <f>TEXT(Table1[[#This Row],[Date]],"mmmm")</f>
        <v>March</v>
      </c>
      <c r="E864" s="28">
        <v>2618.3027622916602</v>
      </c>
      <c r="F864" s="29">
        <v>111.001666666666</v>
      </c>
      <c r="G864" s="30">
        <v>3</v>
      </c>
      <c r="H864" s="30" t="s">
        <v>64</v>
      </c>
      <c r="I864" s="262"/>
      <c r="BL864" s="178"/>
      <c r="BM864" s="179"/>
      <c r="BN864" s="207"/>
      <c r="DG864" s="178"/>
      <c r="DH864" s="179"/>
    </row>
    <row r="865" spans="1:112" ht="14.25" customHeight="1">
      <c r="A865" s="27">
        <v>41706</v>
      </c>
      <c r="B865" s="27" t="str">
        <f>MONTH(Table1[[#This Row],[Trading Interval]])&amp; "/" &amp; DAY(Table1[[#This Row],[Trading Interval]]) &amp; "/" &amp; YEAR(Table1[[#This Row],[Trading Interval]])</f>
        <v>3/9/2018</v>
      </c>
      <c r="C865" s="224">
        <f>CHOOSE(MONTH(Table1[[#This Row],[Date]]),1,1,1,2,2,2,3,3,3,4,4,4)</f>
        <v>1</v>
      </c>
      <c r="D865" s="27" t="str">
        <f>TEXT(Table1[[#This Row],[Date]],"mmmm")</f>
        <v>March</v>
      </c>
      <c r="E865" s="28">
        <v>2180.1996981277698</v>
      </c>
      <c r="F865" s="29">
        <v>110.672222222222</v>
      </c>
      <c r="G865" s="30">
        <v>3</v>
      </c>
      <c r="H865" s="30" t="s">
        <v>64</v>
      </c>
      <c r="I865" s="262"/>
      <c r="BL865" s="176"/>
      <c r="BM865" s="177"/>
      <c r="BN865" s="206"/>
      <c r="DG865" s="176"/>
      <c r="DH865" s="177"/>
    </row>
    <row r="866" spans="1:112" ht="14.25" customHeight="1">
      <c r="A866" s="27">
        <v>41706.5</v>
      </c>
      <c r="B866" s="27" t="str">
        <f>MONTH(Table1[[#This Row],[Trading Interval]])&amp; "/" &amp; DAY(Table1[[#This Row],[Trading Interval]]) &amp; "/" &amp; YEAR(Table1[[#This Row],[Trading Interval]])</f>
        <v>3/9/2018</v>
      </c>
      <c r="C866" s="224">
        <f>CHOOSE(MONTH(Table1[[#This Row],[Date]]),1,1,1,2,2,2,3,3,3,4,4,4)</f>
        <v>1</v>
      </c>
      <c r="D866" s="27" t="str">
        <f>TEXT(Table1[[#This Row],[Date]],"mmmm")</f>
        <v>March</v>
      </c>
      <c r="E866" s="28">
        <v>2672.35888205833</v>
      </c>
      <c r="F866" s="29">
        <v>110.75083333333301</v>
      </c>
      <c r="G866" s="30">
        <v>3</v>
      </c>
      <c r="H866" s="30" t="s">
        <v>64</v>
      </c>
      <c r="I866" s="262"/>
      <c r="BL866" s="178"/>
      <c r="BM866" s="179"/>
      <c r="BN866" s="207"/>
      <c r="DG866" s="178"/>
      <c r="DH866" s="179"/>
    </row>
    <row r="867" spans="1:112" ht="14.25" customHeight="1">
      <c r="A867" s="27">
        <v>41707</v>
      </c>
      <c r="B867" s="27" t="str">
        <f>MONTH(Table1[[#This Row],[Trading Interval]])&amp; "/" &amp; DAY(Table1[[#This Row],[Trading Interval]]) &amp; "/" &amp; YEAR(Table1[[#This Row],[Trading Interval]])</f>
        <v>3/10/2018</v>
      </c>
      <c r="C867" s="224">
        <f>CHOOSE(MONTH(Table1[[#This Row],[Date]]),1,1,1,2,2,2,3,3,3,4,4,4)</f>
        <v>1</v>
      </c>
      <c r="D867" s="27" t="str">
        <f>TEXT(Table1[[#This Row],[Date]],"mmmm")</f>
        <v>March</v>
      </c>
      <c r="E867" s="28">
        <v>2004.5064299727201</v>
      </c>
      <c r="F867" s="29">
        <v>109.534545454545</v>
      </c>
      <c r="G867" s="30">
        <v>3</v>
      </c>
      <c r="H867" s="30" t="s">
        <v>64</v>
      </c>
      <c r="I867" s="262"/>
      <c r="BL867" s="176"/>
      <c r="BM867" s="177"/>
      <c r="BN867" s="206"/>
      <c r="DG867" s="176"/>
      <c r="DH867" s="177"/>
    </row>
    <row r="868" spans="1:112" ht="14.25" customHeight="1">
      <c r="A868" s="27">
        <v>41707.5</v>
      </c>
      <c r="B868" s="27" t="str">
        <f>MONTH(Table1[[#This Row],[Trading Interval]])&amp; "/" &amp; DAY(Table1[[#This Row],[Trading Interval]]) &amp; "/" &amp; YEAR(Table1[[#This Row],[Trading Interval]])</f>
        <v>3/10/2018</v>
      </c>
      <c r="C868" s="224">
        <f>CHOOSE(MONTH(Table1[[#This Row],[Date]]),1,1,1,2,2,2,3,3,3,4,4,4)</f>
        <v>1</v>
      </c>
      <c r="D868" s="27" t="str">
        <f>TEXT(Table1[[#This Row],[Date]],"mmmm")</f>
        <v>March</v>
      </c>
      <c r="E868" s="28">
        <v>2614.9927077249899</v>
      </c>
      <c r="F868" s="29">
        <v>111.82583333333299</v>
      </c>
      <c r="G868" s="30">
        <v>3</v>
      </c>
      <c r="H868" s="30" t="s">
        <v>64</v>
      </c>
      <c r="I868" s="262"/>
      <c r="BL868" s="178"/>
      <c r="BM868" s="179"/>
      <c r="BN868" s="207"/>
      <c r="DG868" s="178"/>
      <c r="DH868" s="179"/>
    </row>
    <row r="869" spans="1:112" ht="14.25" customHeight="1">
      <c r="A869" s="27">
        <v>41708</v>
      </c>
      <c r="B869" s="27" t="str">
        <f>MONTH(Table1[[#This Row],[Trading Interval]])&amp; "/" &amp; DAY(Table1[[#This Row],[Trading Interval]]) &amp; "/" &amp; YEAR(Table1[[#This Row],[Trading Interval]])</f>
        <v>3/11/2018</v>
      </c>
      <c r="C869" s="224">
        <f>CHOOSE(MONTH(Table1[[#This Row],[Date]]),1,1,1,2,2,2,3,3,3,4,4,4)</f>
        <v>1</v>
      </c>
      <c r="D869" s="27" t="str">
        <f>TEXT(Table1[[#This Row],[Date]],"mmmm")</f>
        <v>March</v>
      </c>
      <c r="E869" s="28">
        <v>2097.69024651666</v>
      </c>
      <c r="F869" s="29">
        <v>109.93749999999901</v>
      </c>
      <c r="G869" s="30">
        <v>3</v>
      </c>
      <c r="H869" s="30" t="s">
        <v>64</v>
      </c>
      <c r="I869" s="262"/>
      <c r="BL869" s="176"/>
      <c r="BM869" s="177"/>
      <c r="BN869" s="206"/>
      <c r="DG869" s="176"/>
      <c r="DH869" s="177"/>
    </row>
    <row r="870" spans="1:112" ht="14.25" customHeight="1">
      <c r="A870" s="27">
        <v>41708.5</v>
      </c>
      <c r="B870" s="27" t="str">
        <f>MONTH(Table1[[#This Row],[Trading Interval]])&amp; "/" &amp; DAY(Table1[[#This Row],[Trading Interval]]) &amp; "/" &amp; YEAR(Table1[[#This Row],[Trading Interval]])</f>
        <v>3/11/2018</v>
      </c>
      <c r="C870" s="224">
        <f>CHOOSE(MONTH(Table1[[#This Row],[Date]]),1,1,1,2,2,2,3,3,3,4,4,4)</f>
        <v>1</v>
      </c>
      <c r="D870" s="27" t="str">
        <f>TEXT(Table1[[#This Row],[Date]],"mmmm")</f>
        <v>March</v>
      </c>
      <c r="E870" s="28">
        <v>2409.2647808500001</v>
      </c>
      <c r="F870" s="29">
        <v>110.033333333333</v>
      </c>
      <c r="G870" s="30">
        <v>3</v>
      </c>
      <c r="H870" s="30" t="s">
        <v>64</v>
      </c>
      <c r="I870" s="262"/>
      <c r="BL870" s="178"/>
      <c r="BM870" s="179"/>
      <c r="BN870" s="207"/>
      <c r="DG870" s="178"/>
      <c r="DH870" s="179"/>
    </row>
    <row r="871" spans="1:112" ht="14.25" customHeight="1">
      <c r="A871" s="27">
        <v>41709</v>
      </c>
      <c r="B871" s="27" t="str">
        <f>MONTH(Table1[[#This Row],[Trading Interval]])&amp; "/" &amp; DAY(Table1[[#This Row],[Trading Interval]]) &amp; "/" &amp; YEAR(Table1[[#This Row],[Trading Interval]])</f>
        <v>3/12/2018</v>
      </c>
      <c r="C871" s="224">
        <f>CHOOSE(MONTH(Table1[[#This Row],[Date]]),1,1,1,2,2,2,3,3,3,4,4,4)</f>
        <v>1</v>
      </c>
      <c r="D871" s="27" t="str">
        <f>TEXT(Table1[[#This Row],[Date]],"mmmm")</f>
        <v>March</v>
      </c>
      <c r="E871" s="28">
        <v>2208.2178144750001</v>
      </c>
      <c r="F871" s="29">
        <v>110.322499999999</v>
      </c>
      <c r="G871" s="30">
        <v>3</v>
      </c>
      <c r="H871" s="30" t="s">
        <v>64</v>
      </c>
      <c r="I871" s="262"/>
      <c r="BL871" s="176"/>
      <c r="BM871" s="177"/>
      <c r="BN871" s="206"/>
      <c r="DG871" s="176"/>
      <c r="DH871" s="177"/>
    </row>
    <row r="872" spans="1:112" ht="14.25" customHeight="1">
      <c r="A872" s="27">
        <v>41709.5</v>
      </c>
      <c r="B872" s="27" t="str">
        <f>MONTH(Table1[[#This Row],[Trading Interval]])&amp; "/" &amp; DAY(Table1[[#This Row],[Trading Interval]]) &amp; "/" &amp; YEAR(Table1[[#This Row],[Trading Interval]])</f>
        <v>3/12/2018</v>
      </c>
      <c r="C872" s="224">
        <f>CHOOSE(MONTH(Table1[[#This Row],[Date]]),1,1,1,2,2,2,3,3,3,4,4,4)</f>
        <v>1</v>
      </c>
      <c r="D872" s="27" t="str">
        <f>TEXT(Table1[[#This Row],[Date]],"mmmm")</f>
        <v>March</v>
      </c>
      <c r="E872" s="28">
        <v>2481.62320262916</v>
      </c>
      <c r="F872" s="29">
        <v>112.010833333333</v>
      </c>
      <c r="G872" s="30">
        <v>3</v>
      </c>
      <c r="H872" s="30" t="s">
        <v>64</v>
      </c>
      <c r="I872" s="262"/>
      <c r="BL872" s="178"/>
      <c r="BM872" s="179"/>
      <c r="BN872" s="207"/>
      <c r="DG872" s="178"/>
      <c r="DH872" s="179"/>
    </row>
    <row r="873" spans="1:112" ht="14.25" customHeight="1">
      <c r="A873" s="27">
        <v>41710</v>
      </c>
      <c r="B873" s="27" t="str">
        <f>MONTH(Table1[[#This Row],[Trading Interval]])&amp; "/" &amp; DAY(Table1[[#This Row],[Trading Interval]]) &amp; "/" &amp; YEAR(Table1[[#This Row],[Trading Interval]])</f>
        <v>3/13/2018</v>
      </c>
      <c r="C873" s="224">
        <f>CHOOSE(MONTH(Table1[[#This Row],[Date]]),1,1,1,2,2,2,3,3,3,4,4,4)</f>
        <v>1</v>
      </c>
      <c r="D873" s="27" t="str">
        <f>TEXT(Table1[[#This Row],[Date]],"mmmm")</f>
        <v>March</v>
      </c>
      <c r="E873" s="28">
        <v>1865.7514559624899</v>
      </c>
      <c r="F873" s="29">
        <v>111.680833333333</v>
      </c>
      <c r="G873" s="30">
        <v>3</v>
      </c>
      <c r="H873" s="30" t="s">
        <v>64</v>
      </c>
      <c r="I873" s="262"/>
      <c r="BL873" s="176"/>
      <c r="BM873" s="177"/>
      <c r="BN873" s="206"/>
      <c r="DG873" s="176"/>
      <c r="DH873" s="177"/>
    </row>
    <row r="874" spans="1:112" ht="14.25" customHeight="1">
      <c r="A874" s="27">
        <v>41710.5</v>
      </c>
      <c r="B874" s="27" t="str">
        <f>MONTH(Table1[[#This Row],[Trading Interval]])&amp; "/" &amp; DAY(Table1[[#This Row],[Trading Interval]]) &amp; "/" &amp; YEAR(Table1[[#This Row],[Trading Interval]])</f>
        <v>3/13/2018</v>
      </c>
      <c r="C874" s="224">
        <f>CHOOSE(MONTH(Table1[[#This Row],[Date]]),1,1,1,2,2,2,3,3,3,4,4,4)</f>
        <v>1</v>
      </c>
      <c r="D874" s="27" t="str">
        <f>TEXT(Table1[[#This Row],[Date]],"mmmm")</f>
        <v>March</v>
      </c>
      <c r="E874" s="28">
        <v>2161.9760966541598</v>
      </c>
      <c r="F874" s="29">
        <v>110.705833333333</v>
      </c>
      <c r="G874" s="30">
        <v>3</v>
      </c>
      <c r="H874" s="30" t="s">
        <v>64</v>
      </c>
      <c r="I874" s="262"/>
      <c r="BL874" s="178"/>
      <c r="BM874" s="179"/>
      <c r="BN874" s="207"/>
      <c r="DG874" s="178"/>
      <c r="DH874" s="179"/>
    </row>
    <row r="875" spans="1:112" ht="14.25" customHeight="1">
      <c r="A875" s="27">
        <v>41711</v>
      </c>
      <c r="B875" s="27" t="str">
        <f>MONTH(Table1[[#This Row],[Trading Interval]])&amp; "/" &amp; DAY(Table1[[#This Row],[Trading Interval]]) &amp; "/" &amp; YEAR(Table1[[#This Row],[Trading Interval]])</f>
        <v>3/14/2018</v>
      </c>
      <c r="C875" s="224">
        <f>CHOOSE(MONTH(Table1[[#This Row],[Date]]),1,1,1,2,2,2,3,3,3,4,4,4)</f>
        <v>1</v>
      </c>
      <c r="D875" s="27" t="str">
        <f>TEXT(Table1[[#This Row],[Date]],"mmmm")</f>
        <v>March</v>
      </c>
      <c r="E875" s="28">
        <v>2059.1577108863598</v>
      </c>
      <c r="F875" s="29">
        <v>109.649999999999</v>
      </c>
      <c r="G875" s="30">
        <v>3</v>
      </c>
      <c r="H875" s="30" t="s">
        <v>64</v>
      </c>
      <c r="I875" s="262"/>
      <c r="BL875" s="176"/>
      <c r="BM875" s="177"/>
      <c r="BN875" s="206"/>
      <c r="DG875" s="176"/>
      <c r="DH875" s="177"/>
    </row>
    <row r="876" spans="1:112" ht="14.25" customHeight="1">
      <c r="A876" s="27">
        <v>41711.5</v>
      </c>
      <c r="B876" s="27" t="str">
        <f>MONTH(Table1[[#This Row],[Trading Interval]])&amp; "/" &amp; DAY(Table1[[#This Row],[Trading Interval]]) &amp; "/" &amp; YEAR(Table1[[#This Row],[Trading Interval]])</f>
        <v>3/14/2018</v>
      </c>
      <c r="C876" s="224">
        <f>CHOOSE(MONTH(Table1[[#This Row],[Date]]),1,1,1,2,2,2,3,3,3,4,4,4)</f>
        <v>1</v>
      </c>
      <c r="D876" s="27" t="str">
        <f>TEXT(Table1[[#This Row],[Date]],"mmmm")</f>
        <v>March</v>
      </c>
      <c r="E876" s="28">
        <v>2244.5299330875</v>
      </c>
      <c r="F876" s="29">
        <v>110.38</v>
      </c>
      <c r="G876" s="30">
        <v>3</v>
      </c>
      <c r="H876" s="30" t="s">
        <v>64</v>
      </c>
      <c r="I876" s="262"/>
      <c r="BL876" s="178"/>
      <c r="BM876" s="179"/>
      <c r="BN876" s="207"/>
      <c r="DG876" s="178"/>
      <c r="DH876" s="179"/>
    </row>
    <row r="877" spans="1:112" ht="14.25" customHeight="1">
      <c r="A877" s="27">
        <v>41712</v>
      </c>
      <c r="B877" s="27" t="str">
        <f>MONTH(Table1[[#This Row],[Trading Interval]])&amp; "/" &amp; DAY(Table1[[#This Row],[Trading Interval]]) &amp; "/" &amp; YEAR(Table1[[#This Row],[Trading Interval]])</f>
        <v>3/15/2018</v>
      </c>
      <c r="C877" s="224">
        <f>CHOOSE(MONTH(Table1[[#This Row],[Date]]),1,1,1,2,2,2,3,3,3,4,4,4)</f>
        <v>1</v>
      </c>
      <c r="D877" s="27" t="str">
        <f>TEXT(Table1[[#This Row],[Date]],"mmmm")</f>
        <v>March</v>
      </c>
      <c r="E877" s="28">
        <v>2290.24188112499</v>
      </c>
      <c r="F877" s="29">
        <v>112.07250000000001</v>
      </c>
      <c r="G877" s="30">
        <v>3</v>
      </c>
      <c r="H877" s="30" t="s">
        <v>64</v>
      </c>
      <c r="I877" s="262"/>
      <c r="BL877" s="176"/>
      <c r="BM877" s="177"/>
      <c r="BN877" s="206"/>
      <c r="DG877" s="176"/>
      <c r="DH877" s="177"/>
    </row>
    <row r="878" spans="1:112" ht="14.25" customHeight="1">
      <c r="A878" s="27">
        <v>41712.5</v>
      </c>
      <c r="B878" s="27" t="str">
        <f>MONTH(Table1[[#This Row],[Trading Interval]])&amp; "/" &amp; DAY(Table1[[#This Row],[Trading Interval]]) &amp; "/" &amp; YEAR(Table1[[#This Row],[Trading Interval]])</f>
        <v>3/15/2018</v>
      </c>
      <c r="C878" s="224">
        <f>CHOOSE(MONTH(Table1[[#This Row],[Date]]),1,1,1,2,2,2,3,3,3,4,4,4)</f>
        <v>1</v>
      </c>
      <c r="D878" s="27" t="str">
        <f>TEXT(Table1[[#This Row],[Date]],"mmmm")</f>
        <v>March</v>
      </c>
      <c r="E878" s="28">
        <v>2529.3986842363602</v>
      </c>
      <c r="F878" s="29">
        <v>110.425454545454</v>
      </c>
      <c r="G878" s="30">
        <v>3</v>
      </c>
      <c r="H878" s="30" t="s">
        <v>64</v>
      </c>
      <c r="I878" s="262"/>
      <c r="BL878" s="178"/>
      <c r="BM878" s="179"/>
      <c r="BN878" s="207"/>
      <c r="DG878" s="178"/>
      <c r="DH878" s="179"/>
    </row>
    <row r="879" spans="1:112" ht="14.25" customHeight="1">
      <c r="A879" s="27">
        <v>41713</v>
      </c>
      <c r="B879" s="27" t="str">
        <f>MONTH(Table1[[#This Row],[Trading Interval]])&amp; "/" &amp; DAY(Table1[[#This Row],[Trading Interval]]) &amp; "/" &amp; YEAR(Table1[[#This Row],[Trading Interval]])</f>
        <v>3/16/2018</v>
      </c>
      <c r="C879" s="224">
        <f>CHOOSE(MONTH(Table1[[#This Row],[Date]]),1,1,1,2,2,2,3,3,3,4,4,4)</f>
        <v>1</v>
      </c>
      <c r="D879" s="27" t="str">
        <f>TEXT(Table1[[#This Row],[Date]],"mmmm")</f>
        <v>March</v>
      </c>
      <c r="E879" s="28">
        <v>2028.51025856499</v>
      </c>
      <c r="F879" s="29">
        <v>107.849</v>
      </c>
      <c r="G879" s="30">
        <v>3</v>
      </c>
      <c r="H879" s="30" t="s">
        <v>64</v>
      </c>
      <c r="I879" s="262"/>
      <c r="BL879" s="176"/>
      <c r="BM879" s="177"/>
      <c r="BN879" s="206"/>
      <c r="DG879" s="176"/>
      <c r="DH879" s="177"/>
    </row>
    <row r="880" spans="1:112" ht="14.25" customHeight="1">
      <c r="A880" s="27">
        <v>41713.5</v>
      </c>
      <c r="B880" s="27" t="str">
        <f>MONTH(Table1[[#This Row],[Trading Interval]])&amp; "/" &amp; DAY(Table1[[#This Row],[Trading Interval]]) &amp; "/" &amp; YEAR(Table1[[#This Row],[Trading Interval]])</f>
        <v>3/16/2018</v>
      </c>
      <c r="C880" s="224">
        <f>CHOOSE(MONTH(Table1[[#This Row],[Date]]),1,1,1,2,2,2,3,3,3,4,4,4)</f>
        <v>1</v>
      </c>
      <c r="D880" s="27" t="str">
        <f>TEXT(Table1[[#This Row],[Date]],"mmmm")</f>
        <v>March</v>
      </c>
      <c r="E880" s="28">
        <v>2377.9403508958299</v>
      </c>
      <c r="F880" s="29">
        <v>109.603333333333</v>
      </c>
      <c r="G880" s="30">
        <v>3</v>
      </c>
      <c r="H880" s="30" t="s">
        <v>64</v>
      </c>
      <c r="I880" s="262"/>
      <c r="BL880" s="178"/>
      <c r="BM880" s="179"/>
      <c r="BN880" s="207"/>
      <c r="DG880" s="178"/>
      <c r="DH880" s="179"/>
    </row>
    <row r="881" spans="1:112" ht="14.25" customHeight="1">
      <c r="A881" s="27">
        <v>41714</v>
      </c>
      <c r="B881" s="27" t="str">
        <f>MONTH(Table1[[#This Row],[Trading Interval]])&amp; "/" &amp; DAY(Table1[[#This Row],[Trading Interval]]) &amp; "/" &amp; YEAR(Table1[[#This Row],[Trading Interval]])</f>
        <v>3/17/2018</v>
      </c>
      <c r="C881" s="224">
        <f>CHOOSE(MONTH(Table1[[#This Row],[Date]]),1,1,1,2,2,2,3,3,3,4,4,4)</f>
        <v>1</v>
      </c>
      <c r="D881" s="27" t="str">
        <f>TEXT(Table1[[#This Row],[Date]],"mmmm")</f>
        <v>March</v>
      </c>
      <c r="E881" s="28">
        <v>1952.47576309285</v>
      </c>
      <c r="F881" s="29">
        <v>110.65714285714201</v>
      </c>
      <c r="G881" s="30">
        <v>3</v>
      </c>
      <c r="H881" s="30" t="s">
        <v>64</v>
      </c>
      <c r="I881" s="262"/>
      <c r="BL881" s="176"/>
      <c r="BM881" s="177"/>
      <c r="BN881" s="206"/>
      <c r="DG881" s="176"/>
      <c r="DH881" s="177"/>
    </row>
    <row r="882" spans="1:112" ht="14.25" customHeight="1">
      <c r="A882" s="27">
        <v>41714.5</v>
      </c>
      <c r="B882" s="27" t="str">
        <f>MONTH(Table1[[#This Row],[Trading Interval]])&amp; "/" &amp; DAY(Table1[[#This Row],[Trading Interval]]) &amp; "/" &amp; YEAR(Table1[[#This Row],[Trading Interval]])</f>
        <v>3/17/2018</v>
      </c>
      <c r="C882" s="224">
        <f>CHOOSE(MONTH(Table1[[#This Row],[Date]]),1,1,1,2,2,2,3,3,3,4,4,4)</f>
        <v>1</v>
      </c>
      <c r="D882" s="27" t="str">
        <f>TEXT(Table1[[#This Row],[Date]],"mmmm")</f>
        <v>March</v>
      </c>
      <c r="E882" s="28">
        <v>2220.3295659833302</v>
      </c>
      <c r="F882" s="29">
        <v>110.18583333333299</v>
      </c>
      <c r="G882" s="30">
        <v>3</v>
      </c>
      <c r="H882" s="30" t="s">
        <v>64</v>
      </c>
      <c r="I882" s="262"/>
      <c r="BL882" s="178"/>
      <c r="BM882" s="179"/>
      <c r="BN882" s="207"/>
      <c r="DG882" s="178"/>
      <c r="DH882" s="179"/>
    </row>
    <row r="883" spans="1:112" ht="14.25" customHeight="1">
      <c r="A883" s="27">
        <v>41715</v>
      </c>
      <c r="B883" s="27" t="str">
        <f>MONTH(Table1[[#This Row],[Trading Interval]])&amp; "/" &amp; DAY(Table1[[#This Row],[Trading Interval]]) &amp; "/" &amp; YEAR(Table1[[#This Row],[Trading Interval]])</f>
        <v>3/18/2018</v>
      </c>
      <c r="C883" s="224">
        <f>CHOOSE(MONTH(Table1[[#This Row],[Date]]),1,1,1,2,2,2,3,3,3,4,4,4)</f>
        <v>1</v>
      </c>
      <c r="D883" s="27" t="str">
        <f>TEXT(Table1[[#This Row],[Date]],"mmmm")</f>
        <v>March</v>
      </c>
      <c r="E883" s="28">
        <v>1874.4952763250001</v>
      </c>
      <c r="F883" s="29">
        <v>108.954999999999</v>
      </c>
      <c r="G883" s="30">
        <v>3</v>
      </c>
      <c r="H883" s="30" t="s">
        <v>64</v>
      </c>
      <c r="I883" s="262"/>
      <c r="BL883" s="176"/>
      <c r="BM883" s="177"/>
      <c r="BN883" s="206"/>
      <c r="DG883" s="176"/>
      <c r="DH883" s="177"/>
    </row>
    <row r="884" spans="1:112" ht="14.25" customHeight="1">
      <c r="A884" s="27">
        <v>41715.5</v>
      </c>
      <c r="B884" s="27" t="str">
        <f>MONTH(Table1[[#This Row],[Trading Interval]])&amp; "/" &amp; DAY(Table1[[#This Row],[Trading Interval]]) &amp; "/" &amp; YEAR(Table1[[#This Row],[Trading Interval]])</f>
        <v>3/18/2018</v>
      </c>
      <c r="C884" s="224">
        <f>CHOOSE(MONTH(Table1[[#This Row],[Date]]),1,1,1,2,2,2,3,3,3,4,4,4)</f>
        <v>1</v>
      </c>
      <c r="D884" s="27" t="str">
        <f>TEXT(Table1[[#This Row],[Date]],"mmmm")</f>
        <v>March</v>
      </c>
      <c r="E884" s="28">
        <v>2408.1716978958302</v>
      </c>
      <c r="F884" s="29">
        <v>111.346666666666</v>
      </c>
      <c r="G884" s="30">
        <v>3</v>
      </c>
      <c r="H884" s="30" t="s">
        <v>64</v>
      </c>
      <c r="I884" s="262"/>
      <c r="BL884" s="178"/>
      <c r="BM884" s="179"/>
      <c r="BN884" s="207"/>
      <c r="DG884" s="178"/>
      <c r="DH884" s="179"/>
    </row>
    <row r="885" spans="1:112" ht="14.25" customHeight="1">
      <c r="A885" s="27">
        <v>41716</v>
      </c>
      <c r="B885" s="27" t="str">
        <f>MONTH(Table1[[#This Row],[Trading Interval]])&amp; "/" &amp; DAY(Table1[[#This Row],[Trading Interval]]) &amp; "/" &amp; YEAR(Table1[[#This Row],[Trading Interval]])</f>
        <v>3/19/2018</v>
      </c>
      <c r="C885" s="224">
        <f>CHOOSE(MONTH(Table1[[#This Row],[Date]]),1,1,1,2,2,2,3,3,3,4,4,4)</f>
        <v>1</v>
      </c>
      <c r="D885" s="27" t="str">
        <f>TEXT(Table1[[#This Row],[Date]],"mmmm")</f>
        <v>March</v>
      </c>
      <c r="E885" s="28">
        <v>2348.2187846291599</v>
      </c>
      <c r="F885" s="29">
        <v>109.24166666666601</v>
      </c>
      <c r="G885" s="30">
        <v>3</v>
      </c>
      <c r="H885" s="30" t="s">
        <v>64</v>
      </c>
      <c r="I885" s="262"/>
      <c r="BL885" s="176"/>
      <c r="BM885" s="177"/>
      <c r="BN885" s="206"/>
      <c r="DG885" s="176"/>
      <c r="DH885" s="177"/>
    </row>
    <row r="886" spans="1:112" ht="14.25" customHeight="1">
      <c r="A886" s="27">
        <v>41716.5</v>
      </c>
      <c r="B886" s="27" t="str">
        <f>MONTH(Table1[[#This Row],[Trading Interval]])&amp; "/" &amp; DAY(Table1[[#This Row],[Trading Interval]]) &amp; "/" &amp; YEAR(Table1[[#This Row],[Trading Interval]])</f>
        <v>3/19/2018</v>
      </c>
      <c r="C886" s="224">
        <f>CHOOSE(MONTH(Table1[[#This Row],[Date]]),1,1,1,2,2,2,3,3,3,4,4,4)</f>
        <v>1</v>
      </c>
      <c r="D886" s="27" t="str">
        <f>TEXT(Table1[[#This Row],[Date]],"mmmm")</f>
        <v>March</v>
      </c>
      <c r="E886" s="28">
        <v>2781.20463690833</v>
      </c>
      <c r="F886" s="29">
        <v>110.784166666666</v>
      </c>
      <c r="G886" s="30">
        <v>3</v>
      </c>
      <c r="H886" s="30" t="s">
        <v>64</v>
      </c>
      <c r="I886" s="262"/>
      <c r="BL886" s="178"/>
      <c r="BM886" s="179"/>
      <c r="BN886" s="207"/>
      <c r="DG886" s="178"/>
      <c r="DH886" s="179"/>
    </row>
    <row r="887" spans="1:112" ht="14.25" customHeight="1">
      <c r="A887" s="27">
        <v>41717</v>
      </c>
      <c r="B887" s="27" t="str">
        <f>MONTH(Table1[[#This Row],[Trading Interval]])&amp; "/" &amp; DAY(Table1[[#This Row],[Trading Interval]]) &amp; "/" &amp; YEAR(Table1[[#This Row],[Trading Interval]])</f>
        <v>3/20/2018</v>
      </c>
      <c r="C887" s="224">
        <f>CHOOSE(MONTH(Table1[[#This Row],[Date]]),1,1,1,2,2,2,3,3,3,4,4,4)</f>
        <v>1</v>
      </c>
      <c r="D887" s="27" t="str">
        <f>TEXT(Table1[[#This Row],[Date]],"mmmm")</f>
        <v>March</v>
      </c>
      <c r="E887" s="28">
        <v>2134.7472275291602</v>
      </c>
      <c r="F887" s="29">
        <v>110.38166666666601</v>
      </c>
      <c r="G887" s="30">
        <v>3</v>
      </c>
      <c r="H887" s="30" t="s">
        <v>64</v>
      </c>
      <c r="I887" s="262"/>
      <c r="BL887" s="176"/>
      <c r="BM887" s="177"/>
      <c r="BN887" s="206"/>
      <c r="DG887" s="176"/>
      <c r="DH887" s="177"/>
    </row>
    <row r="888" spans="1:112" ht="14.25" customHeight="1">
      <c r="A888" s="27">
        <v>41717.5</v>
      </c>
      <c r="B888" s="27" t="str">
        <f>MONTH(Table1[[#This Row],[Trading Interval]])&amp; "/" &amp; DAY(Table1[[#This Row],[Trading Interval]]) &amp; "/" &amp; YEAR(Table1[[#This Row],[Trading Interval]])</f>
        <v>3/20/2018</v>
      </c>
      <c r="C888" s="224">
        <f>CHOOSE(MONTH(Table1[[#This Row],[Date]]),1,1,1,2,2,2,3,3,3,4,4,4)</f>
        <v>1</v>
      </c>
      <c r="D888" s="27" t="str">
        <f>TEXT(Table1[[#This Row],[Date]],"mmmm")</f>
        <v>March</v>
      </c>
      <c r="E888" s="28">
        <v>2486.2344025124899</v>
      </c>
      <c r="F888" s="29">
        <v>110.847499999999</v>
      </c>
      <c r="G888" s="30">
        <v>3</v>
      </c>
      <c r="H888" s="30" t="s">
        <v>64</v>
      </c>
      <c r="I888" s="262"/>
      <c r="BL888" s="178"/>
      <c r="BM888" s="179"/>
      <c r="BN888" s="207"/>
      <c r="DG888" s="178"/>
      <c r="DH888" s="179"/>
    </row>
    <row r="889" spans="1:112" ht="14.25" customHeight="1">
      <c r="A889" s="27">
        <v>41718</v>
      </c>
      <c r="B889" s="27" t="str">
        <f>MONTH(Table1[[#This Row],[Trading Interval]])&amp; "/" &amp; DAY(Table1[[#This Row],[Trading Interval]]) &amp; "/" &amp; YEAR(Table1[[#This Row],[Trading Interval]])</f>
        <v>3/21/2018</v>
      </c>
      <c r="C889" s="224">
        <f>CHOOSE(MONTH(Table1[[#This Row],[Date]]),1,1,1,2,2,2,3,3,3,4,4,4)</f>
        <v>1</v>
      </c>
      <c r="D889" s="27" t="str">
        <f>TEXT(Table1[[#This Row],[Date]],"mmmm")</f>
        <v>March</v>
      </c>
      <c r="E889" s="28">
        <v>2081.8465858208301</v>
      </c>
      <c r="F889" s="29">
        <v>110.451666666666</v>
      </c>
      <c r="G889" s="30">
        <v>3</v>
      </c>
      <c r="H889" s="30" t="s">
        <v>64</v>
      </c>
      <c r="I889" s="262"/>
      <c r="BL889" s="176"/>
      <c r="BM889" s="177"/>
      <c r="BN889" s="206"/>
      <c r="DG889" s="176"/>
      <c r="DH889" s="177"/>
    </row>
    <row r="890" spans="1:112" ht="14.25" customHeight="1">
      <c r="A890" s="27">
        <v>41718.5</v>
      </c>
      <c r="B890" s="27" t="str">
        <f>MONTH(Table1[[#This Row],[Trading Interval]])&amp; "/" &amp; DAY(Table1[[#This Row],[Trading Interval]]) &amp; "/" &amp; YEAR(Table1[[#This Row],[Trading Interval]])</f>
        <v>3/21/2018</v>
      </c>
      <c r="C890" s="224">
        <f>CHOOSE(MONTH(Table1[[#This Row],[Date]]),1,1,1,2,2,2,3,3,3,4,4,4)</f>
        <v>1</v>
      </c>
      <c r="D890" s="27" t="str">
        <f>TEXT(Table1[[#This Row],[Date]],"mmmm")</f>
        <v>March</v>
      </c>
      <c r="E890" s="28">
        <v>2492.7292517333299</v>
      </c>
      <c r="F890" s="29">
        <v>110.620833333333</v>
      </c>
      <c r="G890" s="30">
        <v>3</v>
      </c>
      <c r="H890" s="30" t="s">
        <v>64</v>
      </c>
      <c r="I890" s="262"/>
      <c r="BL890" s="178"/>
      <c r="BM890" s="179"/>
      <c r="BN890" s="207"/>
      <c r="DG890" s="178"/>
      <c r="DH890" s="179"/>
    </row>
    <row r="891" spans="1:112" ht="14.25" customHeight="1">
      <c r="A891" s="27">
        <v>41719</v>
      </c>
      <c r="B891" s="27" t="str">
        <f>MONTH(Table1[[#This Row],[Trading Interval]])&amp; "/" &amp; DAY(Table1[[#This Row],[Trading Interval]]) &amp; "/" &amp; YEAR(Table1[[#This Row],[Trading Interval]])</f>
        <v>3/22/2018</v>
      </c>
      <c r="C891" s="224">
        <f>CHOOSE(MONTH(Table1[[#This Row],[Date]]),1,1,1,2,2,2,3,3,3,4,4,4)</f>
        <v>1</v>
      </c>
      <c r="D891" s="27" t="str">
        <f>TEXT(Table1[[#This Row],[Date]],"mmmm")</f>
        <v>March</v>
      </c>
      <c r="E891" s="28">
        <v>2041.2911814045401</v>
      </c>
      <c r="F891" s="29">
        <v>110.66181818181801</v>
      </c>
      <c r="G891" s="30">
        <v>3</v>
      </c>
      <c r="H891" s="30" t="s">
        <v>64</v>
      </c>
      <c r="I891" s="262"/>
      <c r="BL891" s="176"/>
      <c r="BM891" s="177"/>
      <c r="BN891" s="206"/>
      <c r="DG891" s="176"/>
      <c r="DH891" s="177"/>
    </row>
    <row r="892" spans="1:112" ht="14.25" customHeight="1">
      <c r="A892" s="27">
        <v>41719.5</v>
      </c>
      <c r="B892" s="27" t="str">
        <f>MONTH(Table1[[#This Row],[Trading Interval]])&amp; "/" &amp; DAY(Table1[[#This Row],[Trading Interval]]) &amp; "/" &amp; YEAR(Table1[[#This Row],[Trading Interval]])</f>
        <v>3/22/2018</v>
      </c>
      <c r="C892" s="224">
        <f>CHOOSE(MONTH(Table1[[#This Row],[Date]]),1,1,1,2,2,2,3,3,3,4,4,4)</f>
        <v>1</v>
      </c>
      <c r="D892" s="27" t="str">
        <f>TEXT(Table1[[#This Row],[Date]],"mmmm")</f>
        <v>March</v>
      </c>
      <c r="E892" s="28">
        <v>2261.4539451958299</v>
      </c>
      <c r="F892" s="29">
        <v>109.99166666666601</v>
      </c>
      <c r="G892" s="30">
        <v>3</v>
      </c>
      <c r="H892" s="30" t="s">
        <v>64</v>
      </c>
      <c r="I892" s="262"/>
      <c r="BL892" s="178"/>
      <c r="BM892" s="179"/>
      <c r="BN892" s="207"/>
      <c r="DG892" s="178"/>
      <c r="DH892" s="179"/>
    </row>
    <row r="893" spans="1:112" ht="14.25" customHeight="1">
      <c r="A893" s="27">
        <v>41720</v>
      </c>
      <c r="B893" s="27" t="str">
        <f>MONTH(Table1[[#This Row],[Trading Interval]])&amp; "/" &amp; DAY(Table1[[#This Row],[Trading Interval]]) &amp; "/" &amp; YEAR(Table1[[#This Row],[Trading Interval]])</f>
        <v>3/23/2018</v>
      </c>
      <c r="C893" s="224">
        <f>CHOOSE(MONTH(Table1[[#This Row],[Date]]),1,1,1,2,2,2,3,3,3,4,4,4)</f>
        <v>1</v>
      </c>
      <c r="D893" s="27" t="str">
        <f>TEXT(Table1[[#This Row],[Date]],"mmmm")</f>
        <v>March</v>
      </c>
      <c r="E893" s="28">
        <v>2236.3815262166599</v>
      </c>
      <c r="F893" s="29">
        <v>111.17444444444401</v>
      </c>
      <c r="G893" s="30">
        <v>3</v>
      </c>
      <c r="H893" s="30" t="s">
        <v>64</v>
      </c>
      <c r="I893" s="262"/>
      <c r="BL893" s="176"/>
      <c r="BM893" s="177"/>
      <c r="BN893" s="206"/>
      <c r="DG893" s="176"/>
      <c r="DH893" s="177"/>
    </row>
    <row r="894" spans="1:112" ht="14.25" customHeight="1">
      <c r="A894" s="27">
        <v>41720.5</v>
      </c>
      <c r="B894" s="27" t="str">
        <f>MONTH(Table1[[#This Row],[Trading Interval]])&amp; "/" &amp; DAY(Table1[[#This Row],[Trading Interval]]) &amp; "/" &amp; YEAR(Table1[[#This Row],[Trading Interval]])</f>
        <v>3/23/2018</v>
      </c>
      <c r="C894" s="224">
        <f>CHOOSE(MONTH(Table1[[#This Row],[Date]]),1,1,1,2,2,2,3,3,3,4,4,4)</f>
        <v>1</v>
      </c>
      <c r="D894" s="27" t="str">
        <f>TEXT(Table1[[#This Row],[Date]],"mmmm")</f>
        <v>March</v>
      </c>
      <c r="E894" s="28">
        <v>2294.4026380458299</v>
      </c>
      <c r="F894" s="29">
        <v>111.35250000000001</v>
      </c>
      <c r="G894" s="30">
        <v>3</v>
      </c>
      <c r="H894" s="30" t="s">
        <v>64</v>
      </c>
      <c r="I894" s="262"/>
      <c r="BL894" s="178"/>
      <c r="BM894" s="179"/>
      <c r="BN894" s="207"/>
      <c r="DG894" s="178"/>
      <c r="DH894" s="179"/>
    </row>
    <row r="895" spans="1:112" ht="14.25" customHeight="1">
      <c r="A895" s="27">
        <v>41721</v>
      </c>
      <c r="B895" s="27" t="str">
        <f>MONTH(Table1[[#This Row],[Trading Interval]])&amp; "/" &amp; DAY(Table1[[#This Row],[Trading Interval]]) &amp; "/" &amp; YEAR(Table1[[#This Row],[Trading Interval]])</f>
        <v>3/24/2018</v>
      </c>
      <c r="C895" s="224">
        <f>CHOOSE(MONTH(Table1[[#This Row],[Date]]),1,1,1,2,2,2,3,3,3,4,4,4)</f>
        <v>1</v>
      </c>
      <c r="D895" s="27" t="str">
        <f>TEXT(Table1[[#This Row],[Date]],"mmmm")</f>
        <v>March</v>
      </c>
      <c r="E895" s="28">
        <v>1918.97782055624</v>
      </c>
      <c r="F895" s="29">
        <v>111.416249999999</v>
      </c>
      <c r="G895" s="30">
        <v>3</v>
      </c>
      <c r="H895" s="30" t="s">
        <v>64</v>
      </c>
      <c r="I895" s="262"/>
      <c r="BL895" s="176"/>
      <c r="BM895" s="177"/>
      <c r="BN895" s="206"/>
      <c r="DG895" s="176"/>
      <c r="DH895" s="177"/>
    </row>
    <row r="896" spans="1:112" ht="14.25" customHeight="1">
      <c r="A896" s="27">
        <v>41721.5</v>
      </c>
      <c r="B896" s="27" t="str">
        <f>MONTH(Table1[[#This Row],[Trading Interval]])&amp; "/" &amp; DAY(Table1[[#This Row],[Trading Interval]]) &amp; "/" &amp; YEAR(Table1[[#This Row],[Trading Interval]])</f>
        <v>3/24/2018</v>
      </c>
      <c r="C896" s="224">
        <f>CHOOSE(MONTH(Table1[[#This Row],[Date]]),1,1,1,2,2,2,3,3,3,4,4,4)</f>
        <v>1</v>
      </c>
      <c r="D896" s="27" t="str">
        <f>TEXT(Table1[[#This Row],[Date]],"mmmm")</f>
        <v>March</v>
      </c>
      <c r="E896" s="28">
        <v>2049.31759405499</v>
      </c>
      <c r="F896" s="29">
        <v>112.17400000000001</v>
      </c>
      <c r="G896" s="30">
        <v>3</v>
      </c>
      <c r="H896" s="30" t="s">
        <v>64</v>
      </c>
      <c r="I896" s="262"/>
      <c r="BL896" s="178"/>
      <c r="BM896" s="179"/>
      <c r="BN896" s="207"/>
      <c r="DG896" s="178"/>
      <c r="DH896" s="179"/>
    </row>
    <row r="897" spans="1:112" ht="14.25" customHeight="1">
      <c r="A897" s="27">
        <v>41722</v>
      </c>
      <c r="B897" s="27" t="str">
        <f>MONTH(Table1[[#This Row],[Trading Interval]])&amp; "/" &amp; DAY(Table1[[#This Row],[Trading Interval]]) &amp; "/" &amp; YEAR(Table1[[#This Row],[Trading Interval]])</f>
        <v>3/25/2018</v>
      </c>
      <c r="C897" s="224">
        <f>CHOOSE(MONTH(Table1[[#This Row],[Date]]),1,1,1,2,2,2,3,3,3,4,4,4)</f>
        <v>1</v>
      </c>
      <c r="D897" s="27" t="str">
        <f>TEXT(Table1[[#This Row],[Date]],"mmmm")</f>
        <v>March</v>
      </c>
      <c r="E897" s="28">
        <v>1942.2035167500001</v>
      </c>
      <c r="F897" s="29">
        <v>109.81</v>
      </c>
      <c r="G897" s="30">
        <v>3</v>
      </c>
      <c r="H897" s="30" t="s">
        <v>64</v>
      </c>
      <c r="I897" s="262"/>
      <c r="BL897" s="176"/>
      <c r="BM897" s="177"/>
      <c r="BN897" s="206"/>
      <c r="DG897" s="176"/>
      <c r="DH897" s="177"/>
    </row>
    <row r="898" spans="1:112" ht="14.25" customHeight="1">
      <c r="A898" s="27">
        <v>41722.5</v>
      </c>
      <c r="B898" s="27" t="str">
        <f>MONTH(Table1[[#This Row],[Trading Interval]])&amp; "/" &amp; DAY(Table1[[#This Row],[Trading Interval]]) &amp; "/" &amp; YEAR(Table1[[#This Row],[Trading Interval]])</f>
        <v>3/25/2018</v>
      </c>
      <c r="C898" s="224">
        <f>CHOOSE(MONTH(Table1[[#This Row],[Date]]),1,1,1,2,2,2,3,3,3,4,4,4)</f>
        <v>1</v>
      </c>
      <c r="D898" s="27" t="str">
        <f>TEXT(Table1[[#This Row],[Date]],"mmmm")</f>
        <v>March</v>
      </c>
      <c r="E898" s="28">
        <v>2079.3220612045402</v>
      </c>
      <c r="F898" s="29">
        <v>108.751818181818</v>
      </c>
      <c r="G898" s="30">
        <v>3</v>
      </c>
      <c r="H898" s="30" t="s">
        <v>64</v>
      </c>
      <c r="I898" s="262"/>
      <c r="BL898" s="178"/>
      <c r="BM898" s="179"/>
      <c r="BN898" s="207"/>
      <c r="DG898" s="178"/>
      <c r="DH898" s="179"/>
    </row>
    <row r="899" spans="1:112" ht="14.25" customHeight="1">
      <c r="A899" s="27">
        <v>41723</v>
      </c>
      <c r="B899" s="27" t="str">
        <f>MONTH(Table1[[#This Row],[Trading Interval]])&amp; "/" &amp; DAY(Table1[[#This Row],[Trading Interval]]) &amp; "/" &amp; YEAR(Table1[[#This Row],[Trading Interval]])</f>
        <v>3/26/2018</v>
      </c>
      <c r="C899" s="224">
        <f>CHOOSE(MONTH(Table1[[#This Row],[Date]]),1,1,1,2,2,2,3,3,3,4,4,4)</f>
        <v>1</v>
      </c>
      <c r="D899" s="27" t="str">
        <f>TEXT(Table1[[#This Row],[Date]],"mmmm")</f>
        <v>March</v>
      </c>
      <c r="E899" s="28">
        <v>2228.21130526874</v>
      </c>
      <c r="F899" s="29">
        <v>112.31874999999999</v>
      </c>
      <c r="G899" s="30">
        <v>3</v>
      </c>
      <c r="H899" s="30" t="s">
        <v>64</v>
      </c>
      <c r="I899" s="262"/>
      <c r="BL899" s="176"/>
      <c r="BM899" s="177"/>
      <c r="BN899" s="206"/>
      <c r="DG899" s="176"/>
      <c r="DH899" s="177"/>
    </row>
    <row r="900" spans="1:112" ht="14.25" customHeight="1">
      <c r="A900" s="27">
        <v>41723.5</v>
      </c>
      <c r="B900" s="27" t="str">
        <f>MONTH(Table1[[#This Row],[Trading Interval]])&amp; "/" &amp; DAY(Table1[[#This Row],[Trading Interval]]) &amp; "/" &amp; YEAR(Table1[[#This Row],[Trading Interval]])</f>
        <v>3/26/2018</v>
      </c>
      <c r="C900" s="224">
        <f>CHOOSE(MONTH(Table1[[#This Row],[Date]]),1,1,1,2,2,2,3,3,3,4,4,4)</f>
        <v>1</v>
      </c>
      <c r="D900" s="27" t="str">
        <f>TEXT(Table1[[#This Row],[Date]],"mmmm")</f>
        <v>March</v>
      </c>
      <c r="E900" s="28">
        <v>2356.6979502374902</v>
      </c>
      <c r="F900" s="29">
        <v>110.475833333333</v>
      </c>
      <c r="G900" s="30">
        <v>3</v>
      </c>
      <c r="H900" s="30" t="s">
        <v>64</v>
      </c>
      <c r="I900" s="262"/>
      <c r="BL900" s="178"/>
      <c r="BM900" s="179"/>
      <c r="BN900" s="207"/>
      <c r="DG900" s="178"/>
      <c r="DH900" s="179"/>
    </row>
    <row r="901" spans="1:112" ht="14.25" customHeight="1">
      <c r="A901" s="27">
        <v>41724</v>
      </c>
      <c r="B901" s="27" t="str">
        <f>MONTH(Table1[[#This Row],[Trading Interval]])&amp; "/" &amp; DAY(Table1[[#This Row],[Trading Interval]]) &amp; "/" &amp; YEAR(Table1[[#This Row],[Trading Interval]])</f>
        <v>3/27/2018</v>
      </c>
      <c r="C901" s="224">
        <f>CHOOSE(MONTH(Table1[[#This Row],[Date]]),1,1,1,2,2,2,3,3,3,4,4,4)</f>
        <v>1</v>
      </c>
      <c r="D901" s="27" t="str">
        <f>TEXT(Table1[[#This Row],[Date]],"mmmm")</f>
        <v>March</v>
      </c>
      <c r="E901" s="28">
        <v>2131.2112628357099</v>
      </c>
      <c r="F901" s="29">
        <v>110.97571428571401</v>
      </c>
      <c r="G901" s="30">
        <v>3</v>
      </c>
      <c r="H901" s="30" t="s">
        <v>64</v>
      </c>
      <c r="I901" s="262"/>
      <c r="BL901" s="176"/>
      <c r="BM901" s="177"/>
      <c r="BN901" s="206"/>
      <c r="DG901" s="176"/>
      <c r="DH901" s="177"/>
    </row>
    <row r="902" spans="1:112" ht="14.25" customHeight="1">
      <c r="A902" s="27">
        <v>41724.5</v>
      </c>
      <c r="B902" s="27" t="str">
        <f>MONTH(Table1[[#This Row],[Trading Interval]])&amp; "/" &amp; DAY(Table1[[#This Row],[Trading Interval]]) &amp; "/" &amp; YEAR(Table1[[#This Row],[Trading Interval]])</f>
        <v>3/27/2018</v>
      </c>
      <c r="C902" s="224">
        <f>CHOOSE(MONTH(Table1[[#This Row],[Date]]),1,1,1,2,2,2,3,3,3,4,4,4)</f>
        <v>1</v>
      </c>
      <c r="D902" s="27" t="str">
        <f>TEXT(Table1[[#This Row],[Date]],"mmmm")</f>
        <v>March</v>
      </c>
      <c r="E902" s="28">
        <v>2234.2020854749899</v>
      </c>
      <c r="F902" s="29">
        <v>109.71583333333299</v>
      </c>
      <c r="G902" s="30">
        <v>3</v>
      </c>
      <c r="H902" s="30" t="s">
        <v>64</v>
      </c>
      <c r="I902" s="262"/>
      <c r="BL902" s="178"/>
      <c r="BM902" s="179"/>
      <c r="BN902" s="207"/>
      <c r="DG902" s="178"/>
      <c r="DH902" s="179"/>
    </row>
    <row r="903" spans="1:112" ht="14.25" customHeight="1">
      <c r="A903" s="27">
        <v>41725</v>
      </c>
      <c r="B903" s="27" t="str">
        <f>MONTH(Table1[[#This Row],[Trading Interval]])&amp; "/" &amp; DAY(Table1[[#This Row],[Trading Interval]]) &amp; "/" &amp; YEAR(Table1[[#This Row],[Trading Interval]])</f>
        <v>3/28/2018</v>
      </c>
      <c r="C903" s="224">
        <f>CHOOSE(MONTH(Table1[[#This Row],[Date]]),1,1,1,2,2,2,3,3,3,4,4,4)</f>
        <v>1</v>
      </c>
      <c r="D903" s="27" t="str">
        <f>TEXT(Table1[[#This Row],[Date]],"mmmm")</f>
        <v>March</v>
      </c>
      <c r="E903" s="28">
        <v>1989.2252733749899</v>
      </c>
      <c r="F903" s="29">
        <v>111.19416666666601</v>
      </c>
      <c r="G903" s="30">
        <v>3</v>
      </c>
      <c r="H903" s="30" t="s">
        <v>64</v>
      </c>
      <c r="I903" s="262"/>
      <c r="BL903" s="176"/>
      <c r="BM903" s="177"/>
      <c r="BN903" s="206"/>
      <c r="DG903" s="176"/>
      <c r="DH903" s="177"/>
    </row>
    <row r="904" spans="1:112" ht="14.25" customHeight="1">
      <c r="A904" s="27">
        <v>41725.5</v>
      </c>
      <c r="B904" s="27" t="str">
        <f>MONTH(Table1[[#This Row],[Trading Interval]])&amp; "/" &amp; DAY(Table1[[#This Row],[Trading Interval]]) &amp; "/" &amp; YEAR(Table1[[#This Row],[Trading Interval]])</f>
        <v>3/28/2018</v>
      </c>
      <c r="C904" s="224">
        <f>CHOOSE(MONTH(Table1[[#This Row],[Date]]),1,1,1,2,2,2,3,3,3,4,4,4)</f>
        <v>1</v>
      </c>
      <c r="D904" s="27" t="str">
        <f>TEXT(Table1[[#This Row],[Date]],"mmmm")</f>
        <v>March</v>
      </c>
      <c r="E904" s="28">
        <v>2125.4146722874898</v>
      </c>
      <c r="F904" s="29">
        <v>111.43833333333301</v>
      </c>
      <c r="G904" s="30">
        <v>3</v>
      </c>
      <c r="H904" s="30" t="s">
        <v>64</v>
      </c>
      <c r="I904" s="262"/>
      <c r="BL904" s="178"/>
      <c r="BM904" s="179"/>
      <c r="BN904" s="207"/>
      <c r="DG904" s="178"/>
      <c r="DH904" s="179"/>
    </row>
    <row r="905" spans="1:112" ht="14.25" customHeight="1">
      <c r="A905" s="27">
        <v>41726</v>
      </c>
      <c r="B905" s="27" t="str">
        <f>MONTH(Table1[[#This Row],[Trading Interval]])&amp; "/" &amp; DAY(Table1[[#This Row],[Trading Interval]]) &amp; "/" &amp; YEAR(Table1[[#This Row],[Trading Interval]])</f>
        <v>3/29/2018</v>
      </c>
      <c r="C905" s="224">
        <f>CHOOSE(MONTH(Table1[[#This Row],[Date]]),1,1,1,2,2,2,3,3,3,4,4,4)</f>
        <v>1</v>
      </c>
      <c r="D905" s="27" t="str">
        <f>TEXT(Table1[[#This Row],[Date]],"mmmm")</f>
        <v>March</v>
      </c>
      <c r="E905" s="28">
        <v>2170.7718819333199</v>
      </c>
      <c r="F905" s="29">
        <v>111.075555555555</v>
      </c>
      <c r="G905" s="30">
        <v>3</v>
      </c>
      <c r="H905" s="30" t="s">
        <v>64</v>
      </c>
      <c r="I905" s="262"/>
      <c r="BL905" s="176"/>
      <c r="BM905" s="177"/>
      <c r="BN905" s="206"/>
      <c r="DG905" s="176"/>
      <c r="DH905" s="177"/>
    </row>
    <row r="906" spans="1:112" ht="14.25" customHeight="1">
      <c r="A906" s="27">
        <v>41726.5</v>
      </c>
      <c r="B906" s="27" t="str">
        <f>MONTH(Table1[[#This Row],[Trading Interval]])&amp; "/" &amp; DAY(Table1[[#This Row],[Trading Interval]]) &amp; "/" &amp; YEAR(Table1[[#This Row],[Trading Interval]])</f>
        <v>3/29/2018</v>
      </c>
      <c r="C906" s="224">
        <f>CHOOSE(MONTH(Table1[[#This Row],[Date]]),1,1,1,2,2,2,3,3,3,4,4,4)</f>
        <v>1</v>
      </c>
      <c r="D906" s="27" t="str">
        <f>TEXT(Table1[[#This Row],[Date]],"mmmm")</f>
        <v>March</v>
      </c>
      <c r="E906" s="28">
        <v>2196.29722014444</v>
      </c>
      <c r="F906" s="29">
        <v>111.92333333333301</v>
      </c>
      <c r="G906" s="30">
        <v>3</v>
      </c>
      <c r="H906" s="30" t="s">
        <v>64</v>
      </c>
      <c r="I906" s="262"/>
      <c r="BL906" s="178"/>
      <c r="BM906" s="179"/>
      <c r="BN906" s="207"/>
      <c r="DG906" s="178"/>
      <c r="DH906" s="179"/>
    </row>
    <row r="907" spans="1:112" ht="14.25" customHeight="1">
      <c r="A907" s="27">
        <v>41727</v>
      </c>
      <c r="B907" s="27" t="str">
        <f>MONTH(Table1[[#This Row],[Trading Interval]])&amp; "/" &amp; DAY(Table1[[#This Row],[Trading Interval]]) &amp; "/" &amp; YEAR(Table1[[#This Row],[Trading Interval]])</f>
        <v>3/30/2018</v>
      </c>
      <c r="C907" s="224">
        <f>CHOOSE(MONTH(Table1[[#This Row],[Date]]),1,1,1,2,2,2,3,3,3,4,4,4)</f>
        <v>1</v>
      </c>
      <c r="D907" s="27" t="str">
        <f>TEXT(Table1[[#This Row],[Date]],"mmmm")</f>
        <v>March</v>
      </c>
      <c r="E907" s="28">
        <v>1865.2321135875</v>
      </c>
      <c r="F907" s="29">
        <v>109.86</v>
      </c>
      <c r="G907" s="30">
        <v>3</v>
      </c>
      <c r="H907" s="30" t="s">
        <v>64</v>
      </c>
      <c r="I907" s="262"/>
      <c r="BL907" s="176"/>
      <c r="BM907" s="177"/>
      <c r="BN907" s="206"/>
      <c r="DG907" s="176"/>
      <c r="DH907" s="177"/>
    </row>
    <row r="908" spans="1:112" ht="14.25" customHeight="1">
      <c r="A908" s="27">
        <v>41727.5</v>
      </c>
      <c r="B908" s="27" t="str">
        <f>MONTH(Table1[[#This Row],[Trading Interval]])&amp; "/" &amp; DAY(Table1[[#This Row],[Trading Interval]]) &amp; "/" &amp; YEAR(Table1[[#This Row],[Trading Interval]])</f>
        <v>3/30/2018</v>
      </c>
      <c r="C908" s="224">
        <f>CHOOSE(MONTH(Table1[[#This Row],[Date]]),1,1,1,2,2,2,3,3,3,4,4,4)</f>
        <v>1</v>
      </c>
      <c r="D908" s="27" t="str">
        <f>TEXT(Table1[[#This Row],[Date]],"mmmm")</f>
        <v>March</v>
      </c>
      <c r="E908" s="28">
        <v>1895.44555601666</v>
      </c>
      <c r="F908" s="29">
        <v>111.73111111111101</v>
      </c>
      <c r="G908" s="30">
        <v>3</v>
      </c>
      <c r="H908" s="30" t="s">
        <v>64</v>
      </c>
      <c r="I908" s="262"/>
      <c r="BL908" s="178"/>
      <c r="BM908" s="179"/>
      <c r="BN908" s="207"/>
      <c r="DG908" s="178"/>
      <c r="DH908" s="179"/>
    </row>
    <row r="909" spans="1:112" ht="14.25" customHeight="1">
      <c r="A909" s="27">
        <v>41728</v>
      </c>
      <c r="B909" s="27" t="str">
        <f>MONTH(Table1[[#This Row],[Trading Interval]])&amp; "/" &amp; DAY(Table1[[#This Row],[Trading Interval]]) &amp; "/" &amp; YEAR(Table1[[#This Row],[Trading Interval]])</f>
        <v>3/31/2018</v>
      </c>
      <c r="C909" s="224">
        <f>CHOOSE(MONTH(Table1[[#This Row],[Date]]),1,1,1,2,2,2,3,3,3,4,4,4)</f>
        <v>1</v>
      </c>
      <c r="D909" s="27" t="str">
        <f>TEXT(Table1[[#This Row],[Date]],"mmmm")</f>
        <v>March</v>
      </c>
      <c r="E909" s="28">
        <v>1872.2638883899899</v>
      </c>
      <c r="F909" s="29">
        <v>109.65</v>
      </c>
      <c r="G909" s="30">
        <v>3</v>
      </c>
      <c r="H909" s="30" t="s">
        <v>64</v>
      </c>
      <c r="I909" s="262"/>
      <c r="BL909" s="176"/>
      <c r="BM909" s="177"/>
      <c r="BN909" s="206"/>
      <c r="DG909" s="176"/>
      <c r="DH909" s="177"/>
    </row>
    <row r="910" spans="1:112" ht="14.25" customHeight="1">
      <c r="A910" s="27">
        <v>41728.5</v>
      </c>
      <c r="B910" s="27" t="str">
        <f>MONTH(Table1[[#This Row],[Trading Interval]])&amp; "/" &amp; DAY(Table1[[#This Row],[Trading Interval]]) &amp; "/" &amp; YEAR(Table1[[#This Row],[Trading Interval]])</f>
        <v>3/31/2018</v>
      </c>
      <c r="C910" s="224">
        <f>CHOOSE(MONTH(Table1[[#This Row],[Date]]),1,1,1,2,2,2,3,3,3,4,4,4)</f>
        <v>1</v>
      </c>
      <c r="D910" s="27" t="str">
        <f>TEXT(Table1[[#This Row],[Date]],"mmmm")</f>
        <v>March</v>
      </c>
      <c r="E910" s="28">
        <v>2022.95829487777</v>
      </c>
      <c r="F910" s="29">
        <v>109.64444444444401</v>
      </c>
      <c r="G910" s="30">
        <v>3</v>
      </c>
      <c r="H910" s="30" t="s">
        <v>64</v>
      </c>
      <c r="I910" s="262"/>
      <c r="BL910" s="178"/>
      <c r="BM910" s="179"/>
      <c r="BN910" s="207"/>
      <c r="DG910" s="178"/>
      <c r="DH910" s="179"/>
    </row>
    <row r="911" spans="1:112" ht="14.25" customHeight="1">
      <c r="A911" s="27">
        <v>41729</v>
      </c>
      <c r="B911" s="27" t="str">
        <f>MONTH(Table1[[#This Row],[Trading Interval]])&amp; "/" &amp; DAY(Table1[[#This Row],[Trading Interval]]) &amp; "/" &amp; YEAR(Table1[[#This Row],[Trading Interval]])</f>
        <v>4/1/2018</v>
      </c>
      <c r="C911" s="224">
        <f>CHOOSE(MONTH(Table1[[#This Row],[Date]]),1,1,1,2,2,2,3,3,3,4,4,4)</f>
        <v>2</v>
      </c>
      <c r="D911" s="27" t="str">
        <f>TEXT(Table1[[#This Row],[Date]],"mmmm")</f>
        <v>April</v>
      </c>
      <c r="E911" s="28">
        <v>1790.18647413333</v>
      </c>
      <c r="F911" s="29">
        <v>113.766666666666</v>
      </c>
      <c r="G911" s="30">
        <v>3</v>
      </c>
      <c r="H911" s="30" t="s">
        <v>64</v>
      </c>
      <c r="I911" s="262"/>
      <c r="BL911" s="176"/>
      <c r="BM911" s="177"/>
      <c r="BN911" s="206"/>
      <c r="DG911" s="176"/>
      <c r="DH911" s="177"/>
    </row>
    <row r="912" spans="1:112" ht="14.25" customHeight="1">
      <c r="A912" s="27">
        <v>41729.5</v>
      </c>
      <c r="B912" s="27" t="str">
        <f>MONTH(Table1[[#This Row],[Trading Interval]])&amp; "/" &amp; DAY(Table1[[#This Row],[Trading Interval]]) &amp; "/" &amp; YEAR(Table1[[#This Row],[Trading Interval]])</f>
        <v>4/1/2018</v>
      </c>
      <c r="C912" s="224">
        <f>CHOOSE(MONTH(Table1[[#This Row],[Date]]),1,1,1,2,2,2,3,3,3,4,4,4)</f>
        <v>2</v>
      </c>
      <c r="D912" s="27" t="str">
        <f>TEXT(Table1[[#This Row],[Date]],"mmmm")</f>
        <v>April</v>
      </c>
      <c r="E912" s="28">
        <v>2015.71379709999</v>
      </c>
      <c r="F912" s="29">
        <v>109.075</v>
      </c>
      <c r="G912" s="30">
        <v>3</v>
      </c>
      <c r="H912" s="30" t="s">
        <v>64</v>
      </c>
      <c r="I912" s="262"/>
      <c r="BL912" s="178"/>
      <c r="BM912" s="179"/>
      <c r="BN912" s="207"/>
      <c r="DG912" s="178"/>
      <c r="DH912" s="179"/>
    </row>
    <row r="913" spans="1:112" ht="14.25" customHeight="1">
      <c r="A913" s="27">
        <v>41730</v>
      </c>
      <c r="B913" s="27" t="str">
        <f>MONTH(Table1[[#This Row],[Trading Interval]])&amp; "/" &amp; DAY(Table1[[#This Row],[Trading Interval]]) &amp; "/" &amp; YEAR(Table1[[#This Row],[Trading Interval]])</f>
        <v>4/2/2018</v>
      </c>
      <c r="C913" s="224">
        <f>CHOOSE(MONTH(Table1[[#This Row],[Date]]),1,1,1,2,2,2,3,3,3,4,4,4)</f>
        <v>2</v>
      </c>
      <c r="D913" s="27" t="str">
        <f>TEXT(Table1[[#This Row],[Date]],"mmmm")</f>
        <v>April</v>
      </c>
      <c r="E913" s="28">
        <v>2113.80004124999</v>
      </c>
      <c r="F913" s="29">
        <v>94.158333333333303</v>
      </c>
      <c r="G913" s="30">
        <v>4</v>
      </c>
      <c r="H913" s="30" t="s">
        <v>64</v>
      </c>
      <c r="I913" s="262"/>
      <c r="BL913" s="176"/>
      <c r="BM913" s="177"/>
      <c r="BN913" s="206"/>
      <c r="DG913" s="176"/>
      <c r="DH913" s="177"/>
    </row>
    <row r="914" spans="1:112" ht="14.25" customHeight="1">
      <c r="A914" s="27">
        <v>41730.5</v>
      </c>
      <c r="B914" s="27" t="str">
        <f>MONTH(Table1[[#This Row],[Trading Interval]])&amp; "/" &amp; DAY(Table1[[#This Row],[Trading Interval]]) &amp; "/" &amp; YEAR(Table1[[#This Row],[Trading Interval]])</f>
        <v>4/2/2018</v>
      </c>
      <c r="C914" s="224">
        <f>CHOOSE(MONTH(Table1[[#This Row],[Date]]),1,1,1,2,2,2,3,3,3,4,4,4)</f>
        <v>2</v>
      </c>
      <c r="D914" s="27" t="str">
        <f>TEXT(Table1[[#This Row],[Date]],"mmmm")</f>
        <v>April</v>
      </c>
      <c r="E914" s="28">
        <v>2426.57113838636</v>
      </c>
      <c r="F914" s="29">
        <v>95.01</v>
      </c>
      <c r="G914" s="30">
        <v>4</v>
      </c>
      <c r="H914" s="30" t="s">
        <v>64</v>
      </c>
      <c r="I914" s="262"/>
      <c r="BL914" s="178"/>
      <c r="BM914" s="179"/>
      <c r="BN914" s="207"/>
      <c r="DG914" s="178"/>
      <c r="DH914" s="179"/>
    </row>
    <row r="915" spans="1:112" ht="14.25" customHeight="1">
      <c r="A915" s="27">
        <v>41731</v>
      </c>
      <c r="B915" s="27" t="str">
        <f>MONTH(Table1[[#This Row],[Trading Interval]])&amp; "/" &amp; DAY(Table1[[#This Row],[Trading Interval]]) &amp; "/" &amp; YEAR(Table1[[#This Row],[Trading Interval]])</f>
        <v>4/3/2018</v>
      </c>
      <c r="C915" s="224">
        <f>CHOOSE(MONTH(Table1[[#This Row],[Date]]),1,1,1,2,2,2,3,3,3,4,4,4)</f>
        <v>2</v>
      </c>
      <c r="D915" s="27" t="str">
        <f>TEXT(Table1[[#This Row],[Date]],"mmmm")</f>
        <v>April</v>
      </c>
      <c r="E915" s="28">
        <v>2448.2077285999999</v>
      </c>
      <c r="F915" s="29">
        <v>97.0042857142857</v>
      </c>
      <c r="G915" s="30">
        <v>4</v>
      </c>
      <c r="H915" s="30" t="s">
        <v>64</v>
      </c>
      <c r="I915" s="262"/>
      <c r="BL915" s="176"/>
      <c r="BM915" s="177"/>
      <c r="BN915" s="206"/>
      <c r="DG915" s="176"/>
      <c r="DH915" s="177"/>
    </row>
    <row r="916" spans="1:112" ht="14.25" customHeight="1">
      <c r="A916" s="27">
        <v>41731.5</v>
      </c>
      <c r="B916" s="27" t="str">
        <f>MONTH(Table1[[#This Row],[Trading Interval]])&amp; "/" &amp; DAY(Table1[[#This Row],[Trading Interval]]) &amp; "/" &amp; YEAR(Table1[[#This Row],[Trading Interval]])</f>
        <v>4/3/2018</v>
      </c>
      <c r="C916" s="224">
        <f>CHOOSE(MONTH(Table1[[#This Row],[Date]]),1,1,1,2,2,2,3,3,3,4,4,4)</f>
        <v>2</v>
      </c>
      <c r="D916" s="27" t="str">
        <f>TEXT(Table1[[#This Row],[Date]],"mmmm")</f>
        <v>April</v>
      </c>
      <c r="E916" s="28">
        <v>2647.5638321749898</v>
      </c>
      <c r="F916" s="29">
        <v>91.094999999999999</v>
      </c>
      <c r="G916" s="30">
        <v>4</v>
      </c>
      <c r="H916" s="30" t="s">
        <v>64</v>
      </c>
      <c r="I916" s="262"/>
      <c r="BL916" s="178"/>
      <c r="BM916" s="179"/>
      <c r="BN916" s="207"/>
      <c r="DG916" s="178"/>
      <c r="DH916" s="179"/>
    </row>
    <row r="917" spans="1:112" ht="14.25" customHeight="1">
      <c r="A917" s="27">
        <v>41732</v>
      </c>
      <c r="B917" s="27" t="str">
        <f>MONTH(Table1[[#This Row],[Trading Interval]])&amp; "/" &amp; DAY(Table1[[#This Row],[Trading Interval]]) &amp; "/" &amp; YEAR(Table1[[#This Row],[Trading Interval]])</f>
        <v>4/4/2018</v>
      </c>
      <c r="C917" s="224">
        <f>CHOOSE(MONTH(Table1[[#This Row],[Date]]),1,1,1,2,2,2,3,3,3,4,4,4)</f>
        <v>2</v>
      </c>
      <c r="D917" s="27" t="str">
        <f>TEXT(Table1[[#This Row],[Date]],"mmmm")</f>
        <v>April</v>
      </c>
      <c r="E917" s="28">
        <v>2236.15374529583</v>
      </c>
      <c r="F917" s="29">
        <v>93.653333333333293</v>
      </c>
      <c r="G917" s="30">
        <v>4</v>
      </c>
      <c r="H917" s="30" t="s">
        <v>64</v>
      </c>
      <c r="I917" s="262"/>
      <c r="BL917" s="176"/>
      <c r="BM917" s="177"/>
      <c r="BN917" s="206"/>
      <c r="DG917" s="176"/>
      <c r="DH917" s="177"/>
    </row>
    <row r="918" spans="1:112" ht="14.25" customHeight="1">
      <c r="A918" s="27">
        <v>41732.5</v>
      </c>
      <c r="B918" s="27" t="str">
        <f>MONTH(Table1[[#This Row],[Trading Interval]])&amp; "/" &amp; DAY(Table1[[#This Row],[Trading Interval]]) &amp; "/" &amp; YEAR(Table1[[#This Row],[Trading Interval]])</f>
        <v>4/4/2018</v>
      </c>
      <c r="C918" s="224">
        <f>CHOOSE(MONTH(Table1[[#This Row],[Date]]),1,1,1,2,2,2,3,3,3,4,4,4)</f>
        <v>2</v>
      </c>
      <c r="D918" s="27" t="str">
        <f>TEXT(Table1[[#This Row],[Date]],"mmmm")</f>
        <v>April</v>
      </c>
      <c r="E918" s="28">
        <v>2960.3368238749899</v>
      </c>
      <c r="F918" s="29">
        <v>93.149999999999906</v>
      </c>
      <c r="G918" s="30">
        <v>4</v>
      </c>
      <c r="H918" s="30" t="s">
        <v>64</v>
      </c>
      <c r="I918" s="262"/>
      <c r="BL918" s="178"/>
      <c r="BM918" s="179"/>
      <c r="BN918" s="207"/>
      <c r="DG918" s="178"/>
      <c r="DH918" s="179"/>
    </row>
    <row r="919" spans="1:112" ht="14.25" customHeight="1">
      <c r="A919" s="27">
        <v>41733</v>
      </c>
      <c r="B919" s="27" t="str">
        <f>MONTH(Table1[[#This Row],[Trading Interval]])&amp; "/" &amp; DAY(Table1[[#This Row],[Trading Interval]]) &amp; "/" &amp; YEAR(Table1[[#This Row],[Trading Interval]])</f>
        <v>4/5/2018</v>
      </c>
      <c r="C919" s="224">
        <f>CHOOSE(MONTH(Table1[[#This Row],[Date]]),1,1,1,2,2,2,3,3,3,4,4,4)</f>
        <v>2</v>
      </c>
      <c r="D919" s="27" t="str">
        <f>TEXT(Table1[[#This Row],[Date]],"mmmm")</f>
        <v>April</v>
      </c>
      <c r="E919" s="28">
        <v>2407.5297075374901</v>
      </c>
      <c r="F919" s="29">
        <v>91.319166666666604</v>
      </c>
      <c r="G919" s="30">
        <v>4</v>
      </c>
      <c r="H919" s="30" t="s">
        <v>64</v>
      </c>
      <c r="I919" s="262"/>
      <c r="BL919" s="176"/>
      <c r="BM919" s="177"/>
      <c r="BN919" s="206"/>
      <c r="DG919" s="176"/>
      <c r="DH919" s="177"/>
    </row>
    <row r="920" spans="1:112" ht="14.25" customHeight="1">
      <c r="A920" s="27">
        <v>41733.5</v>
      </c>
      <c r="B920" s="27" t="str">
        <f>MONTH(Table1[[#This Row],[Trading Interval]])&amp; "/" &amp; DAY(Table1[[#This Row],[Trading Interval]]) &amp; "/" &amp; YEAR(Table1[[#This Row],[Trading Interval]])</f>
        <v>4/5/2018</v>
      </c>
      <c r="C920" s="224">
        <f>CHOOSE(MONTH(Table1[[#This Row],[Date]]),1,1,1,2,2,2,3,3,3,4,4,4)</f>
        <v>2</v>
      </c>
      <c r="D920" s="27" t="str">
        <f>TEXT(Table1[[#This Row],[Date]],"mmmm")</f>
        <v>April</v>
      </c>
      <c r="E920" s="28">
        <v>3090.4349697999901</v>
      </c>
      <c r="F920" s="29">
        <v>92.242499999999893</v>
      </c>
      <c r="G920" s="30">
        <v>4</v>
      </c>
      <c r="H920" s="30" t="s">
        <v>64</v>
      </c>
      <c r="I920" s="262"/>
      <c r="BL920" s="178"/>
      <c r="BM920" s="179"/>
      <c r="BN920" s="207"/>
      <c r="DG920" s="178"/>
      <c r="DH920" s="179"/>
    </row>
    <row r="921" spans="1:112" ht="14.25" customHeight="1">
      <c r="A921" s="27">
        <v>41734</v>
      </c>
      <c r="B921" s="27" t="str">
        <f>MONTH(Table1[[#This Row],[Trading Interval]])&amp; "/" &amp; DAY(Table1[[#This Row],[Trading Interval]]) &amp; "/" &amp; YEAR(Table1[[#This Row],[Trading Interval]])</f>
        <v>4/6/2018</v>
      </c>
      <c r="C921" s="224">
        <f>CHOOSE(MONTH(Table1[[#This Row],[Date]]),1,1,1,2,2,2,3,3,3,4,4,4)</f>
        <v>2</v>
      </c>
      <c r="D921" s="27" t="str">
        <f>TEXT(Table1[[#This Row],[Date]],"mmmm")</f>
        <v>April</v>
      </c>
      <c r="E921" s="28">
        <v>2288.5196504999899</v>
      </c>
      <c r="F921" s="29">
        <v>94.639999999999901</v>
      </c>
      <c r="G921" s="30">
        <v>4</v>
      </c>
      <c r="H921" s="30" t="s">
        <v>64</v>
      </c>
      <c r="I921" s="262"/>
      <c r="BL921" s="176"/>
      <c r="BM921" s="177"/>
      <c r="BN921" s="206"/>
      <c r="DG921" s="176"/>
      <c r="DH921" s="177"/>
    </row>
    <row r="922" spans="1:112" ht="14.25" customHeight="1">
      <c r="A922" s="27">
        <v>41734.5</v>
      </c>
      <c r="B922" s="27" t="str">
        <f>MONTH(Table1[[#This Row],[Trading Interval]])&amp; "/" &amp; DAY(Table1[[#This Row],[Trading Interval]]) &amp; "/" &amp; YEAR(Table1[[#This Row],[Trading Interval]])</f>
        <v>4/6/2018</v>
      </c>
      <c r="C922" s="224">
        <f>CHOOSE(MONTH(Table1[[#This Row],[Date]]),1,1,1,2,2,2,3,3,3,4,4,4)</f>
        <v>2</v>
      </c>
      <c r="D922" s="27" t="str">
        <f>TEXT(Table1[[#This Row],[Date]],"mmmm")</f>
        <v>April</v>
      </c>
      <c r="E922" s="28">
        <v>2693.8758898999899</v>
      </c>
      <c r="F922" s="29">
        <v>93.194166666666604</v>
      </c>
      <c r="G922" s="30">
        <v>4</v>
      </c>
      <c r="H922" s="30" t="s">
        <v>64</v>
      </c>
      <c r="I922" s="262"/>
      <c r="BL922" s="178"/>
      <c r="BM922" s="179"/>
      <c r="BN922" s="207"/>
      <c r="DG922" s="178"/>
      <c r="DH922" s="179"/>
    </row>
    <row r="923" spans="1:112" ht="14.25" customHeight="1">
      <c r="A923" s="27">
        <v>41735</v>
      </c>
      <c r="B923" s="27" t="str">
        <f>MONTH(Table1[[#This Row],[Trading Interval]])&amp; "/" &amp; DAY(Table1[[#This Row],[Trading Interval]]) &amp; "/" &amp; YEAR(Table1[[#This Row],[Trading Interval]])</f>
        <v>4/7/2018</v>
      </c>
      <c r="C923" s="224">
        <f>CHOOSE(MONTH(Table1[[#This Row],[Date]]),1,1,1,2,2,2,3,3,3,4,4,4)</f>
        <v>2</v>
      </c>
      <c r="D923" s="27" t="str">
        <f>TEXT(Table1[[#This Row],[Date]],"mmmm")</f>
        <v>April</v>
      </c>
      <c r="E923" s="28">
        <v>2206.7949992642798</v>
      </c>
      <c r="F923" s="29">
        <v>93.35</v>
      </c>
      <c r="G923" s="30">
        <v>4</v>
      </c>
      <c r="H923" s="30" t="s">
        <v>64</v>
      </c>
      <c r="I923" s="262"/>
      <c r="BL923" s="176"/>
      <c r="BM923" s="177"/>
      <c r="BN923" s="206"/>
      <c r="DG923" s="176"/>
      <c r="DH923" s="177"/>
    </row>
    <row r="924" spans="1:112" ht="14.25" customHeight="1">
      <c r="A924" s="27">
        <v>41735.5</v>
      </c>
      <c r="B924" s="27" t="str">
        <f>MONTH(Table1[[#This Row],[Trading Interval]])&amp; "/" &amp; DAY(Table1[[#This Row],[Trading Interval]]) &amp; "/" &amp; YEAR(Table1[[#This Row],[Trading Interval]])</f>
        <v>4/7/2018</v>
      </c>
      <c r="C924" s="224">
        <f>CHOOSE(MONTH(Table1[[#This Row],[Date]]),1,1,1,2,2,2,3,3,3,4,4,4)</f>
        <v>2</v>
      </c>
      <c r="D924" s="27" t="str">
        <f>TEXT(Table1[[#This Row],[Date]],"mmmm")</f>
        <v>April</v>
      </c>
      <c r="E924" s="28">
        <v>2365.86784169166</v>
      </c>
      <c r="F924" s="29">
        <v>90.462500000000006</v>
      </c>
      <c r="G924" s="30">
        <v>4</v>
      </c>
      <c r="H924" s="30" t="s">
        <v>64</v>
      </c>
      <c r="I924" s="262"/>
      <c r="BL924" s="178"/>
      <c r="BM924" s="179"/>
      <c r="BN924" s="207"/>
      <c r="DG924" s="178"/>
      <c r="DH924" s="179"/>
    </row>
    <row r="925" spans="1:112" ht="14.25" customHeight="1">
      <c r="A925" s="27">
        <v>41736</v>
      </c>
      <c r="B925" s="27" t="str">
        <f>MONTH(Table1[[#This Row],[Trading Interval]])&amp; "/" &amp; DAY(Table1[[#This Row],[Trading Interval]]) &amp; "/" &amp; YEAR(Table1[[#This Row],[Trading Interval]])</f>
        <v>4/8/2018</v>
      </c>
      <c r="C925" s="224">
        <f>CHOOSE(MONTH(Table1[[#This Row],[Date]]),1,1,1,2,2,2,3,3,3,4,4,4)</f>
        <v>2</v>
      </c>
      <c r="D925" s="27" t="str">
        <f>TEXT(Table1[[#This Row],[Date]],"mmmm")</f>
        <v>April</v>
      </c>
      <c r="E925" s="28">
        <v>2131.5617423333301</v>
      </c>
      <c r="F925" s="29">
        <v>98.07</v>
      </c>
      <c r="G925" s="30">
        <v>4</v>
      </c>
      <c r="H925" s="30" t="s">
        <v>64</v>
      </c>
      <c r="I925" s="262"/>
      <c r="BL925" s="176"/>
      <c r="BM925" s="177"/>
      <c r="BN925" s="206"/>
      <c r="DG925" s="176"/>
      <c r="DH925" s="177"/>
    </row>
    <row r="926" spans="1:112" ht="14.25" customHeight="1">
      <c r="A926" s="27">
        <v>41736.5</v>
      </c>
      <c r="B926" s="27" t="str">
        <f>MONTH(Table1[[#This Row],[Trading Interval]])&amp; "/" &amp; DAY(Table1[[#This Row],[Trading Interval]]) &amp; "/" &amp; YEAR(Table1[[#This Row],[Trading Interval]])</f>
        <v>4/8/2018</v>
      </c>
      <c r="C926" s="224">
        <f>CHOOSE(MONTH(Table1[[#This Row],[Date]]),1,1,1,2,2,2,3,3,3,4,4,4)</f>
        <v>2</v>
      </c>
      <c r="D926" s="27" t="str">
        <f>TEXT(Table1[[#This Row],[Date]],"mmmm")</f>
        <v>April</v>
      </c>
      <c r="E926" s="28">
        <v>2359.2976642333301</v>
      </c>
      <c r="F926" s="29">
        <v>92.285833333333301</v>
      </c>
      <c r="G926" s="30">
        <v>4</v>
      </c>
      <c r="H926" s="30" t="s">
        <v>64</v>
      </c>
      <c r="I926" s="262"/>
      <c r="BL926" s="178"/>
      <c r="BM926" s="179"/>
      <c r="BN926" s="207"/>
      <c r="DG926" s="178"/>
      <c r="DH926" s="179"/>
    </row>
    <row r="927" spans="1:112" ht="14.25" customHeight="1">
      <c r="A927" s="27">
        <v>41737</v>
      </c>
      <c r="B927" s="27" t="str">
        <f>MONTH(Table1[[#This Row],[Trading Interval]])&amp; "/" &amp; DAY(Table1[[#This Row],[Trading Interval]]) &amp; "/" &amp; YEAR(Table1[[#This Row],[Trading Interval]])</f>
        <v>4/9/2018</v>
      </c>
      <c r="C927" s="224">
        <f>CHOOSE(MONTH(Table1[[#This Row],[Date]]),1,1,1,2,2,2,3,3,3,4,4,4)</f>
        <v>2</v>
      </c>
      <c r="D927" s="27" t="str">
        <f>TEXT(Table1[[#This Row],[Date]],"mmmm")</f>
        <v>April</v>
      </c>
      <c r="E927" s="28">
        <v>2337.9500703833301</v>
      </c>
      <c r="F927" s="29">
        <v>95.527499999999904</v>
      </c>
      <c r="G927" s="30">
        <v>4</v>
      </c>
      <c r="H927" s="30" t="s">
        <v>64</v>
      </c>
      <c r="I927" s="262"/>
      <c r="BL927" s="176"/>
      <c r="BM927" s="177"/>
      <c r="BN927" s="206"/>
      <c r="DG927" s="176"/>
      <c r="DH927" s="177"/>
    </row>
    <row r="928" spans="1:112" ht="14.25" customHeight="1">
      <c r="A928" s="27">
        <v>41737.5</v>
      </c>
      <c r="B928" s="27" t="str">
        <f>MONTH(Table1[[#This Row],[Trading Interval]])&amp; "/" &amp; DAY(Table1[[#This Row],[Trading Interval]]) &amp; "/" &amp; YEAR(Table1[[#This Row],[Trading Interval]])</f>
        <v>4/9/2018</v>
      </c>
      <c r="C928" s="224">
        <f>CHOOSE(MONTH(Table1[[#This Row],[Date]]),1,1,1,2,2,2,3,3,3,4,4,4)</f>
        <v>2</v>
      </c>
      <c r="D928" s="27" t="str">
        <f>TEXT(Table1[[#This Row],[Date]],"mmmm")</f>
        <v>April</v>
      </c>
      <c r="E928" s="28">
        <v>2912.4833422541601</v>
      </c>
      <c r="F928" s="29">
        <v>94.653333333333293</v>
      </c>
      <c r="G928" s="30">
        <v>4</v>
      </c>
      <c r="H928" s="30" t="s">
        <v>64</v>
      </c>
      <c r="I928" s="262"/>
      <c r="BL928" s="178"/>
      <c r="BM928" s="179"/>
      <c r="BN928" s="207"/>
      <c r="DG928" s="178"/>
      <c r="DH928" s="179"/>
    </row>
    <row r="929" spans="1:112" ht="14.25" customHeight="1">
      <c r="A929" s="27">
        <v>41738</v>
      </c>
      <c r="B929" s="27" t="str">
        <f>MONTH(Table1[[#This Row],[Trading Interval]])&amp; "/" &amp; DAY(Table1[[#This Row],[Trading Interval]]) &amp; "/" &amp; YEAR(Table1[[#This Row],[Trading Interval]])</f>
        <v>4/10/2018</v>
      </c>
      <c r="C929" s="224">
        <f>CHOOSE(MONTH(Table1[[#This Row],[Date]]),1,1,1,2,2,2,3,3,3,4,4,4)</f>
        <v>2</v>
      </c>
      <c r="D929" s="27" t="str">
        <f>TEXT(Table1[[#This Row],[Date]],"mmmm")</f>
        <v>April</v>
      </c>
      <c r="E929" s="28">
        <v>2295.36409883333</v>
      </c>
      <c r="F929" s="29">
        <v>90.486666666666594</v>
      </c>
      <c r="G929" s="30">
        <v>4</v>
      </c>
      <c r="H929" s="30" t="s">
        <v>64</v>
      </c>
      <c r="I929" s="262"/>
      <c r="BL929" s="176"/>
      <c r="BM929" s="177"/>
      <c r="BN929" s="206"/>
      <c r="DG929" s="176"/>
      <c r="DH929" s="177"/>
    </row>
    <row r="930" spans="1:112" ht="14.25" customHeight="1">
      <c r="A930" s="27">
        <v>41738.5</v>
      </c>
      <c r="B930" s="27" t="str">
        <f>MONTH(Table1[[#This Row],[Trading Interval]])&amp; "/" &amp; DAY(Table1[[#This Row],[Trading Interval]]) &amp; "/" &amp; YEAR(Table1[[#This Row],[Trading Interval]])</f>
        <v>4/10/2018</v>
      </c>
      <c r="C930" s="224">
        <f>CHOOSE(MONTH(Table1[[#This Row],[Date]]),1,1,1,2,2,2,3,3,3,4,4,4)</f>
        <v>2</v>
      </c>
      <c r="D930" s="27" t="str">
        <f>TEXT(Table1[[#This Row],[Date]],"mmmm")</f>
        <v>April</v>
      </c>
      <c r="E930" s="28">
        <v>2958.7262230958299</v>
      </c>
      <c r="F930" s="29">
        <v>93.8391666666666</v>
      </c>
      <c r="G930" s="30">
        <v>4</v>
      </c>
      <c r="H930" s="30" t="s">
        <v>64</v>
      </c>
      <c r="I930" s="262"/>
      <c r="BL930" s="178"/>
      <c r="BM930" s="179"/>
      <c r="BN930" s="207"/>
      <c r="DG930" s="178"/>
      <c r="DH930" s="179"/>
    </row>
    <row r="931" spans="1:112" ht="14.25" customHeight="1">
      <c r="A931" s="27">
        <v>41739</v>
      </c>
      <c r="B931" s="27" t="str">
        <f>MONTH(Table1[[#This Row],[Trading Interval]])&amp; "/" &amp; DAY(Table1[[#This Row],[Trading Interval]]) &amp; "/" &amp; YEAR(Table1[[#This Row],[Trading Interval]])</f>
        <v>4/11/2018</v>
      </c>
      <c r="C931" s="224">
        <f>CHOOSE(MONTH(Table1[[#This Row],[Date]]),1,1,1,2,2,2,3,3,3,4,4,4)</f>
        <v>2</v>
      </c>
      <c r="D931" s="27" t="str">
        <f>TEXT(Table1[[#This Row],[Date]],"mmmm")</f>
        <v>April</v>
      </c>
      <c r="E931" s="28">
        <v>2372.2789152708301</v>
      </c>
      <c r="F931" s="29">
        <v>94.469166666666595</v>
      </c>
      <c r="G931" s="30">
        <v>4</v>
      </c>
      <c r="H931" s="30" t="s">
        <v>64</v>
      </c>
      <c r="I931" s="262"/>
      <c r="BL931" s="176"/>
      <c r="BM931" s="177"/>
      <c r="BN931" s="206"/>
      <c r="DG931" s="176"/>
      <c r="DH931" s="177"/>
    </row>
    <row r="932" spans="1:112" ht="14.25" customHeight="1">
      <c r="A932" s="27">
        <v>41739.5</v>
      </c>
      <c r="B932" s="27" t="str">
        <f>MONTH(Table1[[#This Row],[Trading Interval]])&amp; "/" &amp; DAY(Table1[[#This Row],[Trading Interval]]) &amp; "/" &amp; YEAR(Table1[[#This Row],[Trading Interval]])</f>
        <v>4/11/2018</v>
      </c>
      <c r="C932" s="224">
        <f>CHOOSE(MONTH(Table1[[#This Row],[Date]]),1,1,1,2,2,2,3,3,3,4,4,4)</f>
        <v>2</v>
      </c>
      <c r="D932" s="27" t="str">
        <f>TEXT(Table1[[#This Row],[Date]],"mmmm")</f>
        <v>April</v>
      </c>
      <c r="E932" s="28">
        <v>2944.1665049916601</v>
      </c>
      <c r="F932" s="29">
        <v>93.632499999999993</v>
      </c>
      <c r="G932" s="30">
        <v>4</v>
      </c>
      <c r="H932" s="30" t="s">
        <v>64</v>
      </c>
      <c r="I932" s="262"/>
      <c r="BL932" s="178"/>
      <c r="BM932" s="179"/>
      <c r="BN932" s="207"/>
      <c r="DG932" s="178"/>
      <c r="DH932" s="179"/>
    </row>
    <row r="933" spans="1:112" ht="14.25" customHeight="1">
      <c r="A933" s="27">
        <v>41740</v>
      </c>
      <c r="B933" s="27" t="str">
        <f>MONTH(Table1[[#This Row],[Trading Interval]])&amp; "/" &amp; DAY(Table1[[#This Row],[Trading Interval]]) &amp; "/" &amp; YEAR(Table1[[#This Row],[Trading Interval]])</f>
        <v>4/12/2018</v>
      </c>
      <c r="C933" s="224">
        <f>CHOOSE(MONTH(Table1[[#This Row],[Date]]),1,1,1,2,2,2,3,3,3,4,4,4)</f>
        <v>2</v>
      </c>
      <c r="D933" s="27" t="str">
        <f>TEXT(Table1[[#This Row],[Date]],"mmmm")</f>
        <v>April</v>
      </c>
      <c r="E933" s="28">
        <v>2434.2545983291602</v>
      </c>
      <c r="F933" s="29">
        <v>95.8958333333333</v>
      </c>
      <c r="G933" s="30">
        <v>4</v>
      </c>
      <c r="H933" s="30" t="s">
        <v>64</v>
      </c>
      <c r="I933" s="262"/>
      <c r="BL933" s="176"/>
      <c r="BM933" s="177"/>
      <c r="BN933" s="206"/>
      <c r="DG933" s="176"/>
      <c r="DH933" s="177"/>
    </row>
    <row r="934" spans="1:112" ht="14.25" customHeight="1">
      <c r="A934" s="27">
        <v>41740.5</v>
      </c>
      <c r="B934" s="27" t="str">
        <f>MONTH(Table1[[#This Row],[Trading Interval]])&amp; "/" &amp; DAY(Table1[[#This Row],[Trading Interval]]) &amp; "/" &amp; YEAR(Table1[[#This Row],[Trading Interval]])</f>
        <v>4/12/2018</v>
      </c>
      <c r="C934" s="224">
        <f>CHOOSE(MONTH(Table1[[#This Row],[Date]]),1,1,1,2,2,2,3,3,3,4,4,4)</f>
        <v>2</v>
      </c>
      <c r="D934" s="27" t="str">
        <f>TEXT(Table1[[#This Row],[Date]],"mmmm")</f>
        <v>April</v>
      </c>
      <c r="E934" s="28">
        <v>2856.5136013041601</v>
      </c>
      <c r="F934" s="29">
        <v>91.8391666666666</v>
      </c>
      <c r="G934" s="30">
        <v>4</v>
      </c>
      <c r="H934" s="30" t="s">
        <v>64</v>
      </c>
      <c r="I934" s="262"/>
      <c r="BL934" s="178"/>
      <c r="BM934" s="179"/>
      <c r="BN934" s="207"/>
      <c r="DG934" s="178"/>
      <c r="DH934" s="179"/>
    </row>
    <row r="935" spans="1:112" ht="14.25" customHeight="1">
      <c r="A935" s="27">
        <v>41741</v>
      </c>
      <c r="B935" s="27" t="str">
        <f>MONTH(Table1[[#This Row],[Trading Interval]])&amp; "/" &amp; DAY(Table1[[#This Row],[Trading Interval]]) &amp; "/" &amp; YEAR(Table1[[#This Row],[Trading Interval]])</f>
        <v>4/13/2018</v>
      </c>
      <c r="C935" s="224">
        <f>CHOOSE(MONTH(Table1[[#This Row],[Date]]),1,1,1,2,2,2,3,3,3,4,4,4)</f>
        <v>2</v>
      </c>
      <c r="D935" s="27" t="str">
        <f>TEXT(Table1[[#This Row],[Date]],"mmmm")</f>
        <v>April</v>
      </c>
      <c r="E935" s="28">
        <v>2476.64930895833</v>
      </c>
      <c r="F935" s="29">
        <v>93.137499999999903</v>
      </c>
      <c r="G935" s="30">
        <v>4</v>
      </c>
      <c r="H935" s="30" t="s">
        <v>64</v>
      </c>
      <c r="I935" s="262"/>
      <c r="BL935" s="176"/>
      <c r="BM935" s="177"/>
      <c r="BN935" s="206"/>
      <c r="DG935" s="176"/>
      <c r="DH935" s="177"/>
    </row>
    <row r="936" spans="1:112" ht="14.25" customHeight="1">
      <c r="A936" s="27">
        <v>41741.5</v>
      </c>
      <c r="B936" s="27" t="str">
        <f>MONTH(Table1[[#This Row],[Trading Interval]])&amp; "/" &amp; DAY(Table1[[#This Row],[Trading Interval]]) &amp; "/" &amp; YEAR(Table1[[#This Row],[Trading Interval]])</f>
        <v>4/13/2018</v>
      </c>
      <c r="C936" s="224">
        <f>CHOOSE(MONTH(Table1[[#This Row],[Date]]),1,1,1,2,2,2,3,3,3,4,4,4)</f>
        <v>2</v>
      </c>
      <c r="D936" s="27" t="str">
        <f>TEXT(Table1[[#This Row],[Date]],"mmmm")</f>
        <v>April</v>
      </c>
      <c r="E936" s="28">
        <v>2751.0332943083299</v>
      </c>
      <c r="F936" s="29">
        <v>94.092500000000001</v>
      </c>
      <c r="G936" s="30">
        <v>4</v>
      </c>
      <c r="H936" s="30" t="s">
        <v>64</v>
      </c>
      <c r="I936" s="262"/>
      <c r="BL936" s="178"/>
      <c r="BM936" s="179"/>
      <c r="BN936" s="207"/>
      <c r="DG936" s="178"/>
      <c r="DH936" s="179"/>
    </row>
    <row r="937" spans="1:112" ht="14.25" customHeight="1">
      <c r="A937" s="27">
        <v>41742</v>
      </c>
      <c r="B937" s="27" t="str">
        <f>MONTH(Table1[[#This Row],[Trading Interval]])&amp; "/" &amp; DAY(Table1[[#This Row],[Trading Interval]]) &amp; "/" &amp; YEAR(Table1[[#This Row],[Trading Interval]])</f>
        <v>4/14/2018</v>
      </c>
      <c r="C937" s="224">
        <f>CHOOSE(MONTH(Table1[[#This Row],[Date]]),1,1,1,2,2,2,3,3,3,4,4,4)</f>
        <v>2</v>
      </c>
      <c r="D937" s="27" t="str">
        <f>TEXT(Table1[[#This Row],[Date]],"mmmm")</f>
        <v>April</v>
      </c>
      <c r="E937" s="28">
        <v>2073.3610607041601</v>
      </c>
      <c r="F937" s="29">
        <v>92.850833333333298</v>
      </c>
      <c r="G937" s="30">
        <v>4</v>
      </c>
      <c r="H937" s="30" t="s">
        <v>64</v>
      </c>
      <c r="I937" s="262"/>
      <c r="BL937" s="176"/>
      <c r="BM937" s="177"/>
      <c r="BN937" s="206"/>
      <c r="DG937" s="176"/>
      <c r="DH937" s="177"/>
    </row>
    <row r="938" spans="1:112" ht="14.25" customHeight="1">
      <c r="A938" s="27">
        <v>41742.5</v>
      </c>
      <c r="B938" s="27" t="str">
        <f>MONTH(Table1[[#This Row],[Trading Interval]])&amp; "/" &amp; DAY(Table1[[#This Row],[Trading Interval]]) &amp; "/" &amp; YEAR(Table1[[#This Row],[Trading Interval]])</f>
        <v>4/14/2018</v>
      </c>
      <c r="C938" s="224">
        <f>CHOOSE(MONTH(Table1[[#This Row],[Date]]),1,1,1,2,2,2,3,3,3,4,4,4)</f>
        <v>2</v>
      </c>
      <c r="D938" s="27" t="str">
        <f>TEXT(Table1[[#This Row],[Date]],"mmmm")</f>
        <v>April</v>
      </c>
      <c r="E938" s="28">
        <v>2334.1648400416602</v>
      </c>
      <c r="F938" s="29">
        <v>95.744166666666601</v>
      </c>
      <c r="G938" s="30">
        <v>4</v>
      </c>
      <c r="H938" s="30" t="s">
        <v>64</v>
      </c>
      <c r="I938" s="262"/>
      <c r="BL938" s="178"/>
      <c r="BM938" s="179"/>
      <c r="BN938" s="207"/>
      <c r="DG938" s="178"/>
      <c r="DH938" s="179"/>
    </row>
    <row r="939" spans="1:112" ht="14.25" customHeight="1">
      <c r="A939" s="27">
        <v>41743</v>
      </c>
      <c r="B939" s="27" t="str">
        <f>MONTH(Table1[[#This Row],[Trading Interval]])&amp; "/" &amp; DAY(Table1[[#This Row],[Trading Interval]]) &amp; "/" &amp; YEAR(Table1[[#This Row],[Trading Interval]])</f>
        <v>4/15/2018</v>
      </c>
      <c r="C939" s="224">
        <f>CHOOSE(MONTH(Table1[[#This Row],[Date]]),1,1,1,2,2,2,3,3,3,4,4,4)</f>
        <v>2</v>
      </c>
      <c r="D939" s="27" t="str">
        <f>TEXT(Table1[[#This Row],[Date]],"mmmm")</f>
        <v>April</v>
      </c>
      <c r="E939" s="28">
        <v>2055.7750104791598</v>
      </c>
      <c r="F939" s="29">
        <v>92.740833333333299</v>
      </c>
      <c r="G939" s="30">
        <v>4</v>
      </c>
      <c r="H939" s="30" t="s">
        <v>64</v>
      </c>
      <c r="I939" s="262"/>
      <c r="BL939" s="176"/>
      <c r="BM939" s="177"/>
      <c r="BN939" s="206"/>
      <c r="DG939" s="176"/>
      <c r="DH939" s="177"/>
    </row>
    <row r="940" spans="1:112" ht="14.25" customHeight="1">
      <c r="A940" s="27">
        <v>41743.5</v>
      </c>
      <c r="B940" s="27" t="str">
        <f>MONTH(Table1[[#This Row],[Trading Interval]])&amp; "/" &amp; DAY(Table1[[#This Row],[Trading Interval]]) &amp; "/" &amp; YEAR(Table1[[#This Row],[Trading Interval]])</f>
        <v>4/15/2018</v>
      </c>
      <c r="C940" s="224">
        <f>CHOOSE(MONTH(Table1[[#This Row],[Date]]),1,1,1,2,2,2,3,3,3,4,4,4)</f>
        <v>2</v>
      </c>
      <c r="D940" s="27" t="str">
        <f>TEXT(Table1[[#This Row],[Date]],"mmmm")</f>
        <v>April</v>
      </c>
      <c r="E940" s="28">
        <v>2477.5667578541602</v>
      </c>
      <c r="F940" s="29">
        <v>90.087500000000006</v>
      </c>
      <c r="G940" s="30">
        <v>4</v>
      </c>
      <c r="H940" s="30" t="s">
        <v>64</v>
      </c>
      <c r="I940" s="262"/>
      <c r="BL940" s="178"/>
      <c r="BM940" s="179"/>
      <c r="BN940" s="207"/>
      <c r="DG940" s="178"/>
      <c r="DH940" s="179"/>
    </row>
    <row r="941" spans="1:112" ht="14.25" customHeight="1">
      <c r="A941" s="27">
        <v>41744</v>
      </c>
      <c r="B941" s="27" t="str">
        <f>MONTH(Table1[[#This Row],[Trading Interval]])&amp; "/" &amp; DAY(Table1[[#This Row],[Trading Interval]]) &amp; "/" &amp; YEAR(Table1[[#This Row],[Trading Interval]])</f>
        <v>4/16/2018</v>
      </c>
      <c r="C941" s="224">
        <f>CHOOSE(MONTH(Table1[[#This Row],[Date]]),1,1,1,2,2,2,3,3,3,4,4,4)</f>
        <v>2</v>
      </c>
      <c r="D941" s="27" t="str">
        <f>TEXT(Table1[[#This Row],[Date]],"mmmm")</f>
        <v>April</v>
      </c>
      <c r="E941" s="28">
        <v>2201.8428448958298</v>
      </c>
      <c r="F941" s="29">
        <v>92.152499999999904</v>
      </c>
      <c r="G941" s="30">
        <v>4</v>
      </c>
      <c r="H941" s="30" t="s">
        <v>64</v>
      </c>
      <c r="I941" s="262"/>
      <c r="BL941" s="176"/>
      <c r="BM941" s="177"/>
      <c r="BN941" s="206"/>
      <c r="DG941" s="176"/>
      <c r="DH941" s="177"/>
    </row>
    <row r="942" spans="1:112" ht="14.25" customHeight="1">
      <c r="A942" s="27">
        <v>41744.5</v>
      </c>
      <c r="B942" s="27" t="str">
        <f>MONTH(Table1[[#This Row],[Trading Interval]])&amp; "/" &amp; DAY(Table1[[#This Row],[Trading Interval]]) &amp; "/" &amp; YEAR(Table1[[#This Row],[Trading Interval]])</f>
        <v>4/16/2018</v>
      </c>
      <c r="C942" s="224">
        <f>CHOOSE(MONTH(Table1[[#This Row],[Date]]),1,1,1,2,2,2,3,3,3,4,4,4)</f>
        <v>2</v>
      </c>
      <c r="D942" s="27" t="str">
        <f>TEXT(Table1[[#This Row],[Date]],"mmmm")</f>
        <v>April</v>
      </c>
      <c r="E942" s="28">
        <v>2783.7458944458299</v>
      </c>
      <c r="F942" s="29">
        <v>95.6875</v>
      </c>
      <c r="G942" s="30">
        <v>4</v>
      </c>
      <c r="H942" s="30" t="s">
        <v>64</v>
      </c>
      <c r="I942" s="262"/>
      <c r="BL942" s="178"/>
      <c r="BM942" s="179"/>
      <c r="BN942" s="207"/>
      <c r="DG942" s="178"/>
      <c r="DH942" s="179"/>
    </row>
    <row r="943" spans="1:112" ht="14.25" customHeight="1">
      <c r="A943" s="27">
        <v>41745</v>
      </c>
      <c r="B943" s="27" t="str">
        <f>MONTH(Table1[[#This Row],[Trading Interval]])&amp; "/" &amp; DAY(Table1[[#This Row],[Trading Interval]]) &amp; "/" &amp; YEAR(Table1[[#This Row],[Trading Interval]])</f>
        <v>4/17/2018</v>
      </c>
      <c r="C943" s="224">
        <f>CHOOSE(MONTH(Table1[[#This Row],[Date]]),1,1,1,2,2,2,3,3,3,4,4,4)</f>
        <v>2</v>
      </c>
      <c r="D943" s="27" t="str">
        <f>TEXT(Table1[[#This Row],[Date]],"mmmm")</f>
        <v>April</v>
      </c>
      <c r="E943" s="28">
        <v>2191.43477437916</v>
      </c>
      <c r="F943" s="29">
        <v>91.192499999999995</v>
      </c>
      <c r="G943" s="30">
        <v>4</v>
      </c>
      <c r="H943" s="30" t="s">
        <v>64</v>
      </c>
      <c r="I943" s="262"/>
      <c r="BL943" s="176"/>
      <c r="BM943" s="177"/>
      <c r="BN943" s="206"/>
      <c r="DG943" s="176"/>
      <c r="DH943" s="177"/>
    </row>
    <row r="944" spans="1:112" ht="14.25" customHeight="1">
      <c r="A944" s="27">
        <v>41745.5</v>
      </c>
      <c r="B944" s="27" t="str">
        <f>MONTH(Table1[[#This Row],[Trading Interval]])&amp; "/" &amp; DAY(Table1[[#This Row],[Trading Interval]]) &amp; "/" &amp; YEAR(Table1[[#This Row],[Trading Interval]])</f>
        <v>4/17/2018</v>
      </c>
      <c r="C944" s="224">
        <f>CHOOSE(MONTH(Table1[[#This Row],[Date]]),1,1,1,2,2,2,3,3,3,4,4,4)</f>
        <v>2</v>
      </c>
      <c r="D944" s="27" t="str">
        <f>TEXT(Table1[[#This Row],[Date]],"mmmm")</f>
        <v>April</v>
      </c>
      <c r="E944" s="28">
        <v>2736.8444697791601</v>
      </c>
      <c r="F944" s="29">
        <v>93.9166666666666</v>
      </c>
      <c r="G944" s="30">
        <v>4</v>
      </c>
      <c r="H944" s="30" t="s">
        <v>64</v>
      </c>
      <c r="I944" s="262"/>
      <c r="BL944" s="178"/>
      <c r="BM944" s="179"/>
      <c r="BN944" s="207"/>
      <c r="DG944" s="178"/>
      <c r="DH944" s="179"/>
    </row>
    <row r="945" spans="1:112" ht="14.25" customHeight="1">
      <c r="A945" s="27">
        <v>41746</v>
      </c>
      <c r="B945" s="27" t="str">
        <f>MONTH(Table1[[#This Row],[Trading Interval]])&amp; "/" &amp; DAY(Table1[[#This Row],[Trading Interval]]) &amp; "/" &amp; YEAR(Table1[[#This Row],[Trading Interval]])</f>
        <v>4/18/2018</v>
      </c>
      <c r="C945" s="224">
        <f>CHOOSE(MONTH(Table1[[#This Row],[Date]]),1,1,1,2,2,2,3,3,3,4,4,4)</f>
        <v>2</v>
      </c>
      <c r="D945" s="27" t="str">
        <f>TEXT(Table1[[#This Row],[Date]],"mmmm")</f>
        <v>April</v>
      </c>
      <c r="E945" s="28">
        <v>2292.4584675374999</v>
      </c>
      <c r="F945" s="29">
        <v>90.254166666666606</v>
      </c>
      <c r="G945" s="30">
        <v>4</v>
      </c>
      <c r="H945" s="30" t="s">
        <v>64</v>
      </c>
      <c r="I945" s="262"/>
      <c r="BL945" s="176"/>
      <c r="BM945" s="177"/>
      <c r="BN945" s="206"/>
      <c r="DG945" s="176"/>
      <c r="DH945" s="177"/>
    </row>
    <row r="946" spans="1:112" ht="14.25" customHeight="1">
      <c r="A946" s="27">
        <v>41746.5</v>
      </c>
      <c r="B946" s="27" t="str">
        <f>MONTH(Table1[[#This Row],[Trading Interval]])&amp; "/" &amp; DAY(Table1[[#This Row],[Trading Interval]]) &amp; "/" &amp; YEAR(Table1[[#This Row],[Trading Interval]])</f>
        <v>4/18/2018</v>
      </c>
      <c r="C946" s="224">
        <f>CHOOSE(MONTH(Table1[[#This Row],[Date]]),1,1,1,2,2,2,3,3,3,4,4,4)</f>
        <v>2</v>
      </c>
      <c r="D946" s="27" t="str">
        <f>TEXT(Table1[[#This Row],[Date]],"mmmm")</f>
        <v>April</v>
      </c>
      <c r="E946" s="28">
        <v>2600.28185396249</v>
      </c>
      <c r="F946" s="29">
        <v>93.100833333333298</v>
      </c>
      <c r="G946" s="30">
        <v>4</v>
      </c>
      <c r="H946" s="30" t="s">
        <v>64</v>
      </c>
      <c r="I946" s="262"/>
      <c r="BL946" s="178"/>
      <c r="BM946" s="179"/>
      <c r="BN946" s="207"/>
      <c r="DG946" s="178"/>
      <c r="DH946" s="179"/>
    </row>
    <row r="947" spans="1:112" ht="14.25" customHeight="1">
      <c r="A947" s="27">
        <v>41747</v>
      </c>
      <c r="B947" s="27" t="str">
        <f>MONTH(Table1[[#This Row],[Trading Interval]])&amp; "/" &amp; DAY(Table1[[#This Row],[Trading Interval]]) &amp; "/" &amp; YEAR(Table1[[#This Row],[Trading Interval]])</f>
        <v>4/19/2018</v>
      </c>
      <c r="C947" s="224">
        <f>CHOOSE(MONTH(Table1[[#This Row],[Date]]),1,1,1,2,2,2,3,3,3,4,4,4)</f>
        <v>2</v>
      </c>
      <c r="D947" s="27" t="str">
        <f>TEXT(Table1[[#This Row],[Date]],"mmmm")</f>
        <v>April</v>
      </c>
      <c r="E947" s="28">
        <v>2238.1594617291598</v>
      </c>
      <c r="F947" s="29">
        <v>96.163333333333298</v>
      </c>
      <c r="G947" s="30">
        <v>4</v>
      </c>
      <c r="H947" s="30" t="s">
        <v>64</v>
      </c>
      <c r="I947" s="262"/>
      <c r="BL947" s="176"/>
      <c r="BM947" s="177"/>
      <c r="BN947" s="206"/>
      <c r="DG947" s="176"/>
      <c r="DH947" s="177"/>
    </row>
    <row r="948" spans="1:112" ht="14.25" customHeight="1">
      <c r="A948" s="27">
        <v>41747.5</v>
      </c>
      <c r="B948" s="27" t="str">
        <f>MONTH(Table1[[#This Row],[Trading Interval]])&amp; "/" &amp; DAY(Table1[[#This Row],[Trading Interval]]) &amp; "/" &amp; YEAR(Table1[[#This Row],[Trading Interval]])</f>
        <v>4/19/2018</v>
      </c>
      <c r="C948" s="224">
        <f>CHOOSE(MONTH(Table1[[#This Row],[Date]]),1,1,1,2,2,2,3,3,3,4,4,4)</f>
        <v>2</v>
      </c>
      <c r="D948" s="27" t="str">
        <f>TEXT(Table1[[#This Row],[Date]],"mmmm")</f>
        <v>April</v>
      </c>
      <c r="E948" s="28">
        <v>2570.20604453333</v>
      </c>
      <c r="F948" s="29">
        <v>92.972499999999997</v>
      </c>
      <c r="G948" s="30">
        <v>4</v>
      </c>
      <c r="H948" s="30" t="s">
        <v>64</v>
      </c>
      <c r="I948" s="262"/>
      <c r="BL948" s="178"/>
      <c r="BM948" s="179"/>
      <c r="BN948" s="207"/>
      <c r="DG948" s="178"/>
      <c r="DH948" s="179"/>
    </row>
    <row r="949" spans="1:112" ht="14.25" customHeight="1">
      <c r="A949" s="27">
        <v>41748</v>
      </c>
      <c r="B949" s="27" t="str">
        <f>MONTH(Table1[[#This Row],[Trading Interval]])&amp; "/" &amp; DAY(Table1[[#This Row],[Trading Interval]]) &amp; "/" &amp; YEAR(Table1[[#This Row],[Trading Interval]])</f>
        <v>4/20/2018</v>
      </c>
      <c r="C949" s="224">
        <f>CHOOSE(MONTH(Table1[[#This Row],[Date]]),1,1,1,2,2,2,3,3,3,4,4,4)</f>
        <v>2</v>
      </c>
      <c r="D949" s="27" t="str">
        <f>TEXT(Table1[[#This Row],[Date]],"mmmm")</f>
        <v>April</v>
      </c>
      <c r="E949" s="28">
        <v>2178.1450835374999</v>
      </c>
      <c r="F949" s="29">
        <v>88.909999999999897</v>
      </c>
      <c r="G949" s="30">
        <v>4</v>
      </c>
      <c r="H949" s="30" t="s">
        <v>64</v>
      </c>
      <c r="I949" s="262"/>
      <c r="BL949" s="176"/>
      <c r="BM949" s="177"/>
      <c r="BN949" s="206"/>
      <c r="DG949" s="176"/>
      <c r="DH949" s="177"/>
    </row>
    <row r="950" spans="1:112" ht="14.25" customHeight="1">
      <c r="A950" s="27">
        <v>41748.5</v>
      </c>
      <c r="B950" s="27" t="str">
        <f>MONTH(Table1[[#This Row],[Trading Interval]])&amp; "/" &amp; DAY(Table1[[#This Row],[Trading Interval]]) &amp; "/" &amp; YEAR(Table1[[#This Row],[Trading Interval]])</f>
        <v>4/20/2018</v>
      </c>
      <c r="C950" s="224">
        <f>CHOOSE(MONTH(Table1[[#This Row],[Date]]),1,1,1,2,2,2,3,3,3,4,4,4)</f>
        <v>2</v>
      </c>
      <c r="D950" s="27" t="str">
        <f>TEXT(Table1[[#This Row],[Date]],"mmmm")</f>
        <v>April</v>
      </c>
      <c r="E950" s="28">
        <v>2458.4068403333299</v>
      </c>
      <c r="F950" s="29">
        <v>93.142499999999899</v>
      </c>
      <c r="G950" s="30">
        <v>4</v>
      </c>
      <c r="H950" s="30" t="s">
        <v>64</v>
      </c>
      <c r="I950" s="262"/>
      <c r="BL950" s="178"/>
      <c r="BM950" s="179"/>
      <c r="BN950" s="207"/>
      <c r="DG950" s="178"/>
      <c r="DH950" s="179"/>
    </row>
    <row r="951" spans="1:112" ht="14.25" customHeight="1">
      <c r="A951" s="27">
        <v>41749</v>
      </c>
      <c r="B951" s="27" t="str">
        <f>MONTH(Table1[[#This Row],[Trading Interval]])&amp; "/" &amp; DAY(Table1[[#This Row],[Trading Interval]]) &amp; "/" &amp; YEAR(Table1[[#This Row],[Trading Interval]])</f>
        <v>4/21/2018</v>
      </c>
      <c r="C951" s="224">
        <f>CHOOSE(MONTH(Table1[[#This Row],[Date]]),1,1,1,2,2,2,3,3,3,4,4,4)</f>
        <v>2</v>
      </c>
      <c r="D951" s="27" t="str">
        <f>TEXT(Table1[[#This Row],[Date]],"mmmm")</f>
        <v>April</v>
      </c>
      <c r="E951" s="28">
        <v>1947.3650472541599</v>
      </c>
      <c r="F951" s="29">
        <v>93.240833333333299</v>
      </c>
      <c r="G951" s="30">
        <v>4</v>
      </c>
      <c r="H951" s="30" t="s">
        <v>64</v>
      </c>
      <c r="I951" s="262"/>
      <c r="BL951" s="176"/>
      <c r="BM951" s="177"/>
      <c r="BN951" s="206"/>
      <c r="DG951" s="176"/>
      <c r="DH951" s="177"/>
    </row>
    <row r="952" spans="1:112" ht="14.25" customHeight="1">
      <c r="A952" s="27">
        <v>41749.5</v>
      </c>
      <c r="B952" s="27" t="str">
        <f>MONTH(Table1[[#This Row],[Trading Interval]])&amp; "/" &amp; DAY(Table1[[#This Row],[Trading Interval]]) &amp; "/" &amp; YEAR(Table1[[#This Row],[Trading Interval]])</f>
        <v>4/21/2018</v>
      </c>
      <c r="C952" s="224">
        <f>CHOOSE(MONTH(Table1[[#This Row],[Date]]),1,1,1,2,2,2,3,3,3,4,4,4)</f>
        <v>2</v>
      </c>
      <c r="D952" s="27" t="str">
        <f>TEXT(Table1[[#This Row],[Date]],"mmmm")</f>
        <v>April</v>
      </c>
      <c r="E952" s="28">
        <v>2177.5841689416602</v>
      </c>
      <c r="F952" s="29">
        <v>91.870833333333294</v>
      </c>
      <c r="G952" s="30">
        <v>4</v>
      </c>
      <c r="H952" s="30" t="s">
        <v>64</v>
      </c>
      <c r="I952" s="262"/>
      <c r="BL952" s="178"/>
      <c r="BM952" s="179"/>
      <c r="BN952" s="207"/>
      <c r="DG952" s="178"/>
      <c r="DH952" s="179"/>
    </row>
    <row r="953" spans="1:112" ht="14.25" customHeight="1">
      <c r="A953" s="27">
        <v>41750</v>
      </c>
      <c r="B953" s="27" t="str">
        <f>MONTH(Table1[[#This Row],[Trading Interval]])&amp; "/" &amp; DAY(Table1[[#This Row],[Trading Interval]]) &amp; "/" &amp; YEAR(Table1[[#This Row],[Trading Interval]])</f>
        <v>4/22/2018</v>
      </c>
      <c r="C953" s="224">
        <f>CHOOSE(MONTH(Table1[[#This Row],[Date]]),1,1,1,2,2,2,3,3,3,4,4,4)</f>
        <v>2</v>
      </c>
      <c r="D953" s="27" t="str">
        <f>TEXT(Table1[[#This Row],[Date]],"mmmm")</f>
        <v>April</v>
      </c>
      <c r="E953" s="28">
        <v>1923.60790184999</v>
      </c>
      <c r="F953" s="29">
        <v>92.873333333333306</v>
      </c>
      <c r="G953" s="30">
        <v>4</v>
      </c>
      <c r="H953" s="30" t="s">
        <v>64</v>
      </c>
      <c r="I953" s="262"/>
      <c r="BL953" s="176"/>
      <c r="BM953" s="177"/>
      <c r="BN953" s="206"/>
      <c r="DG953" s="176"/>
      <c r="DH953" s="177"/>
    </row>
    <row r="954" spans="1:112" ht="14.25" customHeight="1">
      <c r="A954" s="27">
        <v>41750.5</v>
      </c>
      <c r="B954" s="27" t="str">
        <f>MONTH(Table1[[#This Row],[Trading Interval]])&amp; "/" &amp; DAY(Table1[[#This Row],[Trading Interval]]) &amp; "/" &amp; YEAR(Table1[[#This Row],[Trading Interval]])</f>
        <v>4/22/2018</v>
      </c>
      <c r="C954" s="224">
        <f>CHOOSE(MONTH(Table1[[#This Row],[Date]]),1,1,1,2,2,2,3,3,3,4,4,4)</f>
        <v>2</v>
      </c>
      <c r="D954" s="27" t="str">
        <f>TEXT(Table1[[#This Row],[Date]],"mmmm")</f>
        <v>April</v>
      </c>
      <c r="E954" s="28">
        <v>2084.3268327874898</v>
      </c>
      <c r="F954" s="29">
        <v>88.707499999999996</v>
      </c>
      <c r="G954" s="30">
        <v>4</v>
      </c>
      <c r="H954" s="30" t="s">
        <v>64</v>
      </c>
      <c r="I954" s="262"/>
      <c r="BL954" s="178"/>
      <c r="BM954" s="179"/>
      <c r="BN954" s="207"/>
      <c r="DG954" s="178"/>
      <c r="DH954" s="179"/>
    </row>
    <row r="955" spans="1:112" ht="14.25" customHeight="1">
      <c r="A955" s="27">
        <v>41751</v>
      </c>
      <c r="B955" s="27" t="str">
        <f>MONTH(Table1[[#This Row],[Trading Interval]])&amp; "/" &amp; DAY(Table1[[#This Row],[Trading Interval]]) &amp; "/" &amp; YEAR(Table1[[#This Row],[Trading Interval]])</f>
        <v>4/23/2018</v>
      </c>
      <c r="C955" s="224">
        <f>CHOOSE(MONTH(Table1[[#This Row],[Date]]),1,1,1,2,2,2,3,3,3,4,4,4)</f>
        <v>2</v>
      </c>
      <c r="D955" s="27" t="str">
        <f>TEXT(Table1[[#This Row],[Date]],"mmmm")</f>
        <v>April</v>
      </c>
      <c r="E955" s="28">
        <v>2178.3010684624901</v>
      </c>
      <c r="F955" s="29">
        <v>92.928333333333299</v>
      </c>
      <c r="G955" s="30">
        <v>4</v>
      </c>
      <c r="H955" s="30" t="s">
        <v>64</v>
      </c>
      <c r="I955" s="262"/>
      <c r="BL955" s="176"/>
      <c r="BM955" s="177"/>
      <c r="BN955" s="206"/>
      <c r="DG955" s="176"/>
      <c r="DH955" s="177"/>
    </row>
    <row r="956" spans="1:112" ht="14.25" customHeight="1">
      <c r="A956" s="27">
        <v>41751.5</v>
      </c>
      <c r="B956" s="27" t="str">
        <f>MONTH(Table1[[#This Row],[Trading Interval]])&amp; "/" &amp; DAY(Table1[[#This Row],[Trading Interval]]) &amp; "/" &amp; YEAR(Table1[[#This Row],[Trading Interval]])</f>
        <v>4/23/2018</v>
      </c>
      <c r="C956" s="224">
        <f>CHOOSE(MONTH(Table1[[#This Row],[Date]]),1,1,1,2,2,2,3,3,3,4,4,4)</f>
        <v>2</v>
      </c>
      <c r="D956" s="27" t="str">
        <f>TEXT(Table1[[#This Row],[Date]],"mmmm")</f>
        <v>April</v>
      </c>
      <c r="E956" s="28">
        <v>2342.1035759041602</v>
      </c>
      <c r="F956" s="29">
        <v>94.216666666666598</v>
      </c>
      <c r="G956" s="30">
        <v>4</v>
      </c>
      <c r="H956" s="30" t="s">
        <v>64</v>
      </c>
      <c r="I956" s="262"/>
      <c r="BL956" s="178"/>
      <c r="BM956" s="179"/>
      <c r="BN956" s="207"/>
      <c r="DG956" s="178"/>
      <c r="DH956" s="179"/>
    </row>
    <row r="957" spans="1:112" ht="14.25" customHeight="1">
      <c r="A957" s="27">
        <v>41752</v>
      </c>
      <c r="B957" s="27" t="str">
        <f>MONTH(Table1[[#This Row],[Trading Interval]])&amp; "/" &amp; DAY(Table1[[#This Row],[Trading Interval]]) &amp; "/" &amp; YEAR(Table1[[#This Row],[Trading Interval]])</f>
        <v>4/24/2018</v>
      </c>
      <c r="C957" s="224">
        <f>CHOOSE(MONTH(Table1[[#This Row],[Date]]),1,1,1,2,2,2,3,3,3,4,4,4)</f>
        <v>2</v>
      </c>
      <c r="D957" s="27" t="str">
        <f>TEXT(Table1[[#This Row],[Date]],"mmmm")</f>
        <v>April</v>
      </c>
      <c r="E957" s="28">
        <v>1986.8119818208299</v>
      </c>
      <c r="F957" s="29">
        <v>90.968333333333305</v>
      </c>
      <c r="G957" s="30">
        <v>4</v>
      </c>
      <c r="H957" s="30" t="s">
        <v>64</v>
      </c>
      <c r="I957" s="262"/>
      <c r="BL957" s="176"/>
      <c r="BM957" s="177"/>
      <c r="BN957" s="206"/>
      <c r="DG957" s="176"/>
      <c r="DH957" s="177"/>
    </row>
    <row r="958" spans="1:112" ht="14.25" customHeight="1">
      <c r="A958" s="27">
        <v>41752.5</v>
      </c>
      <c r="B958" s="27" t="str">
        <f>MONTH(Table1[[#This Row],[Trading Interval]])&amp; "/" &amp; DAY(Table1[[#This Row],[Trading Interval]]) &amp; "/" &amp; YEAR(Table1[[#This Row],[Trading Interval]])</f>
        <v>4/24/2018</v>
      </c>
      <c r="C958" s="224">
        <f>CHOOSE(MONTH(Table1[[#This Row],[Date]]),1,1,1,2,2,2,3,3,3,4,4,4)</f>
        <v>2</v>
      </c>
      <c r="D958" s="27" t="str">
        <f>TEXT(Table1[[#This Row],[Date]],"mmmm")</f>
        <v>April</v>
      </c>
      <c r="E958" s="28">
        <v>2492.27483820416</v>
      </c>
      <c r="F958" s="29">
        <v>93.7708333333333</v>
      </c>
      <c r="G958" s="30">
        <v>4</v>
      </c>
      <c r="H958" s="30" t="s">
        <v>64</v>
      </c>
      <c r="I958" s="262"/>
      <c r="BL958" s="178"/>
      <c r="BM958" s="179"/>
      <c r="BN958" s="207"/>
      <c r="DG958" s="178"/>
      <c r="DH958" s="179"/>
    </row>
    <row r="959" spans="1:112" ht="14.25" customHeight="1">
      <c r="A959" s="27">
        <v>41753</v>
      </c>
      <c r="B959" s="27" t="str">
        <f>MONTH(Table1[[#This Row],[Trading Interval]])&amp; "/" &amp; DAY(Table1[[#This Row],[Trading Interval]]) &amp; "/" &amp; YEAR(Table1[[#This Row],[Trading Interval]])</f>
        <v>4/25/2018</v>
      </c>
      <c r="C959" s="224">
        <f>CHOOSE(MONTH(Table1[[#This Row],[Date]]),1,1,1,2,2,2,3,3,3,4,4,4)</f>
        <v>2</v>
      </c>
      <c r="D959" s="27" t="str">
        <f>TEXT(Table1[[#This Row],[Date]],"mmmm")</f>
        <v>April</v>
      </c>
      <c r="E959" s="28">
        <v>2011.5389245375</v>
      </c>
      <c r="F959" s="29">
        <v>97.500833333333304</v>
      </c>
      <c r="G959" s="30">
        <v>4</v>
      </c>
      <c r="H959" s="30" t="s">
        <v>64</v>
      </c>
      <c r="I959" s="262"/>
      <c r="BL959" s="176"/>
      <c r="BM959" s="177"/>
      <c r="BN959" s="206"/>
      <c r="DG959" s="176"/>
      <c r="DH959" s="177"/>
    </row>
    <row r="960" spans="1:112" ht="14.25" customHeight="1">
      <c r="A960" s="27">
        <v>41753.5</v>
      </c>
      <c r="B960" s="27" t="str">
        <f>MONTH(Table1[[#This Row],[Trading Interval]])&amp; "/" &amp; DAY(Table1[[#This Row],[Trading Interval]]) &amp; "/" &amp; YEAR(Table1[[#This Row],[Trading Interval]])</f>
        <v>4/25/2018</v>
      </c>
      <c r="C960" s="224">
        <f>CHOOSE(MONTH(Table1[[#This Row],[Date]]),1,1,1,2,2,2,3,3,3,4,4,4)</f>
        <v>2</v>
      </c>
      <c r="D960" s="27" t="str">
        <f>TEXT(Table1[[#This Row],[Date]],"mmmm")</f>
        <v>April</v>
      </c>
      <c r="E960" s="28">
        <v>2541.34914761666</v>
      </c>
      <c r="F960" s="29">
        <v>95.994166666666601</v>
      </c>
      <c r="G960" s="30">
        <v>4</v>
      </c>
      <c r="H960" s="30" t="s">
        <v>64</v>
      </c>
      <c r="I960" s="262"/>
      <c r="BL960" s="178"/>
      <c r="BM960" s="179"/>
      <c r="BN960" s="207"/>
      <c r="DG960" s="178"/>
      <c r="DH960" s="179"/>
    </row>
    <row r="961" spans="1:112" ht="14.25" customHeight="1">
      <c r="A961" s="27">
        <v>41754</v>
      </c>
      <c r="B961" s="27" t="str">
        <f>MONTH(Table1[[#This Row],[Trading Interval]])&amp; "/" &amp; DAY(Table1[[#This Row],[Trading Interval]]) &amp; "/" &amp; YEAR(Table1[[#This Row],[Trading Interval]])</f>
        <v>4/26/2018</v>
      </c>
      <c r="C961" s="224">
        <f>CHOOSE(MONTH(Table1[[#This Row],[Date]]),1,1,1,2,2,2,3,3,3,4,4,4)</f>
        <v>2</v>
      </c>
      <c r="D961" s="27" t="str">
        <f>TEXT(Table1[[#This Row],[Date]],"mmmm")</f>
        <v>April</v>
      </c>
      <c r="E961" s="28">
        <v>1869.39257215833</v>
      </c>
      <c r="F961" s="29">
        <v>92.954166666666595</v>
      </c>
      <c r="G961" s="30">
        <v>4</v>
      </c>
      <c r="H961" s="30" t="s">
        <v>64</v>
      </c>
      <c r="I961" s="262"/>
      <c r="BL961" s="176"/>
      <c r="BM961" s="177"/>
      <c r="BN961" s="206"/>
      <c r="DG961" s="176"/>
      <c r="DH961" s="177"/>
    </row>
    <row r="962" spans="1:112" ht="14.25" customHeight="1">
      <c r="A962" s="27">
        <v>41754.5</v>
      </c>
      <c r="B962" s="27" t="str">
        <f>MONTH(Table1[[#This Row],[Trading Interval]])&amp; "/" &amp; DAY(Table1[[#This Row],[Trading Interval]]) &amp; "/" &amp; YEAR(Table1[[#This Row],[Trading Interval]])</f>
        <v>4/26/2018</v>
      </c>
      <c r="C962" s="224">
        <f>CHOOSE(MONTH(Table1[[#This Row],[Date]]),1,1,1,2,2,2,3,3,3,4,4,4)</f>
        <v>2</v>
      </c>
      <c r="D962" s="27" t="str">
        <f>TEXT(Table1[[#This Row],[Date]],"mmmm")</f>
        <v>April</v>
      </c>
      <c r="E962" s="28">
        <v>2113.9166695624899</v>
      </c>
      <c r="F962" s="29">
        <v>93.922499999999999</v>
      </c>
      <c r="G962" s="30">
        <v>4</v>
      </c>
      <c r="H962" s="30" t="s">
        <v>64</v>
      </c>
      <c r="I962" s="262"/>
      <c r="BL962" s="178"/>
      <c r="BM962" s="179"/>
      <c r="BN962" s="207"/>
      <c r="DG962" s="178"/>
      <c r="DH962" s="179"/>
    </row>
    <row r="963" spans="1:112" ht="14.25" customHeight="1">
      <c r="A963" s="27">
        <v>41755</v>
      </c>
      <c r="B963" s="27" t="str">
        <f>MONTH(Table1[[#This Row],[Trading Interval]])&amp; "/" &amp; DAY(Table1[[#This Row],[Trading Interval]]) &amp; "/" &amp; YEAR(Table1[[#This Row],[Trading Interval]])</f>
        <v>4/27/2018</v>
      </c>
      <c r="C963" s="224">
        <f>CHOOSE(MONTH(Table1[[#This Row],[Date]]),1,1,1,2,2,2,3,3,3,4,4,4)</f>
        <v>2</v>
      </c>
      <c r="D963" s="27" t="str">
        <f>TEXT(Table1[[#This Row],[Date]],"mmmm")</f>
        <v>April</v>
      </c>
      <c r="E963" s="28">
        <v>2041.3888132874899</v>
      </c>
      <c r="F963" s="29">
        <v>94.066666666666606</v>
      </c>
      <c r="G963" s="30">
        <v>4</v>
      </c>
      <c r="H963" s="30" t="s">
        <v>64</v>
      </c>
      <c r="I963" s="262"/>
      <c r="BL963" s="176"/>
      <c r="BM963" s="177"/>
      <c r="BN963" s="206"/>
      <c r="DG963" s="176"/>
      <c r="DH963" s="177"/>
    </row>
    <row r="964" spans="1:112" ht="14.25" customHeight="1">
      <c r="A964" s="27">
        <v>41755.5</v>
      </c>
      <c r="B964" s="27" t="str">
        <f>MONTH(Table1[[#This Row],[Trading Interval]])&amp; "/" &amp; DAY(Table1[[#This Row],[Trading Interval]]) &amp; "/" &amp; YEAR(Table1[[#This Row],[Trading Interval]])</f>
        <v>4/27/2018</v>
      </c>
      <c r="C964" s="224">
        <f>CHOOSE(MONTH(Table1[[#This Row],[Date]]),1,1,1,2,2,2,3,3,3,4,4,4)</f>
        <v>2</v>
      </c>
      <c r="D964" s="27" t="str">
        <f>TEXT(Table1[[#This Row],[Date]],"mmmm")</f>
        <v>April</v>
      </c>
      <c r="E964" s="28">
        <v>2392.579391925</v>
      </c>
      <c r="F964" s="29">
        <v>91.638333333333307</v>
      </c>
      <c r="G964" s="30">
        <v>4</v>
      </c>
      <c r="H964" s="30" t="s">
        <v>64</v>
      </c>
      <c r="I964" s="262"/>
      <c r="BL964" s="178"/>
      <c r="BM964" s="179"/>
      <c r="BN964" s="207"/>
      <c r="DG964" s="178"/>
      <c r="DH964" s="179"/>
    </row>
    <row r="965" spans="1:112" ht="14.25" customHeight="1">
      <c r="A965" s="27">
        <v>41756</v>
      </c>
      <c r="B965" s="27" t="str">
        <f>MONTH(Table1[[#This Row],[Trading Interval]])&amp; "/" &amp; DAY(Table1[[#This Row],[Trading Interval]]) &amp; "/" &amp; YEAR(Table1[[#This Row],[Trading Interval]])</f>
        <v>4/28/2018</v>
      </c>
      <c r="C965" s="224">
        <f>CHOOSE(MONTH(Table1[[#This Row],[Date]]),1,1,1,2,2,2,3,3,3,4,4,4)</f>
        <v>2</v>
      </c>
      <c r="D965" s="27" t="str">
        <f>TEXT(Table1[[#This Row],[Date]],"mmmm")</f>
        <v>April</v>
      </c>
      <c r="E965" s="28">
        <v>1847.6206024749899</v>
      </c>
      <c r="F965" s="29">
        <v>92.293333333333294</v>
      </c>
      <c r="G965" s="30">
        <v>4</v>
      </c>
      <c r="H965" s="30" t="s">
        <v>64</v>
      </c>
      <c r="I965" s="262"/>
      <c r="BL965" s="176"/>
      <c r="BM965" s="177"/>
      <c r="BN965" s="206"/>
      <c r="DG965" s="176"/>
      <c r="DH965" s="177"/>
    </row>
    <row r="966" spans="1:112" ht="14.25" customHeight="1">
      <c r="A966" s="27">
        <v>41756.5</v>
      </c>
      <c r="B966" s="27" t="str">
        <f>MONTH(Table1[[#This Row],[Trading Interval]])&amp; "/" &amp; DAY(Table1[[#This Row],[Trading Interval]]) &amp; "/" &amp; YEAR(Table1[[#This Row],[Trading Interval]])</f>
        <v>4/28/2018</v>
      </c>
      <c r="C966" s="224">
        <f>CHOOSE(MONTH(Table1[[#This Row],[Date]]),1,1,1,2,2,2,3,3,3,4,4,4)</f>
        <v>2</v>
      </c>
      <c r="D966" s="27" t="str">
        <f>TEXT(Table1[[#This Row],[Date]],"mmmm")</f>
        <v>April</v>
      </c>
      <c r="E966" s="28">
        <v>2103.7799291791598</v>
      </c>
      <c r="F966" s="29">
        <v>90.272499999999994</v>
      </c>
      <c r="G966" s="30">
        <v>4</v>
      </c>
      <c r="H966" s="30" t="s">
        <v>64</v>
      </c>
      <c r="I966" s="262"/>
      <c r="BL966" s="178"/>
      <c r="BM966" s="179"/>
      <c r="BN966" s="207"/>
      <c r="DG966" s="178"/>
      <c r="DH966" s="179"/>
    </row>
    <row r="967" spans="1:112" ht="14.25" customHeight="1">
      <c r="A967" s="27">
        <v>41757</v>
      </c>
      <c r="B967" s="27" t="str">
        <f>MONTH(Table1[[#This Row],[Trading Interval]])&amp; "/" &amp; DAY(Table1[[#This Row],[Trading Interval]]) &amp; "/" &amp; YEAR(Table1[[#This Row],[Trading Interval]])</f>
        <v>4/29/2018</v>
      </c>
      <c r="C967" s="224">
        <f>CHOOSE(MONTH(Table1[[#This Row],[Date]]),1,1,1,2,2,2,3,3,3,4,4,4)</f>
        <v>2</v>
      </c>
      <c r="D967" s="27" t="str">
        <f>TEXT(Table1[[#This Row],[Date]],"mmmm")</f>
        <v>April</v>
      </c>
      <c r="E967" s="28">
        <v>1684.3235995374901</v>
      </c>
      <c r="F967" s="29">
        <v>96.438333333333304</v>
      </c>
      <c r="G967" s="30">
        <v>4</v>
      </c>
      <c r="H967" s="30" t="s">
        <v>64</v>
      </c>
      <c r="I967" s="262"/>
      <c r="BL967" s="176"/>
      <c r="BM967" s="177"/>
      <c r="BN967" s="206"/>
      <c r="DG967" s="176"/>
      <c r="DH967" s="177"/>
    </row>
    <row r="968" spans="1:112" ht="14.25" customHeight="1">
      <c r="A968" s="27">
        <v>41757.5</v>
      </c>
      <c r="B968" s="27" t="str">
        <f>MONTH(Table1[[#This Row],[Trading Interval]])&amp; "/" &amp; DAY(Table1[[#This Row],[Trading Interval]]) &amp; "/" &amp; YEAR(Table1[[#This Row],[Trading Interval]])</f>
        <v>4/29/2018</v>
      </c>
      <c r="C968" s="224">
        <f>CHOOSE(MONTH(Table1[[#This Row],[Date]]),1,1,1,2,2,2,3,3,3,4,4,4)</f>
        <v>2</v>
      </c>
      <c r="D968" s="27" t="str">
        <f>TEXT(Table1[[#This Row],[Date]],"mmmm")</f>
        <v>April</v>
      </c>
      <c r="E968" s="28">
        <v>2057.4672101124902</v>
      </c>
      <c r="F968" s="29">
        <v>93.667500000000004</v>
      </c>
      <c r="G968" s="30">
        <v>4</v>
      </c>
      <c r="H968" s="30" t="s">
        <v>64</v>
      </c>
      <c r="I968" s="262"/>
      <c r="BL968" s="178"/>
      <c r="BM968" s="179"/>
      <c r="BN968" s="207"/>
      <c r="DG968" s="178"/>
      <c r="DH968" s="179"/>
    </row>
    <row r="969" spans="1:112" ht="14.25" customHeight="1">
      <c r="A969" s="27">
        <v>41758</v>
      </c>
      <c r="B969" s="27" t="str">
        <f>MONTH(Table1[[#This Row],[Trading Interval]])&amp; "/" &amp; DAY(Table1[[#This Row],[Trading Interval]]) &amp; "/" &amp; YEAR(Table1[[#This Row],[Trading Interval]])</f>
        <v>4/30/2018</v>
      </c>
      <c r="C969" s="224">
        <f>CHOOSE(MONTH(Table1[[#This Row],[Date]]),1,1,1,2,2,2,3,3,3,4,4,4)</f>
        <v>2</v>
      </c>
      <c r="D969" s="27" t="str">
        <f>TEXT(Table1[[#This Row],[Date]],"mmmm")</f>
        <v>April</v>
      </c>
      <c r="E969" s="28">
        <v>2173.1531144277701</v>
      </c>
      <c r="F969" s="29">
        <v>90.662222222222198</v>
      </c>
      <c r="G969" s="30">
        <v>4</v>
      </c>
      <c r="H969" s="30" t="s">
        <v>64</v>
      </c>
      <c r="I969" s="262"/>
      <c r="BL969" s="176"/>
      <c r="BM969" s="177"/>
      <c r="BN969" s="206"/>
      <c r="DG969" s="176"/>
      <c r="DH969" s="177"/>
    </row>
    <row r="970" spans="1:112" ht="14.25" customHeight="1">
      <c r="A970" s="27">
        <v>41758.5</v>
      </c>
      <c r="B970" s="27" t="str">
        <f>MONTH(Table1[[#This Row],[Trading Interval]])&amp; "/" &amp; DAY(Table1[[#This Row],[Trading Interval]]) &amp; "/" &amp; YEAR(Table1[[#This Row],[Trading Interval]])</f>
        <v>4/30/2018</v>
      </c>
      <c r="C970" s="224">
        <f>CHOOSE(MONTH(Table1[[#This Row],[Date]]),1,1,1,2,2,2,3,3,3,4,4,4)</f>
        <v>2</v>
      </c>
      <c r="D970" s="27" t="str">
        <f>TEXT(Table1[[#This Row],[Date]],"mmmm")</f>
        <v>April</v>
      </c>
      <c r="E970" s="28">
        <v>2380.5147788583299</v>
      </c>
      <c r="F970" s="29">
        <v>93.676666666666605</v>
      </c>
      <c r="G970" s="30">
        <v>4</v>
      </c>
      <c r="H970" s="30" t="s">
        <v>64</v>
      </c>
      <c r="I970" s="262"/>
      <c r="BL970" s="178"/>
      <c r="BM970" s="179"/>
      <c r="BN970" s="207"/>
      <c r="DG970" s="178"/>
      <c r="DH970" s="179"/>
    </row>
    <row r="971" spans="1:112" ht="14.25" customHeight="1">
      <c r="A971" s="27">
        <v>41759</v>
      </c>
      <c r="B971" s="27" t="str">
        <f>MONTH(Table1[[#This Row],[Trading Interval]])&amp; "/" &amp; DAY(Table1[[#This Row],[Trading Interval]]) &amp; "/" &amp; YEAR(Table1[[#This Row],[Trading Interval]])</f>
        <v>5/1/2018</v>
      </c>
      <c r="C971" s="224">
        <f>CHOOSE(MONTH(Table1[[#This Row],[Date]]),1,1,1,2,2,2,3,3,3,4,4,4)</f>
        <v>2</v>
      </c>
      <c r="D971" s="27" t="str">
        <f>TEXT(Table1[[#This Row],[Date]],"mmmm")</f>
        <v>May</v>
      </c>
      <c r="E971" s="28">
        <v>2278.7772955714199</v>
      </c>
      <c r="F971" s="29">
        <v>89.397142857142796</v>
      </c>
      <c r="G971" s="30">
        <v>4</v>
      </c>
      <c r="H971" s="30" t="s">
        <v>64</v>
      </c>
      <c r="I971" s="262"/>
      <c r="BL971" s="176"/>
      <c r="BM971" s="177"/>
      <c r="BN971" s="206"/>
      <c r="DG971" s="176"/>
      <c r="DH971" s="177"/>
    </row>
    <row r="972" spans="1:112" ht="14.25" customHeight="1">
      <c r="A972" s="27">
        <v>41759.5</v>
      </c>
      <c r="B972" s="27" t="str">
        <f>MONTH(Table1[[#This Row],[Trading Interval]])&amp; "/" &amp; DAY(Table1[[#This Row],[Trading Interval]]) &amp; "/" &amp; YEAR(Table1[[#This Row],[Trading Interval]])</f>
        <v>5/1/2018</v>
      </c>
      <c r="C972" s="224">
        <f>CHOOSE(MONTH(Table1[[#This Row],[Date]]),1,1,1,2,2,2,3,3,3,4,4,4)</f>
        <v>2</v>
      </c>
      <c r="D972" s="27" t="str">
        <f>TEXT(Table1[[#This Row],[Date]],"mmmm")</f>
        <v>May</v>
      </c>
      <c r="E972" s="28">
        <v>2434.3405128333302</v>
      </c>
      <c r="F972" s="29">
        <v>93.325833333333307</v>
      </c>
      <c r="G972" s="30">
        <v>4</v>
      </c>
      <c r="H972" s="30" t="s">
        <v>64</v>
      </c>
      <c r="I972" s="262"/>
      <c r="BL972" s="178"/>
      <c r="BM972" s="179"/>
      <c r="BN972" s="207"/>
      <c r="DG972" s="178"/>
      <c r="DH972" s="179"/>
    </row>
    <row r="973" spans="1:112" ht="14.25" customHeight="1">
      <c r="A973" s="27">
        <v>41760</v>
      </c>
      <c r="B973" s="27" t="str">
        <f>MONTH(Table1[[#This Row],[Trading Interval]])&amp; "/" &amp; DAY(Table1[[#This Row],[Trading Interval]]) &amp; "/" &amp; YEAR(Table1[[#This Row],[Trading Interval]])</f>
        <v>5/2/2018</v>
      </c>
      <c r="C973" s="224">
        <f>CHOOSE(MONTH(Table1[[#This Row],[Date]]),1,1,1,2,2,2,3,3,3,4,4,4)</f>
        <v>2</v>
      </c>
      <c r="D973" s="27" t="str">
        <f>TEXT(Table1[[#This Row],[Date]],"mmmm")</f>
        <v>May</v>
      </c>
      <c r="E973" s="28">
        <v>2006.54166748749</v>
      </c>
      <c r="F973" s="29">
        <v>95.897499999999994</v>
      </c>
      <c r="G973" s="30">
        <v>5</v>
      </c>
      <c r="H973" s="30" t="s">
        <v>64</v>
      </c>
      <c r="I973" s="262"/>
      <c r="BL973" s="176"/>
      <c r="BM973" s="177"/>
      <c r="BN973" s="206"/>
      <c r="DG973" s="176"/>
      <c r="DH973" s="177"/>
    </row>
    <row r="974" spans="1:112" ht="14.25" customHeight="1">
      <c r="A974" s="27">
        <v>41760.5</v>
      </c>
      <c r="B974" s="27" t="str">
        <f>MONTH(Table1[[#This Row],[Trading Interval]])&amp; "/" &amp; DAY(Table1[[#This Row],[Trading Interval]]) &amp; "/" &amp; YEAR(Table1[[#This Row],[Trading Interval]])</f>
        <v>5/2/2018</v>
      </c>
      <c r="C974" s="224">
        <f>CHOOSE(MONTH(Table1[[#This Row],[Date]]),1,1,1,2,2,2,3,3,3,4,4,4)</f>
        <v>2</v>
      </c>
      <c r="D974" s="27" t="str">
        <f>TEXT(Table1[[#This Row],[Date]],"mmmm")</f>
        <v>May</v>
      </c>
      <c r="E974" s="28">
        <v>2714.09375346363</v>
      </c>
      <c r="F974" s="29">
        <v>91.956363636363605</v>
      </c>
      <c r="G974" s="30">
        <v>5</v>
      </c>
      <c r="H974" s="30" t="s">
        <v>64</v>
      </c>
      <c r="I974" s="262"/>
      <c r="BL974" s="178"/>
      <c r="BM974" s="179"/>
      <c r="BN974" s="207"/>
      <c r="DG974" s="178"/>
      <c r="DH974" s="179"/>
    </row>
    <row r="975" spans="1:112" ht="14.25" customHeight="1">
      <c r="A975" s="27">
        <v>41761</v>
      </c>
      <c r="B975" s="27" t="str">
        <f>MONTH(Table1[[#This Row],[Trading Interval]])&amp; "/" &amp; DAY(Table1[[#This Row],[Trading Interval]]) &amp; "/" &amp; YEAR(Table1[[#This Row],[Trading Interval]])</f>
        <v>5/3/2018</v>
      </c>
      <c r="C975" s="224">
        <f>CHOOSE(MONTH(Table1[[#This Row],[Date]]),1,1,1,2,2,2,3,3,3,4,4,4)</f>
        <v>2</v>
      </c>
      <c r="D975" s="27" t="str">
        <f>TEXT(Table1[[#This Row],[Date]],"mmmm")</f>
        <v>May</v>
      </c>
      <c r="E975" s="28">
        <v>2391.99487152856</v>
      </c>
      <c r="F975" s="29">
        <v>92.462857142857104</v>
      </c>
      <c r="G975" s="30">
        <v>5</v>
      </c>
      <c r="H975" s="30" t="s">
        <v>64</v>
      </c>
      <c r="I975" s="262"/>
      <c r="BL975" s="176"/>
      <c r="BM975" s="177"/>
      <c r="BN975" s="206"/>
      <c r="DG975" s="176"/>
      <c r="DH975" s="177"/>
    </row>
    <row r="976" spans="1:112" ht="14.25" customHeight="1">
      <c r="A976" s="27">
        <v>41761.5</v>
      </c>
      <c r="B976" s="27" t="str">
        <f>MONTH(Table1[[#This Row],[Trading Interval]])&amp; "/" &amp; DAY(Table1[[#This Row],[Trading Interval]]) &amp; "/" &amp; YEAR(Table1[[#This Row],[Trading Interval]])</f>
        <v>5/3/2018</v>
      </c>
      <c r="C976" s="224">
        <f>CHOOSE(MONTH(Table1[[#This Row],[Date]]),1,1,1,2,2,2,3,3,3,4,4,4)</f>
        <v>2</v>
      </c>
      <c r="D976" s="27" t="str">
        <f>TEXT(Table1[[#This Row],[Date]],"mmmm")</f>
        <v>May</v>
      </c>
      <c r="E976" s="28">
        <v>2329.3039084624902</v>
      </c>
      <c r="F976" s="29">
        <v>95.384999999999906</v>
      </c>
      <c r="G976" s="30">
        <v>5</v>
      </c>
      <c r="H976" s="30" t="s">
        <v>64</v>
      </c>
      <c r="I976" s="262"/>
      <c r="BL976" s="178"/>
      <c r="BM976" s="179"/>
      <c r="BN976" s="207"/>
      <c r="DG976" s="178"/>
      <c r="DH976" s="179"/>
    </row>
    <row r="977" spans="1:112" ht="14.25" customHeight="1">
      <c r="A977" s="27">
        <v>41762</v>
      </c>
      <c r="B977" s="27" t="str">
        <f>MONTH(Table1[[#This Row],[Trading Interval]])&amp; "/" &amp; DAY(Table1[[#This Row],[Trading Interval]]) &amp; "/" &amp; YEAR(Table1[[#This Row],[Trading Interval]])</f>
        <v>5/4/2018</v>
      </c>
      <c r="C977" s="224">
        <f>CHOOSE(MONTH(Table1[[#This Row],[Date]]),1,1,1,2,2,2,3,3,3,4,4,4)</f>
        <v>2</v>
      </c>
      <c r="D977" s="27" t="str">
        <f>TEXT(Table1[[#This Row],[Date]],"mmmm")</f>
        <v>May</v>
      </c>
      <c r="E977" s="28">
        <v>2077.1218812541601</v>
      </c>
      <c r="F977" s="29">
        <v>90.847499999999997</v>
      </c>
      <c r="G977" s="30">
        <v>5</v>
      </c>
      <c r="H977" s="30" t="s">
        <v>64</v>
      </c>
      <c r="I977" s="262"/>
      <c r="BL977" s="176"/>
      <c r="BM977" s="177"/>
      <c r="BN977" s="206"/>
      <c r="DG977" s="176"/>
      <c r="DH977" s="177"/>
    </row>
    <row r="978" spans="1:112" ht="14.25" customHeight="1">
      <c r="A978" s="27">
        <v>41762.5</v>
      </c>
      <c r="B978" s="27" t="str">
        <f>MONTH(Table1[[#This Row],[Trading Interval]])&amp; "/" &amp; DAY(Table1[[#This Row],[Trading Interval]]) &amp; "/" &amp; YEAR(Table1[[#This Row],[Trading Interval]])</f>
        <v>5/4/2018</v>
      </c>
      <c r="C978" s="224">
        <f>CHOOSE(MONTH(Table1[[#This Row],[Date]]),1,1,1,2,2,2,3,3,3,4,4,4)</f>
        <v>2</v>
      </c>
      <c r="D978" s="27" t="str">
        <f>TEXT(Table1[[#This Row],[Date]],"mmmm")</f>
        <v>May</v>
      </c>
      <c r="E978" s="28">
        <v>2290.5947934124902</v>
      </c>
      <c r="F978" s="29">
        <v>93.663333333333298</v>
      </c>
      <c r="G978" s="30">
        <v>5</v>
      </c>
      <c r="H978" s="30" t="s">
        <v>64</v>
      </c>
      <c r="I978" s="262"/>
      <c r="BL978" s="178"/>
      <c r="BM978" s="179"/>
      <c r="BN978" s="207"/>
      <c r="DG978" s="178"/>
      <c r="DH978" s="179"/>
    </row>
    <row r="979" spans="1:112" ht="14.25" customHeight="1">
      <c r="A979" s="27">
        <v>41763</v>
      </c>
      <c r="B979" s="27" t="str">
        <f>MONTH(Table1[[#This Row],[Trading Interval]])&amp; "/" &amp; DAY(Table1[[#This Row],[Trading Interval]]) &amp; "/" &amp; YEAR(Table1[[#This Row],[Trading Interval]])</f>
        <v>5/5/2018</v>
      </c>
      <c r="C979" s="224">
        <f>CHOOSE(MONTH(Table1[[#This Row],[Date]]),1,1,1,2,2,2,3,3,3,4,4,4)</f>
        <v>2</v>
      </c>
      <c r="D979" s="27" t="str">
        <f>TEXT(Table1[[#This Row],[Date]],"mmmm")</f>
        <v>May</v>
      </c>
      <c r="E979" s="28">
        <v>1952.5976356333299</v>
      </c>
      <c r="F979" s="29">
        <v>90.486666666666594</v>
      </c>
      <c r="G979" s="30">
        <v>5</v>
      </c>
      <c r="H979" s="30" t="s">
        <v>64</v>
      </c>
      <c r="I979" s="262"/>
      <c r="BL979" s="176"/>
      <c r="BM979" s="177"/>
      <c r="BN979" s="206"/>
      <c r="DG979" s="176"/>
      <c r="DH979" s="177"/>
    </row>
    <row r="980" spans="1:112" ht="14.25" customHeight="1">
      <c r="A980" s="27">
        <v>41763.5</v>
      </c>
      <c r="B980" s="27" t="str">
        <f>MONTH(Table1[[#This Row],[Trading Interval]])&amp; "/" &amp; DAY(Table1[[#This Row],[Trading Interval]]) &amp; "/" &amp; YEAR(Table1[[#This Row],[Trading Interval]])</f>
        <v>5/5/2018</v>
      </c>
      <c r="C980" s="224">
        <f>CHOOSE(MONTH(Table1[[#This Row],[Date]]),1,1,1,2,2,2,3,3,3,4,4,4)</f>
        <v>2</v>
      </c>
      <c r="D980" s="27" t="str">
        <f>TEXT(Table1[[#This Row],[Date]],"mmmm")</f>
        <v>May</v>
      </c>
      <c r="E980" s="28">
        <v>2205.2421286318099</v>
      </c>
      <c r="F980" s="29">
        <v>97.206363636363605</v>
      </c>
      <c r="G980" s="30">
        <v>5</v>
      </c>
      <c r="H980" s="30" t="s">
        <v>64</v>
      </c>
      <c r="I980" s="262"/>
      <c r="BL980" s="178"/>
      <c r="BM980" s="179"/>
      <c r="BN980" s="207"/>
      <c r="DG980" s="178"/>
      <c r="DH980" s="179"/>
    </row>
    <row r="981" spans="1:112" ht="14.25" customHeight="1">
      <c r="A981" s="27">
        <v>41764</v>
      </c>
      <c r="B981" s="27" t="str">
        <f>MONTH(Table1[[#This Row],[Trading Interval]])&amp; "/" &amp; DAY(Table1[[#This Row],[Trading Interval]]) &amp; "/" &amp; YEAR(Table1[[#This Row],[Trading Interval]])</f>
        <v>5/6/2018</v>
      </c>
      <c r="C981" s="224">
        <f>CHOOSE(MONTH(Table1[[#This Row],[Date]]),1,1,1,2,2,2,3,3,3,4,4,4)</f>
        <v>2</v>
      </c>
      <c r="D981" s="27" t="str">
        <f>TEXT(Table1[[#This Row],[Date]],"mmmm")</f>
        <v>May</v>
      </c>
      <c r="E981" s="28">
        <v>1820.63976945833</v>
      </c>
      <c r="F981" s="29">
        <v>95.418333333333294</v>
      </c>
      <c r="G981" s="30">
        <v>5</v>
      </c>
      <c r="H981" s="30" t="s">
        <v>64</v>
      </c>
      <c r="I981" s="262"/>
      <c r="BL981" s="176"/>
      <c r="BM981" s="177"/>
      <c r="BN981" s="206"/>
      <c r="DG981" s="176"/>
      <c r="DH981" s="177"/>
    </row>
    <row r="982" spans="1:112" ht="14.25" customHeight="1">
      <c r="A982" s="27">
        <v>41764.5</v>
      </c>
      <c r="B982" s="27" t="str">
        <f>MONTH(Table1[[#This Row],[Trading Interval]])&amp; "/" &amp; DAY(Table1[[#This Row],[Trading Interval]]) &amp; "/" &amp; YEAR(Table1[[#This Row],[Trading Interval]])</f>
        <v>5/6/2018</v>
      </c>
      <c r="C982" s="224">
        <f>CHOOSE(MONTH(Table1[[#This Row],[Date]]),1,1,1,2,2,2,3,3,3,4,4,4)</f>
        <v>2</v>
      </c>
      <c r="D982" s="27" t="str">
        <f>TEXT(Table1[[#This Row],[Date]],"mmmm")</f>
        <v>May</v>
      </c>
      <c r="E982" s="28">
        <v>1949.2376995124901</v>
      </c>
      <c r="F982" s="29">
        <v>96.343333333333305</v>
      </c>
      <c r="G982" s="30">
        <v>5</v>
      </c>
      <c r="H982" s="30" t="s">
        <v>64</v>
      </c>
      <c r="I982" s="262"/>
      <c r="BL982" s="178"/>
      <c r="BM982" s="179"/>
      <c r="BN982" s="207"/>
      <c r="DG982" s="178"/>
      <c r="DH982" s="179"/>
    </row>
    <row r="983" spans="1:112" ht="14.25" customHeight="1">
      <c r="A983" s="27">
        <v>41765</v>
      </c>
      <c r="B983" s="27" t="str">
        <f>MONTH(Table1[[#This Row],[Trading Interval]])&amp; "/" &amp; DAY(Table1[[#This Row],[Trading Interval]]) &amp; "/" &amp; YEAR(Table1[[#This Row],[Trading Interval]])</f>
        <v>5/7/2018</v>
      </c>
      <c r="C983" s="224">
        <f>CHOOSE(MONTH(Table1[[#This Row],[Date]]),1,1,1,2,2,2,3,3,3,4,4,4)</f>
        <v>2</v>
      </c>
      <c r="D983" s="27" t="str">
        <f>TEXT(Table1[[#This Row],[Date]],"mmmm")</f>
        <v>May</v>
      </c>
      <c r="E983" s="28">
        <v>2011.5588322041599</v>
      </c>
      <c r="F983" s="29">
        <v>91.496666666666599</v>
      </c>
      <c r="G983" s="30">
        <v>5</v>
      </c>
      <c r="H983" s="30" t="s">
        <v>64</v>
      </c>
      <c r="I983" s="262"/>
      <c r="BL983" s="176"/>
      <c r="BM983" s="177"/>
      <c r="BN983" s="206"/>
      <c r="DG983" s="176"/>
      <c r="DH983" s="177"/>
    </row>
    <row r="984" spans="1:112" ht="14.25" customHeight="1">
      <c r="A984" s="27">
        <v>41765.5</v>
      </c>
      <c r="B984" s="27" t="str">
        <f>MONTH(Table1[[#This Row],[Trading Interval]])&amp; "/" &amp; DAY(Table1[[#This Row],[Trading Interval]]) &amp; "/" &amp; YEAR(Table1[[#This Row],[Trading Interval]])</f>
        <v>5/7/2018</v>
      </c>
      <c r="C984" s="224">
        <f>CHOOSE(MONTH(Table1[[#This Row],[Date]]),1,1,1,2,2,2,3,3,3,4,4,4)</f>
        <v>2</v>
      </c>
      <c r="D984" s="27" t="str">
        <f>TEXT(Table1[[#This Row],[Date]],"mmmm")</f>
        <v>May</v>
      </c>
      <c r="E984" s="28">
        <v>2407.8819831791602</v>
      </c>
      <c r="F984" s="29">
        <v>93.445833333333297</v>
      </c>
      <c r="G984" s="30">
        <v>5</v>
      </c>
      <c r="H984" s="30" t="s">
        <v>64</v>
      </c>
      <c r="I984" s="262"/>
      <c r="BL984" s="178"/>
      <c r="BM984" s="179"/>
      <c r="BN984" s="207"/>
      <c r="DG984" s="178"/>
      <c r="DH984" s="179"/>
    </row>
    <row r="985" spans="1:112" ht="14.25" customHeight="1">
      <c r="A985" s="27">
        <v>41766</v>
      </c>
      <c r="B985" s="27" t="str">
        <f>MONTH(Table1[[#This Row],[Trading Interval]])&amp; "/" &amp; DAY(Table1[[#This Row],[Trading Interval]]) &amp; "/" &amp; YEAR(Table1[[#This Row],[Trading Interval]])</f>
        <v>5/8/2018</v>
      </c>
      <c r="C985" s="224">
        <f>CHOOSE(MONTH(Table1[[#This Row],[Date]]),1,1,1,2,2,2,3,3,3,4,4,4)</f>
        <v>2</v>
      </c>
      <c r="D985" s="27" t="str">
        <f>TEXT(Table1[[#This Row],[Date]],"mmmm")</f>
        <v>May</v>
      </c>
      <c r="E985" s="28">
        <v>2108.0878239458302</v>
      </c>
      <c r="F985" s="29">
        <v>98.274999999999906</v>
      </c>
      <c r="G985" s="30">
        <v>5</v>
      </c>
      <c r="H985" s="30" t="s">
        <v>64</v>
      </c>
      <c r="I985" s="262"/>
      <c r="BL985" s="176"/>
      <c r="BM985" s="177"/>
      <c r="BN985" s="206"/>
      <c r="DG985" s="176"/>
      <c r="DH985" s="177"/>
    </row>
    <row r="986" spans="1:112" ht="14.25" customHeight="1">
      <c r="A986" s="27">
        <v>41766.5</v>
      </c>
      <c r="B986" s="27" t="str">
        <f>MONTH(Table1[[#This Row],[Trading Interval]])&amp; "/" &amp; DAY(Table1[[#This Row],[Trading Interval]]) &amp; "/" &amp; YEAR(Table1[[#This Row],[Trading Interval]])</f>
        <v>5/8/2018</v>
      </c>
      <c r="C986" s="224">
        <f>CHOOSE(MONTH(Table1[[#This Row],[Date]]),1,1,1,2,2,2,3,3,3,4,4,4)</f>
        <v>2</v>
      </c>
      <c r="D986" s="27" t="str">
        <f>TEXT(Table1[[#This Row],[Date]],"mmmm")</f>
        <v>May</v>
      </c>
      <c r="E986" s="28">
        <v>2425.3941229549901</v>
      </c>
      <c r="F986" s="29">
        <v>94.355999999999995</v>
      </c>
      <c r="G986" s="30">
        <v>5</v>
      </c>
      <c r="H986" s="30" t="s">
        <v>64</v>
      </c>
      <c r="I986" s="262"/>
      <c r="BL986" s="178"/>
      <c r="BM986" s="179"/>
      <c r="BN986" s="207"/>
      <c r="DG986" s="178"/>
      <c r="DH986" s="179"/>
    </row>
    <row r="987" spans="1:112" ht="14.25" customHeight="1">
      <c r="A987" s="27">
        <v>41767</v>
      </c>
      <c r="B987" s="27" t="str">
        <f>MONTH(Table1[[#This Row],[Trading Interval]])&amp; "/" &amp; DAY(Table1[[#This Row],[Trading Interval]]) &amp; "/" &amp; YEAR(Table1[[#This Row],[Trading Interval]])</f>
        <v>5/9/2018</v>
      </c>
      <c r="C987" s="224">
        <f>CHOOSE(MONTH(Table1[[#This Row],[Date]]),1,1,1,2,2,2,3,3,3,4,4,4)</f>
        <v>2</v>
      </c>
      <c r="D987" s="27" t="str">
        <f>TEXT(Table1[[#This Row],[Date]],"mmmm")</f>
        <v>May</v>
      </c>
      <c r="E987" s="28">
        <v>2276.4651883285601</v>
      </c>
      <c r="F987" s="29">
        <v>93.0085714285714</v>
      </c>
      <c r="G987" s="30">
        <v>5</v>
      </c>
      <c r="H987" s="30" t="s">
        <v>64</v>
      </c>
      <c r="I987" s="262"/>
      <c r="BL987" s="176"/>
      <c r="BM987" s="177"/>
      <c r="BN987" s="206"/>
      <c r="DG987" s="176"/>
      <c r="DH987" s="177"/>
    </row>
    <row r="988" spans="1:112" ht="14.25" customHeight="1">
      <c r="A988" s="27">
        <v>41767.5</v>
      </c>
      <c r="B988" s="27" t="str">
        <f>MONTH(Table1[[#This Row],[Trading Interval]])&amp; "/" &amp; DAY(Table1[[#This Row],[Trading Interval]]) &amp; "/" &amp; YEAR(Table1[[#This Row],[Trading Interval]])</f>
        <v>5/9/2018</v>
      </c>
      <c r="C988" s="224">
        <f>CHOOSE(MONTH(Table1[[#This Row],[Date]]),1,1,1,2,2,2,3,3,3,4,4,4)</f>
        <v>2</v>
      </c>
      <c r="D988" s="27" t="str">
        <f>TEXT(Table1[[#This Row],[Date]],"mmmm")</f>
        <v>May</v>
      </c>
      <c r="E988" s="28">
        <v>2385.3081387208299</v>
      </c>
      <c r="F988" s="29">
        <v>94.266666666666595</v>
      </c>
      <c r="G988" s="30">
        <v>5</v>
      </c>
      <c r="H988" s="30" t="s">
        <v>64</v>
      </c>
      <c r="I988" s="262"/>
      <c r="BL988" s="178"/>
      <c r="BM988" s="179"/>
      <c r="BN988" s="207"/>
      <c r="DG988" s="178"/>
      <c r="DH988" s="179"/>
    </row>
    <row r="989" spans="1:112" ht="14.25" customHeight="1">
      <c r="A989" s="27">
        <v>41768</v>
      </c>
      <c r="B989" s="27" t="str">
        <f>MONTH(Table1[[#This Row],[Trading Interval]])&amp; "/" &amp; DAY(Table1[[#This Row],[Trading Interval]]) &amp; "/" &amp; YEAR(Table1[[#This Row],[Trading Interval]])</f>
        <v>5/10/2018</v>
      </c>
      <c r="C989" s="224">
        <f>CHOOSE(MONTH(Table1[[#This Row],[Date]]),1,1,1,2,2,2,3,3,3,4,4,4)</f>
        <v>2</v>
      </c>
      <c r="D989" s="27" t="str">
        <f>TEXT(Table1[[#This Row],[Date]],"mmmm")</f>
        <v>May</v>
      </c>
      <c r="E989" s="28">
        <v>2207.3602180749999</v>
      </c>
      <c r="F989" s="29">
        <v>94.058333333333294</v>
      </c>
      <c r="G989" s="30">
        <v>5</v>
      </c>
      <c r="H989" s="30" t="s">
        <v>64</v>
      </c>
      <c r="I989" s="262"/>
      <c r="BL989" s="176"/>
      <c r="BM989" s="177"/>
      <c r="BN989" s="206"/>
      <c r="DG989" s="176"/>
      <c r="DH989" s="177"/>
    </row>
    <row r="990" spans="1:112" ht="14.25" customHeight="1">
      <c r="A990" s="27">
        <v>41768.5</v>
      </c>
      <c r="B990" s="27" t="str">
        <f>MONTH(Table1[[#This Row],[Trading Interval]])&amp; "/" &amp; DAY(Table1[[#This Row],[Trading Interval]]) &amp; "/" &amp; YEAR(Table1[[#This Row],[Trading Interval]])</f>
        <v>5/10/2018</v>
      </c>
      <c r="C990" s="224">
        <f>CHOOSE(MONTH(Table1[[#This Row],[Date]]),1,1,1,2,2,2,3,3,3,4,4,4)</f>
        <v>2</v>
      </c>
      <c r="D990" s="27" t="str">
        <f>TEXT(Table1[[#This Row],[Date]],"mmmm")</f>
        <v>May</v>
      </c>
      <c r="E990" s="28">
        <v>2288.4663373499902</v>
      </c>
      <c r="F990" s="29">
        <v>94.706666666666607</v>
      </c>
      <c r="G990" s="30">
        <v>5</v>
      </c>
      <c r="H990" s="30" t="s">
        <v>64</v>
      </c>
      <c r="I990" s="262"/>
      <c r="BL990" s="178"/>
      <c r="BM990" s="179"/>
      <c r="BN990" s="207"/>
      <c r="DG990" s="178"/>
      <c r="DH990" s="179"/>
    </row>
    <row r="991" spans="1:112" ht="14.25" customHeight="1">
      <c r="A991" s="27">
        <v>41769</v>
      </c>
      <c r="B991" s="27" t="str">
        <f>MONTH(Table1[[#This Row],[Trading Interval]])&amp; "/" &amp; DAY(Table1[[#This Row],[Trading Interval]]) &amp; "/" &amp; YEAR(Table1[[#This Row],[Trading Interval]])</f>
        <v>5/11/2018</v>
      </c>
      <c r="C991" s="224">
        <f>CHOOSE(MONTH(Table1[[#This Row],[Date]]),1,1,1,2,2,2,3,3,3,4,4,4)</f>
        <v>2</v>
      </c>
      <c r="D991" s="27" t="str">
        <f>TEXT(Table1[[#This Row],[Date]],"mmmm")</f>
        <v>May</v>
      </c>
      <c r="E991" s="28">
        <v>2266.71607263332</v>
      </c>
      <c r="F991" s="29">
        <v>92.304999999999893</v>
      </c>
      <c r="G991" s="30">
        <v>5</v>
      </c>
      <c r="H991" s="30" t="s">
        <v>64</v>
      </c>
      <c r="I991" s="262"/>
      <c r="BL991" s="176"/>
      <c r="BM991" s="177"/>
      <c r="BN991" s="206"/>
      <c r="DG991" s="176"/>
      <c r="DH991" s="177"/>
    </row>
    <row r="992" spans="1:112" ht="14.25" customHeight="1">
      <c r="A992" s="27">
        <v>41769.5</v>
      </c>
      <c r="B992" s="27" t="str">
        <f>MONTH(Table1[[#This Row],[Trading Interval]])&amp; "/" &amp; DAY(Table1[[#This Row],[Trading Interval]]) &amp; "/" &amp; YEAR(Table1[[#This Row],[Trading Interval]])</f>
        <v>5/11/2018</v>
      </c>
      <c r="C992" s="224">
        <f>CHOOSE(MONTH(Table1[[#This Row],[Date]]),1,1,1,2,2,2,3,3,3,4,4,4)</f>
        <v>2</v>
      </c>
      <c r="D992" s="27" t="str">
        <f>TEXT(Table1[[#This Row],[Date]],"mmmm")</f>
        <v>May</v>
      </c>
      <c r="E992" s="28">
        <v>2149.3511236791601</v>
      </c>
      <c r="F992" s="29">
        <v>91.306666666666601</v>
      </c>
      <c r="G992" s="30">
        <v>5</v>
      </c>
      <c r="H992" s="30" t="s">
        <v>64</v>
      </c>
      <c r="I992" s="262"/>
      <c r="BL992" s="178"/>
      <c r="BM992" s="179"/>
      <c r="BN992" s="207"/>
      <c r="DG992" s="178"/>
      <c r="DH992" s="179"/>
    </row>
    <row r="993" spans="1:112" ht="14.25" customHeight="1">
      <c r="A993" s="27">
        <v>41770</v>
      </c>
      <c r="B993" s="27" t="str">
        <f>MONTH(Table1[[#This Row],[Trading Interval]])&amp; "/" &amp; DAY(Table1[[#This Row],[Trading Interval]]) &amp; "/" &amp; YEAR(Table1[[#This Row],[Trading Interval]])</f>
        <v>5/12/2018</v>
      </c>
      <c r="C993" s="224">
        <f>CHOOSE(MONTH(Table1[[#This Row],[Date]]),1,1,1,2,2,2,3,3,3,4,4,4)</f>
        <v>2</v>
      </c>
      <c r="D993" s="27" t="str">
        <f>TEXT(Table1[[#This Row],[Date]],"mmmm")</f>
        <v>May</v>
      </c>
      <c r="E993" s="28">
        <v>1762.31032626666</v>
      </c>
      <c r="F993" s="29">
        <v>90.8958333333333</v>
      </c>
      <c r="G993" s="30">
        <v>5</v>
      </c>
      <c r="H993" s="30" t="s">
        <v>64</v>
      </c>
      <c r="I993" s="262"/>
      <c r="BL993" s="176"/>
      <c r="BM993" s="177"/>
      <c r="BN993" s="206"/>
      <c r="DG993" s="176"/>
      <c r="DH993" s="177"/>
    </row>
    <row r="994" spans="1:112" ht="14.25" customHeight="1">
      <c r="A994" s="27">
        <v>41770.5</v>
      </c>
      <c r="B994" s="27" t="str">
        <f>MONTH(Table1[[#This Row],[Trading Interval]])&amp; "/" &amp; DAY(Table1[[#This Row],[Trading Interval]]) &amp; "/" &amp; YEAR(Table1[[#This Row],[Trading Interval]])</f>
        <v>5/12/2018</v>
      </c>
      <c r="C994" s="224">
        <f>CHOOSE(MONTH(Table1[[#This Row],[Date]]),1,1,1,2,2,2,3,3,3,4,4,4)</f>
        <v>2</v>
      </c>
      <c r="D994" s="27" t="str">
        <f>TEXT(Table1[[#This Row],[Date]],"mmmm")</f>
        <v>May</v>
      </c>
      <c r="E994" s="28">
        <v>2091.57613969166</v>
      </c>
      <c r="F994" s="29">
        <v>92.348333333333301</v>
      </c>
      <c r="G994" s="30">
        <v>5</v>
      </c>
      <c r="H994" s="30" t="s">
        <v>64</v>
      </c>
      <c r="I994" s="262"/>
      <c r="BL994" s="178"/>
      <c r="BM994" s="179"/>
      <c r="BN994" s="207"/>
      <c r="DG994" s="178"/>
      <c r="DH994" s="179"/>
    </row>
    <row r="995" spans="1:112" ht="14.25" customHeight="1">
      <c r="A995" s="27">
        <v>41771</v>
      </c>
      <c r="B995" s="27" t="str">
        <f>MONTH(Table1[[#This Row],[Trading Interval]])&amp; "/" &amp; DAY(Table1[[#This Row],[Trading Interval]]) &amp; "/" &amp; YEAR(Table1[[#This Row],[Trading Interval]])</f>
        <v>5/13/2018</v>
      </c>
      <c r="C995" s="224">
        <f>CHOOSE(MONTH(Table1[[#This Row],[Date]]),1,1,1,2,2,2,3,3,3,4,4,4)</f>
        <v>2</v>
      </c>
      <c r="D995" s="27" t="str">
        <f>TEXT(Table1[[#This Row],[Date]],"mmmm")</f>
        <v>May</v>
      </c>
      <c r="E995" s="28">
        <v>1767.7216455299899</v>
      </c>
      <c r="F995" s="29">
        <v>95.63</v>
      </c>
      <c r="G995" s="30">
        <v>5</v>
      </c>
      <c r="H995" s="30" t="s">
        <v>64</v>
      </c>
      <c r="I995" s="262"/>
      <c r="BL995" s="176"/>
      <c r="BM995" s="177"/>
      <c r="BN995" s="206"/>
      <c r="DG995" s="176"/>
      <c r="DH995" s="177"/>
    </row>
    <row r="996" spans="1:112" ht="14.25" customHeight="1">
      <c r="A996" s="27">
        <v>41771.5</v>
      </c>
      <c r="B996" s="27" t="str">
        <f>MONTH(Table1[[#This Row],[Trading Interval]])&amp; "/" &amp; DAY(Table1[[#This Row],[Trading Interval]]) &amp; "/" &amp; YEAR(Table1[[#This Row],[Trading Interval]])</f>
        <v>5/13/2018</v>
      </c>
      <c r="C996" s="224">
        <f>CHOOSE(MONTH(Table1[[#This Row],[Date]]),1,1,1,2,2,2,3,3,3,4,4,4)</f>
        <v>2</v>
      </c>
      <c r="D996" s="27" t="str">
        <f>TEXT(Table1[[#This Row],[Date]],"mmmm")</f>
        <v>May</v>
      </c>
      <c r="E996" s="28">
        <v>2194.2849347363599</v>
      </c>
      <c r="F996" s="29">
        <v>93.398181818181797</v>
      </c>
      <c r="G996" s="30">
        <v>5</v>
      </c>
      <c r="H996" s="30" t="s">
        <v>64</v>
      </c>
      <c r="I996" s="262"/>
      <c r="BL996" s="178"/>
      <c r="BM996" s="179"/>
      <c r="BN996" s="207"/>
      <c r="DG996" s="178"/>
      <c r="DH996" s="179"/>
    </row>
    <row r="997" spans="1:112" ht="14.25" customHeight="1">
      <c r="A997" s="27">
        <v>41772</v>
      </c>
      <c r="B997" s="27" t="str">
        <f>MONTH(Table1[[#This Row],[Trading Interval]])&amp; "/" &amp; DAY(Table1[[#This Row],[Trading Interval]]) &amp; "/" &amp; YEAR(Table1[[#This Row],[Trading Interval]])</f>
        <v>5/14/2018</v>
      </c>
      <c r="C997" s="224">
        <f>CHOOSE(MONTH(Table1[[#This Row],[Date]]),1,1,1,2,2,2,3,3,3,4,4,4)</f>
        <v>2</v>
      </c>
      <c r="D997" s="27" t="str">
        <f>TEXT(Table1[[#This Row],[Date]],"mmmm")</f>
        <v>May</v>
      </c>
      <c r="E997" s="28">
        <v>2256.8843618562501</v>
      </c>
      <c r="F997" s="29">
        <v>96.203749999999999</v>
      </c>
      <c r="G997" s="30">
        <v>5</v>
      </c>
      <c r="H997" s="30" t="s">
        <v>64</v>
      </c>
      <c r="I997" s="262"/>
      <c r="BL997" s="176"/>
      <c r="BM997" s="177"/>
      <c r="BN997" s="206"/>
      <c r="DG997" s="176"/>
      <c r="DH997" s="177"/>
    </row>
    <row r="998" spans="1:112" ht="14.25" customHeight="1">
      <c r="A998" s="27">
        <v>41772.5</v>
      </c>
      <c r="B998" s="27" t="str">
        <f>MONTH(Table1[[#This Row],[Trading Interval]])&amp; "/" &amp; DAY(Table1[[#This Row],[Trading Interval]]) &amp; "/" &amp; YEAR(Table1[[#This Row],[Trading Interval]])</f>
        <v>5/14/2018</v>
      </c>
      <c r="C998" s="224">
        <f>CHOOSE(MONTH(Table1[[#This Row],[Date]]),1,1,1,2,2,2,3,3,3,4,4,4)</f>
        <v>2</v>
      </c>
      <c r="D998" s="27" t="str">
        <f>TEXT(Table1[[#This Row],[Date]],"mmmm")</f>
        <v>May</v>
      </c>
      <c r="E998" s="28">
        <v>2440.1407365749901</v>
      </c>
      <c r="F998" s="29">
        <v>94.444166666666604</v>
      </c>
      <c r="G998" s="30">
        <v>5</v>
      </c>
      <c r="H998" s="30" t="s">
        <v>64</v>
      </c>
      <c r="I998" s="262"/>
      <c r="BL998" s="178"/>
      <c r="BM998" s="179"/>
      <c r="BN998" s="207"/>
      <c r="DG998" s="178"/>
      <c r="DH998" s="179"/>
    </row>
    <row r="999" spans="1:112" ht="14.25" customHeight="1">
      <c r="A999" s="27">
        <v>41773</v>
      </c>
      <c r="B999" s="27" t="str">
        <f>MONTH(Table1[[#This Row],[Trading Interval]])&amp; "/" &amp; DAY(Table1[[#This Row],[Trading Interval]]) &amp; "/" &amp; YEAR(Table1[[#This Row],[Trading Interval]])</f>
        <v>5/15/2018</v>
      </c>
      <c r="C999" s="224">
        <f>CHOOSE(MONTH(Table1[[#This Row],[Date]]),1,1,1,2,2,2,3,3,3,4,4,4)</f>
        <v>2</v>
      </c>
      <c r="D999" s="27" t="str">
        <f>TEXT(Table1[[#This Row],[Date]],"mmmm")</f>
        <v>May</v>
      </c>
      <c r="E999" s="28">
        <v>2054.2260679208298</v>
      </c>
      <c r="F999" s="29">
        <v>92.017499999999998</v>
      </c>
      <c r="G999" s="30">
        <v>5</v>
      </c>
      <c r="H999" s="30" t="s">
        <v>64</v>
      </c>
      <c r="I999" s="262"/>
      <c r="BL999" s="176"/>
      <c r="BM999" s="177"/>
      <c r="BN999" s="206"/>
      <c r="DG999" s="176"/>
      <c r="DH999" s="177"/>
    </row>
    <row r="1000" spans="1:112" ht="14.25" customHeight="1">
      <c r="A1000" s="27">
        <v>41773.5</v>
      </c>
      <c r="B1000" s="27" t="str">
        <f>MONTH(Table1[[#This Row],[Trading Interval]])&amp; "/" &amp; DAY(Table1[[#This Row],[Trading Interval]]) &amp; "/" &amp; YEAR(Table1[[#This Row],[Trading Interval]])</f>
        <v>5/15/2018</v>
      </c>
      <c r="C1000" s="224">
        <f>CHOOSE(MONTH(Table1[[#This Row],[Date]]),1,1,1,2,2,2,3,3,3,4,4,4)</f>
        <v>2</v>
      </c>
      <c r="D1000" s="27" t="str">
        <f>TEXT(Table1[[#This Row],[Date]],"mmmm")</f>
        <v>May</v>
      </c>
      <c r="E1000" s="28">
        <v>2363.7651461291598</v>
      </c>
      <c r="F1000" s="29">
        <v>95.212499999999906</v>
      </c>
      <c r="G1000" s="30">
        <v>5</v>
      </c>
      <c r="H1000" s="30" t="s">
        <v>64</v>
      </c>
      <c r="I1000" s="262"/>
      <c r="BL1000" s="178"/>
      <c r="BM1000" s="179"/>
      <c r="BN1000" s="207"/>
      <c r="DG1000" s="178"/>
      <c r="DH1000" s="179"/>
    </row>
    <row r="1001" spans="1:112" ht="14.25" customHeight="1">
      <c r="A1001" s="27">
        <v>41774</v>
      </c>
      <c r="B1001" s="27" t="str">
        <f>MONTH(Table1[[#This Row],[Trading Interval]])&amp; "/" &amp; DAY(Table1[[#This Row],[Trading Interval]]) &amp; "/" &amp; YEAR(Table1[[#This Row],[Trading Interval]])</f>
        <v>5/16/2018</v>
      </c>
      <c r="C1001" s="224">
        <f>CHOOSE(MONTH(Table1[[#This Row],[Date]]),1,1,1,2,2,2,3,3,3,4,4,4)</f>
        <v>2</v>
      </c>
      <c r="D1001" s="27" t="str">
        <f>TEXT(Table1[[#This Row],[Date]],"mmmm")</f>
        <v>May</v>
      </c>
      <c r="E1001" s="28">
        <v>2197.8695865333302</v>
      </c>
      <c r="F1001" s="29">
        <v>95.262222222222206</v>
      </c>
      <c r="G1001" s="30">
        <v>5</v>
      </c>
      <c r="H1001" s="30" t="s">
        <v>64</v>
      </c>
      <c r="I1001" s="262"/>
      <c r="BL1001" s="176"/>
      <c r="BM1001" s="177"/>
      <c r="BN1001" s="206"/>
      <c r="DG1001" s="176"/>
      <c r="DH1001" s="177"/>
    </row>
    <row r="1002" spans="1:112" ht="14.25" customHeight="1">
      <c r="A1002" s="27">
        <v>41774.5</v>
      </c>
      <c r="B1002" s="27" t="str">
        <f>MONTH(Table1[[#This Row],[Trading Interval]])&amp; "/" &amp; DAY(Table1[[#This Row],[Trading Interval]]) &amp; "/" &amp; YEAR(Table1[[#This Row],[Trading Interval]])</f>
        <v>5/16/2018</v>
      </c>
      <c r="C1002" s="224">
        <f>CHOOSE(MONTH(Table1[[#This Row],[Date]]),1,1,1,2,2,2,3,3,3,4,4,4)</f>
        <v>2</v>
      </c>
      <c r="D1002" s="27" t="str">
        <f>TEXT(Table1[[#This Row],[Date]],"mmmm")</f>
        <v>May</v>
      </c>
      <c r="E1002" s="28">
        <v>2418.2252856916598</v>
      </c>
      <c r="F1002" s="29">
        <v>92.738333333333301</v>
      </c>
      <c r="G1002" s="30">
        <v>5</v>
      </c>
      <c r="H1002" s="30" t="s">
        <v>64</v>
      </c>
      <c r="I1002" s="262"/>
      <c r="BL1002" s="178"/>
      <c r="BM1002" s="179"/>
      <c r="BN1002" s="207"/>
      <c r="DG1002" s="178"/>
      <c r="DH1002" s="179"/>
    </row>
    <row r="1003" spans="1:112" ht="14.25" customHeight="1">
      <c r="A1003" s="27">
        <v>41775</v>
      </c>
      <c r="B1003" s="27" t="str">
        <f>MONTH(Table1[[#This Row],[Trading Interval]])&amp; "/" &amp; DAY(Table1[[#This Row],[Trading Interval]]) &amp; "/" &amp; YEAR(Table1[[#This Row],[Trading Interval]])</f>
        <v>5/17/2018</v>
      </c>
      <c r="C1003" s="224">
        <f>CHOOSE(MONTH(Table1[[#This Row],[Date]]),1,1,1,2,2,2,3,3,3,4,4,4)</f>
        <v>2</v>
      </c>
      <c r="D1003" s="27" t="str">
        <f>TEXT(Table1[[#This Row],[Date]],"mmmm")</f>
        <v>May</v>
      </c>
      <c r="E1003" s="28">
        <v>2219.37749874375</v>
      </c>
      <c r="F1003" s="29">
        <v>96.783749999999998</v>
      </c>
      <c r="G1003" s="30">
        <v>5</v>
      </c>
      <c r="H1003" s="30" t="s">
        <v>64</v>
      </c>
      <c r="I1003" s="262"/>
      <c r="BL1003" s="176"/>
      <c r="BM1003" s="177"/>
      <c r="BN1003" s="206"/>
      <c r="DG1003" s="176"/>
      <c r="DH1003" s="177"/>
    </row>
    <row r="1004" spans="1:112" ht="14.25" customHeight="1">
      <c r="A1004" s="27">
        <v>41775.5</v>
      </c>
      <c r="B1004" s="27" t="str">
        <f>MONTH(Table1[[#This Row],[Trading Interval]])&amp; "/" &amp; DAY(Table1[[#This Row],[Trading Interval]]) &amp; "/" &amp; YEAR(Table1[[#This Row],[Trading Interval]])</f>
        <v>5/17/2018</v>
      </c>
      <c r="C1004" s="224">
        <f>CHOOSE(MONTH(Table1[[#This Row],[Date]]),1,1,1,2,2,2,3,3,3,4,4,4)</f>
        <v>2</v>
      </c>
      <c r="D1004" s="27" t="str">
        <f>TEXT(Table1[[#This Row],[Date]],"mmmm")</f>
        <v>May</v>
      </c>
      <c r="E1004" s="28">
        <v>2426.06493250416</v>
      </c>
      <c r="F1004" s="29">
        <v>94.048333333333304</v>
      </c>
      <c r="G1004" s="30">
        <v>5</v>
      </c>
      <c r="H1004" s="30" t="s">
        <v>64</v>
      </c>
      <c r="I1004" s="262"/>
      <c r="BL1004" s="178"/>
      <c r="BM1004" s="179"/>
      <c r="BN1004" s="207"/>
      <c r="DG1004" s="178"/>
      <c r="DH1004" s="179"/>
    </row>
    <row r="1005" spans="1:112" ht="14.25" customHeight="1">
      <c r="A1005" s="27">
        <v>41776</v>
      </c>
      <c r="B1005" s="27" t="str">
        <f>MONTH(Table1[[#This Row],[Trading Interval]])&amp; "/" &amp; DAY(Table1[[#This Row],[Trading Interval]]) &amp; "/" &amp; YEAR(Table1[[#This Row],[Trading Interval]])</f>
        <v>5/18/2018</v>
      </c>
      <c r="C1005" s="224">
        <f>CHOOSE(MONTH(Table1[[#This Row],[Date]]),1,1,1,2,2,2,3,3,3,4,4,4)</f>
        <v>2</v>
      </c>
      <c r="D1005" s="27" t="str">
        <f>TEXT(Table1[[#This Row],[Date]],"mmmm")</f>
        <v>May</v>
      </c>
      <c r="E1005" s="28">
        <v>2061.1680646954501</v>
      </c>
      <c r="F1005" s="29">
        <v>91.727272727272705</v>
      </c>
      <c r="G1005" s="30">
        <v>5</v>
      </c>
      <c r="H1005" s="30" t="s">
        <v>64</v>
      </c>
      <c r="I1005" s="262"/>
      <c r="BL1005" s="176"/>
      <c r="BM1005" s="177"/>
      <c r="BN1005" s="206"/>
      <c r="DG1005" s="176"/>
      <c r="DH1005" s="177"/>
    </row>
    <row r="1006" spans="1:112" ht="14.25" customHeight="1">
      <c r="A1006" s="27">
        <v>41776.5</v>
      </c>
      <c r="B1006" s="27" t="str">
        <f>MONTH(Table1[[#This Row],[Trading Interval]])&amp; "/" &amp; DAY(Table1[[#This Row],[Trading Interval]]) &amp; "/" &amp; YEAR(Table1[[#This Row],[Trading Interval]])</f>
        <v>5/18/2018</v>
      </c>
      <c r="C1006" s="224">
        <f>CHOOSE(MONTH(Table1[[#This Row],[Date]]),1,1,1,2,2,2,3,3,3,4,4,4)</f>
        <v>2</v>
      </c>
      <c r="D1006" s="27" t="str">
        <f>TEXT(Table1[[#This Row],[Date]],"mmmm")</f>
        <v>May</v>
      </c>
      <c r="E1006" s="28">
        <v>2398.4183871208202</v>
      </c>
      <c r="F1006" s="29">
        <v>92.79</v>
      </c>
      <c r="G1006" s="30">
        <v>5</v>
      </c>
      <c r="H1006" s="30" t="s">
        <v>64</v>
      </c>
      <c r="I1006" s="262"/>
      <c r="BL1006" s="178"/>
      <c r="BM1006" s="179"/>
      <c r="BN1006" s="207"/>
      <c r="DG1006" s="178"/>
      <c r="DH1006" s="179"/>
    </row>
    <row r="1007" spans="1:112" ht="14.25" customHeight="1">
      <c r="A1007" s="27">
        <v>41777</v>
      </c>
      <c r="B1007" s="27" t="str">
        <f>MONTH(Table1[[#This Row],[Trading Interval]])&amp; "/" &amp; DAY(Table1[[#This Row],[Trading Interval]]) &amp; "/" &amp; YEAR(Table1[[#This Row],[Trading Interval]])</f>
        <v>5/19/2018</v>
      </c>
      <c r="C1007" s="224">
        <f>CHOOSE(MONTH(Table1[[#This Row],[Date]]),1,1,1,2,2,2,3,3,3,4,4,4)</f>
        <v>2</v>
      </c>
      <c r="D1007" s="27" t="str">
        <f>TEXT(Table1[[#This Row],[Date]],"mmmm")</f>
        <v>May</v>
      </c>
      <c r="E1007" s="28">
        <v>1932.5191484818099</v>
      </c>
      <c r="F1007" s="29">
        <v>91.99</v>
      </c>
      <c r="G1007" s="30">
        <v>5</v>
      </c>
      <c r="H1007" s="30" t="s">
        <v>64</v>
      </c>
      <c r="I1007" s="262"/>
      <c r="BL1007" s="176"/>
      <c r="BM1007" s="177"/>
      <c r="BN1007" s="206"/>
      <c r="DG1007" s="176"/>
      <c r="DH1007" s="177"/>
    </row>
    <row r="1008" spans="1:112" ht="14.25" customHeight="1">
      <c r="A1008" s="27">
        <v>41777.5</v>
      </c>
      <c r="B1008" s="27" t="str">
        <f>MONTH(Table1[[#This Row],[Trading Interval]])&amp; "/" &amp; DAY(Table1[[#This Row],[Trading Interval]]) &amp; "/" &amp; YEAR(Table1[[#This Row],[Trading Interval]])</f>
        <v>5/19/2018</v>
      </c>
      <c r="C1008" s="224">
        <f>CHOOSE(MONTH(Table1[[#This Row],[Date]]),1,1,1,2,2,2,3,3,3,4,4,4)</f>
        <v>2</v>
      </c>
      <c r="D1008" s="27" t="str">
        <f>TEXT(Table1[[#This Row],[Date]],"mmmm")</f>
        <v>May</v>
      </c>
      <c r="E1008" s="28">
        <v>2209.34832387499</v>
      </c>
      <c r="F1008" s="29">
        <v>90.05</v>
      </c>
      <c r="G1008" s="30">
        <v>5</v>
      </c>
      <c r="H1008" s="30" t="s">
        <v>64</v>
      </c>
      <c r="I1008" s="262"/>
      <c r="BL1008" s="178"/>
      <c r="BM1008" s="179"/>
      <c r="BN1008" s="207"/>
      <c r="DG1008" s="178"/>
      <c r="DH1008" s="179"/>
    </row>
    <row r="1009" spans="1:112" ht="14.25" customHeight="1">
      <c r="A1009" s="27">
        <v>41778</v>
      </c>
      <c r="B1009" s="27" t="str">
        <f>MONTH(Table1[[#This Row],[Trading Interval]])&amp; "/" &amp; DAY(Table1[[#This Row],[Trading Interval]]) &amp; "/" &amp; YEAR(Table1[[#This Row],[Trading Interval]])</f>
        <v>5/20/2018</v>
      </c>
      <c r="C1009" s="224">
        <f>CHOOSE(MONTH(Table1[[#This Row],[Date]]),1,1,1,2,2,2,3,3,3,4,4,4)</f>
        <v>2</v>
      </c>
      <c r="D1009" s="27" t="str">
        <f>TEXT(Table1[[#This Row],[Date]],"mmmm")</f>
        <v>May</v>
      </c>
      <c r="E1009" s="28">
        <v>1804.0047631083301</v>
      </c>
      <c r="F1009" s="29">
        <v>93.491666666666603</v>
      </c>
      <c r="G1009" s="30">
        <v>5</v>
      </c>
      <c r="H1009" s="30" t="s">
        <v>64</v>
      </c>
      <c r="I1009" s="262"/>
      <c r="BL1009" s="176"/>
      <c r="BM1009" s="177"/>
      <c r="BN1009" s="206"/>
      <c r="DG1009" s="176"/>
      <c r="DH1009" s="177"/>
    </row>
    <row r="1010" spans="1:112" ht="14.25" customHeight="1">
      <c r="A1010" s="27">
        <v>41778.5</v>
      </c>
      <c r="B1010" s="27" t="str">
        <f>MONTH(Table1[[#This Row],[Trading Interval]])&amp; "/" &amp; DAY(Table1[[#This Row],[Trading Interval]]) &amp; "/" &amp; YEAR(Table1[[#This Row],[Trading Interval]])</f>
        <v>5/20/2018</v>
      </c>
      <c r="C1010" s="224">
        <f>CHOOSE(MONTH(Table1[[#This Row],[Date]]),1,1,1,2,2,2,3,3,3,4,4,4)</f>
        <v>2</v>
      </c>
      <c r="D1010" s="27" t="str">
        <f>TEXT(Table1[[#This Row],[Date]],"mmmm")</f>
        <v>May</v>
      </c>
      <c r="E1010" s="28">
        <v>2239.4996949791598</v>
      </c>
      <c r="F1010" s="29">
        <v>90.999166666666596</v>
      </c>
      <c r="G1010" s="30">
        <v>5</v>
      </c>
      <c r="H1010" s="30" t="s">
        <v>64</v>
      </c>
      <c r="I1010" s="262"/>
      <c r="BL1010" s="178"/>
      <c r="BM1010" s="179"/>
      <c r="BN1010" s="207"/>
      <c r="DG1010" s="178"/>
      <c r="DH1010" s="179"/>
    </row>
    <row r="1011" spans="1:112" ht="14.25" customHeight="1">
      <c r="A1011" s="27">
        <v>41779</v>
      </c>
      <c r="B1011" s="27" t="str">
        <f>MONTH(Table1[[#This Row],[Trading Interval]])&amp; "/" &amp; DAY(Table1[[#This Row],[Trading Interval]]) &amp; "/" &amp; YEAR(Table1[[#This Row],[Trading Interval]])</f>
        <v>5/21/2018</v>
      </c>
      <c r="C1011" s="224">
        <f>CHOOSE(MONTH(Table1[[#This Row],[Date]]),1,1,1,2,2,2,3,3,3,4,4,4)</f>
        <v>2</v>
      </c>
      <c r="D1011" s="27" t="str">
        <f>TEXT(Table1[[#This Row],[Date]],"mmmm")</f>
        <v>May</v>
      </c>
      <c r="E1011" s="28">
        <v>2215.2909385708299</v>
      </c>
      <c r="F1011" s="29">
        <v>93.266666666666595</v>
      </c>
      <c r="G1011" s="30">
        <v>5</v>
      </c>
      <c r="H1011" s="30" t="s">
        <v>64</v>
      </c>
      <c r="I1011" s="262"/>
      <c r="BL1011" s="176"/>
      <c r="BM1011" s="177"/>
      <c r="BN1011" s="206"/>
      <c r="DG1011" s="176"/>
      <c r="DH1011" s="177"/>
    </row>
    <row r="1012" spans="1:112" ht="14.25" customHeight="1">
      <c r="A1012" s="27">
        <v>41779.5</v>
      </c>
      <c r="B1012" s="27" t="str">
        <f>MONTH(Table1[[#This Row],[Trading Interval]])&amp; "/" &amp; DAY(Table1[[#This Row],[Trading Interval]]) &amp; "/" &amp; YEAR(Table1[[#This Row],[Trading Interval]])</f>
        <v>5/21/2018</v>
      </c>
      <c r="C1012" s="224">
        <f>CHOOSE(MONTH(Table1[[#This Row],[Date]]),1,1,1,2,2,2,3,3,3,4,4,4)</f>
        <v>2</v>
      </c>
      <c r="D1012" s="27" t="str">
        <f>TEXT(Table1[[#This Row],[Date]],"mmmm")</f>
        <v>May</v>
      </c>
      <c r="E1012" s="28">
        <v>2526.5955351749899</v>
      </c>
      <c r="F1012" s="29">
        <v>91.999166666666596</v>
      </c>
      <c r="G1012" s="30">
        <v>5</v>
      </c>
      <c r="H1012" s="30" t="s">
        <v>64</v>
      </c>
      <c r="I1012" s="262"/>
      <c r="BL1012" s="178"/>
      <c r="BM1012" s="179"/>
      <c r="BN1012" s="207"/>
      <c r="DG1012" s="178"/>
      <c r="DH1012" s="179"/>
    </row>
    <row r="1013" spans="1:112" ht="14.25" customHeight="1">
      <c r="A1013" s="27">
        <v>41780</v>
      </c>
      <c r="B1013" s="27" t="str">
        <f>MONTH(Table1[[#This Row],[Trading Interval]])&amp; "/" &amp; DAY(Table1[[#This Row],[Trading Interval]]) &amp; "/" &amp; YEAR(Table1[[#This Row],[Trading Interval]])</f>
        <v>5/22/2018</v>
      </c>
      <c r="C1013" s="224">
        <f>CHOOSE(MONTH(Table1[[#This Row],[Date]]),1,1,1,2,2,2,3,3,3,4,4,4)</f>
        <v>2</v>
      </c>
      <c r="D1013" s="27" t="str">
        <f>TEXT(Table1[[#This Row],[Date]],"mmmm")</f>
        <v>May</v>
      </c>
      <c r="E1013" s="28">
        <v>2102.5246024374901</v>
      </c>
      <c r="F1013" s="29">
        <v>90.307500000000005</v>
      </c>
      <c r="G1013" s="30">
        <v>5</v>
      </c>
      <c r="H1013" s="30" t="s">
        <v>64</v>
      </c>
      <c r="I1013" s="262"/>
      <c r="BL1013" s="176"/>
      <c r="BM1013" s="177"/>
      <c r="BN1013" s="206"/>
      <c r="DG1013" s="176"/>
      <c r="DH1013" s="177"/>
    </row>
    <row r="1014" spans="1:112" ht="14.25" customHeight="1">
      <c r="A1014" s="27">
        <v>41780.5</v>
      </c>
      <c r="B1014" s="27" t="str">
        <f>MONTH(Table1[[#This Row],[Trading Interval]])&amp; "/" &amp; DAY(Table1[[#This Row],[Trading Interval]]) &amp; "/" &amp; YEAR(Table1[[#This Row],[Trading Interval]])</f>
        <v>5/22/2018</v>
      </c>
      <c r="C1014" s="224">
        <f>CHOOSE(MONTH(Table1[[#This Row],[Date]]),1,1,1,2,2,2,3,3,3,4,4,4)</f>
        <v>2</v>
      </c>
      <c r="D1014" s="27" t="str">
        <f>TEXT(Table1[[#This Row],[Date]],"mmmm")</f>
        <v>May</v>
      </c>
      <c r="E1014" s="28">
        <v>2350.89282996666</v>
      </c>
      <c r="F1014" s="29">
        <v>91.424166666666594</v>
      </c>
      <c r="G1014" s="30">
        <v>5</v>
      </c>
      <c r="H1014" s="30" t="s">
        <v>64</v>
      </c>
      <c r="I1014" s="262"/>
      <c r="BL1014" s="178"/>
      <c r="BM1014" s="179"/>
      <c r="BN1014" s="207"/>
      <c r="DG1014" s="178"/>
      <c r="DH1014" s="179"/>
    </row>
    <row r="1015" spans="1:112" ht="14.25" customHeight="1">
      <c r="A1015" s="27">
        <v>41781</v>
      </c>
      <c r="B1015" s="27" t="str">
        <f>MONTH(Table1[[#This Row],[Trading Interval]])&amp; "/" &amp; DAY(Table1[[#This Row],[Trading Interval]]) &amp; "/" &amp; YEAR(Table1[[#This Row],[Trading Interval]])</f>
        <v>5/23/2018</v>
      </c>
      <c r="C1015" s="224">
        <f>CHOOSE(MONTH(Table1[[#This Row],[Date]]),1,1,1,2,2,2,3,3,3,4,4,4)</f>
        <v>2</v>
      </c>
      <c r="D1015" s="27" t="str">
        <f>TEXT(Table1[[#This Row],[Date]],"mmmm")</f>
        <v>May</v>
      </c>
      <c r="E1015" s="28">
        <v>2121.1059986833302</v>
      </c>
      <c r="F1015" s="29">
        <v>92.987499999999997</v>
      </c>
      <c r="G1015" s="30">
        <v>5</v>
      </c>
      <c r="H1015" s="30" t="s">
        <v>64</v>
      </c>
      <c r="I1015" s="262"/>
      <c r="BL1015" s="176"/>
      <c r="BM1015" s="177"/>
      <c r="BN1015" s="206"/>
      <c r="DG1015" s="176"/>
      <c r="DH1015" s="177"/>
    </row>
    <row r="1016" spans="1:112" ht="14.25" customHeight="1">
      <c r="A1016" s="27">
        <v>41781.5</v>
      </c>
      <c r="B1016" s="27" t="str">
        <f>MONTH(Table1[[#This Row],[Trading Interval]])&amp; "/" &amp; DAY(Table1[[#This Row],[Trading Interval]]) &amp; "/" &amp; YEAR(Table1[[#This Row],[Trading Interval]])</f>
        <v>5/23/2018</v>
      </c>
      <c r="C1016" s="224">
        <f>CHOOSE(MONTH(Table1[[#This Row],[Date]]),1,1,1,2,2,2,3,3,3,4,4,4)</f>
        <v>2</v>
      </c>
      <c r="D1016" s="27" t="str">
        <f>TEXT(Table1[[#This Row],[Date]],"mmmm")</f>
        <v>May</v>
      </c>
      <c r="E1016" s="28">
        <v>2473.74528315416</v>
      </c>
      <c r="F1016" s="29">
        <v>96.709166666666604</v>
      </c>
      <c r="G1016" s="30">
        <v>5</v>
      </c>
      <c r="H1016" s="30" t="s">
        <v>64</v>
      </c>
      <c r="I1016" s="262"/>
      <c r="BL1016" s="178"/>
      <c r="BM1016" s="179"/>
      <c r="BN1016" s="207"/>
      <c r="DG1016" s="178"/>
      <c r="DH1016" s="179"/>
    </row>
    <row r="1017" spans="1:112" ht="14.25" customHeight="1">
      <c r="A1017" s="27">
        <v>41782</v>
      </c>
      <c r="B1017" s="27" t="str">
        <f>MONTH(Table1[[#This Row],[Trading Interval]])&amp; "/" &amp; DAY(Table1[[#This Row],[Trading Interval]]) &amp; "/" &amp; YEAR(Table1[[#This Row],[Trading Interval]])</f>
        <v>5/24/2018</v>
      </c>
      <c r="C1017" s="224">
        <f>CHOOSE(MONTH(Table1[[#This Row],[Date]]),1,1,1,2,2,2,3,3,3,4,4,4)</f>
        <v>2</v>
      </c>
      <c r="D1017" s="27" t="str">
        <f>TEXT(Table1[[#This Row],[Date]],"mmmm")</f>
        <v>May</v>
      </c>
      <c r="E1017" s="28">
        <v>2153.7002823791599</v>
      </c>
      <c r="F1017" s="29">
        <v>94.152500000000003</v>
      </c>
      <c r="G1017" s="30">
        <v>5</v>
      </c>
      <c r="H1017" s="30" t="s">
        <v>64</v>
      </c>
      <c r="I1017" s="262"/>
      <c r="BL1017" s="176"/>
      <c r="BM1017" s="177"/>
      <c r="BN1017" s="206"/>
      <c r="DG1017" s="176"/>
      <c r="DH1017" s="177"/>
    </row>
    <row r="1018" spans="1:112" ht="14.25" customHeight="1">
      <c r="A1018" s="27">
        <v>41782.5</v>
      </c>
      <c r="B1018" s="27" t="str">
        <f>MONTH(Table1[[#This Row],[Trading Interval]])&amp; "/" &amp; DAY(Table1[[#This Row],[Trading Interval]]) &amp; "/" &amp; YEAR(Table1[[#This Row],[Trading Interval]])</f>
        <v>5/24/2018</v>
      </c>
      <c r="C1018" s="224">
        <f>CHOOSE(MONTH(Table1[[#This Row],[Date]]),1,1,1,2,2,2,3,3,3,4,4,4)</f>
        <v>2</v>
      </c>
      <c r="D1018" s="27" t="str">
        <f>TEXT(Table1[[#This Row],[Date]],"mmmm")</f>
        <v>May</v>
      </c>
      <c r="E1018" s="28">
        <v>2502.3010268374901</v>
      </c>
      <c r="F1018" s="29">
        <v>94.873333333333306</v>
      </c>
      <c r="G1018" s="30">
        <v>5</v>
      </c>
      <c r="H1018" s="30" t="s">
        <v>64</v>
      </c>
      <c r="I1018" s="262"/>
      <c r="BL1018" s="178"/>
      <c r="BM1018" s="179"/>
      <c r="BN1018" s="207"/>
      <c r="DG1018" s="178"/>
      <c r="DH1018" s="179"/>
    </row>
    <row r="1019" spans="1:112" ht="14.25" customHeight="1">
      <c r="A1019" s="27">
        <v>41783</v>
      </c>
      <c r="B1019" s="27" t="str">
        <f>MONTH(Table1[[#This Row],[Trading Interval]])&amp; "/" &amp; DAY(Table1[[#This Row],[Trading Interval]]) &amp; "/" &amp; YEAR(Table1[[#This Row],[Trading Interval]])</f>
        <v>5/25/2018</v>
      </c>
      <c r="C1019" s="224">
        <f>CHOOSE(MONTH(Table1[[#This Row],[Date]]),1,1,1,2,2,2,3,3,3,4,4,4)</f>
        <v>2</v>
      </c>
      <c r="D1019" s="27" t="str">
        <f>TEXT(Table1[[#This Row],[Date]],"mmmm")</f>
        <v>May</v>
      </c>
      <c r="E1019" s="28">
        <v>2305.6693803666599</v>
      </c>
      <c r="F1019" s="29">
        <v>95.133333333333297</v>
      </c>
      <c r="G1019" s="30">
        <v>5</v>
      </c>
      <c r="H1019" s="30" t="s">
        <v>64</v>
      </c>
      <c r="I1019" s="262"/>
      <c r="BL1019" s="176"/>
      <c r="BM1019" s="177"/>
      <c r="BN1019" s="206"/>
      <c r="DG1019" s="176"/>
      <c r="DH1019" s="177"/>
    </row>
    <row r="1020" spans="1:112" ht="14.25" customHeight="1">
      <c r="A1020" s="27">
        <v>41783.5</v>
      </c>
      <c r="B1020" s="27" t="str">
        <f>MONTH(Table1[[#This Row],[Trading Interval]])&amp; "/" &amp; DAY(Table1[[#This Row],[Trading Interval]]) &amp; "/" &amp; YEAR(Table1[[#This Row],[Trading Interval]])</f>
        <v>5/25/2018</v>
      </c>
      <c r="C1020" s="224">
        <f>CHOOSE(MONTH(Table1[[#This Row],[Date]]),1,1,1,2,2,2,3,3,3,4,4,4)</f>
        <v>2</v>
      </c>
      <c r="D1020" s="27" t="str">
        <f>TEXT(Table1[[#This Row],[Date]],"mmmm")</f>
        <v>May</v>
      </c>
      <c r="E1020" s="28">
        <v>2412.1884145583299</v>
      </c>
      <c r="F1020" s="29">
        <v>93.0208333333333</v>
      </c>
      <c r="G1020" s="30">
        <v>5</v>
      </c>
      <c r="H1020" s="30" t="s">
        <v>64</v>
      </c>
      <c r="I1020" s="262"/>
      <c r="BL1020" s="178"/>
      <c r="BM1020" s="179"/>
      <c r="BN1020" s="207"/>
      <c r="DG1020" s="178"/>
      <c r="DH1020" s="179"/>
    </row>
    <row r="1021" spans="1:112" ht="14.25" customHeight="1">
      <c r="A1021" s="27">
        <v>41784</v>
      </c>
      <c r="B1021" s="27" t="str">
        <f>MONTH(Table1[[#This Row],[Trading Interval]])&amp; "/" &amp; DAY(Table1[[#This Row],[Trading Interval]]) &amp; "/" &amp; YEAR(Table1[[#This Row],[Trading Interval]])</f>
        <v>5/26/2018</v>
      </c>
      <c r="C1021" s="224">
        <f>CHOOSE(MONTH(Table1[[#This Row],[Date]]),1,1,1,2,2,2,3,3,3,4,4,4)</f>
        <v>2</v>
      </c>
      <c r="D1021" s="27" t="str">
        <f>TEXT(Table1[[#This Row],[Date]],"mmmm")</f>
        <v>May</v>
      </c>
      <c r="E1021" s="28">
        <v>2151.8897925285601</v>
      </c>
      <c r="F1021" s="29">
        <v>96.294285714285706</v>
      </c>
      <c r="G1021" s="30">
        <v>5</v>
      </c>
      <c r="H1021" s="30" t="s">
        <v>64</v>
      </c>
      <c r="I1021" s="262"/>
      <c r="BL1021" s="176"/>
      <c r="BM1021" s="177"/>
      <c r="BN1021" s="206"/>
      <c r="DG1021" s="176"/>
      <c r="DH1021" s="177"/>
    </row>
    <row r="1022" spans="1:112" ht="14.25" customHeight="1">
      <c r="A1022" s="27">
        <v>41784.5</v>
      </c>
      <c r="B1022" s="27" t="str">
        <f>MONTH(Table1[[#This Row],[Trading Interval]])&amp; "/" &amp; DAY(Table1[[#This Row],[Trading Interval]]) &amp; "/" &amp; YEAR(Table1[[#This Row],[Trading Interval]])</f>
        <v>5/26/2018</v>
      </c>
      <c r="C1022" s="224">
        <f>CHOOSE(MONTH(Table1[[#This Row],[Date]]),1,1,1,2,2,2,3,3,3,4,4,4)</f>
        <v>2</v>
      </c>
      <c r="D1022" s="27" t="str">
        <f>TEXT(Table1[[#This Row],[Date]],"mmmm")</f>
        <v>May</v>
      </c>
      <c r="E1022" s="28">
        <v>2256.65196733333</v>
      </c>
      <c r="F1022" s="29">
        <v>94.922499999999999</v>
      </c>
      <c r="G1022" s="30">
        <v>5</v>
      </c>
      <c r="H1022" s="30" t="s">
        <v>64</v>
      </c>
      <c r="I1022" s="262"/>
      <c r="BL1022" s="178"/>
      <c r="BM1022" s="179"/>
      <c r="BN1022" s="207"/>
      <c r="DG1022" s="178"/>
      <c r="DH1022" s="179"/>
    </row>
    <row r="1023" spans="1:112" ht="14.25" customHeight="1">
      <c r="A1023" s="27">
        <v>41785</v>
      </c>
      <c r="B1023" s="27" t="str">
        <f>MONTH(Table1[[#This Row],[Trading Interval]])&amp; "/" &amp; DAY(Table1[[#This Row],[Trading Interval]]) &amp; "/" &amp; YEAR(Table1[[#This Row],[Trading Interval]])</f>
        <v>5/27/2018</v>
      </c>
      <c r="C1023" s="224">
        <f>CHOOSE(MONTH(Table1[[#This Row],[Date]]),1,1,1,2,2,2,3,3,3,4,4,4)</f>
        <v>2</v>
      </c>
      <c r="D1023" s="27" t="str">
        <f>TEXT(Table1[[#This Row],[Date]],"mmmm")</f>
        <v>May</v>
      </c>
      <c r="E1023" s="28">
        <v>1836.86610517083</v>
      </c>
      <c r="F1023" s="29">
        <v>92.642499999999998</v>
      </c>
      <c r="G1023" s="30">
        <v>5</v>
      </c>
      <c r="H1023" s="30" t="s">
        <v>64</v>
      </c>
      <c r="I1023" s="262"/>
      <c r="BL1023" s="176"/>
      <c r="BM1023" s="177"/>
      <c r="BN1023" s="206"/>
      <c r="DG1023" s="176"/>
      <c r="DH1023" s="177"/>
    </row>
    <row r="1024" spans="1:112" ht="14.25" customHeight="1">
      <c r="A1024" s="27">
        <v>41785.5</v>
      </c>
      <c r="B1024" s="27" t="str">
        <f>MONTH(Table1[[#This Row],[Trading Interval]])&amp; "/" &amp; DAY(Table1[[#This Row],[Trading Interval]]) &amp; "/" &amp; YEAR(Table1[[#This Row],[Trading Interval]])</f>
        <v>5/27/2018</v>
      </c>
      <c r="C1024" s="224">
        <f>CHOOSE(MONTH(Table1[[#This Row],[Date]]),1,1,1,2,2,2,3,3,3,4,4,4)</f>
        <v>2</v>
      </c>
      <c r="D1024" s="27" t="str">
        <f>TEXT(Table1[[#This Row],[Date]],"mmmm")</f>
        <v>May</v>
      </c>
      <c r="E1024" s="28">
        <v>2239.7297245291602</v>
      </c>
      <c r="F1024" s="29">
        <v>93.298333333333304</v>
      </c>
      <c r="G1024" s="30">
        <v>5</v>
      </c>
      <c r="H1024" s="30" t="s">
        <v>64</v>
      </c>
      <c r="I1024" s="262"/>
      <c r="BL1024" s="178"/>
      <c r="BM1024" s="179"/>
      <c r="BN1024" s="207"/>
      <c r="DG1024" s="178"/>
      <c r="DH1024" s="179"/>
    </row>
    <row r="1025" spans="1:112" ht="14.25" customHeight="1">
      <c r="A1025" s="27">
        <v>41786</v>
      </c>
      <c r="B1025" s="27" t="str">
        <f>MONTH(Table1[[#This Row],[Trading Interval]])&amp; "/" &amp; DAY(Table1[[#This Row],[Trading Interval]]) &amp; "/" &amp; YEAR(Table1[[#This Row],[Trading Interval]])</f>
        <v>5/28/2018</v>
      </c>
      <c r="C1025" s="224">
        <f>CHOOSE(MONTH(Table1[[#This Row],[Date]]),1,1,1,2,2,2,3,3,3,4,4,4)</f>
        <v>2</v>
      </c>
      <c r="D1025" s="27" t="str">
        <f>TEXT(Table1[[#This Row],[Date]],"mmmm")</f>
        <v>May</v>
      </c>
      <c r="E1025" s="28">
        <v>2140.23545285416</v>
      </c>
      <c r="F1025" s="29">
        <v>90.047499999999999</v>
      </c>
      <c r="G1025" s="30">
        <v>5</v>
      </c>
      <c r="H1025" s="30" t="s">
        <v>64</v>
      </c>
      <c r="I1025" s="262"/>
      <c r="BL1025" s="176"/>
      <c r="BM1025" s="177"/>
      <c r="BN1025" s="206"/>
      <c r="DG1025" s="176"/>
      <c r="DH1025" s="177"/>
    </row>
    <row r="1026" spans="1:112" ht="14.25" customHeight="1">
      <c r="A1026" s="27">
        <v>41786.5</v>
      </c>
      <c r="B1026" s="27" t="str">
        <f>MONTH(Table1[[#This Row],[Trading Interval]])&amp; "/" &amp; DAY(Table1[[#This Row],[Trading Interval]]) &amp; "/" &amp; YEAR(Table1[[#This Row],[Trading Interval]])</f>
        <v>5/28/2018</v>
      </c>
      <c r="C1026" s="224">
        <f>CHOOSE(MONTH(Table1[[#This Row],[Date]]),1,1,1,2,2,2,3,3,3,4,4,4)</f>
        <v>2</v>
      </c>
      <c r="D1026" s="27" t="str">
        <f>TEXT(Table1[[#This Row],[Date]],"mmmm")</f>
        <v>May</v>
      </c>
      <c r="E1026" s="28">
        <v>2506.3152242749902</v>
      </c>
      <c r="F1026" s="29">
        <v>93.348333333333301</v>
      </c>
      <c r="G1026" s="30">
        <v>5</v>
      </c>
      <c r="H1026" s="30" t="s">
        <v>64</v>
      </c>
      <c r="I1026" s="262"/>
      <c r="BL1026" s="178"/>
      <c r="BM1026" s="179"/>
      <c r="BN1026" s="207"/>
      <c r="DG1026" s="178"/>
      <c r="DH1026" s="179"/>
    </row>
    <row r="1027" spans="1:112" ht="14.25" customHeight="1">
      <c r="A1027" s="27">
        <v>41787</v>
      </c>
      <c r="B1027" s="27" t="str">
        <f>MONTH(Table1[[#This Row],[Trading Interval]])&amp; "/" &amp; DAY(Table1[[#This Row],[Trading Interval]]) &amp; "/" &amp; YEAR(Table1[[#This Row],[Trading Interval]])</f>
        <v>5/29/2018</v>
      </c>
      <c r="C1027" s="224">
        <f>CHOOSE(MONTH(Table1[[#This Row],[Date]]),1,1,1,2,2,2,3,3,3,4,4,4)</f>
        <v>2</v>
      </c>
      <c r="D1027" s="27" t="str">
        <f>TEXT(Table1[[#This Row],[Date]],"mmmm")</f>
        <v>May</v>
      </c>
      <c r="E1027" s="28">
        <v>2137.7923270874899</v>
      </c>
      <c r="F1027" s="29">
        <v>91.872500000000002</v>
      </c>
      <c r="G1027" s="30">
        <v>5</v>
      </c>
      <c r="H1027" s="30" t="s">
        <v>64</v>
      </c>
      <c r="I1027" s="262"/>
      <c r="BL1027" s="176"/>
      <c r="BM1027" s="177"/>
      <c r="BN1027" s="206"/>
      <c r="DG1027" s="176"/>
      <c r="DH1027" s="177"/>
    </row>
    <row r="1028" spans="1:112" ht="14.25" customHeight="1">
      <c r="A1028" s="27">
        <v>41787.5</v>
      </c>
      <c r="B1028" s="27" t="str">
        <f>MONTH(Table1[[#This Row],[Trading Interval]])&amp; "/" &amp; DAY(Table1[[#This Row],[Trading Interval]]) &amp; "/" &amp; YEAR(Table1[[#This Row],[Trading Interval]])</f>
        <v>5/29/2018</v>
      </c>
      <c r="C1028" s="224">
        <f>CHOOSE(MONTH(Table1[[#This Row],[Date]]),1,1,1,2,2,2,3,3,3,4,4,4)</f>
        <v>2</v>
      </c>
      <c r="D1028" s="27" t="str">
        <f>TEXT(Table1[[#This Row],[Date]],"mmmm")</f>
        <v>May</v>
      </c>
      <c r="E1028" s="28">
        <v>2460.35066638749</v>
      </c>
      <c r="F1028" s="29">
        <v>89.765833333333305</v>
      </c>
      <c r="G1028" s="30">
        <v>5</v>
      </c>
      <c r="H1028" s="30" t="s">
        <v>64</v>
      </c>
      <c r="I1028" s="262"/>
      <c r="BL1028" s="178"/>
      <c r="BM1028" s="179"/>
      <c r="BN1028" s="207"/>
      <c r="DG1028" s="178"/>
      <c r="DH1028" s="179"/>
    </row>
    <row r="1029" spans="1:112" ht="14.25" customHeight="1">
      <c r="A1029" s="27">
        <v>41788</v>
      </c>
      <c r="B1029" s="27" t="str">
        <f>MONTH(Table1[[#This Row],[Trading Interval]])&amp; "/" &amp; DAY(Table1[[#This Row],[Trading Interval]]) &amp; "/" &amp; YEAR(Table1[[#This Row],[Trading Interval]])</f>
        <v>5/30/2018</v>
      </c>
      <c r="C1029" s="224">
        <f>CHOOSE(MONTH(Table1[[#This Row],[Date]]),1,1,1,2,2,2,3,3,3,4,4,4)</f>
        <v>2</v>
      </c>
      <c r="D1029" s="27" t="str">
        <f>TEXT(Table1[[#This Row],[Date]],"mmmm")</f>
        <v>May</v>
      </c>
      <c r="E1029" s="28">
        <v>2122.5202968374902</v>
      </c>
      <c r="F1029" s="29">
        <v>93.4583333333333</v>
      </c>
      <c r="G1029" s="30">
        <v>5</v>
      </c>
      <c r="H1029" s="30" t="s">
        <v>64</v>
      </c>
      <c r="I1029" s="262"/>
      <c r="BL1029" s="176"/>
      <c r="BM1029" s="177"/>
      <c r="BN1029" s="206"/>
      <c r="DG1029" s="176"/>
      <c r="DH1029" s="177"/>
    </row>
    <row r="1030" spans="1:112" ht="14.25" customHeight="1">
      <c r="A1030" s="27">
        <v>41788.5</v>
      </c>
      <c r="B1030" s="27" t="str">
        <f>MONTH(Table1[[#This Row],[Trading Interval]])&amp; "/" &amp; DAY(Table1[[#This Row],[Trading Interval]]) &amp; "/" &amp; YEAR(Table1[[#This Row],[Trading Interval]])</f>
        <v>5/30/2018</v>
      </c>
      <c r="C1030" s="224">
        <f>CHOOSE(MONTH(Table1[[#This Row],[Date]]),1,1,1,2,2,2,3,3,3,4,4,4)</f>
        <v>2</v>
      </c>
      <c r="D1030" s="27" t="str">
        <f>TEXT(Table1[[#This Row],[Date]],"mmmm")</f>
        <v>May</v>
      </c>
      <c r="E1030" s="28">
        <v>2413.4504149291602</v>
      </c>
      <c r="F1030" s="29">
        <v>91.805833333333297</v>
      </c>
      <c r="G1030" s="30">
        <v>5</v>
      </c>
      <c r="H1030" s="30" t="s">
        <v>64</v>
      </c>
      <c r="I1030" s="262"/>
      <c r="BL1030" s="178"/>
      <c r="BM1030" s="179"/>
      <c r="BN1030" s="207"/>
      <c r="DG1030" s="178"/>
      <c r="DH1030" s="179"/>
    </row>
    <row r="1031" spans="1:112" ht="14.25" customHeight="1">
      <c r="A1031" s="27">
        <v>41789</v>
      </c>
      <c r="B1031" s="27" t="str">
        <f>MONTH(Table1[[#This Row],[Trading Interval]])&amp; "/" &amp; DAY(Table1[[#This Row],[Trading Interval]]) &amp; "/" &amp; YEAR(Table1[[#This Row],[Trading Interval]])</f>
        <v>5/31/2018</v>
      </c>
      <c r="C1031" s="224">
        <f>CHOOSE(MONTH(Table1[[#This Row],[Date]]),1,1,1,2,2,2,3,3,3,4,4,4)</f>
        <v>2</v>
      </c>
      <c r="D1031" s="27" t="str">
        <f>TEXT(Table1[[#This Row],[Date]],"mmmm")</f>
        <v>May</v>
      </c>
      <c r="E1031" s="28">
        <v>2454.0782498888798</v>
      </c>
      <c r="F1031" s="29">
        <v>94.952222222222204</v>
      </c>
      <c r="G1031" s="30">
        <v>5</v>
      </c>
      <c r="H1031" s="30" t="s">
        <v>64</v>
      </c>
      <c r="I1031" s="262"/>
      <c r="BL1031" s="176"/>
      <c r="BM1031" s="177"/>
      <c r="BN1031" s="206"/>
      <c r="DG1031" s="176"/>
      <c r="DH1031" s="177"/>
    </row>
    <row r="1032" spans="1:112" ht="14.25" customHeight="1">
      <c r="A1032" s="27">
        <v>41789.5</v>
      </c>
      <c r="B1032" s="27" t="str">
        <f>MONTH(Table1[[#This Row],[Trading Interval]])&amp; "/" &amp; DAY(Table1[[#This Row],[Trading Interval]]) &amp; "/" &amp; YEAR(Table1[[#This Row],[Trading Interval]])</f>
        <v>5/31/2018</v>
      </c>
      <c r="C1032" s="224">
        <f>CHOOSE(MONTH(Table1[[#This Row],[Date]]),1,1,1,2,2,2,3,3,3,4,4,4)</f>
        <v>2</v>
      </c>
      <c r="D1032" s="27" t="str">
        <f>TEXT(Table1[[#This Row],[Date]],"mmmm")</f>
        <v>May</v>
      </c>
      <c r="E1032" s="28">
        <v>2702.1822030666599</v>
      </c>
      <c r="F1032" s="29">
        <v>95.894166666666607</v>
      </c>
      <c r="G1032" s="30">
        <v>5</v>
      </c>
      <c r="H1032" s="30" t="s">
        <v>64</v>
      </c>
      <c r="I1032" s="262"/>
      <c r="BL1032" s="178"/>
      <c r="BM1032" s="179"/>
      <c r="BN1032" s="207"/>
      <c r="DG1032" s="178"/>
      <c r="DH1032" s="179"/>
    </row>
    <row r="1033" spans="1:112" ht="14.25" customHeight="1">
      <c r="A1033" s="27">
        <v>41790</v>
      </c>
      <c r="B1033" s="27" t="str">
        <f>MONTH(Table1[[#This Row],[Trading Interval]])&amp; "/" &amp; DAY(Table1[[#This Row],[Trading Interval]]) &amp; "/" &amp; YEAR(Table1[[#This Row],[Trading Interval]])</f>
        <v>6/1/2018</v>
      </c>
      <c r="C1033" s="224">
        <f>CHOOSE(MONTH(Table1[[#This Row],[Date]]),1,1,1,2,2,2,3,3,3,4,4,4)</f>
        <v>2</v>
      </c>
      <c r="D1033" s="27" t="str">
        <f>TEXT(Table1[[#This Row],[Date]],"mmmm")</f>
        <v>June</v>
      </c>
      <c r="E1033" s="28">
        <v>2678.7584678062399</v>
      </c>
      <c r="F1033" s="29">
        <v>90.924999999999997</v>
      </c>
      <c r="G1033" s="30">
        <v>5</v>
      </c>
      <c r="H1033" s="30" t="s">
        <v>64</v>
      </c>
      <c r="I1033" s="262"/>
      <c r="BL1033" s="176"/>
      <c r="BM1033" s="177"/>
      <c r="BN1033" s="206"/>
      <c r="DG1033" s="176"/>
      <c r="DH1033" s="177"/>
    </row>
    <row r="1034" spans="1:112" ht="14.25" customHeight="1">
      <c r="A1034" s="27">
        <v>41790.5</v>
      </c>
      <c r="B1034" s="27" t="str">
        <f>MONTH(Table1[[#This Row],[Trading Interval]])&amp; "/" &amp; DAY(Table1[[#This Row],[Trading Interval]]) &amp; "/" &amp; YEAR(Table1[[#This Row],[Trading Interval]])</f>
        <v>6/1/2018</v>
      </c>
      <c r="C1034" s="224">
        <f>CHOOSE(MONTH(Table1[[#This Row],[Date]]),1,1,1,2,2,2,3,3,3,4,4,4)</f>
        <v>2</v>
      </c>
      <c r="D1034" s="27" t="str">
        <f>TEXT(Table1[[#This Row],[Date]],"mmmm")</f>
        <v>June</v>
      </c>
      <c r="E1034" s="28">
        <v>2736.0415722318098</v>
      </c>
      <c r="F1034" s="29">
        <v>91.3272727272727</v>
      </c>
      <c r="G1034" s="30">
        <v>5</v>
      </c>
      <c r="H1034" s="30" t="s">
        <v>64</v>
      </c>
      <c r="I1034" s="262"/>
      <c r="BL1034" s="178"/>
      <c r="BM1034" s="179"/>
      <c r="BN1034" s="207"/>
      <c r="DG1034" s="178"/>
      <c r="DH1034" s="179"/>
    </row>
    <row r="1035" spans="1:112" ht="14.25" customHeight="1">
      <c r="A1035" s="27">
        <v>41791</v>
      </c>
      <c r="B1035" s="27" t="str">
        <f>MONTH(Table1[[#This Row],[Trading Interval]])&amp; "/" &amp; DAY(Table1[[#This Row],[Trading Interval]]) &amp; "/" &amp; YEAR(Table1[[#This Row],[Trading Interval]])</f>
        <v>6/2/2018</v>
      </c>
      <c r="C1035" s="224">
        <f>CHOOSE(MONTH(Table1[[#This Row],[Date]]),1,1,1,2,2,2,3,3,3,4,4,4)</f>
        <v>2</v>
      </c>
      <c r="D1035" s="27" t="str">
        <f>TEXT(Table1[[#This Row],[Date]],"mmmm")</f>
        <v>June</v>
      </c>
      <c r="E1035" s="28">
        <v>2425.2262150699898</v>
      </c>
      <c r="F1035" s="29">
        <v>89.527999999999906</v>
      </c>
      <c r="G1035" s="30">
        <v>6</v>
      </c>
      <c r="H1035" s="30" t="s">
        <v>64</v>
      </c>
      <c r="I1035" s="262"/>
      <c r="BL1035" s="176"/>
      <c r="BM1035" s="177"/>
      <c r="BN1035" s="206"/>
      <c r="DG1035" s="176"/>
      <c r="DH1035" s="177"/>
    </row>
    <row r="1036" spans="1:112" ht="14.25" customHeight="1">
      <c r="A1036" s="27">
        <v>41791.5</v>
      </c>
      <c r="B1036" s="27" t="str">
        <f>MONTH(Table1[[#This Row],[Trading Interval]])&amp; "/" &amp; DAY(Table1[[#This Row],[Trading Interval]]) &amp; "/" &amp; YEAR(Table1[[#This Row],[Trading Interval]])</f>
        <v>6/2/2018</v>
      </c>
      <c r="C1036" s="224">
        <f>CHOOSE(MONTH(Table1[[#This Row],[Date]]),1,1,1,2,2,2,3,3,3,4,4,4)</f>
        <v>2</v>
      </c>
      <c r="D1036" s="27" t="str">
        <f>TEXT(Table1[[#This Row],[Date]],"mmmm")</f>
        <v>June</v>
      </c>
      <c r="E1036" s="28">
        <v>2471.2303256999899</v>
      </c>
      <c r="F1036" s="29">
        <v>95.992499999999893</v>
      </c>
      <c r="G1036" s="30">
        <v>6</v>
      </c>
      <c r="H1036" s="30" t="s">
        <v>64</v>
      </c>
      <c r="I1036" s="262"/>
      <c r="BL1036" s="178"/>
      <c r="BM1036" s="179"/>
      <c r="BN1036" s="207"/>
      <c r="DG1036" s="178"/>
      <c r="DH1036" s="179"/>
    </row>
    <row r="1037" spans="1:112" ht="14.25" customHeight="1">
      <c r="A1037" s="27">
        <v>41792</v>
      </c>
      <c r="B1037" s="27" t="str">
        <f>MONTH(Table1[[#This Row],[Trading Interval]])&amp; "/" &amp; DAY(Table1[[#This Row],[Trading Interval]]) &amp; "/" &amp; YEAR(Table1[[#This Row],[Trading Interval]])</f>
        <v>6/3/2018</v>
      </c>
      <c r="C1037" s="224">
        <f>CHOOSE(MONTH(Table1[[#This Row],[Date]]),1,1,1,2,2,2,3,3,3,4,4,4)</f>
        <v>2</v>
      </c>
      <c r="D1037" s="27" t="str">
        <f>TEXT(Table1[[#This Row],[Date]],"mmmm")</f>
        <v>June</v>
      </c>
      <c r="E1037" s="28">
        <v>2015.5064658958299</v>
      </c>
      <c r="F1037" s="29">
        <v>95.757499999999993</v>
      </c>
      <c r="G1037" s="30">
        <v>6</v>
      </c>
      <c r="H1037" s="30" t="s">
        <v>64</v>
      </c>
      <c r="I1037" s="262"/>
      <c r="BL1037" s="176"/>
      <c r="BM1037" s="177"/>
      <c r="BN1037" s="206"/>
      <c r="DG1037" s="176"/>
      <c r="DH1037" s="177"/>
    </row>
    <row r="1038" spans="1:112" ht="14.25" customHeight="1">
      <c r="A1038" s="27">
        <v>41792.5</v>
      </c>
      <c r="B1038" s="27" t="str">
        <f>MONTH(Table1[[#This Row],[Trading Interval]])&amp; "/" &amp; DAY(Table1[[#This Row],[Trading Interval]]) &amp; "/" &amp; YEAR(Table1[[#This Row],[Trading Interval]])</f>
        <v>6/3/2018</v>
      </c>
      <c r="C1038" s="224">
        <f>CHOOSE(MONTH(Table1[[#This Row],[Date]]),1,1,1,2,2,2,3,3,3,4,4,4)</f>
        <v>2</v>
      </c>
      <c r="D1038" s="27" t="str">
        <f>TEXT(Table1[[#This Row],[Date]],"mmmm")</f>
        <v>June</v>
      </c>
      <c r="E1038" s="28">
        <v>2465.7789927958302</v>
      </c>
      <c r="F1038" s="29">
        <v>88.090833333333293</v>
      </c>
      <c r="G1038" s="30">
        <v>6</v>
      </c>
      <c r="H1038" s="30" t="s">
        <v>64</v>
      </c>
      <c r="I1038" s="262"/>
      <c r="BL1038" s="178"/>
      <c r="BM1038" s="179"/>
      <c r="BN1038" s="207"/>
      <c r="DG1038" s="178"/>
      <c r="DH1038" s="179"/>
    </row>
    <row r="1039" spans="1:112" ht="14.25" customHeight="1">
      <c r="A1039" s="27">
        <v>41793</v>
      </c>
      <c r="B1039" s="27" t="str">
        <f>MONTH(Table1[[#This Row],[Trading Interval]])&amp; "/" &amp; DAY(Table1[[#This Row],[Trading Interval]]) &amp; "/" &amp; YEAR(Table1[[#This Row],[Trading Interval]])</f>
        <v>6/4/2018</v>
      </c>
      <c r="C1039" s="224">
        <f>CHOOSE(MONTH(Table1[[#This Row],[Date]]),1,1,1,2,2,2,3,3,3,4,4,4)</f>
        <v>2</v>
      </c>
      <c r="D1039" s="27" t="str">
        <f>TEXT(Table1[[#This Row],[Date]],"mmmm")</f>
        <v>June</v>
      </c>
      <c r="E1039" s="28">
        <v>1971.19641015555</v>
      </c>
      <c r="F1039" s="29">
        <v>91.118888888888804</v>
      </c>
      <c r="G1039" s="30">
        <v>6</v>
      </c>
      <c r="H1039" s="30" t="s">
        <v>64</v>
      </c>
      <c r="I1039" s="262"/>
      <c r="BL1039" s="176"/>
      <c r="BM1039" s="177"/>
      <c r="BN1039" s="206"/>
      <c r="DG1039" s="176"/>
      <c r="DH1039" s="177"/>
    </row>
    <row r="1040" spans="1:112" ht="14.25" customHeight="1">
      <c r="A1040" s="27">
        <v>41793.5</v>
      </c>
      <c r="B1040" s="27" t="str">
        <f>MONTH(Table1[[#This Row],[Trading Interval]])&amp; "/" &amp; DAY(Table1[[#This Row],[Trading Interval]]) &amp; "/" &amp; YEAR(Table1[[#This Row],[Trading Interval]])</f>
        <v>6/4/2018</v>
      </c>
      <c r="C1040" s="224">
        <f>CHOOSE(MONTH(Table1[[#This Row],[Date]]),1,1,1,2,2,2,3,3,3,4,4,4)</f>
        <v>2</v>
      </c>
      <c r="D1040" s="27" t="str">
        <f>TEXT(Table1[[#This Row],[Date]],"mmmm")</f>
        <v>June</v>
      </c>
      <c r="E1040" s="28">
        <v>2330.57700935</v>
      </c>
      <c r="F1040" s="29">
        <v>88.774166666666602</v>
      </c>
      <c r="G1040" s="30">
        <v>6</v>
      </c>
      <c r="H1040" s="30" t="s">
        <v>64</v>
      </c>
      <c r="I1040" s="262"/>
      <c r="BL1040" s="178"/>
      <c r="BM1040" s="179"/>
      <c r="BN1040" s="207"/>
      <c r="DG1040" s="178"/>
      <c r="DH1040" s="179"/>
    </row>
    <row r="1041" spans="1:112" ht="14.25" customHeight="1">
      <c r="A1041" s="27">
        <v>41794</v>
      </c>
      <c r="B1041" s="27" t="str">
        <f>MONTH(Table1[[#This Row],[Trading Interval]])&amp; "/" &amp; DAY(Table1[[#This Row],[Trading Interval]]) &amp; "/" &amp; YEAR(Table1[[#This Row],[Trading Interval]])</f>
        <v>6/5/2018</v>
      </c>
      <c r="C1041" s="224">
        <f>CHOOSE(MONTH(Table1[[#This Row],[Date]]),1,1,1,2,2,2,3,3,3,4,4,4)</f>
        <v>2</v>
      </c>
      <c r="D1041" s="27" t="str">
        <f>TEXT(Table1[[#This Row],[Date]],"mmmm")</f>
        <v>June</v>
      </c>
      <c r="E1041" s="28">
        <v>2225.8439881541599</v>
      </c>
      <c r="F1041" s="29">
        <v>91.893333333333302</v>
      </c>
      <c r="G1041" s="30">
        <v>6</v>
      </c>
      <c r="H1041" s="30" t="s">
        <v>64</v>
      </c>
      <c r="I1041" s="262"/>
      <c r="BL1041" s="176"/>
      <c r="BM1041" s="177"/>
      <c r="BN1041" s="206"/>
      <c r="DG1041" s="176"/>
      <c r="DH1041" s="177"/>
    </row>
    <row r="1042" spans="1:112" ht="14.25" customHeight="1">
      <c r="A1042" s="27">
        <v>41794.5</v>
      </c>
      <c r="B1042" s="27" t="str">
        <f>MONTH(Table1[[#This Row],[Trading Interval]])&amp; "/" &amp; DAY(Table1[[#This Row],[Trading Interval]]) &amp; "/" &amp; YEAR(Table1[[#This Row],[Trading Interval]])</f>
        <v>6/5/2018</v>
      </c>
      <c r="C1042" s="224">
        <f>CHOOSE(MONTH(Table1[[#This Row],[Date]]),1,1,1,2,2,2,3,3,3,4,4,4)</f>
        <v>2</v>
      </c>
      <c r="D1042" s="27" t="str">
        <f>TEXT(Table1[[#This Row],[Date]],"mmmm")</f>
        <v>June</v>
      </c>
      <c r="E1042" s="28">
        <v>2563.3973150874899</v>
      </c>
      <c r="F1042" s="29">
        <v>91.952500000000001</v>
      </c>
      <c r="G1042" s="30">
        <v>6</v>
      </c>
      <c r="H1042" s="30" t="s">
        <v>64</v>
      </c>
      <c r="I1042" s="262"/>
      <c r="BL1042" s="178"/>
      <c r="BM1042" s="179"/>
      <c r="BN1042" s="207"/>
      <c r="DG1042" s="178"/>
      <c r="DH1042" s="179"/>
    </row>
    <row r="1043" spans="1:112" ht="14.25" customHeight="1">
      <c r="A1043" s="27">
        <v>41795</v>
      </c>
      <c r="B1043" s="27" t="str">
        <f>MONTH(Table1[[#This Row],[Trading Interval]])&amp; "/" &amp; DAY(Table1[[#This Row],[Trading Interval]]) &amp; "/" &amp; YEAR(Table1[[#This Row],[Trading Interval]])</f>
        <v>6/6/2018</v>
      </c>
      <c r="C1043" s="224">
        <f>CHOOSE(MONTH(Table1[[#This Row],[Date]]),1,1,1,2,2,2,3,3,3,4,4,4)</f>
        <v>2</v>
      </c>
      <c r="D1043" s="27" t="str">
        <f>TEXT(Table1[[#This Row],[Date]],"mmmm")</f>
        <v>June</v>
      </c>
      <c r="E1043" s="28">
        <v>2178.5005601166599</v>
      </c>
      <c r="F1043" s="29">
        <v>94.504999999999995</v>
      </c>
      <c r="G1043" s="30">
        <v>6</v>
      </c>
      <c r="H1043" s="30" t="s">
        <v>64</v>
      </c>
      <c r="I1043" s="262"/>
      <c r="BL1043" s="176"/>
      <c r="BM1043" s="177"/>
      <c r="BN1043" s="206"/>
      <c r="DG1043" s="176"/>
      <c r="DH1043" s="177"/>
    </row>
    <row r="1044" spans="1:112" ht="14.25" customHeight="1">
      <c r="A1044" s="27">
        <v>41795.5</v>
      </c>
      <c r="B1044" s="27" t="str">
        <f>MONTH(Table1[[#This Row],[Trading Interval]])&amp; "/" &amp; DAY(Table1[[#This Row],[Trading Interval]]) &amp; "/" &amp; YEAR(Table1[[#This Row],[Trading Interval]])</f>
        <v>6/6/2018</v>
      </c>
      <c r="C1044" s="224">
        <f>CHOOSE(MONTH(Table1[[#This Row],[Date]]),1,1,1,2,2,2,3,3,3,4,4,4)</f>
        <v>2</v>
      </c>
      <c r="D1044" s="27" t="str">
        <f>TEXT(Table1[[#This Row],[Date]],"mmmm")</f>
        <v>June</v>
      </c>
      <c r="E1044" s="28">
        <v>2503.8253872708201</v>
      </c>
      <c r="F1044" s="29">
        <v>91.514999999999901</v>
      </c>
      <c r="G1044" s="30">
        <v>6</v>
      </c>
      <c r="H1044" s="30" t="s">
        <v>64</v>
      </c>
      <c r="I1044" s="262"/>
      <c r="BL1044" s="178"/>
      <c r="BM1044" s="179"/>
      <c r="BN1044" s="207"/>
      <c r="DG1044" s="178"/>
      <c r="DH1044" s="179"/>
    </row>
    <row r="1045" spans="1:112" ht="14.25" customHeight="1">
      <c r="A1045" s="27">
        <v>41796</v>
      </c>
      <c r="B1045" s="27" t="str">
        <f>MONTH(Table1[[#This Row],[Trading Interval]])&amp; "/" &amp; DAY(Table1[[#This Row],[Trading Interval]]) &amp; "/" &amp; YEAR(Table1[[#This Row],[Trading Interval]])</f>
        <v>6/7/2018</v>
      </c>
      <c r="C1045" s="224">
        <f>CHOOSE(MONTH(Table1[[#This Row],[Date]]),1,1,1,2,2,2,3,3,3,4,4,4)</f>
        <v>2</v>
      </c>
      <c r="D1045" s="27" t="str">
        <f>TEXT(Table1[[#This Row],[Date]],"mmmm")</f>
        <v>June</v>
      </c>
      <c r="E1045" s="28">
        <v>2083.68529156666</v>
      </c>
      <c r="F1045" s="29">
        <v>92.745000000000005</v>
      </c>
      <c r="G1045" s="30">
        <v>6</v>
      </c>
      <c r="H1045" s="30" t="s">
        <v>64</v>
      </c>
      <c r="I1045" s="262"/>
      <c r="BL1045" s="176"/>
      <c r="BM1045" s="177"/>
      <c r="BN1045" s="206"/>
      <c r="DG1045" s="176"/>
      <c r="DH1045" s="177"/>
    </row>
    <row r="1046" spans="1:112" ht="14.25" customHeight="1">
      <c r="A1046" s="27">
        <v>41796.5</v>
      </c>
      <c r="B1046" s="27" t="str">
        <f>MONTH(Table1[[#This Row],[Trading Interval]])&amp; "/" &amp; DAY(Table1[[#This Row],[Trading Interval]]) &amp; "/" &amp; YEAR(Table1[[#This Row],[Trading Interval]])</f>
        <v>6/7/2018</v>
      </c>
      <c r="C1046" s="224">
        <f>CHOOSE(MONTH(Table1[[#This Row],[Date]]),1,1,1,2,2,2,3,3,3,4,4,4)</f>
        <v>2</v>
      </c>
      <c r="D1046" s="27" t="str">
        <f>TEXT(Table1[[#This Row],[Date]],"mmmm")</f>
        <v>June</v>
      </c>
      <c r="E1046" s="28">
        <v>2555.2738623083301</v>
      </c>
      <c r="F1046" s="29">
        <v>89.092499999999902</v>
      </c>
      <c r="G1046" s="30">
        <v>6</v>
      </c>
      <c r="H1046" s="30" t="s">
        <v>64</v>
      </c>
      <c r="I1046" s="262"/>
      <c r="BL1046" s="178"/>
      <c r="BM1046" s="179"/>
      <c r="BN1046" s="207"/>
      <c r="DG1046" s="178"/>
      <c r="DH1046" s="179"/>
    </row>
    <row r="1047" spans="1:112" ht="14.25" customHeight="1">
      <c r="A1047" s="27">
        <v>41797</v>
      </c>
      <c r="B1047" s="27" t="str">
        <f>MONTH(Table1[[#This Row],[Trading Interval]])&amp; "/" &amp; DAY(Table1[[#This Row],[Trading Interval]]) &amp; "/" &amp; YEAR(Table1[[#This Row],[Trading Interval]])</f>
        <v>6/8/2018</v>
      </c>
      <c r="C1047" s="224">
        <f>CHOOSE(MONTH(Table1[[#This Row],[Date]]),1,1,1,2,2,2,3,3,3,4,4,4)</f>
        <v>2</v>
      </c>
      <c r="D1047" s="27" t="str">
        <f>TEXT(Table1[[#This Row],[Date]],"mmmm")</f>
        <v>June</v>
      </c>
      <c r="E1047" s="28">
        <v>2183.7037006874998</v>
      </c>
      <c r="F1047" s="29">
        <v>98.242499999999893</v>
      </c>
      <c r="G1047" s="30">
        <v>6</v>
      </c>
      <c r="H1047" s="30" t="s">
        <v>64</v>
      </c>
      <c r="I1047" s="262"/>
      <c r="BL1047" s="176"/>
      <c r="BM1047" s="177"/>
      <c r="BN1047" s="206"/>
      <c r="DG1047" s="176"/>
      <c r="DH1047" s="177"/>
    </row>
    <row r="1048" spans="1:112" ht="14.25" customHeight="1">
      <c r="A1048" s="27">
        <v>41797.5</v>
      </c>
      <c r="B1048" s="27" t="str">
        <f>MONTH(Table1[[#This Row],[Trading Interval]])&amp; "/" &amp; DAY(Table1[[#This Row],[Trading Interval]]) &amp; "/" &amp; YEAR(Table1[[#This Row],[Trading Interval]])</f>
        <v>6/8/2018</v>
      </c>
      <c r="C1048" s="224">
        <f>CHOOSE(MONTH(Table1[[#This Row],[Date]]),1,1,1,2,2,2,3,3,3,4,4,4)</f>
        <v>2</v>
      </c>
      <c r="D1048" s="27" t="str">
        <f>TEXT(Table1[[#This Row],[Date]],"mmmm")</f>
        <v>June</v>
      </c>
      <c r="E1048" s="28">
        <v>2578.8708050083301</v>
      </c>
      <c r="F1048" s="29">
        <v>93.010833333333295</v>
      </c>
      <c r="G1048" s="30">
        <v>6</v>
      </c>
      <c r="H1048" s="30" t="s">
        <v>64</v>
      </c>
      <c r="I1048" s="262"/>
      <c r="BL1048" s="178"/>
      <c r="BM1048" s="179"/>
      <c r="BN1048" s="207"/>
      <c r="DG1048" s="178"/>
      <c r="DH1048" s="179"/>
    </row>
    <row r="1049" spans="1:112" ht="14.25" customHeight="1">
      <c r="A1049" s="27">
        <v>41798</v>
      </c>
      <c r="B1049" s="27" t="str">
        <f>MONTH(Table1[[#This Row],[Trading Interval]])&amp; "/" &amp; DAY(Table1[[#This Row],[Trading Interval]]) &amp; "/" &amp; YEAR(Table1[[#This Row],[Trading Interval]])</f>
        <v>6/9/2018</v>
      </c>
      <c r="C1049" s="224">
        <f>CHOOSE(MONTH(Table1[[#This Row],[Date]]),1,1,1,2,2,2,3,3,3,4,4,4)</f>
        <v>2</v>
      </c>
      <c r="D1049" s="27" t="str">
        <f>TEXT(Table1[[#This Row],[Date]],"mmmm")</f>
        <v>June</v>
      </c>
      <c r="E1049" s="28">
        <v>2021.06139560833</v>
      </c>
      <c r="F1049" s="29">
        <v>92.356666666666598</v>
      </c>
      <c r="G1049" s="30">
        <v>6</v>
      </c>
      <c r="H1049" s="30" t="s">
        <v>64</v>
      </c>
      <c r="I1049" s="262"/>
      <c r="BL1049" s="176"/>
      <c r="BM1049" s="177"/>
      <c r="BN1049" s="206"/>
      <c r="DG1049" s="176"/>
      <c r="DH1049" s="177"/>
    </row>
    <row r="1050" spans="1:112" ht="14.25" customHeight="1">
      <c r="A1050" s="27">
        <v>41798.5</v>
      </c>
      <c r="B1050" s="27" t="str">
        <f>MONTH(Table1[[#This Row],[Trading Interval]])&amp; "/" &amp; DAY(Table1[[#This Row],[Trading Interval]]) &amp; "/" &amp; YEAR(Table1[[#This Row],[Trading Interval]])</f>
        <v>6/9/2018</v>
      </c>
      <c r="C1050" s="224">
        <f>CHOOSE(MONTH(Table1[[#This Row],[Date]]),1,1,1,2,2,2,3,3,3,4,4,4)</f>
        <v>2</v>
      </c>
      <c r="D1050" s="27" t="str">
        <f>TEXT(Table1[[#This Row],[Date]],"mmmm")</f>
        <v>June</v>
      </c>
      <c r="E1050" s="28">
        <v>2307.6349154958298</v>
      </c>
      <c r="F1050" s="29">
        <v>93.078333333333305</v>
      </c>
      <c r="G1050" s="30">
        <v>6</v>
      </c>
      <c r="H1050" s="30" t="s">
        <v>64</v>
      </c>
      <c r="I1050" s="262"/>
      <c r="BL1050" s="178"/>
      <c r="BM1050" s="179"/>
      <c r="BN1050" s="207"/>
      <c r="DG1050" s="178"/>
      <c r="DH1050" s="179"/>
    </row>
    <row r="1051" spans="1:112" ht="14.25" customHeight="1">
      <c r="A1051" s="27">
        <v>41799</v>
      </c>
      <c r="B1051" s="27" t="str">
        <f>MONTH(Table1[[#This Row],[Trading Interval]])&amp; "/" &amp; DAY(Table1[[#This Row],[Trading Interval]]) &amp; "/" &amp; YEAR(Table1[[#This Row],[Trading Interval]])</f>
        <v>6/10/2018</v>
      </c>
      <c r="C1051" s="224">
        <f>CHOOSE(MONTH(Table1[[#This Row],[Date]]),1,1,1,2,2,2,3,3,3,4,4,4)</f>
        <v>2</v>
      </c>
      <c r="D1051" s="27" t="str">
        <f>TEXT(Table1[[#This Row],[Date]],"mmmm")</f>
        <v>June</v>
      </c>
      <c r="E1051" s="28">
        <v>1877.57732694583</v>
      </c>
      <c r="F1051" s="29">
        <v>92.907499999999899</v>
      </c>
      <c r="G1051" s="30">
        <v>6</v>
      </c>
      <c r="H1051" s="30" t="s">
        <v>64</v>
      </c>
      <c r="I1051" s="262"/>
      <c r="BL1051" s="176"/>
      <c r="BM1051" s="177"/>
      <c r="BN1051" s="206"/>
      <c r="DG1051" s="176"/>
      <c r="DH1051" s="177"/>
    </row>
    <row r="1052" spans="1:112" ht="14.25" customHeight="1">
      <c r="A1052" s="27">
        <v>41799.5</v>
      </c>
      <c r="B1052" s="27" t="str">
        <f>MONTH(Table1[[#This Row],[Trading Interval]])&amp; "/" &amp; DAY(Table1[[#This Row],[Trading Interval]]) &amp; "/" &amp; YEAR(Table1[[#This Row],[Trading Interval]])</f>
        <v>6/10/2018</v>
      </c>
      <c r="C1052" s="224">
        <f>CHOOSE(MONTH(Table1[[#This Row],[Date]]),1,1,1,2,2,2,3,3,3,4,4,4)</f>
        <v>2</v>
      </c>
      <c r="D1052" s="27" t="str">
        <f>TEXT(Table1[[#This Row],[Date]],"mmmm")</f>
        <v>June</v>
      </c>
      <c r="E1052" s="28">
        <v>2290.7028185624899</v>
      </c>
      <c r="F1052" s="29">
        <v>92.074999999999903</v>
      </c>
      <c r="G1052" s="30">
        <v>6</v>
      </c>
      <c r="H1052" s="30" t="s">
        <v>64</v>
      </c>
      <c r="I1052" s="262"/>
      <c r="BL1052" s="178"/>
      <c r="BM1052" s="179"/>
      <c r="BN1052" s="207"/>
      <c r="DG1052" s="178"/>
      <c r="DH1052" s="179"/>
    </row>
    <row r="1053" spans="1:112" ht="14.25" customHeight="1">
      <c r="A1053" s="27">
        <v>41800</v>
      </c>
      <c r="B1053" s="27" t="str">
        <f>MONTH(Table1[[#This Row],[Trading Interval]])&amp; "/" &amp; DAY(Table1[[#This Row],[Trading Interval]]) &amp; "/" &amp; YEAR(Table1[[#This Row],[Trading Interval]])</f>
        <v>6/11/2018</v>
      </c>
      <c r="C1053" s="224">
        <f>CHOOSE(MONTH(Table1[[#This Row],[Date]]),1,1,1,2,2,2,3,3,3,4,4,4)</f>
        <v>2</v>
      </c>
      <c r="D1053" s="27" t="str">
        <f>TEXT(Table1[[#This Row],[Date]],"mmmm")</f>
        <v>June</v>
      </c>
      <c r="E1053" s="28">
        <v>2201.9893836583301</v>
      </c>
      <c r="F1053" s="29">
        <v>90.574166666666599</v>
      </c>
      <c r="G1053" s="30">
        <v>6</v>
      </c>
      <c r="H1053" s="30" t="s">
        <v>64</v>
      </c>
      <c r="I1053" s="262"/>
      <c r="BL1053" s="176"/>
      <c r="BM1053" s="177"/>
      <c r="BN1053" s="206"/>
      <c r="DG1053" s="176"/>
      <c r="DH1053" s="177"/>
    </row>
    <row r="1054" spans="1:112" ht="14.25" customHeight="1">
      <c r="A1054" s="27">
        <v>41800.5</v>
      </c>
      <c r="B1054" s="27" t="str">
        <f>MONTH(Table1[[#This Row],[Trading Interval]])&amp; "/" &amp; DAY(Table1[[#This Row],[Trading Interval]]) &amp; "/" &amp; YEAR(Table1[[#This Row],[Trading Interval]])</f>
        <v>6/11/2018</v>
      </c>
      <c r="C1054" s="224">
        <f>CHOOSE(MONTH(Table1[[#This Row],[Date]]),1,1,1,2,2,2,3,3,3,4,4,4)</f>
        <v>2</v>
      </c>
      <c r="D1054" s="27" t="str">
        <f>TEXT(Table1[[#This Row],[Date]],"mmmm")</f>
        <v>June</v>
      </c>
      <c r="E1054" s="28">
        <v>2536.5788713624902</v>
      </c>
      <c r="F1054" s="29">
        <v>91.566666666666606</v>
      </c>
      <c r="G1054" s="30">
        <v>6</v>
      </c>
      <c r="H1054" s="30" t="s">
        <v>64</v>
      </c>
      <c r="I1054" s="262"/>
      <c r="BL1054" s="178"/>
      <c r="BM1054" s="179"/>
      <c r="BN1054" s="207"/>
      <c r="DG1054" s="178"/>
      <c r="DH1054" s="179"/>
    </row>
    <row r="1055" spans="1:112" ht="14.25" customHeight="1">
      <c r="A1055" s="27">
        <v>41801</v>
      </c>
      <c r="B1055" s="27" t="str">
        <f>MONTH(Table1[[#This Row],[Trading Interval]])&amp; "/" &amp; DAY(Table1[[#This Row],[Trading Interval]]) &amp; "/" &amp; YEAR(Table1[[#This Row],[Trading Interval]])</f>
        <v>6/12/2018</v>
      </c>
      <c r="C1055" s="224">
        <f>CHOOSE(MONTH(Table1[[#This Row],[Date]]),1,1,1,2,2,2,3,3,3,4,4,4)</f>
        <v>2</v>
      </c>
      <c r="D1055" s="27" t="str">
        <f>TEXT(Table1[[#This Row],[Date]],"mmmm")</f>
        <v>June</v>
      </c>
      <c r="E1055" s="28">
        <v>2227.0405394958302</v>
      </c>
      <c r="F1055" s="29">
        <v>90.649999999999906</v>
      </c>
      <c r="G1055" s="30">
        <v>6</v>
      </c>
      <c r="H1055" s="30" t="s">
        <v>64</v>
      </c>
      <c r="I1055" s="262"/>
      <c r="BL1055" s="176"/>
      <c r="BM1055" s="177"/>
      <c r="BN1055" s="206"/>
      <c r="DG1055" s="176"/>
      <c r="DH1055" s="177"/>
    </row>
    <row r="1056" spans="1:112" ht="14.25" customHeight="1">
      <c r="A1056" s="27">
        <v>41801.5</v>
      </c>
      <c r="B1056" s="27" t="str">
        <f>MONTH(Table1[[#This Row],[Trading Interval]])&amp; "/" &amp; DAY(Table1[[#This Row],[Trading Interval]]) &amp; "/" &amp; YEAR(Table1[[#This Row],[Trading Interval]])</f>
        <v>6/12/2018</v>
      </c>
      <c r="C1056" s="224">
        <f>CHOOSE(MONTH(Table1[[#This Row],[Date]]),1,1,1,2,2,2,3,3,3,4,4,4)</f>
        <v>2</v>
      </c>
      <c r="D1056" s="27" t="str">
        <f>TEXT(Table1[[#This Row],[Date]],"mmmm")</f>
        <v>June</v>
      </c>
      <c r="E1056" s="28">
        <v>2665.6304535374902</v>
      </c>
      <c r="F1056" s="29">
        <v>93.179999999999893</v>
      </c>
      <c r="G1056" s="30">
        <v>6</v>
      </c>
      <c r="H1056" s="30" t="s">
        <v>64</v>
      </c>
      <c r="I1056" s="262"/>
      <c r="BL1056" s="178"/>
      <c r="BM1056" s="179"/>
      <c r="BN1056" s="207"/>
      <c r="DG1056" s="178"/>
      <c r="DH1056" s="179"/>
    </row>
    <row r="1057" spans="1:112" ht="14.25" customHeight="1">
      <c r="A1057" s="27">
        <v>41802</v>
      </c>
      <c r="B1057" s="27" t="str">
        <f>MONTH(Table1[[#This Row],[Trading Interval]])&amp; "/" &amp; DAY(Table1[[#This Row],[Trading Interval]]) &amp; "/" &amp; YEAR(Table1[[#This Row],[Trading Interval]])</f>
        <v>6/13/2018</v>
      </c>
      <c r="C1057" s="224">
        <f>CHOOSE(MONTH(Table1[[#This Row],[Date]]),1,1,1,2,2,2,3,3,3,4,4,4)</f>
        <v>2</v>
      </c>
      <c r="D1057" s="27" t="str">
        <f>TEXT(Table1[[#This Row],[Date]],"mmmm")</f>
        <v>June</v>
      </c>
      <c r="E1057" s="28">
        <v>2358.7919673049901</v>
      </c>
      <c r="F1057" s="29">
        <v>92.728999999999999</v>
      </c>
      <c r="G1057" s="30">
        <v>6</v>
      </c>
      <c r="H1057" s="30" t="s">
        <v>64</v>
      </c>
      <c r="I1057" s="262"/>
      <c r="BL1057" s="176"/>
      <c r="BM1057" s="177"/>
      <c r="BN1057" s="206"/>
      <c r="DG1057" s="176"/>
      <c r="DH1057" s="177"/>
    </row>
    <row r="1058" spans="1:112" ht="14.25" customHeight="1">
      <c r="A1058" s="27">
        <v>41802.5</v>
      </c>
      <c r="B1058" s="27" t="str">
        <f>MONTH(Table1[[#This Row],[Trading Interval]])&amp; "/" &amp; DAY(Table1[[#This Row],[Trading Interval]]) &amp; "/" &amp; YEAR(Table1[[#This Row],[Trading Interval]])</f>
        <v>6/13/2018</v>
      </c>
      <c r="C1058" s="224">
        <f>CHOOSE(MONTH(Table1[[#This Row],[Date]]),1,1,1,2,2,2,3,3,3,4,4,4)</f>
        <v>2</v>
      </c>
      <c r="D1058" s="27" t="str">
        <f>TEXT(Table1[[#This Row],[Date]],"mmmm")</f>
        <v>June</v>
      </c>
      <c r="E1058" s="28">
        <v>2582.399825</v>
      </c>
      <c r="F1058" s="29">
        <v>91.346666666666593</v>
      </c>
      <c r="G1058" s="30">
        <v>6</v>
      </c>
      <c r="H1058" s="30" t="s">
        <v>64</v>
      </c>
      <c r="I1058" s="262"/>
      <c r="BL1058" s="178"/>
      <c r="BM1058" s="179"/>
      <c r="BN1058" s="207"/>
      <c r="DG1058" s="178"/>
      <c r="DH1058" s="179"/>
    </row>
    <row r="1059" spans="1:112" ht="14.25" customHeight="1">
      <c r="A1059" s="27">
        <v>41803</v>
      </c>
      <c r="B1059" s="27" t="str">
        <f>MONTH(Table1[[#This Row],[Trading Interval]])&amp; "/" &amp; DAY(Table1[[#This Row],[Trading Interval]]) &amp; "/" &amp; YEAR(Table1[[#This Row],[Trading Interval]])</f>
        <v>6/14/2018</v>
      </c>
      <c r="C1059" s="224">
        <f>CHOOSE(MONTH(Table1[[#This Row],[Date]]),1,1,1,2,2,2,3,3,3,4,4,4)</f>
        <v>2</v>
      </c>
      <c r="D1059" s="27" t="str">
        <f>TEXT(Table1[[#This Row],[Date]],"mmmm")</f>
        <v>June</v>
      </c>
      <c r="E1059" s="28">
        <v>2205.4939439708301</v>
      </c>
      <c r="F1059" s="29">
        <v>97.366666666666603</v>
      </c>
      <c r="G1059" s="30">
        <v>6</v>
      </c>
      <c r="H1059" s="30" t="s">
        <v>64</v>
      </c>
      <c r="I1059" s="262"/>
      <c r="BL1059" s="176"/>
      <c r="BM1059" s="177"/>
      <c r="BN1059" s="206"/>
      <c r="DG1059" s="176"/>
      <c r="DH1059" s="177"/>
    </row>
    <row r="1060" spans="1:112" ht="14.25" customHeight="1">
      <c r="A1060" s="27">
        <v>41803.5</v>
      </c>
      <c r="B1060" s="27" t="str">
        <f>MONTH(Table1[[#This Row],[Trading Interval]])&amp; "/" &amp; DAY(Table1[[#This Row],[Trading Interval]]) &amp; "/" &amp; YEAR(Table1[[#This Row],[Trading Interval]])</f>
        <v>6/14/2018</v>
      </c>
      <c r="C1060" s="224">
        <f>CHOOSE(MONTH(Table1[[#This Row],[Date]]),1,1,1,2,2,2,3,3,3,4,4,4)</f>
        <v>2</v>
      </c>
      <c r="D1060" s="27" t="str">
        <f>TEXT(Table1[[#This Row],[Date]],"mmmm")</f>
        <v>June</v>
      </c>
      <c r="E1060" s="28">
        <v>2531.0467592124901</v>
      </c>
      <c r="F1060" s="29">
        <v>90.375833333333304</v>
      </c>
      <c r="G1060" s="30">
        <v>6</v>
      </c>
      <c r="H1060" s="30" t="s">
        <v>64</v>
      </c>
      <c r="I1060" s="262"/>
      <c r="BL1060" s="178"/>
      <c r="BM1060" s="179"/>
      <c r="BN1060" s="207"/>
      <c r="DG1060" s="178"/>
      <c r="DH1060" s="179"/>
    </row>
    <row r="1061" spans="1:112" ht="14.25" customHeight="1">
      <c r="A1061" s="27">
        <v>41804</v>
      </c>
      <c r="B1061" s="27" t="str">
        <f>MONTH(Table1[[#This Row],[Trading Interval]])&amp; "/" &amp; DAY(Table1[[#This Row],[Trading Interval]]) &amp; "/" &amp; YEAR(Table1[[#This Row],[Trading Interval]])</f>
        <v>6/15/2018</v>
      </c>
      <c r="C1061" s="224">
        <f>CHOOSE(MONTH(Table1[[#This Row],[Date]]),1,1,1,2,2,2,3,3,3,4,4,4)</f>
        <v>2</v>
      </c>
      <c r="D1061" s="27" t="str">
        <f>TEXT(Table1[[#This Row],[Date]],"mmmm")</f>
        <v>June</v>
      </c>
      <c r="E1061" s="28">
        <v>2264.1822469833301</v>
      </c>
      <c r="F1061" s="29">
        <v>87.474999999999994</v>
      </c>
      <c r="G1061" s="30">
        <v>6</v>
      </c>
      <c r="H1061" s="30" t="s">
        <v>64</v>
      </c>
      <c r="I1061" s="262"/>
      <c r="BL1061" s="176"/>
      <c r="BM1061" s="177"/>
      <c r="BN1061" s="206"/>
      <c r="DG1061" s="176"/>
      <c r="DH1061" s="177"/>
    </row>
    <row r="1062" spans="1:112" ht="14.25" customHeight="1">
      <c r="A1062" s="27">
        <v>41804.5</v>
      </c>
      <c r="B1062" s="27" t="str">
        <f>MONTH(Table1[[#This Row],[Trading Interval]])&amp; "/" &amp; DAY(Table1[[#This Row],[Trading Interval]]) &amp; "/" &amp; YEAR(Table1[[#This Row],[Trading Interval]])</f>
        <v>6/15/2018</v>
      </c>
      <c r="C1062" s="224">
        <f>CHOOSE(MONTH(Table1[[#This Row],[Date]]),1,1,1,2,2,2,3,3,3,4,4,4)</f>
        <v>2</v>
      </c>
      <c r="D1062" s="27" t="str">
        <f>TEXT(Table1[[#This Row],[Date]],"mmmm")</f>
        <v>June</v>
      </c>
      <c r="E1062" s="28">
        <v>2578.9773850833299</v>
      </c>
      <c r="F1062" s="29">
        <v>94.589999999999904</v>
      </c>
      <c r="G1062" s="30">
        <v>6</v>
      </c>
      <c r="H1062" s="30" t="s">
        <v>64</v>
      </c>
      <c r="I1062" s="262"/>
      <c r="BL1062" s="178"/>
      <c r="BM1062" s="179"/>
      <c r="BN1062" s="207"/>
      <c r="DG1062" s="178"/>
      <c r="DH1062" s="179"/>
    </row>
    <row r="1063" spans="1:112" ht="14.25" customHeight="1">
      <c r="A1063" s="27">
        <v>41805</v>
      </c>
      <c r="B1063" s="27" t="str">
        <f>MONTH(Table1[[#This Row],[Trading Interval]])&amp; "/" &amp; DAY(Table1[[#This Row],[Trading Interval]]) &amp; "/" &amp; YEAR(Table1[[#This Row],[Trading Interval]])</f>
        <v>6/16/2018</v>
      </c>
      <c r="C1063" s="224">
        <f>CHOOSE(MONTH(Table1[[#This Row],[Date]]),1,1,1,2,2,2,3,3,3,4,4,4)</f>
        <v>2</v>
      </c>
      <c r="D1063" s="27" t="str">
        <f>TEXT(Table1[[#This Row],[Date]],"mmmm")</f>
        <v>June</v>
      </c>
      <c r="E1063" s="28">
        <v>2073.3362390083298</v>
      </c>
      <c r="F1063" s="29">
        <v>92.352500000000006</v>
      </c>
      <c r="G1063" s="30">
        <v>6</v>
      </c>
      <c r="H1063" s="30" t="s">
        <v>64</v>
      </c>
      <c r="I1063" s="262"/>
      <c r="BL1063" s="176"/>
      <c r="BM1063" s="177"/>
      <c r="BN1063" s="206"/>
      <c r="DG1063" s="176"/>
      <c r="DH1063" s="177"/>
    </row>
    <row r="1064" spans="1:112" ht="14.25" customHeight="1">
      <c r="A1064" s="27">
        <v>41805.5</v>
      </c>
      <c r="B1064" s="27" t="str">
        <f>MONTH(Table1[[#This Row],[Trading Interval]])&amp; "/" &amp; DAY(Table1[[#This Row],[Trading Interval]]) &amp; "/" &amp; YEAR(Table1[[#This Row],[Trading Interval]])</f>
        <v>6/16/2018</v>
      </c>
      <c r="C1064" s="224">
        <f>CHOOSE(MONTH(Table1[[#This Row],[Date]]),1,1,1,2,2,2,3,3,3,4,4,4)</f>
        <v>2</v>
      </c>
      <c r="D1064" s="27" t="str">
        <f>TEXT(Table1[[#This Row],[Date]],"mmmm")</f>
        <v>June</v>
      </c>
      <c r="E1064" s="28">
        <v>2549.9073886291599</v>
      </c>
      <c r="F1064" s="29">
        <v>93.919166666666598</v>
      </c>
      <c r="G1064" s="30">
        <v>6</v>
      </c>
      <c r="H1064" s="30" t="s">
        <v>64</v>
      </c>
      <c r="I1064" s="262"/>
      <c r="BL1064" s="178"/>
      <c r="BM1064" s="179"/>
      <c r="BN1064" s="207"/>
      <c r="DG1064" s="178"/>
      <c r="DH1064" s="179"/>
    </row>
    <row r="1065" spans="1:112" ht="14.25" customHeight="1">
      <c r="A1065" s="27">
        <v>41806</v>
      </c>
      <c r="B1065" s="27" t="str">
        <f>MONTH(Table1[[#This Row],[Trading Interval]])&amp; "/" &amp; DAY(Table1[[#This Row],[Trading Interval]]) &amp; "/" &amp; YEAR(Table1[[#This Row],[Trading Interval]])</f>
        <v>6/17/2018</v>
      </c>
      <c r="C1065" s="224">
        <f>CHOOSE(MONTH(Table1[[#This Row],[Date]]),1,1,1,2,2,2,3,3,3,4,4,4)</f>
        <v>2</v>
      </c>
      <c r="D1065" s="27" t="str">
        <f>TEXT(Table1[[#This Row],[Date]],"mmmm")</f>
        <v>June</v>
      </c>
      <c r="E1065" s="28">
        <v>2066.1066521041598</v>
      </c>
      <c r="F1065" s="29">
        <v>92.703333333333305</v>
      </c>
      <c r="G1065" s="30">
        <v>6</v>
      </c>
      <c r="H1065" s="30" t="s">
        <v>64</v>
      </c>
      <c r="I1065" s="262"/>
      <c r="BL1065" s="176"/>
      <c r="BM1065" s="177"/>
      <c r="BN1065" s="206"/>
      <c r="DG1065" s="176"/>
      <c r="DH1065" s="177"/>
    </row>
    <row r="1066" spans="1:112" ht="14.25" customHeight="1">
      <c r="A1066" s="27">
        <v>41806.5</v>
      </c>
      <c r="B1066" s="27" t="str">
        <f>MONTH(Table1[[#This Row],[Trading Interval]])&amp; "/" &amp; DAY(Table1[[#This Row],[Trading Interval]]) &amp; "/" &amp; YEAR(Table1[[#This Row],[Trading Interval]])</f>
        <v>6/17/2018</v>
      </c>
      <c r="C1066" s="224">
        <f>CHOOSE(MONTH(Table1[[#This Row],[Date]]),1,1,1,2,2,2,3,3,3,4,4,4)</f>
        <v>2</v>
      </c>
      <c r="D1066" s="27" t="str">
        <f>TEXT(Table1[[#This Row],[Date]],"mmmm")</f>
        <v>June</v>
      </c>
      <c r="E1066" s="28">
        <v>2391.6909986791602</v>
      </c>
      <c r="F1066" s="29">
        <v>89.927499999999995</v>
      </c>
      <c r="G1066" s="30">
        <v>6</v>
      </c>
      <c r="H1066" s="30" t="s">
        <v>64</v>
      </c>
      <c r="I1066" s="262"/>
      <c r="BL1066" s="178"/>
      <c r="BM1066" s="179"/>
      <c r="BN1066" s="207"/>
      <c r="DG1066" s="178"/>
      <c r="DH1066" s="179"/>
    </row>
    <row r="1067" spans="1:112" ht="14.25" customHeight="1">
      <c r="A1067" s="27">
        <v>41807</v>
      </c>
      <c r="B1067" s="27" t="str">
        <f>MONTH(Table1[[#This Row],[Trading Interval]])&amp; "/" &amp; DAY(Table1[[#This Row],[Trading Interval]]) &amp; "/" &amp; YEAR(Table1[[#This Row],[Trading Interval]])</f>
        <v>6/18/2018</v>
      </c>
      <c r="C1067" s="224">
        <f>CHOOSE(MONTH(Table1[[#This Row],[Date]]),1,1,1,2,2,2,3,3,3,4,4,4)</f>
        <v>2</v>
      </c>
      <c r="D1067" s="27" t="str">
        <f>TEXT(Table1[[#This Row],[Date]],"mmmm")</f>
        <v>June</v>
      </c>
      <c r="E1067" s="28">
        <v>2231.3980455291598</v>
      </c>
      <c r="F1067" s="29">
        <v>92.654999999999902</v>
      </c>
      <c r="G1067" s="30">
        <v>6</v>
      </c>
      <c r="H1067" s="30" t="s">
        <v>64</v>
      </c>
      <c r="I1067" s="262"/>
      <c r="BL1067" s="176"/>
      <c r="BM1067" s="177"/>
      <c r="BN1067" s="206"/>
      <c r="DG1067" s="176"/>
      <c r="DH1067" s="177"/>
    </row>
    <row r="1068" spans="1:112" ht="14.25" customHeight="1">
      <c r="A1068" s="27">
        <v>41807.5</v>
      </c>
      <c r="B1068" s="27" t="str">
        <f>MONTH(Table1[[#This Row],[Trading Interval]])&amp; "/" &amp; DAY(Table1[[#This Row],[Trading Interval]]) &amp; "/" &amp; YEAR(Table1[[#This Row],[Trading Interval]])</f>
        <v>6/18/2018</v>
      </c>
      <c r="C1068" s="224">
        <f>CHOOSE(MONTH(Table1[[#This Row],[Date]]),1,1,1,2,2,2,3,3,3,4,4,4)</f>
        <v>2</v>
      </c>
      <c r="D1068" s="27" t="str">
        <f>TEXT(Table1[[#This Row],[Date]],"mmmm")</f>
        <v>June</v>
      </c>
      <c r="E1068" s="28">
        <v>2742.09098012499</v>
      </c>
      <c r="F1068" s="29">
        <v>93.805833333333297</v>
      </c>
      <c r="G1068" s="30">
        <v>6</v>
      </c>
      <c r="H1068" s="30" t="s">
        <v>64</v>
      </c>
      <c r="I1068" s="262"/>
      <c r="BL1068" s="178"/>
      <c r="BM1068" s="179"/>
      <c r="BN1068" s="207"/>
      <c r="DG1068" s="178"/>
      <c r="DH1068" s="179"/>
    </row>
    <row r="1069" spans="1:112" ht="14.25" customHeight="1">
      <c r="A1069" s="27">
        <v>41808</v>
      </c>
      <c r="B1069" s="27" t="str">
        <f>MONTH(Table1[[#This Row],[Trading Interval]])&amp; "/" &amp; DAY(Table1[[#This Row],[Trading Interval]]) &amp; "/" &amp; YEAR(Table1[[#This Row],[Trading Interval]])</f>
        <v>6/19/2018</v>
      </c>
      <c r="C1069" s="224">
        <f>CHOOSE(MONTH(Table1[[#This Row],[Date]]),1,1,1,2,2,2,3,3,3,4,4,4)</f>
        <v>2</v>
      </c>
      <c r="D1069" s="27" t="str">
        <f>TEXT(Table1[[#This Row],[Date]],"mmmm")</f>
        <v>June</v>
      </c>
      <c r="E1069" s="28">
        <v>2318.3316843083298</v>
      </c>
      <c r="F1069" s="29">
        <v>91.402500000000003</v>
      </c>
      <c r="G1069" s="30">
        <v>6</v>
      </c>
      <c r="H1069" s="30" t="s">
        <v>64</v>
      </c>
      <c r="I1069" s="262"/>
      <c r="BL1069" s="176"/>
      <c r="BM1069" s="177"/>
      <c r="BN1069" s="206"/>
      <c r="DG1069" s="176"/>
      <c r="DH1069" s="177"/>
    </row>
    <row r="1070" spans="1:112" ht="14.25" customHeight="1">
      <c r="A1070" s="27">
        <v>41808.5</v>
      </c>
      <c r="B1070" s="27" t="str">
        <f>MONTH(Table1[[#This Row],[Trading Interval]])&amp; "/" &amp; DAY(Table1[[#This Row],[Trading Interval]]) &amp; "/" &amp; YEAR(Table1[[#This Row],[Trading Interval]])</f>
        <v>6/19/2018</v>
      </c>
      <c r="C1070" s="224">
        <f>CHOOSE(MONTH(Table1[[#This Row],[Date]]),1,1,1,2,2,2,3,3,3,4,4,4)</f>
        <v>2</v>
      </c>
      <c r="D1070" s="27" t="str">
        <f>TEXT(Table1[[#This Row],[Date]],"mmmm")</f>
        <v>June</v>
      </c>
      <c r="E1070" s="28">
        <v>2765.9187628833301</v>
      </c>
      <c r="F1070" s="29">
        <v>92.496666666666599</v>
      </c>
      <c r="G1070" s="30">
        <v>6</v>
      </c>
      <c r="H1070" s="30" t="s">
        <v>64</v>
      </c>
      <c r="I1070" s="262"/>
      <c r="BL1070" s="178"/>
      <c r="BM1070" s="179"/>
      <c r="BN1070" s="207"/>
      <c r="DG1070" s="178"/>
      <c r="DH1070" s="179"/>
    </row>
    <row r="1071" spans="1:112" ht="14.25" customHeight="1">
      <c r="A1071" s="27">
        <v>41809</v>
      </c>
      <c r="B1071" s="27" t="str">
        <f>MONTH(Table1[[#This Row],[Trading Interval]])&amp; "/" &amp; DAY(Table1[[#This Row],[Trading Interval]]) &amp; "/" &amp; YEAR(Table1[[#This Row],[Trading Interval]])</f>
        <v>6/20/2018</v>
      </c>
      <c r="C1071" s="224">
        <f>CHOOSE(MONTH(Table1[[#This Row],[Date]]),1,1,1,2,2,2,3,3,3,4,4,4)</f>
        <v>2</v>
      </c>
      <c r="D1071" s="27" t="str">
        <f>TEXT(Table1[[#This Row],[Date]],"mmmm")</f>
        <v>June</v>
      </c>
      <c r="E1071" s="28">
        <v>2283.41872064166</v>
      </c>
      <c r="F1071" s="29">
        <v>90.926666666666605</v>
      </c>
      <c r="G1071" s="30">
        <v>6</v>
      </c>
      <c r="H1071" s="30" t="s">
        <v>64</v>
      </c>
      <c r="I1071" s="262"/>
      <c r="BL1071" s="176"/>
      <c r="BM1071" s="177"/>
      <c r="BN1071" s="206"/>
      <c r="DG1071" s="176"/>
      <c r="DH1071" s="177"/>
    </row>
    <row r="1072" spans="1:112" ht="14.25" customHeight="1">
      <c r="A1072" s="27">
        <v>41809.5</v>
      </c>
      <c r="B1072" s="27" t="str">
        <f>MONTH(Table1[[#This Row],[Trading Interval]])&amp; "/" &amp; DAY(Table1[[#This Row],[Trading Interval]]) &amp; "/" &amp; YEAR(Table1[[#This Row],[Trading Interval]])</f>
        <v>6/20/2018</v>
      </c>
      <c r="C1072" s="224">
        <f>CHOOSE(MONTH(Table1[[#This Row],[Date]]),1,1,1,2,2,2,3,3,3,4,4,4)</f>
        <v>2</v>
      </c>
      <c r="D1072" s="27" t="str">
        <f>TEXT(Table1[[#This Row],[Date]],"mmmm")</f>
        <v>June</v>
      </c>
      <c r="E1072" s="28">
        <v>2579.1935956208299</v>
      </c>
      <c r="F1072" s="29">
        <v>95.913333333333298</v>
      </c>
      <c r="G1072" s="30">
        <v>6</v>
      </c>
      <c r="H1072" s="30" t="s">
        <v>64</v>
      </c>
      <c r="I1072" s="262"/>
      <c r="BL1072" s="178"/>
      <c r="BM1072" s="179"/>
      <c r="BN1072" s="207"/>
      <c r="DG1072" s="178"/>
      <c r="DH1072" s="179"/>
    </row>
    <row r="1073" spans="1:112" ht="14.25" customHeight="1">
      <c r="A1073" s="27">
        <v>41810</v>
      </c>
      <c r="B1073" s="27" t="str">
        <f>MONTH(Table1[[#This Row],[Trading Interval]])&amp; "/" &amp; DAY(Table1[[#This Row],[Trading Interval]]) &amp; "/" &amp; YEAR(Table1[[#This Row],[Trading Interval]])</f>
        <v>6/21/2018</v>
      </c>
      <c r="C1073" s="224">
        <f>CHOOSE(MONTH(Table1[[#This Row],[Date]]),1,1,1,2,2,2,3,3,3,4,4,4)</f>
        <v>2</v>
      </c>
      <c r="D1073" s="27" t="str">
        <f>TEXT(Table1[[#This Row],[Date]],"mmmm")</f>
        <v>June</v>
      </c>
      <c r="E1073" s="28">
        <v>2345.47395315833</v>
      </c>
      <c r="F1073" s="29">
        <v>92.822500000000005</v>
      </c>
      <c r="G1073" s="30">
        <v>6</v>
      </c>
      <c r="H1073" s="30" t="s">
        <v>64</v>
      </c>
      <c r="I1073" s="262"/>
      <c r="BL1073" s="176"/>
      <c r="BM1073" s="177"/>
      <c r="BN1073" s="206"/>
      <c r="DG1073" s="176"/>
      <c r="DH1073" s="177"/>
    </row>
    <row r="1074" spans="1:112" ht="14.25" customHeight="1">
      <c r="A1074" s="27">
        <v>41810.5</v>
      </c>
      <c r="B1074" s="27" t="str">
        <f>MONTH(Table1[[#This Row],[Trading Interval]])&amp; "/" &amp; DAY(Table1[[#This Row],[Trading Interval]]) &amp; "/" &amp; YEAR(Table1[[#This Row],[Trading Interval]])</f>
        <v>6/21/2018</v>
      </c>
      <c r="C1074" s="224">
        <f>CHOOSE(MONTH(Table1[[#This Row],[Date]]),1,1,1,2,2,2,3,3,3,4,4,4)</f>
        <v>2</v>
      </c>
      <c r="D1074" s="27" t="str">
        <f>TEXT(Table1[[#This Row],[Date]],"mmmm")</f>
        <v>June</v>
      </c>
      <c r="E1074" s="28">
        <v>2774.09424652499</v>
      </c>
      <c r="F1074" s="29">
        <v>93.805833333333297</v>
      </c>
      <c r="G1074" s="30">
        <v>6</v>
      </c>
      <c r="H1074" s="30" t="s">
        <v>64</v>
      </c>
      <c r="I1074" s="262"/>
      <c r="BL1074" s="178"/>
      <c r="BM1074" s="179"/>
      <c r="BN1074" s="207"/>
      <c r="DG1074" s="178"/>
      <c r="DH1074" s="179"/>
    </row>
    <row r="1075" spans="1:112" ht="14.25" customHeight="1">
      <c r="A1075" s="27">
        <v>41811</v>
      </c>
      <c r="B1075" s="27" t="str">
        <f>MONTH(Table1[[#This Row],[Trading Interval]])&amp; "/" &amp; DAY(Table1[[#This Row],[Trading Interval]]) &amp; "/" &amp; YEAR(Table1[[#This Row],[Trading Interval]])</f>
        <v>6/22/2018</v>
      </c>
      <c r="C1075" s="224">
        <f>CHOOSE(MONTH(Table1[[#This Row],[Date]]),1,1,1,2,2,2,3,3,3,4,4,4)</f>
        <v>2</v>
      </c>
      <c r="D1075" s="27" t="str">
        <f>TEXT(Table1[[#This Row],[Date]],"mmmm")</f>
        <v>June</v>
      </c>
      <c r="E1075" s="28">
        <v>2511.9457208888798</v>
      </c>
      <c r="F1075" s="29">
        <v>96.0555555555555</v>
      </c>
      <c r="G1075" s="30">
        <v>6</v>
      </c>
      <c r="H1075" s="30" t="s">
        <v>64</v>
      </c>
      <c r="I1075" s="262"/>
      <c r="BL1075" s="176"/>
      <c r="BM1075" s="177"/>
      <c r="BN1075" s="206"/>
      <c r="DG1075" s="176"/>
      <c r="DH1075" s="177"/>
    </row>
    <row r="1076" spans="1:112" ht="14.25" customHeight="1">
      <c r="A1076" s="27">
        <v>41811.5</v>
      </c>
      <c r="B1076" s="27" t="str">
        <f>MONTH(Table1[[#This Row],[Trading Interval]])&amp; "/" &amp; DAY(Table1[[#This Row],[Trading Interval]]) &amp; "/" &amp; YEAR(Table1[[#This Row],[Trading Interval]])</f>
        <v>6/22/2018</v>
      </c>
      <c r="C1076" s="224">
        <f>CHOOSE(MONTH(Table1[[#This Row],[Date]]),1,1,1,2,2,2,3,3,3,4,4,4)</f>
        <v>2</v>
      </c>
      <c r="D1076" s="27" t="str">
        <f>TEXT(Table1[[#This Row],[Date]],"mmmm")</f>
        <v>June</v>
      </c>
      <c r="E1076" s="28">
        <v>2589.7789234666602</v>
      </c>
      <c r="F1076" s="29">
        <v>91.576666666666597</v>
      </c>
      <c r="G1076" s="30">
        <v>6</v>
      </c>
      <c r="H1076" s="30" t="s">
        <v>64</v>
      </c>
      <c r="I1076" s="262"/>
      <c r="BL1076" s="178"/>
      <c r="BM1076" s="179"/>
      <c r="BN1076" s="207"/>
      <c r="DG1076" s="178"/>
      <c r="DH1076" s="179"/>
    </row>
    <row r="1077" spans="1:112" ht="14.25" customHeight="1">
      <c r="A1077" s="27">
        <v>41812</v>
      </c>
      <c r="B1077" s="27" t="str">
        <f>MONTH(Table1[[#This Row],[Trading Interval]])&amp; "/" &amp; DAY(Table1[[#This Row],[Trading Interval]]) &amp; "/" &amp; YEAR(Table1[[#This Row],[Trading Interval]])</f>
        <v>6/23/2018</v>
      </c>
      <c r="C1077" s="224">
        <f>CHOOSE(MONTH(Table1[[#This Row],[Date]]),1,1,1,2,2,2,3,3,3,4,4,4)</f>
        <v>2</v>
      </c>
      <c r="D1077" s="27" t="str">
        <f>TEXT(Table1[[#This Row],[Date]],"mmmm")</f>
        <v>June</v>
      </c>
      <c r="E1077" s="28">
        <v>2260.8152649937501</v>
      </c>
      <c r="F1077" s="29">
        <v>90.302499999999995</v>
      </c>
      <c r="G1077" s="30">
        <v>6</v>
      </c>
      <c r="H1077" s="30" t="s">
        <v>64</v>
      </c>
      <c r="I1077" s="262"/>
      <c r="BL1077" s="176"/>
      <c r="BM1077" s="177"/>
      <c r="BN1077" s="206"/>
      <c r="DG1077" s="176"/>
      <c r="DH1077" s="177"/>
    </row>
    <row r="1078" spans="1:112" ht="14.25" customHeight="1">
      <c r="A1078" s="27">
        <v>41812.5</v>
      </c>
      <c r="B1078" s="27" t="str">
        <f>MONTH(Table1[[#This Row],[Trading Interval]])&amp; "/" &amp; DAY(Table1[[#This Row],[Trading Interval]]) &amp; "/" &amp; YEAR(Table1[[#This Row],[Trading Interval]])</f>
        <v>6/23/2018</v>
      </c>
      <c r="C1078" s="224">
        <f>CHOOSE(MONTH(Table1[[#This Row],[Date]]),1,1,1,2,2,2,3,3,3,4,4,4)</f>
        <v>2</v>
      </c>
      <c r="D1078" s="27" t="str">
        <f>TEXT(Table1[[#This Row],[Date]],"mmmm")</f>
        <v>June</v>
      </c>
      <c r="E1078" s="28">
        <v>2314.3122076</v>
      </c>
      <c r="F1078" s="29">
        <v>93.009166666666601</v>
      </c>
      <c r="G1078" s="30">
        <v>6</v>
      </c>
      <c r="H1078" s="30" t="s">
        <v>64</v>
      </c>
      <c r="I1078" s="262"/>
      <c r="BL1078" s="178"/>
      <c r="BM1078" s="179"/>
      <c r="BN1078" s="207"/>
      <c r="DG1078" s="178"/>
      <c r="DH1078" s="179"/>
    </row>
    <row r="1079" spans="1:112" ht="14.25" customHeight="1">
      <c r="A1079" s="27">
        <v>41813</v>
      </c>
      <c r="B1079" s="27" t="str">
        <f>MONTH(Table1[[#This Row],[Trading Interval]])&amp; "/" &amp; DAY(Table1[[#This Row],[Trading Interval]]) &amp; "/" &amp; YEAR(Table1[[#This Row],[Trading Interval]])</f>
        <v>6/24/2018</v>
      </c>
      <c r="C1079" s="224">
        <f>CHOOSE(MONTH(Table1[[#This Row],[Date]]),1,1,1,2,2,2,3,3,3,4,4,4)</f>
        <v>2</v>
      </c>
      <c r="D1079" s="27" t="str">
        <f>TEXT(Table1[[#This Row],[Date]],"mmmm")</f>
        <v>June</v>
      </c>
      <c r="E1079" s="28">
        <v>2167.0786755899899</v>
      </c>
      <c r="F1079" s="29">
        <v>95.102000000000004</v>
      </c>
      <c r="G1079" s="30">
        <v>6</v>
      </c>
      <c r="H1079" s="30" t="s">
        <v>64</v>
      </c>
      <c r="I1079" s="262"/>
      <c r="BL1079" s="176"/>
      <c r="BM1079" s="177"/>
      <c r="BN1079" s="206"/>
      <c r="DG1079" s="176"/>
      <c r="DH1079" s="177"/>
    </row>
    <row r="1080" spans="1:112" ht="14.25" customHeight="1">
      <c r="A1080" s="27">
        <v>41813.5</v>
      </c>
      <c r="B1080" s="27" t="str">
        <f>MONTH(Table1[[#This Row],[Trading Interval]])&amp; "/" &amp; DAY(Table1[[#This Row],[Trading Interval]]) &amp; "/" &amp; YEAR(Table1[[#This Row],[Trading Interval]])</f>
        <v>6/24/2018</v>
      </c>
      <c r="C1080" s="224">
        <f>CHOOSE(MONTH(Table1[[#This Row],[Date]]),1,1,1,2,2,2,3,3,3,4,4,4)</f>
        <v>2</v>
      </c>
      <c r="D1080" s="27" t="str">
        <f>TEXT(Table1[[#This Row],[Date]],"mmmm")</f>
        <v>June</v>
      </c>
      <c r="E1080" s="28">
        <v>2499.29126914166</v>
      </c>
      <c r="F1080" s="29">
        <v>93.831666666666607</v>
      </c>
      <c r="G1080" s="30">
        <v>6</v>
      </c>
      <c r="H1080" s="30" t="s">
        <v>64</v>
      </c>
      <c r="I1080" s="262"/>
      <c r="BL1080" s="178"/>
      <c r="BM1080" s="179"/>
      <c r="BN1080" s="207"/>
      <c r="DG1080" s="178"/>
      <c r="DH1080" s="179"/>
    </row>
    <row r="1081" spans="1:112" ht="14.25" customHeight="1">
      <c r="A1081" s="27">
        <v>41814</v>
      </c>
      <c r="B1081" s="27" t="str">
        <f>MONTH(Table1[[#This Row],[Trading Interval]])&amp; "/" &amp; DAY(Table1[[#This Row],[Trading Interval]]) &amp; "/" &amp; YEAR(Table1[[#This Row],[Trading Interval]])</f>
        <v>6/25/2018</v>
      </c>
      <c r="C1081" s="224">
        <f>CHOOSE(MONTH(Table1[[#This Row],[Date]]),1,1,1,2,2,2,3,3,3,4,4,4)</f>
        <v>2</v>
      </c>
      <c r="D1081" s="27" t="str">
        <f>TEXT(Table1[[#This Row],[Date]],"mmmm")</f>
        <v>June</v>
      </c>
      <c r="E1081" s="28">
        <v>2245.5092780908999</v>
      </c>
      <c r="F1081" s="29">
        <v>92.270909090909001</v>
      </c>
      <c r="G1081" s="30">
        <v>6</v>
      </c>
      <c r="H1081" s="30" t="s">
        <v>64</v>
      </c>
      <c r="I1081" s="262"/>
      <c r="BL1081" s="176"/>
      <c r="BM1081" s="177"/>
      <c r="BN1081" s="206"/>
      <c r="DG1081" s="176"/>
      <c r="DH1081" s="177"/>
    </row>
    <row r="1082" spans="1:112" ht="14.25" customHeight="1">
      <c r="A1082" s="27">
        <v>41814.5</v>
      </c>
      <c r="B1082" s="27" t="str">
        <f>MONTH(Table1[[#This Row],[Trading Interval]])&amp; "/" &amp; DAY(Table1[[#This Row],[Trading Interval]]) &amp; "/" &amp; YEAR(Table1[[#This Row],[Trading Interval]])</f>
        <v>6/25/2018</v>
      </c>
      <c r="C1082" s="224">
        <f>CHOOSE(MONTH(Table1[[#This Row],[Date]]),1,1,1,2,2,2,3,3,3,4,4,4)</f>
        <v>2</v>
      </c>
      <c r="D1082" s="27" t="str">
        <f>TEXT(Table1[[#This Row],[Date]],"mmmm")</f>
        <v>June</v>
      </c>
      <c r="E1082" s="28">
        <v>2493.59503287083</v>
      </c>
      <c r="F1082" s="29">
        <v>95.849166666666605</v>
      </c>
      <c r="G1082" s="30">
        <v>6</v>
      </c>
      <c r="H1082" s="30" t="s">
        <v>64</v>
      </c>
      <c r="I1082" s="262"/>
      <c r="BL1082" s="178"/>
      <c r="BM1082" s="179"/>
      <c r="BN1082" s="207"/>
      <c r="DG1082" s="178"/>
      <c r="DH1082" s="179"/>
    </row>
    <row r="1083" spans="1:112" ht="14.25" customHeight="1">
      <c r="A1083" s="27">
        <v>41815</v>
      </c>
      <c r="B1083" s="27" t="str">
        <f>MONTH(Table1[[#This Row],[Trading Interval]])&amp; "/" &amp; DAY(Table1[[#This Row],[Trading Interval]]) &amp; "/" &amp; YEAR(Table1[[#This Row],[Trading Interval]])</f>
        <v>6/26/2018</v>
      </c>
      <c r="C1083" s="224">
        <f>CHOOSE(MONTH(Table1[[#This Row],[Date]]),1,1,1,2,2,2,3,3,3,4,4,4)</f>
        <v>2</v>
      </c>
      <c r="D1083" s="27" t="str">
        <f>TEXT(Table1[[#This Row],[Date]],"mmmm")</f>
        <v>June</v>
      </c>
      <c r="E1083" s="28">
        <v>2274.4805100541598</v>
      </c>
      <c r="F1083" s="29">
        <v>92.894999999999897</v>
      </c>
      <c r="G1083" s="30">
        <v>6</v>
      </c>
      <c r="H1083" s="30" t="s">
        <v>64</v>
      </c>
      <c r="I1083" s="262"/>
      <c r="BL1083" s="176"/>
      <c r="BM1083" s="177"/>
      <c r="BN1083" s="206"/>
      <c r="DG1083" s="176"/>
      <c r="DH1083" s="177"/>
    </row>
    <row r="1084" spans="1:112" ht="14.25" customHeight="1">
      <c r="A1084" s="27">
        <v>41815.5</v>
      </c>
      <c r="B1084" s="27" t="str">
        <f>MONTH(Table1[[#This Row],[Trading Interval]])&amp; "/" &amp; DAY(Table1[[#This Row],[Trading Interval]]) &amp; "/" &amp; YEAR(Table1[[#This Row],[Trading Interval]])</f>
        <v>6/26/2018</v>
      </c>
      <c r="C1084" s="224">
        <f>CHOOSE(MONTH(Table1[[#This Row],[Date]]),1,1,1,2,2,2,3,3,3,4,4,4)</f>
        <v>2</v>
      </c>
      <c r="D1084" s="27" t="str">
        <f>TEXT(Table1[[#This Row],[Date]],"mmmm")</f>
        <v>June</v>
      </c>
      <c r="E1084" s="28">
        <v>2519.4081521583298</v>
      </c>
      <c r="F1084" s="29">
        <v>97.459166666666604</v>
      </c>
      <c r="G1084" s="30">
        <v>6</v>
      </c>
      <c r="H1084" s="30" t="s">
        <v>64</v>
      </c>
      <c r="I1084" s="262"/>
      <c r="BL1084" s="178"/>
      <c r="BM1084" s="179"/>
      <c r="BN1084" s="207"/>
      <c r="DG1084" s="178"/>
      <c r="DH1084" s="179"/>
    </row>
    <row r="1085" spans="1:112" ht="14.25" customHeight="1">
      <c r="A1085" s="27">
        <v>41816</v>
      </c>
      <c r="B1085" s="27" t="str">
        <f>MONTH(Table1[[#This Row],[Trading Interval]])&amp; "/" &amp; DAY(Table1[[#This Row],[Trading Interval]]) &amp; "/" &amp; YEAR(Table1[[#This Row],[Trading Interval]])</f>
        <v>6/27/2018</v>
      </c>
      <c r="C1085" s="224">
        <f>CHOOSE(MONTH(Table1[[#This Row],[Date]]),1,1,1,2,2,2,3,3,3,4,4,4)</f>
        <v>2</v>
      </c>
      <c r="D1085" s="27" t="str">
        <f>TEXT(Table1[[#This Row],[Date]],"mmmm")</f>
        <v>June</v>
      </c>
      <c r="E1085" s="28">
        <v>2344.2071731041601</v>
      </c>
      <c r="F1085" s="29">
        <v>90.898333333333298</v>
      </c>
      <c r="G1085" s="30">
        <v>6</v>
      </c>
      <c r="H1085" s="30" t="s">
        <v>64</v>
      </c>
      <c r="I1085" s="262"/>
      <c r="BL1085" s="176"/>
      <c r="BM1085" s="177"/>
      <c r="BN1085" s="206"/>
      <c r="DG1085" s="176"/>
      <c r="DH1085" s="177"/>
    </row>
    <row r="1086" spans="1:112" ht="14.25" customHeight="1">
      <c r="A1086" s="27">
        <v>41816.5</v>
      </c>
      <c r="B1086" s="27" t="str">
        <f>MONTH(Table1[[#This Row],[Trading Interval]])&amp; "/" &amp; DAY(Table1[[#This Row],[Trading Interval]]) &amp; "/" &amp; YEAR(Table1[[#This Row],[Trading Interval]])</f>
        <v>6/27/2018</v>
      </c>
      <c r="C1086" s="224">
        <f>CHOOSE(MONTH(Table1[[#This Row],[Date]]),1,1,1,2,2,2,3,3,3,4,4,4)</f>
        <v>2</v>
      </c>
      <c r="D1086" s="27" t="str">
        <f>TEXT(Table1[[#This Row],[Date]],"mmmm")</f>
        <v>June</v>
      </c>
      <c r="E1086" s="28">
        <v>2672.66476106666</v>
      </c>
      <c r="F1086" s="29">
        <v>92.4224999999999</v>
      </c>
      <c r="G1086" s="30">
        <v>6</v>
      </c>
      <c r="H1086" s="30" t="s">
        <v>64</v>
      </c>
      <c r="I1086" s="262"/>
      <c r="BL1086" s="178"/>
      <c r="BM1086" s="179"/>
      <c r="BN1086" s="207"/>
      <c r="DG1086" s="178"/>
      <c r="DH1086" s="179"/>
    </row>
    <row r="1087" spans="1:112" ht="14.25" customHeight="1">
      <c r="A1087" s="27">
        <v>41817</v>
      </c>
      <c r="B1087" s="27" t="str">
        <f>MONTH(Table1[[#This Row],[Trading Interval]])&amp; "/" &amp; DAY(Table1[[#This Row],[Trading Interval]]) &amp; "/" &amp; YEAR(Table1[[#This Row],[Trading Interval]])</f>
        <v>6/28/2018</v>
      </c>
      <c r="C1087" s="224">
        <f>CHOOSE(MONTH(Table1[[#This Row],[Date]]),1,1,1,2,2,2,3,3,3,4,4,4)</f>
        <v>2</v>
      </c>
      <c r="D1087" s="27" t="str">
        <f>TEXT(Table1[[#This Row],[Date]],"mmmm")</f>
        <v>June</v>
      </c>
      <c r="E1087" s="28">
        <v>2233.1198583833302</v>
      </c>
      <c r="F1087" s="29">
        <v>96.047499999999999</v>
      </c>
      <c r="G1087" s="30">
        <v>6</v>
      </c>
      <c r="H1087" s="30" t="s">
        <v>64</v>
      </c>
      <c r="I1087" s="262"/>
      <c r="BL1087" s="176"/>
      <c r="BM1087" s="177"/>
      <c r="BN1087" s="206"/>
      <c r="DG1087" s="176"/>
      <c r="DH1087" s="177"/>
    </row>
    <row r="1088" spans="1:112" ht="14.25" customHeight="1">
      <c r="A1088" s="27">
        <v>41817.5</v>
      </c>
      <c r="B1088" s="27" t="str">
        <f>MONTH(Table1[[#This Row],[Trading Interval]])&amp; "/" &amp; DAY(Table1[[#This Row],[Trading Interval]]) &amp; "/" &amp; YEAR(Table1[[#This Row],[Trading Interval]])</f>
        <v>6/28/2018</v>
      </c>
      <c r="C1088" s="224">
        <f>CHOOSE(MONTH(Table1[[#This Row],[Date]]),1,1,1,2,2,2,3,3,3,4,4,4)</f>
        <v>2</v>
      </c>
      <c r="D1088" s="27" t="str">
        <f>TEXT(Table1[[#This Row],[Date]],"mmmm")</f>
        <v>June</v>
      </c>
      <c r="E1088" s="28">
        <v>2668.0619382708301</v>
      </c>
      <c r="F1088" s="29">
        <v>92.858333333333306</v>
      </c>
      <c r="G1088" s="30">
        <v>6</v>
      </c>
      <c r="H1088" s="30" t="s">
        <v>64</v>
      </c>
      <c r="I1088" s="262"/>
      <c r="BL1088" s="178"/>
      <c r="BM1088" s="179"/>
      <c r="BN1088" s="207"/>
      <c r="DG1088" s="178"/>
      <c r="DH1088" s="179"/>
    </row>
    <row r="1089" spans="1:112" ht="14.25" customHeight="1">
      <c r="A1089" s="27">
        <v>41818</v>
      </c>
      <c r="B1089" s="27" t="str">
        <f>MONTH(Table1[[#This Row],[Trading Interval]])&amp; "/" &amp; DAY(Table1[[#This Row],[Trading Interval]]) &amp; "/" &amp; YEAR(Table1[[#This Row],[Trading Interval]])</f>
        <v>6/29/2018</v>
      </c>
      <c r="C1089" s="224">
        <f>CHOOSE(MONTH(Table1[[#This Row],[Date]]),1,1,1,2,2,2,3,3,3,4,4,4)</f>
        <v>2</v>
      </c>
      <c r="D1089" s="27" t="str">
        <f>TEXT(Table1[[#This Row],[Date]],"mmmm")</f>
        <v>June</v>
      </c>
      <c r="E1089" s="28">
        <v>2219.4378834791601</v>
      </c>
      <c r="F1089" s="29">
        <v>96.7766666666666</v>
      </c>
      <c r="G1089" s="30">
        <v>6</v>
      </c>
      <c r="H1089" s="30" t="s">
        <v>64</v>
      </c>
      <c r="I1089" s="262"/>
      <c r="BL1089" s="176"/>
      <c r="BM1089" s="177"/>
      <c r="BN1089" s="206"/>
      <c r="DG1089" s="176"/>
      <c r="DH1089" s="177"/>
    </row>
    <row r="1090" spans="1:112" ht="14.25" customHeight="1">
      <c r="A1090" s="27">
        <v>41818.5</v>
      </c>
      <c r="B1090" s="27" t="str">
        <f>MONTH(Table1[[#This Row],[Trading Interval]])&amp; "/" &amp; DAY(Table1[[#This Row],[Trading Interval]]) &amp; "/" &amp; YEAR(Table1[[#This Row],[Trading Interval]])</f>
        <v>6/29/2018</v>
      </c>
      <c r="C1090" s="224">
        <f>CHOOSE(MONTH(Table1[[#This Row],[Date]]),1,1,1,2,2,2,3,3,3,4,4,4)</f>
        <v>2</v>
      </c>
      <c r="D1090" s="27" t="str">
        <f>TEXT(Table1[[#This Row],[Date]],"mmmm")</f>
        <v>June</v>
      </c>
      <c r="E1090" s="28">
        <v>2484.5921682708299</v>
      </c>
      <c r="F1090" s="29">
        <v>93.782499999999999</v>
      </c>
      <c r="G1090" s="30">
        <v>6</v>
      </c>
      <c r="H1090" s="30" t="s">
        <v>64</v>
      </c>
      <c r="I1090" s="262"/>
      <c r="BL1090" s="178"/>
      <c r="BM1090" s="179"/>
      <c r="BN1090" s="207"/>
      <c r="DG1090" s="178"/>
      <c r="DH1090" s="179"/>
    </row>
    <row r="1091" spans="1:112" ht="14.25" customHeight="1">
      <c r="A1091" s="27">
        <v>41819</v>
      </c>
      <c r="B1091" s="27" t="str">
        <f>MONTH(Table1[[#This Row],[Trading Interval]])&amp; "/" &amp; DAY(Table1[[#This Row],[Trading Interval]]) &amp; "/" &amp; YEAR(Table1[[#This Row],[Trading Interval]])</f>
        <v>6/30/2018</v>
      </c>
      <c r="C1091" s="224">
        <f>CHOOSE(MONTH(Table1[[#This Row],[Date]]),1,1,1,2,2,2,3,3,3,4,4,4)</f>
        <v>2</v>
      </c>
      <c r="D1091" s="27" t="str">
        <f>TEXT(Table1[[#This Row],[Date]],"mmmm")</f>
        <v>June</v>
      </c>
      <c r="E1091" s="28">
        <v>1975.0117345541601</v>
      </c>
      <c r="F1091" s="29">
        <v>91.845833333333303</v>
      </c>
      <c r="G1091" s="30">
        <v>6</v>
      </c>
      <c r="H1091" s="30" t="s">
        <v>64</v>
      </c>
      <c r="I1091" s="262"/>
      <c r="BL1091" s="176"/>
      <c r="BM1091" s="177"/>
      <c r="BN1091" s="206"/>
      <c r="DG1091" s="176"/>
      <c r="DH1091" s="177"/>
    </row>
    <row r="1092" spans="1:112" ht="14.25" customHeight="1">
      <c r="A1092" s="27">
        <v>41819.5</v>
      </c>
      <c r="B1092" s="27" t="str">
        <f>MONTH(Table1[[#This Row],[Trading Interval]])&amp; "/" &amp; DAY(Table1[[#This Row],[Trading Interval]]) &amp; "/" &amp; YEAR(Table1[[#This Row],[Trading Interval]])</f>
        <v>6/30/2018</v>
      </c>
      <c r="C1092" s="224">
        <f>CHOOSE(MONTH(Table1[[#This Row],[Date]]),1,1,1,2,2,2,3,3,3,4,4,4)</f>
        <v>2</v>
      </c>
      <c r="D1092" s="27" t="str">
        <f>TEXT(Table1[[#This Row],[Date]],"mmmm")</f>
        <v>June</v>
      </c>
      <c r="E1092" s="28">
        <v>2351.1718993333302</v>
      </c>
      <c r="F1092" s="29">
        <v>94.476666666666603</v>
      </c>
      <c r="G1092" s="30">
        <v>6</v>
      </c>
      <c r="H1092" s="30" t="s">
        <v>64</v>
      </c>
      <c r="I1092" s="262"/>
      <c r="BL1092" s="178"/>
      <c r="BM1092" s="179"/>
      <c r="BN1092" s="207"/>
      <c r="DG1092" s="178"/>
      <c r="DH1092" s="179"/>
    </row>
    <row r="1093" spans="1:112" ht="14.25" customHeight="1">
      <c r="A1093" s="27">
        <v>41820</v>
      </c>
      <c r="B1093" s="27" t="str">
        <f>MONTH(Table1[[#This Row],[Trading Interval]])&amp; "/" &amp; DAY(Table1[[#This Row],[Trading Interval]]) &amp; "/" &amp; YEAR(Table1[[#This Row],[Trading Interval]])</f>
        <v>7/1/2018</v>
      </c>
      <c r="C1093" s="224">
        <f>CHOOSE(MONTH(Table1[[#This Row],[Date]]),1,1,1,2,2,2,3,3,3,4,4,4)</f>
        <v>3</v>
      </c>
      <c r="D1093" s="27" t="str">
        <f>TEXT(Table1[[#This Row],[Date]],"mmmm")</f>
        <v>July</v>
      </c>
      <c r="E1093" s="28">
        <v>2140.66846049374</v>
      </c>
      <c r="F1093" s="29">
        <v>95.429999999999893</v>
      </c>
      <c r="G1093" s="30">
        <v>6</v>
      </c>
      <c r="H1093" s="30" t="s">
        <v>64</v>
      </c>
      <c r="I1093" s="262"/>
      <c r="BL1093" s="176"/>
      <c r="BM1093" s="177"/>
      <c r="BN1093" s="206"/>
      <c r="DG1093" s="176"/>
      <c r="DH1093" s="177"/>
    </row>
    <row r="1094" spans="1:112" ht="14.25" customHeight="1">
      <c r="A1094" s="27">
        <v>41820.5</v>
      </c>
      <c r="B1094" s="27" t="str">
        <f>MONTH(Table1[[#This Row],[Trading Interval]])&amp; "/" &amp; DAY(Table1[[#This Row],[Trading Interval]]) &amp; "/" &amp; YEAR(Table1[[#This Row],[Trading Interval]])</f>
        <v>7/1/2018</v>
      </c>
      <c r="C1094" s="224">
        <f>CHOOSE(MONTH(Table1[[#This Row],[Date]]),1,1,1,2,2,2,3,3,3,4,4,4)</f>
        <v>3</v>
      </c>
      <c r="D1094" s="27" t="str">
        <f>TEXT(Table1[[#This Row],[Date]],"mmmm")</f>
        <v>July</v>
      </c>
      <c r="E1094" s="28">
        <v>2271.0611251458299</v>
      </c>
      <c r="F1094" s="29">
        <v>92.961666666666602</v>
      </c>
      <c r="G1094" s="30">
        <v>6</v>
      </c>
      <c r="H1094" s="30" t="s">
        <v>64</v>
      </c>
      <c r="I1094" s="262"/>
      <c r="BL1094" s="178"/>
      <c r="BM1094" s="179"/>
      <c r="BN1094" s="207"/>
      <c r="DG1094" s="178"/>
      <c r="DH1094" s="179"/>
    </row>
    <row r="1095" spans="1:112" ht="14.25" customHeight="1">
      <c r="A1095" s="27">
        <v>41821</v>
      </c>
      <c r="B1095" s="27" t="str">
        <f>MONTH(Table1[[#This Row],[Trading Interval]])&amp; "/" &amp; DAY(Table1[[#This Row],[Trading Interval]]) &amp; "/" &amp; YEAR(Table1[[#This Row],[Trading Interval]])</f>
        <v>7/2/2018</v>
      </c>
      <c r="C1095" s="224">
        <f>CHOOSE(MONTH(Table1[[#This Row],[Date]]),1,1,1,2,2,2,3,3,3,4,4,4)</f>
        <v>3</v>
      </c>
      <c r="D1095" s="27" t="str">
        <f>TEXT(Table1[[#This Row],[Date]],"mmmm")</f>
        <v>July</v>
      </c>
      <c r="E1095" s="28">
        <v>2574.4839794437498</v>
      </c>
      <c r="F1095" s="29">
        <v>94.661249999999995</v>
      </c>
      <c r="G1095" s="30">
        <v>7</v>
      </c>
      <c r="H1095" s="30" t="s">
        <v>64</v>
      </c>
      <c r="I1095" s="262"/>
      <c r="BL1095" s="176"/>
      <c r="BM1095" s="177"/>
      <c r="BN1095" s="206"/>
      <c r="DG1095" s="176"/>
      <c r="DH1095" s="177"/>
    </row>
    <row r="1096" spans="1:112" ht="14.25" customHeight="1">
      <c r="A1096" s="27">
        <v>41821.5</v>
      </c>
      <c r="B1096" s="27" t="str">
        <f>MONTH(Table1[[#This Row],[Trading Interval]])&amp; "/" &amp; DAY(Table1[[#This Row],[Trading Interval]]) &amp; "/" &amp; YEAR(Table1[[#This Row],[Trading Interval]])</f>
        <v>7/2/2018</v>
      </c>
      <c r="C1096" s="224">
        <f>CHOOSE(MONTH(Table1[[#This Row],[Date]]),1,1,1,2,2,2,3,3,3,4,4,4)</f>
        <v>3</v>
      </c>
      <c r="D1096" s="27" t="str">
        <f>TEXT(Table1[[#This Row],[Date]],"mmmm")</f>
        <v>July</v>
      </c>
      <c r="E1096" s="28">
        <v>2609.5576928791602</v>
      </c>
      <c r="F1096" s="29">
        <v>91.629166666666606</v>
      </c>
      <c r="G1096" s="30">
        <v>7</v>
      </c>
      <c r="H1096" s="30" t="s">
        <v>64</v>
      </c>
      <c r="I1096" s="262"/>
      <c r="BL1096" s="178"/>
      <c r="BM1096" s="179"/>
      <c r="BN1096" s="207"/>
      <c r="DG1096" s="178"/>
      <c r="DH1096" s="179"/>
    </row>
    <row r="1097" spans="1:112" ht="14.25" customHeight="1">
      <c r="A1097" s="27">
        <v>41822</v>
      </c>
      <c r="B1097" s="27" t="str">
        <f>MONTH(Table1[[#This Row],[Trading Interval]])&amp; "/" &amp; DAY(Table1[[#This Row],[Trading Interval]]) &amp; "/" &amp; YEAR(Table1[[#This Row],[Trading Interval]])</f>
        <v>7/3/2018</v>
      </c>
      <c r="C1097" s="224">
        <f>CHOOSE(MONTH(Table1[[#This Row],[Date]]),1,1,1,2,2,2,3,3,3,4,4,4)</f>
        <v>3</v>
      </c>
      <c r="D1097" s="27" t="str">
        <f>TEXT(Table1[[#This Row],[Date]],"mmmm")</f>
        <v>July</v>
      </c>
      <c r="E1097" s="28">
        <v>2346.5856706916602</v>
      </c>
      <c r="F1097" s="29">
        <v>93.872500000000002</v>
      </c>
      <c r="G1097" s="30">
        <v>7</v>
      </c>
      <c r="H1097" s="30" t="s">
        <v>64</v>
      </c>
      <c r="I1097" s="262"/>
      <c r="BL1097" s="176"/>
      <c r="BM1097" s="177"/>
      <c r="BN1097" s="206"/>
      <c r="DG1097" s="176"/>
      <c r="DH1097" s="177"/>
    </row>
    <row r="1098" spans="1:112" ht="14.25" customHeight="1">
      <c r="A1098" s="27">
        <v>41822.5</v>
      </c>
      <c r="B1098" s="27" t="str">
        <f>MONTH(Table1[[#This Row],[Trading Interval]])&amp; "/" &amp; DAY(Table1[[#This Row],[Trading Interval]]) &amp; "/" &amp; YEAR(Table1[[#This Row],[Trading Interval]])</f>
        <v>7/3/2018</v>
      </c>
      <c r="C1098" s="224">
        <f>CHOOSE(MONTH(Table1[[#This Row],[Date]]),1,1,1,2,2,2,3,3,3,4,4,4)</f>
        <v>3</v>
      </c>
      <c r="D1098" s="27" t="str">
        <f>TEXT(Table1[[#This Row],[Date]],"mmmm")</f>
        <v>July</v>
      </c>
      <c r="E1098" s="28">
        <v>2516.7227591958299</v>
      </c>
      <c r="F1098" s="29">
        <v>94.749166666666596</v>
      </c>
      <c r="G1098" s="30">
        <v>7</v>
      </c>
      <c r="H1098" s="30" t="s">
        <v>64</v>
      </c>
      <c r="I1098" s="262"/>
      <c r="BL1098" s="178"/>
      <c r="BM1098" s="179"/>
      <c r="BN1098" s="207"/>
      <c r="DG1098" s="178"/>
      <c r="DH1098" s="179"/>
    </row>
    <row r="1099" spans="1:112" ht="14.25" customHeight="1">
      <c r="A1099" s="27">
        <v>41823</v>
      </c>
      <c r="B1099" s="27" t="str">
        <f>MONTH(Table1[[#This Row],[Trading Interval]])&amp; "/" &amp; DAY(Table1[[#This Row],[Trading Interval]]) &amp; "/" &amp; YEAR(Table1[[#This Row],[Trading Interval]])</f>
        <v>7/4/2018</v>
      </c>
      <c r="C1099" s="224">
        <f>CHOOSE(MONTH(Table1[[#This Row],[Date]]),1,1,1,2,2,2,3,3,3,4,4,4)</f>
        <v>3</v>
      </c>
      <c r="D1099" s="27" t="str">
        <f>TEXT(Table1[[#This Row],[Date]],"mmmm")</f>
        <v>July</v>
      </c>
      <c r="E1099" s="28">
        <v>2310.1774498208301</v>
      </c>
      <c r="F1099" s="29">
        <v>94.245000000000005</v>
      </c>
      <c r="G1099" s="30">
        <v>7</v>
      </c>
      <c r="H1099" s="30" t="s">
        <v>64</v>
      </c>
      <c r="I1099" s="262"/>
      <c r="BL1099" s="176"/>
      <c r="BM1099" s="177"/>
      <c r="BN1099" s="206"/>
      <c r="DG1099" s="176"/>
      <c r="DH1099" s="177"/>
    </row>
    <row r="1100" spans="1:112" ht="14.25" customHeight="1">
      <c r="A1100" s="27">
        <v>41823.5</v>
      </c>
      <c r="B1100" s="27" t="str">
        <f>MONTH(Table1[[#This Row],[Trading Interval]])&amp; "/" &amp; DAY(Table1[[#This Row],[Trading Interval]]) &amp; "/" &amp; YEAR(Table1[[#This Row],[Trading Interval]])</f>
        <v>7/4/2018</v>
      </c>
      <c r="C1100" s="224">
        <f>CHOOSE(MONTH(Table1[[#This Row],[Date]]),1,1,1,2,2,2,3,3,3,4,4,4)</f>
        <v>3</v>
      </c>
      <c r="D1100" s="27" t="str">
        <f>TEXT(Table1[[#This Row],[Date]],"mmmm")</f>
        <v>July</v>
      </c>
      <c r="E1100" s="28">
        <v>2751.0745728249999</v>
      </c>
      <c r="F1100" s="29">
        <v>90.465000000000003</v>
      </c>
      <c r="G1100" s="30">
        <v>7</v>
      </c>
      <c r="H1100" s="30" t="s">
        <v>64</v>
      </c>
      <c r="I1100" s="262"/>
      <c r="BL1100" s="178"/>
      <c r="BM1100" s="179"/>
      <c r="BN1100" s="207"/>
      <c r="DG1100" s="178"/>
      <c r="DH1100" s="179"/>
    </row>
    <row r="1101" spans="1:112" ht="14.25" customHeight="1">
      <c r="A1101" s="27">
        <v>41824</v>
      </c>
      <c r="B1101" s="27" t="str">
        <f>MONTH(Table1[[#This Row],[Trading Interval]])&amp; "/" &amp; DAY(Table1[[#This Row],[Trading Interval]]) &amp; "/" &amp; YEAR(Table1[[#This Row],[Trading Interval]])</f>
        <v>7/5/2018</v>
      </c>
      <c r="C1101" s="224">
        <f>CHOOSE(MONTH(Table1[[#This Row],[Date]]),1,1,1,2,2,2,3,3,3,4,4,4)</f>
        <v>3</v>
      </c>
      <c r="D1101" s="27" t="str">
        <f>TEXT(Table1[[#This Row],[Date]],"mmmm")</f>
        <v>July</v>
      </c>
      <c r="E1101" s="28">
        <v>2400.1643356333302</v>
      </c>
      <c r="F1101" s="29">
        <v>94.051666666666605</v>
      </c>
      <c r="G1101" s="30">
        <v>7</v>
      </c>
      <c r="H1101" s="30" t="s">
        <v>64</v>
      </c>
      <c r="I1101" s="262"/>
      <c r="BL1101" s="176"/>
      <c r="BM1101" s="177"/>
      <c r="BN1101" s="206"/>
      <c r="DG1101" s="176"/>
      <c r="DH1101" s="177"/>
    </row>
    <row r="1102" spans="1:112" ht="14.25" customHeight="1">
      <c r="A1102" s="27">
        <v>41824.5</v>
      </c>
      <c r="B1102" s="27" t="str">
        <f>MONTH(Table1[[#This Row],[Trading Interval]])&amp; "/" &amp; DAY(Table1[[#This Row],[Trading Interval]]) &amp; "/" &amp; YEAR(Table1[[#This Row],[Trading Interval]])</f>
        <v>7/5/2018</v>
      </c>
      <c r="C1102" s="224">
        <f>CHOOSE(MONTH(Table1[[#This Row],[Date]]),1,1,1,2,2,2,3,3,3,4,4,4)</f>
        <v>3</v>
      </c>
      <c r="D1102" s="27" t="str">
        <f>TEXT(Table1[[#This Row],[Date]],"mmmm")</f>
        <v>July</v>
      </c>
      <c r="E1102" s="28">
        <v>2722.1102453374901</v>
      </c>
      <c r="F1102" s="29">
        <v>94.584166666666604</v>
      </c>
      <c r="G1102" s="30">
        <v>7</v>
      </c>
      <c r="H1102" s="30" t="s">
        <v>64</v>
      </c>
      <c r="I1102" s="262"/>
      <c r="BL1102" s="178"/>
      <c r="BM1102" s="179"/>
      <c r="BN1102" s="207"/>
      <c r="DG1102" s="178"/>
      <c r="DH1102" s="179"/>
    </row>
    <row r="1103" spans="1:112" ht="14.25" customHeight="1">
      <c r="A1103" s="27">
        <v>41825</v>
      </c>
      <c r="B1103" s="27" t="str">
        <f>MONTH(Table1[[#This Row],[Trading Interval]])&amp; "/" &amp; DAY(Table1[[#This Row],[Trading Interval]]) &amp; "/" &amp; YEAR(Table1[[#This Row],[Trading Interval]])</f>
        <v>7/6/2018</v>
      </c>
      <c r="C1103" s="224">
        <f>CHOOSE(MONTH(Table1[[#This Row],[Date]]),1,1,1,2,2,2,3,3,3,4,4,4)</f>
        <v>3</v>
      </c>
      <c r="D1103" s="27" t="str">
        <f>TEXT(Table1[[#This Row],[Date]],"mmmm")</f>
        <v>July</v>
      </c>
      <c r="E1103" s="28">
        <v>2495.8680823333302</v>
      </c>
      <c r="F1103" s="29">
        <v>90.363333333333301</v>
      </c>
      <c r="G1103" s="30">
        <v>7</v>
      </c>
      <c r="H1103" s="30" t="s">
        <v>64</v>
      </c>
      <c r="I1103" s="262"/>
      <c r="BL1103" s="176"/>
      <c r="BM1103" s="177"/>
      <c r="BN1103" s="206"/>
      <c r="DG1103" s="176"/>
      <c r="DH1103" s="177"/>
    </row>
    <row r="1104" spans="1:112" ht="14.25" customHeight="1">
      <c r="A1104" s="27">
        <v>41825.5</v>
      </c>
      <c r="B1104" s="27" t="str">
        <f>MONTH(Table1[[#This Row],[Trading Interval]])&amp; "/" &amp; DAY(Table1[[#This Row],[Trading Interval]]) &amp; "/" &amp; YEAR(Table1[[#This Row],[Trading Interval]])</f>
        <v>7/6/2018</v>
      </c>
      <c r="C1104" s="224">
        <f>CHOOSE(MONTH(Table1[[#This Row],[Date]]),1,1,1,2,2,2,3,3,3,4,4,4)</f>
        <v>3</v>
      </c>
      <c r="D1104" s="27" t="str">
        <f>TEXT(Table1[[#This Row],[Date]],"mmmm")</f>
        <v>July</v>
      </c>
      <c r="E1104" s="28">
        <v>2687.2987756124899</v>
      </c>
      <c r="F1104" s="29">
        <v>94.014166666666597</v>
      </c>
      <c r="G1104" s="30">
        <v>7</v>
      </c>
      <c r="H1104" s="30" t="s">
        <v>64</v>
      </c>
      <c r="I1104" s="262"/>
      <c r="BL1104" s="178"/>
      <c r="BM1104" s="179"/>
      <c r="BN1104" s="207"/>
      <c r="DG1104" s="178"/>
      <c r="DH1104" s="179"/>
    </row>
    <row r="1105" spans="1:112" ht="14.25" customHeight="1">
      <c r="A1105" s="27">
        <v>41826</v>
      </c>
      <c r="B1105" s="27" t="str">
        <f>MONTH(Table1[[#This Row],[Trading Interval]])&amp; "/" &amp; DAY(Table1[[#This Row],[Trading Interval]]) &amp; "/" &amp; YEAR(Table1[[#This Row],[Trading Interval]])</f>
        <v>7/7/2018</v>
      </c>
      <c r="C1105" s="224">
        <f>CHOOSE(MONTH(Table1[[#This Row],[Date]]),1,1,1,2,2,2,3,3,3,4,4,4)</f>
        <v>3</v>
      </c>
      <c r="D1105" s="27" t="str">
        <f>TEXT(Table1[[#This Row],[Date]],"mmmm")</f>
        <v>July</v>
      </c>
      <c r="E1105" s="28">
        <v>2199.4620709124902</v>
      </c>
      <c r="F1105" s="29">
        <v>91.417500000000004</v>
      </c>
      <c r="G1105" s="30">
        <v>7</v>
      </c>
      <c r="H1105" s="30" t="s">
        <v>64</v>
      </c>
      <c r="I1105" s="262"/>
      <c r="BL1105" s="176"/>
      <c r="BM1105" s="177"/>
      <c r="BN1105" s="206"/>
      <c r="DG1105" s="176"/>
      <c r="DH1105" s="177"/>
    </row>
    <row r="1106" spans="1:112" ht="14.25" customHeight="1">
      <c r="A1106" s="27">
        <v>41826.5</v>
      </c>
      <c r="B1106" s="27" t="str">
        <f>MONTH(Table1[[#This Row],[Trading Interval]])&amp; "/" &amp; DAY(Table1[[#This Row],[Trading Interval]]) &amp; "/" &amp; YEAR(Table1[[#This Row],[Trading Interval]])</f>
        <v>7/7/2018</v>
      </c>
      <c r="C1106" s="224">
        <f>CHOOSE(MONTH(Table1[[#This Row],[Date]]),1,1,1,2,2,2,3,3,3,4,4,4)</f>
        <v>3</v>
      </c>
      <c r="D1106" s="27" t="str">
        <f>TEXT(Table1[[#This Row],[Date]],"mmmm")</f>
        <v>July</v>
      </c>
      <c r="E1106" s="28">
        <v>2519.9222484124898</v>
      </c>
      <c r="F1106" s="29">
        <v>94.453333333333305</v>
      </c>
      <c r="G1106" s="30">
        <v>7</v>
      </c>
      <c r="H1106" s="30" t="s">
        <v>64</v>
      </c>
      <c r="I1106" s="262"/>
      <c r="BL1106" s="178"/>
      <c r="BM1106" s="179"/>
      <c r="BN1106" s="207"/>
      <c r="DG1106" s="178"/>
      <c r="DH1106" s="179"/>
    </row>
    <row r="1107" spans="1:112" ht="14.25" customHeight="1">
      <c r="A1107" s="27">
        <v>41827</v>
      </c>
      <c r="B1107" s="27" t="str">
        <f>MONTH(Table1[[#This Row],[Trading Interval]])&amp; "/" &amp; DAY(Table1[[#This Row],[Trading Interval]]) &amp; "/" &amp; YEAR(Table1[[#This Row],[Trading Interval]])</f>
        <v>7/8/2018</v>
      </c>
      <c r="C1107" s="224">
        <f>CHOOSE(MONTH(Table1[[#This Row],[Date]]),1,1,1,2,2,2,3,3,3,4,4,4)</f>
        <v>3</v>
      </c>
      <c r="D1107" s="27" t="str">
        <f>TEXT(Table1[[#This Row],[Date]],"mmmm")</f>
        <v>July</v>
      </c>
      <c r="E1107" s="28">
        <v>2144.8894027624901</v>
      </c>
      <c r="F1107" s="29">
        <v>94.170833333333306</v>
      </c>
      <c r="G1107" s="30">
        <v>7</v>
      </c>
      <c r="H1107" s="30" t="s">
        <v>64</v>
      </c>
      <c r="I1107" s="262"/>
      <c r="BL1107" s="176"/>
      <c r="BM1107" s="177"/>
      <c r="BN1107" s="206"/>
      <c r="DG1107" s="176"/>
      <c r="DH1107" s="177"/>
    </row>
    <row r="1108" spans="1:112" ht="14.25" customHeight="1">
      <c r="A1108" s="27">
        <v>41827.5</v>
      </c>
      <c r="B1108" s="27" t="str">
        <f>MONTH(Table1[[#This Row],[Trading Interval]])&amp; "/" &amp; DAY(Table1[[#This Row],[Trading Interval]]) &amp; "/" &amp; YEAR(Table1[[#This Row],[Trading Interval]])</f>
        <v>7/8/2018</v>
      </c>
      <c r="C1108" s="224">
        <f>CHOOSE(MONTH(Table1[[#This Row],[Date]]),1,1,1,2,2,2,3,3,3,4,4,4)</f>
        <v>3</v>
      </c>
      <c r="D1108" s="27" t="str">
        <f>TEXT(Table1[[#This Row],[Date]],"mmmm")</f>
        <v>July</v>
      </c>
      <c r="E1108" s="28">
        <v>2539.6737235833298</v>
      </c>
      <c r="F1108" s="29">
        <v>93.12</v>
      </c>
      <c r="G1108" s="30">
        <v>7</v>
      </c>
      <c r="H1108" s="30" t="s">
        <v>64</v>
      </c>
      <c r="I1108" s="262"/>
      <c r="BL1108" s="178"/>
      <c r="BM1108" s="179"/>
      <c r="BN1108" s="207"/>
      <c r="DG1108" s="178"/>
      <c r="DH1108" s="179"/>
    </row>
    <row r="1109" spans="1:112" ht="14.25" customHeight="1">
      <c r="A1109" s="27">
        <v>41828</v>
      </c>
      <c r="B1109" s="27" t="str">
        <f>MONTH(Table1[[#This Row],[Trading Interval]])&amp; "/" &amp; DAY(Table1[[#This Row],[Trading Interval]]) &amp; "/" &amp; YEAR(Table1[[#This Row],[Trading Interval]])</f>
        <v>7/9/2018</v>
      </c>
      <c r="C1109" s="224">
        <f>CHOOSE(MONTH(Table1[[#This Row],[Date]]),1,1,1,2,2,2,3,3,3,4,4,4)</f>
        <v>3</v>
      </c>
      <c r="D1109" s="27" t="str">
        <f>TEXT(Table1[[#This Row],[Date]],"mmmm")</f>
        <v>July</v>
      </c>
      <c r="E1109" s="28">
        <v>2440.8228677041602</v>
      </c>
      <c r="F1109" s="29">
        <v>96.348333333333301</v>
      </c>
      <c r="G1109" s="30">
        <v>7</v>
      </c>
      <c r="H1109" s="30" t="s">
        <v>64</v>
      </c>
      <c r="I1109" s="262"/>
      <c r="BL1109" s="176"/>
      <c r="BM1109" s="177"/>
      <c r="BN1109" s="206"/>
      <c r="DG1109" s="176"/>
      <c r="DH1109" s="177"/>
    </row>
    <row r="1110" spans="1:112" ht="14.25" customHeight="1">
      <c r="A1110" s="27">
        <v>41828.5</v>
      </c>
      <c r="B1110" s="27" t="str">
        <f>MONTH(Table1[[#This Row],[Trading Interval]])&amp; "/" &amp; DAY(Table1[[#This Row],[Trading Interval]]) &amp; "/" &amp; YEAR(Table1[[#This Row],[Trading Interval]])</f>
        <v>7/9/2018</v>
      </c>
      <c r="C1110" s="224">
        <f>CHOOSE(MONTH(Table1[[#This Row],[Date]]),1,1,1,2,2,2,3,3,3,4,4,4)</f>
        <v>3</v>
      </c>
      <c r="D1110" s="27" t="str">
        <f>TEXT(Table1[[#This Row],[Date]],"mmmm")</f>
        <v>July</v>
      </c>
      <c r="E1110" s="28">
        <v>2736.0700492958299</v>
      </c>
      <c r="F1110" s="29">
        <v>92.232500000000002</v>
      </c>
      <c r="G1110" s="30">
        <v>7</v>
      </c>
      <c r="H1110" s="30" t="s">
        <v>64</v>
      </c>
      <c r="I1110" s="262"/>
      <c r="BL1110" s="178"/>
      <c r="BM1110" s="179"/>
      <c r="BN1110" s="207"/>
      <c r="DG1110" s="178"/>
      <c r="DH1110" s="179"/>
    </row>
    <row r="1111" spans="1:112" ht="14.25" customHeight="1">
      <c r="A1111" s="27">
        <v>41829</v>
      </c>
      <c r="B1111" s="27" t="str">
        <f>MONTH(Table1[[#This Row],[Trading Interval]])&amp; "/" &amp; DAY(Table1[[#This Row],[Trading Interval]]) &amp; "/" &amp; YEAR(Table1[[#This Row],[Trading Interval]])</f>
        <v>7/10/2018</v>
      </c>
      <c r="C1111" s="224">
        <f>CHOOSE(MONTH(Table1[[#This Row],[Date]]),1,1,1,2,2,2,3,3,3,4,4,4)</f>
        <v>3</v>
      </c>
      <c r="D1111" s="27" t="str">
        <f>TEXT(Table1[[#This Row],[Date]],"mmmm")</f>
        <v>July</v>
      </c>
      <c r="E1111" s="28">
        <v>2403.47110140416</v>
      </c>
      <c r="F1111" s="29">
        <v>95.015833333333305</v>
      </c>
      <c r="G1111" s="30">
        <v>7</v>
      </c>
      <c r="H1111" s="30" t="s">
        <v>64</v>
      </c>
      <c r="I1111" s="262"/>
      <c r="BL1111" s="176"/>
      <c r="BM1111" s="177"/>
      <c r="BN1111" s="206"/>
      <c r="DG1111" s="176"/>
      <c r="DH1111" s="177"/>
    </row>
    <row r="1112" spans="1:112" ht="14.25" customHeight="1">
      <c r="A1112" s="27">
        <v>41829.5</v>
      </c>
      <c r="B1112" s="27" t="str">
        <f>MONTH(Table1[[#This Row],[Trading Interval]])&amp; "/" &amp; DAY(Table1[[#This Row],[Trading Interval]]) &amp; "/" &amp; YEAR(Table1[[#This Row],[Trading Interval]])</f>
        <v>7/10/2018</v>
      </c>
      <c r="C1112" s="224">
        <f>CHOOSE(MONTH(Table1[[#This Row],[Date]]),1,1,1,2,2,2,3,3,3,4,4,4)</f>
        <v>3</v>
      </c>
      <c r="D1112" s="27" t="str">
        <f>TEXT(Table1[[#This Row],[Date]],"mmmm")</f>
        <v>July</v>
      </c>
      <c r="E1112" s="28">
        <v>2780.5965677541599</v>
      </c>
      <c r="F1112" s="29">
        <v>93.649166666666602</v>
      </c>
      <c r="G1112" s="30">
        <v>7</v>
      </c>
      <c r="H1112" s="30" t="s">
        <v>64</v>
      </c>
      <c r="I1112" s="262"/>
      <c r="BL1112" s="178"/>
      <c r="BM1112" s="179"/>
      <c r="BN1112" s="207"/>
      <c r="DG1112" s="178"/>
      <c r="DH1112" s="179"/>
    </row>
    <row r="1113" spans="1:112" ht="14.25" customHeight="1">
      <c r="A1113" s="27">
        <v>41830</v>
      </c>
      <c r="B1113" s="27" t="str">
        <f>MONTH(Table1[[#This Row],[Trading Interval]])&amp; "/" &amp; DAY(Table1[[#This Row],[Trading Interval]]) &amp; "/" &amp; YEAR(Table1[[#This Row],[Trading Interval]])</f>
        <v>7/11/2018</v>
      </c>
      <c r="C1113" s="224">
        <f>CHOOSE(MONTH(Table1[[#This Row],[Date]]),1,1,1,2,2,2,3,3,3,4,4,4)</f>
        <v>3</v>
      </c>
      <c r="D1113" s="27" t="str">
        <f>TEXT(Table1[[#This Row],[Date]],"mmmm")</f>
        <v>July</v>
      </c>
      <c r="E1113" s="28">
        <v>2162.8221352833302</v>
      </c>
      <c r="F1113" s="29">
        <v>93.278333333333293</v>
      </c>
      <c r="G1113" s="30">
        <v>7</v>
      </c>
      <c r="H1113" s="30" t="s">
        <v>64</v>
      </c>
      <c r="I1113" s="262"/>
      <c r="BL1113" s="176"/>
      <c r="BM1113" s="177"/>
      <c r="BN1113" s="206"/>
      <c r="DG1113" s="176"/>
      <c r="DH1113" s="177"/>
    </row>
    <row r="1114" spans="1:112" ht="14.25" customHeight="1">
      <c r="A1114" s="27">
        <v>41830.5</v>
      </c>
      <c r="B1114" s="27" t="str">
        <f>MONTH(Table1[[#This Row],[Trading Interval]])&amp; "/" &amp; DAY(Table1[[#This Row],[Trading Interval]]) &amp; "/" &amp; YEAR(Table1[[#This Row],[Trading Interval]])</f>
        <v>7/11/2018</v>
      </c>
      <c r="C1114" s="224">
        <f>CHOOSE(MONTH(Table1[[#This Row],[Date]]),1,1,1,2,2,2,3,3,3,4,4,4)</f>
        <v>3</v>
      </c>
      <c r="D1114" s="27" t="str">
        <f>TEXT(Table1[[#This Row],[Date]],"mmmm")</f>
        <v>July</v>
      </c>
      <c r="E1114" s="28">
        <v>2573.8093451916602</v>
      </c>
      <c r="F1114" s="29">
        <v>92.955833333333302</v>
      </c>
      <c r="G1114" s="30">
        <v>7</v>
      </c>
      <c r="H1114" s="30" t="s">
        <v>64</v>
      </c>
      <c r="I1114" s="262"/>
      <c r="BL1114" s="178"/>
      <c r="BM1114" s="179"/>
      <c r="BN1114" s="207"/>
      <c r="DG1114" s="178"/>
      <c r="DH1114" s="179"/>
    </row>
    <row r="1115" spans="1:112" ht="14.25" customHeight="1">
      <c r="A1115" s="27">
        <v>41831</v>
      </c>
      <c r="B1115" s="27" t="str">
        <f>MONTH(Table1[[#This Row],[Trading Interval]])&amp; "/" &amp; DAY(Table1[[#This Row],[Trading Interval]]) &amp; "/" &amp; YEAR(Table1[[#This Row],[Trading Interval]])</f>
        <v>7/12/2018</v>
      </c>
      <c r="C1115" s="224">
        <f>CHOOSE(MONTH(Table1[[#This Row],[Date]]),1,1,1,2,2,2,3,3,3,4,4,4)</f>
        <v>3</v>
      </c>
      <c r="D1115" s="27" t="str">
        <f>TEXT(Table1[[#This Row],[Date]],"mmmm")</f>
        <v>July</v>
      </c>
      <c r="E1115" s="28">
        <v>2343.7493510458198</v>
      </c>
      <c r="F1115" s="29">
        <v>90.924166666666594</v>
      </c>
      <c r="G1115" s="30">
        <v>7</v>
      </c>
      <c r="H1115" s="30" t="s">
        <v>64</v>
      </c>
      <c r="I1115" s="262"/>
      <c r="BL1115" s="176"/>
      <c r="BM1115" s="177"/>
      <c r="BN1115" s="206"/>
      <c r="DG1115" s="176"/>
      <c r="DH1115" s="177"/>
    </row>
    <row r="1116" spans="1:112" ht="14.25" customHeight="1">
      <c r="A1116" s="27">
        <v>41831.5</v>
      </c>
      <c r="B1116" s="27" t="str">
        <f>MONTH(Table1[[#This Row],[Trading Interval]])&amp; "/" &amp; DAY(Table1[[#This Row],[Trading Interval]]) &amp; "/" &amp; YEAR(Table1[[#This Row],[Trading Interval]])</f>
        <v>7/12/2018</v>
      </c>
      <c r="C1116" s="224">
        <f>CHOOSE(MONTH(Table1[[#This Row],[Date]]),1,1,1,2,2,2,3,3,3,4,4,4)</f>
        <v>3</v>
      </c>
      <c r="D1116" s="27" t="str">
        <f>TEXT(Table1[[#This Row],[Date]],"mmmm")</f>
        <v>July</v>
      </c>
      <c r="E1116" s="28">
        <v>2857.1240147541598</v>
      </c>
      <c r="F1116" s="29">
        <v>92.703333333333305</v>
      </c>
      <c r="G1116" s="30">
        <v>7</v>
      </c>
      <c r="H1116" s="30" t="s">
        <v>64</v>
      </c>
      <c r="I1116" s="262"/>
      <c r="BL1116" s="178"/>
      <c r="BM1116" s="179"/>
      <c r="BN1116" s="207"/>
      <c r="DG1116" s="178"/>
      <c r="DH1116" s="179"/>
    </row>
    <row r="1117" spans="1:112" ht="14.25" customHeight="1">
      <c r="A1117" s="27">
        <v>41832</v>
      </c>
      <c r="B1117" s="27" t="str">
        <f>MONTH(Table1[[#This Row],[Trading Interval]])&amp; "/" &amp; DAY(Table1[[#This Row],[Trading Interval]]) &amp; "/" &amp; YEAR(Table1[[#This Row],[Trading Interval]])</f>
        <v>7/13/2018</v>
      </c>
      <c r="C1117" s="224">
        <f>CHOOSE(MONTH(Table1[[#This Row],[Date]]),1,1,1,2,2,2,3,3,3,4,4,4)</f>
        <v>3</v>
      </c>
      <c r="D1117" s="27" t="str">
        <f>TEXT(Table1[[#This Row],[Date]],"mmmm")</f>
        <v>July</v>
      </c>
      <c r="E1117" s="28">
        <v>2318.55609405416</v>
      </c>
      <c r="F1117" s="29">
        <v>93.4016666666666</v>
      </c>
      <c r="G1117" s="30">
        <v>7</v>
      </c>
      <c r="H1117" s="30" t="s">
        <v>64</v>
      </c>
      <c r="I1117" s="262"/>
      <c r="BL1117" s="176"/>
      <c r="BM1117" s="177"/>
      <c r="BN1117" s="206"/>
      <c r="DG1117" s="176"/>
      <c r="DH1117" s="177"/>
    </row>
    <row r="1118" spans="1:112" ht="14.25" customHeight="1">
      <c r="A1118" s="27">
        <v>41832.5</v>
      </c>
      <c r="B1118" s="27" t="str">
        <f>MONTH(Table1[[#This Row],[Trading Interval]])&amp; "/" &amp; DAY(Table1[[#This Row],[Trading Interval]]) &amp; "/" &amp; YEAR(Table1[[#This Row],[Trading Interval]])</f>
        <v>7/13/2018</v>
      </c>
      <c r="C1118" s="224">
        <f>CHOOSE(MONTH(Table1[[#This Row],[Date]]),1,1,1,2,2,2,3,3,3,4,4,4)</f>
        <v>3</v>
      </c>
      <c r="D1118" s="27" t="str">
        <f>TEXT(Table1[[#This Row],[Date]],"mmmm")</f>
        <v>July</v>
      </c>
      <c r="E1118" s="28">
        <v>2505.1996293375</v>
      </c>
      <c r="F1118" s="29">
        <v>90.633333333333297</v>
      </c>
      <c r="G1118" s="30">
        <v>7</v>
      </c>
      <c r="H1118" s="30" t="s">
        <v>64</v>
      </c>
      <c r="I1118" s="262"/>
      <c r="BL1118" s="178"/>
      <c r="BM1118" s="179"/>
      <c r="BN1118" s="207"/>
      <c r="DG1118" s="178"/>
      <c r="DH1118" s="179"/>
    </row>
    <row r="1119" spans="1:112" ht="14.25" customHeight="1">
      <c r="A1119" s="27">
        <v>41833</v>
      </c>
      <c r="B1119" s="27" t="str">
        <f>MONTH(Table1[[#This Row],[Trading Interval]])&amp; "/" &amp; DAY(Table1[[#This Row],[Trading Interval]]) &amp; "/" &amp; YEAR(Table1[[#This Row],[Trading Interval]])</f>
        <v>7/14/2018</v>
      </c>
      <c r="C1119" s="224">
        <f>CHOOSE(MONTH(Table1[[#This Row],[Date]]),1,1,1,2,2,2,3,3,3,4,4,4)</f>
        <v>3</v>
      </c>
      <c r="D1119" s="27" t="str">
        <f>TEXT(Table1[[#This Row],[Date]],"mmmm")</f>
        <v>July</v>
      </c>
      <c r="E1119" s="28">
        <v>2020.46666515416</v>
      </c>
      <c r="F1119" s="29">
        <v>92.266666666666595</v>
      </c>
      <c r="G1119" s="30">
        <v>7</v>
      </c>
      <c r="H1119" s="30" t="s">
        <v>64</v>
      </c>
      <c r="I1119" s="262"/>
      <c r="BL1119" s="176"/>
      <c r="BM1119" s="177"/>
      <c r="BN1119" s="206"/>
      <c r="DG1119" s="176"/>
      <c r="DH1119" s="177"/>
    </row>
    <row r="1120" spans="1:112" ht="14.25" customHeight="1">
      <c r="A1120" s="27">
        <v>41833.5</v>
      </c>
      <c r="B1120" s="27" t="str">
        <f>MONTH(Table1[[#This Row],[Trading Interval]])&amp; "/" &amp; DAY(Table1[[#This Row],[Trading Interval]]) &amp; "/" &amp; YEAR(Table1[[#This Row],[Trading Interval]])</f>
        <v>7/14/2018</v>
      </c>
      <c r="C1120" s="224">
        <f>CHOOSE(MONTH(Table1[[#This Row],[Date]]),1,1,1,2,2,2,3,3,3,4,4,4)</f>
        <v>3</v>
      </c>
      <c r="D1120" s="27" t="str">
        <f>TEXT(Table1[[#This Row],[Date]],"mmmm")</f>
        <v>July</v>
      </c>
      <c r="E1120" s="28">
        <v>2413.80579378333</v>
      </c>
      <c r="F1120" s="29">
        <v>91.115833333333299</v>
      </c>
      <c r="G1120" s="30">
        <v>7</v>
      </c>
      <c r="H1120" s="30" t="s">
        <v>64</v>
      </c>
      <c r="I1120" s="262"/>
      <c r="BL1120" s="178"/>
      <c r="BM1120" s="179"/>
      <c r="BN1120" s="207"/>
      <c r="DG1120" s="178"/>
      <c r="DH1120" s="179"/>
    </row>
    <row r="1121" spans="1:112" ht="14.25" customHeight="1">
      <c r="A1121" s="27">
        <v>41834</v>
      </c>
      <c r="B1121" s="27" t="str">
        <f>MONTH(Table1[[#This Row],[Trading Interval]])&amp; "/" &amp; DAY(Table1[[#This Row],[Trading Interval]]) &amp; "/" &amp; YEAR(Table1[[#This Row],[Trading Interval]])</f>
        <v>7/15/2018</v>
      </c>
      <c r="C1121" s="224">
        <f>CHOOSE(MONTH(Table1[[#This Row],[Date]]),1,1,1,2,2,2,3,3,3,4,4,4)</f>
        <v>3</v>
      </c>
      <c r="D1121" s="27" t="str">
        <f>TEXT(Table1[[#This Row],[Date]],"mmmm")</f>
        <v>July</v>
      </c>
      <c r="E1121" s="28">
        <v>1996.57660631249</v>
      </c>
      <c r="F1121" s="29">
        <v>92.415833333333296</v>
      </c>
      <c r="G1121" s="30">
        <v>7</v>
      </c>
      <c r="H1121" s="30" t="s">
        <v>64</v>
      </c>
      <c r="I1121" s="262"/>
      <c r="BL1121" s="176"/>
      <c r="BM1121" s="177"/>
      <c r="BN1121" s="206"/>
      <c r="DG1121" s="176"/>
      <c r="DH1121" s="177"/>
    </row>
    <row r="1122" spans="1:112" ht="14.25" customHeight="1">
      <c r="A1122" s="27">
        <v>41834.5</v>
      </c>
      <c r="B1122" s="27" t="str">
        <f>MONTH(Table1[[#This Row],[Trading Interval]])&amp; "/" &amp; DAY(Table1[[#This Row],[Trading Interval]]) &amp; "/" &amp; YEAR(Table1[[#This Row],[Trading Interval]])</f>
        <v>7/15/2018</v>
      </c>
      <c r="C1122" s="224">
        <f>CHOOSE(MONTH(Table1[[#This Row],[Date]]),1,1,1,2,2,2,3,3,3,4,4,4)</f>
        <v>3</v>
      </c>
      <c r="D1122" s="27" t="str">
        <f>TEXT(Table1[[#This Row],[Date]],"mmmm")</f>
        <v>July</v>
      </c>
      <c r="E1122" s="28">
        <v>2352.0824248041599</v>
      </c>
      <c r="F1122" s="29">
        <v>94.924166666666594</v>
      </c>
      <c r="G1122" s="30">
        <v>7</v>
      </c>
      <c r="H1122" s="30" t="s">
        <v>64</v>
      </c>
      <c r="I1122" s="262"/>
      <c r="BL1122" s="178"/>
      <c r="BM1122" s="179"/>
      <c r="BN1122" s="207"/>
      <c r="DG1122" s="178"/>
      <c r="DH1122" s="179"/>
    </row>
    <row r="1123" spans="1:112" ht="14.25" customHeight="1">
      <c r="A1123" s="27">
        <v>41835</v>
      </c>
      <c r="B1123" s="27" t="str">
        <f>MONTH(Table1[[#This Row],[Trading Interval]])&amp; "/" &amp; DAY(Table1[[#This Row],[Trading Interval]]) &amp; "/" &amp; YEAR(Table1[[#This Row],[Trading Interval]])</f>
        <v>7/16/2018</v>
      </c>
      <c r="C1123" s="224">
        <f>CHOOSE(MONTH(Table1[[#This Row],[Date]]),1,1,1,2,2,2,3,3,3,4,4,4)</f>
        <v>3</v>
      </c>
      <c r="D1123" s="27" t="str">
        <f>TEXT(Table1[[#This Row],[Date]],"mmmm")</f>
        <v>July</v>
      </c>
      <c r="E1123" s="28">
        <v>2143.90196194583</v>
      </c>
      <c r="F1123" s="29">
        <v>86.441666666666606</v>
      </c>
      <c r="G1123" s="30">
        <v>7</v>
      </c>
      <c r="H1123" s="30" t="s">
        <v>64</v>
      </c>
      <c r="I1123" s="262"/>
      <c r="BL1123" s="176"/>
      <c r="BM1123" s="177"/>
      <c r="BN1123" s="206"/>
      <c r="DG1123" s="176"/>
      <c r="DH1123" s="177"/>
    </row>
    <row r="1124" spans="1:112" ht="14.25" customHeight="1">
      <c r="A1124" s="27">
        <v>41835.5</v>
      </c>
      <c r="B1124" s="27" t="str">
        <f>MONTH(Table1[[#This Row],[Trading Interval]])&amp; "/" &amp; DAY(Table1[[#This Row],[Trading Interval]]) &amp; "/" &amp; YEAR(Table1[[#This Row],[Trading Interval]])</f>
        <v>7/16/2018</v>
      </c>
      <c r="C1124" s="224">
        <f>CHOOSE(MONTH(Table1[[#This Row],[Date]]),1,1,1,2,2,2,3,3,3,4,4,4)</f>
        <v>3</v>
      </c>
      <c r="D1124" s="27" t="str">
        <f>TEXT(Table1[[#This Row],[Date]],"mmmm")</f>
        <v>July</v>
      </c>
      <c r="E1124" s="28">
        <v>2606.9075596708299</v>
      </c>
      <c r="F1124" s="29">
        <v>93.585833333333298</v>
      </c>
      <c r="G1124" s="30">
        <v>7</v>
      </c>
      <c r="H1124" s="30" t="s">
        <v>64</v>
      </c>
      <c r="I1124" s="262"/>
      <c r="BL1124" s="178"/>
      <c r="BM1124" s="179"/>
      <c r="BN1124" s="207"/>
      <c r="DG1124" s="178"/>
      <c r="DH1124" s="179"/>
    </row>
    <row r="1125" spans="1:112" ht="14.25" customHeight="1">
      <c r="A1125" s="27">
        <v>41836</v>
      </c>
      <c r="B1125" s="27" t="str">
        <f>MONTH(Table1[[#This Row],[Trading Interval]])&amp; "/" &amp; DAY(Table1[[#This Row],[Trading Interval]]) &amp; "/" &amp; YEAR(Table1[[#This Row],[Trading Interval]])</f>
        <v>7/17/2018</v>
      </c>
      <c r="C1125" s="224">
        <f>CHOOSE(MONTH(Table1[[#This Row],[Date]]),1,1,1,2,2,2,3,3,3,4,4,4)</f>
        <v>3</v>
      </c>
      <c r="D1125" s="27" t="str">
        <f>TEXT(Table1[[#This Row],[Date]],"mmmm")</f>
        <v>July</v>
      </c>
      <c r="E1125" s="28">
        <v>2324.38466607499</v>
      </c>
      <c r="F1125" s="29">
        <v>91.088333333333296</v>
      </c>
      <c r="G1125" s="30">
        <v>7</v>
      </c>
      <c r="H1125" s="30" t="s">
        <v>64</v>
      </c>
      <c r="I1125" s="262"/>
      <c r="BL1125" s="176"/>
      <c r="BM1125" s="177"/>
      <c r="BN1125" s="206"/>
      <c r="DG1125" s="176"/>
      <c r="DH1125" s="177"/>
    </row>
    <row r="1126" spans="1:112" ht="14.25" customHeight="1">
      <c r="A1126" s="27">
        <v>41836.5</v>
      </c>
      <c r="B1126" s="27" t="str">
        <f>MONTH(Table1[[#This Row],[Trading Interval]])&amp; "/" &amp; DAY(Table1[[#This Row],[Trading Interval]]) &amp; "/" &amp; YEAR(Table1[[#This Row],[Trading Interval]])</f>
        <v>7/17/2018</v>
      </c>
      <c r="C1126" s="224">
        <f>CHOOSE(MONTH(Table1[[#This Row],[Date]]),1,1,1,2,2,2,3,3,3,4,4,4)</f>
        <v>3</v>
      </c>
      <c r="D1126" s="27" t="str">
        <f>TEXT(Table1[[#This Row],[Date]],"mmmm")</f>
        <v>July</v>
      </c>
      <c r="E1126" s="28">
        <v>2648.5148793624899</v>
      </c>
      <c r="F1126" s="29">
        <v>89.025833333333296</v>
      </c>
      <c r="G1126" s="30">
        <v>7</v>
      </c>
      <c r="H1126" s="30" t="s">
        <v>64</v>
      </c>
      <c r="I1126" s="262"/>
      <c r="BL1126" s="178"/>
      <c r="BM1126" s="179"/>
      <c r="BN1126" s="207"/>
      <c r="DG1126" s="178"/>
      <c r="DH1126" s="179"/>
    </row>
    <row r="1127" spans="1:112" ht="14.25" customHeight="1">
      <c r="A1127" s="27">
        <v>41837</v>
      </c>
      <c r="B1127" s="27" t="str">
        <f>MONTH(Table1[[#This Row],[Trading Interval]])&amp; "/" &amp; DAY(Table1[[#This Row],[Trading Interval]]) &amp; "/" &amp; YEAR(Table1[[#This Row],[Trading Interval]])</f>
        <v>7/18/2018</v>
      </c>
      <c r="C1127" s="224">
        <f>CHOOSE(MONTH(Table1[[#This Row],[Date]]),1,1,1,2,2,2,3,3,3,4,4,4)</f>
        <v>3</v>
      </c>
      <c r="D1127" s="27" t="str">
        <f>TEXT(Table1[[#This Row],[Date]],"mmmm")</f>
        <v>July</v>
      </c>
      <c r="E1127" s="28">
        <v>2291.0671482749899</v>
      </c>
      <c r="F1127" s="29">
        <v>92.524166666666602</v>
      </c>
      <c r="G1127" s="30">
        <v>7</v>
      </c>
      <c r="H1127" s="30" t="s">
        <v>64</v>
      </c>
      <c r="I1127" s="262"/>
      <c r="BL1127" s="176"/>
      <c r="BM1127" s="177"/>
      <c r="BN1127" s="206"/>
      <c r="DG1127" s="176"/>
      <c r="DH1127" s="177"/>
    </row>
    <row r="1128" spans="1:112" ht="14.25" customHeight="1">
      <c r="A1128" s="27">
        <v>41837.5</v>
      </c>
      <c r="B1128" s="27" t="str">
        <f>MONTH(Table1[[#This Row],[Trading Interval]])&amp; "/" &amp; DAY(Table1[[#This Row],[Trading Interval]]) &amp; "/" &amp; YEAR(Table1[[#This Row],[Trading Interval]])</f>
        <v>7/18/2018</v>
      </c>
      <c r="C1128" s="224">
        <f>CHOOSE(MONTH(Table1[[#This Row],[Date]]),1,1,1,2,2,2,3,3,3,4,4,4)</f>
        <v>3</v>
      </c>
      <c r="D1128" s="27" t="str">
        <f>TEXT(Table1[[#This Row],[Date]],"mmmm")</f>
        <v>July</v>
      </c>
      <c r="E1128" s="28">
        <v>2642.4324848708302</v>
      </c>
      <c r="F1128" s="29">
        <v>90.219166666666595</v>
      </c>
      <c r="G1128" s="30">
        <v>7</v>
      </c>
      <c r="H1128" s="30" t="s">
        <v>64</v>
      </c>
      <c r="I1128" s="262"/>
      <c r="BL1128" s="178"/>
      <c r="BM1128" s="179"/>
      <c r="BN1128" s="207"/>
      <c r="DG1128" s="178"/>
      <c r="DH1128" s="179"/>
    </row>
    <row r="1129" spans="1:112" ht="14.25" customHeight="1">
      <c r="A1129" s="27">
        <v>41838</v>
      </c>
      <c r="B1129" s="27" t="str">
        <f>MONTH(Table1[[#This Row],[Trading Interval]])&amp; "/" &amp; DAY(Table1[[#This Row],[Trading Interval]]) &amp; "/" &amp; YEAR(Table1[[#This Row],[Trading Interval]])</f>
        <v>7/19/2018</v>
      </c>
      <c r="C1129" s="224">
        <f>CHOOSE(MONTH(Table1[[#This Row],[Date]]),1,1,1,2,2,2,3,3,3,4,4,4)</f>
        <v>3</v>
      </c>
      <c r="D1129" s="27" t="str">
        <f>TEXT(Table1[[#This Row],[Date]],"mmmm")</f>
        <v>July</v>
      </c>
      <c r="E1129" s="28">
        <v>2486.63121728749</v>
      </c>
      <c r="F1129" s="29">
        <v>93.884166666666601</v>
      </c>
      <c r="G1129" s="30">
        <v>7</v>
      </c>
      <c r="H1129" s="30" t="s">
        <v>64</v>
      </c>
      <c r="I1129" s="262"/>
      <c r="BL1129" s="176"/>
      <c r="BM1129" s="177"/>
      <c r="BN1129" s="206"/>
      <c r="DG1129" s="176"/>
      <c r="DH1129" s="177"/>
    </row>
    <row r="1130" spans="1:112" ht="14.25" customHeight="1">
      <c r="A1130" s="27">
        <v>41838.5</v>
      </c>
      <c r="B1130" s="27" t="str">
        <f>MONTH(Table1[[#This Row],[Trading Interval]])&amp; "/" &amp; DAY(Table1[[#This Row],[Trading Interval]]) &amp; "/" &amp; YEAR(Table1[[#This Row],[Trading Interval]])</f>
        <v>7/19/2018</v>
      </c>
      <c r="C1130" s="224">
        <f>CHOOSE(MONTH(Table1[[#This Row],[Date]]),1,1,1,2,2,2,3,3,3,4,4,4)</f>
        <v>3</v>
      </c>
      <c r="D1130" s="27" t="str">
        <f>TEXT(Table1[[#This Row],[Date]],"mmmm")</f>
        <v>July</v>
      </c>
      <c r="E1130" s="28">
        <v>2778.6083636916601</v>
      </c>
      <c r="F1130" s="29">
        <v>93.745833333333294</v>
      </c>
      <c r="G1130" s="30">
        <v>7</v>
      </c>
      <c r="H1130" s="30" t="s">
        <v>64</v>
      </c>
      <c r="I1130" s="262"/>
      <c r="BL1130" s="178"/>
      <c r="BM1130" s="179"/>
      <c r="BN1130" s="207"/>
      <c r="DG1130" s="178"/>
      <c r="DH1130" s="179"/>
    </row>
    <row r="1131" spans="1:112" ht="14.25" customHeight="1">
      <c r="A1131" s="27">
        <v>41839</v>
      </c>
      <c r="B1131" s="27" t="str">
        <f>MONTH(Table1[[#This Row],[Trading Interval]])&amp; "/" &amp; DAY(Table1[[#This Row],[Trading Interval]]) &amp; "/" &amp; YEAR(Table1[[#This Row],[Trading Interval]])</f>
        <v>7/20/2018</v>
      </c>
      <c r="C1131" s="224">
        <f>CHOOSE(MONTH(Table1[[#This Row],[Date]]),1,1,1,2,2,2,3,3,3,4,4,4)</f>
        <v>3</v>
      </c>
      <c r="D1131" s="27" t="str">
        <f>TEXT(Table1[[#This Row],[Date]],"mmmm")</f>
        <v>July</v>
      </c>
      <c r="E1131" s="28">
        <v>2422.4372520291599</v>
      </c>
      <c r="F1131" s="29">
        <v>95.747499999999903</v>
      </c>
      <c r="G1131" s="30">
        <v>7</v>
      </c>
      <c r="H1131" s="30" t="s">
        <v>64</v>
      </c>
      <c r="I1131" s="262"/>
      <c r="BL1131" s="176"/>
      <c r="BM1131" s="177"/>
      <c r="BN1131" s="206"/>
      <c r="DG1131" s="176"/>
      <c r="DH1131" s="177"/>
    </row>
    <row r="1132" spans="1:112" ht="14.25" customHeight="1">
      <c r="A1132" s="27">
        <v>41839.5</v>
      </c>
      <c r="B1132" s="27" t="str">
        <f>MONTH(Table1[[#This Row],[Trading Interval]])&amp; "/" &amp; DAY(Table1[[#This Row],[Trading Interval]]) &amp; "/" &amp; YEAR(Table1[[#This Row],[Trading Interval]])</f>
        <v>7/20/2018</v>
      </c>
      <c r="C1132" s="224">
        <f>CHOOSE(MONTH(Table1[[#This Row],[Date]]),1,1,1,2,2,2,3,3,3,4,4,4)</f>
        <v>3</v>
      </c>
      <c r="D1132" s="27" t="str">
        <f>TEXT(Table1[[#This Row],[Date]],"mmmm")</f>
        <v>July</v>
      </c>
      <c r="E1132" s="28">
        <v>2721.7999010458302</v>
      </c>
      <c r="F1132" s="29">
        <v>90.974166666666605</v>
      </c>
      <c r="G1132" s="30">
        <v>7</v>
      </c>
      <c r="H1132" s="30" t="s">
        <v>64</v>
      </c>
      <c r="I1132" s="262"/>
      <c r="BL1132" s="178"/>
      <c r="BM1132" s="179"/>
      <c r="BN1132" s="207"/>
      <c r="DG1132" s="178"/>
      <c r="DH1132" s="179"/>
    </row>
    <row r="1133" spans="1:112" ht="14.25" customHeight="1">
      <c r="A1133" s="27">
        <v>41840</v>
      </c>
      <c r="B1133" s="27" t="str">
        <f>MONTH(Table1[[#This Row],[Trading Interval]])&amp; "/" &amp; DAY(Table1[[#This Row],[Trading Interval]]) &amp; "/" &amp; YEAR(Table1[[#This Row],[Trading Interval]])</f>
        <v>7/21/2018</v>
      </c>
      <c r="C1133" s="224">
        <f>CHOOSE(MONTH(Table1[[#This Row],[Date]]),1,1,1,2,2,2,3,3,3,4,4,4)</f>
        <v>3</v>
      </c>
      <c r="D1133" s="27" t="str">
        <f>TEXT(Table1[[#This Row],[Date]],"mmmm")</f>
        <v>July</v>
      </c>
      <c r="E1133" s="28">
        <v>2212.9776560874898</v>
      </c>
      <c r="F1133" s="29">
        <v>94.1666666666666</v>
      </c>
      <c r="G1133" s="30">
        <v>7</v>
      </c>
      <c r="H1133" s="30" t="s">
        <v>64</v>
      </c>
      <c r="I1133" s="262"/>
      <c r="BL1133" s="176"/>
      <c r="BM1133" s="177"/>
      <c r="BN1133" s="206"/>
      <c r="DG1133" s="176"/>
      <c r="DH1133" s="177"/>
    </row>
    <row r="1134" spans="1:112" ht="14.25" customHeight="1">
      <c r="A1134" s="27">
        <v>41840.5</v>
      </c>
      <c r="B1134" s="27" t="str">
        <f>MONTH(Table1[[#This Row],[Trading Interval]])&amp; "/" &amp; DAY(Table1[[#This Row],[Trading Interval]]) &amp; "/" &amp; YEAR(Table1[[#This Row],[Trading Interval]])</f>
        <v>7/21/2018</v>
      </c>
      <c r="C1134" s="224">
        <f>CHOOSE(MONTH(Table1[[#This Row],[Date]]),1,1,1,2,2,2,3,3,3,4,4,4)</f>
        <v>3</v>
      </c>
      <c r="D1134" s="27" t="str">
        <f>TEXT(Table1[[#This Row],[Date]],"mmmm")</f>
        <v>July</v>
      </c>
      <c r="E1134" s="28">
        <v>2501.9361610916599</v>
      </c>
      <c r="F1134" s="29">
        <v>96.384166666666601</v>
      </c>
      <c r="G1134" s="30">
        <v>7</v>
      </c>
      <c r="H1134" s="30" t="s">
        <v>64</v>
      </c>
      <c r="I1134" s="262"/>
      <c r="BL1134" s="178"/>
      <c r="BM1134" s="179"/>
      <c r="BN1134" s="207"/>
      <c r="DG1134" s="178"/>
      <c r="DH1134" s="179"/>
    </row>
    <row r="1135" spans="1:112" ht="14.25" customHeight="1">
      <c r="A1135" s="27">
        <v>41841</v>
      </c>
      <c r="B1135" s="27" t="str">
        <f>MONTH(Table1[[#This Row],[Trading Interval]])&amp; "/" &amp; DAY(Table1[[#This Row],[Trading Interval]]) &amp; "/" &amp; YEAR(Table1[[#This Row],[Trading Interval]])</f>
        <v>7/22/2018</v>
      </c>
      <c r="C1135" s="224">
        <f>CHOOSE(MONTH(Table1[[#This Row],[Date]]),1,1,1,2,2,2,3,3,3,4,4,4)</f>
        <v>3</v>
      </c>
      <c r="D1135" s="27" t="str">
        <f>TEXT(Table1[[#This Row],[Date]],"mmmm")</f>
        <v>July</v>
      </c>
      <c r="E1135" s="28">
        <v>2111.5541722166599</v>
      </c>
      <c r="F1135" s="29">
        <v>94.815833333333302</v>
      </c>
      <c r="G1135" s="30">
        <v>7</v>
      </c>
      <c r="H1135" s="30" t="s">
        <v>64</v>
      </c>
      <c r="I1135" s="262"/>
      <c r="BL1135" s="176"/>
      <c r="BM1135" s="177"/>
      <c r="BN1135" s="206"/>
      <c r="DG1135" s="176"/>
      <c r="DH1135" s="177"/>
    </row>
    <row r="1136" spans="1:112" ht="14.25" customHeight="1">
      <c r="A1136" s="27">
        <v>41841.5</v>
      </c>
      <c r="B1136" s="27" t="str">
        <f>MONTH(Table1[[#This Row],[Trading Interval]])&amp; "/" &amp; DAY(Table1[[#This Row],[Trading Interval]]) &amp; "/" &amp; YEAR(Table1[[#This Row],[Trading Interval]])</f>
        <v>7/22/2018</v>
      </c>
      <c r="C1136" s="224">
        <f>CHOOSE(MONTH(Table1[[#This Row],[Date]]),1,1,1,2,2,2,3,3,3,4,4,4)</f>
        <v>3</v>
      </c>
      <c r="D1136" s="27" t="str">
        <f>TEXT(Table1[[#This Row],[Date]],"mmmm")</f>
        <v>July</v>
      </c>
      <c r="E1136" s="28">
        <v>2530.7492368666599</v>
      </c>
      <c r="F1136" s="29">
        <v>95.547499999999999</v>
      </c>
      <c r="G1136" s="30">
        <v>7</v>
      </c>
      <c r="H1136" s="30" t="s">
        <v>64</v>
      </c>
      <c r="I1136" s="262"/>
      <c r="BL1136" s="178"/>
      <c r="BM1136" s="179"/>
      <c r="BN1136" s="207"/>
      <c r="DG1136" s="178"/>
      <c r="DH1136" s="179"/>
    </row>
    <row r="1137" spans="1:112" ht="14.25" customHeight="1">
      <c r="A1137" s="27">
        <v>41842</v>
      </c>
      <c r="B1137" s="27" t="str">
        <f>MONTH(Table1[[#This Row],[Trading Interval]])&amp; "/" &amp; DAY(Table1[[#This Row],[Trading Interval]]) &amp; "/" &amp; YEAR(Table1[[#This Row],[Trading Interval]])</f>
        <v>7/23/2018</v>
      </c>
      <c r="C1137" s="224">
        <f>CHOOSE(MONTH(Table1[[#This Row],[Date]]),1,1,1,2,2,2,3,3,3,4,4,4)</f>
        <v>3</v>
      </c>
      <c r="D1137" s="27" t="str">
        <f>TEXT(Table1[[#This Row],[Date]],"mmmm")</f>
        <v>July</v>
      </c>
      <c r="E1137" s="28">
        <v>2497.3223774458202</v>
      </c>
      <c r="F1137" s="29">
        <v>90.974999999999895</v>
      </c>
      <c r="G1137" s="30">
        <v>7</v>
      </c>
      <c r="H1137" s="30" t="s">
        <v>64</v>
      </c>
      <c r="I1137" s="262"/>
      <c r="BL1137" s="176"/>
      <c r="BM1137" s="177"/>
      <c r="BN1137" s="206"/>
      <c r="DG1137" s="176"/>
      <c r="DH1137" s="177"/>
    </row>
    <row r="1138" spans="1:112" ht="14.25" customHeight="1">
      <c r="A1138" s="27">
        <v>41842.5</v>
      </c>
      <c r="B1138" s="27" t="str">
        <f>MONTH(Table1[[#This Row],[Trading Interval]])&amp; "/" &amp; DAY(Table1[[#This Row],[Trading Interval]]) &amp; "/" &amp; YEAR(Table1[[#This Row],[Trading Interval]])</f>
        <v>7/23/2018</v>
      </c>
      <c r="C1138" s="224">
        <f>CHOOSE(MONTH(Table1[[#This Row],[Date]]),1,1,1,2,2,2,3,3,3,4,4,4)</f>
        <v>3</v>
      </c>
      <c r="D1138" s="27" t="str">
        <f>TEXT(Table1[[#This Row],[Date]],"mmmm")</f>
        <v>July</v>
      </c>
      <c r="E1138" s="28">
        <v>2732.7460427999999</v>
      </c>
      <c r="F1138" s="29">
        <v>92.144166666666607</v>
      </c>
      <c r="G1138" s="30">
        <v>7</v>
      </c>
      <c r="H1138" s="30" t="s">
        <v>64</v>
      </c>
      <c r="I1138" s="262"/>
      <c r="BL1138" s="178"/>
      <c r="BM1138" s="179"/>
      <c r="BN1138" s="207"/>
      <c r="DG1138" s="178"/>
      <c r="DH1138" s="179"/>
    </row>
    <row r="1139" spans="1:112" ht="14.25" customHeight="1">
      <c r="A1139" s="27">
        <v>41843</v>
      </c>
      <c r="B1139" s="27" t="str">
        <f>MONTH(Table1[[#This Row],[Trading Interval]])&amp; "/" &amp; DAY(Table1[[#This Row],[Trading Interval]]) &amp; "/" &amp; YEAR(Table1[[#This Row],[Trading Interval]])</f>
        <v>7/24/2018</v>
      </c>
      <c r="C1139" s="224">
        <f>CHOOSE(MONTH(Table1[[#This Row],[Date]]),1,1,1,2,2,2,3,3,3,4,4,4)</f>
        <v>3</v>
      </c>
      <c r="D1139" s="27" t="str">
        <f>TEXT(Table1[[#This Row],[Date]],"mmmm")</f>
        <v>July</v>
      </c>
      <c r="E1139" s="28">
        <v>2439.8128192833301</v>
      </c>
      <c r="F1139" s="29">
        <v>91.504444444444403</v>
      </c>
      <c r="G1139" s="30">
        <v>7</v>
      </c>
      <c r="H1139" s="30" t="s">
        <v>64</v>
      </c>
      <c r="I1139" s="262"/>
      <c r="BL1139" s="176"/>
      <c r="BM1139" s="177"/>
      <c r="BN1139" s="206"/>
      <c r="DG1139" s="176"/>
      <c r="DH1139" s="177"/>
    </row>
    <row r="1140" spans="1:112" ht="14.25" customHeight="1">
      <c r="A1140" s="27">
        <v>41843.5</v>
      </c>
      <c r="B1140" s="27" t="str">
        <f>MONTH(Table1[[#This Row],[Trading Interval]])&amp; "/" &amp; DAY(Table1[[#This Row],[Trading Interval]]) &amp; "/" &amp; YEAR(Table1[[#This Row],[Trading Interval]])</f>
        <v>7/24/2018</v>
      </c>
      <c r="C1140" s="224">
        <f>CHOOSE(MONTH(Table1[[#This Row],[Date]]),1,1,1,2,2,2,3,3,3,4,4,4)</f>
        <v>3</v>
      </c>
      <c r="D1140" s="27" t="str">
        <f>TEXT(Table1[[#This Row],[Date]],"mmmm")</f>
        <v>July</v>
      </c>
      <c r="E1140" s="28">
        <v>2564.54435559999</v>
      </c>
      <c r="F1140" s="29">
        <v>94.920833333333306</v>
      </c>
      <c r="G1140" s="30">
        <v>7</v>
      </c>
      <c r="H1140" s="30" t="s">
        <v>64</v>
      </c>
      <c r="I1140" s="262"/>
      <c r="BL1140" s="178"/>
      <c r="BM1140" s="179"/>
      <c r="BN1140" s="207"/>
      <c r="DG1140" s="178"/>
      <c r="DH1140" s="179"/>
    </row>
    <row r="1141" spans="1:112" ht="14.25" customHeight="1">
      <c r="A1141" s="27">
        <v>41844</v>
      </c>
      <c r="B1141" s="27" t="str">
        <f>MONTH(Table1[[#This Row],[Trading Interval]])&amp; "/" &amp; DAY(Table1[[#This Row],[Trading Interval]]) &amp; "/" &amp; YEAR(Table1[[#This Row],[Trading Interval]])</f>
        <v>7/25/2018</v>
      </c>
      <c r="C1141" s="224">
        <f>CHOOSE(MONTH(Table1[[#This Row],[Date]]),1,1,1,2,2,2,3,3,3,4,4,4)</f>
        <v>3</v>
      </c>
      <c r="D1141" s="27" t="str">
        <f>TEXT(Table1[[#This Row],[Date]],"mmmm")</f>
        <v>July</v>
      </c>
      <c r="E1141" s="28">
        <v>2039.49136985833</v>
      </c>
      <c r="F1141" s="29">
        <v>95.2141666666666</v>
      </c>
      <c r="G1141" s="30">
        <v>7</v>
      </c>
      <c r="H1141" s="30" t="s">
        <v>64</v>
      </c>
      <c r="I1141" s="262"/>
      <c r="BL1141" s="176"/>
      <c r="BM1141" s="177"/>
      <c r="BN1141" s="206"/>
      <c r="DG1141" s="176"/>
      <c r="DH1141" s="177"/>
    </row>
    <row r="1142" spans="1:112" ht="14.25" customHeight="1">
      <c r="A1142" s="27">
        <v>41844.5</v>
      </c>
      <c r="B1142" s="27" t="str">
        <f>MONTH(Table1[[#This Row],[Trading Interval]])&amp; "/" &amp; DAY(Table1[[#This Row],[Trading Interval]]) &amp; "/" &amp; YEAR(Table1[[#This Row],[Trading Interval]])</f>
        <v>7/25/2018</v>
      </c>
      <c r="C1142" s="224">
        <f>CHOOSE(MONTH(Table1[[#This Row],[Date]]),1,1,1,2,2,2,3,3,3,4,4,4)</f>
        <v>3</v>
      </c>
      <c r="D1142" s="27" t="str">
        <f>TEXT(Table1[[#This Row],[Date]],"mmmm")</f>
        <v>July</v>
      </c>
      <c r="E1142" s="28">
        <v>2476.18546571249</v>
      </c>
      <c r="F1142" s="29">
        <v>94.086666666666602</v>
      </c>
      <c r="G1142" s="30">
        <v>7</v>
      </c>
      <c r="H1142" s="30" t="s">
        <v>64</v>
      </c>
      <c r="I1142" s="262"/>
      <c r="BL1142" s="178"/>
      <c r="BM1142" s="179"/>
      <c r="BN1142" s="207"/>
      <c r="DG1142" s="178"/>
      <c r="DH1142" s="179"/>
    </row>
    <row r="1143" spans="1:112" ht="14.25" customHeight="1">
      <c r="A1143" s="27">
        <v>41845</v>
      </c>
      <c r="B1143" s="27" t="str">
        <f>MONTH(Table1[[#This Row],[Trading Interval]])&amp; "/" &amp; DAY(Table1[[#This Row],[Trading Interval]]) &amp; "/" &amp; YEAR(Table1[[#This Row],[Trading Interval]])</f>
        <v>7/26/2018</v>
      </c>
      <c r="C1143" s="224">
        <f>CHOOSE(MONTH(Table1[[#This Row],[Date]]),1,1,1,2,2,2,3,3,3,4,4,4)</f>
        <v>3</v>
      </c>
      <c r="D1143" s="27" t="str">
        <f>TEXT(Table1[[#This Row],[Date]],"mmmm")</f>
        <v>July</v>
      </c>
      <c r="E1143" s="28">
        <v>2162.33460924166</v>
      </c>
      <c r="F1143" s="29">
        <v>92.909999999999897</v>
      </c>
      <c r="G1143" s="30">
        <v>7</v>
      </c>
      <c r="H1143" s="30" t="s">
        <v>64</v>
      </c>
      <c r="I1143" s="262"/>
      <c r="BL1143" s="176"/>
      <c r="BM1143" s="177"/>
      <c r="BN1143" s="206"/>
      <c r="DG1143" s="176"/>
      <c r="DH1143" s="177"/>
    </row>
    <row r="1144" spans="1:112" ht="14.25" customHeight="1">
      <c r="A1144" s="27">
        <v>41845.5</v>
      </c>
      <c r="B1144" s="27" t="str">
        <f>MONTH(Table1[[#This Row],[Trading Interval]])&amp; "/" &amp; DAY(Table1[[#This Row],[Trading Interval]]) &amp; "/" &amp; YEAR(Table1[[#This Row],[Trading Interval]])</f>
        <v>7/26/2018</v>
      </c>
      <c r="C1144" s="224">
        <f>CHOOSE(MONTH(Table1[[#This Row],[Date]]),1,1,1,2,2,2,3,3,3,4,4,4)</f>
        <v>3</v>
      </c>
      <c r="D1144" s="27" t="str">
        <f>TEXT(Table1[[#This Row],[Date]],"mmmm")</f>
        <v>July</v>
      </c>
      <c r="E1144" s="28">
        <v>2505.5693950791601</v>
      </c>
      <c r="F1144" s="29">
        <v>92.474166666666605</v>
      </c>
      <c r="G1144" s="30">
        <v>7</v>
      </c>
      <c r="H1144" s="30" t="s">
        <v>64</v>
      </c>
      <c r="I1144" s="262"/>
      <c r="BL1144" s="178"/>
      <c r="BM1144" s="179"/>
      <c r="BN1144" s="207"/>
      <c r="DG1144" s="178"/>
      <c r="DH1144" s="179"/>
    </row>
    <row r="1145" spans="1:112" ht="14.25" customHeight="1">
      <c r="A1145" s="27">
        <v>41846</v>
      </c>
      <c r="B1145" s="27" t="str">
        <f>MONTH(Table1[[#This Row],[Trading Interval]])&amp; "/" &amp; DAY(Table1[[#This Row],[Trading Interval]]) &amp; "/" &amp; YEAR(Table1[[#This Row],[Trading Interval]])</f>
        <v>7/27/2018</v>
      </c>
      <c r="C1145" s="224">
        <f>CHOOSE(MONTH(Table1[[#This Row],[Date]]),1,1,1,2,2,2,3,3,3,4,4,4)</f>
        <v>3</v>
      </c>
      <c r="D1145" s="27" t="str">
        <f>TEXT(Table1[[#This Row],[Date]],"mmmm")</f>
        <v>July</v>
      </c>
      <c r="E1145" s="28">
        <v>2241.4802592041601</v>
      </c>
      <c r="F1145" s="29">
        <v>89.757499999999993</v>
      </c>
      <c r="G1145" s="30">
        <v>7</v>
      </c>
      <c r="H1145" s="30" t="s">
        <v>64</v>
      </c>
      <c r="I1145" s="262"/>
      <c r="BL1145" s="176"/>
      <c r="BM1145" s="177"/>
      <c r="BN1145" s="206"/>
      <c r="DG1145" s="176"/>
      <c r="DH1145" s="177"/>
    </row>
    <row r="1146" spans="1:112" ht="14.25" customHeight="1">
      <c r="A1146" s="27">
        <v>41846.5</v>
      </c>
      <c r="B1146" s="27" t="str">
        <f>MONTH(Table1[[#This Row],[Trading Interval]])&amp; "/" &amp; DAY(Table1[[#This Row],[Trading Interval]]) &amp; "/" &amp; YEAR(Table1[[#This Row],[Trading Interval]])</f>
        <v>7/27/2018</v>
      </c>
      <c r="C1146" s="224">
        <f>CHOOSE(MONTH(Table1[[#This Row],[Date]]),1,1,1,2,2,2,3,3,3,4,4,4)</f>
        <v>3</v>
      </c>
      <c r="D1146" s="27" t="str">
        <f>TEXT(Table1[[#This Row],[Date]],"mmmm")</f>
        <v>July</v>
      </c>
      <c r="E1146" s="28">
        <v>2905.0637619208301</v>
      </c>
      <c r="F1146" s="29">
        <v>93.077499999999901</v>
      </c>
      <c r="G1146" s="30">
        <v>7</v>
      </c>
      <c r="H1146" s="30" t="s">
        <v>64</v>
      </c>
      <c r="I1146" s="262"/>
      <c r="BL1146" s="178"/>
      <c r="BM1146" s="179"/>
      <c r="BN1146" s="207"/>
      <c r="DG1146" s="178"/>
      <c r="DH1146" s="179"/>
    </row>
    <row r="1147" spans="1:112" ht="14.25" customHeight="1">
      <c r="A1147" s="27">
        <v>41847</v>
      </c>
      <c r="B1147" s="27" t="str">
        <f>MONTH(Table1[[#This Row],[Trading Interval]])&amp; "/" &amp; DAY(Table1[[#This Row],[Trading Interval]]) &amp; "/" &amp; YEAR(Table1[[#This Row],[Trading Interval]])</f>
        <v>7/28/2018</v>
      </c>
      <c r="C1147" s="224">
        <f>CHOOSE(MONTH(Table1[[#This Row],[Date]]),1,1,1,2,2,2,3,3,3,4,4,4)</f>
        <v>3</v>
      </c>
      <c r="D1147" s="27" t="str">
        <f>TEXT(Table1[[#This Row],[Date]],"mmmm")</f>
        <v>July</v>
      </c>
      <c r="E1147" s="28">
        <v>2179.3773501249898</v>
      </c>
      <c r="F1147" s="29">
        <v>90.888333333333307</v>
      </c>
      <c r="G1147" s="30">
        <v>7</v>
      </c>
      <c r="H1147" s="30" t="s">
        <v>64</v>
      </c>
      <c r="I1147" s="262"/>
      <c r="BL1147" s="176"/>
      <c r="BM1147" s="177"/>
      <c r="BN1147" s="206"/>
      <c r="DG1147" s="176"/>
      <c r="DH1147" s="177"/>
    </row>
    <row r="1148" spans="1:112" ht="14.25" customHeight="1">
      <c r="A1148" s="27">
        <v>41847.5</v>
      </c>
      <c r="B1148" s="27" t="str">
        <f>MONTH(Table1[[#This Row],[Trading Interval]])&amp; "/" &amp; DAY(Table1[[#This Row],[Trading Interval]]) &amp; "/" &amp; YEAR(Table1[[#This Row],[Trading Interval]])</f>
        <v>7/28/2018</v>
      </c>
      <c r="C1148" s="224">
        <f>CHOOSE(MONTH(Table1[[#This Row],[Date]]),1,1,1,2,2,2,3,3,3,4,4,4)</f>
        <v>3</v>
      </c>
      <c r="D1148" s="27" t="str">
        <f>TEXT(Table1[[#This Row],[Date]],"mmmm")</f>
        <v>July</v>
      </c>
      <c r="E1148" s="28">
        <v>2483.37733289166</v>
      </c>
      <c r="F1148" s="29">
        <v>93.18</v>
      </c>
      <c r="G1148" s="30">
        <v>7</v>
      </c>
      <c r="H1148" s="30" t="s">
        <v>64</v>
      </c>
      <c r="I1148" s="262"/>
      <c r="BL1148" s="178"/>
      <c r="BM1148" s="179"/>
      <c r="BN1148" s="207"/>
      <c r="DG1148" s="178"/>
      <c r="DH1148" s="179"/>
    </row>
    <row r="1149" spans="1:112" ht="14.25" customHeight="1">
      <c r="A1149" s="27">
        <v>41848</v>
      </c>
      <c r="B1149" s="27" t="str">
        <f>MONTH(Table1[[#This Row],[Trading Interval]])&amp; "/" &amp; DAY(Table1[[#This Row],[Trading Interval]]) &amp; "/" &amp; YEAR(Table1[[#This Row],[Trading Interval]])</f>
        <v>7/29/2018</v>
      </c>
      <c r="C1149" s="224">
        <f>CHOOSE(MONTH(Table1[[#This Row],[Date]]),1,1,1,2,2,2,3,3,3,4,4,4)</f>
        <v>3</v>
      </c>
      <c r="D1149" s="27" t="str">
        <f>TEXT(Table1[[#This Row],[Date]],"mmmm")</f>
        <v>July</v>
      </c>
      <c r="E1149" s="28">
        <v>1970.0525984583301</v>
      </c>
      <c r="F1149" s="29">
        <v>92.563333333333304</v>
      </c>
      <c r="G1149" s="30">
        <v>7</v>
      </c>
      <c r="H1149" s="30" t="s">
        <v>64</v>
      </c>
      <c r="I1149" s="262"/>
      <c r="BL1149" s="176"/>
      <c r="BM1149" s="177"/>
      <c r="BN1149" s="206"/>
      <c r="DG1149" s="176"/>
      <c r="DH1149" s="177"/>
    </row>
    <row r="1150" spans="1:112" ht="14.25" customHeight="1">
      <c r="A1150" s="27">
        <v>41848.5</v>
      </c>
      <c r="B1150" s="27" t="str">
        <f>MONTH(Table1[[#This Row],[Trading Interval]])&amp; "/" &amp; DAY(Table1[[#This Row],[Trading Interval]]) &amp; "/" &amp; YEAR(Table1[[#This Row],[Trading Interval]])</f>
        <v>7/29/2018</v>
      </c>
      <c r="C1150" s="224">
        <f>CHOOSE(MONTH(Table1[[#This Row],[Date]]),1,1,1,2,2,2,3,3,3,4,4,4)</f>
        <v>3</v>
      </c>
      <c r="D1150" s="27" t="str">
        <f>TEXT(Table1[[#This Row],[Date]],"mmmm")</f>
        <v>July</v>
      </c>
      <c r="E1150" s="28">
        <v>2421.4947473458301</v>
      </c>
      <c r="F1150" s="29">
        <v>94.260833333333295</v>
      </c>
      <c r="G1150" s="30">
        <v>7</v>
      </c>
      <c r="H1150" s="30" t="s">
        <v>64</v>
      </c>
      <c r="I1150" s="262"/>
      <c r="BL1150" s="178"/>
      <c r="BM1150" s="179"/>
      <c r="BN1150" s="207"/>
      <c r="DG1150" s="178"/>
      <c r="DH1150" s="179"/>
    </row>
    <row r="1151" spans="1:112" ht="14.25" customHeight="1">
      <c r="A1151" s="27">
        <v>41849</v>
      </c>
      <c r="B1151" s="27" t="str">
        <f>MONTH(Table1[[#This Row],[Trading Interval]])&amp; "/" &amp; DAY(Table1[[#This Row],[Trading Interval]]) &amp; "/" &amp; YEAR(Table1[[#This Row],[Trading Interval]])</f>
        <v>7/30/2018</v>
      </c>
      <c r="C1151" s="224">
        <f>CHOOSE(MONTH(Table1[[#This Row],[Date]]),1,1,1,2,2,2,3,3,3,4,4,4)</f>
        <v>3</v>
      </c>
      <c r="D1151" s="27" t="str">
        <f>TEXT(Table1[[#This Row],[Date]],"mmmm")</f>
        <v>July</v>
      </c>
      <c r="E1151" s="28">
        <v>2258.18339816249</v>
      </c>
      <c r="F1151" s="29">
        <v>88.240833333333299</v>
      </c>
      <c r="G1151" s="30">
        <v>7</v>
      </c>
      <c r="H1151" s="30" t="s">
        <v>64</v>
      </c>
      <c r="I1151" s="262"/>
      <c r="BL1151" s="176"/>
      <c r="BM1151" s="177"/>
      <c r="BN1151" s="206"/>
      <c r="DG1151" s="176"/>
      <c r="DH1151" s="177"/>
    </row>
    <row r="1152" spans="1:112" ht="14.25" customHeight="1">
      <c r="A1152" s="27">
        <v>41849.5</v>
      </c>
      <c r="B1152" s="27" t="str">
        <f>MONTH(Table1[[#This Row],[Trading Interval]])&amp; "/" &amp; DAY(Table1[[#This Row],[Trading Interval]]) &amp; "/" &amp; YEAR(Table1[[#This Row],[Trading Interval]])</f>
        <v>7/30/2018</v>
      </c>
      <c r="C1152" s="224">
        <f>CHOOSE(MONTH(Table1[[#This Row],[Date]]),1,1,1,2,2,2,3,3,3,4,4,4)</f>
        <v>3</v>
      </c>
      <c r="D1152" s="27" t="str">
        <f>TEXT(Table1[[#This Row],[Date]],"mmmm")</f>
        <v>July</v>
      </c>
      <c r="E1152" s="28">
        <v>2689.0604894916601</v>
      </c>
      <c r="F1152" s="29">
        <v>92.031666666666595</v>
      </c>
      <c r="G1152" s="30">
        <v>7</v>
      </c>
      <c r="H1152" s="30" t="s">
        <v>64</v>
      </c>
      <c r="I1152" s="262"/>
      <c r="BL1152" s="178"/>
      <c r="BM1152" s="179"/>
      <c r="BN1152" s="207"/>
      <c r="DG1152" s="178"/>
      <c r="DH1152" s="179"/>
    </row>
    <row r="1153" spans="1:112" ht="14.25" customHeight="1">
      <c r="A1153" s="27">
        <v>41850</v>
      </c>
      <c r="B1153" s="27" t="str">
        <f>MONTH(Table1[[#This Row],[Trading Interval]])&amp; "/" &amp; DAY(Table1[[#This Row],[Trading Interval]]) &amp; "/" &amp; YEAR(Table1[[#This Row],[Trading Interval]])</f>
        <v>7/31/2018</v>
      </c>
      <c r="C1153" s="224">
        <f>CHOOSE(MONTH(Table1[[#This Row],[Date]]),1,1,1,2,2,2,3,3,3,4,4,4)</f>
        <v>3</v>
      </c>
      <c r="D1153" s="27" t="str">
        <f>TEXT(Table1[[#This Row],[Date]],"mmmm")</f>
        <v>July</v>
      </c>
      <c r="E1153" s="28">
        <v>2404.6785901416602</v>
      </c>
      <c r="F1153" s="29">
        <v>92.867500000000007</v>
      </c>
      <c r="G1153" s="30">
        <v>7</v>
      </c>
      <c r="H1153" s="30" t="s">
        <v>64</v>
      </c>
      <c r="I1153" s="262"/>
      <c r="BL1153" s="176"/>
      <c r="BM1153" s="177"/>
      <c r="BN1153" s="206"/>
      <c r="DG1153" s="176"/>
      <c r="DH1153" s="177"/>
    </row>
    <row r="1154" spans="1:112" ht="14.25" customHeight="1">
      <c r="A1154" s="27">
        <v>41850.5</v>
      </c>
      <c r="B1154" s="27" t="str">
        <f>MONTH(Table1[[#This Row],[Trading Interval]])&amp; "/" &amp; DAY(Table1[[#This Row],[Trading Interval]]) &amp; "/" &amp; YEAR(Table1[[#This Row],[Trading Interval]])</f>
        <v>7/31/2018</v>
      </c>
      <c r="C1154" s="224">
        <f>CHOOSE(MONTH(Table1[[#This Row],[Date]]),1,1,1,2,2,2,3,3,3,4,4,4)</f>
        <v>3</v>
      </c>
      <c r="D1154" s="27" t="str">
        <f>TEXT(Table1[[#This Row],[Date]],"mmmm")</f>
        <v>July</v>
      </c>
      <c r="E1154" s="28">
        <v>2544.4278952458299</v>
      </c>
      <c r="F1154" s="29">
        <v>91.5416666666666</v>
      </c>
      <c r="G1154" s="30">
        <v>7</v>
      </c>
      <c r="H1154" s="30" t="s">
        <v>64</v>
      </c>
      <c r="I1154" s="262"/>
      <c r="BL1154" s="178"/>
      <c r="BM1154" s="179"/>
      <c r="BN1154" s="207"/>
      <c r="DG1154" s="178"/>
      <c r="DH1154" s="179"/>
    </row>
    <row r="1155" spans="1:112" ht="14.25" customHeight="1">
      <c r="A1155" s="27">
        <v>41851</v>
      </c>
      <c r="B1155" s="27" t="str">
        <f>MONTH(Table1[[#This Row],[Trading Interval]])&amp; "/" &amp; DAY(Table1[[#This Row],[Trading Interval]]) &amp; "/" &amp; YEAR(Table1[[#This Row],[Trading Interval]])</f>
        <v>8/1/2018</v>
      </c>
      <c r="C1155" s="224">
        <f>CHOOSE(MONTH(Table1[[#This Row],[Date]]),1,1,1,2,2,2,3,3,3,4,4,4)</f>
        <v>3</v>
      </c>
      <c r="D1155" s="27" t="str">
        <f>TEXT(Table1[[#This Row],[Date]],"mmmm")</f>
        <v>August</v>
      </c>
      <c r="E1155" s="28">
        <v>2210.3872715416601</v>
      </c>
      <c r="F1155" s="29">
        <v>94.8541666666666</v>
      </c>
      <c r="G1155" s="30">
        <v>7</v>
      </c>
      <c r="H1155" s="30" t="s">
        <v>64</v>
      </c>
      <c r="I1155" s="262"/>
      <c r="BL1155" s="176"/>
      <c r="BM1155" s="177"/>
      <c r="BN1155" s="206"/>
      <c r="DG1155" s="176"/>
      <c r="DH1155" s="177"/>
    </row>
    <row r="1156" spans="1:112" ht="14.25" customHeight="1">
      <c r="A1156" s="27">
        <v>41851.5</v>
      </c>
      <c r="B1156" s="27" t="str">
        <f>MONTH(Table1[[#This Row],[Trading Interval]])&amp; "/" &amp; DAY(Table1[[#This Row],[Trading Interval]]) &amp; "/" &amp; YEAR(Table1[[#This Row],[Trading Interval]])</f>
        <v>8/1/2018</v>
      </c>
      <c r="C1156" s="224">
        <f>CHOOSE(MONTH(Table1[[#This Row],[Date]]),1,1,1,2,2,2,3,3,3,4,4,4)</f>
        <v>3</v>
      </c>
      <c r="D1156" s="27" t="str">
        <f>TEXT(Table1[[#This Row],[Date]],"mmmm")</f>
        <v>August</v>
      </c>
      <c r="E1156" s="28">
        <v>2609.8060056208301</v>
      </c>
      <c r="F1156" s="29">
        <v>90.887500000000003</v>
      </c>
      <c r="G1156" s="30">
        <v>7</v>
      </c>
      <c r="H1156" s="30" t="s">
        <v>64</v>
      </c>
      <c r="I1156" s="262"/>
      <c r="BL1156" s="178"/>
      <c r="BM1156" s="179"/>
      <c r="BN1156" s="207"/>
      <c r="DG1156" s="178"/>
      <c r="DH1156" s="179"/>
    </row>
    <row r="1157" spans="1:112" ht="14.25" customHeight="1">
      <c r="A1157" s="27">
        <v>41852</v>
      </c>
      <c r="B1157" s="27" t="str">
        <f>MONTH(Table1[[#This Row],[Trading Interval]])&amp; "/" &amp; DAY(Table1[[#This Row],[Trading Interval]]) &amp; "/" &amp; YEAR(Table1[[#This Row],[Trading Interval]])</f>
        <v>8/2/2018</v>
      </c>
      <c r="C1157" s="224">
        <f>CHOOSE(MONTH(Table1[[#This Row],[Date]]),1,1,1,2,2,2,3,3,3,4,4,4)</f>
        <v>3</v>
      </c>
      <c r="D1157" s="27" t="str">
        <f>TEXT(Table1[[#This Row],[Date]],"mmmm")</f>
        <v>August</v>
      </c>
      <c r="E1157" s="28">
        <v>2268.1242514916598</v>
      </c>
      <c r="F1157" s="29">
        <v>92.579166666666595</v>
      </c>
      <c r="G1157" s="30">
        <v>8</v>
      </c>
      <c r="H1157" s="30" t="s">
        <v>64</v>
      </c>
      <c r="I1157" s="262"/>
      <c r="BL1157" s="176"/>
      <c r="BM1157" s="177"/>
      <c r="BN1157" s="206"/>
      <c r="DG1157" s="176"/>
      <c r="DH1157" s="177"/>
    </row>
    <row r="1158" spans="1:112" ht="14.25" customHeight="1">
      <c r="A1158" s="27">
        <v>41852.5</v>
      </c>
      <c r="B1158" s="27" t="str">
        <f>MONTH(Table1[[#This Row],[Trading Interval]])&amp; "/" &amp; DAY(Table1[[#This Row],[Trading Interval]]) &amp; "/" &amp; YEAR(Table1[[#This Row],[Trading Interval]])</f>
        <v>8/2/2018</v>
      </c>
      <c r="C1158" s="224">
        <f>CHOOSE(MONTH(Table1[[#This Row],[Date]]),1,1,1,2,2,2,3,3,3,4,4,4)</f>
        <v>3</v>
      </c>
      <c r="D1158" s="27" t="str">
        <f>TEXT(Table1[[#This Row],[Date]],"mmmm")</f>
        <v>August</v>
      </c>
      <c r="E1158" s="28">
        <v>2530.30713499166</v>
      </c>
      <c r="F1158" s="29">
        <v>95.422499999999999</v>
      </c>
      <c r="G1158" s="30">
        <v>8</v>
      </c>
      <c r="H1158" s="30" t="s">
        <v>64</v>
      </c>
      <c r="I1158" s="262"/>
      <c r="BL1158" s="178"/>
      <c r="BM1158" s="179"/>
      <c r="BN1158" s="207"/>
      <c r="DG1158" s="178"/>
      <c r="DH1158" s="179"/>
    </row>
    <row r="1159" spans="1:112" ht="14.25" customHeight="1">
      <c r="A1159" s="27">
        <v>41853</v>
      </c>
      <c r="B1159" s="27" t="str">
        <f>MONTH(Table1[[#This Row],[Trading Interval]])&amp; "/" &amp; DAY(Table1[[#This Row],[Trading Interval]]) &amp; "/" &amp; YEAR(Table1[[#This Row],[Trading Interval]])</f>
        <v>8/3/2018</v>
      </c>
      <c r="C1159" s="224">
        <f>CHOOSE(MONTH(Table1[[#This Row],[Date]]),1,1,1,2,2,2,3,3,3,4,4,4)</f>
        <v>3</v>
      </c>
      <c r="D1159" s="27" t="str">
        <f>TEXT(Table1[[#This Row],[Date]],"mmmm")</f>
        <v>August</v>
      </c>
      <c r="E1159" s="28">
        <v>2248.5141886624901</v>
      </c>
      <c r="F1159" s="29">
        <v>94.640833333333305</v>
      </c>
      <c r="G1159" s="30">
        <v>8</v>
      </c>
      <c r="H1159" s="30" t="s">
        <v>64</v>
      </c>
      <c r="I1159" s="262"/>
      <c r="BL1159" s="176"/>
      <c r="BM1159" s="177"/>
      <c r="BN1159" s="206"/>
      <c r="DG1159" s="176"/>
      <c r="DH1159" s="177"/>
    </row>
    <row r="1160" spans="1:112" ht="14.25" customHeight="1">
      <c r="A1160" s="27">
        <v>41853.5</v>
      </c>
      <c r="B1160" s="27" t="str">
        <f>MONTH(Table1[[#This Row],[Trading Interval]])&amp; "/" &amp; DAY(Table1[[#This Row],[Trading Interval]]) &amp; "/" &amp; YEAR(Table1[[#This Row],[Trading Interval]])</f>
        <v>8/3/2018</v>
      </c>
      <c r="C1160" s="224">
        <f>CHOOSE(MONTH(Table1[[#This Row],[Date]]),1,1,1,2,2,2,3,3,3,4,4,4)</f>
        <v>3</v>
      </c>
      <c r="D1160" s="27" t="str">
        <f>TEXT(Table1[[#This Row],[Date]],"mmmm")</f>
        <v>August</v>
      </c>
      <c r="E1160" s="28">
        <v>2468.9981134874902</v>
      </c>
      <c r="F1160" s="29">
        <v>94.069166666666604</v>
      </c>
      <c r="G1160" s="30">
        <v>8</v>
      </c>
      <c r="H1160" s="30" t="s">
        <v>64</v>
      </c>
      <c r="I1160" s="262"/>
      <c r="BL1160" s="178"/>
      <c r="BM1160" s="179"/>
      <c r="BN1160" s="207"/>
      <c r="DG1160" s="178"/>
      <c r="DH1160" s="179"/>
    </row>
    <row r="1161" spans="1:112" ht="14.25" customHeight="1">
      <c r="A1161" s="27">
        <v>41854</v>
      </c>
      <c r="B1161" s="27" t="str">
        <f>MONTH(Table1[[#This Row],[Trading Interval]])&amp; "/" &amp; DAY(Table1[[#This Row],[Trading Interval]]) &amp; "/" &amp; YEAR(Table1[[#This Row],[Trading Interval]])</f>
        <v>8/4/2018</v>
      </c>
      <c r="C1161" s="224">
        <f>CHOOSE(MONTH(Table1[[#This Row],[Date]]),1,1,1,2,2,2,3,3,3,4,4,4)</f>
        <v>3</v>
      </c>
      <c r="D1161" s="27" t="str">
        <f>TEXT(Table1[[#This Row],[Date]],"mmmm")</f>
        <v>August</v>
      </c>
      <c r="E1161" s="28">
        <v>2007.1091398083299</v>
      </c>
      <c r="F1161" s="29">
        <v>91.788333333333298</v>
      </c>
      <c r="G1161" s="30">
        <v>8</v>
      </c>
      <c r="H1161" s="30" t="s">
        <v>64</v>
      </c>
      <c r="I1161" s="262"/>
      <c r="BL1161" s="176"/>
      <c r="BM1161" s="177"/>
      <c r="BN1161" s="206"/>
      <c r="DG1161" s="176"/>
      <c r="DH1161" s="177"/>
    </row>
    <row r="1162" spans="1:112" ht="14.25" customHeight="1">
      <c r="A1162" s="27">
        <v>41854.5</v>
      </c>
      <c r="B1162" s="27" t="str">
        <f>MONTH(Table1[[#This Row],[Trading Interval]])&amp; "/" &amp; DAY(Table1[[#This Row],[Trading Interval]]) &amp; "/" &amp; YEAR(Table1[[#This Row],[Trading Interval]])</f>
        <v>8/4/2018</v>
      </c>
      <c r="C1162" s="224">
        <f>CHOOSE(MONTH(Table1[[#This Row],[Date]]),1,1,1,2,2,2,3,3,3,4,4,4)</f>
        <v>3</v>
      </c>
      <c r="D1162" s="27" t="str">
        <f>TEXT(Table1[[#This Row],[Date]],"mmmm")</f>
        <v>August</v>
      </c>
      <c r="E1162" s="28">
        <v>2283.2115860958302</v>
      </c>
      <c r="F1162" s="29">
        <v>88.107500000000002</v>
      </c>
      <c r="G1162" s="30">
        <v>8</v>
      </c>
      <c r="H1162" s="30" t="s">
        <v>64</v>
      </c>
      <c r="I1162" s="262"/>
      <c r="BL1162" s="178"/>
      <c r="BM1162" s="179"/>
      <c r="BN1162" s="207"/>
      <c r="DG1162" s="178"/>
      <c r="DH1162" s="179"/>
    </row>
    <row r="1163" spans="1:112" ht="14.25" customHeight="1">
      <c r="A1163" s="27">
        <v>41855</v>
      </c>
      <c r="B1163" s="27" t="str">
        <f>MONTH(Table1[[#This Row],[Trading Interval]])&amp; "/" &amp; DAY(Table1[[#This Row],[Trading Interval]]) &amp; "/" &amp; YEAR(Table1[[#This Row],[Trading Interval]])</f>
        <v>8/5/2018</v>
      </c>
      <c r="C1163" s="224">
        <f>CHOOSE(MONTH(Table1[[#This Row],[Date]]),1,1,1,2,2,2,3,3,3,4,4,4)</f>
        <v>3</v>
      </c>
      <c r="D1163" s="27" t="str">
        <f>TEXT(Table1[[#This Row],[Date]],"mmmm")</f>
        <v>August</v>
      </c>
      <c r="E1163" s="28">
        <v>1926.3508711791601</v>
      </c>
      <c r="F1163" s="29">
        <v>92.053333333333299</v>
      </c>
      <c r="G1163" s="30">
        <v>8</v>
      </c>
      <c r="H1163" s="30" t="s">
        <v>64</v>
      </c>
      <c r="I1163" s="262"/>
      <c r="BL1163" s="176"/>
      <c r="BM1163" s="177"/>
      <c r="BN1163" s="206"/>
      <c r="DG1163" s="176"/>
      <c r="DH1163" s="177"/>
    </row>
    <row r="1164" spans="1:112" ht="14.25" customHeight="1">
      <c r="A1164" s="27">
        <v>41855.5</v>
      </c>
      <c r="B1164" s="27" t="str">
        <f>MONTH(Table1[[#This Row],[Trading Interval]])&amp; "/" &amp; DAY(Table1[[#This Row],[Trading Interval]]) &amp; "/" &amp; YEAR(Table1[[#This Row],[Trading Interval]])</f>
        <v>8/5/2018</v>
      </c>
      <c r="C1164" s="224">
        <f>CHOOSE(MONTH(Table1[[#This Row],[Date]]),1,1,1,2,2,2,3,3,3,4,4,4)</f>
        <v>3</v>
      </c>
      <c r="D1164" s="27" t="str">
        <f>TEXT(Table1[[#This Row],[Date]],"mmmm")</f>
        <v>August</v>
      </c>
      <c r="E1164" s="28">
        <v>2254.4026167624902</v>
      </c>
      <c r="F1164" s="29">
        <v>94.427499999999995</v>
      </c>
      <c r="G1164" s="30">
        <v>8</v>
      </c>
      <c r="H1164" s="30" t="s">
        <v>64</v>
      </c>
      <c r="I1164" s="262"/>
      <c r="BL1164" s="178"/>
      <c r="BM1164" s="179"/>
      <c r="BN1164" s="207"/>
      <c r="DG1164" s="178"/>
      <c r="DH1164" s="179"/>
    </row>
    <row r="1165" spans="1:112" ht="14.25" customHeight="1">
      <c r="A1165" s="27">
        <v>41856</v>
      </c>
      <c r="B1165" s="27" t="str">
        <f>MONTH(Table1[[#This Row],[Trading Interval]])&amp; "/" &amp; DAY(Table1[[#This Row],[Trading Interval]]) &amp; "/" &amp; YEAR(Table1[[#This Row],[Trading Interval]])</f>
        <v>8/6/2018</v>
      </c>
      <c r="C1165" s="224">
        <f>CHOOSE(MONTH(Table1[[#This Row],[Date]]),1,1,1,2,2,2,3,3,3,4,4,4)</f>
        <v>3</v>
      </c>
      <c r="D1165" s="27" t="str">
        <f>TEXT(Table1[[#This Row],[Date]],"mmmm")</f>
        <v>August</v>
      </c>
      <c r="E1165" s="28">
        <v>2097.32178277499</v>
      </c>
      <c r="F1165" s="29">
        <v>94.785833333333301</v>
      </c>
      <c r="G1165" s="30">
        <v>8</v>
      </c>
      <c r="H1165" s="30" t="s">
        <v>64</v>
      </c>
      <c r="I1165" s="262"/>
      <c r="BL1165" s="176"/>
      <c r="BM1165" s="177"/>
      <c r="BN1165" s="206"/>
      <c r="DG1165" s="176"/>
      <c r="DH1165" s="177"/>
    </row>
    <row r="1166" spans="1:112" ht="14.25" customHeight="1">
      <c r="A1166" s="27">
        <v>41856.5</v>
      </c>
      <c r="B1166" s="27" t="str">
        <f>MONTH(Table1[[#This Row],[Trading Interval]])&amp; "/" &amp; DAY(Table1[[#This Row],[Trading Interval]]) &amp; "/" &amp; YEAR(Table1[[#This Row],[Trading Interval]])</f>
        <v>8/6/2018</v>
      </c>
      <c r="C1166" s="224">
        <f>CHOOSE(MONTH(Table1[[#This Row],[Date]]),1,1,1,2,2,2,3,3,3,4,4,4)</f>
        <v>3</v>
      </c>
      <c r="D1166" s="27" t="str">
        <f>TEXT(Table1[[#This Row],[Date]],"mmmm")</f>
        <v>August</v>
      </c>
      <c r="E1166" s="28">
        <v>2447.0156194791598</v>
      </c>
      <c r="F1166" s="29">
        <v>92.864999999999995</v>
      </c>
      <c r="G1166" s="30">
        <v>8</v>
      </c>
      <c r="H1166" s="30" t="s">
        <v>64</v>
      </c>
      <c r="I1166" s="262"/>
      <c r="BL1166" s="178"/>
      <c r="BM1166" s="179"/>
      <c r="BN1166" s="207"/>
      <c r="DG1166" s="178"/>
      <c r="DH1166" s="179"/>
    </row>
    <row r="1167" spans="1:112" ht="14.25" customHeight="1">
      <c r="A1167" s="27">
        <v>41857</v>
      </c>
      <c r="B1167" s="27" t="str">
        <f>MONTH(Table1[[#This Row],[Trading Interval]])&amp; "/" &amp; DAY(Table1[[#This Row],[Trading Interval]]) &amp; "/" &amp; YEAR(Table1[[#This Row],[Trading Interval]])</f>
        <v>8/7/2018</v>
      </c>
      <c r="C1167" s="224">
        <f>CHOOSE(MONTH(Table1[[#This Row],[Date]]),1,1,1,2,2,2,3,3,3,4,4,4)</f>
        <v>3</v>
      </c>
      <c r="D1167" s="27" t="str">
        <f>TEXT(Table1[[#This Row],[Date]],"mmmm")</f>
        <v>August</v>
      </c>
      <c r="E1167" s="28">
        <v>2058.4143178874901</v>
      </c>
      <c r="F1167" s="29">
        <v>91.605833333333294</v>
      </c>
      <c r="G1167" s="30">
        <v>8</v>
      </c>
      <c r="H1167" s="30" t="s">
        <v>64</v>
      </c>
      <c r="I1167" s="262"/>
      <c r="BL1167" s="176"/>
      <c r="BM1167" s="177"/>
      <c r="BN1167" s="206"/>
      <c r="DG1167" s="176"/>
      <c r="DH1167" s="177"/>
    </row>
    <row r="1168" spans="1:112" ht="14.25" customHeight="1">
      <c r="A1168" s="27">
        <v>41857.5</v>
      </c>
      <c r="B1168" s="27" t="str">
        <f>MONTH(Table1[[#This Row],[Trading Interval]])&amp; "/" &amp; DAY(Table1[[#This Row],[Trading Interval]]) &amp; "/" &amp; YEAR(Table1[[#This Row],[Trading Interval]])</f>
        <v>8/7/2018</v>
      </c>
      <c r="C1168" s="224">
        <f>CHOOSE(MONTH(Table1[[#This Row],[Date]]),1,1,1,2,2,2,3,3,3,4,4,4)</f>
        <v>3</v>
      </c>
      <c r="D1168" s="27" t="str">
        <f>TEXT(Table1[[#This Row],[Date]],"mmmm")</f>
        <v>August</v>
      </c>
      <c r="E1168" s="28">
        <v>2263.9383129583298</v>
      </c>
      <c r="F1168" s="29">
        <v>94.448333333333295</v>
      </c>
      <c r="G1168" s="30">
        <v>8</v>
      </c>
      <c r="H1168" s="30" t="s">
        <v>64</v>
      </c>
      <c r="I1168" s="262"/>
      <c r="BL1168" s="178"/>
      <c r="BM1168" s="179"/>
      <c r="BN1168" s="207"/>
      <c r="DG1168" s="178"/>
      <c r="DH1168" s="179"/>
    </row>
    <row r="1169" spans="1:112" ht="14.25" customHeight="1">
      <c r="A1169" s="27">
        <v>41858</v>
      </c>
      <c r="B1169" s="27" t="str">
        <f>MONTH(Table1[[#This Row],[Trading Interval]])&amp; "/" &amp; DAY(Table1[[#This Row],[Trading Interval]]) &amp; "/" &amp; YEAR(Table1[[#This Row],[Trading Interval]])</f>
        <v>8/8/2018</v>
      </c>
      <c r="C1169" s="224">
        <f>CHOOSE(MONTH(Table1[[#This Row],[Date]]),1,1,1,2,2,2,3,3,3,4,4,4)</f>
        <v>3</v>
      </c>
      <c r="D1169" s="27" t="str">
        <f>TEXT(Table1[[#This Row],[Date]],"mmmm")</f>
        <v>August</v>
      </c>
      <c r="E1169" s="28">
        <v>2234.9891930833301</v>
      </c>
      <c r="F1169" s="29">
        <v>89.094999999999899</v>
      </c>
      <c r="G1169" s="30">
        <v>8</v>
      </c>
      <c r="H1169" s="30" t="s">
        <v>64</v>
      </c>
      <c r="I1169" s="262"/>
      <c r="BL1169" s="176"/>
      <c r="BM1169" s="177"/>
      <c r="BN1169" s="206"/>
      <c r="DG1169" s="176"/>
      <c r="DH1169" s="177"/>
    </row>
    <row r="1170" spans="1:112" ht="14.25" customHeight="1">
      <c r="A1170" s="27">
        <v>41858.5</v>
      </c>
      <c r="B1170" s="27" t="str">
        <f>MONTH(Table1[[#This Row],[Trading Interval]])&amp; "/" &amp; DAY(Table1[[#This Row],[Trading Interval]]) &amp; "/" &amp; YEAR(Table1[[#This Row],[Trading Interval]])</f>
        <v>8/8/2018</v>
      </c>
      <c r="C1170" s="224">
        <f>CHOOSE(MONTH(Table1[[#This Row],[Date]]),1,1,1,2,2,2,3,3,3,4,4,4)</f>
        <v>3</v>
      </c>
      <c r="D1170" s="27" t="str">
        <f>TEXT(Table1[[#This Row],[Date]],"mmmm")</f>
        <v>August</v>
      </c>
      <c r="E1170" s="28">
        <v>2535.4648421291599</v>
      </c>
      <c r="F1170" s="29">
        <v>95.37</v>
      </c>
      <c r="G1170" s="30">
        <v>8</v>
      </c>
      <c r="H1170" s="30" t="s">
        <v>64</v>
      </c>
      <c r="I1170" s="262"/>
      <c r="BL1170" s="178"/>
      <c r="BM1170" s="179"/>
      <c r="BN1170" s="207"/>
      <c r="DG1170" s="178"/>
      <c r="DH1170" s="179"/>
    </row>
    <row r="1171" spans="1:112" ht="14.25" customHeight="1">
      <c r="A1171" s="27">
        <v>41859</v>
      </c>
      <c r="B1171" s="27" t="str">
        <f>MONTH(Table1[[#This Row],[Trading Interval]])&amp; "/" &amp; DAY(Table1[[#This Row],[Trading Interval]]) &amp; "/" &amp; YEAR(Table1[[#This Row],[Trading Interval]])</f>
        <v>8/9/2018</v>
      </c>
      <c r="C1171" s="224">
        <f>CHOOSE(MONTH(Table1[[#This Row],[Date]]),1,1,1,2,2,2,3,3,3,4,4,4)</f>
        <v>3</v>
      </c>
      <c r="D1171" s="27" t="str">
        <f>TEXT(Table1[[#This Row],[Date]],"mmmm")</f>
        <v>August</v>
      </c>
      <c r="E1171" s="28">
        <v>2119.8378024249901</v>
      </c>
      <c r="F1171" s="29">
        <v>92.759166666666601</v>
      </c>
      <c r="G1171" s="30">
        <v>8</v>
      </c>
      <c r="H1171" s="30" t="s">
        <v>64</v>
      </c>
      <c r="I1171" s="262"/>
      <c r="BL1171" s="176"/>
      <c r="BM1171" s="177"/>
      <c r="BN1171" s="206"/>
      <c r="DG1171" s="176"/>
      <c r="DH1171" s="177"/>
    </row>
    <row r="1172" spans="1:112" ht="14.25" customHeight="1">
      <c r="A1172" s="27">
        <v>41859.5</v>
      </c>
      <c r="B1172" s="27" t="str">
        <f>MONTH(Table1[[#This Row],[Trading Interval]])&amp; "/" &amp; DAY(Table1[[#This Row],[Trading Interval]]) &amp; "/" &amp; YEAR(Table1[[#This Row],[Trading Interval]])</f>
        <v>8/9/2018</v>
      </c>
      <c r="C1172" s="224">
        <f>CHOOSE(MONTH(Table1[[#This Row],[Date]]),1,1,1,2,2,2,3,3,3,4,4,4)</f>
        <v>3</v>
      </c>
      <c r="D1172" s="27" t="str">
        <f>TEXT(Table1[[#This Row],[Date]],"mmmm")</f>
        <v>August</v>
      </c>
      <c r="E1172" s="28">
        <v>2611.1508810291598</v>
      </c>
      <c r="F1172" s="29">
        <v>96.861666666666594</v>
      </c>
      <c r="G1172" s="30">
        <v>8</v>
      </c>
      <c r="H1172" s="30" t="s">
        <v>64</v>
      </c>
      <c r="I1172" s="262"/>
      <c r="BL1172" s="178"/>
      <c r="BM1172" s="179"/>
      <c r="BN1172" s="207"/>
      <c r="DG1172" s="178"/>
      <c r="DH1172" s="179"/>
    </row>
    <row r="1173" spans="1:112" ht="14.25" customHeight="1">
      <c r="A1173" s="27">
        <v>41860</v>
      </c>
      <c r="B1173" s="27" t="str">
        <f>MONTH(Table1[[#This Row],[Trading Interval]])&amp; "/" &amp; DAY(Table1[[#This Row],[Trading Interval]]) &amp; "/" &amp; YEAR(Table1[[#This Row],[Trading Interval]])</f>
        <v>8/10/2018</v>
      </c>
      <c r="C1173" s="224">
        <f>CHOOSE(MONTH(Table1[[#This Row],[Date]]),1,1,1,2,2,2,3,3,3,4,4,4)</f>
        <v>3</v>
      </c>
      <c r="D1173" s="27" t="str">
        <f>TEXT(Table1[[#This Row],[Date]],"mmmm")</f>
        <v>August</v>
      </c>
      <c r="E1173" s="28">
        <v>2252.2625322999902</v>
      </c>
      <c r="F1173" s="29">
        <v>92.893333333333302</v>
      </c>
      <c r="G1173" s="30">
        <v>8</v>
      </c>
      <c r="H1173" s="30" t="s">
        <v>64</v>
      </c>
      <c r="I1173" s="262"/>
      <c r="BL1173" s="176"/>
      <c r="BM1173" s="177"/>
      <c r="BN1173" s="206"/>
      <c r="DG1173" s="176"/>
      <c r="DH1173" s="177"/>
    </row>
    <row r="1174" spans="1:112" ht="14.25" customHeight="1">
      <c r="A1174" s="27">
        <v>41860.5</v>
      </c>
      <c r="B1174" s="27" t="str">
        <f>MONTH(Table1[[#This Row],[Trading Interval]])&amp; "/" &amp; DAY(Table1[[#This Row],[Trading Interval]]) &amp; "/" &amp; YEAR(Table1[[#This Row],[Trading Interval]])</f>
        <v>8/10/2018</v>
      </c>
      <c r="C1174" s="224">
        <f>CHOOSE(MONTH(Table1[[#This Row],[Date]]),1,1,1,2,2,2,3,3,3,4,4,4)</f>
        <v>3</v>
      </c>
      <c r="D1174" s="27" t="str">
        <f>TEXT(Table1[[#This Row],[Date]],"mmmm")</f>
        <v>August</v>
      </c>
      <c r="E1174" s="28">
        <v>2435.58375557916</v>
      </c>
      <c r="F1174" s="29">
        <v>91.62</v>
      </c>
      <c r="G1174" s="30">
        <v>8</v>
      </c>
      <c r="H1174" s="30" t="s">
        <v>64</v>
      </c>
      <c r="I1174" s="262"/>
      <c r="BL1174" s="178"/>
      <c r="BM1174" s="179"/>
      <c r="BN1174" s="207"/>
      <c r="DG1174" s="178"/>
      <c r="DH1174" s="179"/>
    </row>
    <row r="1175" spans="1:112" ht="14.25" customHeight="1">
      <c r="A1175" s="27">
        <v>41861</v>
      </c>
      <c r="B1175" s="27" t="str">
        <f>MONTH(Table1[[#This Row],[Trading Interval]])&amp; "/" &amp; DAY(Table1[[#This Row],[Trading Interval]]) &amp; "/" &amp; YEAR(Table1[[#This Row],[Trading Interval]])</f>
        <v>8/11/2018</v>
      </c>
      <c r="C1175" s="224">
        <f>CHOOSE(MONTH(Table1[[#This Row],[Date]]),1,1,1,2,2,2,3,3,3,4,4,4)</f>
        <v>3</v>
      </c>
      <c r="D1175" s="27" t="str">
        <f>TEXT(Table1[[#This Row],[Date]],"mmmm")</f>
        <v>August</v>
      </c>
      <c r="E1175" s="28">
        <v>2012.25450448333</v>
      </c>
      <c r="F1175" s="29">
        <v>95.988333333333301</v>
      </c>
      <c r="G1175" s="30">
        <v>8</v>
      </c>
      <c r="H1175" s="30" t="s">
        <v>64</v>
      </c>
      <c r="I1175" s="262"/>
      <c r="BL1175" s="176"/>
      <c r="BM1175" s="177"/>
      <c r="BN1175" s="206"/>
      <c r="DG1175" s="176"/>
      <c r="DH1175" s="177"/>
    </row>
    <row r="1176" spans="1:112" ht="14.25" customHeight="1">
      <c r="A1176" s="27">
        <v>41861.5</v>
      </c>
      <c r="B1176" s="27" t="str">
        <f>MONTH(Table1[[#This Row],[Trading Interval]])&amp; "/" &amp; DAY(Table1[[#This Row],[Trading Interval]]) &amp; "/" &amp; YEAR(Table1[[#This Row],[Trading Interval]])</f>
        <v>8/11/2018</v>
      </c>
      <c r="C1176" s="224">
        <f>CHOOSE(MONTH(Table1[[#This Row],[Date]]),1,1,1,2,2,2,3,3,3,4,4,4)</f>
        <v>3</v>
      </c>
      <c r="D1176" s="27" t="str">
        <f>TEXT(Table1[[#This Row],[Date]],"mmmm")</f>
        <v>August</v>
      </c>
      <c r="E1176" s="28">
        <v>2306.09973747083</v>
      </c>
      <c r="F1176" s="29">
        <v>94.588333333333296</v>
      </c>
      <c r="G1176" s="30">
        <v>8</v>
      </c>
      <c r="H1176" s="30" t="s">
        <v>64</v>
      </c>
      <c r="I1176" s="262"/>
      <c r="BL1176" s="178"/>
      <c r="BM1176" s="179"/>
      <c r="BN1176" s="207"/>
      <c r="DG1176" s="178"/>
      <c r="DH1176" s="179"/>
    </row>
    <row r="1177" spans="1:112" ht="14.25" customHeight="1">
      <c r="A1177" s="27">
        <v>41862</v>
      </c>
      <c r="B1177" s="27" t="str">
        <f>MONTH(Table1[[#This Row],[Trading Interval]])&amp; "/" &amp; DAY(Table1[[#This Row],[Trading Interval]]) &amp; "/" &amp; YEAR(Table1[[#This Row],[Trading Interval]])</f>
        <v>8/12/2018</v>
      </c>
      <c r="C1177" s="224">
        <f>CHOOSE(MONTH(Table1[[#This Row],[Date]]),1,1,1,2,2,2,3,3,3,4,4,4)</f>
        <v>3</v>
      </c>
      <c r="D1177" s="27" t="str">
        <f>TEXT(Table1[[#This Row],[Date]],"mmmm")</f>
        <v>August</v>
      </c>
      <c r="E1177" s="28">
        <v>1922.23204700416</v>
      </c>
      <c r="F1177" s="29">
        <v>94.031666666666595</v>
      </c>
      <c r="G1177" s="30">
        <v>8</v>
      </c>
      <c r="H1177" s="30" t="s">
        <v>64</v>
      </c>
      <c r="I1177" s="262"/>
      <c r="BL1177" s="176"/>
      <c r="BM1177" s="177"/>
      <c r="BN1177" s="206"/>
      <c r="DG1177" s="176"/>
      <c r="DH1177" s="177"/>
    </row>
    <row r="1178" spans="1:112" ht="14.25" customHeight="1">
      <c r="A1178" s="27">
        <v>41862.5</v>
      </c>
      <c r="B1178" s="27" t="str">
        <f>MONTH(Table1[[#This Row],[Trading Interval]])&amp; "/" &amp; DAY(Table1[[#This Row],[Trading Interval]]) &amp; "/" &amp; YEAR(Table1[[#This Row],[Trading Interval]])</f>
        <v>8/12/2018</v>
      </c>
      <c r="C1178" s="224">
        <f>CHOOSE(MONTH(Table1[[#This Row],[Date]]),1,1,1,2,2,2,3,3,3,4,4,4)</f>
        <v>3</v>
      </c>
      <c r="D1178" s="27" t="str">
        <f>TEXT(Table1[[#This Row],[Date]],"mmmm")</f>
        <v>August</v>
      </c>
      <c r="E1178" s="28">
        <v>2271.5186199166601</v>
      </c>
      <c r="F1178" s="29">
        <v>93.4166666666666</v>
      </c>
      <c r="G1178" s="30">
        <v>8</v>
      </c>
      <c r="H1178" s="30" t="s">
        <v>64</v>
      </c>
      <c r="I1178" s="262"/>
      <c r="BL1178" s="178"/>
      <c r="BM1178" s="179"/>
      <c r="BN1178" s="207"/>
      <c r="DG1178" s="178"/>
      <c r="DH1178" s="179"/>
    </row>
    <row r="1179" spans="1:112" ht="14.25" customHeight="1">
      <c r="A1179" s="27">
        <v>41863</v>
      </c>
      <c r="B1179" s="27" t="str">
        <f>MONTH(Table1[[#This Row],[Trading Interval]])&amp; "/" &amp; DAY(Table1[[#This Row],[Trading Interval]]) &amp; "/" &amp; YEAR(Table1[[#This Row],[Trading Interval]])</f>
        <v>8/13/2018</v>
      </c>
      <c r="C1179" s="224">
        <f>CHOOSE(MONTH(Table1[[#This Row],[Date]]),1,1,1,2,2,2,3,3,3,4,4,4)</f>
        <v>3</v>
      </c>
      <c r="D1179" s="27" t="str">
        <f>TEXT(Table1[[#This Row],[Date]],"mmmm")</f>
        <v>August</v>
      </c>
      <c r="E1179" s="28">
        <v>2173.2485973624898</v>
      </c>
      <c r="F1179" s="29">
        <v>91.315833333333302</v>
      </c>
      <c r="G1179" s="30">
        <v>8</v>
      </c>
      <c r="H1179" s="30" t="s">
        <v>64</v>
      </c>
      <c r="I1179" s="262"/>
      <c r="BL1179" s="176"/>
      <c r="BM1179" s="177"/>
      <c r="BN1179" s="206"/>
      <c r="DG1179" s="176"/>
      <c r="DH1179" s="177"/>
    </row>
    <row r="1180" spans="1:112" ht="14.25" customHeight="1">
      <c r="A1180" s="27">
        <v>41863.5</v>
      </c>
      <c r="B1180" s="27" t="str">
        <f>MONTH(Table1[[#This Row],[Trading Interval]])&amp; "/" &amp; DAY(Table1[[#This Row],[Trading Interval]]) &amp; "/" &amp; YEAR(Table1[[#This Row],[Trading Interval]])</f>
        <v>8/13/2018</v>
      </c>
      <c r="C1180" s="224">
        <f>CHOOSE(MONTH(Table1[[#This Row],[Date]]),1,1,1,2,2,2,3,3,3,4,4,4)</f>
        <v>3</v>
      </c>
      <c r="D1180" s="27" t="str">
        <f>TEXT(Table1[[#This Row],[Date]],"mmmm")</f>
        <v>August</v>
      </c>
      <c r="E1180" s="28">
        <v>2599.35337378333</v>
      </c>
      <c r="F1180" s="29">
        <v>93.227500000000006</v>
      </c>
      <c r="G1180" s="30">
        <v>8</v>
      </c>
      <c r="H1180" s="30" t="s">
        <v>64</v>
      </c>
      <c r="I1180" s="262"/>
      <c r="BL1180" s="178"/>
      <c r="BM1180" s="179"/>
      <c r="BN1180" s="207"/>
      <c r="DG1180" s="178"/>
      <c r="DH1180" s="179"/>
    </row>
    <row r="1181" spans="1:112" ht="14.25" customHeight="1">
      <c r="A1181" s="27">
        <v>41864</v>
      </c>
      <c r="B1181" s="27" t="str">
        <f>MONTH(Table1[[#This Row],[Trading Interval]])&amp; "/" &amp; DAY(Table1[[#This Row],[Trading Interval]]) &amp; "/" &amp; YEAR(Table1[[#This Row],[Trading Interval]])</f>
        <v>8/14/2018</v>
      </c>
      <c r="C1181" s="224">
        <f>CHOOSE(MONTH(Table1[[#This Row],[Date]]),1,1,1,2,2,2,3,3,3,4,4,4)</f>
        <v>3</v>
      </c>
      <c r="D1181" s="27" t="str">
        <f>TEXT(Table1[[#This Row],[Date]],"mmmm")</f>
        <v>August</v>
      </c>
      <c r="E1181" s="28">
        <v>2275.3774637166598</v>
      </c>
      <c r="F1181" s="29">
        <v>95.254999999999995</v>
      </c>
      <c r="G1181" s="30">
        <v>8</v>
      </c>
      <c r="H1181" s="30" t="s">
        <v>64</v>
      </c>
      <c r="I1181" s="262"/>
      <c r="BL1181" s="176"/>
      <c r="BM1181" s="177"/>
      <c r="BN1181" s="206"/>
      <c r="DG1181" s="176"/>
      <c r="DH1181" s="177"/>
    </row>
    <row r="1182" spans="1:112" ht="14.25" customHeight="1">
      <c r="A1182" s="27">
        <v>41864.5</v>
      </c>
      <c r="B1182" s="27" t="str">
        <f>MONTH(Table1[[#This Row],[Trading Interval]])&amp; "/" &amp; DAY(Table1[[#This Row],[Trading Interval]]) &amp; "/" &amp; YEAR(Table1[[#This Row],[Trading Interval]])</f>
        <v>8/14/2018</v>
      </c>
      <c r="C1182" s="224">
        <f>CHOOSE(MONTH(Table1[[#This Row],[Date]]),1,1,1,2,2,2,3,3,3,4,4,4)</f>
        <v>3</v>
      </c>
      <c r="D1182" s="27" t="str">
        <f>TEXT(Table1[[#This Row],[Date]],"mmmm")</f>
        <v>August</v>
      </c>
      <c r="E1182" s="28">
        <v>2572.1158187249898</v>
      </c>
      <c r="F1182" s="29">
        <v>95.577500000000001</v>
      </c>
      <c r="G1182" s="30">
        <v>8</v>
      </c>
      <c r="H1182" s="30" t="s">
        <v>64</v>
      </c>
      <c r="I1182" s="262"/>
      <c r="BL1182" s="178"/>
      <c r="BM1182" s="179"/>
      <c r="BN1182" s="207"/>
      <c r="DG1182" s="178"/>
      <c r="DH1182" s="179"/>
    </row>
    <row r="1183" spans="1:112" ht="14.25" customHeight="1">
      <c r="A1183" s="27">
        <v>41865</v>
      </c>
      <c r="B1183" s="27" t="str">
        <f>MONTH(Table1[[#This Row],[Trading Interval]])&amp; "/" &amp; DAY(Table1[[#This Row],[Trading Interval]]) &amp; "/" &amp; YEAR(Table1[[#This Row],[Trading Interval]])</f>
        <v>8/15/2018</v>
      </c>
      <c r="C1183" s="224">
        <f>CHOOSE(MONTH(Table1[[#This Row],[Date]]),1,1,1,2,2,2,3,3,3,4,4,4)</f>
        <v>3</v>
      </c>
      <c r="D1183" s="27" t="str">
        <f>TEXT(Table1[[#This Row],[Date]],"mmmm")</f>
        <v>August</v>
      </c>
      <c r="E1183" s="28">
        <v>2332.2469968083201</v>
      </c>
      <c r="F1183" s="29">
        <v>92.415000000000006</v>
      </c>
      <c r="G1183" s="30">
        <v>8</v>
      </c>
      <c r="H1183" s="30" t="s">
        <v>64</v>
      </c>
      <c r="I1183" s="262"/>
      <c r="BL1183" s="176"/>
      <c r="BM1183" s="177"/>
      <c r="BN1183" s="206"/>
      <c r="DG1183" s="176"/>
      <c r="DH1183" s="177"/>
    </row>
    <row r="1184" spans="1:112" ht="14.25" customHeight="1">
      <c r="A1184" s="27">
        <v>41865.5</v>
      </c>
      <c r="B1184" s="27" t="str">
        <f>MONTH(Table1[[#This Row],[Trading Interval]])&amp; "/" &amp; DAY(Table1[[#This Row],[Trading Interval]]) &amp; "/" &amp; YEAR(Table1[[#This Row],[Trading Interval]])</f>
        <v>8/15/2018</v>
      </c>
      <c r="C1184" s="224">
        <f>CHOOSE(MONTH(Table1[[#This Row],[Date]]),1,1,1,2,2,2,3,3,3,4,4,4)</f>
        <v>3</v>
      </c>
      <c r="D1184" s="27" t="str">
        <f>TEXT(Table1[[#This Row],[Date]],"mmmm")</f>
        <v>August</v>
      </c>
      <c r="E1184" s="28">
        <v>2522.0577934541602</v>
      </c>
      <c r="F1184" s="29">
        <v>95.493333333333297</v>
      </c>
      <c r="G1184" s="30">
        <v>8</v>
      </c>
      <c r="H1184" s="30" t="s">
        <v>64</v>
      </c>
      <c r="I1184" s="262"/>
      <c r="BL1184" s="178"/>
      <c r="BM1184" s="179"/>
      <c r="BN1184" s="207"/>
      <c r="DG1184" s="178"/>
      <c r="DH1184" s="179"/>
    </row>
    <row r="1185" spans="1:112" ht="14.25" customHeight="1">
      <c r="A1185" s="27">
        <v>41866</v>
      </c>
      <c r="B1185" s="27" t="str">
        <f>MONTH(Table1[[#This Row],[Trading Interval]])&amp; "/" &amp; DAY(Table1[[#This Row],[Trading Interval]]) &amp; "/" &amp; YEAR(Table1[[#This Row],[Trading Interval]])</f>
        <v>8/16/2018</v>
      </c>
      <c r="C1185" s="224">
        <f>CHOOSE(MONTH(Table1[[#This Row],[Date]]),1,1,1,2,2,2,3,3,3,4,4,4)</f>
        <v>3</v>
      </c>
      <c r="D1185" s="27" t="str">
        <f>TEXT(Table1[[#This Row],[Date]],"mmmm")</f>
        <v>August</v>
      </c>
      <c r="E1185" s="28">
        <v>2178.5971232791599</v>
      </c>
      <c r="F1185" s="29">
        <v>94.879166666666606</v>
      </c>
      <c r="G1185" s="30">
        <v>8</v>
      </c>
      <c r="H1185" s="30" t="s">
        <v>64</v>
      </c>
      <c r="I1185" s="262"/>
      <c r="BL1185" s="176"/>
      <c r="BM1185" s="177"/>
      <c r="BN1185" s="206"/>
      <c r="DG1185" s="176"/>
      <c r="DH1185" s="177"/>
    </row>
    <row r="1186" spans="1:112" ht="14.25" customHeight="1">
      <c r="A1186" s="27">
        <v>41866.5</v>
      </c>
      <c r="B1186" s="27" t="str">
        <f>MONTH(Table1[[#This Row],[Trading Interval]])&amp; "/" &amp; DAY(Table1[[#This Row],[Trading Interval]]) &amp; "/" &amp; YEAR(Table1[[#This Row],[Trading Interval]])</f>
        <v>8/16/2018</v>
      </c>
      <c r="C1186" s="224">
        <f>CHOOSE(MONTH(Table1[[#This Row],[Date]]),1,1,1,2,2,2,3,3,3,4,4,4)</f>
        <v>3</v>
      </c>
      <c r="D1186" s="27" t="str">
        <f>TEXT(Table1[[#This Row],[Date]],"mmmm")</f>
        <v>August</v>
      </c>
      <c r="E1186" s="28">
        <v>2640.2822745583298</v>
      </c>
      <c r="F1186" s="29">
        <v>91.33</v>
      </c>
      <c r="G1186" s="30">
        <v>8</v>
      </c>
      <c r="H1186" s="30" t="s">
        <v>64</v>
      </c>
      <c r="I1186" s="262"/>
      <c r="BL1186" s="178"/>
      <c r="BM1186" s="179"/>
      <c r="BN1186" s="207"/>
      <c r="DG1186" s="178"/>
      <c r="DH1186" s="179"/>
    </row>
    <row r="1187" spans="1:112" ht="14.25" customHeight="1">
      <c r="A1187" s="27">
        <v>41867</v>
      </c>
      <c r="B1187" s="27" t="str">
        <f>MONTH(Table1[[#This Row],[Trading Interval]])&amp; "/" &amp; DAY(Table1[[#This Row],[Trading Interval]]) &amp; "/" &amp; YEAR(Table1[[#This Row],[Trading Interval]])</f>
        <v>8/17/2018</v>
      </c>
      <c r="C1187" s="224">
        <f>CHOOSE(MONTH(Table1[[#This Row],[Date]]),1,1,1,2,2,2,3,3,3,4,4,4)</f>
        <v>3</v>
      </c>
      <c r="D1187" s="27" t="str">
        <f>TEXT(Table1[[#This Row],[Date]],"mmmm")</f>
        <v>August</v>
      </c>
      <c r="E1187" s="28">
        <v>2262.52688914583</v>
      </c>
      <c r="F1187" s="29">
        <v>92.034999999999997</v>
      </c>
      <c r="G1187" s="30">
        <v>8</v>
      </c>
      <c r="H1187" s="30" t="s">
        <v>64</v>
      </c>
      <c r="I1187" s="262"/>
      <c r="BL1187" s="176"/>
      <c r="BM1187" s="177"/>
      <c r="BN1187" s="206"/>
      <c r="DG1187" s="176"/>
      <c r="DH1187" s="177"/>
    </row>
    <row r="1188" spans="1:112" ht="14.25" customHeight="1">
      <c r="A1188" s="27">
        <v>41867.5</v>
      </c>
      <c r="B1188" s="27" t="str">
        <f>MONTH(Table1[[#This Row],[Trading Interval]])&amp; "/" &amp; DAY(Table1[[#This Row],[Trading Interval]]) &amp; "/" &amp; YEAR(Table1[[#This Row],[Trading Interval]])</f>
        <v>8/17/2018</v>
      </c>
      <c r="C1188" s="224">
        <f>CHOOSE(MONTH(Table1[[#This Row],[Date]]),1,1,1,2,2,2,3,3,3,4,4,4)</f>
        <v>3</v>
      </c>
      <c r="D1188" s="27" t="str">
        <f>TEXT(Table1[[#This Row],[Date]],"mmmm")</f>
        <v>August</v>
      </c>
      <c r="E1188" s="28">
        <v>2547.7255107166602</v>
      </c>
      <c r="F1188" s="29">
        <v>93.301666666666605</v>
      </c>
      <c r="G1188" s="30">
        <v>8</v>
      </c>
      <c r="H1188" s="30" t="s">
        <v>64</v>
      </c>
      <c r="I1188" s="262"/>
      <c r="BL1188" s="178"/>
      <c r="BM1188" s="179"/>
      <c r="BN1188" s="207"/>
      <c r="DG1188" s="178"/>
      <c r="DH1188" s="179"/>
    </row>
    <row r="1189" spans="1:112" ht="14.25" customHeight="1">
      <c r="A1189" s="27">
        <v>41868</v>
      </c>
      <c r="B1189" s="27" t="str">
        <f>MONTH(Table1[[#This Row],[Trading Interval]])&amp; "/" &amp; DAY(Table1[[#This Row],[Trading Interval]]) &amp; "/" &amp; YEAR(Table1[[#This Row],[Trading Interval]])</f>
        <v>8/18/2018</v>
      </c>
      <c r="C1189" s="224">
        <f>CHOOSE(MONTH(Table1[[#This Row],[Date]]),1,1,1,2,2,2,3,3,3,4,4,4)</f>
        <v>3</v>
      </c>
      <c r="D1189" s="27" t="str">
        <f>TEXT(Table1[[#This Row],[Date]],"mmmm")</f>
        <v>August</v>
      </c>
      <c r="E1189" s="28">
        <v>2002.28532935416</v>
      </c>
      <c r="F1189" s="29">
        <v>92.251666666666594</v>
      </c>
      <c r="G1189" s="30">
        <v>8</v>
      </c>
      <c r="H1189" s="30" t="s">
        <v>64</v>
      </c>
      <c r="I1189" s="262"/>
      <c r="BL1189" s="176"/>
      <c r="BM1189" s="177"/>
      <c r="BN1189" s="206"/>
      <c r="DG1189" s="176"/>
      <c r="DH1189" s="177"/>
    </row>
    <row r="1190" spans="1:112" ht="14.25" customHeight="1">
      <c r="A1190" s="27">
        <v>41868.5</v>
      </c>
      <c r="B1190" s="27" t="str">
        <f>MONTH(Table1[[#This Row],[Trading Interval]])&amp; "/" &amp; DAY(Table1[[#This Row],[Trading Interval]]) &amp; "/" &amp; YEAR(Table1[[#This Row],[Trading Interval]])</f>
        <v>8/18/2018</v>
      </c>
      <c r="C1190" s="224">
        <f>CHOOSE(MONTH(Table1[[#This Row],[Date]]),1,1,1,2,2,2,3,3,3,4,4,4)</f>
        <v>3</v>
      </c>
      <c r="D1190" s="27" t="str">
        <f>TEXT(Table1[[#This Row],[Date]],"mmmm")</f>
        <v>August</v>
      </c>
      <c r="E1190" s="28">
        <v>2471.14781382916</v>
      </c>
      <c r="F1190" s="29">
        <v>93.829166666666595</v>
      </c>
      <c r="G1190" s="30">
        <v>8</v>
      </c>
      <c r="H1190" s="30" t="s">
        <v>64</v>
      </c>
      <c r="I1190" s="262"/>
      <c r="BL1190" s="178"/>
      <c r="BM1190" s="179"/>
      <c r="BN1190" s="207"/>
      <c r="DG1190" s="178"/>
      <c r="DH1190" s="179"/>
    </row>
    <row r="1191" spans="1:112" ht="14.25" customHeight="1">
      <c r="A1191" s="27">
        <v>41869</v>
      </c>
      <c r="B1191" s="27" t="str">
        <f>MONTH(Table1[[#This Row],[Trading Interval]])&amp; "/" &amp; DAY(Table1[[#This Row],[Trading Interval]]) &amp; "/" &amp; YEAR(Table1[[#This Row],[Trading Interval]])</f>
        <v>8/19/2018</v>
      </c>
      <c r="C1191" s="224">
        <f>CHOOSE(MONTH(Table1[[#This Row],[Date]]),1,1,1,2,2,2,3,3,3,4,4,4)</f>
        <v>3</v>
      </c>
      <c r="D1191" s="27" t="str">
        <f>TEXT(Table1[[#This Row],[Date]],"mmmm")</f>
        <v>August</v>
      </c>
      <c r="E1191" s="28">
        <v>1884.5189767458301</v>
      </c>
      <c r="F1191" s="29">
        <v>96.950833333333307</v>
      </c>
      <c r="G1191" s="30">
        <v>8</v>
      </c>
      <c r="H1191" s="30" t="s">
        <v>64</v>
      </c>
      <c r="I1191" s="262"/>
      <c r="BL1191" s="176"/>
      <c r="BM1191" s="177"/>
      <c r="BN1191" s="206"/>
      <c r="DG1191" s="176"/>
      <c r="DH1191" s="177"/>
    </row>
    <row r="1192" spans="1:112" ht="14.25" customHeight="1">
      <c r="A1192" s="27">
        <v>41869.5</v>
      </c>
      <c r="B1192" s="27" t="str">
        <f>MONTH(Table1[[#This Row],[Trading Interval]])&amp; "/" &amp; DAY(Table1[[#This Row],[Trading Interval]]) &amp; "/" &amp; YEAR(Table1[[#This Row],[Trading Interval]])</f>
        <v>8/19/2018</v>
      </c>
      <c r="C1192" s="224">
        <f>CHOOSE(MONTH(Table1[[#This Row],[Date]]),1,1,1,2,2,2,3,3,3,4,4,4)</f>
        <v>3</v>
      </c>
      <c r="D1192" s="27" t="str">
        <f>TEXT(Table1[[#This Row],[Date]],"mmmm")</f>
        <v>August</v>
      </c>
      <c r="E1192" s="28">
        <v>2284.6860655041601</v>
      </c>
      <c r="F1192" s="29">
        <v>89.111666666666594</v>
      </c>
      <c r="G1192" s="30">
        <v>8</v>
      </c>
      <c r="H1192" s="30" t="s">
        <v>64</v>
      </c>
      <c r="I1192" s="262"/>
      <c r="BL1192" s="178"/>
      <c r="BM1192" s="179"/>
      <c r="BN1192" s="207"/>
      <c r="DG1192" s="178"/>
      <c r="DH1192" s="179"/>
    </row>
    <row r="1193" spans="1:112" ht="14.25" customHeight="1">
      <c r="A1193" s="27">
        <v>41870</v>
      </c>
      <c r="B1193" s="27" t="str">
        <f>MONTH(Table1[[#This Row],[Trading Interval]])&amp; "/" &amp; DAY(Table1[[#This Row],[Trading Interval]]) &amp; "/" &amp; YEAR(Table1[[#This Row],[Trading Interval]])</f>
        <v>8/20/2018</v>
      </c>
      <c r="C1193" s="224">
        <f>CHOOSE(MONTH(Table1[[#This Row],[Date]]),1,1,1,2,2,2,3,3,3,4,4,4)</f>
        <v>3</v>
      </c>
      <c r="D1193" s="27" t="str">
        <f>TEXT(Table1[[#This Row],[Date]],"mmmm")</f>
        <v>August</v>
      </c>
      <c r="E1193" s="28">
        <v>2074.9366848416598</v>
      </c>
      <c r="F1193" s="29">
        <v>93.700833333333307</v>
      </c>
      <c r="G1193" s="30">
        <v>8</v>
      </c>
      <c r="H1193" s="30" t="s">
        <v>64</v>
      </c>
      <c r="I1193" s="262"/>
      <c r="BL1193" s="176"/>
      <c r="BM1193" s="177"/>
      <c r="BN1193" s="206"/>
      <c r="DG1193" s="176"/>
      <c r="DH1193" s="177"/>
    </row>
    <row r="1194" spans="1:112" ht="14.25" customHeight="1">
      <c r="A1194" s="27">
        <v>41870.5</v>
      </c>
      <c r="B1194" s="27" t="str">
        <f>MONTH(Table1[[#This Row],[Trading Interval]])&amp; "/" &amp; DAY(Table1[[#This Row],[Trading Interval]]) &amp; "/" &amp; YEAR(Table1[[#This Row],[Trading Interval]])</f>
        <v>8/20/2018</v>
      </c>
      <c r="C1194" s="224">
        <f>CHOOSE(MONTH(Table1[[#This Row],[Date]]),1,1,1,2,2,2,3,3,3,4,4,4)</f>
        <v>3</v>
      </c>
      <c r="D1194" s="27" t="str">
        <f>TEXT(Table1[[#This Row],[Date]],"mmmm")</f>
        <v>August</v>
      </c>
      <c r="E1194" s="28">
        <v>2416.9764224291598</v>
      </c>
      <c r="F1194" s="29">
        <v>91.821666666666601</v>
      </c>
      <c r="G1194" s="30">
        <v>8</v>
      </c>
      <c r="H1194" s="30" t="s">
        <v>64</v>
      </c>
      <c r="I1194" s="262"/>
      <c r="BL1194" s="178"/>
      <c r="BM1194" s="179"/>
      <c r="BN1194" s="207"/>
      <c r="DG1194" s="178"/>
      <c r="DH1194" s="179"/>
    </row>
    <row r="1195" spans="1:112" ht="14.25" customHeight="1">
      <c r="A1195" s="27">
        <v>41871</v>
      </c>
      <c r="B1195" s="27" t="str">
        <f>MONTH(Table1[[#This Row],[Trading Interval]])&amp; "/" &amp; DAY(Table1[[#This Row],[Trading Interval]]) &amp; "/" &amp; YEAR(Table1[[#This Row],[Trading Interval]])</f>
        <v>8/21/2018</v>
      </c>
      <c r="C1195" s="224">
        <f>CHOOSE(MONTH(Table1[[#This Row],[Date]]),1,1,1,2,2,2,3,3,3,4,4,4)</f>
        <v>3</v>
      </c>
      <c r="D1195" s="27" t="str">
        <f>TEXT(Table1[[#This Row],[Date]],"mmmm")</f>
        <v>August</v>
      </c>
      <c r="E1195" s="28">
        <v>2351.8879272875001</v>
      </c>
      <c r="F1195" s="29">
        <v>91.176666666666605</v>
      </c>
      <c r="G1195" s="30">
        <v>8</v>
      </c>
      <c r="H1195" s="30" t="s">
        <v>64</v>
      </c>
      <c r="I1195" s="262"/>
      <c r="BL1195" s="176"/>
      <c r="BM1195" s="177"/>
      <c r="BN1195" s="206"/>
      <c r="DG1195" s="176"/>
      <c r="DH1195" s="177"/>
    </row>
    <row r="1196" spans="1:112" ht="14.25" customHeight="1">
      <c r="A1196" s="27">
        <v>41871.5</v>
      </c>
      <c r="B1196" s="27" t="str">
        <f>MONTH(Table1[[#This Row],[Trading Interval]])&amp; "/" &amp; DAY(Table1[[#This Row],[Trading Interval]]) &amp; "/" &amp; YEAR(Table1[[#This Row],[Trading Interval]])</f>
        <v>8/21/2018</v>
      </c>
      <c r="C1196" s="224">
        <f>CHOOSE(MONTH(Table1[[#This Row],[Date]]),1,1,1,2,2,2,3,3,3,4,4,4)</f>
        <v>3</v>
      </c>
      <c r="D1196" s="27" t="str">
        <f>TEXT(Table1[[#This Row],[Date]],"mmmm")</f>
        <v>August</v>
      </c>
      <c r="E1196" s="28">
        <v>2486.4495979416602</v>
      </c>
      <c r="F1196" s="29">
        <v>93.967499999999902</v>
      </c>
      <c r="G1196" s="30">
        <v>8</v>
      </c>
      <c r="H1196" s="30" t="s">
        <v>64</v>
      </c>
      <c r="I1196" s="262"/>
      <c r="BL1196" s="178"/>
      <c r="BM1196" s="179"/>
      <c r="BN1196" s="207"/>
      <c r="DG1196" s="178"/>
      <c r="DH1196" s="179"/>
    </row>
    <row r="1197" spans="1:112" ht="14.25" customHeight="1">
      <c r="A1197" s="27">
        <v>41872</v>
      </c>
      <c r="B1197" s="27" t="str">
        <f>MONTH(Table1[[#This Row],[Trading Interval]])&amp; "/" &amp; DAY(Table1[[#This Row],[Trading Interval]]) &amp; "/" &amp; YEAR(Table1[[#This Row],[Trading Interval]])</f>
        <v>8/22/2018</v>
      </c>
      <c r="C1197" s="224">
        <f>CHOOSE(MONTH(Table1[[#This Row],[Date]]),1,1,1,2,2,2,3,3,3,4,4,4)</f>
        <v>3</v>
      </c>
      <c r="D1197" s="27" t="str">
        <f>TEXT(Table1[[#This Row],[Date]],"mmmm")</f>
        <v>August</v>
      </c>
      <c r="E1197" s="28">
        <v>2205.80877638333</v>
      </c>
      <c r="F1197" s="29">
        <v>96.016666666666694</v>
      </c>
      <c r="G1197" s="30">
        <v>8</v>
      </c>
      <c r="H1197" s="30" t="s">
        <v>64</v>
      </c>
      <c r="I1197" s="262"/>
      <c r="BL1197" s="176"/>
      <c r="BM1197" s="177"/>
      <c r="BN1197" s="206"/>
      <c r="DG1197" s="176"/>
      <c r="DH1197" s="177"/>
    </row>
    <row r="1198" spans="1:112" ht="14.25" customHeight="1">
      <c r="A1198" s="27">
        <v>41872.5</v>
      </c>
      <c r="B1198" s="27" t="str">
        <f>MONTH(Table1[[#This Row],[Trading Interval]])&amp; "/" &amp; DAY(Table1[[#This Row],[Trading Interval]]) &amp; "/" &amp; YEAR(Table1[[#This Row],[Trading Interval]])</f>
        <v>8/22/2018</v>
      </c>
      <c r="C1198" s="224">
        <f>CHOOSE(MONTH(Table1[[#This Row],[Date]]),1,1,1,2,2,2,3,3,3,4,4,4)</f>
        <v>3</v>
      </c>
      <c r="D1198" s="27" t="str">
        <f>TEXT(Table1[[#This Row],[Date]],"mmmm")</f>
        <v>August</v>
      </c>
      <c r="E1198" s="28">
        <v>2463.8877806208302</v>
      </c>
      <c r="F1198" s="29">
        <v>93.3</v>
      </c>
      <c r="G1198" s="30">
        <v>8</v>
      </c>
      <c r="H1198" s="30" t="s">
        <v>64</v>
      </c>
      <c r="I1198" s="262"/>
      <c r="BL1198" s="178"/>
      <c r="BM1198" s="179"/>
      <c r="BN1198" s="207"/>
      <c r="DG1198" s="178"/>
      <c r="DH1198" s="179"/>
    </row>
    <row r="1199" spans="1:112" ht="14.25" customHeight="1">
      <c r="A1199" s="27">
        <v>41873</v>
      </c>
      <c r="B1199" s="27" t="str">
        <f>MONTH(Table1[[#This Row],[Trading Interval]])&amp; "/" &amp; DAY(Table1[[#This Row],[Trading Interval]]) &amp; "/" &amp; YEAR(Table1[[#This Row],[Trading Interval]])</f>
        <v>8/23/2018</v>
      </c>
      <c r="C1199" s="224">
        <f>CHOOSE(MONTH(Table1[[#This Row],[Date]]),1,1,1,2,2,2,3,3,3,4,4,4)</f>
        <v>3</v>
      </c>
      <c r="D1199" s="27" t="str">
        <f>TEXT(Table1[[#This Row],[Date]],"mmmm")</f>
        <v>August</v>
      </c>
      <c r="E1199" s="28">
        <v>2389.5416550772702</v>
      </c>
      <c r="F1199" s="29">
        <v>93.487272727272696</v>
      </c>
      <c r="G1199" s="30">
        <v>8</v>
      </c>
      <c r="H1199" s="30" t="s">
        <v>64</v>
      </c>
      <c r="I1199" s="262"/>
      <c r="BL1199" s="176"/>
      <c r="BM1199" s="177"/>
      <c r="BN1199" s="206"/>
      <c r="DG1199" s="176"/>
      <c r="DH1199" s="177"/>
    </row>
    <row r="1200" spans="1:112" ht="14.25" customHeight="1">
      <c r="A1200" s="27">
        <v>41873.5</v>
      </c>
      <c r="B1200" s="27" t="str">
        <f>MONTH(Table1[[#This Row],[Trading Interval]])&amp; "/" &amp; DAY(Table1[[#This Row],[Trading Interval]]) &amp; "/" &amp; YEAR(Table1[[#This Row],[Trading Interval]])</f>
        <v>8/23/2018</v>
      </c>
      <c r="C1200" s="224">
        <f>CHOOSE(MONTH(Table1[[#This Row],[Date]]),1,1,1,2,2,2,3,3,3,4,4,4)</f>
        <v>3</v>
      </c>
      <c r="D1200" s="27" t="str">
        <f>TEXT(Table1[[#This Row],[Date]],"mmmm")</f>
        <v>August</v>
      </c>
      <c r="E1200" s="28">
        <v>2462.3126748458299</v>
      </c>
      <c r="F1200" s="29">
        <v>92.534166666666593</v>
      </c>
      <c r="G1200" s="30">
        <v>8</v>
      </c>
      <c r="H1200" s="30" t="s">
        <v>64</v>
      </c>
      <c r="I1200" s="262"/>
      <c r="BL1200" s="178"/>
      <c r="BM1200" s="179"/>
      <c r="BN1200" s="207"/>
      <c r="DG1200" s="178"/>
      <c r="DH1200" s="179"/>
    </row>
    <row r="1201" spans="1:112" ht="14.25" customHeight="1">
      <c r="A1201" s="27">
        <v>41874</v>
      </c>
      <c r="B1201" s="27" t="str">
        <f>MONTH(Table1[[#This Row],[Trading Interval]])&amp; "/" &amp; DAY(Table1[[#This Row],[Trading Interval]]) &amp; "/" &amp; YEAR(Table1[[#This Row],[Trading Interval]])</f>
        <v>8/24/2018</v>
      </c>
      <c r="C1201" s="224">
        <f>CHOOSE(MONTH(Table1[[#This Row],[Date]]),1,1,1,2,2,2,3,3,3,4,4,4)</f>
        <v>3</v>
      </c>
      <c r="D1201" s="27" t="str">
        <f>TEXT(Table1[[#This Row],[Date]],"mmmm")</f>
        <v>August</v>
      </c>
      <c r="E1201" s="28">
        <v>2597.9697656916601</v>
      </c>
      <c r="F1201" s="29">
        <v>90.468333333333305</v>
      </c>
      <c r="G1201" s="30">
        <v>8</v>
      </c>
      <c r="H1201" s="30" t="s">
        <v>64</v>
      </c>
      <c r="I1201" s="262"/>
      <c r="BL1201" s="176"/>
      <c r="BM1201" s="177"/>
      <c r="BN1201" s="206"/>
      <c r="DG1201" s="176"/>
      <c r="DH1201" s="177"/>
    </row>
    <row r="1202" spans="1:112" ht="14.25" customHeight="1">
      <c r="A1202" s="27">
        <v>41874.5</v>
      </c>
      <c r="B1202" s="27" t="str">
        <f>MONTH(Table1[[#This Row],[Trading Interval]])&amp; "/" &amp; DAY(Table1[[#This Row],[Trading Interval]]) &amp; "/" &amp; YEAR(Table1[[#This Row],[Trading Interval]])</f>
        <v>8/24/2018</v>
      </c>
      <c r="C1202" s="224">
        <f>CHOOSE(MONTH(Table1[[#This Row],[Date]]),1,1,1,2,2,2,3,3,3,4,4,4)</f>
        <v>3</v>
      </c>
      <c r="D1202" s="27" t="str">
        <f>TEXT(Table1[[#This Row],[Date]],"mmmm")</f>
        <v>August</v>
      </c>
      <c r="E1202" s="28">
        <v>2343.0126144708302</v>
      </c>
      <c r="F1202" s="29">
        <v>94.832499999999996</v>
      </c>
      <c r="G1202" s="30">
        <v>8</v>
      </c>
      <c r="H1202" s="30" t="s">
        <v>64</v>
      </c>
      <c r="I1202" s="262"/>
      <c r="BL1202" s="178"/>
      <c r="BM1202" s="179"/>
      <c r="BN1202" s="207"/>
      <c r="DG1202" s="178"/>
      <c r="DH1202" s="179"/>
    </row>
    <row r="1203" spans="1:112" ht="14.25" customHeight="1">
      <c r="A1203" s="27">
        <v>41875</v>
      </c>
      <c r="B1203" s="27" t="str">
        <f>MONTH(Table1[[#This Row],[Trading Interval]])&amp; "/" &amp; DAY(Table1[[#This Row],[Trading Interval]]) &amp; "/" &amp; YEAR(Table1[[#This Row],[Trading Interval]])</f>
        <v>8/25/2018</v>
      </c>
      <c r="C1203" s="224">
        <f>CHOOSE(MONTH(Table1[[#This Row],[Date]]),1,1,1,2,2,2,3,3,3,4,4,4)</f>
        <v>3</v>
      </c>
      <c r="D1203" s="27" t="str">
        <f>TEXT(Table1[[#This Row],[Date]],"mmmm")</f>
        <v>August</v>
      </c>
      <c r="E1203" s="28">
        <v>1935.67293994999</v>
      </c>
      <c r="F1203" s="29">
        <v>95.144999999999996</v>
      </c>
      <c r="G1203" s="30">
        <v>8</v>
      </c>
      <c r="H1203" s="30" t="s">
        <v>64</v>
      </c>
      <c r="I1203" s="262"/>
      <c r="BL1203" s="176"/>
      <c r="BM1203" s="177"/>
      <c r="BN1203" s="206"/>
      <c r="DG1203" s="176"/>
      <c r="DH1203" s="177"/>
    </row>
    <row r="1204" spans="1:112" ht="14.25" customHeight="1">
      <c r="A1204" s="27">
        <v>41875.5</v>
      </c>
      <c r="B1204" s="27" t="str">
        <f>MONTH(Table1[[#This Row],[Trading Interval]])&amp; "/" &amp; DAY(Table1[[#This Row],[Trading Interval]]) &amp; "/" &amp; YEAR(Table1[[#This Row],[Trading Interval]])</f>
        <v>8/25/2018</v>
      </c>
      <c r="C1204" s="224">
        <f>CHOOSE(MONTH(Table1[[#This Row],[Date]]),1,1,1,2,2,2,3,3,3,4,4,4)</f>
        <v>3</v>
      </c>
      <c r="D1204" s="27" t="str">
        <f>TEXT(Table1[[#This Row],[Date]],"mmmm")</f>
        <v>August</v>
      </c>
      <c r="E1204" s="28">
        <v>2169.6442316708199</v>
      </c>
      <c r="F1204" s="29">
        <v>93.267499999999998</v>
      </c>
      <c r="G1204" s="30">
        <v>8</v>
      </c>
      <c r="H1204" s="30" t="s">
        <v>64</v>
      </c>
      <c r="I1204" s="262"/>
      <c r="BL1204" s="178"/>
      <c r="BM1204" s="179"/>
      <c r="BN1204" s="207"/>
      <c r="DG1204" s="178"/>
      <c r="DH1204" s="179"/>
    </row>
    <row r="1205" spans="1:112" ht="14.25" customHeight="1">
      <c r="A1205" s="27">
        <v>41876</v>
      </c>
      <c r="B1205" s="27" t="str">
        <f>MONTH(Table1[[#This Row],[Trading Interval]])&amp; "/" &amp; DAY(Table1[[#This Row],[Trading Interval]]) &amp; "/" &amp; YEAR(Table1[[#This Row],[Trading Interval]])</f>
        <v>8/26/2018</v>
      </c>
      <c r="C1205" s="224">
        <f>CHOOSE(MONTH(Table1[[#This Row],[Date]]),1,1,1,2,2,2,3,3,3,4,4,4)</f>
        <v>3</v>
      </c>
      <c r="D1205" s="27" t="str">
        <f>TEXT(Table1[[#This Row],[Date]],"mmmm")</f>
        <v>August</v>
      </c>
      <c r="E1205" s="28">
        <v>1945.7263270999899</v>
      </c>
      <c r="F1205" s="29">
        <v>94.013333333333307</v>
      </c>
      <c r="G1205" s="30">
        <v>8</v>
      </c>
      <c r="H1205" s="30" t="s">
        <v>64</v>
      </c>
      <c r="I1205" s="262"/>
      <c r="BL1205" s="176"/>
      <c r="BM1205" s="177"/>
      <c r="BN1205" s="206"/>
      <c r="DG1205" s="176"/>
      <c r="DH1205" s="177"/>
    </row>
    <row r="1206" spans="1:112" ht="14.25" customHeight="1">
      <c r="A1206" s="27">
        <v>41876.5</v>
      </c>
      <c r="B1206" s="27" t="str">
        <f>MONTH(Table1[[#This Row],[Trading Interval]])&amp; "/" &amp; DAY(Table1[[#This Row],[Trading Interval]]) &amp; "/" &amp; YEAR(Table1[[#This Row],[Trading Interval]])</f>
        <v>8/26/2018</v>
      </c>
      <c r="C1206" s="224">
        <f>CHOOSE(MONTH(Table1[[#This Row],[Date]]),1,1,1,2,2,2,3,3,3,4,4,4)</f>
        <v>3</v>
      </c>
      <c r="D1206" s="27" t="str">
        <f>TEXT(Table1[[#This Row],[Date]],"mmmm")</f>
        <v>August</v>
      </c>
      <c r="E1206" s="28">
        <v>2415.7238709749899</v>
      </c>
      <c r="F1206" s="29">
        <v>95.63</v>
      </c>
      <c r="G1206" s="30">
        <v>8</v>
      </c>
      <c r="H1206" s="30" t="s">
        <v>64</v>
      </c>
      <c r="I1206" s="262"/>
      <c r="BL1206" s="178"/>
      <c r="BM1206" s="179"/>
      <c r="BN1206" s="207"/>
      <c r="DG1206" s="178"/>
      <c r="DH1206" s="179"/>
    </row>
    <row r="1207" spans="1:112" ht="14.25" customHeight="1">
      <c r="A1207" s="27">
        <v>41877</v>
      </c>
      <c r="B1207" s="27" t="str">
        <f>MONTH(Table1[[#This Row],[Trading Interval]])&amp; "/" &amp; DAY(Table1[[#This Row],[Trading Interval]]) &amp; "/" &amp; YEAR(Table1[[#This Row],[Trading Interval]])</f>
        <v>8/27/2018</v>
      </c>
      <c r="C1207" s="224">
        <f>CHOOSE(MONTH(Table1[[#This Row],[Date]]),1,1,1,2,2,2,3,3,3,4,4,4)</f>
        <v>3</v>
      </c>
      <c r="D1207" s="27" t="str">
        <f>TEXT(Table1[[#This Row],[Date]],"mmmm")</f>
        <v>August</v>
      </c>
      <c r="E1207" s="28">
        <v>2155.8468403083298</v>
      </c>
      <c r="F1207" s="29">
        <v>92.195833333333297</v>
      </c>
      <c r="G1207" s="30">
        <v>8</v>
      </c>
      <c r="H1207" s="30" t="s">
        <v>64</v>
      </c>
      <c r="I1207" s="262"/>
      <c r="BL1207" s="176"/>
      <c r="BM1207" s="177"/>
      <c r="BN1207" s="206"/>
      <c r="DG1207" s="176"/>
      <c r="DH1207" s="177"/>
    </row>
    <row r="1208" spans="1:112" ht="14.25" customHeight="1">
      <c r="A1208" s="27">
        <v>41877.5</v>
      </c>
      <c r="B1208" s="27" t="str">
        <f>MONTH(Table1[[#This Row],[Trading Interval]])&amp; "/" &amp; DAY(Table1[[#This Row],[Trading Interval]]) &amp; "/" &amp; YEAR(Table1[[#This Row],[Trading Interval]])</f>
        <v>8/27/2018</v>
      </c>
      <c r="C1208" s="224">
        <f>CHOOSE(MONTH(Table1[[#This Row],[Date]]),1,1,1,2,2,2,3,3,3,4,4,4)</f>
        <v>3</v>
      </c>
      <c r="D1208" s="27" t="str">
        <f>TEXT(Table1[[#This Row],[Date]],"mmmm")</f>
        <v>August</v>
      </c>
      <c r="E1208" s="28">
        <v>2488.4190322208301</v>
      </c>
      <c r="F1208" s="29">
        <v>91.516666666666595</v>
      </c>
      <c r="G1208" s="30">
        <v>8</v>
      </c>
      <c r="H1208" s="30" t="s">
        <v>64</v>
      </c>
      <c r="I1208" s="262"/>
      <c r="BL1208" s="178"/>
      <c r="BM1208" s="179"/>
      <c r="BN1208" s="207"/>
      <c r="DG1208" s="178"/>
      <c r="DH1208" s="179"/>
    </row>
    <row r="1209" spans="1:112" ht="14.25" customHeight="1">
      <c r="A1209" s="27">
        <v>41878</v>
      </c>
      <c r="B1209" s="27" t="str">
        <f>MONTH(Table1[[#This Row],[Trading Interval]])&amp; "/" &amp; DAY(Table1[[#This Row],[Trading Interval]]) &amp; "/" &amp; YEAR(Table1[[#This Row],[Trading Interval]])</f>
        <v>8/28/2018</v>
      </c>
      <c r="C1209" s="224">
        <f>CHOOSE(MONTH(Table1[[#This Row],[Date]]),1,1,1,2,2,2,3,3,3,4,4,4)</f>
        <v>3</v>
      </c>
      <c r="D1209" s="27" t="str">
        <f>TEXT(Table1[[#This Row],[Date]],"mmmm")</f>
        <v>August</v>
      </c>
      <c r="E1209" s="28">
        <v>2225.5085196499999</v>
      </c>
      <c r="F1209" s="29">
        <v>94.718333333333305</v>
      </c>
      <c r="G1209" s="30">
        <v>8</v>
      </c>
      <c r="H1209" s="30" t="s">
        <v>64</v>
      </c>
      <c r="I1209" s="262"/>
      <c r="BL1209" s="176"/>
      <c r="BM1209" s="177"/>
      <c r="BN1209" s="206"/>
      <c r="DG1209" s="176"/>
      <c r="DH1209" s="177"/>
    </row>
    <row r="1210" spans="1:112" ht="14.25" customHeight="1">
      <c r="A1210" s="27">
        <v>41878.5</v>
      </c>
      <c r="B1210" s="27" t="str">
        <f>MONTH(Table1[[#This Row],[Trading Interval]])&amp; "/" &amp; DAY(Table1[[#This Row],[Trading Interval]]) &amp; "/" &amp; YEAR(Table1[[#This Row],[Trading Interval]])</f>
        <v>8/28/2018</v>
      </c>
      <c r="C1210" s="224">
        <f>CHOOSE(MONTH(Table1[[#This Row],[Date]]),1,1,1,2,2,2,3,3,3,4,4,4)</f>
        <v>3</v>
      </c>
      <c r="D1210" s="27" t="str">
        <f>TEXT(Table1[[#This Row],[Date]],"mmmm")</f>
        <v>August</v>
      </c>
      <c r="E1210" s="28">
        <v>2729.62043478749</v>
      </c>
      <c r="F1210" s="29">
        <v>93.7083333333333</v>
      </c>
      <c r="G1210" s="30">
        <v>8</v>
      </c>
      <c r="H1210" s="30" t="s">
        <v>64</v>
      </c>
      <c r="I1210" s="262"/>
      <c r="BL1210" s="178"/>
      <c r="BM1210" s="179"/>
      <c r="BN1210" s="207"/>
      <c r="DG1210" s="178"/>
      <c r="DH1210" s="179"/>
    </row>
    <row r="1211" spans="1:112" ht="14.25" customHeight="1">
      <c r="A1211" s="27">
        <v>41879</v>
      </c>
      <c r="B1211" s="27" t="str">
        <f>MONTH(Table1[[#This Row],[Trading Interval]])&amp; "/" &amp; DAY(Table1[[#This Row],[Trading Interval]]) &amp; "/" &amp; YEAR(Table1[[#This Row],[Trading Interval]])</f>
        <v>8/29/2018</v>
      </c>
      <c r="C1211" s="224">
        <f>CHOOSE(MONTH(Table1[[#This Row],[Date]]),1,1,1,2,2,2,3,3,3,4,4,4)</f>
        <v>3</v>
      </c>
      <c r="D1211" s="27" t="str">
        <f>TEXT(Table1[[#This Row],[Date]],"mmmm")</f>
        <v>August</v>
      </c>
      <c r="E1211" s="28">
        <v>2310.9775189749898</v>
      </c>
      <c r="F1211" s="29">
        <v>88.927499999999995</v>
      </c>
      <c r="G1211" s="30">
        <v>8</v>
      </c>
      <c r="H1211" s="30" t="s">
        <v>64</v>
      </c>
      <c r="I1211" s="262"/>
      <c r="BL1211" s="176"/>
      <c r="BM1211" s="177"/>
      <c r="BN1211" s="206"/>
      <c r="DG1211" s="176"/>
      <c r="DH1211" s="177"/>
    </row>
    <row r="1212" spans="1:112" ht="14.25" customHeight="1">
      <c r="A1212" s="27">
        <v>41879.5</v>
      </c>
      <c r="B1212" s="27" t="str">
        <f>MONTH(Table1[[#This Row],[Trading Interval]])&amp; "/" &amp; DAY(Table1[[#This Row],[Trading Interval]]) &amp; "/" &amp; YEAR(Table1[[#This Row],[Trading Interval]])</f>
        <v>8/29/2018</v>
      </c>
      <c r="C1212" s="224">
        <f>CHOOSE(MONTH(Table1[[#This Row],[Date]]),1,1,1,2,2,2,3,3,3,4,4,4)</f>
        <v>3</v>
      </c>
      <c r="D1212" s="27" t="str">
        <f>TEXT(Table1[[#This Row],[Date]],"mmmm")</f>
        <v>August</v>
      </c>
      <c r="E1212" s="28">
        <v>2549.6945594041599</v>
      </c>
      <c r="F1212" s="29">
        <v>92.028333333333293</v>
      </c>
      <c r="G1212" s="30">
        <v>8</v>
      </c>
      <c r="H1212" s="30" t="s">
        <v>64</v>
      </c>
      <c r="I1212" s="262"/>
      <c r="BL1212" s="178"/>
      <c r="BM1212" s="179"/>
      <c r="BN1212" s="207"/>
      <c r="DG1212" s="178"/>
      <c r="DH1212" s="179"/>
    </row>
    <row r="1213" spans="1:112" ht="14.25" customHeight="1">
      <c r="A1213" s="27">
        <v>41880</v>
      </c>
      <c r="B1213" s="27" t="str">
        <f>MONTH(Table1[[#This Row],[Trading Interval]])&amp; "/" &amp; DAY(Table1[[#This Row],[Trading Interval]]) &amp; "/" &amp; YEAR(Table1[[#This Row],[Trading Interval]])</f>
        <v>8/30/2018</v>
      </c>
      <c r="C1213" s="224">
        <f>CHOOSE(MONTH(Table1[[#This Row],[Date]]),1,1,1,2,2,2,3,3,3,4,4,4)</f>
        <v>3</v>
      </c>
      <c r="D1213" s="27" t="str">
        <f>TEXT(Table1[[#This Row],[Date]],"mmmm")</f>
        <v>August</v>
      </c>
      <c r="E1213" s="28">
        <v>2250.2431120541601</v>
      </c>
      <c r="F1213" s="29">
        <v>93.161666666666605</v>
      </c>
      <c r="G1213" s="30">
        <v>8</v>
      </c>
      <c r="H1213" s="30" t="s">
        <v>64</v>
      </c>
      <c r="I1213" s="262"/>
      <c r="BL1213" s="176"/>
      <c r="BM1213" s="177"/>
      <c r="BN1213" s="206"/>
      <c r="DG1213" s="176"/>
      <c r="DH1213" s="177"/>
    </row>
    <row r="1214" spans="1:112" ht="14.25" customHeight="1">
      <c r="A1214" s="27">
        <v>41880.5</v>
      </c>
      <c r="B1214" s="27" t="str">
        <f>MONTH(Table1[[#This Row],[Trading Interval]])&amp; "/" &amp; DAY(Table1[[#This Row],[Trading Interval]]) &amp; "/" &amp; YEAR(Table1[[#This Row],[Trading Interval]])</f>
        <v>8/30/2018</v>
      </c>
      <c r="C1214" s="224">
        <f>CHOOSE(MONTH(Table1[[#This Row],[Date]]),1,1,1,2,2,2,3,3,3,4,4,4)</f>
        <v>3</v>
      </c>
      <c r="D1214" s="27" t="str">
        <f>TEXT(Table1[[#This Row],[Date]],"mmmm")</f>
        <v>August</v>
      </c>
      <c r="E1214" s="28">
        <v>2474.0586088999898</v>
      </c>
      <c r="F1214" s="29">
        <v>94.2766666666666</v>
      </c>
      <c r="G1214" s="30">
        <v>8</v>
      </c>
      <c r="H1214" s="30" t="s">
        <v>64</v>
      </c>
      <c r="I1214" s="262"/>
      <c r="BL1214" s="178"/>
      <c r="BM1214" s="179"/>
      <c r="BN1214" s="207"/>
      <c r="DG1214" s="178"/>
      <c r="DH1214" s="179"/>
    </row>
    <row r="1215" spans="1:112" ht="14.25" customHeight="1">
      <c r="A1215" s="27">
        <v>41881</v>
      </c>
      <c r="B1215" s="27" t="str">
        <f>MONTH(Table1[[#This Row],[Trading Interval]])&amp; "/" &amp; DAY(Table1[[#This Row],[Trading Interval]]) &amp; "/" &amp; YEAR(Table1[[#This Row],[Trading Interval]])</f>
        <v>8/31/2018</v>
      </c>
      <c r="C1215" s="224">
        <f>CHOOSE(MONTH(Table1[[#This Row],[Date]]),1,1,1,2,2,2,3,3,3,4,4,4)</f>
        <v>3</v>
      </c>
      <c r="D1215" s="27" t="str">
        <f>TEXT(Table1[[#This Row],[Date]],"mmmm")</f>
        <v>August</v>
      </c>
      <c r="E1215" s="28">
        <v>2181.92416806249</v>
      </c>
      <c r="F1215" s="29">
        <v>89.2083333333333</v>
      </c>
      <c r="G1215" s="30">
        <v>8</v>
      </c>
      <c r="H1215" s="30" t="s">
        <v>64</v>
      </c>
      <c r="I1215" s="262"/>
      <c r="BL1215" s="176"/>
      <c r="BM1215" s="177"/>
      <c r="BN1215" s="206"/>
      <c r="DG1215" s="176"/>
      <c r="DH1215" s="177"/>
    </row>
    <row r="1216" spans="1:112" ht="14.25" customHeight="1">
      <c r="A1216" s="27">
        <v>41881.5</v>
      </c>
      <c r="B1216" s="27" t="str">
        <f>MONTH(Table1[[#This Row],[Trading Interval]])&amp; "/" &amp; DAY(Table1[[#This Row],[Trading Interval]]) &amp; "/" &amp; YEAR(Table1[[#This Row],[Trading Interval]])</f>
        <v>8/31/2018</v>
      </c>
      <c r="C1216" s="224">
        <f>CHOOSE(MONTH(Table1[[#This Row],[Date]]),1,1,1,2,2,2,3,3,3,4,4,4)</f>
        <v>3</v>
      </c>
      <c r="D1216" s="27" t="str">
        <f>TEXT(Table1[[#This Row],[Date]],"mmmm")</f>
        <v>August</v>
      </c>
      <c r="E1216" s="28">
        <v>2459.62038521249</v>
      </c>
      <c r="F1216" s="29">
        <v>94.743333333333297</v>
      </c>
      <c r="G1216" s="30">
        <v>8</v>
      </c>
      <c r="H1216" s="30" t="s">
        <v>64</v>
      </c>
      <c r="I1216" s="262"/>
      <c r="BL1216" s="178"/>
      <c r="BM1216" s="179"/>
      <c r="BN1216" s="207"/>
      <c r="DG1216" s="178"/>
      <c r="DH1216" s="179"/>
    </row>
    <row r="1217" spans="1:112" ht="14.25" customHeight="1">
      <c r="A1217" s="27">
        <v>41882</v>
      </c>
      <c r="B1217" s="27" t="str">
        <f>MONTH(Table1[[#This Row],[Trading Interval]])&amp; "/" &amp; DAY(Table1[[#This Row],[Trading Interval]]) &amp; "/" &amp; YEAR(Table1[[#This Row],[Trading Interval]])</f>
        <v>9/1/2018</v>
      </c>
      <c r="C1217" s="224">
        <f>CHOOSE(MONTH(Table1[[#This Row],[Date]]),1,1,1,2,2,2,3,3,3,4,4,4)</f>
        <v>3</v>
      </c>
      <c r="D1217" s="27" t="str">
        <f>TEXT(Table1[[#This Row],[Date]],"mmmm")</f>
        <v>September</v>
      </c>
      <c r="E1217" s="28">
        <v>2001.1209491583299</v>
      </c>
      <c r="F1217" s="29">
        <v>89.875833333333304</v>
      </c>
      <c r="G1217" s="30">
        <v>8</v>
      </c>
      <c r="H1217" s="30" t="s">
        <v>64</v>
      </c>
      <c r="I1217" s="262"/>
      <c r="BL1217" s="176"/>
      <c r="BM1217" s="177"/>
      <c r="BN1217" s="206"/>
      <c r="DG1217" s="176"/>
      <c r="DH1217" s="177"/>
    </row>
    <row r="1218" spans="1:112" ht="14.25" customHeight="1">
      <c r="A1218" s="27">
        <v>41882.5</v>
      </c>
      <c r="B1218" s="27" t="str">
        <f>MONTH(Table1[[#This Row],[Trading Interval]])&amp; "/" &amp; DAY(Table1[[#This Row],[Trading Interval]]) &amp; "/" &amp; YEAR(Table1[[#This Row],[Trading Interval]])</f>
        <v>9/1/2018</v>
      </c>
      <c r="C1218" s="224">
        <f>CHOOSE(MONTH(Table1[[#This Row],[Date]]),1,1,1,2,2,2,3,3,3,4,4,4)</f>
        <v>3</v>
      </c>
      <c r="D1218" s="27" t="str">
        <f>TEXT(Table1[[#This Row],[Date]],"mmmm")</f>
        <v>September</v>
      </c>
      <c r="E1218" s="28">
        <v>2264.75547124166</v>
      </c>
      <c r="F1218" s="29">
        <v>90.906666666666595</v>
      </c>
      <c r="G1218" s="30">
        <v>8</v>
      </c>
      <c r="H1218" s="30" t="s">
        <v>64</v>
      </c>
      <c r="I1218" s="262"/>
      <c r="BL1218" s="178"/>
      <c r="BM1218" s="179"/>
      <c r="BN1218" s="207"/>
      <c r="DG1218" s="178"/>
      <c r="DH1218" s="179"/>
    </row>
    <row r="1219" spans="1:112" ht="14.25" customHeight="1">
      <c r="A1219" s="27">
        <v>41883</v>
      </c>
      <c r="B1219" s="27" t="str">
        <f>MONTH(Table1[[#This Row],[Trading Interval]])&amp; "/" &amp; DAY(Table1[[#This Row],[Trading Interval]]) &amp; "/" &amp; YEAR(Table1[[#This Row],[Trading Interval]])</f>
        <v>9/2/2018</v>
      </c>
      <c r="C1219" s="224">
        <f>CHOOSE(MONTH(Table1[[#This Row],[Date]]),1,1,1,2,2,2,3,3,3,4,4,4)</f>
        <v>3</v>
      </c>
      <c r="D1219" s="27" t="str">
        <f>TEXT(Table1[[#This Row],[Date]],"mmmm")</f>
        <v>September</v>
      </c>
      <c r="E1219" s="28">
        <v>1921.8538409166599</v>
      </c>
      <c r="F1219" s="29">
        <v>94.0058333333333</v>
      </c>
      <c r="G1219" s="30">
        <v>9</v>
      </c>
      <c r="H1219" s="30" t="s">
        <v>64</v>
      </c>
      <c r="I1219" s="262"/>
      <c r="BL1219" s="176"/>
      <c r="BM1219" s="177"/>
      <c r="BN1219" s="206"/>
      <c r="DG1219" s="176"/>
      <c r="DH1219" s="177"/>
    </row>
    <row r="1220" spans="1:112" ht="14.25" customHeight="1">
      <c r="A1220" s="27">
        <v>41883.5</v>
      </c>
      <c r="B1220" s="27" t="str">
        <f>MONTH(Table1[[#This Row],[Trading Interval]])&amp; "/" &amp; DAY(Table1[[#This Row],[Trading Interval]]) &amp; "/" &amp; YEAR(Table1[[#This Row],[Trading Interval]])</f>
        <v>9/2/2018</v>
      </c>
      <c r="C1220" s="224">
        <f>CHOOSE(MONTH(Table1[[#This Row],[Date]]),1,1,1,2,2,2,3,3,3,4,4,4)</f>
        <v>3</v>
      </c>
      <c r="D1220" s="27" t="str">
        <f>TEXT(Table1[[#This Row],[Date]],"mmmm")</f>
        <v>September</v>
      </c>
      <c r="E1220" s="28">
        <v>2338.8713482916601</v>
      </c>
      <c r="F1220" s="29">
        <v>92.414166666666603</v>
      </c>
      <c r="G1220" s="30">
        <v>9</v>
      </c>
      <c r="H1220" s="30" t="s">
        <v>64</v>
      </c>
      <c r="I1220" s="262"/>
      <c r="BL1220" s="178"/>
      <c r="BM1220" s="179"/>
      <c r="BN1220" s="207"/>
      <c r="DG1220" s="178"/>
      <c r="DH1220" s="179"/>
    </row>
    <row r="1221" spans="1:112" ht="14.25" customHeight="1">
      <c r="A1221" s="27">
        <v>41884</v>
      </c>
      <c r="B1221" s="27" t="str">
        <f>MONTH(Table1[[#This Row],[Trading Interval]])&amp; "/" &amp; DAY(Table1[[#This Row],[Trading Interval]]) &amp; "/" &amp; YEAR(Table1[[#This Row],[Trading Interval]])</f>
        <v>9/3/2018</v>
      </c>
      <c r="C1221" s="224">
        <f>CHOOSE(MONTH(Table1[[#This Row],[Date]]),1,1,1,2,2,2,3,3,3,4,4,4)</f>
        <v>3</v>
      </c>
      <c r="D1221" s="27" t="str">
        <f>TEXT(Table1[[#This Row],[Date]],"mmmm")</f>
        <v>September</v>
      </c>
      <c r="E1221" s="28">
        <v>2248.2096055541601</v>
      </c>
      <c r="F1221" s="29">
        <v>92.831666666666607</v>
      </c>
      <c r="G1221" s="30">
        <v>9</v>
      </c>
      <c r="H1221" s="30" t="s">
        <v>64</v>
      </c>
      <c r="I1221" s="262"/>
      <c r="BL1221" s="176"/>
      <c r="BM1221" s="177"/>
      <c r="BN1221" s="206"/>
      <c r="DG1221" s="176"/>
      <c r="DH1221" s="177"/>
    </row>
    <row r="1222" spans="1:112" ht="14.25" customHeight="1">
      <c r="A1222" s="27">
        <v>41884.5</v>
      </c>
      <c r="B1222" s="27" t="str">
        <f>MONTH(Table1[[#This Row],[Trading Interval]])&amp; "/" &amp; DAY(Table1[[#This Row],[Trading Interval]]) &amp; "/" &amp; YEAR(Table1[[#This Row],[Trading Interval]])</f>
        <v>9/3/2018</v>
      </c>
      <c r="C1222" s="224">
        <f>CHOOSE(MONTH(Table1[[#This Row],[Date]]),1,1,1,2,2,2,3,3,3,4,4,4)</f>
        <v>3</v>
      </c>
      <c r="D1222" s="27" t="str">
        <f>TEXT(Table1[[#This Row],[Date]],"mmmm")</f>
        <v>September</v>
      </c>
      <c r="E1222" s="28">
        <v>2430.7613596208298</v>
      </c>
      <c r="F1222" s="29">
        <v>92.375</v>
      </c>
      <c r="G1222" s="30">
        <v>9</v>
      </c>
      <c r="H1222" s="30" t="s">
        <v>64</v>
      </c>
      <c r="I1222" s="262"/>
      <c r="BL1222" s="178"/>
      <c r="BM1222" s="179"/>
      <c r="BN1222" s="207"/>
      <c r="DG1222" s="178"/>
      <c r="DH1222" s="179"/>
    </row>
    <row r="1223" spans="1:112" ht="14.25" customHeight="1">
      <c r="A1223" s="27">
        <v>41885</v>
      </c>
      <c r="B1223" s="27" t="str">
        <f>MONTH(Table1[[#This Row],[Trading Interval]])&amp; "/" &amp; DAY(Table1[[#This Row],[Trading Interval]]) &amp; "/" &amp; YEAR(Table1[[#This Row],[Trading Interval]])</f>
        <v>9/4/2018</v>
      </c>
      <c r="C1223" s="224">
        <f>CHOOSE(MONTH(Table1[[#This Row],[Date]]),1,1,1,2,2,2,3,3,3,4,4,4)</f>
        <v>3</v>
      </c>
      <c r="D1223" s="27" t="str">
        <f>TEXT(Table1[[#This Row],[Date]],"mmmm")</f>
        <v>September</v>
      </c>
      <c r="E1223" s="28">
        <v>2143.8002868999902</v>
      </c>
      <c r="F1223" s="29">
        <v>89.369166666666601</v>
      </c>
      <c r="G1223" s="30">
        <v>9</v>
      </c>
      <c r="H1223" s="30" t="s">
        <v>64</v>
      </c>
      <c r="I1223" s="262"/>
      <c r="BL1223" s="176"/>
      <c r="BM1223" s="177"/>
      <c r="BN1223" s="206"/>
      <c r="DG1223" s="176"/>
      <c r="DH1223" s="177"/>
    </row>
    <row r="1224" spans="1:112" ht="14.25" customHeight="1">
      <c r="A1224" s="27">
        <v>41885.5</v>
      </c>
      <c r="B1224" s="27" t="str">
        <f>MONTH(Table1[[#This Row],[Trading Interval]])&amp; "/" &amp; DAY(Table1[[#This Row],[Trading Interval]]) &amp; "/" &amp; YEAR(Table1[[#This Row],[Trading Interval]])</f>
        <v>9/4/2018</v>
      </c>
      <c r="C1224" s="224">
        <f>CHOOSE(MONTH(Table1[[#This Row],[Date]]),1,1,1,2,2,2,3,3,3,4,4,4)</f>
        <v>3</v>
      </c>
      <c r="D1224" s="27" t="str">
        <f>TEXT(Table1[[#This Row],[Date]],"mmmm")</f>
        <v>September</v>
      </c>
      <c r="E1224" s="28">
        <v>2488.10847363333</v>
      </c>
      <c r="F1224" s="29">
        <v>93.370833333333294</v>
      </c>
      <c r="G1224" s="30">
        <v>9</v>
      </c>
      <c r="H1224" s="30" t="s">
        <v>64</v>
      </c>
      <c r="I1224" s="262"/>
      <c r="BL1224" s="178"/>
      <c r="BM1224" s="179"/>
      <c r="BN1224" s="207"/>
      <c r="DG1224" s="178"/>
      <c r="DH1224" s="179"/>
    </row>
    <row r="1225" spans="1:112" ht="14.25" customHeight="1">
      <c r="A1225" s="27">
        <v>41886</v>
      </c>
      <c r="B1225" s="27" t="str">
        <f>MONTH(Table1[[#This Row],[Trading Interval]])&amp; "/" &amp; DAY(Table1[[#This Row],[Trading Interval]]) &amp; "/" &amp; YEAR(Table1[[#This Row],[Trading Interval]])</f>
        <v>9/5/2018</v>
      </c>
      <c r="C1225" s="224">
        <f>CHOOSE(MONTH(Table1[[#This Row],[Date]]),1,1,1,2,2,2,3,3,3,4,4,4)</f>
        <v>3</v>
      </c>
      <c r="D1225" s="27" t="str">
        <f>TEXT(Table1[[#This Row],[Date]],"mmmm")</f>
        <v>September</v>
      </c>
      <c r="E1225" s="28">
        <v>2079.2519090791602</v>
      </c>
      <c r="F1225" s="29">
        <v>91.319166666666604</v>
      </c>
      <c r="G1225" s="30">
        <v>9</v>
      </c>
      <c r="H1225" s="30" t="s">
        <v>64</v>
      </c>
      <c r="I1225" s="262"/>
      <c r="BL1225" s="176"/>
      <c r="BM1225" s="177"/>
      <c r="BN1225" s="206"/>
      <c r="DG1225" s="176"/>
      <c r="DH1225" s="177"/>
    </row>
    <row r="1226" spans="1:112" ht="14.25" customHeight="1">
      <c r="A1226" s="27">
        <v>41886.5</v>
      </c>
      <c r="B1226" s="27" t="str">
        <f>MONTH(Table1[[#This Row],[Trading Interval]])&amp; "/" &amp; DAY(Table1[[#This Row],[Trading Interval]]) &amp; "/" &amp; YEAR(Table1[[#This Row],[Trading Interval]])</f>
        <v>9/5/2018</v>
      </c>
      <c r="C1226" s="224">
        <f>CHOOSE(MONTH(Table1[[#This Row],[Date]]),1,1,1,2,2,2,3,3,3,4,4,4)</f>
        <v>3</v>
      </c>
      <c r="D1226" s="27" t="str">
        <f>TEXT(Table1[[#This Row],[Date]],"mmmm")</f>
        <v>September</v>
      </c>
      <c r="E1226" s="28">
        <v>2292.28191523333</v>
      </c>
      <c r="F1226" s="29">
        <v>91.633333333333297</v>
      </c>
      <c r="G1226" s="30">
        <v>9</v>
      </c>
      <c r="H1226" s="30" t="s">
        <v>64</v>
      </c>
      <c r="I1226" s="262"/>
      <c r="BL1226" s="178"/>
      <c r="BM1226" s="179"/>
      <c r="BN1226" s="207"/>
      <c r="DG1226" s="178"/>
      <c r="DH1226" s="179"/>
    </row>
    <row r="1227" spans="1:112" ht="14.25" customHeight="1">
      <c r="A1227" s="27">
        <v>41887</v>
      </c>
      <c r="B1227" s="27" t="str">
        <f>MONTH(Table1[[#This Row],[Trading Interval]])&amp; "/" &amp; DAY(Table1[[#This Row],[Trading Interval]]) &amp; "/" &amp; YEAR(Table1[[#This Row],[Trading Interval]])</f>
        <v>9/6/2018</v>
      </c>
      <c r="C1227" s="224">
        <f>CHOOSE(MONTH(Table1[[#This Row],[Date]]),1,1,1,2,2,2,3,3,3,4,4,4)</f>
        <v>3</v>
      </c>
      <c r="D1227" s="27" t="str">
        <f>TEXT(Table1[[#This Row],[Date]],"mmmm")</f>
        <v>September</v>
      </c>
      <c r="E1227" s="28">
        <v>2187.0871952124999</v>
      </c>
      <c r="F1227" s="29">
        <v>93.654166666666598</v>
      </c>
      <c r="G1227" s="30">
        <v>9</v>
      </c>
      <c r="H1227" s="30" t="s">
        <v>64</v>
      </c>
      <c r="I1227" s="262"/>
      <c r="BL1227" s="176"/>
      <c r="BM1227" s="177"/>
      <c r="BN1227" s="206"/>
      <c r="DG1227" s="176"/>
      <c r="DH1227" s="177"/>
    </row>
    <row r="1228" spans="1:112" ht="14.25" customHeight="1">
      <c r="A1228" s="27">
        <v>41887.5</v>
      </c>
      <c r="B1228" s="27" t="str">
        <f>MONTH(Table1[[#This Row],[Trading Interval]])&amp; "/" &amp; DAY(Table1[[#This Row],[Trading Interval]]) &amp; "/" &amp; YEAR(Table1[[#This Row],[Trading Interval]])</f>
        <v>9/6/2018</v>
      </c>
      <c r="C1228" s="224">
        <f>CHOOSE(MONTH(Table1[[#This Row],[Date]]),1,1,1,2,2,2,3,3,3,4,4,4)</f>
        <v>3</v>
      </c>
      <c r="D1228" s="27" t="str">
        <f>TEXT(Table1[[#This Row],[Date]],"mmmm")</f>
        <v>September</v>
      </c>
      <c r="E1228" s="28">
        <v>2578.1538939624902</v>
      </c>
      <c r="F1228" s="29">
        <v>93.094999999999899</v>
      </c>
      <c r="G1228" s="30">
        <v>9</v>
      </c>
      <c r="H1228" s="30" t="s">
        <v>64</v>
      </c>
      <c r="I1228" s="262"/>
      <c r="BL1228" s="178"/>
      <c r="BM1228" s="179"/>
      <c r="BN1228" s="207"/>
      <c r="DG1228" s="178"/>
      <c r="DH1228" s="179"/>
    </row>
    <row r="1229" spans="1:112" ht="14.25" customHeight="1">
      <c r="A1229" s="27">
        <v>41888</v>
      </c>
      <c r="B1229" s="27" t="str">
        <f>MONTH(Table1[[#This Row],[Trading Interval]])&amp; "/" &amp; DAY(Table1[[#This Row],[Trading Interval]]) &amp; "/" &amp; YEAR(Table1[[#This Row],[Trading Interval]])</f>
        <v>9/7/2018</v>
      </c>
      <c r="C1229" s="224">
        <f>CHOOSE(MONTH(Table1[[#This Row],[Date]]),1,1,1,2,2,2,3,3,3,4,4,4)</f>
        <v>3</v>
      </c>
      <c r="D1229" s="27" t="str">
        <f>TEXT(Table1[[#This Row],[Date]],"mmmm")</f>
        <v>September</v>
      </c>
      <c r="E1229" s="28">
        <v>2073.3774350125</v>
      </c>
      <c r="F1229" s="29">
        <v>93.775000000000006</v>
      </c>
      <c r="G1229" s="30">
        <v>9</v>
      </c>
      <c r="H1229" s="30" t="s">
        <v>64</v>
      </c>
      <c r="I1229" s="262"/>
      <c r="BL1229" s="176"/>
      <c r="BM1229" s="177"/>
      <c r="BN1229" s="206"/>
      <c r="DG1229" s="176"/>
      <c r="DH1229" s="177"/>
    </row>
    <row r="1230" spans="1:112" ht="14.25" customHeight="1">
      <c r="A1230" s="27">
        <v>41888.5</v>
      </c>
      <c r="B1230" s="27" t="str">
        <f>MONTH(Table1[[#This Row],[Trading Interval]])&amp; "/" &amp; DAY(Table1[[#This Row],[Trading Interval]]) &amp; "/" &amp; YEAR(Table1[[#This Row],[Trading Interval]])</f>
        <v>9/7/2018</v>
      </c>
      <c r="C1230" s="224">
        <f>CHOOSE(MONTH(Table1[[#This Row],[Date]]),1,1,1,2,2,2,3,3,3,4,4,4)</f>
        <v>3</v>
      </c>
      <c r="D1230" s="27" t="str">
        <f>TEXT(Table1[[#This Row],[Date]],"mmmm")</f>
        <v>September</v>
      </c>
      <c r="E1230" s="28">
        <v>2368.6728615124898</v>
      </c>
      <c r="F1230" s="29">
        <v>88.952500000000001</v>
      </c>
      <c r="G1230" s="30">
        <v>9</v>
      </c>
      <c r="H1230" s="30" t="s">
        <v>64</v>
      </c>
      <c r="I1230" s="262"/>
      <c r="BL1230" s="178"/>
      <c r="BM1230" s="179"/>
      <c r="BN1230" s="207"/>
      <c r="DG1230" s="178"/>
      <c r="DH1230" s="179"/>
    </row>
    <row r="1231" spans="1:112" ht="14.25" customHeight="1">
      <c r="A1231" s="27">
        <v>41889</v>
      </c>
      <c r="B1231" s="27" t="str">
        <f>MONTH(Table1[[#This Row],[Trading Interval]])&amp; "/" &amp; DAY(Table1[[#This Row],[Trading Interval]]) &amp; "/" &amp; YEAR(Table1[[#This Row],[Trading Interval]])</f>
        <v>9/8/2018</v>
      </c>
      <c r="C1231" s="224">
        <f>CHOOSE(MONTH(Table1[[#This Row],[Date]]),1,1,1,2,2,2,3,3,3,4,4,4)</f>
        <v>3</v>
      </c>
      <c r="D1231" s="27" t="str">
        <f>TEXT(Table1[[#This Row],[Date]],"mmmm")</f>
        <v>September</v>
      </c>
      <c r="E1231" s="28">
        <v>2047.0225873166601</v>
      </c>
      <c r="F1231" s="29">
        <v>92.994166666666601</v>
      </c>
      <c r="G1231" s="30">
        <v>9</v>
      </c>
      <c r="H1231" s="30" t="s">
        <v>64</v>
      </c>
      <c r="I1231" s="262"/>
      <c r="BL1231" s="176"/>
      <c r="BM1231" s="177"/>
      <c r="BN1231" s="206"/>
      <c r="DG1231" s="176"/>
      <c r="DH1231" s="177"/>
    </row>
    <row r="1232" spans="1:112" ht="14.25" customHeight="1">
      <c r="A1232" s="27">
        <v>41889.5</v>
      </c>
      <c r="B1232" s="27" t="str">
        <f>MONTH(Table1[[#This Row],[Trading Interval]])&amp; "/" &amp; DAY(Table1[[#This Row],[Trading Interval]]) &amp; "/" &amp; YEAR(Table1[[#This Row],[Trading Interval]])</f>
        <v>9/8/2018</v>
      </c>
      <c r="C1232" s="224">
        <f>CHOOSE(MONTH(Table1[[#This Row],[Date]]),1,1,1,2,2,2,3,3,3,4,4,4)</f>
        <v>3</v>
      </c>
      <c r="D1232" s="27" t="str">
        <f>TEXT(Table1[[#This Row],[Date]],"mmmm")</f>
        <v>September</v>
      </c>
      <c r="E1232" s="28">
        <v>2192.4860586999898</v>
      </c>
      <c r="F1232" s="29">
        <v>97.970833333333303</v>
      </c>
      <c r="G1232" s="30">
        <v>9</v>
      </c>
      <c r="H1232" s="30" t="s">
        <v>64</v>
      </c>
      <c r="I1232" s="262"/>
      <c r="BL1232" s="178"/>
      <c r="BM1232" s="179"/>
      <c r="BN1232" s="207"/>
      <c r="DG1232" s="178"/>
      <c r="DH1232" s="179"/>
    </row>
    <row r="1233" spans="1:112" ht="14.25" customHeight="1">
      <c r="A1233" s="27">
        <v>41890</v>
      </c>
      <c r="B1233" s="27" t="str">
        <f>MONTH(Table1[[#This Row],[Trading Interval]])&amp; "/" &amp; DAY(Table1[[#This Row],[Trading Interval]]) &amp; "/" &amp; YEAR(Table1[[#This Row],[Trading Interval]])</f>
        <v>9/9/2018</v>
      </c>
      <c r="C1233" s="224">
        <f>CHOOSE(MONTH(Table1[[#This Row],[Date]]),1,1,1,2,2,2,3,3,3,4,4,4)</f>
        <v>3</v>
      </c>
      <c r="D1233" s="27" t="str">
        <f>TEXT(Table1[[#This Row],[Date]],"mmmm")</f>
        <v>September</v>
      </c>
      <c r="E1233" s="28">
        <v>1873.06487834583</v>
      </c>
      <c r="F1233" s="29">
        <v>92.363333333333301</v>
      </c>
      <c r="G1233" s="30">
        <v>9</v>
      </c>
      <c r="H1233" s="30" t="s">
        <v>64</v>
      </c>
      <c r="I1233" s="262"/>
      <c r="BL1233" s="176"/>
      <c r="BM1233" s="177"/>
      <c r="BN1233" s="206"/>
      <c r="DG1233" s="176"/>
      <c r="DH1233" s="177"/>
    </row>
    <row r="1234" spans="1:112" ht="14.25" customHeight="1">
      <c r="A1234" s="27">
        <v>41890.5</v>
      </c>
      <c r="B1234" s="27" t="str">
        <f>MONTH(Table1[[#This Row],[Trading Interval]])&amp; "/" &amp; DAY(Table1[[#This Row],[Trading Interval]]) &amp; "/" &amp; YEAR(Table1[[#This Row],[Trading Interval]])</f>
        <v>9/9/2018</v>
      </c>
      <c r="C1234" s="224">
        <f>CHOOSE(MONTH(Table1[[#This Row],[Date]]),1,1,1,2,2,2,3,3,3,4,4,4)</f>
        <v>3</v>
      </c>
      <c r="D1234" s="27" t="str">
        <f>TEXT(Table1[[#This Row],[Date]],"mmmm")</f>
        <v>September</v>
      </c>
      <c r="E1234" s="28">
        <v>2222.5540251458301</v>
      </c>
      <c r="F1234" s="29">
        <v>93.679166666666603</v>
      </c>
      <c r="G1234" s="30">
        <v>9</v>
      </c>
      <c r="H1234" s="30" t="s">
        <v>64</v>
      </c>
      <c r="I1234" s="262"/>
      <c r="BL1234" s="178"/>
      <c r="BM1234" s="179"/>
      <c r="BN1234" s="207"/>
      <c r="DG1234" s="178"/>
      <c r="DH1234" s="179"/>
    </row>
    <row r="1235" spans="1:112" ht="14.25" customHeight="1">
      <c r="A1235" s="27">
        <v>41891</v>
      </c>
      <c r="B1235" s="27" t="str">
        <f>MONTH(Table1[[#This Row],[Trading Interval]])&amp; "/" &amp; DAY(Table1[[#This Row],[Trading Interval]]) &amp; "/" &amp; YEAR(Table1[[#This Row],[Trading Interval]])</f>
        <v>9/10/2018</v>
      </c>
      <c r="C1235" s="224">
        <f>CHOOSE(MONTH(Table1[[#This Row],[Date]]),1,1,1,2,2,2,3,3,3,4,4,4)</f>
        <v>3</v>
      </c>
      <c r="D1235" s="27" t="str">
        <f>TEXT(Table1[[#This Row],[Date]],"mmmm")</f>
        <v>September</v>
      </c>
      <c r="E1235" s="28">
        <v>2121.8563898791599</v>
      </c>
      <c r="F1235" s="29">
        <v>92.120833333333294</v>
      </c>
      <c r="G1235" s="30">
        <v>9</v>
      </c>
      <c r="H1235" s="30" t="s">
        <v>64</v>
      </c>
      <c r="I1235" s="262"/>
      <c r="BL1235" s="176"/>
      <c r="BM1235" s="177"/>
      <c r="BN1235" s="206"/>
      <c r="DG1235" s="176"/>
      <c r="DH1235" s="177"/>
    </row>
    <row r="1236" spans="1:112" ht="14.25" customHeight="1">
      <c r="A1236" s="27">
        <v>41891.5</v>
      </c>
      <c r="B1236" s="27" t="str">
        <f>MONTH(Table1[[#This Row],[Trading Interval]])&amp; "/" &amp; DAY(Table1[[#This Row],[Trading Interval]]) &amp; "/" &amp; YEAR(Table1[[#This Row],[Trading Interval]])</f>
        <v>9/10/2018</v>
      </c>
      <c r="C1236" s="224">
        <f>CHOOSE(MONTH(Table1[[#This Row],[Date]]),1,1,1,2,2,2,3,3,3,4,4,4)</f>
        <v>3</v>
      </c>
      <c r="D1236" s="27" t="str">
        <f>TEXT(Table1[[#This Row],[Date]],"mmmm")</f>
        <v>September</v>
      </c>
      <c r="E1236" s="28">
        <v>2453.3169167750002</v>
      </c>
      <c r="F1236" s="29">
        <v>95.302499999999995</v>
      </c>
      <c r="G1236" s="30">
        <v>9</v>
      </c>
      <c r="H1236" s="30" t="s">
        <v>64</v>
      </c>
      <c r="I1236" s="262"/>
      <c r="BL1236" s="178"/>
      <c r="BM1236" s="179"/>
      <c r="BN1236" s="207"/>
      <c r="DG1236" s="178"/>
      <c r="DH1236" s="179"/>
    </row>
    <row r="1237" spans="1:112" ht="14.25" customHeight="1">
      <c r="A1237" s="27">
        <v>41892</v>
      </c>
      <c r="B1237" s="27" t="str">
        <f>MONTH(Table1[[#This Row],[Trading Interval]])&amp; "/" &amp; DAY(Table1[[#This Row],[Trading Interval]]) &amp; "/" &amp; YEAR(Table1[[#This Row],[Trading Interval]])</f>
        <v>9/11/2018</v>
      </c>
      <c r="C1237" s="224">
        <f>CHOOSE(MONTH(Table1[[#This Row],[Date]]),1,1,1,2,2,2,3,3,3,4,4,4)</f>
        <v>3</v>
      </c>
      <c r="D1237" s="27" t="str">
        <f>TEXT(Table1[[#This Row],[Date]],"mmmm")</f>
        <v>September</v>
      </c>
      <c r="E1237" s="28">
        <v>2205.2623963208298</v>
      </c>
      <c r="F1237" s="29">
        <v>90.0416666666666</v>
      </c>
      <c r="G1237" s="30">
        <v>9</v>
      </c>
      <c r="H1237" s="30" t="s">
        <v>64</v>
      </c>
      <c r="I1237" s="262"/>
      <c r="BL1237" s="176"/>
      <c r="BM1237" s="177"/>
      <c r="BN1237" s="206"/>
      <c r="DG1237" s="176"/>
      <c r="DH1237" s="177"/>
    </row>
    <row r="1238" spans="1:112" ht="14.25" customHeight="1">
      <c r="A1238" s="27">
        <v>41892.5</v>
      </c>
      <c r="B1238" s="27" t="str">
        <f>MONTH(Table1[[#This Row],[Trading Interval]])&amp; "/" &amp; DAY(Table1[[#This Row],[Trading Interval]]) &amp; "/" &amp; YEAR(Table1[[#This Row],[Trading Interval]])</f>
        <v>9/11/2018</v>
      </c>
      <c r="C1238" s="224">
        <f>CHOOSE(MONTH(Table1[[#This Row],[Date]]),1,1,1,2,2,2,3,3,3,4,4,4)</f>
        <v>3</v>
      </c>
      <c r="D1238" s="27" t="str">
        <f>TEXT(Table1[[#This Row],[Date]],"mmmm")</f>
        <v>September</v>
      </c>
      <c r="E1238" s="28">
        <v>2507.6118844083298</v>
      </c>
      <c r="F1238" s="29">
        <v>92.947499999999906</v>
      </c>
      <c r="G1238" s="30">
        <v>9</v>
      </c>
      <c r="H1238" s="30" t="s">
        <v>64</v>
      </c>
      <c r="I1238" s="262"/>
      <c r="BL1238" s="178"/>
      <c r="BM1238" s="179"/>
      <c r="BN1238" s="207"/>
      <c r="DG1238" s="178"/>
      <c r="DH1238" s="179"/>
    </row>
    <row r="1239" spans="1:112" ht="14.25" customHeight="1">
      <c r="A1239" s="27">
        <v>41893</v>
      </c>
      <c r="B1239" s="27" t="str">
        <f>MONTH(Table1[[#This Row],[Trading Interval]])&amp; "/" &amp; DAY(Table1[[#This Row],[Trading Interval]]) &amp; "/" &amp; YEAR(Table1[[#This Row],[Trading Interval]])</f>
        <v>9/12/2018</v>
      </c>
      <c r="C1239" s="224">
        <f>CHOOSE(MONTH(Table1[[#This Row],[Date]]),1,1,1,2,2,2,3,3,3,4,4,4)</f>
        <v>3</v>
      </c>
      <c r="D1239" s="27" t="str">
        <f>TEXT(Table1[[#This Row],[Date]],"mmmm")</f>
        <v>September</v>
      </c>
      <c r="E1239" s="28">
        <v>2188.4652711458298</v>
      </c>
      <c r="F1239" s="29">
        <v>94.227500000000006</v>
      </c>
      <c r="G1239" s="30">
        <v>9</v>
      </c>
      <c r="H1239" s="30" t="s">
        <v>64</v>
      </c>
      <c r="I1239" s="262"/>
      <c r="BL1239" s="176"/>
      <c r="BM1239" s="177"/>
      <c r="BN1239" s="206"/>
      <c r="DG1239" s="176"/>
      <c r="DH1239" s="177"/>
    </row>
    <row r="1240" spans="1:112" ht="14.25" customHeight="1">
      <c r="A1240" s="27">
        <v>41893.5</v>
      </c>
      <c r="B1240" s="27" t="str">
        <f>MONTH(Table1[[#This Row],[Trading Interval]])&amp; "/" &amp; DAY(Table1[[#This Row],[Trading Interval]]) &amp; "/" &amp; YEAR(Table1[[#This Row],[Trading Interval]])</f>
        <v>9/12/2018</v>
      </c>
      <c r="C1240" s="224">
        <f>CHOOSE(MONTH(Table1[[#This Row],[Date]]),1,1,1,2,2,2,3,3,3,4,4,4)</f>
        <v>3</v>
      </c>
      <c r="D1240" s="27" t="str">
        <f>TEXT(Table1[[#This Row],[Date]],"mmmm")</f>
        <v>September</v>
      </c>
      <c r="E1240" s="28">
        <v>2584.44164734999</v>
      </c>
      <c r="F1240" s="29">
        <v>94.241666666666603</v>
      </c>
      <c r="G1240" s="30">
        <v>9</v>
      </c>
      <c r="H1240" s="30" t="s">
        <v>64</v>
      </c>
      <c r="I1240" s="262"/>
      <c r="BL1240" s="178"/>
      <c r="BM1240" s="179"/>
      <c r="BN1240" s="207"/>
      <c r="DG1240" s="178"/>
      <c r="DH1240" s="179"/>
    </row>
    <row r="1241" spans="1:112" ht="14.25" customHeight="1">
      <c r="A1241" s="27">
        <v>41894</v>
      </c>
      <c r="B1241" s="27" t="str">
        <f>MONTH(Table1[[#This Row],[Trading Interval]])&amp; "/" &amp; DAY(Table1[[#This Row],[Trading Interval]]) &amp; "/" &amp; YEAR(Table1[[#This Row],[Trading Interval]])</f>
        <v>9/13/2018</v>
      </c>
      <c r="C1241" s="224">
        <f>CHOOSE(MONTH(Table1[[#This Row],[Date]]),1,1,1,2,2,2,3,3,3,4,4,4)</f>
        <v>3</v>
      </c>
      <c r="D1241" s="27" t="str">
        <f>TEXT(Table1[[#This Row],[Date]],"mmmm")</f>
        <v>September</v>
      </c>
      <c r="E1241" s="28">
        <v>2158.9195386124902</v>
      </c>
      <c r="F1241" s="29">
        <v>91.0266666666666</v>
      </c>
      <c r="G1241" s="30">
        <v>9</v>
      </c>
      <c r="H1241" s="30" t="s">
        <v>64</v>
      </c>
      <c r="I1241" s="262"/>
      <c r="BL1241" s="176"/>
      <c r="BM1241" s="177"/>
      <c r="BN1241" s="206"/>
      <c r="DG1241" s="176"/>
      <c r="DH1241" s="177"/>
    </row>
    <row r="1242" spans="1:112" ht="14.25" customHeight="1">
      <c r="A1242" s="27">
        <v>41894.5</v>
      </c>
      <c r="B1242" s="27" t="str">
        <f>MONTH(Table1[[#This Row],[Trading Interval]])&amp; "/" &amp; DAY(Table1[[#This Row],[Trading Interval]]) &amp; "/" &amp; YEAR(Table1[[#This Row],[Trading Interval]])</f>
        <v>9/13/2018</v>
      </c>
      <c r="C1242" s="224">
        <f>CHOOSE(MONTH(Table1[[#This Row],[Date]]),1,1,1,2,2,2,3,3,3,4,4,4)</f>
        <v>3</v>
      </c>
      <c r="D1242" s="27" t="str">
        <f>TEXT(Table1[[#This Row],[Date]],"mmmm")</f>
        <v>September</v>
      </c>
      <c r="E1242" s="28">
        <v>2390.7399585374901</v>
      </c>
      <c r="F1242" s="29">
        <v>92.328333333333305</v>
      </c>
      <c r="G1242" s="30">
        <v>9</v>
      </c>
      <c r="H1242" s="30" t="s">
        <v>64</v>
      </c>
      <c r="I1242" s="262"/>
      <c r="BL1242" s="178"/>
      <c r="BM1242" s="179"/>
      <c r="BN1242" s="207"/>
      <c r="DG1242" s="178"/>
      <c r="DH1242" s="179"/>
    </row>
    <row r="1243" spans="1:112" ht="14.25" customHeight="1">
      <c r="A1243" s="27">
        <v>41895</v>
      </c>
      <c r="B1243" s="27" t="str">
        <f>MONTH(Table1[[#This Row],[Trading Interval]])&amp; "/" &amp; DAY(Table1[[#This Row],[Trading Interval]]) &amp; "/" &amp; YEAR(Table1[[#This Row],[Trading Interval]])</f>
        <v>9/14/2018</v>
      </c>
      <c r="C1243" s="224">
        <f>CHOOSE(MONTH(Table1[[#This Row],[Date]]),1,1,1,2,2,2,3,3,3,4,4,4)</f>
        <v>3</v>
      </c>
      <c r="D1243" s="27" t="str">
        <f>TEXT(Table1[[#This Row],[Date]],"mmmm")</f>
        <v>September</v>
      </c>
      <c r="E1243" s="28">
        <v>2250.0891999208302</v>
      </c>
      <c r="F1243" s="29">
        <v>97.080833333333302</v>
      </c>
      <c r="G1243" s="30">
        <v>9</v>
      </c>
      <c r="H1243" s="30" t="s">
        <v>64</v>
      </c>
      <c r="I1243" s="262"/>
      <c r="BL1243" s="176"/>
      <c r="BM1243" s="177"/>
      <c r="BN1243" s="206"/>
      <c r="DG1243" s="176"/>
      <c r="DH1243" s="177"/>
    </row>
    <row r="1244" spans="1:112" ht="14.25" customHeight="1">
      <c r="A1244" s="27">
        <v>41895.5</v>
      </c>
      <c r="B1244" s="27" t="str">
        <f>MONTH(Table1[[#This Row],[Trading Interval]])&amp; "/" &amp; DAY(Table1[[#This Row],[Trading Interval]]) &amp; "/" &amp; YEAR(Table1[[#This Row],[Trading Interval]])</f>
        <v>9/14/2018</v>
      </c>
      <c r="C1244" s="224">
        <f>CHOOSE(MONTH(Table1[[#This Row],[Date]]),1,1,1,2,2,2,3,3,3,4,4,4)</f>
        <v>3</v>
      </c>
      <c r="D1244" s="27" t="str">
        <f>TEXT(Table1[[#This Row],[Date]],"mmmm")</f>
        <v>September</v>
      </c>
      <c r="E1244" s="28">
        <v>2573.5470409049899</v>
      </c>
      <c r="F1244" s="29">
        <v>93.259999999999906</v>
      </c>
      <c r="G1244" s="30">
        <v>9</v>
      </c>
      <c r="H1244" s="30" t="s">
        <v>64</v>
      </c>
      <c r="I1244" s="262"/>
      <c r="BL1244" s="178"/>
      <c r="BM1244" s="179"/>
      <c r="BN1244" s="207"/>
      <c r="DG1244" s="178"/>
      <c r="DH1244" s="179"/>
    </row>
    <row r="1245" spans="1:112" ht="14.25" customHeight="1">
      <c r="A1245" s="27">
        <v>41896</v>
      </c>
      <c r="B1245" s="27" t="str">
        <f>MONTH(Table1[[#This Row],[Trading Interval]])&amp; "/" &amp; DAY(Table1[[#This Row],[Trading Interval]]) &amp; "/" &amp; YEAR(Table1[[#This Row],[Trading Interval]])</f>
        <v>9/15/2018</v>
      </c>
      <c r="C1245" s="224">
        <f>CHOOSE(MONTH(Table1[[#This Row],[Date]]),1,1,1,2,2,2,3,3,3,4,4,4)</f>
        <v>3</v>
      </c>
      <c r="D1245" s="27" t="str">
        <f>TEXT(Table1[[#This Row],[Date]],"mmmm")</f>
        <v>September</v>
      </c>
      <c r="E1245" s="28">
        <v>1949.9912697541599</v>
      </c>
      <c r="F1245" s="29">
        <v>92.435833333333306</v>
      </c>
      <c r="G1245" s="30">
        <v>9</v>
      </c>
      <c r="H1245" s="30" t="s">
        <v>64</v>
      </c>
      <c r="I1245" s="262"/>
      <c r="BL1245" s="176"/>
      <c r="BM1245" s="177"/>
      <c r="BN1245" s="206"/>
      <c r="DG1245" s="176"/>
      <c r="DH1245" s="177"/>
    </row>
    <row r="1246" spans="1:112" ht="14.25" customHeight="1">
      <c r="A1246" s="27">
        <v>41896.5</v>
      </c>
      <c r="B1246" s="27" t="str">
        <f>MONTH(Table1[[#This Row],[Trading Interval]])&amp; "/" &amp; DAY(Table1[[#This Row],[Trading Interval]]) &amp; "/" &amp; YEAR(Table1[[#This Row],[Trading Interval]])</f>
        <v>9/15/2018</v>
      </c>
      <c r="C1246" s="224">
        <f>CHOOSE(MONTH(Table1[[#This Row],[Date]]),1,1,1,2,2,2,3,3,3,4,4,4)</f>
        <v>3</v>
      </c>
      <c r="D1246" s="27" t="str">
        <f>TEXT(Table1[[#This Row],[Date]],"mmmm")</f>
        <v>September</v>
      </c>
      <c r="E1246" s="28">
        <v>2521.4858069583302</v>
      </c>
      <c r="F1246" s="29">
        <v>91.976666666666603</v>
      </c>
      <c r="G1246" s="30">
        <v>9</v>
      </c>
      <c r="H1246" s="30" t="s">
        <v>64</v>
      </c>
      <c r="I1246" s="262"/>
      <c r="BL1246" s="178"/>
      <c r="BM1246" s="179"/>
      <c r="BN1246" s="207"/>
      <c r="DG1246" s="178"/>
      <c r="DH1246" s="179"/>
    </row>
    <row r="1247" spans="1:112" ht="14.25" customHeight="1">
      <c r="A1247" s="27">
        <v>41897</v>
      </c>
      <c r="B1247" s="27" t="str">
        <f>MONTH(Table1[[#This Row],[Trading Interval]])&amp; "/" &amp; DAY(Table1[[#This Row],[Trading Interval]]) &amp; "/" &amp; YEAR(Table1[[#This Row],[Trading Interval]])</f>
        <v>9/16/2018</v>
      </c>
      <c r="C1247" s="224">
        <f>CHOOSE(MONTH(Table1[[#This Row],[Date]]),1,1,1,2,2,2,3,3,3,4,4,4)</f>
        <v>3</v>
      </c>
      <c r="D1247" s="27" t="str">
        <f>TEXT(Table1[[#This Row],[Date]],"mmmm")</f>
        <v>September</v>
      </c>
      <c r="E1247" s="28">
        <v>2023.5993877916601</v>
      </c>
      <c r="F1247" s="29">
        <v>92.086666666666602</v>
      </c>
      <c r="G1247" s="30">
        <v>9</v>
      </c>
      <c r="H1247" s="30" t="s">
        <v>64</v>
      </c>
      <c r="I1247" s="262"/>
      <c r="BL1247" s="176"/>
      <c r="BM1247" s="177"/>
      <c r="BN1247" s="206"/>
      <c r="DG1247" s="176"/>
      <c r="DH1247" s="177"/>
    </row>
    <row r="1248" spans="1:112" ht="14.25" customHeight="1">
      <c r="A1248" s="27">
        <v>41897.5</v>
      </c>
      <c r="B1248" s="27" t="str">
        <f>MONTH(Table1[[#This Row],[Trading Interval]])&amp; "/" &amp; DAY(Table1[[#This Row],[Trading Interval]]) &amp; "/" &amp; YEAR(Table1[[#This Row],[Trading Interval]])</f>
        <v>9/16/2018</v>
      </c>
      <c r="C1248" s="224">
        <f>CHOOSE(MONTH(Table1[[#This Row],[Date]]),1,1,1,2,2,2,3,3,3,4,4,4)</f>
        <v>3</v>
      </c>
      <c r="D1248" s="27" t="str">
        <f>TEXT(Table1[[#This Row],[Date]],"mmmm")</f>
        <v>September</v>
      </c>
      <c r="E1248" s="28">
        <v>2372.4070769416599</v>
      </c>
      <c r="F1248" s="29">
        <v>92.968333333333305</v>
      </c>
      <c r="G1248" s="30">
        <v>9</v>
      </c>
      <c r="H1248" s="30" t="s">
        <v>64</v>
      </c>
      <c r="I1248" s="262"/>
      <c r="BL1248" s="178"/>
      <c r="BM1248" s="179"/>
      <c r="BN1248" s="207"/>
      <c r="DG1248" s="178"/>
      <c r="DH1248" s="179"/>
    </row>
    <row r="1249" spans="1:112" ht="14.25" customHeight="1">
      <c r="A1249" s="27">
        <v>41898</v>
      </c>
      <c r="B1249" s="27" t="str">
        <f>MONTH(Table1[[#This Row],[Trading Interval]])&amp; "/" &amp; DAY(Table1[[#This Row],[Trading Interval]]) &amp; "/" &amp; YEAR(Table1[[#This Row],[Trading Interval]])</f>
        <v>9/17/2018</v>
      </c>
      <c r="C1249" s="224">
        <f>CHOOSE(MONTH(Table1[[#This Row],[Date]]),1,1,1,2,2,2,3,3,3,4,4,4)</f>
        <v>3</v>
      </c>
      <c r="D1249" s="27" t="str">
        <f>TEXT(Table1[[#This Row],[Date]],"mmmm")</f>
        <v>September</v>
      </c>
      <c r="E1249" s="28">
        <v>2288.5283720166599</v>
      </c>
      <c r="F1249" s="29">
        <v>96.536666666666605</v>
      </c>
      <c r="G1249" s="30">
        <v>9</v>
      </c>
      <c r="H1249" s="30" t="s">
        <v>64</v>
      </c>
      <c r="I1249" s="262"/>
      <c r="BL1249" s="176"/>
      <c r="BM1249" s="177"/>
      <c r="BN1249" s="206"/>
      <c r="DG1249" s="176"/>
      <c r="DH1249" s="177"/>
    </row>
    <row r="1250" spans="1:112" ht="14.25" customHeight="1">
      <c r="A1250" s="27">
        <v>41898.5</v>
      </c>
      <c r="B1250" s="27" t="str">
        <f>MONTH(Table1[[#This Row],[Trading Interval]])&amp; "/" &amp; DAY(Table1[[#This Row],[Trading Interval]]) &amp; "/" &amp; YEAR(Table1[[#This Row],[Trading Interval]])</f>
        <v>9/17/2018</v>
      </c>
      <c r="C1250" s="224">
        <f>CHOOSE(MONTH(Table1[[#This Row],[Date]]),1,1,1,2,2,2,3,3,3,4,4,4)</f>
        <v>3</v>
      </c>
      <c r="D1250" s="27" t="str">
        <f>TEXT(Table1[[#This Row],[Date]],"mmmm")</f>
        <v>September</v>
      </c>
      <c r="E1250" s="28">
        <v>2750.9170458041599</v>
      </c>
      <c r="F1250" s="29">
        <v>94.171666666666596</v>
      </c>
      <c r="G1250" s="30">
        <v>9</v>
      </c>
      <c r="H1250" s="30" t="s">
        <v>64</v>
      </c>
      <c r="I1250" s="262"/>
      <c r="BL1250" s="178"/>
      <c r="BM1250" s="179"/>
      <c r="BN1250" s="207"/>
      <c r="DG1250" s="178"/>
      <c r="DH1250" s="179"/>
    </row>
    <row r="1251" spans="1:112" ht="14.25" customHeight="1">
      <c r="A1251" s="27">
        <v>41899</v>
      </c>
      <c r="B1251" s="27" t="str">
        <f>MONTH(Table1[[#This Row],[Trading Interval]])&amp; "/" &amp; DAY(Table1[[#This Row],[Trading Interval]]) &amp; "/" &amp; YEAR(Table1[[#This Row],[Trading Interval]])</f>
        <v>9/18/2018</v>
      </c>
      <c r="C1251" s="224">
        <f>CHOOSE(MONTH(Table1[[#This Row],[Date]]),1,1,1,2,2,2,3,3,3,4,4,4)</f>
        <v>3</v>
      </c>
      <c r="D1251" s="27" t="str">
        <f>TEXT(Table1[[#This Row],[Date]],"mmmm")</f>
        <v>September</v>
      </c>
      <c r="E1251" s="28">
        <v>2395.3668768041598</v>
      </c>
      <c r="F1251" s="29">
        <v>94.457499999999996</v>
      </c>
      <c r="G1251" s="30">
        <v>9</v>
      </c>
      <c r="H1251" s="30" t="s">
        <v>64</v>
      </c>
      <c r="I1251" s="262"/>
      <c r="BL1251" s="176"/>
      <c r="BM1251" s="177"/>
      <c r="BN1251" s="206"/>
      <c r="DG1251" s="176"/>
      <c r="DH1251" s="177"/>
    </row>
    <row r="1252" spans="1:112" ht="14.25" customHeight="1">
      <c r="A1252" s="27">
        <v>41899.5</v>
      </c>
      <c r="B1252" s="27" t="str">
        <f>MONTH(Table1[[#This Row],[Trading Interval]])&amp; "/" &amp; DAY(Table1[[#This Row],[Trading Interval]]) &amp; "/" &amp; YEAR(Table1[[#This Row],[Trading Interval]])</f>
        <v>9/18/2018</v>
      </c>
      <c r="C1252" s="224">
        <f>CHOOSE(MONTH(Table1[[#This Row],[Date]]),1,1,1,2,2,2,3,3,3,4,4,4)</f>
        <v>3</v>
      </c>
      <c r="D1252" s="27" t="str">
        <f>TEXT(Table1[[#This Row],[Date]],"mmmm")</f>
        <v>September</v>
      </c>
      <c r="E1252" s="28">
        <v>2506.8038927499902</v>
      </c>
      <c r="F1252" s="29">
        <v>93.327499999999901</v>
      </c>
      <c r="G1252" s="30">
        <v>9</v>
      </c>
      <c r="H1252" s="30" t="s">
        <v>64</v>
      </c>
      <c r="I1252" s="262"/>
      <c r="BL1252" s="178"/>
      <c r="BM1252" s="179"/>
      <c r="BN1252" s="207"/>
      <c r="DG1252" s="178"/>
      <c r="DH1252" s="179"/>
    </row>
    <row r="1253" spans="1:112" ht="14.25" customHeight="1">
      <c r="A1253" s="27">
        <v>41900</v>
      </c>
      <c r="B1253" s="27" t="str">
        <f>MONTH(Table1[[#This Row],[Trading Interval]])&amp; "/" &amp; DAY(Table1[[#This Row],[Trading Interval]]) &amp; "/" &amp; YEAR(Table1[[#This Row],[Trading Interval]])</f>
        <v>9/19/2018</v>
      </c>
      <c r="C1253" s="224">
        <f>CHOOSE(MONTH(Table1[[#This Row],[Date]]),1,1,1,2,2,2,3,3,3,4,4,4)</f>
        <v>3</v>
      </c>
      <c r="D1253" s="27" t="str">
        <f>TEXT(Table1[[#This Row],[Date]],"mmmm")</f>
        <v>September</v>
      </c>
      <c r="E1253" s="28">
        <v>2280.4726940291598</v>
      </c>
      <c r="F1253" s="29">
        <v>96.022499999999994</v>
      </c>
      <c r="G1253" s="30">
        <v>9</v>
      </c>
      <c r="H1253" s="30" t="s">
        <v>64</v>
      </c>
      <c r="I1253" s="262"/>
      <c r="BL1253" s="176"/>
      <c r="BM1253" s="177"/>
      <c r="BN1253" s="206"/>
      <c r="DG1253" s="176"/>
      <c r="DH1253" s="177"/>
    </row>
    <row r="1254" spans="1:112" ht="14.25" customHeight="1">
      <c r="A1254" s="27">
        <v>41900.5</v>
      </c>
      <c r="B1254" s="27" t="str">
        <f>MONTH(Table1[[#This Row],[Trading Interval]])&amp; "/" &amp; DAY(Table1[[#This Row],[Trading Interval]]) &amp; "/" &amp; YEAR(Table1[[#This Row],[Trading Interval]])</f>
        <v>9/19/2018</v>
      </c>
      <c r="C1254" s="224">
        <f>CHOOSE(MONTH(Table1[[#This Row],[Date]]),1,1,1,2,2,2,3,3,3,4,4,4)</f>
        <v>3</v>
      </c>
      <c r="D1254" s="27" t="str">
        <f>TEXT(Table1[[#This Row],[Date]],"mmmm")</f>
        <v>September</v>
      </c>
      <c r="E1254" s="28">
        <v>2566.9448365708299</v>
      </c>
      <c r="F1254" s="29">
        <v>94.177499999999995</v>
      </c>
      <c r="G1254" s="30">
        <v>9</v>
      </c>
      <c r="H1254" s="30" t="s">
        <v>64</v>
      </c>
      <c r="I1254" s="262"/>
      <c r="BL1254" s="178"/>
      <c r="BM1254" s="179"/>
      <c r="BN1254" s="207"/>
      <c r="DG1254" s="178"/>
      <c r="DH1254" s="179"/>
    </row>
    <row r="1255" spans="1:112" ht="14.25" customHeight="1">
      <c r="A1255" s="27">
        <v>41901</v>
      </c>
      <c r="B1255" s="27" t="str">
        <f>MONTH(Table1[[#This Row],[Trading Interval]])&amp; "/" &amp; DAY(Table1[[#This Row],[Trading Interval]]) &amp; "/" &amp; YEAR(Table1[[#This Row],[Trading Interval]])</f>
        <v>9/20/2018</v>
      </c>
      <c r="C1255" s="224">
        <f>CHOOSE(MONTH(Table1[[#This Row],[Date]]),1,1,1,2,2,2,3,3,3,4,4,4)</f>
        <v>3</v>
      </c>
      <c r="D1255" s="27" t="str">
        <f>TEXT(Table1[[#This Row],[Date]],"mmmm")</f>
        <v>September</v>
      </c>
      <c r="E1255" s="28">
        <v>2116.5523292124899</v>
      </c>
      <c r="F1255" s="29">
        <v>93.3125</v>
      </c>
      <c r="G1255" s="30">
        <v>9</v>
      </c>
      <c r="H1255" s="30" t="s">
        <v>64</v>
      </c>
      <c r="I1255" s="262"/>
      <c r="BL1255" s="176"/>
      <c r="BM1255" s="177"/>
      <c r="BN1255" s="206"/>
      <c r="DG1255" s="176"/>
      <c r="DH1255" s="177"/>
    </row>
    <row r="1256" spans="1:112" ht="14.25" customHeight="1">
      <c r="A1256" s="27">
        <v>41901.5</v>
      </c>
      <c r="B1256" s="27" t="str">
        <f>MONTH(Table1[[#This Row],[Trading Interval]])&amp; "/" &amp; DAY(Table1[[#This Row],[Trading Interval]]) &amp; "/" &amp; YEAR(Table1[[#This Row],[Trading Interval]])</f>
        <v>9/20/2018</v>
      </c>
      <c r="C1256" s="224">
        <f>CHOOSE(MONTH(Table1[[#This Row],[Date]]),1,1,1,2,2,2,3,3,3,4,4,4)</f>
        <v>3</v>
      </c>
      <c r="D1256" s="27" t="str">
        <f>TEXT(Table1[[#This Row],[Date]],"mmmm")</f>
        <v>September</v>
      </c>
      <c r="E1256" s="28">
        <v>2461.1738193708302</v>
      </c>
      <c r="F1256" s="29">
        <v>92.627499999999998</v>
      </c>
      <c r="G1256" s="30">
        <v>9</v>
      </c>
      <c r="H1256" s="30" t="s">
        <v>64</v>
      </c>
      <c r="I1256" s="262"/>
      <c r="BL1256" s="178"/>
      <c r="BM1256" s="179"/>
      <c r="BN1256" s="207"/>
      <c r="DG1256" s="178"/>
      <c r="DH1256" s="179"/>
    </row>
    <row r="1257" spans="1:112" ht="14.25" customHeight="1">
      <c r="A1257" s="27">
        <v>41902</v>
      </c>
      <c r="B1257" s="27" t="str">
        <f>MONTH(Table1[[#This Row],[Trading Interval]])&amp; "/" &amp; DAY(Table1[[#This Row],[Trading Interval]]) &amp; "/" &amp; YEAR(Table1[[#This Row],[Trading Interval]])</f>
        <v>9/21/2018</v>
      </c>
      <c r="C1257" s="224">
        <f>CHOOSE(MONTH(Table1[[#This Row],[Date]]),1,1,1,2,2,2,3,3,3,4,4,4)</f>
        <v>3</v>
      </c>
      <c r="D1257" s="27" t="str">
        <f>TEXT(Table1[[#This Row],[Date]],"mmmm")</f>
        <v>September</v>
      </c>
      <c r="E1257" s="28">
        <v>2288.29357438332</v>
      </c>
      <c r="F1257" s="29">
        <v>93.024166666666602</v>
      </c>
      <c r="G1257" s="30">
        <v>9</v>
      </c>
      <c r="H1257" s="30" t="s">
        <v>64</v>
      </c>
      <c r="I1257" s="262"/>
      <c r="BL1257" s="176"/>
      <c r="BM1257" s="177"/>
      <c r="BN1257" s="206"/>
      <c r="DG1257" s="176"/>
      <c r="DH1257" s="177"/>
    </row>
    <row r="1258" spans="1:112" ht="14.25" customHeight="1">
      <c r="A1258" s="27">
        <v>41902.5</v>
      </c>
      <c r="B1258" s="27" t="str">
        <f>MONTH(Table1[[#This Row],[Trading Interval]])&amp; "/" &amp; DAY(Table1[[#This Row],[Trading Interval]]) &amp; "/" &amp; YEAR(Table1[[#This Row],[Trading Interval]])</f>
        <v>9/21/2018</v>
      </c>
      <c r="C1258" s="224">
        <f>CHOOSE(MONTH(Table1[[#This Row],[Date]]),1,1,1,2,2,2,3,3,3,4,4,4)</f>
        <v>3</v>
      </c>
      <c r="D1258" s="27" t="str">
        <f>TEXT(Table1[[#This Row],[Date]],"mmmm")</f>
        <v>September</v>
      </c>
      <c r="E1258" s="28">
        <v>2493.1580491749901</v>
      </c>
      <c r="F1258" s="29">
        <v>92.092500000000001</v>
      </c>
      <c r="G1258" s="30">
        <v>9</v>
      </c>
      <c r="H1258" s="30" t="s">
        <v>64</v>
      </c>
      <c r="I1258" s="262"/>
      <c r="BL1258" s="178"/>
      <c r="BM1258" s="179"/>
      <c r="BN1258" s="207"/>
      <c r="DG1258" s="178"/>
      <c r="DH1258" s="179"/>
    </row>
    <row r="1259" spans="1:112" ht="14.25" customHeight="1">
      <c r="A1259" s="27">
        <v>41903</v>
      </c>
      <c r="B1259" s="27" t="str">
        <f>MONTH(Table1[[#This Row],[Trading Interval]])&amp; "/" &amp; DAY(Table1[[#This Row],[Trading Interval]]) &amp; "/" &amp; YEAR(Table1[[#This Row],[Trading Interval]])</f>
        <v>9/22/2018</v>
      </c>
      <c r="C1259" s="224">
        <f>CHOOSE(MONTH(Table1[[#This Row],[Date]]),1,1,1,2,2,2,3,3,3,4,4,4)</f>
        <v>3</v>
      </c>
      <c r="D1259" s="27" t="str">
        <f>TEXT(Table1[[#This Row],[Date]],"mmmm")</f>
        <v>September</v>
      </c>
      <c r="E1259" s="28">
        <v>1997.42899145416</v>
      </c>
      <c r="F1259" s="29">
        <v>92.263333333333307</v>
      </c>
      <c r="G1259" s="30">
        <v>9</v>
      </c>
      <c r="H1259" s="30" t="s">
        <v>64</v>
      </c>
      <c r="I1259" s="262"/>
      <c r="BL1259" s="176"/>
      <c r="BM1259" s="177"/>
      <c r="BN1259" s="206"/>
      <c r="DG1259" s="176"/>
      <c r="DH1259" s="177"/>
    </row>
    <row r="1260" spans="1:112" ht="14.25" customHeight="1">
      <c r="A1260" s="27">
        <v>41903.5</v>
      </c>
      <c r="B1260" s="27" t="str">
        <f>MONTH(Table1[[#This Row],[Trading Interval]])&amp; "/" &amp; DAY(Table1[[#This Row],[Trading Interval]]) &amp; "/" &amp; YEAR(Table1[[#This Row],[Trading Interval]])</f>
        <v>9/22/2018</v>
      </c>
      <c r="C1260" s="224">
        <f>CHOOSE(MONTH(Table1[[#This Row],[Date]]),1,1,1,2,2,2,3,3,3,4,4,4)</f>
        <v>3</v>
      </c>
      <c r="D1260" s="27" t="str">
        <f>TEXT(Table1[[#This Row],[Date]],"mmmm")</f>
        <v>September</v>
      </c>
      <c r="E1260" s="28">
        <v>2123.2153123916601</v>
      </c>
      <c r="F1260" s="29">
        <v>93.793333333333294</v>
      </c>
      <c r="G1260" s="30">
        <v>9</v>
      </c>
      <c r="H1260" s="30" t="s">
        <v>64</v>
      </c>
      <c r="I1260" s="262"/>
      <c r="BL1260" s="178"/>
      <c r="BM1260" s="179"/>
      <c r="BN1260" s="207"/>
      <c r="DG1260" s="178"/>
      <c r="DH1260" s="179"/>
    </row>
    <row r="1261" spans="1:112" ht="14.25" customHeight="1">
      <c r="A1261" s="27">
        <v>41904</v>
      </c>
      <c r="B1261" s="27" t="str">
        <f>MONTH(Table1[[#This Row],[Trading Interval]])&amp; "/" &amp; DAY(Table1[[#This Row],[Trading Interval]]) &amp; "/" &amp; YEAR(Table1[[#This Row],[Trading Interval]])</f>
        <v>9/23/2018</v>
      </c>
      <c r="C1261" s="224">
        <f>CHOOSE(MONTH(Table1[[#This Row],[Date]]),1,1,1,2,2,2,3,3,3,4,4,4)</f>
        <v>3</v>
      </c>
      <c r="D1261" s="27" t="str">
        <f>TEXT(Table1[[#This Row],[Date]],"mmmm")</f>
        <v>September</v>
      </c>
      <c r="E1261" s="28">
        <v>1959.9531131199999</v>
      </c>
      <c r="F1261" s="29">
        <v>92.381999999999906</v>
      </c>
      <c r="G1261" s="30">
        <v>9</v>
      </c>
      <c r="H1261" s="30" t="s">
        <v>64</v>
      </c>
      <c r="I1261" s="262"/>
      <c r="BL1261" s="176"/>
      <c r="BM1261" s="177"/>
      <c r="BN1261" s="206"/>
      <c r="DG1261" s="176"/>
      <c r="DH1261" s="177"/>
    </row>
    <row r="1262" spans="1:112" ht="14.25" customHeight="1">
      <c r="A1262" s="27">
        <v>41904.5</v>
      </c>
      <c r="B1262" s="27" t="str">
        <f>MONTH(Table1[[#This Row],[Trading Interval]])&amp; "/" &amp; DAY(Table1[[#This Row],[Trading Interval]]) &amp; "/" &amp; YEAR(Table1[[#This Row],[Trading Interval]])</f>
        <v>9/23/2018</v>
      </c>
      <c r="C1262" s="224">
        <f>CHOOSE(MONTH(Table1[[#This Row],[Date]]),1,1,1,2,2,2,3,3,3,4,4,4)</f>
        <v>3</v>
      </c>
      <c r="D1262" s="27" t="str">
        <f>TEXT(Table1[[#This Row],[Date]],"mmmm")</f>
        <v>September</v>
      </c>
      <c r="E1262" s="28">
        <v>2364.44915055416</v>
      </c>
      <c r="F1262" s="29">
        <v>92.907499999999999</v>
      </c>
      <c r="G1262" s="30">
        <v>9</v>
      </c>
      <c r="H1262" s="30" t="s">
        <v>64</v>
      </c>
      <c r="I1262" s="262"/>
      <c r="BL1262" s="178"/>
      <c r="BM1262" s="179"/>
      <c r="BN1262" s="207"/>
      <c r="DG1262" s="178"/>
      <c r="DH1262" s="179"/>
    </row>
    <row r="1263" spans="1:112" ht="14.25" customHeight="1">
      <c r="A1263" s="27">
        <v>41905</v>
      </c>
      <c r="B1263" s="27" t="str">
        <f>MONTH(Table1[[#This Row],[Trading Interval]])&amp; "/" &amp; DAY(Table1[[#This Row],[Trading Interval]]) &amp; "/" &amp; YEAR(Table1[[#This Row],[Trading Interval]])</f>
        <v>9/24/2018</v>
      </c>
      <c r="C1263" s="224">
        <f>CHOOSE(MONTH(Table1[[#This Row],[Date]]),1,1,1,2,2,2,3,3,3,4,4,4)</f>
        <v>3</v>
      </c>
      <c r="D1263" s="27" t="str">
        <f>TEXT(Table1[[#This Row],[Date]],"mmmm")</f>
        <v>September</v>
      </c>
      <c r="E1263" s="28">
        <v>2248.0190105124898</v>
      </c>
      <c r="F1263" s="29">
        <v>93.206249999999997</v>
      </c>
      <c r="G1263" s="30">
        <v>9</v>
      </c>
      <c r="H1263" s="30" t="s">
        <v>64</v>
      </c>
      <c r="I1263" s="262"/>
      <c r="BL1263" s="176"/>
      <c r="BM1263" s="177"/>
      <c r="BN1263" s="206"/>
      <c r="DG1263" s="176"/>
      <c r="DH1263" s="177"/>
    </row>
    <row r="1264" spans="1:112" ht="14.25" customHeight="1">
      <c r="A1264" s="27">
        <v>41905.5</v>
      </c>
      <c r="B1264" s="27" t="str">
        <f>MONTH(Table1[[#This Row],[Trading Interval]])&amp; "/" &amp; DAY(Table1[[#This Row],[Trading Interval]]) &amp; "/" &amp; YEAR(Table1[[#This Row],[Trading Interval]])</f>
        <v>9/24/2018</v>
      </c>
      <c r="C1264" s="224">
        <f>CHOOSE(MONTH(Table1[[#This Row],[Date]]),1,1,1,2,2,2,3,3,3,4,4,4)</f>
        <v>3</v>
      </c>
      <c r="D1264" s="27" t="str">
        <f>TEXT(Table1[[#This Row],[Date]],"mmmm")</f>
        <v>September</v>
      </c>
      <c r="E1264" s="28">
        <v>2449.8866331333302</v>
      </c>
      <c r="F1264" s="29">
        <v>97.012499999999903</v>
      </c>
      <c r="G1264" s="30">
        <v>9</v>
      </c>
      <c r="H1264" s="30" t="s">
        <v>64</v>
      </c>
      <c r="I1264" s="262"/>
      <c r="BL1264" s="178"/>
      <c r="BM1264" s="179"/>
      <c r="BN1264" s="207"/>
      <c r="DG1264" s="178"/>
      <c r="DH1264" s="179"/>
    </row>
    <row r="1265" spans="1:112" ht="14.25" customHeight="1">
      <c r="A1265" s="27">
        <v>41906</v>
      </c>
      <c r="B1265" s="27" t="str">
        <f>MONTH(Table1[[#This Row],[Trading Interval]])&amp; "/" &amp; DAY(Table1[[#This Row],[Trading Interval]]) &amp; "/" &amp; YEAR(Table1[[#This Row],[Trading Interval]])</f>
        <v>9/25/2018</v>
      </c>
      <c r="C1265" s="224">
        <f>CHOOSE(MONTH(Table1[[#This Row],[Date]]),1,1,1,2,2,2,3,3,3,4,4,4)</f>
        <v>3</v>
      </c>
      <c r="D1265" s="27" t="str">
        <f>TEXT(Table1[[#This Row],[Date]],"mmmm")</f>
        <v>September</v>
      </c>
      <c r="E1265" s="28">
        <v>2096.2388598541602</v>
      </c>
      <c r="F1265" s="29">
        <v>89.178333333333299</v>
      </c>
      <c r="G1265" s="30">
        <v>9</v>
      </c>
      <c r="H1265" s="30" t="s">
        <v>64</v>
      </c>
      <c r="I1265" s="262"/>
      <c r="BL1265" s="176"/>
      <c r="BM1265" s="177"/>
      <c r="BN1265" s="206"/>
      <c r="DG1265" s="176"/>
      <c r="DH1265" s="177"/>
    </row>
    <row r="1266" spans="1:112" ht="14.25" customHeight="1">
      <c r="A1266" s="27">
        <v>41906.5</v>
      </c>
      <c r="B1266" s="27" t="str">
        <f>MONTH(Table1[[#This Row],[Trading Interval]])&amp; "/" &amp; DAY(Table1[[#This Row],[Trading Interval]]) &amp; "/" &amp; YEAR(Table1[[#This Row],[Trading Interval]])</f>
        <v>9/25/2018</v>
      </c>
      <c r="C1266" s="224">
        <f>CHOOSE(MONTH(Table1[[#This Row],[Date]]),1,1,1,2,2,2,3,3,3,4,4,4)</f>
        <v>3</v>
      </c>
      <c r="D1266" s="27" t="str">
        <f>TEXT(Table1[[#This Row],[Date]],"mmmm")</f>
        <v>September</v>
      </c>
      <c r="E1266" s="28">
        <v>2440.3553028374899</v>
      </c>
      <c r="F1266" s="29">
        <v>90.419166666666598</v>
      </c>
      <c r="G1266" s="30">
        <v>9</v>
      </c>
      <c r="H1266" s="30" t="s">
        <v>64</v>
      </c>
      <c r="I1266" s="262"/>
      <c r="BL1266" s="178"/>
      <c r="BM1266" s="179"/>
      <c r="BN1266" s="207"/>
      <c r="DG1266" s="178"/>
      <c r="DH1266" s="179"/>
    </row>
    <row r="1267" spans="1:112" ht="14.25" customHeight="1">
      <c r="A1267" s="27">
        <v>41907</v>
      </c>
      <c r="B1267" s="27" t="str">
        <f>MONTH(Table1[[#This Row],[Trading Interval]])&amp; "/" &amp; DAY(Table1[[#This Row],[Trading Interval]]) &amp; "/" &amp; YEAR(Table1[[#This Row],[Trading Interval]])</f>
        <v>9/26/2018</v>
      </c>
      <c r="C1267" s="224">
        <f>CHOOSE(MONTH(Table1[[#This Row],[Date]]),1,1,1,2,2,2,3,3,3,4,4,4)</f>
        <v>3</v>
      </c>
      <c r="D1267" s="27" t="str">
        <f>TEXT(Table1[[#This Row],[Date]],"mmmm")</f>
        <v>September</v>
      </c>
      <c r="E1267" s="28">
        <v>2174.9172505541601</v>
      </c>
      <c r="F1267" s="29">
        <v>95.5891666666666</v>
      </c>
      <c r="G1267" s="30">
        <v>9</v>
      </c>
      <c r="H1267" s="30" t="s">
        <v>64</v>
      </c>
      <c r="I1267" s="262"/>
      <c r="BL1267" s="176"/>
      <c r="BM1267" s="177"/>
      <c r="BN1267" s="206"/>
      <c r="DG1267" s="176"/>
      <c r="DH1267" s="177"/>
    </row>
    <row r="1268" spans="1:112" ht="14.25" customHeight="1">
      <c r="A1268" s="27">
        <v>41907.5</v>
      </c>
      <c r="B1268" s="27" t="str">
        <f>MONTH(Table1[[#This Row],[Trading Interval]])&amp; "/" &amp; DAY(Table1[[#This Row],[Trading Interval]]) &amp; "/" &amp; YEAR(Table1[[#This Row],[Trading Interval]])</f>
        <v>9/26/2018</v>
      </c>
      <c r="C1268" s="224">
        <f>CHOOSE(MONTH(Table1[[#This Row],[Date]]),1,1,1,2,2,2,3,3,3,4,4,4)</f>
        <v>3</v>
      </c>
      <c r="D1268" s="27" t="str">
        <f>TEXT(Table1[[#This Row],[Date]],"mmmm")</f>
        <v>September</v>
      </c>
      <c r="E1268" s="28">
        <v>2413.5105322916602</v>
      </c>
      <c r="F1268" s="29">
        <v>97.796666666666596</v>
      </c>
      <c r="G1268" s="30">
        <v>9</v>
      </c>
      <c r="H1268" s="30" t="s">
        <v>64</v>
      </c>
      <c r="I1268" s="262"/>
      <c r="BL1268" s="178"/>
      <c r="BM1268" s="179"/>
      <c r="BN1268" s="207"/>
      <c r="DG1268" s="178"/>
      <c r="DH1268" s="179"/>
    </row>
    <row r="1269" spans="1:112" ht="14.25" customHeight="1">
      <c r="A1269" s="27">
        <v>41908</v>
      </c>
      <c r="B1269" s="27" t="str">
        <f>MONTH(Table1[[#This Row],[Trading Interval]])&amp; "/" &amp; DAY(Table1[[#This Row],[Trading Interval]]) &amp; "/" &amp; YEAR(Table1[[#This Row],[Trading Interval]])</f>
        <v>9/27/2018</v>
      </c>
      <c r="C1269" s="224">
        <f>CHOOSE(MONTH(Table1[[#This Row],[Date]]),1,1,1,2,2,2,3,3,3,4,4,4)</f>
        <v>3</v>
      </c>
      <c r="D1269" s="27" t="str">
        <f>TEXT(Table1[[#This Row],[Date]],"mmmm")</f>
        <v>September</v>
      </c>
      <c r="E1269" s="28">
        <v>2185.6362948291599</v>
      </c>
      <c r="F1269" s="29">
        <v>93.211666666666602</v>
      </c>
      <c r="G1269" s="30">
        <v>9</v>
      </c>
      <c r="H1269" s="30" t="s">
        <v>64</v>
      </c>
      <c r="I1269" s="262"/>
      <c r="BL1269" s="176"/>
      <c r="BM1269" s="177"/>
      <c r="BN1269" s="206"/>
      <c r="DG1269" s="176"/>
      <c r="DH1269" s="177"/>
    </row>
    <row r="1270" spans="1:112" ht="14.25" customHeight="1">
      <c r="A1270" s="27">
        <v>41908.5</v>
      </c>
      <c r="B1270" s="27" t="str">
        <f>MONTH(Table1[[#This Row],[Trading Interval]])&amp; "/" &amp; DAY(Table1[[#This Row],[Trading Interval]]) &amp; "/" &amp; YEAR(Table1[[#This Row],[Trading Interval]])</f>
        <v>9/27/2018</v>
      </c>
      <c r="C1270" s="224">
        <f>CHOOSE(MONTH(Table1[[#This Row],[Date]]),1,1,1,2,2,2,3,3,3,4,4,4)</f>
        <v>3</v>
      </c>
      <c r="D1270" s="27" t="str">
        <f>TEXT(Table1[[#This Row],[Date]],"mmmm")</f>
        <v>September</v>
      </c>
      <c r="E1270" s="28">
        <v>2488.2033734500001</v>
      </c>
      <c r="F1270" s="29">
        <v>92.63</v>
      </c>
      <c r="G1270" s="30">
        <v>9</v>
      </c>
      <c r="H1270" s="30" t="s">
        <v>64</v>
      </c>
      <c r="I1270" s="262"/>
      <c r="BL1270" s="178"/>
      <c r="BM1270" s="179"/>
      <c r="BN1270" s="207"/>
      <c r="DG1270" s="178"/>
      <c r="DH1270" s="179"/>
    </row>
    <row r="1271" spans="1:112" ht="14.25" customHeight="1">
      <c r="A1271" s="27">
        <v>41909</v>
      </c>
      <c r="B1271" s="27" t="str">
        <f>MONTH(Table1[[#This Row],[Trading Interval]])&amp; "/" &amp; DAY(Table1[[#This Row],[Trading Interval]]) &amp; "/" &amp; YEAR(Table1[[#This Row],[Trading Interval]])</f>
        <v>9/28/2018</v>
      </c>
      <c r="C1271" s="224">
        <f>CHOOSE(MONTH(Table1[[#This Row],[Date]]),1,1,1,2,2,2,3,3,3,4,4,4)</f>
        <v>3</v>
      </c>
      <c r="D1271" s="27" t="str">
        <f>TEXT(Table1[[#This Row],[Date]],"mmmm")</f>
        <v>September</v>
      </c>
      <c r="E1271" s="28">
        <v>2231.6066298124902</v>
      </c>
      <c r="F1271" s="29">
        <v>93.126666666666594</v>
      </c>
      <c r="G1271" s="30">
        <v>9</v>
      </c>
      <c r="H1271" s="30" t="s">
        <v>64</v>
      </c>
      <c r="I1271" s="262"/>
      <c r="BL1271" s="176"/>
      <c r="BM1271" s="177"/>
      <c r="BN1271" s="206"/>
      <c r="DG1271" s="176"/>
      <c r="DH1271" s="177"/>
    </row>
    <row r="1272" spans="1:112" ht="14.25" customHeight="1">
      <c r="A1272" s="27">
        <v>41909.5</v>
      </c>
      <c r="B1272" s="27" t="str">
        <f>MONTH(Table1[[#This Row],[Trading Interval]])&amp; "/" &amp; DAY(Table1[[#This Row],[Trading Interval]]) &amp; "/" &amp; YEAR(Table1[[#This Row],[Trading Interval]])</f>
        <v>9/28/2018</v>
      </c>
      <c r="C1272" s="224">
        <f>CHOOSE(MONTH(Table1[[#This Row],[Date]]),1,1,1,2,2,2,3,3,3,4,4,4)</f>
        <v>3</v>
      </c>
      <c r="D1272" s="27" t="str">
        <f>TEXT(Table1[[#This Row],[Date]],"mmmm")</f>
        <v>September</v>
      </c>
      <c r="E1272" s="28">
        <v>2409.3805057374898</v>
      </c>
      <c r="F1272" s="29">
        <v>94.182499999999905</v>
      </c>
      <c r="G1272" s="30">
        <v>9</v>
      </c>
      <c r="H1272" s="30" t="s">
        <v>64</v>
      </c>
      <c r="I1272" s="262"/>
      <c r="BL1272" s="178"/>
      <c r="BM1272" s="179"/>
      <c r="BN1272" s="207"/>
      <c r="DG1272" s="178"/>
      <c r="DH1272" s="179"/>
    </row>
    <row r="1273" spans="1:112" ht="14.25" customHeight="1">
      <c r="A1273" s="27">
        <v>41910</v>
      </c>
      <c r="B1273" s="27" t="str">
        <f>MONTH(Table1[[#This Row],[Trading Interval]])&amp; "/" &amp; DAY(Table1[[#This Row],[Trading Interval]]) &amp; "/" &amp; YEAR(Table1[[#This Row],[Trading Interval]])</f>
        <v>9/29/2018</v>
      </c>
      <c r="C1273" s="224">
        <f>CHOOSE(MONTH(Table1[[#This Row],[Date]]),1,1,1,2,2,2,3,3,3,4,4,4)</f>
        <v>3</v>
      </c>
      <c r="D1273" s="27" t="str">
        <f>TEXT(Table1[[#This Row],[Date]],"mmmm")</f>
        <v>September</v>
      </c>
      <c r="E1273" s="28">
        <v>1921.2692918958301</v>
      </c>
      <c r="F1273" s="29">
        <v>92.816666666666606</v>
      </c>
      <c r="G1273" s="30">
        <v>9</v>
      </c>
      <c r="H1273" s="30" t="s">
        <v>64</v>
      </c>
      <c r="I1273" s="262"/>
      <c r="BL1273" s="176"/>
      <c r="BM1273" s="177"/>
      <c r="BN1273" s="206"/>
      <c r="DG1273" s="176"/>
      <c r="DH1273" s="177"/>
    </row>
    <row r="1274" spans="1:112" ht="14.25" customHeight="1">
      <c r="A1274" s="27">
        <v>41910.5</v>
      </c>
      <c r="B1274" s="27" t="str">
        <f>MONTH(Table1[[#This Row],[Trading Interval]])&amp; "/" &amp; DAY(Table1[[#This Row],[Trading Interval]]) &amp; "/" &amp; YEAR(Table1[[#This Row],[Trading Interval]])</f>
        <v>9/29/2018</v>
      </c>
      <c r="C1274" s="224">
        <f>CHOOSE(MONTH(Table1[[#This Row],[Date]]),1,1,1,2,2,2,3,3,3,4,4,4)</f>
        <v>3</v>
      </c>
      <c r="D1274" s="27" t="str">
        <f>TEXT(Table1[[#This Row],[Date]],"mmmm")</f>
        <v>September</v>
      </c>
      <c r="E1274" s="28">
        <v>2087.1779811166598</v>
      </c>
      <c r="F1274" s="29">
        <v>89.649166666666602</v>
      </c>
      <c r="G1274" s="30">
        <v>9</v>
      </c>
      <c r="H1274" s="30" t="s">
        <v>64</v>
      </c>
      <c r="I1274" s="262"/>
      <c r="BL1274" s="178"/>
      <c r="BM1274" s="179"/>
      <c r="BN1274" s="207"/>
      <c r="DG1274" s="178"/>
      <c r="DH1274" s="179"/>
    </row>
    <row r="1275" spans="1:112" ht="14.25" customHeight="1">
      <c r="A1275" s="27">
        <v>41911</v>
      </c>
      <c r="B1275" s="27" t="str">
        <f>MONTH(Table1[[#This Row],[Trading Interval]])&amp; "/" &amp; DAY(Table1[[#This Row],[Trading Interval]]) &amp; "/" &amp; YEAR(Table1[[#This Row],[Trading Interval]])</f>
        <v>9/30/2018</v>
      </c>
      <c r="C1275" s="224">
        <f>CHOOSE(MONTH(Table1[[#This Row],[Date]]),1,1,1,2,2,2,3,3,3,4,4,4)</f>
        <v>3</v>
      </c>
      <c r="D1275" s="27" t="str">
        <f>TEXT(Table1[[#This Row],[Date]],"mmmm")</f>
        <v>September</v>
      </c>
      <c r="E1275" s="28">
        <v>1892.1575970958299</v>
      </c>
      <c r="F1275" s="29">
        <v>89.694999999999993</v>
      </c>
      <c r="G1275" s="30">
        <v>9</v>
      </c>
      <c r="H1275" s="30" t="s">
        <v>64</v>
      </c>
      <c r="I1275" s="262"/>
      <c r="BL1275" s="176"/>
      <c r="BM1275" s="177"/>
      <c r="BN1275" s="206"/>
      <c r="DG1275" s="176"/>
      <c r="DH1275" s="177"/>
    </row>
    <row r="1276" spans="1:112" ht="14.25" customHeight="1">
      <c r="A1276" s="27">
        <v>41911.5</v>
      </c>
      <c r="B1276" s="27" t="str">
        <f>MONTH(Table1[[#This Row],[Trading Interval]])&amp; "/" &amp; DAY(Table1[[#This Row],[Trading Interval]]) &amp; "/" &amp; YEAR(Table1[[#This Row],[Trading Interval]])</f>
        <v>9/30/2018</v>
      </c>
      <c r="C1276" s="224">
        <f>CHOOSE(MONTH(Table1[[#This Row],[Date]]),1,1,1,2,2,2,3,3,3,4,4,4)</f>
        <v>3</v>
      </c>
      <c r="D1276" s="27" t="str">
        <f>TEXT(Table1[[#This Row],[Date]],"mmmm")</f>
        <v>September</v>
      </c>
      <c r="E1276" s="28">
        <v>2173.0139887708301</v>
      </c>
      <c r="F1276" s="29">
        <v>90.165000000000006</v>
      </c>
      <c r="G1276" s="30">
        <v>9</v>
      </c>
      <c r="H1276" s="30" t="s">
        <v>64</v>
      </c>
      <c r="I1276" s="262"/>
      <c r="BL1276" s="178"/>
      <c r="BM1276" s="179"/>
      <c r="BN1276" s="207"/>
      <c r="DG1276" s="178"/>
      <c r="DH1276" s="179"/>
    </row>
    <row r="1277" spans="1:112" ht="14.25" customHeight="1">
      <c r="A1277" s="27">
        <v>41912</v>
      </c>
      <c r="B1277" s="27" t="str">
        <f>MONTH(Table1[[#This Row],[Trading Interval]])&amp; "/" &amp; DAY(Table1[[#This Row],[Trading Interval]]) &amp; "/" &amp; YEAR(Table1[[#This Row],[Trading Interval]])</f>
        <v>10/1/2018</v>
      </c>
      <c r="C1277" s="224">
        <f>CHOOSE(MONTH(Table1[[#This Row],[Date]]),1,1,1,2,2,2,3,3,3,4,4,4)</f>
        <v>4</v>
      </c>
      <c r="D1277" s="27" t="str">
        <f>TEXT(Table1[[#This Row],[Date]],"mmmm")</f>
        <v>October</v>
      </c>
      <c r="E1277" s="28">
        <v>1895.0546239416601</v>
      </c>
      <c r="F1277" s="29">
        <v>92.224999999999994</v>
      </c>
      <c r="G1277" s="30">
        <v>9</v>
      </c>
      <c r="H1277" s="30" t="s">
        <v>64</v>
      </c>
      <c r="I1277" s="262"/>
      <c r="BL1277" s="176"/>
      <c r="BM1277" s="177"/>
      <c r="BN1277" s="206"/>
      <c r="DG1277" s="176"/>
      <c r="DH1277" s="177"/>
    </row>
    <row r="1278" spans="1:112" ht="14.25" customHeight="1">
      <c r="A1278" s="27">
        <v>41912.5</v>
      </c>
      <c r="B1278" s="27" t="str">
        <f>MONTH(Table1[[#This Row],[Trading Interval]])&amp; "/" &amp; DAY(Table1[[#This Row],[Trading Interval]]) &amp; "/" &amp; YEAR(Table1[[#This Row],[Trading Interval]])</f>
        <v>10/1/2018</v>
      </c>
      <c r="C1278" s="224">
        <f>CHOOSE(MONTH(Table1[[#This Row],[Date]]),1,1,1,2,2,2,3,3,3,4,4,4)</f>
        <v>4</v>
      </c>
      <c r="D1278" s="27" t="str">
        <f>TEXT(Table1[[#This Row],[Date]],"mmmm")</f>
        <v>October</v>
      </c>
      <c r="E1278" s="28">
        <v>2193.5688543291599</v>
      </c>
      <c r="F1278" s="29">
        <v>91.504999999999995</v>
      </c>
      <c r="G1278" s="30">
        <v>9</v>
      </c>
      <c r="H1278" s="30" t="s">
        <v>64</v>
      </c>
      <c r="I1278" s="262"/>
      <c r="BL1278" s="178"/>
      <c r="BM1278" s="179"/>
      <c r="BN1278" s="207"/>
      <c r="DG1278" s="178"/>
      <c r="DH1278" s="179"/>
    </row>
    <row r="1279" spans="1:112" ht="14.25" customHeight="1">
      <c r="A1279" s="27">
        <v>41913</v>
      </c>
      <c r="B1279" s="27" t="str">
        <f>MONTH(Table1[[#This Row],[Trading Interval]])&amp; "/" &amp; DAY(Table1[[#This Row],[Trading Interval]]) &amp; "/" &amp; YEAR(Table1[[#This Row],[Trading Interval]])</f>
        <v>10/2/2018</v>
      </c>
      <c r="C1279" s="224">
        <f>CHOOSE(MONTH(Table1[[#This Row],[Date]]),1,1,1,2,2,2,3,3,3,4,4,4)</f>
        <v>4</v>
      </c>
      <c r="D1279" s="27" t="str">
        <f>TEXT(Table1[[#This Row],[Date]],"mmmm")</f>
        <v>October</v>
      </c>
      <c r="E1279" s="28">
        <v>2045.4487360916601</v>
      </c>
      <c r="F1279" s="29">
        <v>95.185833333333306</v>
      </c>
      <c r="G1279" s="30">
        <v>10</v>
      </c>
      <c r="H1279" s="30" t="s">
        <v>64</v>
      </c>
      <c r="I1279" s="262"/>
      <c r="BL1279" s="176"/>
      <c r="BM1279" s="177"/>
      <c r="BN1279" s="206"/>
      <c r="DG1279" s="176"/>
      <c r="DH1279" s="177"/>
    </row>
    <row r="1280" spans="1:112" ht="14.25" customHeight="1">
      <c r="A1280" s="27">
        <v>41913.5</v>
      </c>
      <c r="B1280" s="27" t="str">
        <f>MONTH(Table1[[#This Row],[Trading Interval]])&amp; "/" &amp; DAY(Table1[[#This Row],[Trading Interval]]) &amp; "/" &amp; YEAR(Table1[[#This Row],[Trading Interval]])</f>
        <v>10/2/2018</v>
      </c>
      <c r="C1280" s="224">
        <f>CHOOSE(MONTH(Table1[[#This Row],[Date]]),1,1,1,2,2,2,3,3,3,4,4,4)</f>
        <v>4</v>
      </c>
      <c r="D1280" s="27" t="str">
        <f>TEXT(Table1[[#This Row],[Date]],"mmmm")</f>
        <v>October</v>
      </c>
      <c r="E1280" s="28">
        <v>2551.9848045416602</v>
      </c>
      <c r="F1280" s="29">
        <v>92.634166666666601</v>
      </c>
      <c r="G1280" s="30">
        <v>10</v>
      </c>
      <c r="H1280" s="30" t="s">
        <v>64</v>
      </c>
      <c r="I1280" s="262"/>
      <c r="BL1280" s="178"/>
      <c r="BM1280" s="179"/>
      <c r="BN1280" s="207"/>
      <c r="DG1280" s="178"/>
      <c r="DH1280" s="179"/>
    </row>
    <row r="1281" spans="1:112" ht="14.25" customHeight="1">
      <c r="A1281" s="27">
        <v>41914</v>
      </c>
      <c r="B1281" s="27" t="str">
        <f>MONTH(Table1[[#This Row],[Trading Interval]])&amp; "/" &amp; DAY(Table1[[#This Row],[Trading Interval]]) &amp; "/" &amp; YEAR(Table1[[#This Row],[Trading Interval]])</f>
        <v>10/3/2018</v>
      </c>
      <c r="C1281" s="224">
        <f>CHOOSE(MONTH(Table1[[#This Row],[Date]]),1,1,1,2,2,2,3,3,3,4,4,4)</f>
        <v>4</v>
      </c>
      <c r="D1281" s="27" t="str">
        <f>TEXT(Table1[[#This Row],[Date]],"mmmm")</f>
        <v>October</v>
      </c>
      <c r="E1281" s="28">
        <v>2031.1868413249899</v>
      </c>
      <c r="F1281" s="29">
        <v>91.8541666666666</v>
      </c>
      <c r="G1281" s="30">
        <v>10</v>
      </c>
      <c r="H1281" s="30" t="s">
        <v>64</v>
      </c>
      <c r="I1281" s="262"/>
      <c r="BL1281" s="176"/>
      <c r="BM1281" s="177"/>
      <c r="BN1281" s="206"/>
      <c r="DG1281" s="176"/>
      <c r="DH1281" s="177"/>
    </row>
    <row r="1282" spans="1:112" ht="14.25" customHeight="1">
      <c r="A1282" s="27">
        <v>41914.5</v>
      </c>
      <c r="B1282" s="27" t="str">
        <f>MONTH(Table1[[#This Row],[Trading Interval]])&amp; "/" &amp; DAY(Table1[[#This Row],[Trading Interval]]) &amp; "/" &amp; YEAR(Table1[[#This Row],[Trading Interval]])</f>
        <v>10/3/2018</v>
      </c>
      <c r="C1282" s="224">
        <f>CHOOSE(MONTH(Table1[[#This Row],[Date]]),1,1,1,2,2,2,3,3,3,4,4,4)</f>
        <v>4</v>
      </c>
      <c r="D1282" s="27" t="str">
        <f>TEXT(Table1[[#This Row],[Date]],"mmmm")</f>
        <v>October</v>
      </c>
      <c r="E1282" s="28">
        <v>2302.8370136041599</v>
      </c>
      <c r="F1282" s="29">
        <v>88.734166666666596</v>
      </c>
      <c r="G1282" s="30">
        <v>10</v>
      </c>
      <c r="H1282" s="30" t="s">
        <v>64</v>
      </c>
      <c r="I1282" s="262"/>
      <c r="BL1282" s="178"/>
      <c r="BM1282" s="179"/>
      <c r="BN1282" s="207"/>
      <c r="DG1282" s="178"/>
      <c r="DH1282" s="179"/>
    </row>
    <row r="1283" spans="1:112" ht="14.25" customHeight="1">
      <c r="A1283" s="27">
        <v>41915</v>
      </c>
      <c r="B1283" s="27" t="str">
        <f>MONTH(Table1[[#This Row],[Trading Interval]])&amp; "/" &amp; DAY(Table1[[#This Row],[Trading Interval]]) &amp; "/" &amp; YEAR(Table1[[#This Row],[Trading Interval]])</f>
        <v>10/4/2018</v>
      </c>
      <c r="C1283" s="224">
        <f>CHOOSE(MONTH(Table1[[#This Row],[Date]]),1,1,1,2,2,2,3,3,3,4,4,4)</f>
        <v>4</v>
      </c>
      <c r="D1283" s="27" t="str">
        <f>TEXT(Table1[[#This Row],[Date]],"mmmm")</f>
        <v>October</v>
      </c>
      <c r="E1283" s="28">
        <v>2265.20051680714</v>
      </c>
      <c r="F1283" s="29">
        <v>97.854285714285695</v>
      </c>
      <c r="G1283" s="30">
        <v>10</v>
      </c>
      <c r="H1283" s="30" t="s">
        <v>64</v>
      </c>
      <c r="I1283" s="262"/>
      <c r="BL1283" s="176"/>
      <c r="BM1283" s="177"/>
      <c r="BN1283" s="206"/>
      <c r="DG1283" s="176"/>
      <c r="DH1283" s="177"/>
    </row>
    <row r="1284" spans="1:112" ht="14.25" customHeight="1">
      <c r="A1284" s="27">
        <v>41915.5</v>
      </c>
      <c r="B1284" s="27" t="str">
        <f>MONTH(Table1[[#This Row],[Trading Interval]])&amp; "/" &amp; DAY(Table1[[#This Row],[Trading Interval]]) &amp; "/" &amp; YEAR(Table1[[#This Row],[Trading Interval]])</f>
        <v>10/4/2018</v>
      </c>
      <c r="C1284" s="224">
        <f>CHOOSE(MONTH(Table1[[#This Row],[Date]]),1,1,1,2,2,2,3,3,3,4,4,4)</f>
        <v>4</v>
      </c>
      <c r="D1284" s="27" t="str">
        <f>TEXT(Table1[[#This Row],[Date]],"mmmm")</f>
        <v>October</v>
      </c>
      <c r="E1284" s="28">
        <v>2274.5985309624898</v>
      </c>
      <c r="F1284" s="29">
        <v>90.266666666666595</v>
      </c>
      <c r="G1284" s="30">
        <v>10</v>
      </c>
      <c r="H1284" s="30" t="s">
        <v>64</v>
      </c>
      <c r="I1284" s="262"/>
      <c r="BL1284" s="178"/>
      <c r="BM1284" s="179"/>
      <c r="BN1284" s="207"/>
      <c r="DG1284" s="178"/>
      <c r="DH1284" s="179"/>
    </row>
    <row r="1285" spans="1:112" ht="14.25" customHeight="1">
      <c r="A1285" s="27">
        <v>41916</v>
      </c>
      <c r="B1285" s="27" t="str">
        <f>MONTH(Table1[[#This Row],[Trading Interval]])&amp; "/" &amp; DAY(Table1[[#This Row],[Trading Interval]]) &amp; "/" &amp; YEAR(Table1[[#This Row],[Trading Interval]])</f>
        <v>10/5/2018</v>
      </c>
      <c r="C1285" s="224">
        <f>CHOOSE(MONTH(Table1[[#This Row],[Date]]),1,1,1,2,2,2,3,3,3,4,4,4)</f>
        <v>4</v>
      </c>
      <c r="D1285" s="27" t="str">
        <f>TEXT(Table1[[#This Row],[Date]],"mmmm")</f>
        <v>October</v>
      </c>
      <c r="E1285" s="28">
        <v>2135.9982475583301</v>
      </c>
      <c r="F1285" s="29">
        <v>93.316666666666606</v>
      </c>
      <c r="G1285" s="30">
        <v>10</v>
      </c>
      <c r="H1285" s="30" t="s">
        <v>64</v>
      </c>
      <c r="I1285" s="262"/>
      <c r="BL1285" s="176"/>
      <c r="BM1285" s="177"/>
      <c r="BN1285" s="206"/>
      <c r="DG1285" s="176"/>
      <c r="DH1285" s="177"/>
    </row>
    <row r="1286" spans="1:112" ht="14.25" customHeight="1">
      <c r="A1286" s="27">
        <v>41916.5</v>
      </c>
      <c r="B1286" s="27" t="str">
        <f>MONTH(Table1[[#This Row],[Trading Interval]])&amp; "/" &amp; DAY(Table1[[#This Row],[Trading Interval]]) &amp; "/" &amp; YEAR(Table1[[#This Row],[Trading Interval]])</f>
        <v>10/5/2018</v>
      </c>
      <c r="C1286" s="224">
        <f>CHOOSE(MONTH(Table1[[#This Row],[Date]]),1,1,1,2,2,2,3,3,3,4,4,4)</f>
        <v>4</v>
      </c>
      <c r="D1286" s="27" t="str">
        <f>TEXT(Table1[[#This Row],[Date]],"mmmm")</f>
        <v>October</v>
      </c>
      <c r="E1286" s="28">
        <v>2375.1063702249899</v>
      </c>
      <c r="F1286" s="29">
        <v>91.059166666666599</v>
      </c>
      <c r="G1286" s="30">
        <v>10</v>
      </c>
      <c r="H1286" s="30" t="s">
        <v>64</v>
      </c>
      <c r="I1286" s="262"/>
      <c r="BL1286" s="178"/>
      <c r="BM1286" s="179"/>
      <c r="BN1286" s="207"/>
      <c r="DG1286" s="178"/>
      <c r="DH1286" s="179"/>
    </row>
    <row r="1287" spans="1:112" ht="14.25" customHeight="1">
      <c r="A1287" s="27">
        <v>41917</v>
      </c>
      <c r="B1287" s="27" t="str">
        <f>MONTH(Table1[[#This Row],[Trading Interval]])&amp; "/" &amp; DAY(Table1[[#This Row],[Trading Interval]]) &amp; "/" &amp; YEAR(Table1[[#This Row],[Trading Interval]])</f>
        <v>10/6/2018</v>
      </c>
      <c r="C1287" s="224">
        <f>CHOOSE(MONTH(Table1[[#This Row],[Date]]),1,1,1,2,2,2,3,3,3,4,4,4)</f>
        <v>4</v>
      </c>
      <c r="D1287" s="27" t="str">
        <f>TEXT(Table1[[#This Row],[Date]],"mmmm")</f>
        <v>October</v>
      </c>
      <c r="E1287" s="28">
        <v>2001.9841070999901</v>
      </c>
      <c r="F1287" s="29">
        <v>96.3808333333333</v>
      </c>
      <c r="G1287" s="30">
        <v>10</v>
      </c>
      <c r="H1287" s="30" t="s">
        <v>64</v>
      </c>
      <c r="I1287" s="262"/>
      <c r="BL1287" s="176"/>
      <c r="BM1287" s="177"/>
      <c r="BN1287" s="206"/>
      <c r="DG1287" s="176"/>
      <c r="DH1287" s="177"/>
    </row>
    <row r="1288" spans="1:112" ht="14.25" customHeight="1">
      <c r="A1288" s="27">
        <v>41917.5</v>
      </c>
      <c r="B1288" s="27" t="str">
        <f>MONTH(Table1[[#This Row],[Trading Interval]])&amp; "/" &amp; DAY(Table1[[#This Row],[Trading Interval]]) &amp; "/" &amp; YEAR(Table1[[#This Row],[Trading Interval]])</f>
        <v>10/6/2018</v>
      </c>
      <c r="C1288" s="224">
        <f>CHOOSE(MONTH(Table1[[#This Row],[Date]]),1,1,1,2,2,2,3,3,3,4,4,4)</f>
        <v>4</v>
      </c>
      <c r="D1288" s="27" t="str">
        <f>TEXT(Table1[[#This Row],[Date]],"mmmm")</f>
        <v>October</v>
      </c>
      <c r="E1288" s="28">
        <v>2222.6508015458298</v>
      </c>
      <c r="F1288" s="29">
        <v>94.445833333333297</v>
      </c>
      <c r="G1288" s="30">
        <v>10</v>
      </c>
      <c r="H1288" s="30" t="s">
        <v>64</v>
      </c>
      <c r="I1288" s="262"/>
      <c r="BL1288" s="178"/>
      <c r="BM1288" s="179"/>
      <c r="BN1288" s="207"/>
      <c r="DG1288" s="178"/>
      <c r="DH1288" s="179"/>
    </row>
    <row r="1289" spans="1:112" ht="14.25" customHeight="1">
      <c r="A1289" s="27">
        <v>41918</v>
      </c>
      <c r="B1289" s="27" t="str">
        <f>MONTH(Table1[[#This Row],[Trading Interval]])&amp; "/" &amp; DAY(Table1[[#This Row],[Trading Interval]]) &amp; "/" &amp; YEAR(Table1[[#This Row],[Trading Interval]])</f>
        <v>10/7/2018</v>
      </c>
      <c r="C1289" s="224">
        <f>CHOOSE(MONTH(Table1[[#This Row],[Date]]),1,1,1,2,2,2,3,3,3,4,4,4)</f>
        <v>4</v>
      </c>
      <c r="D1289" s="27" t="str">
        <f>TEXT(Table1[[#This Row],[Date]],"mmmm")</f>
        <v>October</v>
      </c>
      <c r="E1289" s="28">
        <v>1869.44751362083</v>
      </c>
      <c r="F1289" s="29">
        <v>89.991666666666603</v>
      </c>
      <c r="G1289" s="30">
        <v>10</v>
      </c>
      <c r="H1289" s="30" t="s">
        <v>64</v>
      </c>
      <c r="I1289" s="262"/>
      <c r="BL1289" s="176"/>
      <c r="BM1289" s="177"/>
      <c r="BN1289" s="206"/>
      <c r="DG1289" s="176"/>
      <c r="DH1289" s="177"/>
    </row>
    <row r="1290" spans="1:112" ht="14.25" customHeight="1">
      <c r="A1290" s="27">
        <v>41918.5</v>
      </c>
      <c r="B1290" s="27" t="str">
        <f>MONTH(Table1[[#This Row],[Trading Interval]])&amp; "/" &amp; DAY(Table1[[#This Row],[Trading Interval]]) &amp; "/" &amp; YEAR(Table1[[#This Row],[Trading Interval]])</f>
        <v>10/7/2018</v>
      </c>
      <c r="C1290" s="224">
        <f>CHOOSE(MONTH(Table1[[#This Row],[Date]]),1,1,1,2,2,2,3,3,3,4,4,4)</f>
        <v>4</v>
      </c>
      <c r="D1290" s="27" t="str">
        <f>TEXT(Table1[[#This Row],[Date]],"mmmm")</f>
        <v>October</v>
      </c>
      <c r="E1290" s="28">
        <v>2031.8905010416599</v>
      </c>
      <c r="F1290" s="29">
        <v>93.043333333333294</v>
      </c>
      <c r="G1290" s="30">
        <v>10</v>
      </c>
      <c r="H1290" s="30" t="s">
        <v>64</v>
      </c>
      <c r="I1290" s="262"/>
      <c r="BL1290" s="178"/>
      <c r="BM1290" s="179"/>
      <c r="BN1290" s="207"/>
      <c r="DG1290" s="178"/>
      <c r="DH1290" s="179"/>
    </row>
    <row r="1291" spans="1:112" ht="14.25" customHeight="1">
      <c r="A1291" s="27">
        <v>41919</v>
      </c>
      <c r="B1291" s="27" t="str">
        <f>MONTH(Table1[[#This Row],[Trading Interval]])&amp; "/" &amp; DAY(Table1[[#This Row],[Trading Interval]]) &amp; "/" &amp; YEAR(Table1[[#This Row],[Trading Interval]])</f>
        <v>10/8/2018</v>
      </c>
      <c r="C1291" s="224">
        <f>CHOOSE(MONTH(Table1[[#This Row],[Date]]),1,1,1,2,2,2,3,3,3,4,4,4)</f>
        <v>4</v>
      </c>
      <c r="D1291" s="27" t="str">
        <f>TEXT(Table1[[#This Row],[Date]],"mmmm")</f>
        <v>October</v>
      </c>
      <c r="E1291" s="28">
        <v>2070.8754603000002</v>
      </c>
      <c r="F1291" s="29">
        <v>92.8</v>
      </c>
      <c r="G1291" s="30">
        <v>10</v>
      </c>
      <c r="H1291" s="30" t="s">
        <v>64</v>
      </c>
      <c r="I1291" s="262"/>
      <c r="BL1291" s="176"/>
      <c r="BM1291" s="177"/>
      <c r="BN1291" s="206"/>
      <c r="DG1291" s="176"/>
      <c r="DH1291" s="177"/>
    </row>
    <row r="1292" spans="1:112" ht="14.25" customHeight="1">
      <c r="A1292" s="27">
        <v>41919.5</v>
      </c>
      <c r="B1292" s="27" t="str">
        <f>MONTH(Table1[[#This Row],[Trading Interval]])&amp; "/" &amp; DAY(Table1[[#This Row],[Trading Interval]]) &amp; "/" &amp; YEAR(Table1[[#This Row],[Trading Interval]])</f>
        <v>10/8/2018</v>
      </c>
      <c r="C1292" s="224">
        <f>CHOOSE(MONTH(Table1[[#This Row],[Date]]),1,1,1,2,2,2,3,3,3,4,4,4)</f>
        <v>4</v>
      </c>
      <c r="D1292" s="27" t="str">
        <f>TEXT(Table1[[#This Row],[Date]],"mmmm")</f>
        <v>October</v>
      </c>
      <c r="E1292" s="28">
        <v>2413.41911486249</v>
      </c>
      <c r="F1292" s="29">
        <v>92.62</v>
      </c>
      <c r="G1292" s="30">
        <v>10</v>
      </c>
      <c r="H1292" s="30" t="s">
        <v>64</v>
      </c>
      <c r="I1292" s="262"/>
      <c r="BL1292" s="178"/>
      <c r="BM1292" s="179"/>
      <c r="BN1292" s="207"/>
      <c r="DG1292" s="178"/>
      <c r="DH1292" s="179"/>
    </row>
    <row r="1293" spans="1:112" ht="14.25" customHeight="1">
      <c r="A1293" s="27">
        <v>41920</v>
      </c>
      <c r="B1293" s="27" t="str">
        <f>MONTH(Table1[[#This Row],[Trading Interval]])&amp; "/" &amp; DAY(Table1[[#This Row],[Trading Interval]]) &amp; "/" &amp; YEAR(Table1[[#This Row],[Trading Interval]])</f>
        <v>10/9/2018</v>
      </c>
      <c r="C1293" s="224">
        <f>CHOOSE(MONTH(Table1[[#This Row],[Date]]),1,1,1,2,2,2,3,3,3,4,4,4)</f>
        <v>4</v>
      </c>
      <c r="D1293" s="27" t="str">
        <f>TEXT(Table1[[#This Row],[Date]],"mmmm")</f>
        <v>October</v>
      </c>
      <c r="E1293" s="28">
        <v>2139.0103975458301</v>
      </c>
      <c r="F1293" s="29">
        <v>89.626666666666594</v>
      </c>
      <c r="G1293" s="30">
        <v>10</v>
      </c>
      <c r="H1293" s="30" t="s">
        <v>64</v>
      </c>
      <c r="I1293" s="262"/>
      <c r="BL1293" s="176"/>
      <c r="BM1293" s="177"/>
      <c r="BN1293" s="206"/>
      <c r="DG1293" s="176"/>
      <c r="DH1293" s="177"/>
    </row>
    <row r="1294" spans="1:112" ht="14.25" customHeight="1">
      <c r="A1294" s="27">
        <v>41920.5</v>
      </c>
      <c r="B1294" s="27" t="str">
        <f>MONTH(Table1[[#This Row],[Trading Interval]])&amp; "/" &amp; DAY(Table1[[#This Row],[Trading Interval]]) &amp; "/" &amp; YEAR(Table1[[#This Row],[Trading Interval]])</f>
        <v>10/9/2018</v>
      </c>
      <c r="C1294" s="224">
        <f>CHOOSE(MONTH(Table1[[#This Row],[Date]]),1,1,1,2,2,2,3,3,3,4,4,4)</f>
        <v>4</v>
      </c>
      <c r="D1294" s="27" t="str">
        <f>TEXT(Table1[[#This Row],[Date]],"mmmm")</f>
        <v>October</v>
      </c>
      <c r="E1294" s="28">
        <v>2448.6224742749901</v>
      </c>
      <c r="F1294" s="29">
        <v>96.4433333333333</v>
      </c>
      <c r="G1294" s="30">
        <v>10</v>
      </c>
      <c r="H1294" s="30" t="s">
        <v>64</v>
      </c>
      <c r="I1294" s="262"/>
      <c r="BL1294" s="178"/>
      <c r="BM1294" s="179"/>
      <c r="BN1294" s="207"/>
      <c r="DG1294" s="178"/>
      <c r="DH1294" s="179"/>
    </row>
    <row r="1295" spans="1:112" ht="14.25" customHeight="1">
      <c r="A1295" s="27">
        <v>41921</v>
      </c>
      <c r="B1295" s="27" t="str">
        <f>MONTH(Table1[[#This Row],[Trading Interval]])&amp; "/" &amp; DAY(Table1[[#This Row],[Trading Interval]]) &amp; "/" &amp; YEAR(Table1[[#This Row],[Trading Interval]])</f>
        <v>10/10/2018</v>
      </c>
      <c r="C1295" s="224">
        <f>CHOOSE(MONTH(Table1[[#This Row],[Date]]),1,1,1,2,2,2,3,3,3,4,4,4)</f>
        <v>4</v>
      </c>
      <c r="D1295" s="27" t="str">
        <f>TEXT(Table1[[#This Row],[Date]],"mmmm")</f>
        <v>October</v>
      </c>
      <c r="E1295" s="28">
        <v>2178.94914845416</v>
      </c>
      <c r="F1295" s="29">
        <v>95.782499999999999</v>
      </c>
      <c r="G1295" s="30">
        <v>10</v>
      </c>
      <c r="H1295" s="30" t="s">
        <v>64</v>
      </c>
      <c r="I1295" s="262"/>
      <c r="BL1295" s="176"/>
      <c r="BM1295" s="177"/>
      <c r="BN1295" s="206"/>
      <c r="DG1295" s="176"/>
      <c r="DH1295" s="177"/>
    </row>
    <row r="1296" spans="1:112" ht="14.25" customHeight="1">
      <c r="A1296" s="27">
        <v>41921.5</v>
      </c>
      <c r="B1296" s="27" t="str">
        <f>MONTH(Table1[[#This Row],[Trading Interval]])&amp; "/" &amp; DAY(Table1[[#This Row],[Trading Interval]]) &amp; "/" &amp; YEAR(Table1[[#This Row],[Trading Interval]])</f>
        <v>10/10/2018</v>
      </c>
      <c r="C1296" s="224">
        <f>CHOOSE(MONTH(Table1[[#This Row],[Date]]),1,1,1,2,2,2,3,3,3,4,4,4)</f>
        <v>4</v>
      </c>
      <c r="D1296" s="27" t="str">
        <f>TEXT(Table1[[#This Row],[Date]],"mmmm")</f>
        <v>October</v>
      </c>
      <c r="E1296" s="28">
        <v>2403.7327108333302</v>
      </c>
      <c r="F1296" s="29">
        <v>91.242500000000007</v>
      </c>
      <c r="G1296" s="30">
        <v>10</v>
      </c>
      <c r="H1296" s="30" t="s">
        <v>64</v>
      </c>
      <c r="I1296" s="262"/>
      <c r="BL1296" s="178"/>
      <c r="BM1296" s="179"/>
      <c r="BN1296" s="207"/>
      <c r="DG1296" s="178"/>
      <c r="DH1296" s="179"/>
    </row>
    <row r="1297" spans="1:112" ht="14.25" customHeight="1">
      <c r="A1297" s="27">
        <v>41922</v>
      </c>
      <c r="B1297" s="27" t="str">
        <f>MONTH(Table1[[#This Row],[Trading Interval]])&amp; "/" &amp; DAY(Table1[[#This Row],[Trading Interval]]) &amp; "/" &amp; YEAR(Table1[[#This Row],[Trading Interval]])</f>
        <v>10/11/2018</v>
      </c>
      <c r="C1297" s="224">
        <f>CHOOSE(MONTH(Table1[[#This Row],[Date]]),1,1,1,2,2,2,3,3,3,4,4,4)</f>
        <v>4</v>
      </c>
      <c r="D1297" s="27" t="str">
        <f>TEXT(Table1[[#This Row],[Date]],"mmmm")</f>
        <v>October</v>
      </c>
      <c r="E1297" s="28">
        <v>2120.5494546333298</v>
      </c>
      <c r="F1297" s="29">
        <v>94.824999999999903</v>
      </c>
      <c r="G1297" s="30">
        <v>10</v>
      </c>
      <c r="H1297" s="30" t="s">
        <v>64</v>
      </c>
      <c r="I1297" s="262"/>
      <c r="BL1297" s="176"/>
      <c r="BM1297" s="177"/>
      <c r="BN1297" s="206"/>
      <c r="DG1297" s="176"/>
      <c r="DH1297" s="177"/>
    </row>
    <row r="1298" spans="1:112" ht="14.25" customHeight="1">
      <c r="A1298" s="27">
        <v>41922.5</v>
      </c>
      <c r="B1298" s="27" t="str">
        <f>MONTH(Table1[[#This Row],[Trading Interval]])&amp; "/" &amp; DAY(Table1[[#This Row],[Trading Interval]]) &amp; "/" &amp; YEAR(Table1[[#This Row],[Trading Interval]])</f>
        <v>10/11/2018</v>
      </c>
      <c r="C1298" s="224">
        <f>CHOOSE(MONTH(Table1[[#This Row],[Date]]),1,1,1,2,2,2,3,3,3,4,4,4)</f>
        <v>4</v>
      </c>
      <c r="D1298" s="27" t="str">
        <f>TEXT(Table1[[#This Row],[Date]],"mmmm")</f>
        <v>October</v>
      </c>
      <c r="E1298" s="28">
        <v>2471.67496623749</v>
      </c>
      <c r="F1298" s="29">
        <v>97.902499999999904</v>
      </c>
      <c r="G1298" s="30">
        <v>10</v>
      </c>
      <c r="H1298" s="30" t="s">
        <v>64</v>
      </c>
      <c r="I1298" s="262"/>
      <c r="BL1298" s="178"/>
      <c r="BM1298" s="179"/>
      <c r="BN1298" s="207"/>
      <c r="DG1298" s="178"/>
      <c r="DH1298" s="179"/>
    </row>
    <row r="1299" spans="1:112" ht="14.25" customHeight="1">
      <c r="A1299" s="27">
        <v>41923</v>
      </c>
      <c r="B1299" s="27" t="str">
        <f>MONTH(Table1[[#This Row],[Trading Interval]])&amp; "/" &amp; DAY(Table1[[#This Row],[Trading Interval]]) &amp; "/" &amp; YEAR(Table1[[#This Row],[Trading Interval]])</f>
        <v>10/12/2018</v>
      </c>
      <c r="C1299" s="224">
        <f>CHOOSE(MONTH(Table1[[#This Row],[Date]]),1,1,1,2,2,2,3,3,3,4,4,4)</f>
        <v>4</v>
      </c>
      <c r="D1299" s="27" t="str">
        <f>TEXT(Table1[[#This Row],[Date]],"mmmm")</f>
        <v>October</v>
      </c>
      <c r="E1299" s="28">
        <v>2086.25206199583</v>
      </c>
      <c r="F1299" s="29">
        <v>88.783333333333303</v>
      </c>
      <c r="G1299" s="30">
        <v>10</v>
      </c>
      <c r="H1299" s="30" t="s">
        <v>64</v>
      </c>
      <c r="I1299" s="262"/>
      <c r="BL1299" s="176"/>
      <c r="BM1299" s="177"/>
      <c r="BN1299" s="206"/>
      <c r="DG1299" s="176"/>
      <c r="DH1299" s="177"/>
    </row>
    <row r="1300" spans="1:112" ht="14.25" customHeight="1">
      <c r="A1300" s="27">
        <v>41923.5</v>
      </c>
      <c r="B1300" s="27" t="str">
        <f>MONTH(Table1[[#This Row],[Trading Interval]])&amp; "/" &amp; DAY(Table1[[#This Row],[Trading Interval]]) &amp; "/" &amp; YEAR(Table1[[#This Row],[Trading Interval]])</f>
        <v>10/12/2018</v>
      </c>
      <c r="C1300" s="224">
        <f>CHOOSE(MONTH(Table1[[#This Row],[Date]]),1,1,1,2,2,2,3,3,3,4,4,4)</f>
        <v>4</v>
      </c>
      <c r="D1300" s="27" t="str">
        <f>TEXT(Table1[[#This Row],[Date]],"mmmm")</f>
        <v>October</v>
      </c>
      <c r="E1300" s="28">
        <v>2442.8866810416598</v>
      </c>
      <c r="F1300" s="29">
        <v>93.279999999999902</v>
      </c>
      <c r="G1300" s="30">
        <v>10</v>
      </c>
      <c r="H1300" s="30" t="s">
        <v>64</v>
      </c>
      <c r="I1300" s="262"/>
      <c r="BL1300" s="178"/>
      <c r="BM1300" s="179"/>
      <c r="BN1300" s="207"/>
      <c r="DG1300" s="178"/>
      <c r="DH1300" s="179"/>
    </row>
    <row r="1301" spans="1:112" ht="14.25" customHeight="1">
      <c r="A1301" s="27">
        <v>41924</v>
      </c>
      <c r="B1301" s="27" t="str">
        <f>MONTH(Table1[[#This Row],[Trading Interval]])&amp; "/" &amp; DAY(Table1[[#This Row],[Trading Interval]]) &amp; "/" &amp; YEAR(Table1[[#This Row],[Trading Interval]])</f>
        <v>10/13/2018</v>
      </c>
      <c r="C1301" s="224">
        <f>CHOOSE(MONTH(Table1[[#This Row],[Date]]),1,1,1,2,2,2,3,3,3,4,4,4)</f>
        <v>4</v>
      </c>
      <c r="D1301" s="27" t="str">
        <f>TEXT(Table1[[#This Row],[Date]],"mmmm")</f>
        <v>October</v>
      </c>
      <c r="E1301" s="28">
        <v>1963.9878850208299</v>
      </c>
      <c r="F1301" s="29">
        <v>89.876666666666594</v>
      </c>
      <c r="G1301" s="30">
        <v>10</v>
      </c>
      <c r="H1301" s="30" t="s">
        <v>64</v>
      </c>
      <c r="I1301" s="262"/>
      <c r="BL1301" s="176"/>
      <c r="BM1301" s="177"/>
      <c r="BN1301" s="206"/>
      <c r="DG1301" s="176"/>
      <c r="DH1301" s="177"/>
    </row>
    <row r="1302" spans="1:112" ht="14.25" customHeight="1">
      <c r="A1302" s="27">
        <v>41924.5</v>
      </c>
      <c r="B1302" s="27" t="str">
        <f>MONTH(Table1[[#This Row],[Trading Interval]])&amp; "/" &amp; DAY(Table1[[#This Row],[Trading Interval]]) &amp; "/" &amp; YEAR(Table1[[#This Row],[Trading Interval]])</f>
        <v>10/13/2018</v>
      </c>
      <c r="C1302" s="224">
        <f>CHOOSE(MONTH(Table1[[#This Row],[Date]]),1,1,1,2,2,2,3,3,3,4,4,4)</f>
        <v>4</v>
      </c>
      <c r="D1302" s="27" t="str">
        <f>TEXT(Table1[[#This Row],[Date]],"mmmm")</f>
        <v>October</v>
      </c>
      <c r="E1302" s="28">
        <v>2139.9399515208302</v>
      </c>
      <c r="F1302" s="29">
        <v>93.448333333333295</v>
      </c>
      <c r="G1302" s="30">
        <v>10</v>
      </c>
      <c r="H1302" s="30" t="s">
        <v>64</v>
      </c>
      <c r="I1302" s="262"/>
      <c r="BL1302" s="178"/>
      <c r="BM1302" s="179"/>
      <c r="BN1302" s="207"/>
      <c r="DG1302" s="178"/>
      <c r="DH1302" s="179"/>
    </row>
    <row r="1303" spans="1:112" ht="14.25" customHeight="1">
      <c r="A1303" s="27">
        <v>41925</v>
      </c>
      <c r="B1303" s="27" t="str">
        <f>MONTH(Table1[[#This Row],[Trading Interval]])&amp; "/" &amp; DAY(Table1[[#This Row],[Trading Interval]]) &amp; "/" &amp; YEAR(Table1[[#This Row],[Trading Interval]])</f>
        <v>10/14/2018</v>
      </c>
      <c r="C1303" s="224">
        <f>CHOOSE(MONTH(Table1[[#This Row],[Date]]),1,1,1,2,2,2,3,3,3,4,4,4)</f>
        <v>4</v>
      </c>
      <c r="D1303" s="27" t="str">
        <f>TEXT(Table1[[#This Row],[Date]],"mmmm")</f>
        <v>October</v>
      </c>
      <c r="E1303" s="28">
        <v>1766.14336092083</v>
      </c>
      <c r="F1303" s="29">
        <v>89.710833333333298</v>
      </c>
      <c r="G1303" s="30">
        <v>10</v>
      </c>
      <c r="H1303" s="30" t="s">
        <v>64</v>
      </c>
      <c r="I1303" s="262"/>
      <c r="BL1303" s="176"/>
      <c r="BM1303" s="177"/>
      <c r="BN1303" s="206"/>
      <c r="DG1303" s="176"/>
      <c r="DH1303" s="177"/>
    </row>
    <row r="1304" spans="1:112" ht="14.25" customHeight="1">
      <c r="A1304" s="27">
        <v>41925.5</v>
      </c>
      <c r="B1304" s="27" t="str">
        <f>MONTH(Table1[[#This Row],[Trading Interval]])&amp; "/" &amp; DAY(Table1[[#This Row],[Trading Interval]]) &amp; "/" &amp; YEAR(Table1[[#This Row],[Trading Interval]])</f>
        <v>10/14/2018</v>
      </c>
      <c r="C1304" s="224">
        <f>CHOOSE(MONTH(Table1[[#This Row],[Date]]),1,1,1,2,2,2,3,3,3,4,4,4)</f>
        <v>4</v>
      </c>
      <c r="D1304" s="27" t="str">
        <f>TEXT(Table1[[#This Row],[Date]],"mmmm")</f>
        <v>October</v>
      </c>
      <c r="E1304" s="28">
        <v>2132.2404888999999</v>
      </c>
      <c r="F1304" s="29">
        <v>93.548333333333304</v>
      </c>
      <c r="G1304" s="30">
        <v>10</v>
      </c>
      <c r="H1304" s="30" t="s">
        <v>64</v>
      </c>
      <c r="I1304" s="262"/>
      <c r="BL1304" s="178"/>
      <c r="BM1304" s="179"/>
      <c r="BN1304" s="207"/>
      <c r="DG1304" s="178"/>
      <c r="DH1304" s="179"/>
    </row>
    <row r="1305" spans="1:112" ht="14.25" customHeight="1">
      <c r="A1305" s="27">
        <v>41926</v>
      </c>
      <c r="B1305" s="27" t="str">
        <f>MONTH(Table1[[#This Row],[Trading Interval]])&amp; "/" &amp; DAY(Table1[[#This Row],[Trading Interval]]) &amp; "/" &amp; YEAR(Table1[[#This Row],[Trading Interval]])</f>
        <v>10/15/2018</v>
      </c>
      <c r="C1305" s="224">
        <f>CHOOSE(MONTH(Table1[[#This Row],[Date]]),1,1,1,2,2,2,3,3,3,4,4,4)</f>
        <v>4</v>
      </c>
      <c r="D1305" s="27" t="str">
        <f>TEXT(Table1[[#This Row],[Date]],"mmmm")</f>
        <v>October</v>
      </c>
      <c r="E1305" s="28">
        <v>2083.7589468916599</v>
      </c>
      <c r="F1305" s="29">
        <v>97.102500000000006</v>
      </c>
      <c r="G1305" s="30">
        <v>10</v>
      </c>
      <c r="H1305" s="30" t="s">
        <v>64</v>
      </c>
      <c r="I1305" s="262"/>
      <c r="BL1305" s="176"/>
      <c r="BM1305" s="177"/>
      <c r="BN1305" s="206"/>
      <c r="DG1305" s="176"/>
      <c r="DH1305" s="177"/>
    </row>
    <row r="1306" spans="1:112" ht="14.25" customHeight="1">
      <c r="A1306" s="27">
        <v>41926.5</v>
      </c>
      <c r="B1306" s="27" t="str">
        <f>MONTH(Table1[[#This Row],[Trading Interval]])&amp; "/" &amp; DAY(Table1[[#This Row],[Trading Interval]]) &amp; "/" &amp; YEAR(Table1[[#This Row],[Trading Interval]])</f>
        <v>10/15/2018</v>
      </c>
      <c r="C1306" s="224">
        <f>CHOOSE(MONTH(Table1[[#This Row],[Date]]),1,1,1,2,2,2,3,3,3,4,4,4)</f>
        <v>4</v>
      </c>
      <c r="D1306" s="27" t="str">
        <f>TEXT(Table1[[#This Row],[Date]],"mmmm")</f>
        <v>October</v>
      </c>
      <c r="E1306" s="28">
        <v>2341.1671416499998</v>
      </c>
      <c r="F1306" s="29">
        <v>93.54</v>
      </c>
      <c r="G1306" s="30">
        <v>10</v>
      </c>
      <c r="H1306" s="30" t="s">
        <v>64</v>
      </c>
      <c r="I1306" s="262"/>
      <c r="BL1306" s="178"/>
      <c r="BM1306" s="179"/>
      <c r="BN1306" s="207"/>
      <c r="DG1306" s="178"/>
      <c r="DH1306" s="179"/>
    </row>
    <row r="1307" spans="1:112" ht="14.25" customHeight="1">
      <c r="A1307" s="27">
        <v>41927</v>
      </c>
      <c r="B1307" s="27" t="str">
        <f>MONTH(Table1[[#This Row],[Trading Interval]])&amp; "/" &amp; DAY(Table1[[#This Row],[Trading Interval]]) &amp; "/" &amp; YEAR(Table1[[#This Row],[Trading Interval]])</f>
        <v>10/16/2018</v>
      </c>
      <c r="C1307" s="224">
        <f>CHOOSE(MONTH(Table1[[#This Row],[Date]]),1,1,1,2,2,2,3,3,3,4,4,4)</f>
        <v>4</v>
      </c>
      <c r="D1307" s="27" t="str">
        <f>TEXT(Table1[[#This Row],[Date]],"mmmm")</f>
        <v>October</v>
      </c>
      <c r="E1307" s="28">
        <v>2093.52091827916</v>
      </c>
      <c r="F1307" s="29">
        <v>96.017499999999899</v>
      </c>
      <c r="G1307" s="30">
        <v>10</v>
      </c>
      <c r="H1307" s="30" t="s">
        <v>64</v>
      </c>
      <c r="I1307" s="262"/>
      <c r="BL1307" s="176"/>
      <c r="BM1307" s="177"/>
      <c r="BN1307" s="206"/>
      <c r="DG1307" s="176"/>
      <c r="DH1307" s="177"/>
    </row>
    <row r="1308" spans="1:112" ht="14.25" customHeight="1">
      <c r="A1308" s="27">
        <v>41927.5</v>
      </c>
      <c r="B1308" s="27" t="str">
        <f>MONTH(Table1[[#This Row],[Trading Interval]])&amp; "/" &amp; DAY(Table1[[#This Row],[Trading Interval]]) &amp; "/" &amp; YEAR(Table1[[#This Row],[Trading Interval]])</f>
        <v>10/16/2018</v>
      </c>
      <c r="C1308" s="224">
        <f>CHOOSE(MONTH(Table1[[#This Row],[Date]]),1,1,1,2,2,2,3,3,3,4,4,4)</f>
        <v>4</v>
      </c>
      <c r="D1308" s="27" t="str">
        <f>TEXT(Table1[[#This Row],[Date]],"mmmm")</f>
        <v>October</v>
      </c>
      <c r="E1308" s="28">
        <v>2386.4904451791599</v>
      </c>
      <c r="F1308" s="29">
        <v>95.88</v>
      </c>
      <c r="G1308" s="30">
        <v>10</v>
      </c>
      <c r="H1308" s="30" t="s">
        <v>64</v>
      </c>
      <c r="I1308" s="262"/>
      <c r="BL1308" s="178"/>
      <c r="BM1308" s="179"/>
      <c r="BN1308" s="207"/>
      <c r="DG1308" s="178"/>
      <c r="DH1308" s="179"/>
    </row>
    <row r="1309" spans="1:112" ht="14.25" customHeight="1">
      <c r="A1309" s="27">
        <v>41928</v>
      </c>
      <c r="B1309" s="27" t="str">
        <f>MONTH(Table1[[#This Row],[Trading Interval]])&amp; "/" &amp; DAY(Table1[[#This Row],[Trading Interval]]) &amp; "/" &amp; YEAR(Table1[[#This Row],[Trading Interval]])</f>
        <v>10/17/2018</v>
      </c>
      <c r="C1309" s="224">
        <f>CHOOSE(MONTH(Table1[[#This Row],[Date]]),1,1,1,2,2,2,3,3,3,4,4,4)</f>
        <v>4</v>
      </c>
      <c r="D1309" s="27" t="str">
        <f>TEXT(Table1[[#This Row],[Date]],"mmmm")</f>
        <v>October</v>
      </c>
      <c r="E1309" s="28">
        <v>2032.8935772208299</v>
      </c>
      <c r="F1309" s="29">
        <v>97.279166666666598</v>
      </c>
      <c r="G1309" s="30">
        <v>10</v>
      </c>
      <c r="H1309" s="30" t="s">
        <v>64</v>
      </c>
      <c r="I1309" s="262"/>
      <c r="BL1309" s="176"/>
      <c r="BM1309" s="177"/>
      <c r="BN1309" s="206"/>
      <c r="DG1309" s="176"/>
      <c r="DH1309" s="177"/>
    </row>
    <row r="1310" spans="1:112" ht="14.25" customHeight="1">
      <c r="A1310" s="27">
        <v>41928.5</v>
      </c>
      <c r="B1310" s="27" t="str">
        <f>MONTH(Table1[[#This Row],[Trading Interval]])&amp; "/" &amp; DAY(Table1[[#This Row],[Trading Interval]]) &amp; "/" &amp; YEAR(Table1[[#This Row],[Trading Interval]])</f>
        <v>10/17/2018</v>
      </c>
      <c r="C1310" s="224">
        <f>CHOOSE(MONTH(Table1[[#This Row],[Date]]),1,1,1,2,2,2,3,3,3,4,4,4)</f>
        <v>4</v>
      </c>
      <c r="D1310" s="27" t="str">
        <f>TEXT(Table1[[#This Row],[Date]],"mmmm")</f>
        <v>October</v>
      </c>
      <c r="E1310" s="28">
        <v>2301.3289821916601</v>
      </c>
      <c r="F1310" s="29">
        <v>92.186666666666596</v>
      </c>
      <c r="G1310" s="30">
        <v>10</v>
      </c>
      <c r="H1310" s="30" t="s">
        <v>64</v>
      </c>
      <c r="I1310" s="262"/>
      <c r="BL1310" s="178"/>
      <c r="BM1310" s="179"/>
      <c r="BN1310" s="207"/>
      <c r="DG1310" s="178"/>
      <c r="DH1310" s="179"/>
    </row>
    <row r="1311" spans="1:112" ht="14.25" customHeight="1">
      <c r="A1311" s="27">
        <v>41929</v>
      </c>
      <c r="B1311" s="27" t="str">
        <f>MONTH(Table1[[#This Row],[Trading Interval]])&amp; "/" &amp; DAY(Table1[[#This Row],[Trading Interval]]) &amp; "/" &amp; YEAR(Table1[[#This Row],[Trading Interval]])</f>
        <v>10/18/2018</v>
      </c>
      <c r="C1311" s="224">
        <f>CHOOSE(MONTH(Table1[[#This Row],[Date]]),1,1,1,2,2,2,3,3,3,4,4,4)</f>
        <v>4</v>
      </c>
      <c r="D1311" s="27" t="str">
        <f>TEXT(Table1[[#This Row],[Date]],"mmmm")</f>
        <v>October</v>
      </c>
      <c r="E1311" s="28">
        <v>2119.0852012249902</v>
      </c>
      <c r="F1311" s="29">
        <v>92.573333333333295</v>
      </c>
      <c r="G1311" s="30">
        <v>10</v>
      </c>
      <c r="H1311" s="30" t="s">
        <v>64</v>
      </c>
      <c r="I1311" s="262"/>
      <c r="BL1311" s="176"/>
      <c r="BM1311" s="177"/>
      <c r="BN1311" s="206"/>
      <c r="DG1311" s="176"/>
      <c r="DH1311" s="177"/>
    </row>
    <row r="1312" spans="1:112" ht="14.25" customHeight="1">
      <c r="A1312" s="27">
        <v>41929.5</v>
      </c>
      <c r="B1312" s="27" t="str">
        <f>MONTH(Table1[[#This Row],[Trading Interval]])&amp; "/" &amp; DAY(Table1[[#This Row],[Trading Interval]]) &amp; "/" &amp; YEAR(Table1[[#This Row],[Trading Interval]])</f>
        <v>10/18/2018</v>
      </c>
      <c r="C1312" s="224">
        <f>CHOOSE(MONTH(Table1[[#This Row],[Date]]),1,1,1,2,2,2,3,3,3,4,4,4)</f>
        <v>4</v>
      </c>
      <c r="D1312" s="27" t="str">
        <f>TEXT(Table1[[#This Row],[Date]],"mmmm")</f>
        <v>October</v>
      </c>
      <c r="E1312" s="28">
        <v>2325.9137709333299</v>
      </c>
      <c r="F1312" s="29">
        <v>92.292499999999905</v>
      </c>
      <c r="G1312" s="30">
        <v>10</v>
      </c>
      <c r="H1312" s="30" t="s">
        <v>64</v>
      </c>
      <c r="I1312" s="262"/>
      <c r="BL1312" s="178"/>
      <c r="BM1312" s="179"/>
      <c r="BN1312" s="207"/>
      <c r="DG1312" s="178"/>
      <c r="DH1312" s="179"/>
    </row>
    <row r="1313" spans="1:112" ht="14.25" customHeight="1">
      <c r="A1313" s="27">
        <v>41930</v>
      </c>
      <c r="B1313" s="27" t="str">
        <f>MONTH(Table1[[#This Row],[Trading Interval]])&amp; "/" &amp; DAY(Table1[[#This Row],[Trading Interval]]) &amp; "/" &amp; YEAR(Table1[[#This Row],[Trading Interval]])</f>
        <v>10/19/2018</v>
      </c>
      <c r="C1313" s="224">
        <f>CHOOSE(MONTH(Table1[[#This Row],[Date]]),1,1,1,2,2,2,3,3,3,4,4,4)</f>
        <v>4</v>
      </c>
      <c r="D1313" s="27" t="str">
        <f>TEXT(Table1[[#This Row],[Date]],"mmmm")</f>
        <v>October</v>
      </c>
      <c r="E1313" s="28">
        <v>2009.09985255833</v>
      </c>
      <c r="F1313" s="29">
        <v>89.856666666666598</v>
      </c>
      <c r="G1313" s="30">
        <v>10</v>
      </c>
      <c r="H1313" s="30" t="s">
        <v>64</v>
      </c>
      <c r="I1313" s="262"/>
      <c r="BL1313" s="176"/>
      <c r="BM1313" s="177"/>
      <c r="BN1313" s="206"/>
      <c r="DG1313" s="176"/>
      <c r="DH1313" s="177"/>
    </row>
    <row r="1314" spans="1:112" ht="14.25" customHeight="1">
      <c r="A1314" s="27">
        <v>41930.5</v>
      </c>
      <c r="B1314" s="27" t="str">
        <f>MONTH(Table1[[#This Row],[Trading Interval]])&amp; "/" &amp; DAY(Table1[[#This Row],[Trading Interval]]) &amp; "/" &amp; YEAR(Table1[[#This Row],[Trading Interval]])</f>
        <v>10/19/2018</v>
      </c>
      <c r="C1314" s="224">
        <f>CHOOSE(MONTH(Table1[[#This Row],[Date]]),1,1,1,2,2,2,3,3,3,4,4,4)</f>
        <v>4</v>
      </c>
      <c r="D1314" s="27" t="str">
        <f>TEXT(Table1[[#This Row],[Date]],"mmmm")</f>
        <v>October</v>
      </c>
      <c r="E1314" s="28">
        <v>2283.4003024624899</v>
      </c>
      <c r="F1314" s="29">
        <v>95.3958333333333</v>
      </c>
      <c r="G1314" s="30">
        <v>10</v>
      </c>
      <c r="H1314" s="30" t="s">
        <v>64</v>
      </c>
      <c r="I1314" s="262"/>
      <c r="BL1314" s="178"/>
      <c r="BM1314" s="179"/>
      <c r="BN1314" s="207"/>
      <c r="DG1314" s="178"/>
      <c r="DH1314" s="179"/>
    </row>
    <row r="1315" spans="1:112" ht="14.25" customHeight="1">
      <c r="A1315" s="27">
        <v>41931</v>
      </c>
      <c r="B1315" s="27" t="str">
        <f>MONTH(Table1[[#This Row],[Trading Interval]])&amp; "/" &amp; DAY(Table1[[#This Row],[Trading Interval]]) &amp; "/" &amp; YEAR(Table1[[#This Row],[Trading Interval]])</f>
        <v>10/20/2018</v>
      </c>
      <c r="C1315" s="224">
        <f>CHOOSE(MONTH(Table1[[#This Row],[Date]]),1,1,1,2,2,2,3,3,3,4,4,4)</f>
        <v>4</v>
      </c>
      <c r="D1315" s="27" t="str">
        <f>TEXT(Table1[[#This Row],[Date]],"mmmm")</f>
        <v>October</v>
      </c>
      <c r="E1315" s="28">
        <v>1919.3676576749899</v>
      </c>
      <c r="F1315" s="29">
        <v>90.515833333333305</v>
      </c>
      <c r="G1315" s="30">
        <v>10</v>
      </c>
      <c r="H1315" s="30" t="s">
        <v>64</v>
      </c>
      <c r="I1315" s="262"/>
      <c r="BL1315" s="176"/>
      <c r="BM1315" s="177"/>
      <c r="BN1315" s="206"/>
      <c r="DG1315" s="176"/>
      <c r="DH1315" s="177"/>
    </row>
    <row r="1316" spans="1:112" ht="14.25" customHeight="1">
      <c r="A1316" s="27">
        <v>41931.5</v>
      </c>
      <c r="B1316" s="27" t="str">
        <f>MONTH(Table1[[#This Row],[Trading Interval]])&amp; "/" &amp; DAY(Table1[[#This Row],[Trading Interval]]) &amp; "/" &amp; YEAR(Table1[[#This Row],[Trading Interval]])</f>
        <v>10/20/2018</v>
      </c>
      <c r="C1316" s="224">
        <f>CHOOSE(MONTH(Table1[[#This Row],[Date]]),1,1,1,2,2,2,3,3,3,4,4,4)</f>
        <v>4</v>
      </c>
      <c r="D1316" s="27" t="str">
        <f>TEXT(Table1[[#This Row],[Date]],"mmmm")</f>
        <v>October</v>
      </c>
      <c r="E1316" s="28">
        <v>2286.60910756249</v>
      </c>
      <c r="F1316" s="29">
        <v>91.726666666666603</v>
      </c>
      <c r="G1316" s="30">
        <v>10</v>
      </c>
      <c r="H1316" s="30" t="s">
        <v>64</v>
      </c>
      <c r="I1316" s="262"/>
      <c r="BL1316" s="178"/>
      <c r="BM1316" s="179"/>
      <c r="BN1316" s="207"/>
      <c r="DG1316" s="178"/>
      <c r="DH1316" s="179"/>
    </row>
    <row r="1317" spans="1:112" ht="14.25" customHeight="1">
      <c r="A1317" s="27">
        <v>41932</v>
      </c>
      <c r="B1317" s="27" t="str">
        <f>MONTH(Table1[[#This Row],[Trading Interval]])&amp; "/" &amp; DAY(Table1[[#This Row],[Trading Interval]]) &amp; "/" &amp; YEAR(Table1[[#This Row],[Trading Interval]])</f>
        <v>10/21/2018</v>
      </c>
      <c r="C1317" s="224">
        <f>CHOOSE(MONTH(Table1[[#This Row],[Date]]),1,1,1,2,2,2,3,3,3,4,4,4)</f>
        <v>4</v>
      </c>
      <c r="D1317" s="27" t="str">
        <f>TEXT(Table1[[#This Row],[Date]],"mmmm")</f>
        <v>October</v>
      </c>
      <c r="E1317" s="28">
        <v>1848.7247567541599</v>
      </c>
      <c r="F1317" s="29">
        <v>93.337499999999906</v>
      </c>
      <c r="G1317" s="30">
        <v>10</v>
      </c>
      <c r="H1317" s="30" t="s">
        <v>64</v>
      </c>
      <c r="I1317" s="262"/>
      <c r="BL1317" s="176"/>
      <c r="BM1317" s="177"/>
      <c r="BN1317" s="206"/>
      <c r="DG1317" s="176"/>
      <c r="DH1317" s="177"/>
    </row>
    <row r="1318" spans="1:112" ht="14.25" customHeight="1">
      <c r="A1318" s="27">
        <v>41932.5</v>
      </c>
      <c r="B1318" s="27" t="str">
        <f>MONTH(Table1[[#This Row],[Trading Interval]])&amp; "/" &amp; DAY(Table1[[#This Row],[Trading Interval]]) &amp; "/" &amp; YEAR(Table1[[#This Row],[Trading Interval]])</f>
        <v>10/21/2018</v>
      </c>
      <c r="C1318" s="224">
        <f>CHOOSE(MONTH(Table1[[#This Row],[Date]]),1,1,1,2,2,2,3,3,3,4,4,4)</f>
        <v>4</v>
      </c>
      <c r="D1318" s="27" t="str">
        <f>TEXT(Table1[[#This Row],[Date]],"mmmm")</f>
        <v>October</v>
      </c>
      <c r="E1318" s="28">
        <v>2055.5258291749901</v>
      </c>
      <c r="F1318" s="29">
        <v>94.040833333333296</v>
      </c>
      <c r="G1318" s="30">
        <v>10</v>
      </c>
      <c r="H1318" s="30" t="s">
        <v>64</v>
      </c>
      <c r="I1318" s="262"/>
      <c r="BL1318" s="178"/>
      <c r="BM1318" s="179"/>
      <c r="BN1318" s="207"/>
      <c r="DG1318" s="178"/>
      <c r="DH1318" s="179"/>
    </row>
    <row r="1319" spans="1:112" ht="14.25" customHeight="1">
      <c r="A1319" s="27">
        <v>41933</v>
      </c>
      <c r="B1319" s="27" t="str">
        <f>MONTH(Table1[[#This Row],[Trading Interval]])&amp; "/" &amp; DAY(Table1[[#This Row],[Trading Interval]]) &amp; "/" &amp; YEAR(Table1[[#This Row],[Trading Interval]])</f>
        <v>10/22/2018</v>
      </c>
      <c r="C1319" s="224">
        <f>CHOOSE(MONTH(Table1[[#This Row],[Date]]),1,1,1,2,2,2,3,3,3,4,4,4)</f>
        <v>4</v>
      </c>
      <c r="D1319" s="27" t="str">
        <f>TEXT(Table1[[#This Row],[Date]],"mmmm")</f>
        <v>October</v>
      </c>
      <c r="E1319" s="28">
        <v>2065.4158662874902</v>
      </c>
      <c r="F1319" s="29">
        <v>91.495833333333294</v>
      </c>
      <c r="G1319" s="30">
        <v>10</v>
      </c>
      <c r="H1319" s="30" t="s">
        <v>64</v>
      </c>
      <c r="I1319" s="262"/>
      <c r="BL1319" s="176"/>
      <c r="BM1319" s="177"/>
      <c r="BN1319" s="206"/>
      <c r="DG1319" s="176"/>
      <c r="DH1319" s="177"/>
    </row>
    <row r="1320" spans="1:112" ht="14.25" customHeight="1">
      <c r="A1320" s="27">
        <v>41933.5</v>
      </c>
      <c r="B1320" s="27" t="str">
        <f>MONTH(Table1[[#This Row],[Trading Interval]])&amp; "/" &amp; DAY(Table1[[#This Row],[Trading Interval]]) &amp; "/" &amp; YEAR(Table1[[#This Row],[Trading Interval]])</f>
        <v>10/22/2018</v>
      </c>
      <c r="C1320" s="224">
        <f>CHOOSE(MONTH(Table1[[#This Row],[Date]]),1,1,1,2,2,2,3,3,3,4,4,4)</f>
        <v>4</v>
      </c>
      <c r="D1320" s="27" t="str">
        <f>TEXT(Table1[[#This Row],[Date]],"mmmm")</f>
        <v>October</v>
      </c>
      <c r="E1320" s="28">
        <v>2347.5712044791599</v>
      </c>
      <c r="F1320" s="29">
        <v>91.925833333333301</v>
      </c>
      <c r="G1320" s="30">
        <v>10</v>
      </c>
      <c r="H1320" s="30" t="s">
        <v>64</v>
      </c>
      <c r="I1320" s="262"/>
      <c r="BL1320" s="178"/>
      <c r="BM1320" s="179"/>
      <c r="BN1320" s="207"/>
      <c r="DG1320" s="178"/>
      <c r="DH1320" s="179"/>
    </row>
    <row r="1321" spans="1:112" ht="14.25" customHeight="1">
      <c r="A1321" s="27">
        <v>41934</v>
      </c>
      <c r="B1321" s="27" t="str">
        <f>MONTH(Table1[[#This Row],[Trading Interval]])&amp; "/" &amp; DAY(Table1[[#This Row],[Trading Interval]]) &amp; "/" &amp; YEAR(Table1[[#This Row],[Trading Interval]])</f>
        <v>10/23/2018</v>
      </c>
      <c r="C1321" s="224">
        <f>CHOOSE(MONTH(Table1[[#This Row],[Date]]),1,1,1,2,2,2,3,3,3,4,4,4)</f>
        <v>4</v>
      </c>
      <c r="D1321" s="27" t="str">
        <f>TEXT(Table1[[#This Row],[Date]],"mmmm")</f>
        <v>October</v>
      </c>
      <c r="E1321" s="28">
        <v>1953.4718825083301</v>
      </c>
      <c r="F1321" s="29">
        <v>95.820833333333297</v>
      </c>
      <c r="G1321" s="30">
        <v>10</v>
      </c>
      <c r="H1321" s="30" t="s">
        <v>64</v>
      </c>
      <c r="I1321" s="262"/>
      <c r="BL1321" s="176"/>
      <c r="BM1321" s="177"/>
      <c r="BN1321" s="206"/>
      <c r="DG1321" s="176"/>
      <c r="DH1321" s="177"/>
    </row>
    <row r="1322" spans="1:112" ht="14.25" customHeight="1">
      <c r="A1322" s="27">
        <v>41934.5</v>
      </c>
      <c r="B1322" s="27" t="str">
        <f>MONTH(Table1[[#This Row],[Trading Interval]])&amp; "/" &amp; DAY(Table1[[#This Row],[Trading Interval]]) &amp; "/" &amp; YEAR(Table1[[#This Row],[Trading Interval]])</f>
        <v>10/23/2018</v>
      </c>
      <c r="C1322" s="224">
        <f>CHOOSE(MONTH(Table1[[#This Row],[Date]]),1,1,1,2,2,2,3,3,3,4,4,4)</f>
        <v>4</v>
      </c>
      <c r="D1322" s="27" t="str">
        <f>TEXT(Table1[[#This Row],[Date]],"mmmm")</f>
        <v>October</v>
      </c>
      <c r="E1322" s="28">
        <v>2347.2038133833298</v>
      </c>
      <c r="F1322" s="29">
        <v>96.074166666666599</v>
      </c>
      <c r="G1322" s="30">
        <v>10</v>
      </c>
      <c r="H1322" s="30" t="s">
        <v>64</v>
      </c>
      <c r="I1322" s="262"/>
      <c r="BL1322" s="178"/>
      <c r="BM1322" s="179"/>
      <c r="BN1322" s="207"/>
      <c r="DG1322" s="178"/>
      <c r="DH1322" s="179"/>
    </row>
    <row r="1323" spans="1:112" ht="14.25" customHeight="1">
      <c r="A1323" s="27">
        <v>41935</v>
      </c>
      <c r="B1323" s="27" t="str">
        <f>MONTH(Table1[[#This Row],[Trading Interval]])&amp; "/" &amp; DAY(Table1[[#This Row],[Trading Interval]]) &amp; "/" &amp; YEAR(Table1[[#This Row],[Trading Interval]])</f>
        <v>10/24/2018</v>
      </c>
      <c r="C1323" s="224">
        <f>CHOOSE(MONTH(Table1[[#This Row],[Date]]),1,1,1,2,2,2,3,3,3,4,4,4)</f>
        <v>4</v>
      </c>
      <c r="D1323" s="27" t="str">
        <f>TEXT(Table1[[#This Row],[Date]],"mmmm")</f>
        <v>October</v>
      </c>
      <c r="E1323" s="28">
        <v>2089.9674572541599</v>
      </c>
      <c r="F1323" s="29">
        <v>89.605000000000004</v>
      </c>
      <c r="G1323" s="30">
        <v>10</v>
      </c>
      <c r="H1323" s="30" t="s">
        <v>64</v>
      </c>
      <c r="I1323" s="262"/>
      <c r="BL1323" s="176"/>
      <c r="BM1323" s="177"/>
      <c r="BN1323" s="206"/>
      <c r="DG1323" s="176"/>
      <c r="DH1323" s="177"/>
    </row>
    <row r="1324" spans="1:112" ht="14.25" customHeight="1">
      <c r="A1324" s="27">
        <v>41935.5</v>
      </c>
      <c r="B1324" s="27" t="str">
        <f>MONTH(Table1[[#This Row],[Trading Interval]])&amp; "/" &amp; DAY(Table1[[#This Row],[Trading Interval]]) &amp; "/" &amp; YEAR(Table1[[#This Row],[Trading Interval]])</f>
        <v>10/24/2018</v>
      </c>
      <c r="C1324" s="224">
        <f>CHOOSE(MONTH(Table1[[#This Row],[Date]]),1,1,1,2,2,2,3,3,3,4,4,4)</f>
        <v>4</v>
      </c>
      <c r="D1324" s="27" t="str">
        <f>TEXT(Table1[[#This Row],[Date]],"mmmm")</f>
        <v>October</v>
      </c>
      <c r="E1324" s="28">
        <v>2308.8326177374902</v>
      </c>
      <c r="F1324" s="29">
        <v>94.202500000000001</v>
      </c>
      <c r="G1324" s="30">
        <v>10</v>
      </c>
      <c r="H1324" s="30" t="s">
        <v>64</v>
      </c>
      <c r="I1324" s="262"/>
      <c r="BL1324" s="178"/>
      <c r="BM1324" s="179"/>
      <c r="BN1324" s="207"/>
      <c r="DG1324" s="178"/>
      <c r="DH1324" s="179"/>
    </row>
    <row r="1325" spans="1:112" ht="14.25" customHeight="1">
      <c r="A1325" s="27">
        <v>41936</v>
      </c>
      <c r="B1325" s="27" t="str">
        <f>MONTH(Table1[[#This Row],[Trading Interval]])&amp; "/" &amp; DAY(Table1[[#This Row],[Trading Interval]]) &amp; "/" &amp; YEAR(Table1[[#This Row],[Trading Interval]])</f>
        <v>10/25/2018</v>
      </c>
      <c r="C1325" s="224">
        <f>CHOOSE(MONTH(Table1[[#This Row],[Date]]),1,1,1,2,2,2,3,3,3,4,4,4)</f>
        <v>4</v>
      </c>
      <c r="D1325" s="27" t="str">
        <f>TEXT(Table1[[#This Row],[Date]],"mmmm")</f>
        <v>October</v>
      </c>
      <c r="E1325" s="28">
        <v>2021.69496208333</v>
      </c>
      <c r="F1325" s="29">
        <v>94.43</v>
      </c>
      <c r="G1325" s="30">
        <v>10</v>
      </c>
      <c r="H1325" s="30" t="s">
        <v>64</v>
      </c>
      <c r="I1325" s="262"/>
      <c r="BL1325" s="176"/>
      <c r="BM1325" s="177"/>
      <c r="BN1325" s="206"/>
      <c r="DG1325" s="176"/>
      <c r="DH1325" s="177"/>
    </row>
    <row r="1326" spans="1:112" ht="14.25" customHeight="1">
      <c r="A1326" s="27">
        <v>41936.5</v>
      </c>
      <c r="B1326" s="27" t="str">
        <f>MONTH(Table1[[#This Row],[Trading Interval]])&amp; "/" &amp; DAY(Table1[[#This Row],[Trading Interval]]) &amp; "/" &amp; YEAR(Table1[[#This Row],[Trading Interval]])</f>
        <v>10/25/2018</v>
      </c>
      <c r="C1326" s="224">
        <f>CHOOSE(MONTH(Table1[[#This Row],[Date]]),1,1,1,2,2,2,3,3,3,4,4,4)</f>
        <v>4</v>
      </c>
      <c r="D1326" s="27" t="str">
        <f>TEXT(Table1[[#This Row],[Date]],"mmmm")</f>
        <v>October</v>
      </c>
      <c r="E1326" s="28">
        <v>2344.4569725874899</v>
      </c>
      <c r="F1326" s="29">
        <v>92.056666666666601</v>
      </c>
      <c r="G1326" s="30">
        <v>10</v>
      </c>
      <c r="H1326" s="30" t="s">
        <v>64</v>
      </c>
      <c r="I1326" s="262"/>
      <c r="BL1326" s="178"/>
      <c r="BM1326" s="179"/>
      <c r="BN1326" s="207"/>
      <c r="DG1326" s="178"/>
      <c r="DH1326" s="179"/>
    </row>
    <row r="1327" spans="1:112" ht="14.25" customHeight="1">
      <c r="A1327" s="27">
        <v>41937</v>
      </c>
      <c r="B1327" s="27" t="str">
        <f>MONTH(Table1[[#This Row],[Trading Interval]])&amp; "/" &amp; DAY(Table1[[#This Row],[Trading Interval]]) &amp; "/" &amp; YEAR(Table1[[#This Row],[Trading Interval]])</f>
        <v>10/26/2018</v>
      </c>
      <c r="C1327" s="224">
        <f>CHOOSE(MONTH(Table1[[#This Row],[Date]]),1,1,1,2,2,2,3,3,3,4,4,4)</f>
        <v>4</v>
      </c>
      <c r="D1327" s="27" t="str">
        <f>TEXT(Table1[[#This Row],[Date]],"mmmm")</f>
        <v>October</v>
      </c>
      <c r="E1327" s="28">
        <v>1995.2366470833299</v>
      </c>
      <c r="F1327" s="29">
        <v>93.225833333333298</v>
      </c>
      <c r="G1327" s="30">
        <v>10</v>
      </c>
      <c r="H1327" s="30" t="s">
        <v>64</v>
      </c>
      <c r="I1327" s="262"/>
      <c r="BL1327" s="176"/>
      <c r="BM1327" s="177"/>
      <c r="BN1327" s="206"/>
      <c r="DG1327" s="176"/>
      <c r="DH1327" s="177"/>
    </row>
    <row r="1328" spans="1:112" ht="14.25" customHeight="1">
      <c r="A1328" s="27">
        <v>41937.5</v>
      </c>
      <c r="B1328" s="27" t="str">
        <f>MONTH(Table1[[#This Row],[Trading Interval]])&amp; "/" &amp; DAY(Table1[[#This Row],[Trading Interval]]) &amp; "/" &amp; YEAR(Table1[[#This Row],[Trading Interval]])</f>
        <v>10/26/2018</v>
      </c>
      <c r="C1328" s="224">
        <f>CHOOSE(MONTH(Table1[[#This Row],[Date]]),1,1,1,2,2,2,3,3,3,4,4,4)</f>
        <v>4</v>
      </c>
      <c r="D1328" s="27" t="str">
        <f>TEXT(Table1[[#This Row],[Date]],"mmmm")</f>
        <v>October</v>
      </c>
      <c r="E1328" s="28">
        <v>2290.1569567916599</v>
      </c>
      <c r="F1328" s="29">
        <v>89.435000000000002</v>
      </c>
      <c r="G1328" s="30">
        <v>10</v>
      </c>
      <c r="H1328" s="30" t="s">
        <v>64</v>
      </c>
      <c r="I1328" s="262"/>
      <c r="BL1328" s="178"/>
      <c r="BM1328" s="179"/>
      <c r="BN1328" s="207"/>
      <c r="DG1328" s="178"/>
      <c r="DH1328" s="179"/>
    </row>
    <row r="1329" spans="1:112" ht="14.25" customHeight="1">
      <c r="A1329" s="27">
        <v>41938</v>
      </c>
      <c r="B1329" s="27" t="str">
        <f>MONTH(Table1[[#This Row],[Trading Interval]])&amp; "/" &amp; DAY(Table1[[#This Row],[Trading Interval]]) &amp; "/" &amp; YEAR(Table1[[#This Row],[Trading Interval]])</f>
        <v>10/27/2018</v>
      </c>
      <c r="C1329" s="224">
        <f>CHOOSE(MONTH(Table1[[#This Row],[Date]]),1,1,1,2,2,2,3,3,3,4,4,4)</f>
        <v>4</v>
      </c>
      <c r="D1329" s="27" t="str">
        <f>TEXT(Table1[[#This Row],[Date]],"mmmm")</f>
        <v>October</v>
      </c>
      <c r="E1329" s="28">
        <v>1905.2592441166601</v>
      </c>
      <c r="F1329" s="29">
        <v>89.132499999999993</v>
      </c>
      <c r="G1329" s="30">
        <v>10</v>
      </c>
      <c r="H1329" s="30" t="s">
        <v>64</v>
      </c>
      <c r="I1329" s="262"/>
      <c r="BL1329" s="176"/>
      <c r="BM1329" s="177"/>
      <c r="BN1329" s="206"/>
      <c r="DG1329" s="176"/>
      <c r="DH1329" s="177"/>
    </row>
    <row r="1330" spans="1:112" ht="14.25" customHeight="1">
      <c r="A1330" s="27">
        <v>41938.5</v>
      </c>
      <c r="B1330" s="27" t="str">
        <f>MONTH(Table1[[#This Row],[Trading Interval]])&amp; "/" &amp; DAY(Table1[[#This Row],[Trading Interval]]) &amp; "/" &amp; YEAR(Table1[[#This Row],[Trading Interval]])</f>
        <v>10/27/2018</v>
      </c>
      <c r="C1330" s="224">
        <f>CHOOSE(MONTH(Table1[[#This Row],[Date]]),1,1,1,2,2,2,3,3,3,4,4,4)</f>
        <v>4</v>
      </c>
      <c r="D1330" s="27" t="str">
        <f>TEXT(Table1[[#This Row],[Date]],"mmmm")</f>
        <v>October</v>
      </c>
      <c r="E1330" s="28">
        <v>2075.94736607916</v>
      </c>
      <c r="F1330" s="29">
        <v>92.077499999999901</v>
      </c>
      <c r="G1330" s="30">
        <v>10</v>
      </c>
      <c r="H1330" s="30" t="s">
        <v>64</v>
      </c>
      <c r="I1330" s="262"/>
      <c r="BL1330" s="178"/>
      <c r="BM1330" s="179"/>
      <c r="BN1330" s="207"/>
      <c r="DG1330" s="178"/>
      <c r="DH1330" s="179"/>
    </row>
    <row r="1331" spans="1:112" ht="14.25" customHeight="1">
      <c r="A1331" s="27">
        <v>41939</v>
      </c>
      <c r="B1331" s="27" t="str">
        <f>MONTH(Table1[[#This Row],[Trading Interval]])&amp; "/" &amp; DAY(Table1[[#This Row],[Trading Interval]]) &amp; "/" &amp; YEAR(Table1[[#This Row],[Trading Interval]])</f>
        <v>10/28/2018</v>
      </c>
      <c r="C1331" s="224">
        <f>CHOOSE(MONTH(Table1[[#This Row],[Date]]),1,1,1,2,2,2,3,3,3,4,4,4)</f>
        <v>4</v>
      </c>
      <c r="D1331" s="27" t="str">
        <f>TEXT(Table1[[#This Row],[Date]],"mmmm")</f>
        <v>October</v>
      </c>
      <c r="E1331" s="28">
        <v>1785.0475021541599</v>
      </c>
      <c r="F1331" s="29">
        <v>89.795833333333306</v>
      </c>
      <c r="G1331" s="30">
        <v>10</v>
      </c>
      <c r="H1331" s="30" t="s">
        <v>64</v>
      </c>
      <c r="I1331" s="262"/>
      <c r="BL1331" s="176"/>
      <c r="BM1331" s="177"/>
      <c r="BN1331" s="206"/>
      <c r="DG1331" s="176"/>
      <c r="DH1331" s="177"/>
    </row>
    <row r="1332" spans="1:112" ht="14.25" customHeight="1">
      <c r="A1332" s="27">
        <v>41939.5</v>
      </c>
      <c r="B1332" s="27" t="str">
        <f>MONTH(Table1[[#This Row],[Trading Interval]])&amp; "/" &amp; DAY(Table1[[#This Row],[Trading Interval]]) &amp; "/" &amp; YEAR(Table1[[#This Row],[Trading Interval]])</f>
        <v>10/28/2018</v>
      </c>
      <c r="C1332" s="224">
        <f>CHOOSE(MONTH(Table1[[#This Row],[Date]]),1,1,1,2,2,2,3,3,3,4,4,4)</f>
        <v>4</v>
      </c>
      <c r="D1332" s="27" t="str">
        <f>TEXT(Table1[[#This Row],[Date]],"mmmm")</f>
        <v>October</v>
      </c>
      <c r="E1332" s="28">
        <v>2224.8661248083299</v>
      </c>
      <c r="F1332" s="29">
        <v>91.334999999999994</v>
      </c>
      <c r="G1332" s="30">
        <v>10</v>
      </c>
      <c r="H1332" s="30" t="s">
        <v>64</v>
      </c>
      <c r="I1332" s="262"/>
      <c r="BL1332" s="178"/>
      <c r="BM1332" s="179"/>
      <c r="BN1332" s="207"/>
      <c r="DG1332" s="178"/>
      <c r="DH1332" s="179"/>
    </row>
    <row r="1333" spans="1:112" ht="14.25" customHeight="1">
      <c r="A1333" s="27">
        <v>41940</v>
      </c>
      <c r="B1333" s="27" t="str">
        <f>MONTH(Table1[[#This Row],[Trading Interval]])&amp; "/" &amp; DAY(Table1[[#This Row],[Trading Interval]]) &amp; "/" &amp; YEAR(Table1[[#This Row],[Trading Interval]])</f>
        <v>10/29/2018</v>
      </c>
      <c r="C1333" s="224">
        <f>CHOOSE(MONTH(Table1[[#This Row],[Date]]),1,1,1,2,2,2,3,3,3,4,4,4)</f>
        <v>4</v>
      </c>
      <c r="D1333" s="27" t="str">
        <f>TEXT(Table1[[#This Row],[Date]],"mmmm")</f>
        <v>October</v>
      </c>
      <c r="E1333" s="28">
        <v>2128.69922132499</v>
      </c>
      <c r="F1333" s="29">
        <v>91.149166666666602</v>
      </c>
      <c r="G1333" s="30">
        <v>10</v>
      </c>
      <c r="H1333" s="30" t="s">
        <v>64</v>
      </c>
      <c r="I1333" s="262"/>
      <c r="BL1333" s="176"/>
      <c r="BM1333" s="177"/>
      <c r="BN1333" s="206"/>
      <c r="DG1333" s="176"/>
      <c r="DH1333" s="177"/>
    </row>
    <row r="1334" spans="1:112" ht="14.25" customHeight="1">
      <c r="A1334" s="27">
        <v>41940.5</v>
      </c>
      <c r="B1334" s="27" t="str">
        <f>MONTH(Table1[[#This Row],[Trading Interval]])&amp; "/" &amp; DAY(Table1[[#This Row],[Trading Interval]]) &amp; "/" &amp; YEAR(Table1[[#This Row],[Trading Interval]])</f>
        <v>10/29/2018</v>
      </c>
      <c r="C1334" s="224">
        <f>CHOOSE(MONTH(Table1[[#This Row],[Date]]),1,1,1,2,2,2,3,3,3,4,4,4)</f>
        <v>4</v>
      </c>
      <c r="D1334" s="27" t="str">
        <f>TEXT(Table1[[#This Row],[Date]],"mmmm")</f>
        <v>October</v>
      </c>
      <c r="E1334" s="28">
        <v>2480.6346454208301</v>
      </c>
      <c r="F1334" s="29">
        <v>91.080833333333302</v>
      </c>
      <c r="G1334" s="30">
        <v>10</v>
      </c>
      <c r="H1334" s="30" t="s">
        <v>64</v>
      </c>
      <c r="I1334" s="262"/>
      <c r="BL1334" s="178"/>
      <c r="BM1334" s="179"/>
      <c r="BN1334" s="207"/>
      <c r="DG1334" s="178"/>
      <c r="DH1334" s="179"/>
    </row>
    <row r="1335" spans="1:112" ht="14.25" customHeight="1">
      <c r="A1335" s="27">
        <v>41941</v>
      </c>
      <c r="B1335" s="27" t="str">
        <f>MONTH(Table1[[#This Row],[Trading Interval]])&amp; "/" &amp; DAY(Table1[[#This Row],[Trading Interval]]) &amp; "/" &amp; YEAR(Table1[[#This Row],[Trading Interval]])</f>
        <v>10/30/2018</v>
      </c>
      <c r="C1335" s="224">
        <f>CHOOSE(MONTH(Table1[[#This Row],[Date]]),1,1,1,2,2,2,3,3,3,4,4,4)</f>
        <v>4</v>
      </c>
      <c r="D1335" s="27" t="str">
        <f>TEXT(Table1[[#This Row],[Date]],"mmmm")</f>
        <v>October</v>
      </c>
      <c r="E1335" s="28">
        <v>2124.5476204874999</v>
      </c>
      <c r="F1335" s="29">
        <v>93.509166666666601</v>
      </c>
      <c r="G1335" s="30">
        <v>10</v>
      </c>
      <c r="H1335" s="30" t="s">
        <v>64</v>
      </c>
      <c r="I1335" s="262"/>
      <c r="BL1335" s="176"/>
      <c r="BM1335" s="177"/>
      <c r="BN1335" s="206"/>
      <c r="DG1335" s="176"/>
      <c r="DH1335" s="177"/>
    </row>
    <row r="1336" spans="1:112" ht="14.25" customHeight="1">
      <c r="A1336" s="27">
        <v>41941.5</v>
      </c>
      <c r="B1336" s="27" t="str">
        <f>MONTH(Table1[[#This Row],[Trading Interval]])&amp; "/" &amp; DAY(Table1[[#This Row],[Trading Interval]]) &amp; "/" &amp; YEAR(Table1[[#This Row],[Trading Interval]])</f>
        <v>10/30/2018</v>
      </c>
      <c r="C1336" s="224">
        <f>CHOOSE(MONTH(Table1[[#This Row],[Date]]),1,1,1,2,2,2,3,3,3,4,4,4)</f>
        <v>4</v>
      </c>
      <c r="D1336" s="27" t="str">
        <f>TEXT(Table1[[#This Row],[Date]],"mmmm")</f>
        <v>October</v>
      </c>
      <c r="E1336" s="28">
        <v>2571.44064713749</v>
      </c>
      <c r="F1336" s="29">
        <v>92.410833333333301</v>
      </c>
      <c r="G1336" s="30">
        <v>10</v>
      </c>
      <c r="H1336" s="30" t="s">
        <v>64</v>
      </c>
      <c r="I1336" s="262"/>
      <c r="BL1336" s="178"/>
      <c r="BM1336" s="179"/>
      <c r="BN1336" s="207"/>
      <c r="DG1336" s="178"/>
      <c r="DH1336" s="179"/>
    </row>
    <row r="1337" spans="1:112" ht="14.25" customHeight="1">
      <c r="A1337" s="27">
        <v>41942</v>
      </c>
      <c r="B1337" s="27" t="str">
        <f>MONTH(Table1[[#This Row],[Trading Interval]])&amp; "/" &amp; DAY(Table1[[#This Row],[Trading Interval]]) &amp; "/" &amp; YEAR(Table1[[#This Row],[Trading Interval]])</f>
        <v>10/31/2018</v>
      </c>
      <c r="C1337" s="224">
        <f>CHOOSE(MONTH(Table1[[#This Row],[Date]]),1,1,1,2,2,2,3,3,3,4,4,4)</f>
        <v>4</v>
      </c>
      <c r="D1337" s="27" t="str">
        <f>TEXT(Table1[[#This Row],[Date]],"mmmm")</f>
        <v>October</v>
      </c>
      <c r="E1337" s="28">
        <v>2217.5268075249901</v>
      </c>
      <c r="F1337" s="29">
        <v>91.293333333333294</v>
      </c>
      <c r="G1337" s="30">
        <v>10</v>
      </c>
      <c r="H1337" s="30" t="s">
        <v>64</v>
      </c>
      <c r="I1337" s="262"/>
      <c r="BL1337" s="176"/>
      <c r="BM1337" s="177"/>
      <c r="BN1337" s="206"/>
      <c r="DG1337" s="176"/>
      <c r="DH1337" s="177"/>
    </row>
    <row r="1338" spans="1:112" ht="14.25" customHeight="1">
      <c r="A1338" s="27">
        <v>41942.5</v>
      </c>
      <c r="B1338" s="27" t="str">
        <f>MONTH(Table1[[#This Row],[Trading Interval]])&amp; "/" &amp; DAY(Table1[[#This Row],[Trading Interval]]) &amp; "/" &amp; YEAR(Table1[[#This Row],[Trading Interval]])</f>
        <v>10/31/2018</v>
      </c>
      <c r="C1338" s="224">
        <f>CHOOSE(MONTH(Table1[[#This Row],[Date]]),1,1,1,2,2,2,3,3,3,4,4,4)</f>
        <v>4</v>
      </c>
      <c r="D1338" s="27" t="str">
        <f>TEXT(Table1[[#This Row],[Date]],"mmmm")</f>
        <v>October</v>
      </c>
      <c r="E1338" s="28">
        <v>2683.7011060749901</v>
      </c>
      <c r="F1338" s="29">
        <v>90.894166666666607</v>
      </c>
      <c r="G1338" s="30">
        <v>10</v>
      </c>
      <c r="H1338" s="30" t="s">
        <v>64</v>
      </c>
      <c r="I1338" s="262"/>
      <c r="BL1338" s="178"/>
      <c r="BM1338" s="179"/>
      <c r="BN1338" s="207"/>
      <c r="DG1338" s="178"/>
      <c r="DH1338" s="179"/>
    </row>
    <row r="1339" spans="1:112" ht="14.25" customHeight="1">
      <c r="A1339" s="27">
        <v>41943</v>
      </c>
      <c r="B1339" s="27" t="str">
        <f>MONTH(Table1[[#This Row],[Trading Interval]])&amp; "/" &amp; DAY(Table1[[#This Row],[Trading Interval]]) &amp; "/" &amp; YEAR(Table1[[#This Row],[Trading Interval]])</f>
        <v>11/1/2018</v>
      </c>
      <c r="C1339" s="224">
        <f>CHOOSE(MONTH(Table1[[#This Row],[Date]]),1,1,1,2,2,2,3,3,3,4,4,4)</f>
        <v>4</v>
      </c>
      <c r="D1339" s="27" t="str">
        <f>TEXT(Table1[[#This Row],[Date]],"mmmm")</f>
        <v>November</v>
      </c>
      <c r="E1339" s="28">
        <v>2215.4528255416599</v>
      </c>
      <c r="F1339" s="29">
        <v>92.777499999999904</v>
      </c>
      <c r="G1339" s="30">
        <v>10</v>
      </c>
      <c r="H1339" s="30" t="s">
        <v>64</v>
      </c>
      <c r="I1339" s="262"/>
      <c r="BL1339" s="176"/>
      <c r="BM1339" s="177"/>
      <c r="BN1339" s="206"/>
      <c r="DG1339" s="176"/>
      <c r="DH1339" s="177"/>
    </row>
    <row r="1340" spans="1:112" ht="14.25" customHeight="1">
      <c r="A1340" s="27">
        <v>41943.5</v>
      </c>
      <c r="B1340" s="27" t="str">
        <f>MONTH(Table1[[#This Row],[Trading Interval]])&amp; "/" &amp; DAY(Table1[[#This Row],[Trading Interval]]) &amp; "/" &amp; YEAR(Table1[[#This Row],[Trading Interval]])</f>
        <v>11/1/2018</v>
      </c>
      <c r="C1340" s="224">
        <f>CHOOSE(MONTH(Table1[[#This Row],[Date]]),1,1,1,2,2,2,3,3,3,4,4,4)</f>
        <v>4</v>
      </c>
      <c r="D1340" s="27" t="str">
        <f>TEXT(Table1[[#This Row],[Date]],"mmmm")</f>
        <v>November</v>
      </c>
      <c r="E1340" s="28">
        <v>2554.6916965374899</v>
      </c>
      <c r="F1340" s="29">
        <v>94.932500000000005</v>
      </c>
      <c r="G1340" s="30">
        <v>10</v>
      </c>
      <c r="H1340" s="30" t="s">
        <v>64</v>
      </c>
      <c r="I1340" s="262"/>
      <c r="BL1340" s="178"/>
      <c r="BM1340" s="179"/>
      <c r="BN1340" s="207"/>
      <c r="DG1340" s="178"/>
      <c r="DH1340" s="179"/>
    </row>
    <row r="1341" spans="1:112" ht="14.25" customHeight="1">
      <c r="A1341" s="27">
        <v>41944</v>
      </c>
      <c r="B1341" s="27" t="str">
        <f>MONTH(Table1[[#This Row],[Trading Interval]])&amp; "/" &amp; DAY(Table1[[#This Row],[Trading Interval]]) &amp; "/" &amp; YEAR(Table1[[#This Row],[Trading Interval]])</f>
        <v>11/2/2018</v>
      </c>
      <c r="C1341" s="224">
        <f>CHOOSE(MONTH(Table1[[#This Row],[Date]]),1,1,1,2,2,2,3,3,3,4,4,4)</f>
        <v>4</v>
      </c>
      <c r="D1341" s="27" t="str">
        <f>TEXT(Table1[[#This Row],[Date]],"mmmm")</f>
        <v>November</v>
      </c>
      <c r="E1341" s="28">
        <v>2151.4010383208301</v>
      </c>
      <c r="F1341" s="29">
        <v>92.434166666666599</v>
      </c>
      <c r="G1341" s="30">
        <v>11</v>
      </c>
      <c r="H1341" s="30" t="s">
        <v>64</v>
      </c>
      <c r="I1341" s="262"/>
      <c r="BL1341" s="176"/>
      <c r="BM1341" s="177"/>
      <c r="BN1341" s="206"/>
      <c r="DG1341" s="176"/>
      <c r="DH1341" s="177"/>
    </row>
    <row r="1342" spans="1:112" ht="14.25" customHeight="1">
      <c r="A1342" s="27">
        <v>41944.5</v>
      </c>
      <c r="B1342" s="27" t="str">
        <f>MONTH(Table1[[#This Row],[Trading Interval]])&amp; "/" &amp; DAY(Table1[[#This Row],[Trading Interval]]) &amp; "/" &amp; YEAR(Table1[[#This Row],[Trading Interval]])</f>
        <v>11/2/2018</v>
      </c>
      <c r="C1342" s="224">
        <f>CHOOSE(MONTH(Table1[[#This Row],[Date]]),1,1,1,2,2,2,3,3,3,4,4,4)</f>
        <v>4</v>
      </c>
      <c r="D1342" s="27" t="str">
        <f>TEXT(Table1[[#This Row],[Date]],"mmmm")</f>
        <v>November</v>
      </c>
      <c r="E1342" s="28">
        <v>2318.9251723624898</v>
      </c>
      <c r="F1342" s="29">
        <v>93.046666666666596</v>
      </c>
      <c r="G1342" s="30">
        <v>11</v>
      </c>
      <c r="H1342" s="30" t="s">
        <v>64</v>
      </c>
      <c r="I1342" s="262"/>
      <c r="BL1342" s="178"/>
      <c r="BM1342" s="179"/>
      <c r="BN1342" s="207"/>
      <c r="DG1342" s="178"/>
      <c r="DH1342" s="179"/>
    </row>
    <row r="1343" spans="1:112" ht="14.25" customHeight="1">
      <c r="A1343" s="27">
        <v>41945</v>
      </c>
      <c r="B1343" s="27" t="str">
        <f>MONTH(Table1[[#This Row],[Trading Interval]])&amp; "/" &amp; DAY(Table1[[#This Row],[Trading Interval]]) &amp; "/" &amp; YEAR(Table1[[#This Row],[Trading Interval]])</f>
        <v>11/3/2018</v>
      </c>
      <c r="C1343" s="224">
        <f>CHOOSE(MONTH(Table1[[#This Row],[Date]]),1,1,1,2,2,2,3,3,3,4,4,4)</f>
        <v>4</v>
      </c>
      <c r="D1343" s="27" t="str">
        <f>TEXT(Table1[[#This Row],[Date]],"mmmm")</f>
        <v>November</v>
      </c>
      <c r="E1343" s="28">
        <v>1916.7523576624901</v>
      </c>
      <c r="F1343" s="29">
        <v>93.422499999999999</v>
      </c>
      <c r="G1343" s="30">
        <v>11</v>
      </c>
      <c r="H1343" s="30" t="s">
        <v>64</v>
      </c>
      <c r="I1343" s="262"/>
      <c r="BL1343" s="176"/>
      <c r="BM1343" s="177"/>
      <c r="BN1343" s="206"/>
      <c r="DG1343" s="176"/>
      <c r="DH1343" s="177"/>
    </row>
    <row r="1344" spans="1:112" ht="14.25" customHeight="1">
      <c r="A1344" s="27">
        <v>41945.5</v>
      </c>
      <c r="B1344" s="27" t="str">
        <f>MONTH(Table1[[#This Row],[Trading Interval]])&amp; "/" &amp; DAY(Table1[[#This Row],[Trading Interval]]) &amp; "/" &amp; YEAR(Table1[[#This Row],[Trading Interval]])</f>
        <v>11/3/2018</v>
      </c>
      <c r="C1344" s="224">
        <f>CHOOSE(MONTH(Table1[[#This Row],[Date]]),1,1,1,2,2,2,3,3,3,4,4,4)</f>
        <v>4</v>
      </c>
      <c r="D1344" s="27" t="str">
        <f>TEXT(Table1[[#This Row],[Date]],"mmmm")</f>
        <v>November</v>
      </c>
      <c r="E1344" s="28">
        <v>2233.5855653583299</v>
      </c>
      <c r="F1344" s="29">
        <v>97.349166666666605</v>
      </c>
      <c r="G1344" s="30">
        <v>11</v>
      </c>
      <c r="H1344" s="30" t="s">
        <v>64</v>
      </c>
      <c r="I1344" s="262"/>
      <c r="BL1344" s="178"/>
      <c r="BM1344" s="179"/>
      <c r="BN1344" s="207"/>
      <c r="DG1344" s="178"/>
      <c r="DH1344" s="179"/>
    </row>
    <row r="1345" spans="1:112" ht="14.25" customHeight="1">
      <c r="A1345" s="27">
        <v>41946</v>
      </c>
      <c r="B1345" s="27" t="str">
        <f>MONTH(Table1[[#This Row],[Trading Interval]])&amp; "/" &amp; DAY(Table1[[#This Row],[Trading Interval]]) &amp; "/" &amp; YEAR(Table1[[#This Row],[Trading Interval]])</f>
        <v>11/4/2018</v>
      </c>
      <c r="C1345" s="224">
        <f>CHOOSE(MONTH(Table1[[#This Row],[Date]]),1,1,1,2,2,2,3,3,3,4,4,4)</f>
        <v>4</v>
      </c>
      <c r="D1345" s="27" t="str">
        <f>TEXT(Table1[[#This Row],[Date]],"mmmm")</f>
        <v>November</v>
      </c>
      <c r="E1345" s="28">
        <v>1842.9941724181799</v>
      </c>
      <c r="F1345" s="29">
        <v>96.465454545454506</v>
      </c>
      <c r="G1345" s="30">
        <v>11</v>
      </c>
      <c r="H1345" s="30" t="s">
        <v>64</v>
      </c>
      <c r="I1345" s="262"/>
      <c r="BL1345" s="176"/>
      <c r="BM1345" s="177"/>
      <c r="BN1345" s="206"/>
      <c r="DG1345" s="176"/>
      <c r="DH1345" s="177"/>
    </row>
    <row r="1346" spans="1:112" ht="14.25" customHeight="1">
      <c r="A1346" s="27">
        <v>41946.5</v>
      </c>
      <c r="B1346" s="27" t="str">
        <f>MONTH(Table1[[#This Row],[Trading Interval]])&amp; "/" &amp; DAY(Table1[[#This Row],[Trading Interval]]) &amp; "/" &amp; YEAR(Table1[[#This Row],[Trading Interval]])</f>
        <v>11/4/2018</v>
      </c>
      <c r="C1346" s="224">
        <f>CHOOSE(MONTH(Table1[[#This Row],[Date]]),1,1,1,2,2,2,3,3,3,4,4,4)</f>
        <v>4</v>
      </c>
      <c r="D1346" s="27" t="str">
        <f>TEXT(Table1[[#This Row],[Date]],"mmmm")</f>
        <v>November</v>
      </c>
      <c r="E1346" s="28">
        <v>2396.8332543874999</v>
      </c>
      <c r="F1346" s="29">
        <v>92.75</v>
      </c>
      <c r="G1346" s="30">
        <v>11</v>
      </c>
      <c r="H1346" s="30" t="s">
        <v>64</v>
      </c>
      <c r="I1346" s="262"/>
      <c r="BL1346" s="178"/>
      <c r="BM1346" s="179"/>
      <c r="BN1346" s="207"/>
      <c r="DG1346" s="178"/>
      <c r="DH1346" s="179"/>
    </row>
    <row r="1347" spans="1:112" ht="14.25" customHeight="1">
      <c r="A1347" s="27">
        <v>41947</v>
      </c>
      <c r="B1347" s="27" t="str">
        <f>MONTH(Table1[[#This Row],[Trading Interval]])&amp; "/" &amp; DAY(Table1[[#This Row],[Trading Interval]]) &amp; "/" &amp; YEAR(Table1[[#This Row],[Trading Interval]])</f>
        <v>11/5/2018</v>
      </c>
      <c r="C1347" s="224">
        <f>CHOOSE(MONTH(Table1[[#This Row],[Date]]),1,1,1,2,2,2,3,3,3,4,4,4)</f>
        <v>4</v>
      </c>
      <c r="D1347" s="27" t="str">
        <f>TEXT(Table1[[#This Row],[Date]],"mmmm")</f>
        <v>November</v>
      </c>
      <c r="E1347" s="28">
        <v>2408.6852115666602</v>
      </c>
      <c r="F1347" s="29">
        <v>92.273333333333298</v>
      </c>
      <c r="G1347" s="30">
        <v>11</v>
      </c>
      <c r="H1347" s="30" t="s">
        <v>64</v>
      </c>
      <c r="I1347" s="262"/>
      <c r="BL1347" s="176"/>
      <c r="BM1347" s="177"/>
      <c r="BN1347" s="206"/>
      <c r="DG1347" s="176"/>
      <c r="DH1347" s="177"/>
    </row>
    <row r="1348" spans="1:112" ht="14.25" customHeight="1">
      <c r="A1348" s="27">
        <v>41947.5</v>
      </c>
      <c r="B1348" s="27" t="str">
        <f>MONTH(Table1[[#This Row],[Trading Interval]])&amp; "/" &amp; DAY(Table1[[#This Row],[Trading Interval]]) &amp; "/" &amp; YEAR(Table1[[#This Row],[Trading Interval]])</f>
        <v>11/5/2018</v>
      </c>
      <c r="C1348" s="224">
        <f>CHOOSE(MONTH(Table1[[#This Row],[Date]]),1,1,1,2,2,2,3,3,3,4,4,4)</f>
        <v>4</v>
      </c>
      <c r="D1348" s="27" t="str">
        <f>TEXT(Table1[[#This Row],[Date]],"mmmm")</f>
        <v>November</v>
      </c>
      <c r="E1348" s="28">
        <v>2942.7936255916602</v>
      </c>
      <c r="F1348" s="29">
        <v>88.793333333333294</v>
      </c>
      <c r="G1348" s="30">
        <v>11</v>
      </c>
      <c r="H1348" s="30" t="s">
        <v>64</v>
      </c>
      <c r="I1348" s="262"/>
      <c r="BL1348" s="178"/>
      <c r="BM1348" s="179"/>
      <c r="BN1348" s="207"/>
      <c r="DG1348" s="178"/>
      <c r="DH1348" s="179"/>
    </row>
    <row r="1349" spans="1:112" ht="14.25" customHeight="1">
      <c r="A1349" s="27">
        <v>41948</v>
      </c>
      <c r="B1349" s="27" t="str">
        <f>MONTH(Table1[[#This Row],[Trading Interval]])&amp; "/" &amp; DAY(Table1[[#This Row],[Trading Interval]]) &amp; "/" &amp; YEAR(Table1[[#This Row],[Trading Interval]])</f>
        <v>11/6/2018</v>
      </c>
      <c r="C1349" s="224">
        <f>CHOOSE(MONTH(Table1[[#This Row],[Date]]),1,1,1,2,2,2,3,3,3,4,4,4)</f>
        <v>4</v>
      </c>
      <c r="D1349" s="27" t="str">
        <f>TEXT(Table1[[#This Row],[Date]],"mmmm")</f>
        <v>November</v>
      </c>
      <c r="E1349" s="28">
        <v>2237.4565533958298</v>
      </c>
      <c r="F1349" s="29">
        <v>87.631666666666604</v>
      </c>
      <c r="G1349" s="30">
        <v>11</v>
      </c>
      <c r="H1349" s="30" t="s">
        <v>64</v>
      </c>
      <c r="I1349" s="262"/>
      <c r="BL1349" s="176"/>
      <c r="BM1349" s="177"/>
      <c r="BN1349" s="206"/>
      <c r="DG1349" s="176"/>
      <c r="DH1349" s="177"/>
    </row>
    <row r="1350" spans="1:112" ht="14.25" customHeight="1">
      <c r="A1350" s="27">
        <v>41948.5</v>
      </c>
      <c r="B1350" s="27" t="str">
        <f>MONTH(Table1[[#This Row],[Trading Interval]])&amp; "/" &amp; DAY(Table1[[#This Row],[Trading Interval]]) &amp; "/" &amp; YEAR(Table1[[#This Row],[Trading Interval]])</f>
        <v>11/6/2018</v>
      </c>
      <c r="C1350" s="224">
        <f>CHOOSE(MONTH(Table1[[#This Row],[Date]]),1,1,1,2,2,2,3,3,3,4,4,4)</f>
        <v>4</v>
      </c>
      <c r="D1350" s="27" t="str">
        <f>TEXT(Table1[[#This Row],[Date]],"mmmm")</f>
        <v>November</v>
      </c>
      <c r="E1350" s="28">
        <v>2495.2396494291602</v>
      </c>
      <c r="F1350" s="29">
        <v>90.684166666666599</v>
      </c>
      <c r="G1350" s="30">
        <v>11</v>
      </c>
      <c r="H1350" s="30" t="s">
        <v>64</v>
      </c>
      <c r="I1350" s="262"/>
      <c r="BL1350" s="178"/>
      <c r="BM1350" s="179"/>
      <c r="BN1350" s="207"/>
      <c r="DG1350" s="178"/>
      <c r="DH1350" s="179"/>
    </row>
    <row r="1351" spans="1:112" ht="14.25" customHeight="1">
      <c r="A1351" s="27">
        <v>41949</v>
      </c>
      <c r="B1351" s="27" t="str">
        <f>MONTH(Table1[[#This Row],[Trading Interval]])&amp; "/" &amp; DAY(Table1[[#This Row],[Trading Interval]]) &amp; "/" &amp; YEAR(Table1[[#This Row],[Trading Interval]])</f>
        <v>11/7/2018</v>
      </c>
      <c r="C1351" s="224">
        <f>CHOOSE(MONTH(Table1[[#This Row],[Date]]),1,1,1,2,2,2,3,3,3,4,4,4)</f>
        <v>4</v>
      </c>
      <c r="D1351" s="27" t="str">
        <f>TEXT(Table1[[#This Row],[Date]],"mmmm")</f>
        <v>November</v>
      </c>
      <c r="E1351" s="28">
        <v>2130.4837477833298</v>
      </c>
      <c r="F1351" s="29">
        <v>90.214999999999904</v>
      </c>
      <c r="G1351" s="30">
        <v>11</v>
      </c>
      <c r="H1351" s="30" t="s">
        <v>64</v>
      </c>
      <c r="I1351" s="262"/>
      <c r="BL1351" s="176"/>
      <c r="BM1351" s="177"/>
      <c r="BN1351" s="206"/>
      <c r="DG1351" s="176"/>
      <c r="DH1351" s="177"/>
    </row>
    <row r="1352" spans="1:112" ht="14.25" customHeight="1">
      <c r="A1352" s="27">
        <v>41949.5</v>
      </c>
      <c r="B1352" s="27" t="str">
        <f>MONTH(Table1[[#This Row],[Trading Interval]])&amp; "/" &amp; DAY(Table1[[#This Row],[Trading Interval]]) &amp; "/" &amp; YEAR(Table1[[#This Row],[Trading Interval]])</f>
        <v>11/7/2018</v>
      </c>
      <c r="C1352" s="224">
        <f>CHOOSE(MONTH(Table1[[#This Row],[Date]]),1,1,1,2,2,2,3,3,3,4,4,4)</f>
        <v>4</v>
      </c>
      <c r="D1352" s="27" t="str">
        <f>TEXT(Table1[[#This Row],[Date]],"mmmm")</f>
        <v>November</v>
      </c>
      <c r="E1352" s="28">
        <v>2358.7742951124901</v>
      </c>
      <c r="F1352" s="29">
        <v>93.018333333333302</v>
      </c>
      <c r="G1352" s="30">
        <v>11</v>
      </c>
      <c r="H1352" s="30" t="s">
        <v>64</v>
      </c>
      <c r="I1352" s="262"/>
      <c r="BL1352" s="178"/>
      <c r="BM1352" s="179"/>
      <c r="BN1352" s="207"/>
      <c r="DG1352" s="178"/>
      <c r="DH1352" s="179"/>
    </row>
    <row r="1353" spans="1:112" ht="14.25" customHeight="1">
      <c r="A1353" s="27">
        <v>41950</v>
      </c>
      <c r="B1353" s="27" t="str">
        <f>MONTH(Table1[[#This Row],[Trading Interval]])&amp; "/" &amp; DAY(Table1[[#This Row],[Trading Interval]]) &amp; "/" &amp; YEAR(Table1[[#This Row],[Trading Interval]])</f>
        <v>11/8/2018</v>
      </c>
      <c r="C1353" s="224">
        <f>CHOOSE(MONTH(Table1[[#This Row],[Date]]),1,1,1,2,2,2,3,3,3,4,4,4)</f>
        <v>4</v>
      </c>
      <c r="D1353" s="27" t="str">
        <f>TEXT(Table1[[#This Row],[Date]],"mmmm")</f>
        <v>November</v>
      </c>
      <c r="E1353" s="28">
        <v>2085.4095028833299</v>
      </c>
      <c r="F1353" s="29">
        <v>94.704999999999998</v>
      </c>
      <c r="G1353" s="30">
        <v>11</v>
      </c>
      <c r="H1353" s="30" t="s">
        <v>64</v>
      </c>
      <c r="I1353" s="262"/>
      <c r="BL1353" s="176"/>
      <c r="BM1353" s="177"/>
      <c r="BN1353" s="206"/>
      <c r="DG1353" s="176"/>
      <c r="DH1353" s="177"/>
    </row>
    <row r="1354" spans="1:112" ht="14.25" customHeight="1">
      <c r="A1354" s="27">
        <v>41950.5</v>
      </c>
      <c r="B1354" s="27" t="str">
        <f>MONTH(Table1[[#This Row],[Trading Interval]])&amp; "/" &amp; DAY(Table1[[#This Row],[Trading Interval]]) &amp; "/" &amp; YEAR(Table1[[#This Row],[Trading Interval]])</f>
        <v>11/8/2018</v>
      </c>
      <c r="C1354" s="224">
        <f>CHOOSE(MONTH(Table1[[#This Row],[Date]]),1,1,1,2,2,2,3,3,3,4,4,4)</f>
        <v>4</v>
      </c>
      <c r="D1354" s="27" t="str">
        <f>TEXT(Table1[[#This Row],[Date]],"mmmm")</f>
        <v>November</v>
      </c>
      <c r="E1354" s="28">
        <v>2406.06192685</v>
      </c>
      <c r="F1354" s="29">
        <v>94.664166666666603</v>
      </c>
      <c r="G1354" s="30">
        <v>11</v>
      </c>
      <c r="H1354" s="30" t="s">
        <v>64</v>
      </c>
      <c r="I1354" s="262"/>
      <c r="BL1354" s="178"/>
      <c r="BM1354" s="179"/>
      <c r="BN1354" s="207"/>
      <c r="DG1354" s="178"/>
      <c r="DH1354" s="179"/>
    </row>
    <row r="1355" spans="1:112" ht="14.25" customHeight="1">
      <c r="A1355" s="27">
        <v>41951</v>
      </c>
      <c r="B1355" s="27" t="str">
        <f>MONTH(Table1[[#This Row],[Trading Interval]])&amp; "/" &amp; DAY(Table1[[#This Row],[Trading Interval]]) &amp; "/" &amp; YEAR(Table1[[#This Row],[Trading Interval]])</f>
        <v>11/9/2018</v>
      </c>
      <c r="C1355" s="224">
        <f>CHOOSE(MONTH(Table1[[#This Row],[Date]]),1,1,1,2,2,2,3,3,3,4,4,4)</f>
        <v>4</v>
      </c>
      <c r="D1355" s="27" t="str">
        <f>TEXT(Table1[[#This Row],[Date]],"mmmm")</f>
        <v>November</v>
      </c>
      <c r="E1355" s="28">
        <v>2127.6195419083301</v>
      </c>
      <c r="F1355" s="29">
        <v>92.75</v>
      </c>
      <c r="G1355" s="30">
        <v>11</v>
      </c>
      <c r="H1355" s="30" t="s">
        <v>64</v>
      </c>
      <c r="I1355" s="262"/>
      <c r="BL1355" s="176"/>
      <c r="BM1355" s="177"/>
      <c r="BN1355" s="206"/>
      <c r="DG1355" s="176"/>
      <c r="DH1355" s="177"/>
    </row>
    <row r="1356" spans="1:112" ht="14.25" customHeight="1">
      <c r="A1356" s="27">
        <v>41951.5</v>
      </c>
      <c r="B1356" s="27" t="str">
        <f>MONTH(Table1[[#This Row],[Trading Interval]])&amp; "/" &amp; DAY(Table1[[#This Row],[Trading Interval]]) &amp; "/" &amp; YEAR(Table1[[#This Row],[Trading Interval]])</f>
        <v>11/9/2018</v>
      </c>
      <c r="C1356" s="224">
        <f>CHOOSE(MONTH(Table1[[#This Row],[Date]]),1,1,1,2,2,2,3,3,3,4,4,4)</f>
        <v>4</v>
      </c>
      <c r="D1356" s="27" t="str">
        <f>TEXT(Table1[[#This Row],[Date]],"mmmm")</f>
        <v>November</v>
      </c>
      <c r="E1356" s="28">
        <v>2560.4690787166601</v>
      </c>
      <c r="F1356" s="29">
        <v>91.389999999999901</v>
      </c>
      <c r="G1356" s="30">
        <v>11</v>
      </c>
      <c r="H1356" s="30" t="s">
        <v>64</v>
      </c>
      <c r="I1356" s="262"/>
      <c r="BL1356" s="178"/>
      <c r="BM1356" s="179"/>
      <c r="BN1356" s="207"/>
      <c r="DG1356" s="178"/>
      <c r="DH1356" s="179"/>
    </row>
    <row r="1357" spans="1:112" ht="14.25" customHeight="1">
      <c r="A1357" s="27">
        <v>41952</v>
      </c>
      <c r="B1357" s="27" t="str">
        <f>MONTH(Table1[[#This Row],[Trading Interval]])&amp; "/" &amp; DAY(Table1[[#This Row],[Trading Interval]]) &amp; "/" &amp; YEAR(Table1[[#This Row],[Trading Interval]])</f>
        <v>11/10/2018</v>
      </c>
      <c r="C1357" s="224">
        <f>CHOOSE(MONTH(Table1[[#This Row],[Date]]),1,1,1,2,2,2,3,3,3,4,4,4)</f>
        <v>4</v>
      </c>
      <c r="D1357" s="27" t="str">
        <f>TEXT(Table1[[#This Row],[Date]],"mmmm")</f>
        <v>November</v>
      </c>
      <c r="E1357" s="28">
        <v>1850.07687563749</v>
      </c>
      <c r="F1357" s="29">
        <v>93.83</v>
      </c>
      <c r="G1357" s="30">
        <v>11</v>
      </c>
      <c r="H1357" s="30" t="s">
        <v>64</v>
      </c>
      <c r="I1357" s="262"/>
      <c r="BL1357" s="176"/>
      <c r="BM1357" s="177"/>
      <c r="BN1357" s="206"/>
      <c r="DG1357" s="176"/>
      <c r="DH1357" s="177"/>
    </row>
    <row r="1358" spans="1:112" ht="14.25" customHeight="1">
      <c r="A1358" s="27">
        <v>41952.5</v>
      </c>
      <c r="B1358" s="27" t="str">
        <f>MONTH(Table1[[#This Row],[Trading Interval]])&amp; "/" &amp; DAY(Table1[[#This Row],[Trading Interval]]) &amp; "/" &amp; YEAR(Table1[[#This Row],[Trading Interval]])</f>
        <v>11/10/2018</v>
      </c>
      <c r="C1358" s="224">
        <f>CHOOSE(MONTH(Table1[[#This Row],[Date]]),1,1,1,2,2,2,3,3,3,4,4,4)</f>
        <v>4</v>
      </c>
      <c r="D1358" s="27" t="str">
        <f>TEXT(Table1[[#This Row],[Date]],"mmmm")</f>
        <v>November</v>
      </c>
      <c r="E1358" s="28">
        <v>2426.7125137999901</v>
      </c>
      <c r="F1358" s="29">
        <v>92.7083333333333</v>
      </c>
      <c r="G1358" s="30">
        <v>11</v>
      </c>
      <c r="H1358" s="30" t="s">
        <v>64</v>
      </c>
      <c r="I1358" s="262"/>
      <c r="BL1358" s="178"/>
      <c r="BM1358" s="179"/>
      <c r="BN1358" s="207"/>
      <c r="DG1358" s="178"/>
      <c r="DH1358" s="179"/>
    </row>
    <row r="1359" spans="1:112" ht="14.25" customHeight="1">
      <c r="A1359" s="27">
        <v>41953</v>
      </c>
      <c r="B1359" s="27" t="str">
        <f>MONTH(Table1[[#This Row],[Trading Interval]])&amp; "/" &amp; DAY(Table1[[#This Row],[Trading Interval]]) &amp; "/" &amp; YEAR(Table1[[#This Row],[Trading Interval]])</f>
        <v>11/11/2018</v>
      </c>
      <c r="C1359" s="224">
        <f>CHOOSE(MONTH(Table1[[#This Row],[Date]]),1,1,1,2,2,2,3,3,3,4,4,4)</f>
        <v>4</v>
      </c>
      <c r="D1359" s="27" t="str">
        <f>TEXT(Table1[[#This Row],[Date]],"mmmm")</f>
        <v>November</v>
      </c>
      <c r="E1359" s="28">
        <v>1944.93938328749</v>
      </c>
      <c r="F1359" s="29">
        <v>91.600833333333298</v>
      </c>
      <c r="G1359" s="30">
        <v>11</v>
      </c>
      <c r="H1359" s="30" t="s">
        <v>64</v>
      </c>
      <c r="I1359" s="262"/>
      <c r="BL1359" s="176"/>
      <c r="BM1359" s="177"/>
      <c r="BN1359" s="206"/>
      <c r="DG1359" s="176"/>
      <c r="DH1359" s="177"/>
    </row>
    <row r="1360" spans="1:112" ht="14.25" customHeight="1">
      <c r="A1360" s="27">
        <v>41953.5</v>
      </c>
      <c r="B1360" s="27" t="str">
        <f>MONTH(Table1[[#This Row],[Trading Interval]])&amp; "/" &amp; DAY(Table1[[#This Row],[Trading Interval]]) &amp; "/" &amp; YEAR(Table1[[#This Row],[Trading Interval]])</f>
        <v>11/11/2018</v>
      </c>
      <c r="C1360" s="224">
        <f>CHOOSE(MONTH(Table1[[#This Row],[Date]]),1,1,1,2,2,2,3,3,3,4,4,4)</f>
        <v>4</v>
      </c>
      <c r="D1360" s="27" t="str">
        <f>TEXT(Table1[[#This Row],[Date]],"mmmm")</f>
        <v>November</v>
      </c>
      <c r="E1360" s="28">
        <v>2505.62112916666</v>
      </c>
      <c r="F1360" s="29">
        <v>89.942499999999995</v>
      </c>
      <c r="G1360" s="30">
        <v>11</v>
      </c>
      <c r="H1360" s="30" t="s">
        <v>64</v>
      </c>
      <c r="I1360" s="262"/>
      <c r="BL1360" s="178"/>
      <c r="BM1360" s="179"/>
      <c r="BN1360" s="207"/>
      <c r="DG1360" s="178"/>
      <c r="DH1360" s="179"/>
    </row>
    <row r="1361" spans="1:112" ht="14.25" customHeight="1">
      <c r="A1361" s="27">
        <v>41954</v>
      </c>
      <c r="B1361" s="27" t="str">
        <f>MONTH(Table1[[#This Row],[Trading Interval]])&amp; "/" &amp; DAY(Table1[[#This Row],[Trading Interval]]) &amp; "/" &amp; YEAR(Table1[[#This Row],[Trading Interval]])</f>
        <v>11/12/2018</v>
      </c>
      <c r="C1361" s="224">
        <f>CHOOSE(MONTH(Table1[[#This Row],[Date]]),1,1,1,2,2,2,3,3,3,4,4,4)</f>
        <v>4</v>
      </c>
      <c r="D1361" s="27" t="str">
        <f>TEXT(Table1[[#This Row],[Date]],"mmmm")</f>
        <v>November</v>
      </c>
      <c r="E1361" s="28">
        <v>2269.7310178791599</v>
      </c>
      <c r="F1361" s="29">
        <v>96.827500000000001</v>
      </c>
      <c r="G1361" s="30">
        <v>11</v>
      </c>
      <c r="H1361" s="30" t="s">
        <v>64</v>
      </c>
      <c r="I1361" s="262"/>
      <c r="BL1361" s="176"/>
      <c r="BM1361" s="177"/>
      <c r="BN1361" s="206"/>
      <c r="DG1361" s="176"/>
      <c r="DH1361" s="177"/>
    </row>
    <row r="1362" spans="1:112" ht="14.25" customHeight="1">
      <c r="A1362" s="27">
        <v>41954.5</v>
      </c>
      <c r="B1362" s="27" t="str">
        <f>MONTH(Table1[[#This Row],[Trading Interval]])&amp; "/" &amp; DAY(Table1[[#This Row],[Trading Interval]]) &amp; "/" &amp; YEAR(Table1[[#This Row],[Trading Interval]])</f>
        <v>11/12/2018</v>
      </c>
      <c r="C1362" s="224">
        <f>CHOOSE(MONTH(Table1[[#This Row],[Date]]),1,1,1,2,2,2,3,3,3,4,4,4)</f>
        <v>4</v>
      </c>
      <c r="D1362" s="27" t="str">
        <f>TEXT(Table1[[#This Row],[Date]],"mmmm")</f>
        <v>November</v>
      </c>
      <c r="E1362" s="28">
        <v>2653.8419085916598</v>
      </c>
      <c r="F1362" s="29">
        <v>95.646666666666604</v>
      </c>
      <c r="G1362" s="30">
        <v>11</v>
      </c>
      <c r="H1362" s="30" t="s">
        <v>64</v>
      </c>
      <c r="I1362" s="262"/>
      <c r="BL1362" s="178"/>
      <c r="BM1362" s="179"/>
      <c r="BN1362" s="207"/>
      <c r="DG1362" s="178"/>
      <c r="DH1362" s="179"/>
    </row>
    <row r="1363" spans="1:112" ht="14.25" customHeight="1">
      <c r="A1363" s="27">
        <v>41955</v>
      </c>
      <c r="B1363" s="27" t="str">
        <f>MONTH(Table1[[#This Row],[Trading Interval]])&amp; "/" &amp; DAY(Table1[[#This Row],[Trading Interval]]) &amp; "/" &amp; YEAR(Table1[[#This Row],[Trading Interval]])</f>
        <v>11/13/2018</v>
      </c>
      <c r="C1363" s="224">
        <f>CHOOSE(MONTH(Table1[[#This Row],[Date]]),1,1,1,2,2,2,3,3,3,4,4,4)</f>
        <v>4</v>
      </c>
      <c r="D1363" s="27" t="str">
        <f>TEXT(Table1[[#This Row],[Date]],"mmmm")</f>
        <v>November</v>
      </c>
      <c r="E1363" s="28">
        <v>2142.6655492416598</v>
      </c>
      <c r="F1363" s="29">
        <v>91.236666666666594</v>
      </c>
      <c r="G1363" s="30">
        <v>11</v>
      </c>
      <c r="H1363" s="30" t="s">
        <v>64</v>
      </c>
      <c r="I1363" s="262"/>
      <c r="BL1363" s="176"/>
      <c r="BM1363" s="177"/>
      <c r="BN1363" s="206"/>
      <c r="DG1363" s="176"/>
      <c r="DH1363" s="177"/>
    </row>
    <row r="1364" spans="1:112" ht="14.25" customHeight="1">
      <c r="A1364" s="27">
        <v>41955.5</v>
      </c>
      <c r="B1364" s="27" t="str">
        <f>MONTH(Table1[[#This Row],[Trading Interval]])&amp; "/" &amp; DAY(Table1[[#This Row],[Trading Interval]]) &amp; "/" &amp; YEAR(Table1[[#This Row],[Trading Interval]])</f>
        <v>11/13/2018</v>
      </c>
      <c r="C1364" s="224">
        <f>CHOOSE(MONTH(Table1[[#This Row],[Date]]),1,1,1,2,2,2,3,3,3,4,4,4)</f>
        <v>4</v>
      </c>
      <c r="D1364" s="27" t="str">
        <f>TEXT(Table1[[#This Row],[Date]],"mmmm")</f>
        <v>November</v>
      </c>
      <c r="E1364" s="28">
        <v>2586.2336037499899</v>
      </c>
      <c r="F1364" s="29">
        <v>91.305833333333297</v>
      </c>
      <c r="G1364" s="30">
        <v>11</v>
      </c>
      <c r="H1364" s="30" t="s">
        <v>64</v>
      </c>
      <c r="I1364" s="262"/>
      <c r="BL1364" s="178"/>
      <c r="BM1364" s="179"/>
      <c r="BN1364" s="207"/>
      <c r="DG1364" s="178"/>
      <c r="DH1364" s="179"/>
    </row>
    <row r="1365" spans="1:112" ht="14.25" customHeight="1">
      <c r="A1365" s="27">
        <v>41956</v>
      </c>
      <c r="B1365" s="27" t="str">
        <f>MONTH(Table1[[#This Row],[Trading Interval]])&amp; "/" &amp; DAY(Table1[[#This Row],[Trading Interval]]) &amp; "/" &amp; YEAR(Table1[[#This Row],[Trading Interval]])</f>
        <v>11/14/2018</v>
      </c>
      <c r="C1365" s="224">
        <f>CHOOSE(MONTH(Table1[[#This Row],[Date]]),1,1,1,2,2,2,3,3,3,4,4,4)</f>
        <v>4</v>
      </c>
      <c r="D1365" s="27" t="str">
        <f>TEXT(Table1[[#This Row],[Date]],"mmmm")</f>
        <v>November</v>
      </c>
      <c r="E1365" s="28">
        <v>2057.5499015749901</v>
      </c>
      <c r="F1365" s="29">
        <v>90.596666666666593</v>
      </c>
      <c r="G1365" s="30">
        <v>11</v>
      </c>
      <c r="H1365" s="30" t="s">
        <v>64</v>
      </c>
      <c r="I1365" s="262"/>
      <c r="BL1365" s="176"/>
      <c r="BM1365" s="177"/>
      <c r="BN1365" s="206"/>
      <c r="DG1365" s="176"/>
      <c r="DH1365" s="177"/>
    </row>
    <row r="1366" spans="1:112" ht="14.25" customHeight="1">
      <c r="A1366" s="27">
        <v>41956.5</v>
      </c>
      <c r="B1366" s="27" t="str">
        <f>MONTH(Table1[[#This Row],[Trading Interval]])&amp; "/" &amp; DAY(Table1[[#This Row],[Trading Interval]]) &amp; "/" &amp; YEAR(Table1[[#This Row],[Trading Interval]])</f>
        <v>11/14/2018</v>
      </c>
      <c r="C1366" s="224">
        <f>CHOOSE(MONTH(Table1[[#This Row],[Date]]),1,1,1,2,2,2,3,3,3,4,4,4)</f>
        <v>4</v>
      </c>
      <c r="D1366" s="27" t="str">
        <f>TEXT(Table1[[#This Row],[Date]],"mmmm")</f>
        <v>November</v>
      </c>
      <c r="E1366" s="28">
        <v>2420.3933309416602</v>
      </c>
      <c r="F1366" s="29">
        <v>95.46</v>
      </c>
      <c r="G1366" s="30">
        <v>11</v>
      </c>
      <c r="H1366" s="30" t="s">
        <v>64</v>
      </c>
      <c r="I1366" s="262"/>
      <c r="BL1366" s="178"/>
      <c r="BM1366" s="179"/>
      <c r="BN1366" s="207"/>
      <c r="DG1366" s="178"/>
      <c r="DH1366" s="179"/>
    </row>
    <row r="1367" spans="1:112" ht="14.25" customHeight="1">
      <c r="A1367" s="27">
        <v>41957</v>
      </c>
      <c r="B1367" s="27" t="str">
        <f>MONTH(Table1[[#This Row],[Trading Interval]])&amp; "/" &amp; DAY(Table1[[#This Row],[Trading Interval]]) &amp; "/" &amp; YEAR(Table1[[#This Row],[Trading Interval]])</f>
        <v>11/15/2018</v>
      </c>
      <c r="C1367" s="224">
        <f>CHOOSE(MONTH(Table1[[#This Row],[Date]]),1,1,1,2,2,2,3,3,3,4,4,4)</f>
        <v>4</v>
      </c>
      <c r="D1367" s="27" t="str">
        <f>TEXT(Table1[[#This Row],[Date]],"mmmm")</f>
        <v>November</v>
      </c>
      <c r="E1367" s="28">
        <v>2060.3646132583299</v>
      </c>
      <c r="F1367" s="29">
        <v>95.662499999999895</v>
      </c>
      <c r="G1367" s="30">
        <v>11</v>
      </c>
      <c r="H1367" s="30" t="s">
        <v>64</v>
      </c>
      <c r="I1367" s="262"/>
      <c r="BL1367" s="176"/>
      <c r="BM1367" s="177"/>
      <c r="BN1367" s="206"/>
      <c r="DG1367" s="176"/>
      <c r="DH1367" s="177"/>
    </row>
    <row r="1368" spans="1:112" ht="14.25" customHeight="1">
      <c r="A1368" s="27">
        <v>41957.5</v>
      </c>
      <c r="B1368" s="27" t="str">
        <f>MONTH(Table1[[#This Row],[Trading Interval]])&amp; "/" &amp; DAY(Table1[[#This Row],[Trading Interval]]) &amp; "/" &amp; YEAR(Table1[[#This Row],[Trading Interval]])</f>
        <v>11/15/2018</v>
      </c>
      <c r="C1368" s="224">
        <f>CHOOSE(MONTH(Table1[[#This Row],[Date]]),1,1,1,2,2,2,3,3,3,4,4,4)</f>
        <v>4</v>
      </c>
      <c r="D1368" s="27" t="str">
        <f>TEXT(Table1[[#This Row],[Date]],"mmmm")</f>
        <v>November</v>
      </c>
      <c r="E1368" s="28">
        <v>2679.9089147124901</v>
      </c>
      <c r="F1368" s="29">
        <v>97.945833333333297</v>
      </c>
      <c r="G1368" s="30">
        <v>11</v>
      </c>
      <c r="H1368" s="30" t="s">
        <v>64</v>
      </c>
      <c r="I1368" s="262"/>
      <c r="BL1368" s="178"/>
      <c r="BM1368" s="179"/>
      <c r="BN1368" s="207"/>
      <c r="DG1368" s="178"/>
      <c r="DH1368" s="179"/>
    </row>
    <row r="1369" spans="1:112" ht="14.25" customHeight="1">
      <c r="A1369" s="27">
        <v>41958</v>
      </c>
      <c r="B1369" s="27" t="str">
        <f>MONTH(Table1[[#This Row],[Trading Interval]])&amp; "/" &amp; DAY(Table1[[#This Row],[Trading Interval]]) &amp; "/" &amp; YEAR(Table1[[#This Row],[Trading Interval]])</f>
        <v>11/16/2018</v>
      </c>
      <c r="C1369" s="224">
        <f>CHOOSE(MONTH(Table1[[#This Row],[Date]]),1,1,1,2,2,2,3,3,3,4,4,4)</f>
        <v>4</v>
      </c>
      <c r="D1369" s="27" t="str">
        <f>TEXT(Table1[[#This Row],[Date]],"mmmm")</f>
        <v>November</v>
      </c>
      <c r="E1369" s="28">
        <v>2216.1711631458302</v>
      </c>
      <c r="F1369" s="29">
        <v>92.997500000000002</v>
      </c>
      <c r="G1369" s="30">
        <v>11</v>
      </c>
      <c r="H1369" s="30" t="s">
        <v>64</v>
      </c>
      <c r="I1369" s="262"/>
      <c r="BL1369" s="176"/>
      <c r="BM1369" s="177"/>
      <c r="BN1369" s="206"/>
      <c r="DG1369" s="176"/>
      <c r="DH1369" s="177"/>
    </row>
    <row r="1370" spans="1:112" ht="14.25" customHeight="1">
      <c r="A1370" s="27">
        <v>41958.5</v>
      </c>
      <c r="B1370" s="27" t="str">
        <f>MONTH(Table1[[#This Row],[Trading Interval]])&amp; "/" &amp; DAY(Table1[[#This Row],[Trading Interval]]) &amp; "/" &amp; YEAR(Table1[[#This Row],[Trading Interval]])</f>
        <v>11/16/2018</v>
      </c>
      <c r="C1370" s="224">
        <f>CHOOSE(MONTH(Table1[[#This Row],[Date]]),1,1,1,2,2,2,3,3,3,4,4,4)</f>
        <v>4</v>
      </c>
      <c r="D1370" s="27" t="str">
        <f>TEXT(Table1[[#This Row],[Date]],"mmmm")</f>
        <v>November</v>
      </c>
      <c r="E1370" s="28">
        <v>2859.29657275416</v>
      </c>
      <c r="F1370" s="29">
        <v>95.619166666666601</v>
      </c>
      <c r="G1370" s="30">
        <v>11</v>
      </c>
      <c r="H1370" s="30" t="s">
        <v>64</v>
      </c>
      <c r="I1370" s="262"/>
      <c r="BL1370" s="178"/>
      <c r="BM1370" s="179"/>
      <c r="BN1370" s="207"/>
      <c r="DG1370" s="178"/>
      <c r="DH1370" s="179"/>
    </row>
    <row r="1371" spans="1:112" ht="14.25" customHeight="1">
      <c r="A1371" s="27">
        <v>41959</v>
      </c>
      <c r="B1371" s="27" t="str">
        <f>MONTH(Table1[[#This Row],[Trading Interval]])&amp; "/" &amp; DAY(Table1[[#This Row],[Trading Interval]]) &amp; "/" &amp; YEAR(Table1[[#This Row],[Trading Interval]])</f>
        <v>11/17/2018</v>
      </c>
      <c r="C1371" s="224">
        <f>CHOOSE(MONTH(Table1[[#This Row],[Date]]),1,1,1,2,2,2,3,3,3,4,4,4)</f>
        <v>4</v>
      </c>
      <c r="D1371" s="27" t="str">
        <f>TEXT(Table1[[#This Row],[Date]],"mmmm")</f>
        <v>November</v>
      </c>
      <c r="E1371" s="28">
        <v>2109.5862018166599</v>
      </c>
      <c r="F1371" s="29">
        <v>94.369166666666601</v>
      </c>
      <c r="G1371" s="30">
        <v>11</v>
      </c>
      <c r="H1371" s="30" t="s">
        <v>64</v>
      </c>
      <c r="I1371" s="262"/>
      <c r="BL1371" s="176"/>
      <c r="BM1371" s="177"/>
      <c r="BN1371" s="206"/>
      <c r="DG1371" s="176"/>
      <c r="DH1371" s="177"/>
    </row>
    <row r="1372" spans="1:112" ht="14.25" customHeight="1">
      <c r="A1372" s="27">
        <v>41959.5</v>
      </c>
      <c r="B1372" s="27" t="str">
        <f>MONTH(Table1[[#This Row],[Trading Interval]])&amp; "/" &amp; DAY(Table1[[#This Row],[Trading Interval]]) &amp; "/" &amp; YEAR(Table1[[#This Row],[Trading Interval]])</f>
        <v>11/17/2018</v>
      </c>
      <c r="C1372" s="224">
        <f>CHOOSE(MONTH(Table1[[#This Row],[Date]]),1,1,1,2,2,2,3,3,3,4,4,4)</f>
        <v>4</v>
      </c>
      <c r="D1372" s="27" t="str">
        <f>TEXT(Table1[[#This Row],[Date]],"mmmm")</f>
        <v>November</v>
      </c>
      <c r="E1372" s="28">
        <v>2827.9392348166598</v>
      </c>
      <c r="F1372" s="29">
        <v>88.018333333333302</v>
      </c>
      <c r="G1372" s="30">
        <v>11</v>
      </c>
      <c r="H1372" s="30" t="s">
        <v>64</v>
      </c>
      <c r="I1372" s="262"/>
      <c r="BL1372" s="178"/>
      <c r="BM1372" s="179"/>
      <c r="BN1372" s="207"/>
      <c r="DG1372" s="178"/>
      <c r="DH1372" s="179"/>
    </row>
    <row r="1373" spans="1:112" ht="14.25" customHeight="1">
      <c r="A1373" s="27">
        <v>41960</v>
      </c>
      <c r="B1373" s="27" t="str">
        <f>MONTH(Table1[[#This Row],[Trading Interval]])&amp; "/" &amp; DAY(Table1[[#This Row],[Trading Interval]]) &amp; "/" &amp; YEAR(Table1[[#This Row],[Trading Interval]])</f>
        <v>11/18/2018</v>
      </c>
      <c r="C1373" s="224">
        <f>CHOOSE(MONTH(Table1[[#This Row],[Date]]),1,1,1,2,2,2,3,3,3,4,4,4)</f>
        <v>4</v>
      </c>
      <c r="D1373" s="27" t="str">
        <f>TEXT(Table1[[#This Row],[Date]],"mmmm")</f>
        <v>November</v>
      </c>
      <c r="E1373" s="28">
        <v>2155.9553043333199</v>
      </c>
      <c r="F1373" s="29">
        <v>90.931666666666601</v>
      </c>
      <c r="G1373" s="30">
        <v>11</v>
      </c>
      <c r="H1373" s="30" t="s">
        <v>64</v>
      </c>
      <c r="I1373" s="262"/>
      <c r="BL1373" s="176"/>
      <c r="BM1373" s="177"/>
      <c r="BN1373" s="206"/>
      <c r="DG1373" s="176"/>
      <c r="DH1373" s="177"/>
    </row>
    <row r="1374" spans="1:112" ht="14.25" customHeight="1">
      <c r="A1374" s="27">
        <v>41960.5</v>
      </c>
      <c r="B1374" s="27" t="str">
        <f>MONTH(Table1[[#This Row],[Trading Interval]])&amp; "/" &amp; DAY(Table1[[#This Row],[Trading Interval]]) &amp; "/" &amp; YEAR(Table1[[#This Row],[Trading Interval]])</f>
        <v>11/18/2018</v>
      </c>
      <c r="C1374" s="224">
        <f>CHOOSE(MONTH(Table1[[#This Row],[Date]]),1,1,1,2,2,2,3,3,3,4,4,4)</f>
        <v>4</v>
      </c>
      <c r="D1374" s="27" t="str">
        <f>TEXT(Table1[[#This Row],[Date]],"mmmm")</f>
        <v>November</v>
      </c>
      <c r="E1374" s="28">
        <v>2406.6276335666598</v>
      </c>
      <c r="F1374" s="29">
        <v>94.170833333333306</v>
      </c>
      <c r="G1374" s="30">
        <v>11</v>
      </c>
      <c r="H1374" s="30" t="s">
        <v>64</v>
      </c>
      <c r="I1374" s="262"/>
      <c r="BL1374" s="178"/>
      <c r="BM1374" s="179"/>
      <c r="BN1374" s="207"/>
      <c r="DG1374" s="178"/>
      <c r="DH1374" s="179"/>
    </row>
    <row r="1375" spans="1:112" ht="14.25" customHeight="1">
      <c r="A1375" s="27">
        <v>41961</v>
      </c>
      <c r="B1375" s="27" t="str">
        <f>MONTH(Table1[[#This Row],[Trading Interval]])&amp; "/" &amp; DAY(Table1[[#This Row],[Trading Interval]]) &amp; "/" &amp; YEAR(Table1[[#This Row],[Trading Interval]])</f>
        <v>11/19/2018</v>
      </c>
      <c r="C1375" s="224">
        <f>CHOOSE(MONTH(Table1[[#This Row],[Date]]),1,1,1,2,2,2,3,3,3,4,4,4)</f>
        <v>4</v>
      </c>
      <c r="D1375" s="27" t="str">
        <f>TEXT(Table1[[#This Row],[Date]],"mmmm")</f>
        <v>November</v>
      </c>
      <c r="E1375" s="28">
        <v>2279.2814025999901</v>
      </c>
      <c r="F1375" s="29">
        <v>96.814166666666594</v>
      </c>
      <c r="G1375" s="30">
        <v>11</v>
      </c>
      <c r="H1375" s="30" t="s">
        <v>64</v>
      </c>
      <c r="I1375" s="262"/>
      <c r="BL1375" s="176"/>
      <c r="BM1375" s="177"/>
      <c r="BN1375" s="206"/>
      <c r="DG1375" s="176"/>
      <c r="DH1375" s="177"/>
    </row>
    <row r="1376" spans="1:112" ht="14.25" customHeight="1">
      <c r="A1376" s="27">
        <v>41961.5</v>
      </c>
      <c r="B1376" s="27" t="str">
        <f>MONTH(Table1[[#This Row],[Trading Interval]])&amp; "/" &amp; DAY(Table1[[#This Row],[Trading Interval]]) &amp; "/" &amp; YEAR(Table1[[#This Row],[Trading Interval]])</f>
        <v>11/19/2018</v>
      </c>
      <c r="C1376" s="224">
        <f>CHOOSE(MONTH(Table1[[#This Row],[Date]]),1,1,1,2,2,2,3,3,3,4,4,4)</f>
        <v>4</v>
      </c>
      <c r="D1376" s="27" t="str">
        <f>TEXT(Table1[[#This Row],[Date]],"mmmm")</f>
        <v>November</v>
      </c>
      <c r="E1376" s="28">
        <v>2478.70375900416</v>
      </c>
      <c r="F1376" s="29">
        <v>92.745000000000005</v>
      </c>
      <c r="G1376" s="30">
        <v>11</v>
      </c>
      <c r="H1376" s="30" t="s">
        <v>64</v>
      </c>
      <c r="I1376" s="262"/>
      <c r="BL1376" s="178"/>
      <c r="BM1376" s="179"/>
      <c r="BN1376" s="207"/>
      <c r="DG1376" s="178"/>
      <c r="DH1376" s="179"/>
    </row>
    <row r="1377" spans="1:112" ht="14.25" customHeight="1">
      <c r="A1377" s="27">
        <v>41962</v>
      </c>
      <c r="B1377" s="27" t="str">
        <f>MONTH(Table1[[#This Row],[Trading Interval]])&amp; "/" &amp; DAY(Table1[[#This Row],[Trading Interval]]) &amp; "/" &amp; YEAR(Table1[[#This Row],[Trading Interval]])</f>
        <v>11/20/2018</v>
      </c>
      <c r="C1377" s="224">
        <f>CHOOSE(MONTH(Table1[[#This Row],[Date]]),1,1,1,2,2,2,3,3,3,4,4,4)</f>
        <v>4</v>
      </c>
      <c r="D1377" s="27" t="str">
        <f>TEXT(Table1[[#This Row],[Date]],"mmmm")</f>
        <v>November</v>
      </c>
      <c r="E1377" s="28">
        <v>2198.4836424888799</v>
      </c>
      <c r="F1377" s="29">
        <v>89.886666666666599</v>
      </c>
      <c r="G1377" s="30">
        <v>11</v>
      </c>
      <c r="H1377" s="30" t="s">
        <v>64</v>
      </c>
      <c r="I1377" s="262"/>
      <c r="BL1377" s="176"/>
      <c r="BM1377" s="177"/>
      <c r="BN1377" s="206"/>
      <c r="DG1377" s="176"/>
      <c r="DH1377" s="177"/>
    </row>
    <row r="1378" spans="1:112" ht="14.25" customHeight="1">
      <c r="A1378" s="27">
        <v>41962.5</v>
      </c>
      <c r="B1378" s="27" t="str">
        <f>MONTH(Table1[[#This Row],[Trading Interval]])&amp; "/" &amp; DAY(Table1[[#This Row],[Trading Interval]]) &amp; "/" &amp; YEAR(Table1[[#This Row],[Trading Interval]])</f>
        <v>11/20/2018</v>
      </c>
      <c r="C1378" s="224">
        <f>CHOOSE(MONTH(Table1[[#This Row],[Date]]),1,1,1,2,2,2,3,3,3,4,4,4)</f>
        <v>4</v>
      </c>
      <c r="D1378" s="27" t="str">
        <f>TEXT(Table1[[#This Row],[Date]],"mmmm")</f>
        <v>November</v>
      </c>
      <c r="E1378" s="28">
        <v>2294.2215229999902</v>
      </c>
      <c r="F1378" s="29">
        <v>91.894545454545394</v>
      </c>
      <c r="G1378" s="30">
        <v>11</v>
      </c>
      <c r="H1378" s="30" t="s">
        <v>64</v>
      </c>
      <c r="I1378" s="262"/>
      <c r="BL1378" s="178"/>
      <c r="BM1378" s="179"/>
      <c r="BN1378" s="207"/>
      <c r="DG1378" s="178"/>
      <c r="DH1378" s="179"/>
    </row>
    <row r="1379" spans="1:112" ht="14.25" customHeight="1">
      <c r="A1379" s="27">
        <v>41963</v>
      </c>
      <c r="B1379" s="27" t="str">
        <f>MONTH(Table1[[#This Row],[Trading Interval]])&amp; "/" &amp; DAY(Table1[[#This Row],[Trading Interval]]) &amp; "/" &amp; YEAR(Table1[[#This Row],[Trading Interval]])</f>
        <v>11/21/2018</v>
      </c>
      <c r="C1379" s="224">
        <f>CHOOSE(MONTH(Table1[[#This Row],[Date]]),1,1,1,2,2,2,3,3,3,4,4,4)</f>
        <v>4</v>
      </c>
      <c r="D1379" s="27" t="str">
        <f>TEXT(Table1[[#This Row],[Date]],"mmmm")</f>
        <v>November</v>
      </c>
      <c r="E1379" s="28">
        <v>2159.42412805714</v>
      </c>
      <c r="F1379" s="29">
        <v>90.055714285714203</v>
      </c>
      <c r="G1379" s="30">
        <v>11</v>
      </c>
      <c r="H1379" s="30" t="s">
        <v>64</v>
      </c>
      <c r="I1379" s="262"/>
      <c r="BL1379" s="176"/>
      <c r="BM1379" s="177"/>
      <c r="BN1379" s="206"/>
      <c r="DG1379" s="176"/>
      <c r="DH1379" s="177"/>
    </row>
    <row r="1380" spans="1:112" ht="14.25" customHeight="1">
      <c r="A1380" s="27">
        <v>41963.5</v>
      </c>
      <c r="B1380" s="27" t="str">
        <f>MONTH(Table1[[#This Row],[Trading Interval]])&amp; "/" &amp; DAY(Table1[[#This Row],[Trading Interval]]) &amp; "/" &amp; YEAR(Table1[[#This Row],[Trading Interval]])</f>
        <v>11/21/2018</v>
      </c>
      <c r="C1380" s="224">
        <f>CHOOSE(MONTH(Table1[[#This Row],[Date]]),1,1,1,2,2,2,3,3,3,4,4,4)</f>
        <v>4</v>
      </c>
      <c r="D1380" s="27" t="str">
        <f>TEXT(Table1[[#This Row],[Date]],"mmmm")</f>
        <v>November</v>
      </c>
      <c r="E1380" s="28">
        <v>2379.47266078749</v>
      </c>
      <c r="F1380" s="29">
        <v>92.525833333333296</v>
      </c>
      <c r="G1380" s="30">
        <v>11</v>
      </c>
      <c r="H1380" s="30" t="s">
        <v>64</v>
      </c>
      <c r="I1380" s="262"/>
      <c r="BL1380" s="178"/>
      <c r="BM1380" s="179"/>
      <c r="BN1380" s="207"/>
      <c r="DG1380" s="178"/>
      <c r="DH1380" s="179"/>
    </row>
    <row r="1381" spans="1:112" ht="14.25" customHeight="1">
      <c r="A1381" s="27">
        <v>41964</v>
      </c>
      <c r="B1381" s="27" t="str">
        <f>MONTH(Table1[[#This Row],[Trading Interval]])&amp; "/" &amp; DAY(Table1[[#This Row],[Trading Interval]]) &amp; "/" &amp; YEAR(Table1[[#This Row],[Trading Interval]])</f>
        <v>11/22/2018</v>
      </c>
      <c r="C1381" s="224">
        <f>CHOOSE(MONTH(Table1[[#This Row],[Date]]),1,1,1,2,2,2,3,3,3,4,4,4)</f>
        <v>4</v>
      </c>
      <c r="D1381" s="27" t="str">
        <f>TEXT(Table1[[#This Row],[Date]],"mmmm")</f>
        <v>November</v>
      </c>
      <c r="E1381" s="28">
        <v>2352.6478747687402</v>
      </c>
      <c r="F1381" s="29">
        <v>93.71875</v>
      </c>
      <c r="G1381" s="30">
        <v>11</v>
      </c>
      <c r="H1381" s="30" t="s">
        <v>64</v>
      </c>
      <c r="I1381" s="262"/>
      <c r="BL1381" s="176"/>
      <c r="BM1381" s="177"/>
      <c r="BN1381" s="206"/>
      <c r="DG1381" s="176"/>
      <c r="DH1381" s="177"/>
    </row>
    <row r="1382" spans="1:112" ht="14.25" customHeight="1">
      <c r="A1382" s="27">
        <v>41964.5</v>
      </c>
      <c r="B1382" s="27" t="str">
        <f>MONTH(Table1[[#This Row],[Trading Interval]])&amp; "/" &amp; DAY(Table1[[#This Row],[Trading Interval]]) &amp; "/" &amp; YEAR(Table1[[#This Row],[Trading Interval]])</f>
        <v>11/22/2018</v>
      </c>
      <c r="C1382" s="224">
        <f>CHOOSE(MONTH(Table1[[#This Row],[Date]]),1,1,1,2,2,2,3,3,3,4,4,4)</f>
        <v>4</v>
      </c>
      <c r="D1382" s="27" t="str">
        <f>TEXT(Table1[[#This Row],[Date]],"mmmm")</f>
        <v>November</v>
      </c>
      <c r="E1382" s="28">
        <v>2646.2014103333299</v>
      </c>
      <c r="F1382" s="29">
        <v>94.435833333333306</v>
      </c>
      <c r="G1382" s="30">
        <v>11</v>
      </c>
      <c r="H1382" s="30" t="s">
        <v>64</v>
      </c>
      <c r="I1382" s="262"/>
      <c r="BL1382" s="178"/>
      <c r="BM1382" s="179"/>
      <c r="BN1382" s="207"/>
      <c r="DG1382" s="178"/>
      <c r="DH1382" s="179"/>
    </row>
    <row r="1383" spans="1:112" ht="14.25" customHeight="1">
      <c r="A1383" s="27">
        <v>41965</v>
      </c>
      <c r="B1383" s="27" t="str">
        <f>MONTH(Table1[[#This Row],[Trading Interval]])&amp; "/" &amp; DAY(Table1[[#This Row],[Trading Interval]]) &amp; "/" &amp; YEAR(Table1[[#This Row],[Trading Interval]])</f>
        <v>11/23/2018</v>
      </c>
      <c r="C1383" s="224">
        <f>CHOOSE(MONTH(Table1[[#This Row],[Date]]),1,1,1,2,2,2,3,3,3,4,4,4)</f>
        <v>4</v>
      </c>
      <c r="D1383" s="27" t="str">
        <f>TEXT(Table1[[#This Row],[Date]],"mmmm")</f>
        <v>November</v>
      </c>
      <c r="E1383" s="28">
        <v>2272.50585269166</v>
      </c>
      <c r="F1383" s="29">
        <v>95.419166666666598</v>
      </c>
      <c r="G1383" s="30">
        <v>11</v>
      </c>
      <c r="H1383" s="30" t="s">
        <v>64</v>
      </c>
      <c r="I1383" s="262"/>
      <c r="BL1383" s="176"/>
      <c r="BM1383" s="177"/>
      <c r="BN1383" s="206"/>
      <c r="DG1383" s="176"/>
      <c r="DH1383" s="177"/>
    </row>
    <row r="1384" spans="1:112" ht="14.25" customHeight="1">
      <c r="A1384" s="27">
        <v>41965.5</v>
      </c>
      <c r="B1384" s="27" t="str">
        <f>MONTH(Table1[[#This Row],[Trading Interval]])&amp; "/" &amp; DAY(Table1[[#This Row],[Trading Interval]]) &amp; "/" &amp; YEAR(Table1[[#This Row],[Trading Interval]])</f>
        <v>11/23/2018</v>
      </c>
      <c r="C1384" s="224">
        <f>CHOOSE(MONTH(Table1[[#This Row],[Date]]),1,1,1,2,2,2,3,3,3,4,4,4)</f>
        <v>4</v>
      </c>
      <c r="D1384" s="27" t="str">
        <f>TEXT(Table1[[#This Row],[Date]],"mmmm")</f>
        <v>November</v>
      </c>
      <c r="E1384" s="28">
        <v>2652.7158889541602</v>
      </c>
      <c r="F1384" s="29">
        <v>94.839999999999904</v>
      </c>
      <c r="G1384" s="30">
        <v>11</v>
      </c>
      <c r="H1384" s="30" t="s">
        <v>64</v>
      </c>
      <c r="I1384" s="262"/>
      <c r="BL1384" s="178"/>
      <c r="BM1384" s="179"/>
      <c r="BN1384" s="207"/>
      <c r="DG1384" s="178"/>
      <c r="DH1384" s="179"/>
    </row>
    <row r="1385" spans="1:112" ht="14.25" customHeight="1">
      <c r="A1385" s="27">
        <v>41966</v>
      </c>
      <c r="B1385" s="27" t="str">
        <f>MONTH(Table1[[#This Row],[Trading Interval]])&amp; "/" &amp; DAY(Table1[[#This Row],[Trading Interval]]) &amp; "/" &amp; YEAR(Table1[[#This Row],[Trading Interval]])</f>
        <v>11/24/2018</v>
      </c>
      <c r="C1385" s="224">
        <f>CHOOSE(MONTH(Table1[[#This Row],[Date]]),1,1,1,2,2,2,3,3,3,4,4,4)</f>
        <v>4</v>
      </c>
      <c r="D1385" s="27" t="str">
        <f>TEXT(Table1[[#This Row],[Date]],"mmmm")</f>
        <v>November</v>
      </c>
      <c r="E1385" s="28">
        <v>2005.0910042666601</v>
      </c>
      <c r="F1385" s="29">
        <v>90.721666666666593</v>
      </c>
      <c r="G1385" s="30">
        <v>11</v>
      </c>
      <c r="H1385" s="30" t="s">
        <v>64</v>
      </c>
      <c r="I1385" s="262"/>
      <c r="BL1385" s="176"/>
      <c r="BM1385" s="177"/>
      <c r="BN1385" s="206"/>
      <c r="DG1385" s="176"/>
      <c r="DH1385" s="177"/>
    </row>
    <row r="1386" spans="1:112" ht="14.25" customHeight="1">
      <c r="A1386" s="27">
        <v>41966.5</v>
      </c>
      <c r="B1386" s="27" t="str">
        <f>MONTH(Table1[[#This Row],[Trading Interval]])&amp; "/" &amp; DAY(Table1[[#This Row],[Trading Interval]]) &amp; "/" &amp; YEAR(Table1[[#This Row],[Trading Interval]])</f>
        <v>11/24/2018</v>
      </c>
      <c r="C1386" s="224">
        <f>CHOOSE(MONTH(Table1[[#This Row],[Date]]),1,1,1,2,2,2,3,3,3,4,4,4)</f>
        <v>4</v>
      </c>
      <c r="D1386" s="27" t="str">
        <f>TEXT(Table1[[#This Row],[Date]],"mmmm")</f>
        <v>November</v>
      </c>
      <c r="E1386" s="28">
        <v>2234.64248065416</v>
      </c>
      <c r="F1386" s="29">
        <v>97.636666666666599</v>
      </c>
      <c r="G1386" s="30">
        <v>11</v>
      </c>
      <c r="H1386" s="30" t="s">
        <v>64</v>
      </c>
      <c r="I1386" s="262"/>
      <c r="BL1386" s="178"/>
      <c r="BM1386" s="179"/>
      <c r="BN1386" s="207"/>
      <c r="DG1386" s="178"/>
      <c r="DH1386" s="179"/>
    </row>
    <row r="1387" spans="1:112" ht="14.25" customHeight="1">
      <c r="A1387" s="27">
        <v>41967</v>
      </c>
      <c r="B1387" s="27" t="str">
        <f>MONTH(Table1[[#This Row],[Trading Interval]])&amp; "/" &amp; DAY(Table1[[#This Row],[Trading Interval]]) &amp; "/" &amp; YEAR(Table1[[#This Row],[Trading Interval]])</f>
        <v>11/25/2018</v>
      </c>
      <c r="C1387" s="224">
        <f>CHOOSE(MONTH(Table1[[#This Row],[Date]]),1,1,1,2,2,2,3,3,3,4,4,4)</f>
        <v>4</v>
      </c>
      <c r="D1387" s="27" t="str">
        <f>TEXT(Table1[[#This Row],[Date]],"mmmm")</f>
        <v>November</v>
      </c>
      <c r="E1387" s="28">
        <v>1864.3924599833299</v>
      </c>
      <c r="F1387" s="29">
        <v>90.548333333333304</v>
      </c>
      <c r="G1387" s="30">
        <v>11</v>
      </c>
      <c r="H1387" s="30" t="s">
        <v>64</v>
      </c>
      <c r="I1387" s="262"/>
      <c r="BL1387" s="176"/>
      <c r="BM1387" s="177"/>
      <c r="BN1387" s="206"/>
      <c r="DG1387" s="176"/>
      <c r="DH1387" s="177"/>
    </row>
    <row r="1388" spans="1:112" ht="14.25" customHeight="1">
      <c r="A1388" s="27">
        <v>41967.5</v>
      </c>
      <c r="B1388" s="27" t="str">
        <f>MONTH(Table1[[#This Row],[Trading Interval]])&amp; "/" &amp; DAY(Table1[[#This Row],[Trading Interval]]) &amp; "/" &amp; YEAR(Table1[[#This Row],[Trading Interval]])</f>
        <v>11/25/2018</v>
      </c>
      <c r="C1388" s="224">
        <f>CHOOSE(MONTH(Table1[[#This Row],[Date]]),1,1,1,2,2,2,3,3,3,4,4,4)</f>
        <v>4</v>
      </c>
      <c r="D1388" s="27" t="str">
        <f>TEXT(Table1[[#This Row],[Date]],"mmmm")</f>
        <v>November</v>
      </c>
      <c r="E1388" s="28">
        <v>2024.61291038333</v>
      </c>
      <c r="F1388" s="29">
        <v>91.250833333333304</v>
      </c>
      <c r="G1388" s="30">
        <v>11</v>
      </c>
      <c r="H1388" s="30" t="s">
        <v>64</v>
      </c>
      <c r="I1388" s="262"/>
      <c r="BL1388" s="178"/>
      <c r="BM1388" s="179"/>
      <c r="BN1388" s="207"/>
      <c r="DG1388" s="178"/>
      <c r="DH1388" s="179"/>
    </row>
    <row r="1389" spans="1:112" ht="14.25" customHeight="1">
      <c r="A1389" s="27">
        <v>41968</v>
      </c>
      <c r="B1389" s="27" t="str">
        <f>MONTH(Table1[[#This Row],[Trading Interval]])&amp; "/" &amp; DAY(Table1[[#This Row],[Trading Interval]]) &amp; "/" &amp; YEAR(Table1[[#This Row],[Trading Interval]])</f>
        <v>11/26/2018</v>
      </c>
      <c r="C1389" s="224">
        <f>CHOOSE(MONTH(Table1[[#This Row],[Date]]),1,1,1,2,2,2,3,3,3,4,4,4)</f>
        <v>4</v>
      </c>
      <c r="D1389" s="27" t="str">
        <f>TEXT(Table1[[#This Row],[Date]],"mmmm")</f>
        <v>November</v>
      </c>
      <c r="E1389" s="28">
        <v>2005.26518903749</v>
      </c>
      <c r="F1389" s="29">
        <v>92.099166666666605</v>
      </c>
      <c r="G1389" s="30">
        <v>11</v>
      </c>
      <c r="H1389" s="30" t="s">
        <v>64</v>
      </c>
      <c r="I1389" s="262"/>
      <c r="BL1389" s="176"/>
      <c r="BM1389" s="177"/>
      <c r="BN1389" s="206"/>
      <c r="DG1389" s="176"/>
      <c r="DH1389" s="177"/>
    </row>
    <row r="1390" spans="1:112" ht="14.25" customHeight="1">
      <c r="A1390" s="27">
        <v>41968.5</v>
      </c>
      <c r="B1390" s="27" t="str">
        <f>MONTH(Table1[[#This Row],[Trading Interval]])&amp; "/" &amp; DAY(Table1[[#This Row],[Trading Interval]]) &amp; "/" &amp; YEAR(Table1[[#This Row],[Trading Interval]])</f>
        <v>11/26/2018</v>
      </c>
      <c r="C1390" s="224">
        <f>CHOOSE(MONTH(Table1[[#This Row],[Date]]),1,1,1,2,2,2,3,3,3,4,4,4)</f>
        <v>4</v>
      </c>
      <c r="D1390" s="27" t="str">
        <f>TEXT(Table1[[#This Row],[Date]],"mmmm")</f>
        <v>November</v>
      </c>
      <c r="E1390" s="28">
        <v>2374.9275914636301</v>
      </c>
      <c r="F1390" s="29">
        <v>92.097272727272696</v>
      </c>
      <c r="G1390" s="30">
        <v>11</v>
      </c>
      <c r="H1390" s="30" t="s">
        <v>64</v>
      </c>
      <c r="I1390" s="262"/>
      <c r="BL1390" s="178"/>
      <c r="BM1390" s="179"/>
      <c r="BN1390" s="207"/>
      <c r="DG1390" s="178"/>
      <c r="DH1390" s="179"/>
    </row>
    <row r="1391" spans="1:112" ht="14.25" customHeight="1">
      <c r="A1391" s="27">
        <v>41969</v>
      </c>
      <c r="B1391" s="27" t="str">
        <f>MONTH(Table1[[#This Row],[Trading Interval]])&amp; "/" &amp; DAY(Table1[[#This Row],[Trading Interval]]) &amp; "/" &amp; YEAR(Table1[[#This Row],[Trading Interval]])</f>
        <v>11/27/2018</v>
      </c>
      <c r="C1391" s="224">
        <f>CHOOSE(MONTH(Table1[[#This Row],[Date]]),1,1,1,2,2,2,3,3,3,4,4,4)</f>
        <v>4</v>
      </c>
      <c r="D1391" s="27" t="str">
        <f>TEXT(Table1[[#This Row],[Date]],"mmmm")</f>
        <v>November</v>
      </c>
      <c r="E1391" s="28">
        <v>2211.1820126428502</v>
      </c>
      <c r="F1391" s="29">
        <v>97.952857142857098</v>
      </c>
      <c r="G1391" s="30">
        <v>11</v>
      </c>
      <c r="H1391" s="30" t="s">
        <v>64</v>
      </c>
      <c r="I1391" s="262"/>
      <c r="BL1391" s="176"/>
      <c r="BM1391" s="177"/>
      <c r="BN1391" s="206"/>
      <c r="DG1391" s="176"/>
      <c r="DH1391" s="177"/>
    </row>
    <row r="1392" spans="1:112" ht="14.25" customHeight="1">
      <c r="A1392" s="27">
        <v>41969.5</v>
      </c>
      <c r="B1392" s="27" t="str">
        <f>MONTH(Table1[[#This Row],[Trading Interval]])&amp; "/" &amp; DAY(Table1[[#This Row],[Trading Interval]]) &amp; "/" &amp; YEAR(Table1[[#This Row],[Trading Interval]])</f>
        <v>11/27/2018</v>
      </c>
      <c r="C1392" s="224">
        <f>CHOOSE(MONTH(Table1[[#This Row],[Date]]),1,1,1,2,2,2,3,3,3,4,4,4)</f>
        <v>4</v>
      </c>
      <c r="D1392" s="27" t="str">
        <f>TEXT(Table1[[#This Row],[Date]],"mmmm")</f>
        <v>November</v>
      </c>
      <c r="E1392" s="28">
        <v>2294.1619328166598</v>
      </c>
      <c r="F1392" s="29">
        <v>92.206666666666607</v>
      </c>
      <c r="G1392" s="30">
        <v>11</v>
      </c>
      <c r="H1392" s="30" t="s">
        <v>64</v>
      </c>
      <c r="I1392" s="262"/>
      <c r="BL1392" s="178"/>
      <c r="BM1392" s="179"/>
      <c r="BN1392" s="207"/>
      <c r="DG1392" s="178"/>
      <c r="DH1392" s="179"/>
    </row>
    <row r="1393" spans="1:112" ht="14.25" customHeight="1">
      <c r="A1393" s="27">
        <v>41970</v>
      </c>
      <c r="B1393" s="27" t="str">
        <f>MONTH(Table1[[#This Row],[Trading Interval]])&amp; "/" &amp; DAY(Table1[[#This Row],[Trading Interval]]) &amp; "/" &amp; YEAR(Table1[[#This Row],[Trading Interval]])</f>
        <v>11/28/2018</v>
      </c>
      <c r="C1393" s="224">
        <f>CHOOSE(MONTH(Table1[[#This Row],[Date]]),1,1,1,2,2,2,3,3,3,4,4,4)</f>
        <v>4</v>
      </c>
      <c r="D1393" s="27" t="str">
        <f>TEXT(Table1[[#This Row],[Date]],"mmmm")</f>
        <v>November</v>
      </c>
      <c r="E1393" s="28">
        <v>2257.7592412888798</v>
      </c>
      <c r="F1393" s="29">
        <v>96.4433333333333</v>
      </c>
      <c r="G1393" s="30">
        <v>11</v>
      </c>
      <c r="H1393" s="30" t="s">
        <v>64</v>
      </c>
      <c r="I1393" s="262"/>
      <c r="BL1393" s="176"/>
      <c r="BM1393" s="177"/>
      <c r="BN1393" s="206"/>
      <c r="DG1393" s="176"/>
      <c r="DH1393" s="177"/>
    </row>
    <row r="1394" spans="1:112" ht="14.25" customHeight="1">
      <c r="A1394" s="27">
        <v>41970.5</v>
      </c>
      <c r="B1394" s="27" t="str">
        <f>MONTH(Table1[[#This Row],[Trading Interval]])&amp; "/" &amp; DAY(Table1[[#This Row],[Trading Interval]]) &amp; "/" &amp; YEAR(Table1[[#This Row],[Trading Interval]])</f>
        <v>11/28/2018</v>
      </c>
      <c r="C1394" s="224">
        <f>CHOOSE(MONTH(Table1[[#This Row],[Date]]),1,1,1,2,2,2,3,3,3,4,4,4)</f>
        <v>4</v>
      </c>
      <c r="D1394" s="27" t="str">
        <f>TEXT(Table1[[#This Row],[Date]],"mmmm")</f>
        <v>November</v>
      </c>
      <c r="E1394" s="28">
        <v>2585.15837254999</v>
      </c>
      <c r="F1394" s="29">
        <v>94.2766666666666</v>
      </c>
      <c r="G1394" s="30">
        <v>11</v>
      </c>
      <c r="H1394" s="30" t="s">
        <v>64</v>
      </c>
      <c r="I1394" s="262"/>
      <c r="BL1394" s="178"/>
      <c r="BM1394" s="179"/>
      <c r="BN1394" s="207"/>
      <c r="DG1394" s="178"/>
      <c r="DH1394" s="179"/>
    </row>
    <row r="1395" spans="1:112" ht="14.25" customHeight="1">
      <c r="A1395" s="27">
        <v>41971</v>
      </c>
      <c r="B1395" s="27" t="str">
        <f>MONTH(Table1[[#This Row],[Trading Interval]])&amp; "/" &amp; DAY(Table1[[#This Row],[Trading Interval]]) &amp; "/" &amp; YEAR(Table1[[#This Row],[Trading Interval]])</f>
        <v>11/29/2018</v>
      </c>
      <c r="C1395" s="224">
        <f>CHOOSE(MONTH(Table1[[#This Row],[Date]]),1,1,1,2,2,2,3,3,3,4,4,4)</f>
        <v>4</v>
      </c>
      <c r="D1395" s="27" t="str">
        <f>TEXT(Table1[[#This Row],[Date]],"mmmm")</f>
        <v>November</v>
      </c>
      <c r="E1395" s="28">
        <v>2375.3230907249999</v>
      </c>
      <c r="F1395" s="29">
        <v>90.676666666666605</v>
      </c>
      <c r="G1395" s="30">
        <v>11</v>
      </c>
      <c r="H1395" s="30" t="s">
        <v>64</v>
      </c>
      <c r="I1395" s="262"/>
      <c r="BL1395" s="176"/>
      <c r="BM1395" s="177"/>
      <c r="BN1395" s="206"/>
      <c r="DG1395" s="176"/>
      <c r="DH1395" s="177"/>
    </row>
    <row r="1396" spans="1:112" ht="14.25" customHeight="1">
      <c r="A1396" s="27">
        <v>41971.5</v>
      </c>
      <c r="B1396" s="27" t="str">
        <f>MONTH(Table1[[#This Row],[Trading Interval]])&amp; "/" &amp; DAY(Table1[[#This Row],[Trading Interval]]) &amp; "/" &amp; YEAR(Table1[[#This Row],[Trading Interval]])</f>
        <v>11/29/2018</v>
      </c>
      <c r="C1396" s="224">
        <f>CHOOSE(MONTH(Table1[[#This Row],[Date]]),1,1,1,2,2,2,3,3,3,4,4,4)</f>
        <v>4</v>
      </c>
      <c r="D1396" s="27" t="str">
        <f>TEXT(Table1[[#This Row],[Date]],"mmmm")</f>
        <v>November</v>
      </c>
      <c r="E1396" s="28">
        <v>2790.3557368124998</v>
      </c>
      <c r="F1396" s="29">
        <v>92.789166666666603</v>
      </c>
      <c r="G1396" s="30">
        <v>11</v>
      </c>
      <c r="H1396" s="30" t="s">
        <v>64</v>
      </c>
      <c r="I1396" s="262"/>
      <c r="BL1396" s="178"/>
      <c r="BM1396" s="179"/>
      <c r="BN1396" s="207"/>
      <c r="DG1396" s="178"/>
      <c r="DH1396" s="179"/>
    </row>
    <row r="1397" spans="1:112" ht="14.25" customHeight="1">
      <c r="A1397" s="27">
        <v>41972</v>
      </c>
      <c r="B1397" s="27" t="str">
        <f>MONTH(Table1[[#This Row],[Trading Interval]])&amp; "/" &amp; DAY(Table1[[#This Row],[Trading Interval]]) &amp; "/" &amp; YEAR(Table1[[#This Row],[Trading Interval]])</f>
        <v>11/30/2018</v>
      </c>
      <c r="C1397" s="224">
        <f>CHOOSE(MONTH(Table1[[#This Row],[Date]]),1,1,1,2,2,2,3,3,3,4,4,4)</f>
        <v>4</v>
      </c>
      <c r="D1397" s="27" t="str">
        <f>TEXT(Table1[[#This Row],[Date]],"mmmm")</f>
        <v>November</v>
      </c>
      <c r="E1397" s="28">
        <v>2180.8448973541599</v>
      </c>
      <c r="F1397" s="29">
        <v>87.263333333333307</v>
      </c>
      <c r="G1397" s="30">
        <v>11</v>
      </c>
      <c r="H1397" s="30" t="s">
        <v>64</v>
      </c>
      <c r="I1397" s="262"/>
      <c r="BL1397" s="176"/>
      <c r="BM1397" s="177"/>
      <c r="BN1397" s="206"/>
      <c r="DG1397" s="176"/>
      <c r="DH1397" s="177"/>
    </row>
    <row r="1398" spans="1:112" ht="14.25" customHeight="1">
      <c r="A1398" s="27">
        <v>41972.5</v>
      </c>
      <c r="B1398" s="27" t="str">
        <f>MONTH(Table1[[#This Row],[Trading Interval]])&amp; "/" &amp; DAY(Table1[[#This Row],[Trading Interval]]) &amp; "/" &amp; YEAR(Table1[[#This Row],[Trading Interval]])</f>
        <v>11/30/2018</v>
      </c>
      <c r="C1398" s="224">
        <f>CHOOSE(MONTH(Table1[[#This Row],[Date]]),1,1,1,2,2,2,3,3,3,4,4,4)</f>
        <v>4</v>
      </c>
      <c r="D1398" s="27" t="str">
        <f>TEXT(Table1[[#This Row],[Date]],"mmmm")</f>
        <v>November</v>
      </c>
      <c r="E1398" s="28">
        <v>2363.5114587958301</v>
      </c>
      <c r="F1398" s="29">
        <v>91.471666666666593</v>
      </c>
      <c r="G1398" s="30">
        <v>11</v>
      </c>
      <c r="H1398" s="30" t="s">
        <v>64</v>
      </c>
      <c r="I1398" s="262"/>
      <c r="BL1398" s="178"/>
      <c r="BM1398" s="179"/>
      <c r="BN1398" s="207"/>
      <c r="DG1398" s="178"/>
      <c r="DH1398" s="179"/>
    </row>
    <row r="1399" spans="1:112" ht="14.25" customHeight="1">
      <c r="A1399" s="27">
        <v>41973</v>
      </c>
      <c r="B1399" s="27" t="str">
        <f>MONTH(Table1[[#This Row],[Trading Interval]])&amp; "/" &amp; DAY(Table1[[#This Row],[Trading Interval]]) &amp; "/" &amp; YEAR(Table1[[#This Row],[Trading Interval]])</f>
        <v>12/1/2018</v>
      </c>
      <c r="C1399" s="224">
        <f>CHOOSE(MONTH(Table1[[#This Row],[Date]]),1,1,1,2,2,2,3,3,3,4,4,4)</f>
        <v>4</v>
      </c>
      <c r="D1399" s="27" t="str">
        <f>TEXT(Table1[[#This Row],[Date]],"mmmm")</f>
        <v>December</v>
      </c>
      <c r="E1399" s="28">
        <v>1955.8362672041601</v>
      </c>
      <c r="F1399" s="29">
        <v>96.064166666666594</v>
      </c>
      <c r="G1399" s="30">
        <v>11</v>
      </c>
      <c r="H1399" s="30" t="s">
        <v>64</v>
      </c>
      <c r="I1399" s="262"/>
      <c r="BL1399" s="176"/>
      <c r="BM1399" s="177"/>
      <c r="BN1399" s="206"/>
      <c r="DG1399" s="176"/>
      <c r="DH1399" s="177"/>
    </row>
    <row r="1400" spans="1:112" ht="14.25" customHeight="1">
      <c r="A1400" s="27">
        <v>41973.5</v>
      </c>
      <c r="B1400" s="27" t="str">
        <f>MONTH(Table1[[#This Row],[Trading Interval]])&amp; "/" &amp; DAY(Table1[[#This Row],[Trading Interval]]) &amp; "/" &amp; YEAR(Table1[[#This Row],[Trading Interval]])</f>
        <v>12/1/2018</v>
      </c>
      <c r="C1400" s="224">
        <f>CHOOSE(MONTH(Table1[[#This Row],[Date]]),1,1,1,2,2,2,3,3,3,4,4,4)</f>
        <v>4</v>
      </c>
      <c r="D1400" s="27" t="str">
        <f>TEXT(Table1[[#This Row],[Date]],"mmmm")</f>
        <v>December</v>
      </c>
      <c r="E1400" s="28">
        <v>2182.4259742499898</v>
      </c>
      <c r="F1400" s="29">
        <v>95.494166666666601</v>
      </c>
      <c r="G1400" s="30">
        <v>11</v>
      </c>
      <c r="H1400" s="30" t="s">
        <v>64</v>
      </c>
      <c r="I1400" s="262"/>
      <c r="BL1400" s="178"/>
      <c r="BM1400" s="179"/>
      <c r="BN1400" s="207"/>
      <c r="DG1400" s="178"/>
      <c r="DH1400" s="179"/>
    </row>
    <row r="1401" spans="1:112" ht="14.25" customHeight="1">
      <c r="A1401" s="27">
        <v>41974</v>
      </c>
      <c r="B1401" s="27" t="str">
        <f>MONTH(Table1[[#This Row],[Trading Interval]])&amp; "/" &amp; DAY(Table1[[#This Row],[Trading Interval]]) &amp; "/" &amp; YEAR(Table1[[#This Row],[Trading Interval]])</f>
        <v>12/2/2018</v>
      </c>
      <c r="C1401" s="224">
        <f>CHOOSE(MONTH(Table1[[#This Row],[Date]]),1,1,1,2,2,2,3,3,3,4,4,4)</f>
        <v>4</v>
      </c>
      <c r="D1401" s="27" t="str">
        <f>TEXT(Table1[[#This Row],[Date]],"mmmm")</f>
        <v>December</v>
      </c>
      <c r="E1401" s="28">
        <v>1895.8564256833299</v>
      </c>
      <c r="F1401" s="29">
        <v>94.431666666666601</v>
      </c>
      <c r="G1401" s="30">
        <v>12</v>
      </c>
      <c r="H1401" s="30" t="s">
        <v>64</v>
      </c>
      <c r="I1401" s="262"/>
      <c r="BL1401" s="176"/>
      <c r="BM1401" s="177"/>
      <c r="BN1401" s="206"/>
      <c r="DG1401" s="176"/>
      <c r="DH1401" s="177"/>
    </row>
    <row r="1402" spans="1:112" ht="14.25" customHeight="1">
      <c r="A1402" s="27">
        <v>41974.5</v>
      </c>
      <c r="B1402" s="27" t="str">
        <f>MONTH(Table1[[#This Row],[Trading Interval]])&amp; "/" &amp; DAY(Table1[[#This Row],[Trading Interval]]) &amp; "/" &amp; YEAR(Table1[[#This Row],[Trading Interval]])</f>
        <v>12/2/2018</v>
      </c>
      <c r="C1402" s="224">
        <f>CHOOSE(MONTH(Table1[[#This Row],[Date]]),1,1,1,2,2,2,3,3,3,4,4,4)</f>
        <v>4</v>
      </c>
      <c r="D1402" s="27" t="str">
        <f>TEXT(Table1[[#This Row],[Date]],"mmmm")</f>
        <v>December</v>
      </c>
      <c r="E1402" s="28">
        <v>2189.5764108874901</v>
      </c>
      <c r="F1402" s="29">
        <v>92.842499999999902</v>
      </c>
      <c r="G1402" s="30">
        <v>12</v>
      </c>
      <c r="H1402" s="30" t="s">
        <v>64</v>
      </c>
      <c r="I1402" s="262"/>
      <c r="BL1402" s="178"/>
      <c r="BM1402" s="179"/>
      <c r="BN1402" s="207"/>
      <c r="DG1402" s="178"/>
      <c r="DH1402" s="179"/>
    </row>
    <row r="1403" spans="1:112" ht="14.25" customHeight="1">
      <c r="A1403" s="27">
        <v>41975</v>
      </c>
      <c r="B1403" s="27" t="str">
        <f>MONTH(Table1[[#This Row],[Trading Interval]])&amp; "/" &amp; DAY(Table1[[#This Row],[Trading Interval]]) &amp; "/" &amp; YEAR(Table1[[#This Row],[Trading Interval]])</f>
        <v>12/3/2018</v>
      </c>
      <c r="C1403" s="224">
        <f>CHOOSE(MONTH(Table1[[#This Row],[Date]]),1,1,1,2,2,2,3,3,3,4,4,4)</f>
        <v>4</v>
      </c>
      <c r="D1403" s="27" t="str">
        <f>TEXT(Table1[[#This Row],[Date]],"mmmm")</f>
        <v>December</v>
      </c>
      <c r="E1403" s="28">
        <v>2183.9110040708301</v>
      </c>
      <c r="F1403" s="29">
        <v>97.060833333333306</v>
      </c>
      <c r="G1403" s="30">
        <v>12</v>
      </c>
      <c r="H1403" s="30" t="s">
        <v>64</v>
      </c>
      <c r="I1403" s="262"/>
      <c r="BL1403" s="176"/>
      <c r="BM1403" s="177"/>
      <c r="BN1403" s="206"/>
      <c r="DG1403" s="176"/>
      <c r="DH1403" s="177"/>
    </row>
    <row r="1404" spans="1:112" ht="14.25" customHeight="1">
      <c r="A1404" s="27">
        <v>41975.5</v>
      </c>
      <c r="B1404" s="27" t="str">
        <f>MONTH(Table1[[#This Row],[Trading Interval]])&amp; "/" &amp; DAY(Table1[[#This Row],[Trading Interval]]) &amp; "/" &amp; YEAR(Table1[[#This Row],[Trading Interval]])</f>
        <v>12/3/2018</v>
      </c>
      <c r="C1404" s="224">
        <f>CHOOSE(MONTH(Table1[[#This Row],[Date]]),1,1,1,2,2,2,3,3,3,4,4,4)</f>
        <v>4</v>
      </c>
      <c r="D1404" s="27" t="str">
        <f>TEXT(Table1[[#This Row],[Date]],"mmmm")</f>
        <v>December</v>
      </c>
      <c r="E1404" s="28">
        <v>2385.10862179999</v>
      </c>
      <c r="F1404" s="29">
        <v>92.796666666666596</v>
      </c>
      <c r="G1404" s="30">
        <v>12</v>
      </c>
      <c r="H1404" s="30" t="s">
        <v>64</v>
      </c>
      <c r="I1404" s="262"/>
      <c r="BL1404" s="178"/>
      <c r="BM1404" s="179"/>
      <c r="BN1404" s="207"/>
      <c r="DG1404" s="178"/>
      <c r="DH1404" s="179"/>
    </row>
    <row r="1405" spans="1:112" ht="14.25" customHeight="1">
      <c r="A1405" s="27">
        <v>41976</v>
      </c>
      <c r="B1405" s="27" t="str">
        <f>MONTH(Table1[[#This Row],[Trading Interval]])&amp; "/" &amp; DAY(Table1[[#This Row],[Trading Interval]]) &amp; "/" &amp; YEAR(Table1[[#This Row],[Trading Interval]])</f>
        <v>12/4/2018</v>
      </c>
      <c r="C1405" s="224">
        <f>CHOOSE(MONTH(Table1[[#This Row],[Date]]),1,1,1,2,2,2,3,3,3,4,4,4)</f>
        <v>4</v>
      </c>
      <c r="D1405" s="27" t="str">
        <f>TEXT(Table1[[#This Row],[Date]],"mmmm")</f>
        <v>December</v>
      </c>
      <c r="E1405" s="28">
        <v>2154.4983601099898</v>
      </c>
      <c r="F1405" s="29">
        <v>92.504999999999995</v>
      </c>
      <c r="G1405" s="30">
        <v>12</v>
      </c>
      <c r="H1405" s="30" t="s">
        <v>64</v>
      </c>
      <c r="I1405" s="262"/>
      <c r="BL1405" s="176"/>
      <c r="BM1405" s="177"/>
      <c r="BN1405" s="206"/>
      <c r="DG1405" s="176"/>
      <c r="DH1405" s="177"/>
    </row>
    <row r="1406" spans="1:112" ht="14.25" customHeight="1">
      <c r="A1406" s="27">
        <v>41976.5</v>
      </c>
      <c r="B1406" s="27" t="str">
        <f>MONTH(Table1[[#This Row],[Trading Interval]])&amp; "/" &amp; DAY(Table1[[#This Row],[Trading Interval]]) &amp; "/" &amp; YEAR(Table1[[#This Row],[Trading Interval]])</f>
        <v>12/4/2018</v>
      </c>
      <c r="C1406" s="224">
        <f>CHOOSE(MONTH(Table1[[#This Row],[Date]]),1,1,1,2,2,2,3,3,3,4,4,4)</f>
        <v>4</v>
      </c>
      <c r="D1406" s="27" t="str">
        <f>TEXT(Table1[[#This Row],[Date]],"mmmm")</f>
        <v>December</v>
      </c>
      <c r="E1406" s="28">
        <v>2305.9135916333298</v>
      </c>
      <c r="F1406" s="29">
        <v>92.484166666666596</v>
      </c>
      <c r="G1406" s="30">
        <v>12</v>
      </c>
      <c r="H1406" s="30" t="s">
        <v>64</v>
      </c>
      <c r="I1406" s="262"/>
      <c r="BL1406" s="178"/>
      <c r="BM1406" s="179"/>
      <c r="BN1406" s="207"/>
      <c r="DG1406" s="178"/>
      <c r="DH1406" s="179"/>
    </row>
    <row r="1407" spans="1:112" ht="14.25" customHeight="1">
      <c r="A1407" s="27">
        <v>41977</v>
      </c>
      <c r="B1407" s="27" t="str">
        <f>MONTH(Table1[[#This Row],[Trading Interval]])&amp; "/" &amp; DAY(Table1[[#This Row],[Trading Interval]]) &amp; "/" &amp; YEAR(Table1[[#This Row],[Trading Interval]])</f>
        <v>12/5/2018</v>
      </c>
      <c r="C1407" s="224">
        <f>CHOOSE(MONTH(Table1[[#This Row],[Date]]),1,1,1,2,2,2,3,3,3,4,4,4)</f>
        <v>4</v>
      </c>
      <c r="D1407" s="27" t="str">
        <f>TEXT(Table1[[#This Row],[Date]],"mmmm")</f>
        <v>December</v>
      </c>
      <c r="E1407" s="28">
        <v>2196.01977080999</v>
      </c>
      <c r="F1407" s="29">
        <v>91.757000000000005</v>
      </c>
      <c r="G1407" s="30">
        <v>12</v>
      </c>
      <c r="H1407" s="30" t="s">
        <v>64</v>
      </c>
      <c r="I1407" s="262"/>
      <c r="BL1407" s="176"/>
      <c r="BM1407" s="177"/>
      <c r="BN1407" s="206"/>
      <c r="DG1407" s="176"/>
      <c r="DH1407" s="177"/>
    </row>
    <row r="1408" spans="1:112" ht="14.25" customHeight="1">
      <c r="A1408" s="27">
        <v>41977.5</v>
      </c>
      <c r="B1408" s="27" t="str">
        <f>MONTH(Table1[[#This Row],[Trading Interval]])&amp; "/" &amp; DAY(Table1[[#This Row],[Trading Interval]]) &amp; "/" &amp; YEAR(Table1[[#This Row],[Trading Interval]])</f>
        <v>12/5/2018</v>
      </c>
      <c r="C1408" s="224">
        <f>CHOOSE(MONTH(Table1[[#This Row],[Date]]),1,1,1,2,2,2,3,3,3,4,4,4)</f>
        <v>4</v>
      </c>
      <c r="D1408" s="27" t="str">
        <f>TEXT(Table1[[#This Row],[Date]],"mmmm")</f>
        <v>December</v>
      </c>
      <c r="E1408" s="28">
        <v>2522.4646424208299</v>
      </c>
      <c r="F1408" s="29">
        <v>93.080833333333302</v>
      </c>
      <c r="G1408" s="30">
        <v>12</v>
      </c>
      <c r="H1408" s="30" t="s">
        <v>64</v>
      </c>
      <c r="I1408" s="262"/>
      <c r="BL1408" s="178"/>
      <c r="BM1408" s="179"/>
      <c r="BN1408" s="207"/>
      <c r="DG1408" s="178"/>
      <c r="DH1408" s="179"/>
    </row>
    <row r="1409" spans="1:112" ht="14.25" customHeight="1">
      <c r="A1409" s="27">
        <v>41978</v>
      </c>
      <c r="B1409" s="27" t="str">
        <f>MONTH(Table1[[#This Row],[Trading Interval]])&amp; "/" &amp; DAY(Table1[[#This Row],[Trading Interval]]) &amp; "/" &amp; YEAR(Table1[[#This Row],[Trading Interval]])</f>
        <v>12/6/2018</v>
      </c>
      <c r="C1409" s="224">
        <f>CHOOSE(MONTH(Table1[[#This Row],[Date]]),1,1,1,2,2,2,3,3,3,4,4,4)</f>
        <v>4</v>
      </c>
      <c r="D1409" s="27" t="str">
        <f>TEXT(Table1[[#This Row],[Date]],"mmmm")</f>
        <v>December</v>
      </c>
      <c r="E1409" s="28">
        <v>2208.3186528055498</v>
      </c>
      <c r="F1409" s="29">
        <v>92.68</v>
      </c>
      <c r="G1409" s="30">
        <v>12</v>
      </c>
      <c r="H1409" s="30" t="s">
        <v>64</v>
      </c>
      <c r="I1409" s="262"/>
      <c r="BL1409" s="176"/>
      <c r="BM1409" s="177"/>
      <c r="BN1409" s="206"/>
      <c r="DG1409" s="176"/>
      <c r="DH1409" s="177"/>
    </row>
    <row r="1410" spans="1:112" ht="14.25" customHeight="1">
      <c r="A1410" s="27">
        <v>41978.5</v>
      </c>
      <c r="B1410" s="27" t="str">
        <f>MONTH(Table1[[#This Row],[Trading Interval]])&amp; "/" &amp; DAY(Table1[[#This Row],[Trading Interval]]) &amp; "/" &amp; YEAR(Table1[[#This Row],[Trading Interval]])</f>
        <v>12/6/2018</v>
      </c>
      <c r="C1410" s="224">
        <f>CHOOSE(MONTH(Table1[[#This Row],[Date]]),1,1,1,2,2,2,3,3,3,4,4,4)</f>
        <v>4</v>
      </c>
      <c r="D1410" s="27" t="str">
        <f>TEXT(Table1[[#This Row],[Date]],"mmmm")</f>
        <v>December</v>
      </c>
      <c r="E1410" s="28">
        <v>2698.2957979499902</v>
      </c>
      <c r="F1410" s="29">
        <v>91.634166666666601</v>
      </c>
      <c r="G1410" s="30">
        <v>12</v>
      </c>
      <c r="H1410" s="30" t="s">
        <v>64</v>
      </c>
      <c r="I1410" s="262"/>
      <c r="BL1410" s="178"/>
      <c r="BM1410" s="179"/>
      <c r="BN1410" s="207"/>
      <c r="DG1410" s="178"/>
      <c r="DH1410" s="179"/>
    </row>
    <row r="1411" spans="1:112" ht="14.25" customHeight="1">
      <c r="A1411" s="27">
        <v>41979</v>
      </c>
      <c r="B1411" s="27" t="str">
        <f>MONTH(Table1[[#This Row],[Trading Interval]])&amp; "/" &amp; DAY(Table1[[#This Row],[Trading Interval]]) &amp; "/" &amp; YEAR(Table1[[#This Row],[Trading Interval]])</f>
        <v>12/7/2018</v>
      </c>
      <c r="C1411" s="224">
        <f>CHOOSE(MONTH(Table1[[#This Row],[Date]]),1,1,1,2,2,2,3,3,3,4,4,4)</f>
        <v>4</v>
      </c>
      <c r="D1411" s="27" t="str">
        <f>TEXT(Table1[[#This Row],[Date]],"mmmm")</f>
        <v>December</v>
      </c>
      <c r="E1411" s="28">
        <v>2409.15837637083</v>
      </c>
      <c r="F1411" s="29">
        <v>95.111666666666594</v>
      </c>
      <c r="G1411" s="30">
        <v>12</v>
      </c>
      <c r="H1411" s="30" t="s">
        <v>64</v>
      </c>
      <c r="I1411" s="262"/>
      <c r="BL1411" s="176"/>
      <c r="BM1411" s="177"/>
      <c r="BN1411" s="206"/>
      <c r="DG1411" s="176"/>
      <c r="DH1411" s="177"/>
    </row>
    <row r="1412" spans="1:112" ht="14.25" customHeight="1">
      <c r="A1412" s="27">
        <v>41979.5</v>
      </c>
      <c r="B1412" s="27" t="str">
        <f>MONTH(Table1[[#This Row],[Trading Interval]])&amp; "/" &amp; DAY(Table1[[#This Row],[Trading Interval]]) &amp; "/" &amp; YEAR(Table1[[#This Row],[Trading Interval]])</f>
        <v>12/7/2018</v>
      </c>
      <c r="C1412" s="224">
        <f>CHOOSE(MONTH(Table1[[#This Row],[Date]]),1,1,1,2,2,2,3,3,3,4,4,4)</f>
        <v>4</v>
      </c>
      <c r="D1412" s="27" t="str">
        <f>TEXT(Table1[[#This Row],[Date]],"mmmm")</f>
        <v>December</v>
      </c>
      <c r="E1412" s="28">
        <v>2971.8434390499901</v>
      </c>
      <c r="F1412" s="29">
        <v>93.984999999999999</v>
      </c>
      <c r="G1412" s="30">
        <v>12</v>
      </c>
      <c r="H1412" s="30" t="s">
        <v>64</v>
      </c>
      <c r="I1412" s="262"/>
      <c r="BL1412" s="178"/>
      <c r="BM1412" s="179"/>
      <c r="BN1412" s="207"/>
      <c r="DG1412" s="178"/>
      <c r="DH1412" s="179"/>
    </row>
    <row r="1413" spans="1:112" ht="14.25" customHeight="1">
      <c r="A1413" s="27">
        <v>41980</v>
      </c>
      <c r="B1413" s="27" t="str">
        <f>MONTH(Table1[[#This Row],[Trading Interval]])&amp; "/" &amp; DAY(Table1[[#This Row],[Trading Interval]]) &amp; "/" &amp; YEAR(Table1[[#This Row],[Trading Interval]])</f>
        <v>12/8/2018</v>
      </c>
      <c r="C1413" s="224">
        <f>CHOOSE(MONTH(Table1[[#This Row],[Date]]),1,1,1,2,2,2,3,3,3,4,4,4)</f>
        <v>4</v>
      </c>
      <c r="D1413" s="27" t="str">
        <f>TEXT(Table1[[#This Row],[Date]],"mmmm")</f>
        <v>December</v>
      </c>
      <c r="E1413" s="28">
        <v>2197.7155545416599</v>
      </c>
      <c r="F1413" s="29">
        <v>94.454999999999998</v>
      </c>
      <c r="G1413" s="30">
        <v>12</v>
      </c>
      <c r="H1413" s="30" t="s">
        <v>64</v>
      </c>
      <c r="I1413" s="262"/>
      <c r="BL1413" s="176"/>
      <c r="BM1413" s="177"/>
      <c r="BN1413" s="206"/>
      <c r="DG1413" s="176"/>
      <c r="DH1413" s="177"/>
    </row>
    <row r="1414" spans="1:112" ht="14.25" customHeight="1">
      <c r="A1414" s="27">
        <v>41980.5</v>
      </c>
      <c r="B1414" s="27" t="str">
        <f>MONTH(Table1[[#This Row],[Trading Interval]])&amp; "/" &amp; DAY(Table1[[#This Row],[Trading Interval]]) &amp; "/" &amp; YEAR(Table1[[#This Row],[Trading Interval]])</f>
        <v>12/8/2018</v>
      </c>
      <c r="C1414" s="224">
        <f>CHOOSE(MONTH(Table1[[#This Row],[Date]]),1,1,1,2,2,2,3,3,3,4,4,4)</f>
        <v>4</v>
      </c>
      <c r="D1414" s="27" t="str">
        <f>TEXT(Table1[[#This Row],[Date]],"mmmm")</f>
        <v>December</v>
      </c>
      <c r="E1414" s="28">
        <v>2426.7325211499901</v>
      </c>
      <c r="F1414" s="29">
        <v>92.797499999999999</v>
      </c>
      <c r="G1414" s="30">
        <v>12</v>
      </c>
      <c r="H1414" s="30" t="s">
        <v>64</v>
      </c>
      <c r="I1414" s="262"/>
      <c r="BL1414" s="178"/>
      <c r="BM1414" s="179"/>
      <c r="BN1414" s="207"/>
      <c r="DG1414" s="178"/>
      <c r="DH1414" s="179"/>
    </row>
    <row r="1415" spans="1:112" ht="14.25" customHeight="1">
      <c r="A1415" s="27">
        <v>41981</v>
      </c>
      <c r="B1415" s="27" t="str">
        <f>MONTH(Table1[[#This Row],[Trading Interval]])&amp; "/" &amp; DAY(Table1[[#This Row],[Trading Interval]]) &amp; "/" &amp; YEAR(Table1[[#This Row],[Trading Interval]])</f>
        <v>12/9/2018</v>
      </c>
      <c r="C1415" s="224">
        <f>CHOOSE(MONTH(Table1[[#This Row],[Date]]),1,1,1,2,2,2,3,3,3,4,4,4)</f>
        <v>4</v>
      </c>
      <c r="D1415" s="27" t="str">
        <f>TEXT(Table1[[#This Row],[Date]],"mmmm")</f>
        <v>December</v>
      </c>
      <c r="E1415" s="28">
        <v>1917.03239828749</v>
      </c>
      <c r="F1415" s="29">
        <v>93.024166666666602</v>
      </c>
      <c r="G1415" s="30">
        <v>12</v>
      </c>
      <c r="H1415" s="30" t="s">
        <v>64</v>
      </c>
      <c r="I1415" s="262"/>
      <c r="BL1415" s="176"/>
      <c r="BM1415" s="177"/>
      <c r="BN1415" s="206"/>
      <c r="DG1415" s="176"/>
      <c r="DH1415" s="177"/>
    </row>
    <row r="1416" spans="1:112" ht="14.25" customHeight="1">
      <c r="A1416" s="27">
        <v>41981.5</v>
      </c>
      <c r="B1416" s="27" t="str">
        <f>MONTH(Table1[[#This Row],[Trading Interval]])&amp; "/" &amp; DAY(Table1[[#This Row],[Trading Interval]]) &amp; "/" &amp; YEAR(Table1[[#This Row],[Trading Interval]])</f>
        <v>12/9/2018</v>
      </c>
      <c r="C1416" s="224">
        <f>CHOOSE(MONTH(Table1[[#This Row],[Date]]),1,1,1,2,2,2,3,3,3,4,4,4)</f>
        <v>4</v>
      </c>
      <c r="D1416" s="27" t="str">
        <f>TEXT(Table1[[#This Row],[Date]],"mmmm")</f>
        <v>December</v>
      </c>
      <c r="E1416" s="28">
        <v>2237.1392458958298</v>
      </c>
      <c r="F1416" s="29">
        <v>92.905000000000001</v>
      </c>
      <c r="G1416" s="30">
        <v>12</v>
      </c>
      <c r="H1416" s="30" t="s">
        <v>64</v>
      </c>
      <c r="I1416" s="262"/>
      <c r="BL1416" s="178"/>
      <c r="BM1416" s="179"/>
      <c r="BN1416" s="207"/>
      <c r="DG1416" s="178"/>
      <c r="DH1416" s="179"/>
    </row>
    <row r="1417" spans="1:112" ht="14.25" customHeight="1">
      <c r="A1417" s="27">
        <v>41982</v>
      </c>
      <c r="B1417" s="27" t="str">
        <f>MONTH(Table1[[#This Row],[Trading Interval]])&amp; "/" &amp; DAY(Table1[[#This Row],[Trading Interval]]) &amp; "/" &amp; YEAR(Table1[[#This Row],[Trading Interval]])</f>
        <v>12/10/2018</v>
      </c>
      <c r="C1417" s="224">
        <f>CHOOSE(MONTH(Table1[[#This Row],[Date]]),1,1,1,2,2,2,3,3,3,4,4,4)</f>
        <v>4</v>
      </c>
      <c r="D1417" s="27" t="str">
        <f>TEXT(Table1[[#This Row],[Date]],"mmmm")</f>
        <v>December</v>
      </c>
      <c r="E1417" s="28">
        <v>2091.6083745166602</v>
      </c>
      <c r="F1417" s="29">
        <v>92.018333333333302</v>
      </c>
      <c r="G1417" s="30">
        <v>12</v>
      </c>
      <c r="H1417" s="30" t="s">
        <v>64</v>
      </c>
      <c r="I1417" s="262"/>
      <c r="BL1417" s="176"/>
      <c r="BM1417" s="177"/>
      <c r="BN1417" s="206"/>
      <c r="DG1417" s="176"/>
      <c r="DH1417" s="177"/>
    </row>
    <row r="1418" spans="1:112" ht="14.25" customHeight="1">
      <c r="A1418" s="27">
        <v>41982.5</v>
      </c>
      <c r="B1418" s="27" t="str">
        <f>MONTH(Table1[[#This Row],[Trading Interval]])&amp; "/" &amp; DAY(Table1[[#This Row],[Trading Interval]]) &amp; "/" &amp; YEAR(Table1[[#This Row],[Trading Interval]])</f>
        <v>12/10/2018</v>
      </c>
      <c r="C1418" s="224">
        <f>CHOOSE(MONTH(Table1[[#This Row],[Date]]),1,1,1,2,2,2,3,3,3,4,4,4)</f>
        <v>4</v>
      </c>
      <c r="D1418" s="27" t="str">
        <f>TEXT(Table1[[#This Row],[Date]],"mmmm")</f>
        <v>December</v>
      </c>
      <c r="E1418" s="28">
        <v>2455.1946747249899</v>
      </c>
      <c r="F1418" s="29">
        <v>94.912499999999994</v>
      </c>
      <c r="G1418" s="30">
        <v>12</v>
      </c>
      <c r="H1418" s="30" t="s">
        <v>64</v>
      </c>
      <c r="I1418" s="262"/>
      <c r="BL1418" s="178"/>
      <c r="BM1418" s="179"/>
      <c r="BN1418" s="207"/>
      <c r="DG1418" s="178"/>
      <c r="DH1418" s="179"/>
    </row>
    <row r="1419" spans="1:112" ht="14.25" customHeight="1">
      <c r="A1419" s="27">
        <v>41983</v>
      </c>
      <c r="B1419" s="27" t="str">
        <f>MONTH(Table1[[#This Row],[Trading Interval]])&amp; "/" &amp; DAY(Table1[[#This Row],[Trading Interval]]) &amp; "/" &amp; YEAR(Table1[[#This Row],[Trading Interval]])</f>
        <v>12/11/2018</v>
      </c>
      <c r="C1419" s="224">
        <f>CHOOSE(MONTH(Table1[[#This Row],[Date]]),1,1,1,2,2,2,3,3,3,4,4,4)</f>
        <v>4</v>
      </c>
      <c r="D1419" s="27" t="str">
        <f>TEXT(Table1[[#This Row],[Date]],"mmmm")</f>
        <v>December</v>
      </c>
      <c r="E1419" s="28">
        <v>2079.37890237083</v>
      </c>
      <c r="F1419" s="29">
        <v>93.859166666666596</v>
      </c>
      <c r="G1419" s="30">
        <v>12</v>
      </c>
      <c r="H1419" s="30" t="s">
        <v>64</v>
      </c>
      <c r="I1419" s="262"/>
      <c r="BL1419" s="176"/>
      <c r="BM1419" s="177"/>
      <c r="BN1419" s="206"/>
      <c r="DG1419" s="176"/>
      <c r="DH1419" s="177"/>
    </row>
    <row r="1420" spans="1:112" ht="14.25" customHeight="1">
      <c r="A1420" s="27">
        <v>41983.5</v>
      </c>
      <c r="B1420" s="27" t="str">
        <f>MONTH(Table1[[#This Row],[Trading Interval]])&amp; "/" &amp; DAY(Table1[[#This Row],[Trading Interval]]) &amp; "/" &amp; YEAR(Table1[[#This Row],[Trading Interval]])</f>
        <v>12/11/2018</v>
      </c>
      <c r="C1420" s="224">
        <f>CHOOSE(MONTH(Table1[[#This Row],[Date]]),1,1,1,2,2,2,3,3,3,4,4,4)</f>
        <v>4</v>
      </c>
      <c r="D1420" s="27" t="str">
        <f>TEXT(Table1[[#This Row],[Date]],"mmmm")</f>
        <v>December</v>
      </c>
      <c r="E1420" s="28">
        <v>2727.84421164166</v>
      </c>
      <c r="F1420" s="29">
        <v>91.686666666666596</v>
      </c>
      <c r="G1420" s="30">
        <v>12</v>
      </c>
      <c r="H1420" s="30" t="s">
        <v>64</v>
      </c>
      <c r="I1420" s="262"/>
      <c r="BL1420" s="178"/>
      <c r="BM1420" s="179"/>
      <c r="BN1420" s="207"/>
      <c r="DG1420" s="178"/>
      <c r="DH1420" s="179"/>
    </row>
    <row r="1421" spans="1:112" ht="14.25" customHeight="1">
      <c r="A1421" s="27">
        <v>41984</v>
      </c>
      <c r="B1421" s="27" t="str">
        <f>MONTH(Table1[[#This Row],[Trading Interval]])&amp; "/" &amp; DAY(Table1[[#This Row],[Trading Interval]]) &amp; "/" &amp; YEAR(Table1[[#This Row],[Trading Interval]])</f>
        <v>12/12/2018</v>
      </c>
      <c r="C1421" s="224">
        <f>CHOOSE(MONTH(Table1[[#This Row],[Date]]),1,1,1,2,2,2,3,3,3,4,4,4)</f>
        <v>4</v>
      </c>
      <c r="D1421" s="27" t="str">
        <f>TEXT(Table1[[#This Row],[Date]],"mmmm")</f>
        <v>December</v>
      </c>
      <c r="E1421" s="28">
        <v>2275.3221316999902</v>
      </c>
      <c r="F1421" s="29">
        <v>93.885833333333295</v>
      </c>
      <c r="G1421" s="30">
        <v>12</v>
      </c>
      <c r="H1421" s="30" t="s">
        <v>64</v>
      </c>
      <c r="I1421" s="262"/>
      <c r="BL1421" s="176"/>
      <c r="BM1421" s="177"/>
      <c r="BN1421" s="206"/>
      <c r="DG1421" s="176"/>
      <c r="DH1421" s="177"/>
    </row>
    <row r="1422" spans="1:112" ht="14.25" customHeight="1">
      <c r="A1422" s="27">
        <v>41984.5</v>
      </c>
      <c r="B1422" s="27" t="str">
        <f>MONTH(Table1[[#This Row],[Trading Interval]])&amp; "/" &amp; DAY(Table1[[#This Row],[Trading Interval]]) &amp; "/" &amp; YEAR(Table1[[#This Row],[Trading Interval]])</f>
        <v>12/12/2018</v>
      </c>
      <c r="C1422" s="224">
        <f>CHOOSE(MONTH(Table1[[#This Row],[Date]]),1,1,1,2,2,2,3,3,3,4,4,4)</f>
        <v>4</v>
      </c>
      <c r="D1422" s="27" t="str">
        <f>TEXT(Table1[[#This Row],[Date]],"mmmm")</f>
        <v>December</v>
      </c>
      <c r="E1422" s="28">
        <v>2934.10397338333</v>
      </c>
      <c r="F1422" s="29">
        <v>93.326666666666597</v>
      </c>
      <c r="G1422" s="30">
        <v>12</v>
      </c>
      <c r="H1422" s="30" t="s">
        <v>64</v>
      </c>
      <c r="I1422" s="262"/>
      <c r="BL1422" s="178"/>
      <c r="BM1422" s="179"/>
      <c r="BN1422" s="207"/>
      <c r="DG1422" s="178"/>
      <c r="DH1422" s="179"/>
    </row>
    <row r="1423" spans="1:112" ht="14.25" customHeight="1">
      <c r="A1423" s="27">
        <v>41985</v>
      </c>
      <c r="B1423" s="27" t="str">
        <f>MONTH(Table1[[#This Row],[Trading Interval]])&amp; "/" &amp; DAY(Table1[[#This Row],[Trading Interval]]) &amp; "/" &amp; YEAR(Table1[[#This Row],[Trading Interval]])</f>
        <v>12/13/2018</v>
      </c>
      <c r="C1423" s="224">
        <f>CHOOSE(MONTH(Table1[[#This Row],[Date]]),1,1,1,2,2,2,3,3,3,4,4,4)</f>
        <v>4</v>
      </c>
      <c r="D1423" s="27" t="str">
        <f>TEXT(Table1[[#This Row],[Date]],"mmmm")</f>
        <v>December</v>
      </c>
      <c r="E1423" s="28">
        <v>2528.1358425708299</v>
      </c>
      <c r="F1423" s="29">
        <v>94.9375</v>
      </c>
      <c r="G1423" s="30">
        <v>12</v>
      </c>
      <c r="H1423" s="30" t="s">
        <v>64</v>
      </c>
      <c r="I1423" s="262"/>
      <c r="BL1423" s="176"/>
      <c r="BM1423" s="177"/>
      <c r="BN1423" s="206"/>
      <c r="DG1423" s="176"/>
      <c r="DH1423" s="177"/>
    </row>
    <row r="1424" spans="1:112" ht="14.25" customHeight="1">
      <c r="A1424" s="27">
        <v>41985.5</v>
      </c>
      <c r="B1424" s="27" t="str">
        <f>MONTH(Table1[[#This Row],[Trading Interval]])&amp; "/" &amp; DAY(Table1[[#This Row],[Trading Interval]]) &amp; "/" &amp; YEAR(Table1[[#This Row],[Trading Interval]])</f>
        <v>12/13/2018</v>
      </c>
      <c r="C1424" s="224">
        <f>CHOOSE(MONTH(Table1[[#This Row],[Date]]),1,1,1,2,2,2,3,3,3,4,4,4)</f>
        <v>4</v>
      </c>
      <c r="D1424" s="27" t="str">
        <f>TEXT(Table1[[#This Row],[Date]],"mmmm")</f>
        <v>December</v>
      </c>
      <c r="E1424" s="28">
        <v>3237.7991635416602</v>
      </c>
      <c r="F1424" s="29">
        <v>94.245833333333294</v>
      </c>
      <c r="G1424" s="30">
        <v>12</v>
      </c>
      <c r="H1424" s="30" t="s">
        <v>64</v>
      </c>
      <c r="I1424" s="262"/>
      <c r="BL1424" s="178"/>
      <c r="BM1424" s="179"/>
      <c r="BN1424" s="207"/>
      <c r="DG1424" s="178"/>
      <c r="DH1424" s="179"/>
    </row>
    <row r="1425" spans="1:112" ht="14.25" customHeight="1">
      <c r="A1425" s="27">
        <v>41986</v>
      </c>
      <c r="B1425" s="27" t="str">
        <f>MONTH(Table1[[#This Row],[Trading Interval]])&amp; "/" &amp; DAY(Table1[[#This Row],[Trading Interval]]) &amp; "/" &amp; YEAR(Table1[[#This Row],[Trading Interval]])</f>
        <v>12/14/2018</v>
      </c>
      <c r="C1425" s="224">
        <f>CHOOSE(MONTH(Table1[[#This Row],[Date]]),1,1,1,2,2,2,3,3,3,4,4,4)</f>
        <v>4</v>
      </c>
      <c r="D1425" s="27" t="str">
        <f>TEXT(Table1[[#This Row],[Date]],"mmmm")</f>
        <v>December</v>
      </c>
      <c r="E1425" s="28">
        <v>2579.88358816249</v>
      </c>
      <c r="F1425" s="29">
        <v>89.978333333333296</v>
      </c>
      <c r="G1425" s="30">
        <v>12</v>
      </c>
      <c r="H1425" s="30" t="s">
        <v>64</v>
      </c>
      <c r="I1425" s="262"/>
      <c r="BL1425" s="176"/>
      <c r="BM1425" s="177"/>
      <c r="BN1425" s="206"/>
      <c r="DG1425" s="176"/>
      <c r="DH1425" s="177"/>
    </row>
    <row r="1426" spans="1:112" ht="14.25" customHeight="1">
      <c r="A1426" s="27">
        <v>41986.5</v>
      </c>
      <c r="B1426" s="27" t="str">
        <f>MONTH(Table1[[#This Row],[Trading Interval]])&amp; "/" &amp; DAY(Table1[[#This Row],[Trading Interval]]) &amp; "/" &amp; YEAR(Table1[[#This Row],[Trading Interval]])</f>
        <v>12/14/2018</v>
      </c>
      <c r="C1426" s="224">
        <f>CHOOSE(MONTH(Table1[[#This Row],[Date]]),1,1,1,2,2,2,3,3,3,4,4,4)</f>
        <v>4</v>
      </c>
      <c r="D1426" s="27" t="str">
        <f>TEXT(Table1[[#This Row],[Date]],"mmmm")</f>
        <v>December</v>
      </c>
      <c r="E1426" s="28">
        <v>3354.06702878333</v>
      </c>
      <c r="F1426" s="29">
        <v>93.031666666666595</v>
      </c>
      <c r="G1426" s="30">
        <v>12</v>
      </c>
      <c r="H1426" s="30" t="s">
        <v>64</v>
      </c>
      <c r="I1426" s="262"/>
      <c r="BL1426" s="178"/>
      <c r="BM1426" s="179"/>
      <c r="BN1426" s="207"/>
      <c r="DG1426" s="178"/>
      <c r="DH1426" s="179"/>
    </row>
    <row r="1427" spans="1:112" ht="14.25" customHeight="1">
      <c r="A1427" s="27">
        <v>41987</v>
      </c>
      <c r="B1427" s="27" t="str">
        <f>MONTH(Table1[[#This Row],[Trading Interval]])&amp; "/" &amp; DAY(Table1[[#This Row],[Trading Interval]]) &amp; "/" &amp; YEAR(Table1[[#This Row],[Trading Interval]])</f>
        <v>12/15/2018</v>
      </c>
      <c r="C1427" s="224">
        <f>CHOOSE(MONTH(Table1[[#This Row],[Date]]),1,1,1,2,2,2,3,3,3,4,4,4)</f>
        <v>4</v>
      </c>
      <c r="D1427" s="27" t="str">
        <f>TEXT(Table1[[#This Row],[Date]],"mmmm")</f>
        <v>December</v>
      </c>
      <c r="E1427" s="28">
        <v>2559.6294510166599</v>
      </c>
      <c r="F1427" s="29">
        <v>92.2708333333333</v>
      </c>
      <c r="G1427" s="30">
        <v>12</v>
      </c>
      <c r="H1427" s="30" t="s">
        <v>64</v>
      </c>
      <c r="I1427" s="262"/>
      <c r="BL1427" s="176"/>
      <c r="BM1427" s="177"/>
      <c r="BN1427" s="206"/>
      <c r="DG1427" s="176"/>
      <c r="DH1427" s="177"/>
    </row>
    <row r="1428" spans="1:112" ht="14.25" customHeight="1">
      <c r="A1428" s="27">
        <v>41987.5</v>
      </c>
      <c r="B1428" s="27" t="str">
        <f>MONTH(Table1[[#This Row],[Trading Interval]])&amp; "/" &amp; DAY(Table1[[#This Row],[Trading Interval]]) &amp; "/" &amp; YEAR(Table1[[#This Row],[Trading Interval]])</f>
        <v>12/15/2018</v>
      </c>
      <c r="C1428" s="224">
        <f>CHOOSE(MONTH(Table1[[#This Row],[Date]]),1,1,1,2,2,2,3,3,3,4,4,4)</f>
        <v>4</v>
      </c>
      <c r="D1428" s="27" t="str">
        <f>TEXT(Table1[[#This Row],[Date]],"mmmm")</f>
        <v>December</v>
      </c>
      <c r="E1428" s="28">
        <v>3264.2371815874999</v>
      </c>
      <c r="F1428" s="29">
        <v>93.975833333333298</v>
      </c>
      <c r="G1428" s="30">
        <v>12</v>
      </c>
      <c r="H1428" s="30" t="s">
        <v>64</v>
      </c>
      <c r="I1428" s="262"/>
      <c r="BL1428" s="178"/>
      <c r="BM1428" s="179"/>
      <c r="BN1428" s="207"/>
      <c r="DG1428" s="178"/>
      <c r="DH1428" s="179"/>
    </row>
    <row r="1429" spans="1:112" ht="14.25" customHeight="1">
      <c r="A1429" s="27">
        <v>41988</v>
      </c>
      <c r="B1429" s="27" t="str">
        <f>MONTH(Table1[[#This Row],[Trading Interval]])&amp; "/" &amp; DAY(Table1[[#This Row],[Trading Interval]]) &amp; "/" &amp; YEAR(Table1[[#This Row],[Trading Interval]])</f>
        <v>12/16/2018</v>
      </c>
      <c r="C1429" s="224">
        <f>CHOOSE(MONTH(Table1[[#This Row],[Date]]),1,1,1,2,2,2,3,3,3,4,4,4)</f>
        <v>4</v>
      </c>
      <c r="D1429" s="27" t="str">
        <f>TEXT(Table1[[#This Row],[Date]],"mmmm")</f>
        <v>December</v>
      </c>
      <c r="E1429" s="28">
        <v>2490.9887963749902</v>
      </c>
      <c r="F1429" s="29">
        <v>91.39</v>
      </c>
      <c r="G1429" s="30">
        <v>12</v>
      </c>
      <c r="H1429" s="30" t="s">
        <v>64</v>
      </c>
      <c r="I1429" s="262"/>
      <c r="BL1429" s="176"/>
      <c r="BM1429" s="177"/>
      <c r="BN1429" s="206"/>
      <c r="DG1429" s="176"/>
      <c r="DH1429" s="177"/>
    </row>
    <row r="1430" spans="1:112" ht="14.25" customHeight="1">
      <c r="A1430" s="27">
        <v>41988.5</v>
      </c>
      <c r="B1430" s="27" t="str">
        <f>MONTH(Table1[[#This Row],[Trading Interval]])&amp; "/" &amp; DAY(Table1[[#This Row],[Trading Interval]]) &amp; "/" &amp; YEAR(Table1[[#This Row],[Trading Interval]])</f>
        <v>12/16/2018</v>
      </c>
      <c r="C1430" s="224">
        <f>CHOOSE(MONTH(Table1[[#This Row],[Date]]),1,1,1,2,2,2,3,3,3,4,4,4)</f>
        <v>4</v>
      </c>
      <c r="D1430" s="27" t="str">
        <f>TEXT(Table1[[#This Row],[Date]],"mmmm")</f>
        <v>December</v>
      </c>
      <c r="E1430" s="28">
        <v>3251.3771467833299</v>
      </c>
      <c r="F1430" s="29">
        <v>89.696666666666601</v>
      </c>
      <c r="G1430" s="30">
        <v>12</v>
      </c>
      <c r="H1430" s="30" t="s">
        <v>64</v>
      </c>
      <c r="I1430" s="262"/>
      <c r="BL1430" s="178"/>
      <c r="BM1430" s="179"/>
      <c r="BN1430" s="207"/>
      <c r="DG1430" s="178"/>
      <c r="DH1430" s="179"/>
    </row>
    <row r="1431" spans="1:112" ht="14.25" customHeight="1">
      <c r="A1431" s="27">
        <v>41989</v>
      </c>
      <c r="B1431" s="27" t="str">
        <f>MONTH(Table1[[#This Row],[Trading Interval]])&amp; "/" &amp; DAY(Table1[[#This Row],[Trading Interval]]) &amp; "/" &amp; YEAR(Table1[[#This Row],[Trading Interval]])</f>
        <v>12/17/2018</v>
      </c>
      <c r="C1431" s="224">
        <f>CHOOSE(MONTH(Table1[[#This Row],[Date]]),1,1,1,2,2,2,3,3,3,4,4,4)</f>
        <v>4</v>
      </c>
      <c r="D1431" s="27" t="str">
        <f>TEXT(Table1[[#This Row],[Date]],"mmmm")</f>
        <v>December</v>
      </c>
      <c r="E1431" s="28">
        <v>2665.4244438291598</v>
      </c>
      <c r="F1431" s="29">
        <v>94.949166666666599</v>
      </c>
      <c r="G1431" s="30">
        <v>12</v>
      </c>
      <c r="H1431" s="30" t="s">
        <v>64</v>
      </c>
      <c r="I1431" s="262"/>
      <c r="BL1431" s="176"/>
      <c r="BM1431" s="177"/>
      <c r="BN1431" s="206"/>
      <c r="DG1431" s="176"/>
      <c r="DH1431" s="177"/>
    </row>
    <row r="1432" spans="1:112" ht="14.25" customHeight="1">
      <c r="A1432" s="27">
        <v>41989.5</v>
      </c>
      <c r="B1432" s="27" t="str">
        <f>MONTH(Table1[[#This Row],[Trading Interval]])&amp; "/" &amp; DAY(Table1[[#This Row],[Trading Interval]]) &amp; "/" &amp; YEAR(Table1[[#This Row],[Trading Interval]])</f>
        <v>12/17/2018</v>
      </c>
      <c r="C1432" s="224">
        <f>CHOOSE(MONTH(Table1[[#This Row],[Date]]),1,1,1,2,2,2,3,3,3,4,4,4)</f>
        <v>4</v>
      </c>
      <c r="D1432" s="27" t="str">
        <f>TEXT(Table1[[#This Row],[Date]],"mmmm")</f>
        <v>December</v>
      </c>
      <c r="E1432" s="28">
        <v>3741.0290686124899</v>
      </c>
      <c r="F1432" s="29">
        <v>93.538333333333298</v>
      </c>
      <c r="G1432" s="30">
        <v>12</v>
      </c>
      <c r="H1432" s="30" t="s">
        <v>64</v>
      </c>
      <c r="I1432" s="262"/>
      <c r="BL1432" s="178"/>
      <c r="BM1432" s="179"/>
      <c r="BN1432" s="207"/>
      <c r="DG1432" s="178"/>
      <c r="DH1432" s="179"/>
    </row>
    <row r="1433" spans="1:112" ht="14.25" customHeight="1">
      <c r="A1433" s="27">
        <v>41990</v>
      </c>
      <c r="B1433" s="27" t="str">
        <f>MONTH(Table1[[#This Row],[Trading Interval]])&amp; "/" &amp; DAY(Table1[[#This Row],[Trading Interval]]) &amp; "/" &amp; YEAR(Table1[[#This Row],[Trading Interval]])</f>
        <v>12/18/2018</v>
      </c>
      <c r="C1433" s="224">
        <f>CHOOSE(MONTH(Table1[[#This Row],[Date]]),1,1,1,2,2,2,3,3,3,4,4,4)</f>
        <v>4</v>
      </c>
      <c r="D1433" s="27" t="str">
        <f>TEXT(Table1[[#This Row],[Date]],"mmmm")</f>
        <v>December</v>
      </c>
      <c r="E1433" s="28">
        <v>2649.4351034708302</v>
      </c>
      <c r="F1433" s="29">
        <v>93.586666666666602</v>
      </c>
      <c r="G1433" s="30">
        <v>12</v>
      </c>
      <c r="H1433" s="30" t="s">
        <v>64</v>
      </c>
      <c r="I1433" s="262"/>
      <c r="BL1433" s="176"/>
      <c r="BM1433" s="177"/>
      <c r="BN1433" s="206"/>
      <c r="DG1433" s="176"/>
      <c r="DH1433" s="177"/>
    </row>
    <row r="1434" spans="1:112" ht="14.25" customHeight="1">
      <c r="A1434" s="27">
        <v>41990.5</v>
      </c>
      <c r="B1434" s="27" t="str">
        <f>MONTH(Table1[[#This Row],[Trading Interval]])&amp; "/" &amp; DAY(Table1[[#This Row],[Trading Interval]]) &amp; "/" &amp; YEAR(Table1[[#This Row],[Trading Interval]])</f>
        <v>12/18/2018</v>
      </c>
      <c r="C1434" s="224">
        <f>CHOOSE(MONTH(Table1[[#This Row],[Date]]),1,1,1,2,2,2,3,3,3,4,4,4)</f>
        <v>4</v>
      </c>
      <c r="D1434" s="27" t="str">
        <f>TEXT(Table1[[#This Row],[Date]],"mmmm")</f>
        <v>December</v>
      </c>
      <c r="E1434" s="28">
        <v>2959.3260986374898</v>
      </c>
      <c r="F1434" s="29">
        <v>91.453333333333305</v>
      </c>
      <c r="G1434" s="30">
        <v>12</v>
      </c>
      <c r="H1434" s="30" t="s">
        <v>64</v>
      </c>
      <c r="I1434" s="262"/>
      <c r="BL1434" s="178"/>
      <c r="BM1434" s="179"/>
      <c r="BN1434" s="207"/>
      <c r="DG1434" s="178"/>
      <c r="DH1434" s="179"/>
    </row>
    <row r="1435" spans="1:112" ht="14.25" customHeight="1">
      <c r="A1435" s="27">
        <v>41991</v>
      </c>
      <c r="B1435" s="27" t="str">
        <f>MONTH(Table1[[#This Row],[Trading Interval]])&amp; "/" &amp; DAY(Table1[[#This Row],[Trading Interval]]) &amp; "/" &amp; YEAR(Table1[[#This Row],[Trading Interval]])</f>
        <v>12/19/2018</v>
      </c>
      <c r="C1435" s="224">
        <f>CHOOSE(MONTH(Table1[[#This Row],[Date]]),1,1,1,2,2,2,3,3,3,4,4,4)</f>
        <v>4</v>
      </c>
      <c r="D1435" s="27" t="str">
        <f>TEXT(Table1[[#This Row],[Date]],"mmmm")</f>
        <v>December</v>
      </c>
      <c r="E1435" s="28">
        <v>2373.5209118875</v>
      </c>
      <c r="F1435" s="29">
        <v>92.62</v>
      </c>
      <c r="G1435" s="30">
        <v>12</v>
      </c>
      <c r="H1435" s="30" t="s">
        <v>64</v>
      </c>
      <c r="I1435" s="262"/>
      <c r="BL1435" s="176"/>
      <c r="BM1435" s="177"/>
      <c r="BN1435" s="206"/>
      <c r="DG1435" s="176"/>
      <c r="DH1435" s="177"/>
    </row>
    <row r="1436" spans="1:112" ht="14.25" customHeight="1">
      <c r="A1436" s="27">
        <v>41991.5</v>
      </c>
      <c r="B1436" s="27" t="str">
        <f>MONTH(Table1[[#This Row],[Trading Interval]])&amp; "/" &amp; DAY(Table1[[#This Row],[Trading Interval]]) &amp; "/" &amp; YEAR(Table1[[#This Row],[Trading Interval]])</f>
        <v>12/19/2018</v>
      </c>
      <c r="C1436" s="224">
        <f>CHOOSE(MONTH(Table1[[#This Row],[Date]]),1,1,1,2,2,2,3,3,3,4,4,4)</f>
        <v>4</v>
      </c>
      <c r="D1436" s="27" t="str">
        <f>TEXT(Table1[[#This Row],[Date]],"mmmm")</f>
        <v>December</v>
      </c>
      <c r="E1436" s="28">
        <v>2643.75417673333</v>
      </c>
      <c r="F1436" s="29">
        <v>95.298333333333304</v>
      </c>
      <c r="G1436" s="30">
        <v>12</v>
      </c>
      <c r="H1436" s="30" t="s">
        <v>64</v>
      </c>
      <c r="I1436" s="262"/>
      <c r="BL1436" s="178"/>
      <c r="BM1436" s="179"/>
      <c r="BN1436" s="207"/>
      <c r="DG1436" s="178"/>
      <c r="DH1436" s="179"/>
    </row>
    <row r="1437" spans="1:112" ht="14.25" customHeight="1">
      <c r="A1437" s="27">
        <v>41992</v>
      </c>
      <c r="B1437" s="27" t="str">
        <f>MONTH(Table1[[#This Row],[Trading Interval]])&amp; "/" &amp; DAY(Table1[[#This Row],[Trading Interval]]) &amp; "/" &amp; YEAR(Table1[[#This Row],[Trading Interval]])</f>
        <v>12/20/2018</v>
      </c>
      <c r="C1437" s="224">
        <f>CHOOSE(MONTH(Table1[[#This Row],[Date]]),1,1,1,2,2,2,3,3,3,4,4,4)</f>
        <v>4</v>
      </c>
      <c r="D1437" s="27" t="str">
        <f>TEXT(Table1[[#This Row],[Date]],"mmmm")</f>
        <v>December</v>
      </c>
      <c r="E1437" s="28">
        <v>2349.5559309416599</v>
      </c>
      <c r="F1437" s="29">
        <v>92.412499999999994</v>
      </c>
      <c r="G1437" s="30">
        <v>12</v>
      </c>
      <c r="H1437" s="30" t="s">
        <v>64</v>
      </c>
      <c r="I1437" s="262"/>
      <c r="BL1437" s="176"/>
      <c r="BM1437" s="177"/>
      <c r="BN1437" s="206"/>
      <c r="DG1437" s="176"/>
      <c r="DH1437" s="177"/>
    </row>
    <row r="1438" spans="1:112" ht="14.25" customHeight="1">
      <c r="A1438" s="27">
        <v>41992.5</v>
      </c>
      <c r="B1438" s="27" t="str">
        <f>MONTH(Table1[[#This Row],[Trading Interval]])&amp; "/" &amp; DAY(Table1[[#This Row],[Trading Interval]]) &amp; "/" &amp; YEAR(Table1[[#This Row],[Trading Interval]])</f>
        <v>12/20/2018</v>
      </c>
      <c r="C1438" s="224">
        <f>CHOOSE(MONTH(Table1[[#This Row],[Date]]),1,1,1,2,2,2,3,3,3,4,4,4)</f>
        <v>4</v>
      </c>
      <c r="D1438" s="27" t="str">
        <f>TEXT(Table1[[#This Row],[Date]],"mmmm")</f>
        <v>December</v>
      </c>
      <c r="E1438" s="28">
        <v>2650.2210921333299</v>
      </c>
      <c r="F1438" s="29">
        <v>90.366666666666603</v>
      </c>
      <c r="G1438" s="30">
        <v>12</v>
      </c>
      <c r="H1438" s="30" t="s">
        <v>64</v>
      </c>
      <c r="I1438" s="262"/>
      <c r="BL1438" s="178"/>
      <c r="BM1438" s="179"/>
      <c r="BN1438" s="207"/>
      <c r="DG1438" s="178"/>
      <c r="DH1438" s="179"/>
    </row>
    <row r="1439" spans="1:112" ht="14.25" customHeight="1">
      <c r="A1439" s="27">
        <v>41993</v>
      </c>
      <c r="B1439" s="27" t="str">
        <f>MONTH(Table1[[#This Row],[Trading Interval]])&amp; "/" &amp; DAY(Table1[[#This Row],[Trading Interval]]) &amp; "/" &amp; YEAR(Table1[[#This Row],[Trading Interval]])</f>
        <v>12/21/2018</v>
      </c>
      <c r="C1439" s="224">
        <f>CHOOSE(MONTH(Table1[[#This Row],[Date]]),1,1,1,2,2,2,3,3,3,4,4,4)</f>
        <v>4</v>
      </c>
      <c r="D1439" s="27" t="str">
        <f>TEXT(Table1[[#This Row],[Date]],"mmmm")</f>
        <v>December</v>
      </c>
      <c r="E1439" s="28">
        <v>2229.1072341291601</v>
      </c>
      <c r="F1439" s="29">
        <v>92.250833333333304</v>
      </c>
      <c r="G1439" s="30">
        <v>12</v>
      </c>
      <c r="H1439" s="30" t="s">
        <v>64</v>
      </c>
      <c r="I1439" s="262"/>
      <c r="BL1439" s="176"/>
      <c r="BM1439" s="177"/>
      <c r="BN1439" s="206"/>
      <c r="DG1439" s="176"/>
      <c r="DH1439" s="177"/>
    </row>
    <row r="1440" spans="1:112" ht="14.25" customHeight="1">
      <c r="A1440" s="27">
        <v>41993.5</v>
      </c>
      <c r="B1440" s="27" t="str">
        <f>MONTH(Table1[[#This Row],[Trading Interval]])&amp; "/" &amp; DAY(Table1[[#This Row],[Trading Interval]]) &amp; "/" &amp; YEAR(Table1[[#This Row],[Trading Interval]])</f>
        <v>12/21/2018</v>
      </c>
      <c r="C1440" s="224">
        <f>CHOOSE(MONTH(Table1[[#This Row],[Date]]),1,1,1,2,2,2,3,3,3,4,4,4)</f>
        <v>4</v>
      </c>
      <c r="D1440" s="27" t="str">
        <f>TEXT(Table1[[#This Row],[Date]],"mmmm")</f>
        <v>December</v>
      </c>
      <c r="E1440" s="28">
        <v>2575.2386780583302</v>
      </c>
      <c r="F1440" s="29">
        <v>91.97</v>
      </c>
      <c r="G1440" s="30">
        <v>12</v>
      </c>
      <c r="H1440" s="30" t="s">
        <v>64</v>
      </c>
      <c r="I1440" s="262"/>
      <c r="BL1440" s="178"/>
      <c r="BM1440" s="179"/>
      <c r="BN1440" s="207"/>
      <c r="DG1440" s="178"/>
      <c r="DH1440" s="179"/>
    </row>
    <row r="1441" spans="1:112" ht="14.25" customHeight="1">
      <c r="A1441" s="27">
        <v>41994</v>
      </c>
      <c r="B1441" s="27" t="str">
        <f>MONTH(Table1[[#This Row],[Trading Interval]])&amp; "/" &amp; DAY(Table1[[#This Row],[Trading Interval]]) &amp; "/" &amp; YEAR(Table1[[#This Row],[Trading Interval]])</f>
        <v>12/22/2018</v>
      </c>
      <c r="C1441" s="224">
        <f>CHOOSE(MONTH(Table1[[#This Row],[Date]]),1,1,1,2,2,2,3,3,3,4,4,4)</f>
        <v>4</v>
      </c>
      <c r="D1441" s="27" t="str">
        <f>TEXT(Table1[[#This Row],[Date]],"mmmm")</f>
        <v>December</v>
      </c>
      <c r="E1441" s="28">
        <v>2011.6750117916599</v>
      </c>
      <c r="F1441" s="29">
        <v>93.757499999999993</v>
      </c>
      <c r="G1441" s="30">
        <v>12</v>
      </c>
      <c r="H1441" s="30" t="s">
        <v>64</v>
      </c>
      <c r="I1441" s="262"/>
      <c r="BL1441" s="176"/>
      <c r="BM1441" s="177"/>
      <c r="BN1441" s="206"/>
      <c r="DG1441" s="176"/>
      <c r="DH1441" s="177"/>
    </row>
    <row r="1442" spans="1:112" ht="14.25" customHeight="1">
      <c r="A1442" s="27">
        <v>41994.5</v>
      </c>
      <c r="B1442" s="27" t="str">
        <f>MONTH(Table1[[#This Row],[Trading Interval]])&amp; "/" &amp; DAY(Table1[[#This Row],[Trading Interval]]) &amp; "/" &amp; YEAR(Table1[[#This Row],[Trading Interval]])</f>
        <v>12/22/2018</v>
      </c>
      <c r="C1442" s="224">
        <f>CHOOSE(MONTH(Table1[[#This Row],[Date]]),1,1,1,2,2,2,3,3,3,4,4,4)</f>
        <v>4</v>
      </c>
      <c r="D1442" s="27" t="str">
        <f>TEXT(Table1[[#This Row],[Date]],"mmmm")</f>
        <v>December</v>
      </c>
      <c r="E1442" s="28">
        <v>2307.4126483291602</v>
      </c>
      <c r="F1442" s="29">
        <v>95.6458333333333</v>
      </c>
      <c r="G1442" s="30">
        <v>12</v>
      </c>
      <c r="H1442" s="30" t="s">
        <v>64</v>
      </c>
      <c r="I1442" s="262"/>
      <c r="BL1442" s="178"/>
      <c r="BM1442" s="179"/>
      <c r="BN1442" s="207"/>
      <c r="DG1442" s="178"/>
      <c r="DH1442" s="179"/>
    </row>
    <row r="1443" spans="1:112" ht="14.25" customHeight="1">
      <c r="A1443" s="27">
        <v>41995</v>
      </c>
      <c r="B1443" s="27" t="str">
        <f>MONTH(Table1[[#This Row],[Trading Interval]])&amp; "/" &amp; DAY(Table1[[#This Row],[Trading Interval]]) &amp; "/" &amp; YEAR(Table1[[#This Row],[Trading Interval]])</f>
        <v>12/23/2018</v>
      </c>
      <c r="C1443" s="224">
        <f>CHOOSE(MONTH(Table1[[#This Row],[Date]]),1,1,1,2,2,2,3,3,3,4,4,4)</f>
        <v>4</v>
      </c>
      <c r="D1443" s="27" t="str">
        <f>TEXT(Table1[[#This Row],[Date]],"mmmm")</f>
        <v>December</v>
      </c>
      <c r="E1443" s="28">
        <v>1953.2140380416599</v>
      </c>
      <c r="F1443" s="29">
        <v>92.878333333333302</v>
      </c>
      <c r="G1443" s="30">
        <v>12</v>
      </c>
      <c r="H1443" s="30" t="s">
        <v>64</v>
      </c>
      <c r="I1443" s="262"/>
      <c r="BL1443" s="176"/>
      <c r="BM1443" s="177"/>
      <c r="BN1443" s="206"/>
      <c r="DG1443" s="176"/>
      <c r="DH1443" s="177"/>
    </row>
    <row r="1444" spans="1:112" ht="14.25" customHeight="1">
      <c r="A1444" s="27">
        <v>41995.5</v>
      </c>
      <c r="B1444" s="27" t="str">
        <f>MONTH(Table1[[#This Row],[Trading Interval]])&amp; "/" &amp; DAY(Table1[[#This Row],[Trading Interval]]) &amp; "/" &amp; YEAR(Table1[[#This Row],[Trading Interval]])</f>
        <v>12/23/2018</v>
      </c>
      <c r="C1444" s="224">
        <f>CHOOSE(MONTH(Table1[[#This Row],[Date]]),1,1,1,2,2,2,3,3,3,4,4,4)</f>
        <v>4</v>
      </c>
      <c r="D1444" s="27" t="str">
        <f>TEXT(Table1[[#This Row],[Date]],"mmmm")</f>
        <v>December</v>
      </c>
      <c r="E1444" s="28">
        <v>2361.0739734083299</v>
      </c>
      <c r="F1444" s="29">
        <v>92.855833333333294</v>
      </c>
      <c r="G1444" s="30">
        <v>12</v>
      </c>
      <c r="H1444" s="30" t="s">
        <v>64</v>
      </c>
      <c r="I1444" s="262"/>
      <c r="BL1444" s="178"/>
      <c r="BM1444" s="179"/>
      <c r="BN1444" s="207"/>
      <c r="DG1444" s="178"/>
      <c r="DH1444" s="179"/>
    </row>
    <row r="1445" spans="1:112" ht="14.25" customHeight="1">
      <c r="A1445" s="27">
        <v>41996</v>
      </c>
      <c r="B1445" s="27" t="str">
        <f>MONTH(Table1[[#This Row],[Trading Interval]])&amp; "/" &amp; DAY(Table1[[#This Row],[Trading Interval]]) &amp; "/" &amp; YEAR(Table1[[#This Row],[Trading Interval]])</f>
        <v>12/24/2018</v>
      </c>
      <c r="C1445" s="224">
        <f>CHOOSE(MONTH(Table1[[#This Row],[Date]]),1,1,1,2,2,2,3,3,3,4,4,4)</f>
        <v>4</v>
      </c>
      <c r="D1445" s="27" t="str">
        <f>TEXT(Table1[[#This Row],[Date]],"mmmm")</f>
        <v>December</v>
      </c>
      <c r="E1445" s="28">
        <v>2209.59354426666</v>
      </c>
      <c r="F1445" s="29">
        <v>93.114999999999995</v>
      </c>
      <c r="G1445" s="30">
        <v>12</v>
      </c>
      <c r="H1445" s="30" t="s">
        <v>64</v>
      </c>
      <c r="I1445" s="262"/>
      <c r="BL1445" s="176"/>
      <c r="BM1445" s="177"/>
      <c r="BN1445" s="206"/>
      <c r="DG1445" s="176"/>
      <c r="DH1445" s="177"/>
    </row>
    <row r="1446" spans="1:112" ht="14.25" customHeight="1">
      <c r="A1446" s="27">
        <v>41996.5</v>
      </c>
      <c r="B1446" s="27" t="str">
        <f>MONTH(Table1[[#This Row],[Trading Interval]])&amp; "/" &amp; DAY(Table1[[#This Row],[Trading Interval]]) &amp; "/" &amp; YEAR(Table1[[#This Row],[Trading Interval]])</f>
        <v>12/24/2018</v>
      </c>
      <c r="C1446" s="224">
        <f>CHOOSE(MONTH(Table1[[#This Row],[Date]]),1,1,1,2,2,2,3,3,3,4,4,4)</f>
        <v>4</v>
      </c>
      <c r="D1446" s="27" t="str">
        <f>TEXT(Table1[[#This Row],[Date]],"mmmm")</f>
        <v>December</v>
      </c>
      <c r="E1446" s="28">
        <v>2695.2328788791601</v>
      </c>
      <c r="F1446" s="29">
        <v>92.212499999999906</v>
      </c>
      <c r="G1446" s="30">
        <v>12</v>
      </c>
      <c r="H1446" s="30" t="s">
        <v>64</v>
      </c>
      <c r="I1446" s="262"/>
      <c r="BL1446" s="178"/>
      <c r="BM1446" s="179"/>
      <c r="BN1446" s="207"/>
      <c r="DG1446" s="178"/>
      <c r="DH1446" s="179"/>
    </row>
    <row r="1447" spans="1:112" ht="14.25" customHeight="1">
      <c r="A1447" s="27">
        <v>41997</v>
      </c>
      <c r="B1447" s="27" t="str">
        <f>MONTH(Table1[[#This Row],[Trading Interval]])&amp; "/" &amp; DAY(Table1[[#This Row],[Trading Interval]]) &amp; "/" &amp; YEAR(Table1[[#This Row],[Trading Interval]])</f>
        <v>12/25/2018</v>
      </c>
      <c r="C1447" s="224">
        <f>CHOOSE(MONTH(Table1[[#This Row],[Date]]),1,1,1,2,2,2,3,3,3,4,4,4)</f>
        <v>4</v>
      </c>
      <c r="D1447" s="27" t="str">
        <f>TEXT(Table1[[#This Row],[Date]],"mmmm")</f>
        <v>December</v>
      </c>
      <c r="E1447" s="28">
        <v>2273.2429503499998</v>
      </c>
      <c r="F1447" s="29">
        <v>93.219166666666595</v>
      </c>
      <c r="G1447" s="30">
        <v>12</v>
      </c>
      <c r="H1447" s="30" t="s">
        <v>64</v>
      </c>
      <c r="I1447" s="262"/>
      <c r="BL1447" s="176"/>
      <c r="BM1447" s="177"/>
      <c r="BN1447" s="206"/>
      <c r="DG1447" s="176"/>
      <c r="DH1447" s="177"/>
    </row>
    <row r="1448" spans="1:112" ht="14.25" customHeight="1">
      <c r="A1448" s="27">
        <v>41997.5</v>
      </c>
      <c r="B1448" s="27" t="str">
        <f>MONTH(Table1[[#This Row],[Trading Interval]])&amp; "/" &amp; DAY(Table1[[#This Row],[Trading Interval]]) &amp; "/" &amp; YEAR(Table1[[#This Row],[Trading Interval]])</f>
        <v>12/25/2018</v>
      </c>
      <c r="C1448" s="224">
        <f>CHOOSE(MONTH(Table1[[#This Row],[Date]]),1,1,1,2,2,2,3,3,3,4,4,4)</f>
        <v>4</v>
      </c>
      <c r="D1448" s="27" t="str">
        <f>TEXT(Table1[[#This Row],[Date]],"mmmm")</f>
        <v>December</v>
      </c>
      <c r="E1448" s="28">
        <v>2567.2627502791602</v>
      </c>
      <c r="F1448" s="29">
        <v>93.787499999999895</v>
      </c>
      <c r="G1448" s="30">
        <v>12</v>
      </c>
      <c r="H1448" s="30" t="s">
        <v>64</v>
      </c>
      <c r="I1448" s="262"/>
      <c r="BL1448" s="178"/>
      <c r="BM1448" s="179"/>
      <c r="BN1448" s="207"/>
      <c r="DG1448" s="178"/>
      <c r="DH1448" s="179"/>
    </row>
    <row r="1449" spans="1:112" ht="14.25" customHeight="1">
      <c r="A1449" s="27">
        <v>41998</v>
      </c>
      <c r="B1449" s="27" t="str">
        <f>MONTH(Table1[[#This Row],[Trading Interval]])&amp; "/" &amp; DAY(Table1[[#This Row],[Trading Interval]]) &amp; "/" &amp; YEAR(Table1[[#This Row],[Trading Interval]])</f>
        <v>12/26/2018</v>
      </c>
      <c r="C1449" s="224">
        <f>CHOOSE(MONTH(Table1[[#This Row],[Date]]),1,1,1,2,2,2,3,3,3,4,4,4)</f>
        <v>4</v>
      </c>
      <c r="D1449" s="27" t="str">
        <f>TEXT(Table1[[#This Row],[Date]],"mmmm")</f>
        <v>December</v>
      </c>
      <c r="E1449" s="28">
        <v>2067.9224790958301</v>
      </c>
      <c r="F1449" s="29">
        <v>94.329999999999899</v>
      </c>
      <c r="G1449" s="30">
        <v>12</v>
      </c>
      <c r="H1449" s="30" t="s">
        <v>64</v>
      </c>
      <c r="I1449" s="262"/>
      <c r="BL1449" s="176"/>
      <c r="BM1449" s="177"/>
      <c r="BN1449" s="206"/>
      <c r="DG1449" s="176"/>
      <c r="DH1449" s="177"/>
    </row>
    <row r="1450" spans="1:112" ht="14.25" customHeight="1">
      <c r="A1450" s="27">
        <v>41998.5</v>
      </c>
      <c r="B1450" s="27" t="str">
        <f>MONTH(Table1[[#This Row],[Trading Interval]])&amp; "/" &amp; DAY(Table1[[#This Row],[Trading Interval]]) &amp; "/" &amp; YEAR(Table1[[#This Row],[Trading Interval]])</f>
        <v>12/26/2018</v>
      </c>
      <c r="C1450" s="224">
        <f>CHOOSE(MONTH(Table1[[#This Row],[Date]]),1,1,1,2,2,2,3,3,3,4,4,4)</f>
        <v>4</v>
      </c>
      <c r="D1450" s="27" t="str">
        <f>TEXT(Table1[[#This Row],[Date]],"mmmm")</f>
        <v>December</v>
      </c>
      <c r="E1450" s="28">
        <v>2223.43608991666</v>
      </c>
      <c r="F1450" s="29">
        <v>95.224166666666605</v>
      </c>
      <c r="G1450" s="30">
        <v>12</v>
      </c>
      <c r="H1450" s="30" t="s">
        <v>64</v>
      </c>
      <c r="I1450" s="262"/>
      <c r="BL1450" s="178"/>
      <c r="BM1450" s="179"/>
      <c r="BN1450" s="207"/>
      <c r="DG1450" s="178"/>
      <c r="DH1450" s="179"/>
    </row>
    <row r="1451" spans="1:112" ht="14.25" customHeight="1">
      <c r="A1451" s="27">
        <v>41999</v>
      </c>
      <c r="B1451" s="27" t="str">
        <f>MONTH(Table1[[#This Row],[Trading Interval]])&amp; "/" &amp; DAY(Table1[[#This Row],[Trading Interval]]) &amp; "/" &amp; YEAR(Table1[[#This Row],[Trading Interval]])</f>
        <v>12/27/2018</v>
      </c>
      <c r="C1451" s="224">
        <f>CHOOSE(MONTH(Table1[[#This Row],[Date]]),1,1,1,2,2,2,3,3,3,4,4,4)</f>
        <v>4</v>
      </c>
      <c r="D1451" s="27" t="str">
        <f>TEXT(Table1[[#This Row],[Date]],"mmmm")</f>
        <v>December</v>
      </c>
      <c r="E1451" s="28">
        <v>1903.0920479833301</v>
      </c>
      <c r="F1451" s="29">
        <v>92.940833333333302</v>
      </c>
      <c r="G1451" s="30">
        <v>12</v>
      </c>
      <c r="H1451" s="30" t="s">
        <v>64</v>
      </c>
      <c r="I1451" s="262"/>
      <c r="BL1451" s="176"/>
      <c r="BM1451" s="177"/>
      <c r="BN1451" s="206"/>
      <c r="DG1451" s="176"/>
      <c r="DH1451" s="177"/>
    </row>
    <row r="1452" spans="1:112" ht="14.25" customHeight="1">
      <c r="A1452" s="27">
        <v>41999.5</v>
      </c>
      <c r="B1452" s="27" t="str">
        <f>MONTH(Table1[[#This Row],[Trading Interval]])&amp; "/" &amp; DAY(Table1[[#This Row],[Trading Interval]]) &amp; "/" &amp; YEAR(Table1[[#This Row],[Trading Interval]])</f>
        <v>12/27/2018</v>
      </c>
      <c r="C1452" s="224">
        <f>CHOOSE(MONTH(Table1[[#This Row],[Date]]),1,1,1,2,2,2,3,3,3,4,4,4)</f>
        <v>4</v>
      </c>
      <c r="D1452" s="27" t="str">
        <f>TEXT(Table1[[#This Row],[Date]],"mmmm")</f>
        <v>December</v>
      </c>
      <c r="E1452" s="28">
        <v>2306.4151266624899</v>
      </c>
      <c r="F1452" s="29">
        <v>90.131666666666604</v>
      </c>
      <c r="G1452" s="30">
        <v>12</v>
      </c>
      <c r="H1452" s="30" t="s">
        <v>64</v>
      </c>
      <c r="I1452" s="262"/>
      <c r="BL1452" s="178"/>
      <c r="BM1452" s="179"/>
      <c r="BN1452" s="207"/>
      <c r="DG1452" s="178"/>
      <c r="DH1452" s="179"/>
    </row>
    <row r="1453" spans="1:112" ht="14.25" customHeight="1">
      <c r="A1453" s="27">
        <v>42000</v>
      </c>
      <c r="B1453" s="27" t="str">
        <f>MONTH(Table1[[#This Row],[Trading Interval]])&amp; "/" &amp; DAY(Table1[[#This Row],[Trading Interval]]) &amp; "/" &amp; YEAR(Table1[[#This Row],[Trading Interval]])</f>
        <v>12/28/2018</v>
      </c>
      <c r="C1453" s="224">
        <f>CHOOSE(MONTH(Table1[[#This Row],[Date]]),1,1,1,2,2,2,3,3,3,4,4,4)</f>
        <v>4</v>
      </c>
      <c r="D1453" s="27" t="str">
        <f>TEXT(Table1[[#This Row],[Date]],"mmmm")</f>
        <v>December</v>
      </c>
      <c r="E1453" s="28">
        <v>2159.7068845916601</v>
      </c>
      <c r="F1453" s="29">
        <v>90.2141666666666</v>
      </c>
      <c r="G1453" s="30">
        <v>12</v>
      </c>
      <c r="H1453" s="30" t="s">
        <v>64</v>
      </c>
      <c r="I1453" s="262"/>
      <c r="BL1453" s="176"/>
      <c r="BM1453" s="177"/>
      <c r="BN1453" s="206"/>
      <c r="DG1453" s="176"/>
      <c r="DH1453" s="177"/>
    </row>
    <row r="1454" spans="1:112" ht="14.25" customHeight="1">
      <c r="A1454" s="27">
        <v>42000.5</v>
      </c>
      <c r="B1454" s="27" t="str">
        <f>MONTH(Table1[[#This Row],[Trading Interval]])&amp; "/" &amp; DAY(Table1[[#This Row],[Trading Interval]]) &amp; "/" &amp; YEAR(Table1[[#This Row],[Trading Interval]])</f>
        <v>12/28/2018</v>
      </c>
      <c r="C1454" s="224">
        <f>CHOOSE(MONTH(Table1[[#This Row],[Date]]),1,1,1,2,2,2,3,3,3,4,4,4)</f>
        <v>4</v>
      </c>
      <c r="D1454" s="27" t="str">
        <f>TEXT(Table1[[#This Row],[Date]],"mmmm")</f>
        <v>December</v>
      </c>
      <c r="E1454" s="28">
        <v>2454.2576683458301</v>
      </c>
      <c r="F1454" s="29">
        <v>91.858333333333306</v>
      </c>
      <c r="G1454" s="30">
        <v>12</v>
      </c>
      <c r="H1454" s="30" t="s">
        <v>64</v>
      </c>
      <c r="I1454" s="262"/>
      <c r="BL1454" s="178"/>
      <c r="BM1454" s="179"/>
      <c r="BN1454" s="207"/>
      <c r="DG1454" s="178"/>
      <c r="DH1454" s="179"/>
    </row>
    <row r="1455" spans="1:112" ht="14.25" customHeight="1">
      <c r="A1455" s="27">
        <v>42001</v>
      </c>
      <c r="B1455" s="27" t="str">
        <f>MONTH(Table1[[#This Row],[Trading Interval]])&amp; "/" &amp; DAY(Table1[[#This Row],[Trading Interval]]) &amp; "/" &amp; YEAR(Table1[[#This Row],[Trading Interval]])</f>
        <v>12/29/2018</v>
      </c>
      <c r="C1455" s="224">
        <f>CHOOSE(MONTH(Table1[[#This Row],[Date]]),1,1,1,2,2,2,3,3,3,4,4,4)</f>
        <v>4</v>
      </c>
      <c r="D1455" s="27" t="str">
        <f>TEXT(Table1[[#This Row],[Date]],"mmmm")</f>
        <v>December</v>
      </c>
      <c r="E1455" s="28">
        <v>2020.5694791727201</v>
      </c>
      <c r="F1455" s="29">
        <v>96.48</v>
      </c>
      <c r="G1455" s="30">
        <v>12</v>
      </c>
      <c r="H1455" s="30" t="s">
        <v>64</v>
      </c>
      <c r="I1455" s="262"/>
      <c r="BL1455" s="176"/>
      <c r="BM1455" s="177"/>
      <c r="BN1455" s="206"/>
      <c r="DG1455" s="176"/>
      <c r="DH1455" s="177"/>
    </row>
    <row r="1456" spans="1:112" ht="14.25" customHeight="1">
      <c r="A1456" s="27">
        <v>42001.5</v>
      </c>
      <c r="B1456" s="27" t="str">
        <f>MONTH(Table1[[#This Row],[Trading Interval]])&amp; "/" &amp; DAY(Table1[[#This Row],[Trading Interval]]) &amp; "/" &amp; YEAR(Table1[[#This Row],[Trading Interval]])</f>
        <v>12/29/2018</v>
      </c>
      <c r="C1456" s="224">
        <f>CHOOSE(MONTH(Table1[[#This Row],[Date]]),1,1,1,2,2,2,3,3,3,4,4,4)</f>
        <v>4</v>
      </c>
      <c r="D1456" s="27" t="str">
        <f>TEXT(Table1[[#This Row],[Date]],"mmmm")</f>
        <v>December</v>
      </c>
      <c r="E1456" s="28">
        <v>2363.03645631666</v>
      </c>
      <c r="F1456" s="29">
        <v>96.315833333333302</v>
      </c>
      <c r="G1456" s="30">
        <v>12</v>
      </c>
      <c r="H1456" s="30" t="s">
        <v>64</v>
      </c>
      <c r="I1456" s="262"/>
      <c r="BL1456" s="178"/>
      <c r="BM1456" s="179"/>
      <c r="BN1456" s="207"/>
      <c r="DG1456" s="178"/>
      <c r="DH1456" s="179"/>
    </row>
    <row r="1457" spans="1:112" ht="14.25" customHeight="1">
      <c r="A1457" s="27">
        <v>42002</v>
      </c>
      <c r="B1457" s="27" t="str">
        <f>MONTH(Table1[[#This Row],[Trading Interval]])&amp; "/" &amp; DAY(Table1[[#This Row],[Trading Interval]]) &amp; "/" &amp; YEAR(Table1[[#This Row],[Trading Interval]])</f>
        <v>12/30/2018</v>
      </c>
      <c r="C1457" s="224">
        <f>CHOOSE(MONTH(Table1[[#This Row],[Date]]),1,1,1,2,2,2,3,3,3,4,4,4)</f>
        <v>4</v>
      </c>
      <c r="D1457" s="27" t="str">
        <f>TEXT(Table1[[#This Row],[Date]],"mmmm")</f>
        <v>December</v>
      </c>
      <c r="E1457" s="28">
        <v>1970.46141897499</v>
      </c>
      <c r="F1457" s="29">
        <v>95.259166666666601</v>
      </c>
      <c r="G1457" s="30">
        <v>12</v>
      </c>
      <c r="H1457" s="30" t="s">
        <v>64</v>
      </c>
      <c r="I1457" s="262"/>
      <c r="BL1457" s="176"/>
      <c r="BM1457" s="177"/>
      <c r="BN1457" s="206"/>
      <c r="DG1457" s="176"/>
      <c r="DH1457" s="177"/>
    </row>
    <row r="1458" spans="1:112" ht="14.25" customHeight="1">
      <c r="A1458" s="27">
        <v>42002.5</v>
      </c>
      <c r="B1458" s="27" t="str">
        <f>MONTH(Table1[[#This Row],[Trading Interval]])&amp; "/" &amp; DAY(Table1[[#This Row],[Trading Interval]]) &amp; "/" &amp; YEAR(Table1[[#This Row],[Trading Interval]])</f>
        <v>12/30/2018</v>
      </c>
      <c r="C1458" s="224">
        <f>CHOOSE(MONTH(Table1[[#This Row],[Date]]),1,1,1,2,2,2,3,3,3,4,4,4)</f>
        <v>4</v>
      </c>
      <c r="D1458" s="27" t="str">
        <f>TEXT(Table1[[#This Row],[Date]],"mmmm")</f>
        <v>December</v>
      </c>
      <c r="E1458" s="28">
        <v>2549.5566624166599</v>
      </c>
      <c r="F1458" s="29">
        <v>95.25</v>
      </c>
      <c r="G1458" s="30">
        <v>12</v>
      </c>
      <c r="H1458" s="30" t="s">
        <v>64</v>
      </c>
      <c r="I1458" s="262"/>
      <c r="BL1458" s="178"/>
      <c r="BM1458" s="179"/>
      <c r="BN1458" s="207"/>
      <c r="DG1458" s="178"/>
      <c r="DH1458" s="179"/>
    </row>
    <row r="1459" spans="1:112" ht="14.25" customHeight="1">
      <c r="A1459" s="27">
        <v>42003</v>
      </c>
      <c r="B1459" s="27" t="str">
        <f>MONTH(Table1[[#This Row],[Trading Interval]])&amp; "/" &amp; DAY(Table1[[#This Row],[Trading Interval]]) &amp; "/" &amp; YEAR(Table1[[#This Row],[Trading Interval]])</f>
        <v>12/31/2018</v>
      </c>
      <c r="C1459" s="224">
        <f>CHOOSE(MONTH(Table1[[#This Row],[Date]]),1,1,1,2,2,2,3,3,3,4,4,4)</f>
        <v>4</v>
      </c>
      <c r="D1459" s="27" t="str">
        <f>TEXT(Table1[[#This Row],[Date]],"mmmm")</f>
        <v>December</v>
      </c>
      <c r="E1459" s="28">
        <v>2301.8357706833299</v>
      </c>
      <c r="F1459" s="29">
        <v>94.122500000000002</v>
      </c>
      <c r="G1459" s="30">
        <v>12</v>
      </c>
      <c r="H1459" s="30" t="s">
        <v>64</v>
      </c>
      <c r="I1459" s="262"/>
      <c r="BL1459" s="176"/>
      <c r="BM1459" s="177"/>
      <c r="BN1459" s="206"/>
      <c r="DG1459" s="176"/>
      <c r="DH1459" s="177"/>
    </row>
    <row r="1460" spans="1:112" ht="14.25" customHeight="1">
      <c r="A1460" s="27">
        <v>42003.5</v>
      </c>
      <c r="B1460" s="27" t="str">
        <f>MONTH(Table1[[#This Row],[Trading Interval]])&amp; "/" &amp; DAY(Table1[[#This Row],[Trading Interval]]) &amp; "/" &amp; YEAR(Table1[[#This Row],[Trading Interval]])</f>
        <v>12/31/2018</v>
      </c>
      <c r="C1460" s="224">
        <f>CHOOSE(MONTH(Table1[[#This Row],[Date]]),1,1,1,2,2,2,3,3,3,4,4,4)</f>
        <v>4</v>
      </c>
      <c r="D1460" s="27" t="str">
        <f>TEXT(Table1[[#This Row],[Date]],"mmmm")</f>
        <v>December</v>
      </c>
      <c r="E1460" s="28">
        <v>2660.8662708624902</v>
      </c>
      <c r="F1460" s="29">
        <v>92.79</v>
      </c>
      <c r="G1460" s="30">
        <v>12</v>
      </c>
      <c r="H1460" s="30" t="s">
        <v>64</v>
      </c>
      <c r="I1460" s="262"/>
      <c r="BL1460" s="178"/>
      <c r="BM1460" s="179"/>
      <c r="BN1460" s="207"/>
      <c r="DG1460" s="178"/>
      <c r="DH1460" s="179"/>
    </row>
    <row r="1461" spans="1:112" ht="14.25" customHeight="1">
      <c r="A1461" s="27">
        <v>42004</v>
      </c>
      <c r="B1461" s="27" t="str">
        <f>MONTH(Table1[[#This Row],[Trading Interval]])&amp; "/" &amp; DAY(Table1[[#This Row],[Trading Interval]]) &amp; "/" &amp; YEAR(Table1[[#This Row],[Trading Interval]])</f>
        <v>1/1/2019</v>
      </c>
      <c r="C1461" s="224">
        <f>CHOOSE(MONTH(Table1[[#This Row],[Date]]),1,1,1,2,2,2,3,3,3,4,4,4)</f>
        <v>1</v>
      </c>
      <c r="D1461" s="27" t="str">
        <f>TEXT(Table1[[#This Row],[Date]],"mmmm")</f>
        <v>January</v>
      </c>
      <c r="E1461" s="28">
        <v>2197.6303354583301</v>
      </c>
      <c r="F1461" s="29">
        <v>90.688333333333304</v>
      </c>
      <c r="G1461" s="30">
        <v>12</v>
      </c>
      <c r="H1461" s="30" t="s">
        <v>64</v>
      </c>
      <c r="I1461" s="262"/>
      <c r="BL1461" s="176"/>
      <c r="BM1461" s="177"/>
      <c r="BN1461" s="206"/>
      <c r="DG1461" s="176"/>
      <c r="DH1461" s="177"/>
    </row>
    <row r="1462" spans="1:112" ht="14.25" customHeight="1">
      <c r="A1462" s="27">
        <v>42004.5</v>
      </c>
      <c r="B1462" s="27" t="str">
        <f>MONTH(Table1[[#This Row],[Trading Interval]])&amp; "/" &amp; DAY(Table1[[#This Row],[Trading Interval]]) &amp; "/" &amp; YEAR(Table1[[#This Row],[Trading Interval]])</f>
        <v>1/1/2019</v>
      </c>
      <c r="C1462" s="224">
        <f>CHOOSE(MONTH(Table1[[#This Row],[Date]]),1,1,1,2,2,2,3,3,3,4,4,4)</f>
        <v>1</v>
      </c>
      <c r="D1462" s="27" t="str">
        <f>TEXT(Table1[[#This Row],[Date]],"mmmm")</f>
        <v>January</v>
      </c>
      <c r="E1462" s="28">
        <v>2379.96887625416</v>
      </c>
      <c r="F1462" s="29">
        <v>96.152500000000003</v>
      </c>
      <c r="G1462" s="30">
        <v>12</v>
      </c>
      <c r="H1462" s="30" t="s">
        <v>64</v>
      </c>
      <c r="I1462" s="262"/>
      <c r="BL1462" s="178"/>
      <c r="BM1462" s="179"/>
      <c r="BN1462" s="207"/>
      <c r="DG1462" s="178"/>
      <c r="DH1462" s="179"/>
    </row>
    <row r="1464" spans="1:112" ht="15" customHeight="1">
      <c r="A1464" s="172"/>
      <c r="B1464" s="217"/>
      <c r="C1464" s="217"/>
      <c r="D1464" s="173"/>
      <c r="E1464" s="173"/>
      <c r="F1464" s="173"/>
    </row>
    <row r="1465" spans="1:112" ht="15" customHeight="1">
      <c r="A1465" s="168"/>
      <c r="B1465" s="218"/>
      <c r="C1465" s="218"/>
      <c r="D1465" s="170"/>
      <c r="E1465" s="170"/>
      <c r="F1465" s="171"/>
    </row>
    <row r="1466" spans="1:112" ht="15" customHeight="1">
      <c r="A1466" s="169"/>
      <c r="B1466" s="219"/>
      <c r="C1466" s="219"/>
      <c r="D1466" s="170"/>
      <c r="E1466" s="170"/>
      <c r="F1466" s="171"/>
    </row>
    <row r="1467" spans="1:112" ht="15" customHeight="1">
      <c r="A1467" s="168"/>
      <c r="B1467" s="218"/>
      <c r="C1467" s="218"/>
      <c r="D1467" s="170"/>
      <c r="E1467" s="170"/>
      <c r="F1467" s="171"/>
    </row>
    <row r="1468" spans="1:112" ht="15" customHeight="1">
      <c r="A1468" s="169"/>
      <c r="B1468" s="219"/>
      <c r="C1468" s="219"/>
      <c r="D1468" s="170"/>
      <c r="E1468" s="170"/>
      <c r="F1468" s="171"/>
    </row>
    <row r="1469" spans="1:112" ht="15" customHeight="1">
      <c r="A1469" s="168"/>
      <c r="B1469" s="218"/>
      <c r="C1469" s="218"/>
      <c r="D1469" s="170"/>
      <c r="E1469" s="204"/>
      <c r="F1469" s="204"/>
    </row>
    <row r="1470" spans="1:112" ht="15" customHeight="1">
      <c r="A1470" s="169"/>
      <c r="B1470" s="219"/>
      <c r="C1470" s="219"/>
      <c r="D1470" s="170"/>
      <c r="E1470" s="176"/>
      <c r="F1470" s="177"/>
    </row>
    <row r="1471" spans="1:112" ht="15" customHeight="1">
      <c r="A1471" s="168"/>
      <c r="B1471" s="218"/>
      <c r="C1471" s="218"/>
      <c r="D1471" s="170"/>
      <c r="E1471" s="178"/>
      <c r="F1471" s="179"/>
    </row>
    <row r="1472" spans="1:112" ht="15" customHeight="1">
      <c r="A1472" s="169"/>
      <c r="B1472" s="219"/>
      <c r="C1472" s="219"/>
      <c r="D1472" s="170"/>
      <c r="E1472" s="176"/>
      <c r="F1472" s="177"/>
    </row>
    <row r="1473" spans="1:6" ht="15" customHeight="1">
      <c r="A1473" s="168"/>
      <c r="B1473" s="218"/>
      <c r="C1473" s="218"/>
      <c r="D1473" s="170"/>
      <c r="E1473" s="178"/>
      <c r="F1473" s="179"/>
    </row>
    <row r="1474" spans="1:6" ht="15" customHeight="1">
      <c r="A1474" s="169"/>
      <c r="B1474" s="219"/>
      <c r="C1474" s="219"/>
      <c r="D1474" s="170"/>
      <c r="E1474" s="176"/>
      <c r="F1474" s="177"/>
    </row>
    <row r="1475" spans="1:6" ht="15" customHeight="1">
      <c r="A1475" s="168"/>
      <c r="B1475" s="218"/>
      <c r="C1475" s="218"/>
      <c r="D1475" s="170"/>
      <c r="E1475" s="178"/>
      <c r="F1475" s="179"/>
    </row>
    <row r="1476" spans="1:6" ht="15" customHeight="1">
      <c r="A1476" s="169"/>
      <c r="B1476" s="219"/>
      <c r="C1476" s="219"/>
      <c r="D1476" s="170"/>
      <c r="E1476" s="176"/>
      <c r="F1476" s="177"/>
    </row>
    <row r="1477" spans="1:6" ht="15" customHeight="1">
      <c r="A1477" s="168"/>
      <c r="B1477" s="218"/>
      <c r="C1477" s="218"/>
      <c r="D1477" s="170"/>
      <c r="E1477" s="178"/>
      <c r="F1477" s="179"/>
    </row>
    <row r="1478" spans="1:6" ht="15" customHeight="1">
      <c r="A1478" s="169"/>
      <c r="B1478" s="219"/>
      <c r="C1478" s="219"/>
      <c r="D1478" s="170"/>
      <c r="E1478" s="176"/>
      <c r="F1478" s="177"/>
    </row>
    <row r="1479" spans="1:6" ht="15" customHeight="1">
      <c r="A1479" s="168"/>
      <c r="B1479" s="218"/>
      <c r="C1479" s="218"/>
      <c r="D1479" s="170"/>
      <c r="E1479" s="178"/>
      <c r="F1479" s="179"/>
    </row>
    <row r="1480" spans="1:6" ht="15" customHeight="1">
      <c r="A1480" s="169"/>
      <c r="B1480" s="219"/>
      <c r="C1480" s="219"/>
      <c r="D1480" s="170"/>
      <c r="E1480" s="176"/>
      <c r="F1480" s="177"/>
    </row>
    <row r="1481" spans="1:6" ht="15" customHeight="1">
      <c r="A1481" s="168"/>
      <c r="B1481" s="218"/>
      <c r="C1481" s="218"/>
      <c r="D1481" s="170"/>
      <c r="E1481" s="178"/>
      <c r="F1481" s="179"/>
    </row>
    <row r="1482" spans="1:6" ht="15" customHeight="1">
      <c r="A1482" s="169"/>
      <c r="B1482" s="219"/>
      <c r="C1482" s="219"/>
      <c r="D1482" s="170"/>
      <c r="E1482" s="176"/>
      <c r="F1482" s="177"/>
    </row>
    <row r="1483" spans="1:6" ht="15" customHeight="1">
      <c r="A1483" s="168"/>
      <c r="B1483" s="218"/>
      <c r="C1483" s="218"/>
      <c r="D1483" s="170"/>
      <c r="E1483" s="178"/>
      <c r="F1483" s="179"/>
    </row>
    <row r="1484" spans="1:6" ht="15" customHeight="1">
      <c r="A1484" s="169"/>
      <c r="B1484" s="219"/>
      <c r="C1484" s="219"/>
      <c r="D1484" s="170"/>
      <c r="E1484" s="176"/>
      <c r="F1484" s="177"/>
    </row>
    <row r="1485" spans="1:6" ht="15" customHeight="1">
      <c r="A1485" s="168"/>
      <c r="B1485" s="218"/>
      <c r="C1485" s="218"/>
      <c r="D1485" s="170"/>
      <c r="E1485" s="178"/>
      <c r="F1485" s="179"/>
    </row>
    <row r="1486" spans="1:6" ht="15" customHeight="1">
      <c r="A1486" s="169"/>
      <c r="B1486" s="219"/>
      <c r="C1486" s="219"/>
      <c r="D1486" s="170"/>
      <c r="E1486" s="176"/>
      <c r="F1486" s="177"/>
    </row>
    <row r="1487" spans="1:6" ht="15" customHeight="1">
      <c r="A1487" s="168"/>
      <c r="B1487" s="218"/>
      <c r="C1487" s="218"/>
      <c r="D1487" s="170"/>
      <c r="E1487" s="178"/>
      <c r="F1487" s="179"/>
    </row>
    <row r="1488" spans="1:6" ht="15" customHeight="1">
      <c r="A1488" s="169"/>
      <c r="B1488" s="219"/>
      <c r="C1488" s="219"/>
      <c r="D1488" s="170"/>
      <c r="E1488" s="176"/>
      <c r="F1488" s="177"/>
    </row>
    <row r="1489" spans="1:6" ht="15" customHeight="1">
      <c r="A1489" s="168"/>
      <c r="B1489" s="218"/>
      <c r="C1489" s="218"/>
      <c r="D1489" s="170"/>
      <c r="E1489" s="178"/>
      <c r="F1489" s="179"/>
    </row>
    <row r="1490" spans="1:6" ht="15" customHeight="1">
      <c r="A1490" s="169"/>
      <c r="B1490" s="219"/>
      <c r="C1490" s="219"/>
      <c r="D1490" s="170"/>
      <c r="E1490" s="176"/>
      <c r="F1490" s="177"/>
    </row>
    <row r="1491" spans="1:6" ht="15" customHeight="1">
      <c r="A1491" s="168"/>
      <c r="B1491" s="218"/>
      <c r="C1491" s="218"/>
      <c r="D1491" s="170"/>
      <c r="E1491" s="178"/>
      <c r="F1491" s="179"/>
    </row>
    <row r="1492" spans="1:6" ht="15" customHeight="1">
      <c r="A1492" s="169"/>
      <c r="B1492" s="219"/>
      <c r="C1492" s="219"/>
      <c r="D1492" s="170"/>
      <c r="E1492" s="176"/>
      <c r="F1492" s="177"/>
    </row>
    <row r="1493" spans="1:6" ht="15" customHeight="1">
      <c r="A1493" s="168"/>
      <c r="B1493" s="218"/>
      <c r="C1493" s="218"/>
      <c r="D1493" s="170"/>
      <c r="E1493" s="178"/>
      <c r="F1493" s="179"/>
    </row>
    <row r="1494" spans="1:6" ht="15" customHeight="1">
      <c r="A1494" s="169"/>
      <c r="B1494" s="219"/>
      <c r="C1494" s="219"/>
      <c r="D1494" s="170"/>
      <c r="E1494" s="176"/>
      <c r="F1494" s="177"/>
    </row>
    <row r="1495" spans="1:6" ht="15" customHeight="1">
      <c r="A1495" s="168"/>
      <c r="B1495" s="218"/>
      <c r="C1495" s="218"/>
      <c r="D1495" s="170"/>
      <c r="E1495" s="178"/>
      <c r="F1495" s="179"/>
    </row>
    <row r="1496" spans="1:6" ht="15" customHeight="1">
      <c r="A1496" s="169"/>
      <c r="B1496" s="219"/>
      <c r="C1496" s="219"/>
      <c r="D1496" s="170"/>
      <c r="E1496" s="176"/>
      <c r="F1496" s="177"/>
    </row>
    <row r="1497" spans="1:6" ht="15" customHeight="1">
      <c r="A1497" s="168"/>
      <c r="B1497" s="218"/>
      <c r="C1497" s="218"/>
      <c r="D1497" s="170"/>
      <c r="E1497" s="178"/>
      <c r="F1497" s="179"/>
    </row>
    <row r="1498" spans="1:6" ht="15" customHeight="1">
      <c r="A1498" s="169"/>
      <c r="B1498" s="219"/>
      <c r="C1498" s="219"/>
      <c r="D1498" s="170"/>
      <c r="E1498" s="176"/>
      <c r="F1498" s="177"/>
    </row>
    <row r="1499" spans="1:6" ht="15" customHeight="1">
      <c r="A1499" s="168"/>
      <c r="B1499" s="218"/>
      <c r="C1499" s="218"/>
      <c r="D1499" s="170"/>
      <c r="E1499" s="178"/>
      <c r="F1499" s="179"/>
    </row>
    <row r="1500" spans="1:6" ht="15" customHeight="1">
      <c r="A1500" s="169"/>
      <c r="B1500" s="219"/>
      <c r="C1500" s="219"/>
      <c r="D1500" s="170"/>
      <c r="E1500" s="176"/>
      <c r="F1500" s="177"/>
    </row>
    <row r="1501" spans="1:6" ht="15" customHeight="1">
      <c r="A1501" s="168"/>
      <c r="B1501" s="218"/>
      <c r="C1501" s="218"/>
      <c r="D1501" s="170"/>
      <c r="E1501" s="178"/>
      <c r="F1501" s="179"/>
    </row>
    <row r="1502" spans="1:6" ht="15" customHeight="1">
      <c r="A1502" s="169"/>
      <c r="B1502" s="219"/>
      <c r="C1502" s="219"/>
      <c r="D1502" s="170"/>
      <c r="E1502" s="176"/>
      <c r="F1502" s="177"/>
    </row>
    <row r="1503" spans="1:6" ht="15" customHeight="1">
      <c r="A1503" s="168"/>
      <c r="B1503" s="218"/>
      <c r="C1503" s="218"/>
      <c r="D1503" s="170"/>
      <c r="E1503" s="178"/>
      <c r="F1503" s="179"/>
    </row>
    <row r="1504" spans="1:6" ht="15" customHeight="1">
      <c r="A1504" s="169"/>
      <c r="B1504" s="219"/>
      <c r="C1504" s="219"/>
      <c r="D1504" s="170"/>
      <c r="E1504" s="176"/>
      <c r="F1504" s="177"/>
    </row>
    <row r="1505" spans="1:6" ht="15" customHeight="1">
      <c r="A1505" s="168"/>
      <c r="B1505" s="218"/>
      <c r="C1505" s="218"/>
      <c r="D1505" s="170"/>
      <c r="E1505" s="178"/>
      <c r="F1505" s="179"/>
    </row>
    <row r="1506" spans="1:6" ht="15" customHeight="1">
      <c r="A1506" s="169"/>
      <c r="B1506" s="219"/>
      <c r="C1506" s="219"/>
      <c r="D1506" s="170"/>
      <c r="E1506" s="176"/>
      <c r="F1506" s="177"/>
    </row>
    <row r="1507" spans="1:6" ht="15" customHeight="1">
      <c r="A1507" s="168"/>
      <c r="B1507" s="218"/>
      <c r="C1507" s="218"/>
      <c r="D1507" s="170"/>
      <c r="E1507" s="178"/>
      <c r="F1507" s="179"/>
    </row>
    <row r="1508" spans="1:6" ht="15" customHeight="1">
      <c r="A1508" s="169"/>
      <c r="B1508" s="219"/>
      <c r="C1508" s="219"/>
      <c r="D1508" s="170"/>
      <c r="E1508" s="176"/>
      <c r="F1508" s="177"/>
    </row>
    <row r="1509" spans="1:6" ht="15" customHeight="1">
      <c r="A1509" s="168"/>
      <c r="B1509" s="218"/>
      <c r="C1509" s="218"/>
      <c r="D1509" s="170"/>
      <c r="E1509" s="178"/>
      <c r="F1509" s="179"/>
    </row>
    <row r="1510" spans="1:6" ht="15" customHeight="1">
      <c r="A1510" s="169"/>
      <c r="B1510" s="219"/>
      <c r="C1510" s="219"/>
      <c r="D1510" s="170"/>
      <c r="E1510" s="176"/>
      <c r="F1510" s="177"/>
    </row>
    <row r="1511" spans="1:6" ht="15" customHeight="1">
      <c r="A1511" s="168"/>
      <c r="B1511" s="218"/>
      <c r="C1511" s="218"/>
      <c r="D1511" s="170"/>
      <c r="E1511" s="178"/>
      <c r="F1511" s="179"/>
    </row>
    <row r="1512" spans="1:6" ht="15" customHeight="1">
      <c r="A1512" s="169"/>
      <c r="B1512" s="219"/>
      <c r="C1512" s="219"/>
      <c r="D1512" s="170"/>
      <c r="E1512" s="176"/>
      <c r="F1512" s="177"/>
    </row>
    <row r="1513" spans="1:6" ht="15" customHeight="1">
      <c r="A1513" s="168"/>
      <c r="B1513" s="218"/>
      <c r="C1513" s="218"/>
      <c r="D1513" s="170"/>
      <c r="E1513" s="178"/>
      <c r="F1513" s="179"/>
    </row>
    <row r="1514" spans="1:6" ht="15" customHeight="1">
      <c r="A1514" s="169"/>
      <c r="B1514" s="219"/>
      <c r="C1514" s="219"/>
      <c r="D1514" s="170"/>
      <c r="E1514" s="176"/>
      <c r="F1514" s="177"/>
    </row>
    <row r="1515" spans="1:6" ht="15" customHeight="1">
      <c r="A1515" s="168"/>
      <c r="B1515" s="218"/>
      <c r="C1515" s="218"/>
      <c r="D1515" s="170"/>
      <c r="E1515" s="178"/>
      <c r="F1515" s="179"/>
    </row>
    <row r="1516" spans="1:6" ht="15" customHeight="1">
      <c r="A1516" s="169"/>
      <c r="B1516" s="219"/>
      <c r="C1516" s="219"/>
      <c r="D1516" s="170"/>
      <c r="E1516" s="176"/>
      <c r="F1516" s="177"/>
    </row>
    <row r="1517" spans="1:6" ht="15" customHeight="1">
      <c r="A1517" s="168"/>
      <c r="B1517" s="218"/>
      <c r="C1517" s="218"/>
      <c r="D1517" s="170"/>
      <c r="E1517" s="178"/>
      <c r="F1517" s="179"/>
    </row>
    <row r="1518" spans="1:6" ht="15" customHeight="1">
      <c r="A1518" s="169"/>
      <c r="B1518" s="219"/>
      <c r="C1518" s="219"/>
      <c r="D1518" s="170"/>
      <c r="E1518" s="176"/>
      <c r="F1518" s="177"/>
    </row>
    <row r="1519" spans="1:6" ht="15" customHeight="1">
      <c r="A1519" s="168"/>
      <c r="B1519" s="218"/>
      <c r="C1519" s="218"/>
      <c r="D1519" s="170"/>
      <c r="E1519" s="178"/>
      <c r="F1519" s="179"/>
    </row>
    <row r="1520" spans="1:6" ht="15" customHeight="1">
      <c r="A1520" s="169"/>
      <c r="B1520" s="219"/>
      <c r="C1520" s="219"/>
      <c r="D1520" s="170"/>
      <c r="E1520" s="176"/>
      <c r="F1520" s="177"/>
    </row>
    <row r="1521" spans="1:6" ht="15" customHeight="1">
      <c r="A1521" s="168"/>
      <c r="B1521" s="218"/>
      <c r="C1521" s="218"/>
      <c r="D1521" s="170"/>
      <c r="E1521" s="178"/>
      <c r="F1521" s="179"/>
    </row>
    <row r="1522" spans="1:6" ht="15" customHeight="1">
      <c r="A1522" s="169"/>
      <c r="B1522" s="219"/>
      <c r="C1522" s="219"/>
      <c r="D1522" s="170"/>
      <c r="E1522" s="176"/>
      <c r="F1522" s="177"/>
    </row>
    <row r="1523" spans="1:6" ht="15" customHeight="1">
      <c r="A1523" s="168"/>
      <c r="B1523" s="218"/>
      <c r="C1523" s="218"/>
      <c r="D1523" s="170"/>
      <c r="E1523" s="178"/>
      <c r="F1523" s="179"/>
    </row>
    <row r="1524" spans="1:6" ht="15" customHeight="1">
      <c r="A1524" s="169"/>
      <c r="B1524" s="219"/>
      <c r="C1524" s="219"/>
      <c r="D1524" s="170"/>
      <c r="E1524" s="176"/>
      <c r="F1524" s="177"/>
    </row>
    <row r="1525" spans="1:6" ht="15" customHeight="1">
      <c r="A1525" s="168"/>
      <c r="B1525" s="218"/>
      <c r="C1525" s="218"/>
      <c r="D1525" s="170"/>
      <c r="E1525" s="178"/>
      <c r="F1525" s="179"/>
    </row>
    <row r="1526" spans="1:6" ht="15" customHeight="1">
      <c r="A1526" s="169"/>
      <c r="B1526" s="219"/>
      <c r="C1526" s="219"/>
      <c r="D1526" s="170"/>
      <c r="E1526" s="176"/>
      <c r="F1526" s="177"/>
    </row>
    <row r="1527" spans="1:6" ht="15" customHeight="1">
      <c r="A1527" s="168"/>
      <c r="B1527" s="218"/>
      <c r="C1527" s="218"/>
      <c r="D1527" s="170"/>
      <c r="E1527" s="178"/>
      <c r="F1527" s="179"/>
    </row>
    <row r="1528" spans="1:6" ht="15" customHeight="1">
      <c r="A1528" s="169"/>
      <c r="B1528" s="219"/>
      <c r="C1528" s="219"/>
      <c r="D1528" s="170"/>
      <c r="E1528" s="176"/>
      <c r="F1528" s="177"/>
    </row>
    <row r="1529" spans="1:6" ht="15" customHeight="1">
      <c r="A1529" s="168"/>
      <c r="B1529" s="218"/>
      <c r="C1529" s="218"/>
      <c r="D1529" s="170"/>
      <c r="E1529" s="178"/>
      <c r="F1529" s="179"/>
    </row>
    <row r="1530" spans="1:6" ht="15" customHeight="1">
      <c r="A1530" s="169"/>
      <c r="B1530" s="219"/>
      <c r="C1530" s="219"/>
      <c r="D1530" s="170"/>
      <c r="E1530" s="176"/>
      <c r="F1530" s="177"/>
    </row>
    <row r="1531" spans="1:6" ht="15" customHeight="1">
      <c r="A1531" s="168"/>
      <c r="B1531" s="218"/>
      <c r="C1531" s="218"/>
      <c r="D1531" s="170"/>
      <c r="E1531" s="178"/>
      <c r="F1531" s="179"/>
    </row>
    <row r="1532" spans="1:6" ht="15" customHeight="1">
      <c r="A1532" s="169"/>
      <c r="B1532" s="219"/>
      <c r="C1532" s="219"/>
      <c r="D1532" s="170"/>
      <c r="E1532" s="176"/>
      <c r="F1532" s="177"/>
    </row>
    <row r="1533" spans="1:6" ht="15" customHeight="1">
      <c r="A1533" s="168"/>
      <c r="B1533" s="218"/>
      <c r="C1533" s="218"/>
      <c r="D1533" s="170"/>
      <c r="E1533" s="178"/>
      <c r="F1533" s="179"/>
    </row>
    <row r="1534" spans="1:6" ht="15" customHeight="1">
      <c r="A1534" s="169"/>
      <c r="B1534" s="219"/>
      <c r="C1534" s="219"/>
      <c r="D1534" s="170"/>
      <c r="E1534" s="176"/>
      <c r="F1534" s="177"/>
    </row>
    <row r="1535" spans="1:6" ht="15" customHeight="1">
      <c r="A1535" s="168"/>
      <c r="B1535" s="218"/>
      <c r="C1535" s="218"/>
      <c r="D1535" s="170"/>
      <c r="E1535" s="178"/>
      <c r="F1535" s="179"/>
    </row>
    <row r="1536" spans="1:6" ht="15" customHeight="1">
      <c r="A1536" s="169"/>
      <c r="B1536" s="219"/>
      <c r="C1536" s="219"/>
      <c r="D1536" s="170"/>
      <c r="E1536" s="176"/>
      <c r="F1536" s="177"/>
    </row>
    <row r="1537" spans="1:6" ht="15" customHeight="1">
      <c r="A1537" s="168"/>
      <c r="B1537" s="218"/>
      <c r="C1537" s="218"/>
      <c r="D1537" s="170"/>
      <c r="E1537" s="178"/>
      <c r="F1537" s="179"/>
    </row>
    <row r="1538" spans="1:6" ht="15" customHeight="1">
      <c r="A1538" s="169"/>
      <c r="B1538" s="219"/>
      <c r="C1538" s="219"/>
      <c r="D1538" s="170"/>
      <c r="E1538" s="176"/>
      <c r="F1538" s="177"/>
    </row>
    <row r="1539" spans="1:6" ht="15" customHeight="1">
      <c r="A1539" s="168"/>
      <c r="B1539" s="218"/>
      <c r="C1539" s="218"/>
      <c r="D1539" s="170"/>
      <c r="E1539" s="178"/>
      <c r="F1539" s="179"/>
    </row>
    <row r="1540" spans="1:6" ht="15" customHeight="1">
      <c r="A1540" s="169"/>
      <c r="B1540" s="219"/>
      <c r="C1540" s="219"/>
      <c r="D1540" s="170"/>
      <c r="E1540" s="176"/>
      <c r="F1540" s="177"/>
    </row>
    <row r="1541" spans="1:6" ht="15" customHeight="1">
      <c r="A1541" s="168"/>
      <c r="B1541" s="218"/>
      <c r="C1541" s="218"/>
      <c r="D1541" s="170"/>
      <c r="E1541" s="178"/>
      <c r="F1541" s="179"/>
    </row>
    <row r="1542" spans="1:6" ht="15" customHeight="1">
      <c r="A1542" s="169"/>
      <c r="B1542" s="219"/>
      <c r="C1542" s="219"/>
      <c r="D1542" s="170"/>
      <c r="E1542" s="176"/>
      <c r="F1542" s="177"/>
    </row>
    <row r="1543" spans="1:6" ht="15" customHeight="1">
      <c r="A1543" s="168"/>
      <c r="B1543" s="218"/>
      <c r="C1543" s="218"/>
      <c r="D1543" s="170"/>
      <c r="E1543" s="178"/>
      <c r="F1543" s="179"/>
    </row>
    <row r="1544" spans="1:6" ht="15" customHeight="1">
      <c r="A1544" s="169"/>
      <c r="B1544" s="219"/>
      <c r="C1544" s="219"/>
      <c r="D1544" s="170"/>
      <c r="E1544" s="176"/>
      <c r="F1544" s="177"/>
    </row>
    <row r="1545" spans="1:6" ht="15" customHeight="1">
      <c r="A1545" s="168"/>
      <c r="B1545" s="218"/>
      <c r="C1545" s="218"/>
      <c r="D1545" s="170"/>
      <c r="E1545" s="178"/>
      <c r="F1545" s="179"/>
    </row>
    <row r="1546" spans="1:6" ht="15" customHeight="1">
      <c r="A1546" s="169"/>
      <c r="B1546" s="219"/>
      <c r="C1546" s="219"/>
      <c r="D1546" s="170"/>
      <c r="E1546" s="176"/>
      <c r="F1546" s="177"/>
    </row>
    <row r="1547" spans="1:6" ht="15" customHeight="1">
      <c r="A1547" s="168"/>
      <c r="B1547" s="218"/>
      <c r="C1547" s="218"/>
      <c r="D1547" s="170"/>
      <c r="E1547" s="178"/>
      <c r="F1547" s="179"/>
    </row>
    <row r="1548" spans="1:6" ht="15" customHeight="1">
      <c r="A1548" s="169"/>
      <c r="B1548" s="219"/>
      <c r="C1548" s="219"/>
      <c r="D1548" s="170"/>
      <c r="E1548" s="176"/>
      <c r="F1548" s="177"/>
    </row>
    <row r="1549" spans="1:6" ht="15" customHeight="1">
      <c r="A1549" s="168"/>
      <c r="B1549" s="218"/>
      <c r="C1549" s="218"/>
      <c r="D1549" s="170"/>
      <c r="E1549" s="178"/>
      <c r="F1549" s="179"/>
    </row>
    <row r="1550" spans="1:6" ht="15" customHeight="1">
      <c r="A1550" s="169"/>
      <c r="B1550" s="219"/>
      <c r="C1550" s="219"/>
      <c r="D1550" s="170"/>
      <c r="E1550" s="176"/>
      <c r="F1550" s="177"/>
    </row>
    <row r="1551" spans="1:6" ht="15" customHeight="1">
      <c r="A1551" s="168"/>
      <c r="B1551" s="218"/>
      <c r="C1551" s="218"/>
      <c r="D1551" s="170"/>
      <c r="E1551" s="178"/>
      <c r="F1551" s="179"/>
    </row>
    <row r="1552" spans="1:6" ht="15" customHeight="1">
      <c r="A1552" s="169"/>
      <c r="B1552" s="219"/>
      <c r="C1552" s="219"/>
      <c r="D1552" s="170"/>
      <c r="E1552" s="176"/>
      <c r="F1552" s="177"/>
    </row>
    <row r="1553" spans="1:6" ht="15" customHeight="1">
      <c r="A1553" s="168"/>
      <c r="B1553" s="218"/>
      <c r="C1553" s="218"/>
      <c r="D1553" s="170"/>
      <c r="E1553" s="178"/>
      <c r="F1553" s="179"/>
    </row>
    <row r="1554" spans="1:6" ht="15" customHeight="1">
      <c r="A1554" s="169"/>
      <c r="B1554" s="219"/>
      <c r="C1554" s="219"/>
      <c r="D1554" s="170"/>
      <c r="E1554" s="176"/>
      <c r="F1554" s="177"/>
    </row>
    <row r="1555" spans="1:6" ht="15" customHeight="1">
      <c r="A1555" s="168"/>
      <c r="B1555" s="218"/>
      <c r="C1555" s="218"/>
      <c r="D1555" s="170"/>
      <c r="E1555" s="178"/>
      <c r="F1555" s="179"/>
    </row>
    <row r="1556" spans="1:6" ht="15" customHeight="1">
      <c r="A1556" s="169"/>
      <c r="B1556" s="219"/>
      <c r="C1556" s="219"/>
      <c r="D1556" s="170"/>
      <c r="E1556" s="176"/>
      <c r="F1556" s="177"/>
    </row>
    <row r="1557" spans="1:6" ht="15" customHeight="1">
      <c r="A1557" s="168"/>
      <c r="B1557" s="218"/>
      <c r="C1557" s="218"/>
      <c r="D1557" s="170"/>
      <c r="E1557" s="178"/>
      <c r="F1557" s="179"/>
    </row>
    <row r="1558" spans="1:6" ht="15" customHeight="1">
      <c r="A1558" s="169"/>
      <c r="B1558" s="219"/>
      <c r="C1558" s="219"/>
      <c r="D1558" s="170"/>
      <c r="E1558" s="176"/>
      <c r="F1558" s="177"/>
    </row>
    <row r="1559" spans="1:6" ht="15" customHeight="1">
      <c r="A1559" s="168"/>
      <c r="B1559" s="218"/>
      <c r="C1559" s="218"/>
      <c r="D1559" s="170"/>
      <c r="E1559" s="178"/>
      <c r="F1559" s="179"/>
    </row>
    <row r="1560" spans="1:6" ht="15" customHeight="1">
      <c r="A1560" s="169"/>
      <c r="B1560" s="219"/>
      <c r="C1560" s="219"/>
      <c r="D1560" s="170"/>
      <c r="E1560" s="176"/>
      <c r="F1560" s="177"/>
    </row>
    <row r="1561" spans="1:6" ht="15" customHeight="1">
      <c r="A1561" s="168"/>
      <c r="B1561" s="218"/>
      <c r="C1561" s="218"/>
      <c r="D1561" s="170"/>
      <c r="E1561" s="178"/>
      <c r="F1561" s="179"/>
    </row>
    <row r="1562" spans="1:6" ht="15" customHeight="1">
      <c r="A1562" s="169"/>
      <c r="B1562" s="219"/>
      <c r="C1562" s="219"/>
      <c r="D1562" s="170"/>
      <c r="E1562" s="176"/>
      <c r="F1562" s="177"/>
    </row>
    <row r="1563" spans="1:6" ht="15" customHeight="1">
      <c r="A1563" s="168"/>
      <c r="B1563" s="218"/>
      <c r="C1563" s="218"/>
      <c r="D1563" s="170"/>
      <c r="E1563" s="178"/>
      <c r="F1563" s="179"/>
    </row>
    <row r="1564" spans="1:6" ht="15" customHeight="1">
      <c r="A1564" s="169"/>
      <c r="B1564" s="219"/>
      <c r="C1564" s="219"/>
      <c r="D1564" s="170"/>
      <c r="E1564" s="176"/>
      <c r="F1564" s="177"/>
    </row>
    <row r="1565" spans="1:6" ht="15" customHeight="1">
      <c r="A1565" s="168"/>
      <c r="B1565" s="218"/>
      <c r="C1565" s="218"/>
      <c r="D1565" s="170"/>
      <c r="E1565" s="178"/>
      <c r="F1565" s="179"/>
    </row>
    <row r="1566" spans="1:6" ht="15" customHeight="1">
      <c r="A1566" s="169"/>
      <c r="B1566" s="219"/>
      <c r="C1566" s="219"/>
      <c r="D1566" s="170"/>
      <c r="E1566" s="176"/>
      <c r="F1566" s="177"/>
    </row>
    <row r="1567" spans="1:6" ht="15" customHeight="1">
      <c r="A1567" s="168"/>
      <c r="B1567" s="218"/>
      <c r="C1567" s="218"/>
      <c r="D1567" s="170"/>
      <c r="E1567" s="178"/>
      <c r="F1567" s="179"/>
    </row>
    <row r="1568" spans="1:6" ht="15" customHeight="1">
      <c r="A1568" s="169"/>
      <c r="B1568" s="219"/>
      <c r="C1568" s="219"/>
      <c r="D1568" s="170"/>
      <c r="E1568" s="176"/>
      <c r="F1568" s="177"/>
    </row>
    <row r="1569" spans="1:6" ht="15" customHeight="1">
      <c r="A1569" s="168"/>
      <c r="B1569" s="218"/>
      <c r="C1569" s="218"/>
      <c r="D1569" s="170"/>
      <c r="E1569" s="178"/>
      <c r="F1569" s="179"/>
    </row>
    <row r="1570" spans="1:6" ht="15" customHeight="1">
      <c r="A1570" s="169"/>
      <c r="B1570" s="219"/>
      <c r="C1570" s="219"/>
      <c r="D1570" s="170"/>
      <c r="E1570" s="176"/>
      <c r="F1570" s="177"/>
    </row>
    <row r="1571" spans="1:6" ht="15" customHeight="1">
      <c r="A1571" s="168"/>
      <c r="B1571" s="218"/>
      <c r="C1571" s="218"/>
      <c r="D1571" s="170"/>
      <c r="E1571" s="178"/>
      <c r="F1571" s="179"/>
    </row>
    <row r="1572" spans="1:6" ht="15" customHeight="1">
      <c r="A1572" s="169"/>
      <c r="B1572" s="219"/>
      <c r="C1572" s="219"/>
      <c r="D1572" s="170"/>
      <c r="E1572" s="176"/>
      <c r="F1572" s="177"/>
    </row>
    <row r="1573" spans="1:6" ht="15" customHeight="1">
      <c r="A1573" s="168"/>
      <c r="B1573" s="218"/>
      <c r="C1573" s="218"/>
      <c r="D1573" s="170"/>
      <c r="E1573" s="178"/>
      <c r="F1573" s="179"/>
    </row>
    <row r="1574" spans="1:6" ht="15" customHeight="1">
      <c r="A1574" s="169"/>
      <c r="B1574" s="219"/>
      <c r="C1574" s="219"/>
      <c r="D1574" s="170"/>
      <c r="E1574" s="176"/>
      <c r="F1574" s="177"/>
    </row>
    <row r="1575" spans="1:6" ht="15" customHeight="1">
      <c r="A1575" s="168"/>
      <c r="B1575" s="218"/>
      <c r="C1575" s="218"/>
      <c r="D1575" s="170"/>
      <c r="E1575" s="178"/>
      <c r="F1575" s="179"/>
    </row>
    <row r="1576" spans="1:6" ht="15" customHeight="1">
      <c r="A1576" s="169"/>
      <c r="B1576" s="219"/>
      <c r="C1576" s="219"/>
      <c r="D1576" s="170"/>
      <c r="E1576" s="176"/>
      <c r="F1576" s="177"/>
    </row>
    <row r="1577" spans="1:6" ht="15" customHeight="1">
      <c r="A1577" s="168"/>
      <c r="B1577" s="218"/>
      <c r="C1577" s="218"/>
      <c r="D1577" s="170"/>
      <c r="E1577" s="178"/>
      <c r="F1577" s="179"/>
    </row>
    <row r="1578" spans="1:6" ht="15" customHeight="1">
      <c r="A1578" s="169"/>
      <c r="B1578" s="219"/>
      <c r="C1578" s="219"/>
      <c r="D1578" s="170"/>
      <c r="E1578" s="176"/>
      <c r="F1578" s="177"/>
    </row>
    <row r="1579" spans="1:6" ht="15" customHeight="1">
      <c r="A1579" s="168"/>
      <c r="B1579" s="218"/>
      <c r="C1579" s="218"/>
      <c r="D1579" s="170"/>
      <c r="E1579" s="178"/>
      <c r="F1579" s="179"/>
    </row>
    <row r="1580" spans="1:6" ht="15" customHeight="1">
      <c r="A1580" s="169"/>
      <c r="B1580" s="219"/>
      <c r="C1580" s="219"/>
      <c r="D1580" s="170"/>
      <c r="E1580" s="176"/>
      <c r="F1580" s="177"/>
    </row>
    <row r="1581" spans="1:6" ht="15" customHeight="1">
      <c r="A1581" s="168"/>
      <c r="B1581" s="218"/>
      <c r="C1581" s="218"/>
      <c r="D1581" s="170"/>
      <c r="E1581" s="178"/>
      <c r="F1581" s="179"/>
    </row>
    <row r="1582" spans="1:6" ht="15" customHeight="1">
      <c r="A1582" s="169"/>
      <c r="B1582" s="219"/>
      <c r="C1582" s="219"/>
      <c r="D1582" s="170"/>
      <c r="E1582" s="176"/>
      <c r="F1582" s="177"/>
    </row>
    <row r="1583" spans="1:6" ht="15" customHeight="1">
      <c r="A1583" s="168"/>
      <c r="B1583" s="218"/>
      <c r="C1583" s="218"/>
      <c r="D1583" s="170"/>
      <c r="E1583" s="178"/>
      <c r="F1583" s="179"/>
    </row>
    <row r="1584" spans="1:6" ht="15" customHeight="1">
      <c r="A1584" s="169"/>
      <c r="B1584" s="219"/>
      <c r="C1584" s="219"/>
      <c r="D1584" s="170"/>
      <c r="E1584" s="176"/>
      <c r="F1584" s="177"/>
    </row>
    <row r="1585" spans="1:6" ht="15" customHeight="1">
      <c r="A1585" s="168"/>
      <c r="B1585" s="218"/>
      <c r="C1585" s="218"/>
      <c r="D1585" s="170"/>
      <c r="E1585" s="178"/>
      <c r="F1585" s="179"/>
    </row>
    <row r="1586" spans="1:6" ht="15" customHeight="1">
      <c r="A1586" s="169"/>
      <c r="B1586" s="219"/>
      <c r="C1586" s="219"/>
      <c r="D1586" s="170"/>
      <c r="E1586" s="176"/>
      <c r="F1586" s="177"/>
    </row>
    <row r="1587" spans="1:6" ht="15" customHeight="1">
      <c r="A1587" s="168"/>
      <c r="B1587" s="218"/>
      <c r="C1587" s="218"/>
      <c r="D1587" s="170"/>
      <c r="E1587" s="178"/>
      <c r="F1587" s="179"/>
    </row>
    <row r="1588" spans="1:6" ht="15" customHeight="1">
      <c r="A1588" s="169"/>
      <c r="B1588" s="219"/>
      <c r="C1588" s="219"/>
      <c r="D1588" s="170"/>
      <c r="E1588" s="176"/>
      <c r="F1588" s="177"/>
    </row>
    <row r="1589" spans="1:6" ht="15" customHeight="1">
      <c r="A1589" s="168"/>
      <c r="B1589" s="218"/>
      <c r="C1589" s="218"/>
      <c r="D1589" s="170"/>
      <c r="E1589" s="178"/>
      <c r="F1589" s="179"/>
    </row>
    <row r="1590" spans="1:6" ht="15" customHeight="1">
      <c r="A1590" s="169"/>
      <c r="B1590" s="219"/>
      <c r="C1590" s="219"/>
      <c r="D1590" s="170"/>
      <c r="E1590" s="176"/>
      <c r="F1590" s="177"/>
    </row>
    <row r="1591" spans="1:6" ht="15" customHeight="1">
      <c r="A1591" s="168"/>
      <c r="B1591" s="218"/>
      <c r="C1591" s="218"/>
      <c r="D1591" s="170"/>
      <c r="E1591" s="178"/>
      <c r="F1591" s="179"/>
    </row>
    <row r="1592" spans="1:6" ht="15" customHeight="1">
      <c r="A1592" s="169"/>
      <c r="B1592" s="219"/>
      <c r="C1592" s="219"/>
      <c r="D1592" s="170"/>
      <c r="E1592" s="176"/>
      <c r="F1592" s="177"/>
    </row>
    <row r="1593" spans="1:6" ht="15" customHeight="1">
      <c r="A1593" s="168"/>
      <c r="B1593" s="218"/>
      <c r="C1593" s="218"/>
      <c r="D1593" s="170"/>
      <c r="E1593" s="178"/>
      <c r="F1593" s="179"/>
    </row>
    <row r="1594" spans="1:6" ht="15" customHeight="1">
      <c r="A1594" s="169"/>
      <c r="B1594" s="219"/>
      <c r="C1594" s="219"/>
      <c r="D1594" s="170"/>
      <c r="E1594" s="176"/>
      <c r="F1594" s="177"/>
    </row>
    <row r="1595" spans="1:6" ht="15" customHeight="1">
      <c r="A1595" s="168"/>
      <c r="B1595" s="218"/>
      <c r="C1595" s="218"/>
      <c r="D1595" s="170"/>
      <c r="E1595" s="178"/>
      <c r="F1595" s="179"/>
    </row>
    <row r="1596" spans="1:6" ht="15" customHeight="1">
      <c r="A1596" s="169"/>
      <c r="B1596" s="219"/>
      <c r="C1596" s="219"/>
      <c r="D1596" s="170"/>
      <c r="E1596" s="176"/>
      <c r="F1596" s="177"/>
    </row>
    <row r="1597" spans="1:6" ht="15" customHeight="1">
      <c r="A1597" s="168"/>
      <c r="B1597" s="218"/>
      <c r="C1597" s="218"/>
      <c r="D1597" s="170"/>
      <c r="E1597" s="178"/>
      <c r="F1597" s="179"/>
    </row>
    <row r="1598" spans="1:6" ht="15" customHeight="1">
      <c r="A1598" s="169"/>
      <c r="B1598" s="219"/>
      <c r="C1598" s="219"/>
      <c r="D1598" s="170"/>
      <c r="E1598" s="176"/>
      <c r="F1598" s="177"/>
    </row>
    <row r="1599" spans="1:6" ht="15" customHeight="1">
      <c r="A1599" s="168"/>
      <c r="B1599" s="218"/>
      <c r="C1599" s="218"/>
      <c r="D1599" s="170"/>
      <c r="E1599" s="178"/>
      <c r="F1599" s="179"/>
    </row>
    <row r="1600" spans="1:6" ht="15" customHeight="1">
      <c r="A1600" s="169"/>
      <c r="B1600" s="219"/>
      <c r="C1600" s="219"/>
      <c r="D1600" s="170"/>
      <c r="E1600" s="176"/>
      <c r="F1600" s="177"/>
    </row>
    <row r="1601" spans="1:6" ht="15" customHeight="1">
      <c r="A1601" s="168"/>
      <c r="B1601" s="218"/>
      <c r="C1601" s="218"/>
      <c r="D1601" s="170"/>
      <c r="E1601" s="178"/>
      <c r="F1601" s="179"/>
    </row>
    <row r="1602" spans="1:6" ht="15" customHeight="1">
      <c r="A1602" s="169"/>
      <c r="B1602" s="219"/>
      <c r="C1602" s="219"/>
      <c r="D1602" s="170"/>
      <c r="E1602" s="176"/>
      <c r="F1602" s="177"/>
    </row>
    <row r="1603" spans="1:6" ht="15" customHeight="1">
      <c r="A1603" s="168"/>
      <c r="B1603" s="218"/>
      <c r="C1603" s="218"/>
      <c r="D1603" s="170"/>
      <c r="E1603" s="178"/>
      <c r="F1603" s="179"/>
    </row>
    <row r="1604" spans="1:6" ht="15" customHeight="1">
      <c r="A1604" s="169"/>
      <c r="B1604" s="219"/>
      <c r="C1604" s="219"/>
      <c r="D1604" s="170"/>
      <c r="E1604" s="176"/>
      <c r="F1604" s="177"/>
    </row>
    <row r="1605" spans="1:6" ht="15" customHeight="1">
      <c r="A1605" s="168"/>
      <c r="B1605" s="218"/>
      <c r="C1605" s="218"/>
      <c r="D1605" s="170"/>
      <c r="E1605" s="178"/>
      <c r="F1605" s="179"/>
    </row>
    <row r="1606" spans="1:6" ht="15" customHeight="1">
      <c r="A1606" s="169"/>
      <c r="B1606" s="219"/>
      <c r="C1606" s="219"/>
      <c r="D1606" s="170"/>
      <c r="E1606" s="176"/>
      <c r="F1606" s="177"/>
    </row>
    <row r="1607" spans="1:6" ht="15" customHeight="1">
      <c r="A1607" s="168"/>
      <c r="B1607" s="218"/>
      <c r="C1607" s="218"/>
      <c r="D1607" s="170"/>
      <c r="E1607" s="178"/>
      <c r="F1607" s="179"/>
    </row>
    <row r="1608" spans="1:6" ht="15" customHeight="1">
      <c r="A1608" s="169"/>
      <c r="B1608" s="219"/>
      <c r="C1608" s="219"/>
      <c r="D1608" s="170"/>
      <c r="E1608" s="176"/>
      <c r="F1608" s="177"/>
    </row>
    <row r="1609" spans="1:6" ht="15" customHeight="1">
      <c r="A1609" s="168"/>
      <c r="B1609" s="218"/>
      <c r="C1609" s="218"/>
      <c r="D1609" s="170"/>
      <c r="E1609" s="178"/>
      <c r="F1609" s="179"/>
    </row>
    <row r="1610" spans="1:6" ht="15" customHeight="1">
      <c r="A1610" s="169"/>
      <c r="B1610" s="219"/>
      <c r="C1610" s="219"/>
      <c r="D1610" s="170"/>
      <c r="E1610" s="176"/>
      <c r="F1610" s="177"/>
    </row>
    <row r="1611" spans="1:6" ht="15" customHeight="1">
      <c r="A1611" s="168"/>
      <c r="B1611" s="218"/>
      <c r="C1611" s="218"/>
      <c r="D1611" s="170"/>
      <c r="E1611" s="178"/>
      <c r="F1611" s="179"/>
    </row>
    <row r="1612" spans="1:6" ht="15" customHeight="1">
      <c r="A1612" s="169"/>
      <c r="B1612" s="219"/>
      <c r="C1612" s="219"/>
      <c r="D1612" s="170"/>
      <c r="E1612" s="176"/>
      <c r="F1612" s="177"/>
    </row>
    <row r="1613" spans="1:6" ht="15" customHeight="1">
      <c r="A1613" s="168"/>
      <c r="B1613" s="218"/>
      <c r="C1613" s="218"/>
      <c r="D1613" s="170"/>
      <c r="E1613" s="178"/>
      <c r="F1613" s="179"/>
    </row>
    <row r="1614" spans="1:6" ht="15" customHeight="1">
      <c r="A1614" s="169"/>
      <c r="B1614" s="219"/>
      <c r="C1614" s="219"/>
      <c r="D1614" s="170"/>
      <c r="E1614" s="176"/>
      <c r="F1614" s="177"/>
    </row>
    <row r="1615" spans="1:6" ht="15" customHeight="1">
      <c r="A1615" s="168"/>
      <c r="B1615" s="218"/>
      <c r="C1615" s="218"/>
      <c r="D1615" s="170"/>
      <c r="E1615" s="178"/>
      <c r="F1615" s="179"/>
    </row>
    <row r="1616" spans="1:6" ht="15" customHeight="1">
      <c r="A1616" s="169"/>
      <c r="B1616" s="219"/>
      <c r="C1616" s="219"/>
      <c r="D1616" s="170"/>
      <c r="E1616" s="176"/>
      <c r="F1616" s="177"/>
    </row>
    <row r="1617" spans="1:6" ht="15" customHeight="1">
      <c r="A1617" s="168"/>
      <c r="B1617" s="218"/>
      <c r="C1617" s="218"/>
      <c r="D1617" s="170"/>
      <c r="E1617" s="178"/>
      <c r="F1617" s="179"/>
    </row>
    <row r="1618" spans="1:6" ht="15" customHeight="1">
      <c r="A1618" s="169"/>
      <c r="B1618" s="219"/>
      <c r="C1618" s="219"/>
      <c r="D1618" s="170"/>
      <c r="E1618" s="176"/>
      <c r="F1618" s="177"/>
    </row>
    <row r="1619" spans="1:6" ht="15" customHeight="1">
      <c r="A1619" s="168"/>
      <c r="B1619" s="218"/>
      <c r="C1619" s="218"/>
      <c r="D1619" s="170"/>
      <c r="E1619" s="178"/>
      <c r="F1619" s="179"/>
    </row>
    <row r="1620" spans="1:6" ht="15" customHeight="1">
      <c r="A1620" s="169"/>
      <c r="B1620" s="219"/>
      <c r="C1620" s="219"/>
      <c r="D1620" s="170"/>
      <c r="E1620" s="176"/>
      <c r="F1620" s="177"/>
    </row>
    <row r="1621" spans="1:6" ht="15" customHeight="1">
      <c r="A1621" s="168"/>
      <c r="B1621" s="218"/>
      <c r="C1621" s="218"/>
      <c r="D1621" s="170"/>
      <c r="E1621" s="178"/>
      <c r="F1621" s="179"/>
    </row>
    <row r="1622" spans="1:6" ht="15" customHeight="1">
      <c r="A1622" s="169"/>
      <c r="B1622" s="219"/>
      <c r="C1622" s="219"/>
      <c r="D1622" s="170"/>
      <c r="E1622" s="176"/>
      <c r="F1622" s="177"/>
    </row>
    <row r="1623" spans="1:6" ht="15" customHeight="1">
      <c r="A1623" s="168"/>
      <c r="B1623" s="218"/>
      <c r="C1623" s="218"/>
      <c r="D1623" s="170"/>
      <c r="E1623" s="178"/>
      <c r="F1623" s="179"/>
    </row>
    <row r="1624" spans="1:6" ht="15" customHeight="1">
      <c r="A1624" s="169"/>
      <c r="B1624" s="219"/>
      <c r="C1624" s="219"/>
      <c r="D1624" s="170"/>
      <c r="E1624" s="176"/>
      <c r="F1624" s="177"/>
    </row>
    <row r="1625" spans="1:6" ht="15" customHeight="1">
      <c r="A1625" s="168"/>
      <c r="B1625" s="218"/>
      <c r="C1625" s="218"/>
      <c r="D1625" s="170"/>
      <c r="E1625" s="178"/>
      <c r="F1625" s="179"/>
    </row>
    <row r="1626" spans="1:6" ht="15" customHeight="1">
      <c r="A1626" s="169"/>
      <c r="B1626" s="219"/>
      <c r="C1626" s="219"/>
      <c r="D1626" s="170"/>
      <c r="E1626" s="176"/>
      <c r="F1626" s="177"/>
    </row>
    <row r="1627" spans="1:6" ht="15" customHeight="1">
      <c r="A1627" s="168"/>
      <c r="B1627" s="218"/>
      <c r="C1627" s="218"/>
      <c r="D1627" s="170"/>
      <c r="E1627" s="178"/>
      <c r="F1627" s="179"/>
    </row>
    <row r="1628" spans="1:6" ht="15" customHeight="1">
      <c r="A1628" s="169"/>
      <c r="B1628" s="219"/>
      <c r="C1628" s="219"/>
      <c r="D1628" s="170"/>
      <c r="E1628" s="176"/>
      <c r="F1628" s="177"/>
    </row>
    <row r="1629" spans="1:6" ht="15" customHeight="1">
      <c r="A1629" s="168"/>
      <c r="B1629" s="218"/>
      <c r="C1629" s="218"/>
      <c r="D1629" s="170"/>
      <c r="E1629" s="178"/>
      <c r="F1629" s="179"/>
    </row>
    <row r="1630" spans="1:6" ht="15" customHeight="1">
      <c r="A1630" s="169"/>
      <c r="B1630" s="219"/>
      <c r="C1630" s="219"/>
      <c r="D1630" s="170"/>
      <c r="E1630" s="176"/>
      <c r="F1630" s="177"/>
    </row>
    <row r="1631" spans="1:6" ht="15" customHeight="1">
      <c r="A1631" s="168"/>
      <c r="B1631" s="218"/>
      <c r="C1631" s="218"/>
      <c r="D1631" s="170"/>
      <c r="E1631" s="178"/>
      <c r="F1631" s="179"/>
    </row>
    <row r="1632" spans="1:6" ht="15" customHeight="1">
      <c r="A1632" s="169"/>
      <c r="B1632" s="219"/>
      <c r="C1632" s="219"/>
      <c r="D1632" s="170"/>
      <c r="E1632" s="176"/>
      <c r="F1632" s="177"/>
    </row>
    <row r="1633" spans="1:6" ht="15" customHeight="1">
      <c r="A1633" s="168"/>
      <c r="B1633" s="218"/>
      <c r="C1633" s="218"/>
      <c r="D1633" s="170"/>
      <c r="E1633" s="178"/>
      <c r="F1633" s="179"/>
    </row>
    <row r="1634" spans="1:6" ht="15" customHeight="1">
      <c r="A1634" s="169"/>
      <c r="B1634" s="219"/>
      <c r="C1634" s="219"/>
      <c r="D1634" s="170"/>
      <c r="E1634" s="176"/>
      <c r="F1634" s="177"/>
    </row>
    <row r="1635" spans="1:6" ht="15" customHeight="1">
      <c r="A1635" s="168"/>
      <c r="B1635" s="218"/>
      <c r="C1635" s="218"/>
      <c r="D1635" s="170"/>
      <c r="E1635" s="178"/>
      <c r="F1635" s="179"/>
    </row>
    <row r="1636" spans="1:6" ht="15" customHeight="1">
      <c r="A1636" s="169"/>
      <c r="B1636" s="219"/>
      <c r="C1636" s="219"/>
      <c r="D1636" s="170"/>
      <c r="E1636" s="176"/>
      <c r="F1636" s="177"/>
    </row>
    <row r="1637" spans="1:6" ht="15" customHeight="1">
      <c r="A1637" s="168"/>
      <c r="B1637" s="218"/>
      <c r="C1637" s="218"/>
      <c r="D1637" s="170"/>
      <c r="E1637" s="178"/>
      <c r="F1637" s="179"/>
    </row>
    <row r="1638" spans="1:6" ht="15" customHeight="1">
      <c r="A1638" s="169"/>
      <c r="B1638" s="219"/>
      <c r="C1638" s="219"/>
      <c r="D1638" s="170"/>
      <c r="E1638" s="176"/>
      <c r="F1638" s="177"/>
    </row>
    <row r="1639" spans="1:6" ht="15" customHeight="1">
      <c r="A1639" s="168"/>
      <c r="B1639" s="218"/>
      <c r="C1639" s="218"/>
      <c r="D1639" s="170"/>
      <c r="E1639" s="178"/>
      <c r="F1639" s="179"/>
    </row>
    <row r="1640" spans="1:6" ht="15" customHeight="1">
      <c r="A1640" s="169"/>
      <c r="B1640" s="219"/>
      <c r="C1640" s="219"/>
      <c r="D1640" s="170"/>
      <c r="E1640" s="176"/>
      <c r="F1640" s="177"/>
    </row>
    <row r="1641" spans="1:6" ht="15" customHeight="1">
      <c r="A1641" s="168"/>
      <c r="B1641" s="218"/>
      <c r="C1641" s="218"/>
      <c r="D1641" s="170"/>
      <c r="E1641" s="178"/>
      <c r="F1641" s="179"/>
    </row>
    <row r="1642" spans="1:6" ht="15" customHeight="1">
      <c r="A1642" s="169"/>
      <c r="B1642" s="219"/>
      <c r="C1642" s="219"/>
      <c r="D1642" s="170"/>
      <c r="E1642" s="176"/>
      <c r="F1642" s="177"/>
    </row>
    <row r="1643" spans="1:6" ht="15" customHeight="1">
      <c r="A1643" s="168"/>
      <c r="B1643" s="218"/>
      <c r="C1643" s="218"/>
      <c r="D1643" s="170"/>
      <c r="E1643" s="178"/>
      <c r="F1643" s="179"/>
    </row>
    <row r="1644" spans="1:6" ht="15" customHeight="1">
      <c r="A1644" s="169"/>
      <c r="B1644" s="219"/>
      <c r="C1644" s="219"/>
      <c r="D1644" s="170"/>
      <c r="E1644" s="176"/>
      <c r="F1644" s="177"/>
    </row>
    <row r="1645" spans="1:6" ht="15" customHeight="1">
      <c r="A1645" s="168"/>
      <c r="B1645" s="218"/>
      <c r="C1645" s="218"/>
      <c r="D1645" s="170"/>
      <c r="E1645" s="178"/>
      <c r="F1645" s="179"/>
    </row>
    <row r="1646" spans="1:6" ht="15" customHeight="1">
      <c r="A1646" s="169"/>
      <c r="B1646" s="219"/>
      <c r="C1646" s="219"/>
      <c r="D1646" s="170"/>
      <c r="E1646" s="176"/>
      <c r="F1646" s="177"/>
    </row>
    <row r="1647" spans="1:6" ht="15" customHeight="1">
      <c r="A1647" s="168"/>
      <c r="B1647" s="218"/>
      <c r="C1647" s="218"/>
      <c r="D1647" s="170"/>
      <c r="E1647" s="178"/>
      <c r="F1647" s="179"/>
    </row>
    <row r="1648" spans="1:6" ht="15" customHeight="1">
      <c r="A1648" s="169"/>
      <c r="B1648" s="219"/>
      <c r="C1648" s="219"/>
      <c r="D1648" s="170"/>
      <c r="E1648" s="176"/>
      <c r="F1648" s="177"/>
    </row>
    <row r="1649" spans="1:6" ht="15" customHeight="1">
      <c r="A1649" s="168"/>
      <c r="B1649" s="218"/>
      <c r="C1649" s="218"/>
      <c r="D1649" s="170"/>
      <c r="E1649" s="178"/>
      <c r="F1649" s="179"/>
    </row>
    <row r="1650" spans="1:6" ht="15" customHeight="1">
      <c r="A1650" s="169"/>
      <c r="B1650" s="219"/>
      <c r="C1650" s="219"/>
      <c r="D1650" s="170"/>
      <c r="E1650" s="176"/>
      <c r="F1650" s="177"/>
    </row>
    <row r="1651" spans="1:6" ht="15" customHeight="1">
      <c r="A1651" s="168"/>
      <c r="B1651" s="218"/>
      <c r="C1651" s="218"/>
      <c r="D1651" s="170"/>
      <c r="E1651" s="178"/>
      <c r="F1651" s="179"/>
    </row>
    <row r="1652" spans="1:6" ht="15" customHeight="1">
      <c r="A1652" s="169"/>
      <c r="B1652" s="219"/>
      <c r="C1652" s="219"/>
      <c r="D1652" s="170"/>
      <c r="E1652" s="176"/>
      <c r="F1652" s="177"/>
    </row>
    <row r="1653" spans="1:6" ht="15" customHeight="1">
      <c r="A1653" s="168"/>
      <c r="B1653" s="218"/>
      <c r="C1653" s="218"/>
      <c r="D1653" s="170"/>
      <c r="E1653" s="178"/>
      <c r="F1653" s="179"/>
    </row>
    <row r="1654" spans="1:6" ht="15" customHeight="1">
      <c r="A1654" s="169"/>
      <c r="B1654" s="219"/>
      <c r="C1654" s="219"/>
      <c r="D1654" s="170"/>
      <c r="E1654" s="176"/>
      <c r="F1654" s="177"/>
    </row>
    <row r="1655" spans="1:6" ht="15" customHeight="1">
      <c r="A1655" s="168"/>
      <c r="B1655" s="218"/>
      <c r="C1655" s="218"/>
      <c r="D1655" s="170"/>
      <c r="E1655" s="178"/>
      <c r="F1655" s="179"/>
    </row>
    <row r="1656" spans="1:6" ht="15" customHeight="1">
      <c r="A1656" s="169"/>
      <c r="B1656" s="219"/>
      <c r="C1656" s="219"/>
      <c r="D1656" s="170"/>
      <c r="E1656" s="176"/>
      <c r="F1656" s="177"/>
    </row>
    <row r="1657" spans="1:6" ht="15" customHeight="1">
      <c r="A1657" s="168"/>
      <c r="B1657" s="218"/>
      <c r="C1657" s="218"/>
      <c r="D1657" s="170"/>
      <c r="E1657" s="178"/>
      <c r="F1657" s="179"/>
    </row>
    <row r="1658" spans="1:6" ht="15" customHeight="1">
      <c r="A1658" s="169"/>
      <c r="B1658" s="219"/>
      <c r="C1658" s="219"/>
      <c r="D1658" s="170"/>
      <c r="E1658" s="176"/>
      <c r="F1658" s="177"/>
    </row>
    <row r="1659" spans="1:6" ht="15" customHeight="1">
      <c r="A1659" s="168"/>
      <c r="B1659" s="218"/>
      <c r="C1659" s="218"/>
      <c r="D1659" s="170"/>
      <c r="E1659" s="178"/>
      <c r="F1659" s="179"/>
    </row>
    <row r="1660" spans="1:6" ht="15" customHeight="1">
      <c r="A1660" s="169"/>
      <c r="B1660" s="219"/>
      <c r="C1660" s="219"/>
      <c r="D1660" s="170"/>
      <c r="E1660" s="176"/>
      <c r="F1660" s="177"/>
    </row>
    <row r="1661" spans="1:6" ht="15" customHeight="1">
      <c r="A1661" s="168"/>
      <c r="B1661" s="218"/>
      <c r="C1661" s="218"/>
      <c r="D1661" s="170"/>
      <c r="E1661" s="178"/>
      <c r="F1661" s="179"/>
    </row>
    <row r="1662" spans="1:6" ht="15" customHeight="1">
      <c r="A1662" s="169"/>
      <c r="B1662" s="219"/>
      <c r="C1662" s="219"/>
      <c r="D1662" s="170"/>
      <c r="E1662" s="176"/>
      <c r="F1662" s="177"/>
    </row>
    <row r="1663" spans="1:6" ht="15" customHeight="1">
      <c r="A1663" s="168"/>
      <c r="B1663" s="218"/>
      <c r="C1663" s="218"/>
      <c r="D1663" s="170"/>
      <c r="E1663" s="178"/>
      <c r="F1663" s="179"/>
    </row>
    <row r="1664" spans="1:6" ht="15" customHeight="1">
      <c r="A1664" s="169"/>
      <c r="B1664" s="219"/>
      <c r="C1664" s="219"/>
      <c r="D1664" s="170"/>
      <c r="E1664" s="176"/>
      <c r="F1664" s="177"/>
    </row>
    <row r="1665" spans="1:6" ht="15" customHeight="1">
      <c r="A1665" s="168"/>
      <c r="B1665" s="218"/>
      <c r="C1665" s="218"/>
      <c r="D1665" s="170"/>
      <c r="E1665" s="178"/>
      <c r="F1665" s="179"/>
    </row>
    <row r="1666" spans="1:6" ht="15" customHeight="1">
      <c r="A1666" s="169"/>
      <c r="B1666" s="219"/>
      <c r="C1666" s="219"/>
      <c r="D1666" s="170"/>
      <c r="E1666" s="176"/>
      <c r="F1666" s="177"/>
    </row>
    <row r="1667" spans="1:6" ht="15" customHeight="1">
      <c r="A1667" s="168"/>
      <c r="B1667" s="218"/>
      <c r="C1667" s="218"/>
      <c r="D1667" s="170"/>
      <c r="E1667" s="178"/>
      <c r="F1667" s="179"/>
    </row>
    <row r="1668" spans="1:6" ht="15" customHeight="1">
      <c r="A1668" s="169"/>
      <c r="B1668" s="219"/>
      <c r="C1668" s="219"/>
      <c r="D1668" s="170"/>
      <c r="E1668" s="176"/>
      <c r="F1668" s="177"/>
    </row>
    <row r="1669" spans="1:6" ht="15" customHeight="1">
      <c r="A1669" s="168"/>
      <c r="B1669" s="218"/>
      <c r="C1669" s="218"/>
      <c r="D1669" s="170"/>
      <c r="E1669" s="178"/>
      <c r="F1669" s="179"/>
    </row>
    <row r="1670" spans="1:6" ht="15" customHeight="1">
      <c r="A1670" s="169"/>
      <c r="B1670" s="219"/>
      <c r="C1670" s="219"/>
      <c r="D1670" s="170"/>
      <c r="E1670" s="176"/>
      <c r="F1670" s="177"/>
    </row>
    <row r="1671" spans="1:6" ht="15" customHeight="1">
      <c r="A1671" s="168"/>
      <c r="B1671" s="218"/>
      <c r="C1671" s="218"/>
      <c r="D1671" s="170"/>
      <c r="E1671" s="178"/>
      <c r="F1671" s="179"/>
    </row>
    <row r="1672" spans="1:6" ht="15" customHeight="1">
      <c r="A1672" s="169"/>
      <c r="B1672" s="219"/>
      <c r="C1672" s="219"/>
      <c r="D1672" s="170"/>
      <c r="E1672" s="176"/>
      <c r="F1672" s="177"/>
    </row>
    <row r="1673" spans="1:6" ht="15" customHeight="1">
      <c r="A1673" s="168"/>
      <c r="B1673" s="218"/>
      <c r="C1673" s="218"/>
      <c r="D1673" s="170"/>
      <c r="E1673" s="178"/>
      <c r="F1673" s="179"/>
    </row>
    <row r="1674" spans="1:6" ht="15" customHeight="1">
      <c r="A1674" s="169"/>
      <c r="B1674" s="219"/>
      <c r="C1674" s="219"/>
      <c r="D1674" s="170"/>
      <c r="E1674" s="176"/>
      <c r="F1674" s="177"/>
    </row>
    <row r="1675" spans="1:6" ht="15" customHeight="1">
      <c r="A1675" s="168"/>
      <c r="B1675" s="218"/>
      <c r="C1675" s="218"/>
      <c r="D1675" s="170"/>
      <c r="E1675" s="178"/>
      <c r="F1675" s="179"/>
    </row>
    <row r="1676" spans="1:6" ht="15" customHeight="1">
      <c r="A1676" s="169"/>
      <c r="B1676" s="219"/>
      <c r="C1676" s="219"/>
      <c r="D1676" s="170"/>
      <c r="E1676" s="176"/>
      <c r="F1676" s="177"/>
    </row>
    <row r="1677" spans="1:6" ht="15" customHeight="1">
      <c r="A1677" s="168"/>
      <c r="B1677" s="218"/>
      <c r="C1677" s="218"/>
      <c r="D1677" s="170"/>
      <c r="E1677" s="178"/>
      <c r="F1677" s="179"/>
    </row>
    <row r="1678" spans="1:6" ht="15" customHeight="1">
      <c r="A1678" s="169"/>
      <c r="B1678" s="219"/>
      <c r="C1678" s="219"/>
      <c r="D1678" s="170"/>
      <c r="E1678" s="176"/>
      <c r="F1678" s="177"/>
    </row>
    <row r="1679" spans="1:6" ht="15" customHeight="1">
      <c r="A1679" s="168"/>
      <c r="B1679" s="218"/>
      <c r="C1679" s="218"/>
      <c r="D1679" s="170"/>
      <c r="E1679" s="178"/>
      <c r="F1679" s="179"/>
    </row>
    <row r="1680" spans="1:6" ht="15" customHeight="1">
      <c r="A1680" s="169"/>
      <c r="B1680" s="219"/>
      <c r="C1680" s="219"/>
      <c r="D1680" s="170"/>
      <c r="E1680" s="176"/>
      <c r="F1680" s="177"/>
    </row>
    <row r="1681" spans="1:6" ht="15" customHeight="1">
      <c r="A1681" s="168"/>
      <c r="B1681" s="218"/>
      <c r="C1681" s="218"/>
      <c r="D1681" s="170"/>
      <c r="E1681" s="178"/>
      <c r="F1681" s="179"/>
    </row>
    <row r="1682" spans="1:6" ht="15" customHeight="1">
      <c r="A1682" s="169"/>
      <c r="B1682" s="219"/>
      <c r="C1682" s="219"/>
      <c r="D1682" s="170"/>
      <c r="E1682" s="176"/>
      <c r="F1682" s="177"/>
    </row>
    <row r="1683" spans="1:6" ht="15" customHeight="1">
      <c r="A1683" s="168"/>
      <c r="B1683" s="218"/>
      <c r="C1683" s="218"/>
      <c r="D1683" s="170"/>
      <c r="E1683" s="178"/>
      <c r="F1683" s="179"/>
    </row>
    <row r="1684" spans="1:6" ht="15" customHeight="1">
      <c r="A1684" s="169"/>
      <c r="B1684" s="219"/>
      <c r="C1684" s="219"/>
      <c r="D1684" s="170"/>
      <c r="E1684" s="176"/>
      <c r="F1684" s="177"/>
    </row>
    <row r="1685" spans="1:6" ht="15" customHeight="1">
      <c r="A1685" s="168"/>
      <c r="B1685" s="218"/>
      <c r="C1685" s="218"/>
      <c r="D1685" s="170"/>
      <c r="E1685" s="178"/>
      <c r="F1685" s="179"/>
    </row>
    <row r="1686" spans="1:6" ht="15" customHeight="1">
      <c r="A1686" s="169"/>
      <c r="B1686" s="219"/>
      <c r="C1686" s="219"/>
      <c r="D1686" s="170"/>
      <c r="E1686" s="176"/>
      <c r="F1686" s="177"/>
    </row>
    <row r="1687" spans="1:6" ht="15" customHeight="1">
      <c r="A1687" s="168"/>
      <c r="B1687" s="218"/>
      <c r="C1687" s="218"/>
      <c r="D1687" s="170"/>
      <c r="E1687" s="178"/>
      <c r="F1687" s="179"/>
    </row>
    <row r="1688" spans="1:6" ht="15" customHeight="1">
      <c r="A1688" s="169"/>
      <c r="B1688" s="219"/>
      <c r="C1688" s="219"/>
      <c r="D1688" s="170"/>
      <c r="E1688" s="176"/>
      <c r="F1688" s="177"/>
    </row>
    <row r="1689" spans="1:6" ht="15" customHeight="1">
      <c r="A1689" s="168"/>
      <c r="B1689" s="218"/>
      <c r="C1689" s="218"/>
      <c r="D1689" s="170"/>
      <c r="E1689" s="178"/>
      <c r="F1689" s="179"/>
    </row>
    <row r="1690" spans="1:6" ht="15" customHeight="1">
      <c r="A1690" s="169"/>
      <c r="B1690" s="219"/>
      <c r="C1690" s="219"/>
      <c r="D1690" s="170"/>
      <c r="E1690" s="176"/>
      <c r="F1690" s="177"/>
    </row>
    <row r="1691" spans="1:6" ht="15" customHeight="1">
      <c r="A1691" s="168"/>
      <c r="B1691" s="218"/>
      <c r="C1691" s="218"/>
      <c r="D1691" s="170"/>
      <c r="E1691" s="178"/>
      <c r="F1691" s="179"/>
    </row>
    <row r="1692" spans="1:6" ht="15" customHeight="1">
      <c r="A1692" s="169"/>
      <c r="B1692" s="219"/>
      <c r="C1692" s="219"/>
      <c r="D1692" s="170"/>
      <c r="E1692" s="176"/>
      <c r="F1692" s="177"/>
    </row>
    <row r="1693" spans="1:6" ht="15" customHeight="1">
      <c r="A1693" s="168"/>
      <c r="B1693" s="218"/>
      <c r="C1693" s="218"/>
      <c r="D1693" s="170"/>
      <c r="E1693" s="178"/>
      <c r="F1693" s="179"/>
    </row>
    <row r="1694" spans="1:6" ht="15" customHeight="1">
      <c r="A1694" s="169"/>
      <c r="B1694" s="219"/>
      <c r="C1694" s="219"/>
      <c r="D1694" s="170"/>
      <c r="E1694" s="176"/>
      <c r="F1694" s="177"/>
    </row>
    <row r="1695" spans="1:6" ht="15" customHeight="1">
      <c r="A1695" s="168"/>
      <c r="B1695" s="218"/>
      <c r="C1695" s="218"/>
      <c r="D1695" s="170"/>
      <c r="E1695" s="178"/>
      <c r="F1695" s="179"/>
    </row>
    <row r="1696" spans="1:6" ht="15" customHeight="1">
      <c r="A1696" s="169"/>
      <c r="B1696" s="219"/>
      <c r="C1696" s="219"/>
      <c r="D1696" s="170"/>
      <c r="E1696" s="176"/>
      <c r="F1696" s="177"/>
    </row>
    <row r="1697" spans="1:6" ht="15" customHeight="1">
      <c r="A1697" s="168"/>
      <c r="B1697" s="218"/>
      <c r="C1697" s="218"/>
      <c r="D1697" s="170"/>
      <c r="E1697" s="178"/>
      <c r="F1697" s="179"/>
    </row>
    <row r="1698" spans="1:6" ht="15" customHeight="1">
      <c r="A1698" s="169"/>
      <c r="B1698" s="219"/>
      <c r="C1698" s="219"/>
      <c r="D1698" s="170"/>
      <c r="E1698" s="176"/>
      <c r="F1698" s="177"/>
    </row>
    <row r="1699" spans="1:6" ht="15" customHeight="1">
      <c r="A1699" s="168"/>
      <c r="B1699" s="218"/>
      <c r="C1699" s="218"/>
      <c r="D1699" s="170"/>
      <c r="E1699" s="178"/>
      <c r="F1699" s="179"/>
    </row>
    <row r="1700" spans="1:6" ht="15" customHeight="1">
      <c r="A1700" s="169"/>
      <c r="B1700" s="219"/>
      <c r="C1700" s="219"/>
      <c r="D1700" s="170"/>
      <c r="E1700" s="176"/>
      <c r="F1700" s="177"/>
    </row>
    <row r="1701" spans="1:6" ht="15" customHeight="1">
      <c r="A1701" s="168"/>
      <c r="B1701" s="218"/>
      <c r="C1701" s="218"/>
      <c r="D1701" s="170"/>
      <c r="E1701" s="178"/>
      <c r="F1701" s="179"/>
    </row>
    <row r="1702" spans="1:6" ht="15" customHeight="1">
      <c r="A1702" s="169"/>
      <c r="B1702" s="219"/>
      <c r="C1702" s="219"/>
      <c r="D1702" s="170"/>
      <c r="E1702" s="176"/>
      <c r="F1702" s="177"/>
    </row>
    <row r="1703" spans="1:6" ht="15" customHeight="1">
      <c r="A1703" s="168"/>
      <c r="B1703" s="218"/>
      <c r="C1703" s="218"/>
      <c r="D1703" s="170"/>
      <c r="E1703" s="178"/>
      <c r="F1703" s="179"/>
    </row>
    <row r="1704" spans="1:6" ht="15" customHeight="1">
      <c r="A1704" s="169"/>
      <c r="B1704" s="219"/>
      <c r="C1704" s="219"/>
      <c r="D1704" s="170"/>
      <c r="E1704" s="176"/>
      <c r="F1704" s="177"/>
    </row>
    <row r="1705" spans="1:6" ht="15" customHeight="1">
      <c r="A1705" s="168"/>
      <c r="B1705" s="218"/>
      <c r="C1705" s="218"/>
      <c r="D1705" s="170"/>
      <c r="E1705" s="178"/>
      <c r="F1705" s="179"/>
    </row>
    <row r="1706" spans="1:6" ht="15" customHeight="1">
      <c r="A1706" s="169"/>
      <c r="B1706" s="219"/>
      <c r="C1706" s="219"/>
      <c r="D1706" s="170"/>
      <c r="E1706" s="176"/>
      <c r="F1706" s="177"/>
    </row>
    <row r="1707" spans="1:6" ht="15" customHeight="1">
      <c r="A1707" s="168"/>
      <c r="B1707" s="218"/>
      <c r="C1707" s="218"/>
      <c r="D1707" s="170"/>
      <c r="E1707" s="178"/>
      <c r="F1707" s="179"/>
    </row>
    <row r="1708" spans="1:6" ht="15" customHeight="1">
      <c r="A1708" s="169"/>
      <c r="B1708" s="219"/>
      <c r="C1708" s="219"/>
      <c r="D1708" s="170"/>
      <c r="E1708" s="176"/>
      <c r="F1708" s="177"/>
    </row>
    <row r="1709" spans="1:6" ht="15" customHeight="1">
      <c r="A1709" s="168"/>
      <c r="B1709" s="218"/>
      <c r="C1709" s="218"/>
      <c r="D1709" s="170"/>
      <c r="E1709" s="178"/>
      <c r="F1709" s="179"/>
    </row>
    <row r="1710" spans="1:6" ht="15" customHeight="1">
      <c r="A1710" s="169"/>
      <c r="B1710" s="219"/>
      <c r="C1710" s="219"/>
      <c r="D1710" s="170"/>
      <c r="E1710" s="176"/>
      <c r="F1710" s="177"/>
    </row>
    <row r="1711" spans="1:6" ht="15" customHeight="1">
      <c r="A1711" s="168"/>
      <c r="B1711" s="218"/>
      <c r="C1711" s="218"/>
      <c r="D1711" s="170"/>
      <c r="E1711" s="178"/>
      <c r="F1711" s="179"/>
    </row>
    <row r="1712" spans="1:6" ht="15" customHeight="1">
      <c r="A1712" s="169"/>
      <c r="B1712" s="219"/>
      <c r="C1712" s="219"/>
      <c r="D1712" s="170"/>
      <c r="E1712" s="176"/>
      <c r="F1712" s="177"/>
    </row>
    <row r="1713" spans="1:6" ht="15" customHeight="1">
      <c r="A1713" s="168"/>
      <c r="B1713" s="218"/>
      <c r="C1713" s="218"/>
      <c r="D1713" s="170"/>
      <c r="E1713" s="178"/>
      <c r="F1713" s="179"/>
    </row>
    <row r="1714" spans="1:6" ht="15" customHeight="1">
      <c r="A1714" s="169"/>
      <c r="B1714" s="219"/>
      <c r="C1714" s="219"/>
      <c r="D1714" s="170"/>
      <c r="E1714" s="176"/>
      <c r="F1714" s="177"/>
    </row>
    <row r="1715" spans="1:6" ht="15" customHeight="1">
      <c r="A1715" s="168"/>
      <c r="B1715" s="218"/>
      <c r="C1715" s="218"/>
      <c r="D1715" s="170"/>
      <c r="E1715" s="178"/>
      <c r="F1715" s="179"/>
    </row>
    <row r="1716" spans="1:6" ht="15" customHeight="1">
      <c r="A1716" s="169"/>
      <c r="B1716" s="219"/>
      <c r="C1716" s="219"/>
      <c r="D1716" s="170"/>
      <c r="E1716" s="176"/>
      <c r="F1716" s="177"/>
    </row>
    <row r="1717" spans="1:6" ht="15" customHeight="1">
      <c r="A1717" s="168"/>
      <c r="B1717" s="218"/>
      <c r="C1717" s="218"/>
      <c r="D1717" s="170"/>
      <c r="E1717" s="178"/>
      <c r="F1717" s="179"/>
    </row>
    <row r="1718" spans="1:6" ht="15" customHeight="1">
      <c r="A1718" s="169"/>
      <c r="B1718" s="219"/>
      <c r="C1718" s="219"/>
      <c r="D1718" s="170"/>
      <c r="E1718" s="176"/>
      <c r="F1718" s="177"/>
    </row>
    <row r="1719" spans="1:6" ht="15" customHeight="1">
      <c r="A1719" s="168"/>
      <c r="B1719" s="218"/>
      <c r="C1719" s="218"/>
      <c r="D1719" s="170"/>
      <c r="E1719" s="178"/>
      <c r="F1719" s="179"/>
    </row>
    <row r="1720" spans="1:6" ht="15" customHeight="1">
      <c r="A1720" s="169"/>
      <c r="B1720" s="219"/>
      <c r="C1720" s="219"/>
      <c r="D1720" s="170"/>
      <c r="E1720" s="176"/>
      <c r="F1720" s="177"/>
    </row>
    <row r="1721" spans="1:6" ht="15" customHeight="1">
      <c r="A1721" s="168"/>
      <c r="B1721" s="218"/>
      <c r="C1721" s="218"/>
      <c r="D1721" s="170"/>
      <c r="E1721" s="178"/>
      <c r="F1721" s="179"/>
    </row>
    <row r="1722" spans="1:6" ht="15" customHeight="1">
      <c r="A1722" s="169"/>
      <c r="B1722" s="219"/>
      <c r="C1722" s="219"/>
      <c r="D1722" s="170"/>
      <c r="E1722" s="176"/>
      <c r="F1722" s="177"/>
    </row>
    <row r="1723" spans="1:6" ht="15" customHeight="1">
      <c r="A1723" s="168"/>
      <c r="B1723" s="218"/>
      <c r="C1723" s="218"/>
      <c r="D1723" s="170"/>
      <c r="E1723" s="178"/>
      <c r="F1723" s="179"/>
    </row>
    <row r="1724" spans="1:6" ht="15" customHeight="1">
      <c r="A1724" s="169"/>
      <c r="B1724" s="219"/>
      <c r="C1724" s="219"/>
      <c r="D1724" s="170"/>
      <c r="E1724" s="176"/>
      <c r="F1724" s="177"/>
    </row>
    <row r="1725" spans="1:6" ht="15" customHeight="1">
      <c r="A1725" s="168"/>
      <c r="B1725" s="218"/>
      <c r="C1725" s="218"/>
      <c r="D1725" s="170"/>
      <c r="E1725" s="178"/>
      <c r="F1725" s="179"/>
    </row>
    <row r="1726" spans="1:6" ht="15" customHeight="1">
      <c r="A1726" s="169"/>
      <c r="B1726" s="219"/>
      <c r="C1726" s="219"/>
      <c r="D1726" s="170"/>
      <c r="E1726" s="176"/>
      <c r="F1726" s="177"/>
    </row>
    <row r="1727" spans="1:6" ht="15" customHeight="1">
      <c r="A1727" s="168"/>
      <c r="B1727" s="218"/>
      <c r="C1727" s="218"/>
      <c r="D1727" s="170"/>
      <c r="E1727" s="178"/>
      <c r="F1727" s="179"/>
    </row>
    <row r="1728" spans="1:6" ht="15" customHeight="1">
      <c r="A1728" s="169"/>
      <c r="B1728" s="219"/>
      <c r="C1728" s="219"/>
      <c r="D1728" s="170"/>
      <c r="E1728" s="176"/>
      <c r="F1728" s="177"/>
    </row>
    <row r="1729" spans="1:6" ht="15" customHeight="1">
      <c r="A1729" s="168"/>
      <c r="B1729" s="218"/>
      <c r="C1729" s="218"/>
      <c r="D1729" s="170"/>
      <c r="E1729" s="178"/>
      <c r="F1729" s="179"/>
    </row>
    <row r="1730" spans="1:6" ht="15" customHeight="1">
      <c r="A1730" s="169"/>
      <c r="B1730" s="219"/>
      <c r="C1730" s="219"/>
      <c r="D1730" s="170"/>
      <c r="E1730" s="176"/>
      <c r="F1730" s="177"/>
    </row>
    <row r="1731" spans="1:6" ht="15" customHeight="1">
      <c r="A1731" s="168"/>
      <c r="B1731" s="218"/>
      <c r="C1731" s="218"/>
      <c r="D1731" s="170"/>
      <c r="E1731" s="178"/>
      <c r="F1731" s="179"/>
    </row>
    <row r="1732" spans="1:6" ht="15" customHeight="1">
      <c r="A1732" s="169"/>
      <c r="B1732" s="219"/>
      <c r="C1732" s="219"/>
      <c r="D1732" s="170"/>
      <c r="E1732" s="176"/>
      <c r="F1732" s="177"/>
    </row>
    <row r="1733" spans="1:6" ht="15" customHeight="1">
      <c r="A1733" s="168"/>
      <c r="B1733" s="218"/>
      <c r="C1733" s="218"/>
      <c r="D1733" s="170"/>
      <c r="E1733" s="178"/>
      <c r="F1733" s="179"/>
    </row>
    <row r="1734" spans="1:6" ht="15" customHeight="1">
      <c r="A1734" s="169"/>
      <c r="B1734" s="219"/>
      <c r="C1734" s="219"/>
      <c r="D1734" s="170"/>
      <c r="E1734" s="176"/>
      <c r="F1734" s="177"/>
    </row>
    <row r="1735" spans="1:6" ht="15" customHeight="1">
      <c r="A1735" s="168"/>
      <c r="B1735" s="218"/>
      <c r="C1735" s="218"/>
      <c r="D1735" s="170"/>
      <c r="E1735" s="178"/>
      <c r="F1735" s="179"/>
    </row>
    <row r="1736" spans="1:6" ht="15" customHeight="1">
      <c r="A1736" s="169"/>
      <c r="B1736" s="219"/>
      <c r="C1736" s="219"/>
      <c r="D1736" s="170"/>
      <c r="E1736" s="176"/>
      <c r="F1736" s="177"/>
    </row>
    <row r="1737" spans="1:6" ht="15" customHeight="1">
      <c r="A1737" s="168"/>
      <c r="B1737" s="218"/>
      <c r="C1737" s="218"/>
      <c r="D1737" s="170"/>
      <c r="E1737" s="178"/>
      <c r="F1737" s="179"/>
    </row>
    <row r="1738" spans="1:6" ht="15" customHeight="1">
      <c r="A1738" s="169"/>
      <c r="B1738" s="219"/>
      <c r="C1738" s="219"/>
      <c r="D1738" s="170"/>
      <c r="E1738" s="176"/>
      <c r="F1738" s="177"/>
    </row>
    <row r="1739" spans="1:6" ht="15" customHeight="1">
      <c r="A1739" s="168"/>
      <c r="B1739" s="218"/>
      <c r="C1739" s="218"/>
      <c r="D1739" s="170"/>
      <c r="E1739" s="178"/>
      <c r="F1739" s="179"/>
    </row>
    <row r="1740" spans="1:6" ht="15" customHeight="1">
      <c r="A1740" s="169"/>
      <c r="B1740" s="219"/>
      <c r="C1740" s="219"/>
      <c r="D1740" s="170"/>
      <c r="E1740" s="176"/>
      <c r="F1740" s="177"/>
    </row>
    <row r="1741" spans="1:6" ht="15" customHeight="1">
      <c r="A1741" s="168"/>
      <c r="B1741" s="218"/>
      <c r="C1741" s="218"/>
      <c r="D1741" s="170"/>
      <c r="E1741" s="178"/>
      <c r="F1741" s="179"/>
    </row>
    <row r="1742" spans="1:6" ht="15" customHeight="1">
      <c r="A1742" s="169"/>
      <c r="B1742" s="219"/>
      <c r="C1742" s="219"/>
      <c r="D1742" s="170"/>
      <c r="E1742" s="176"/>
      <c r="F1742" s="177"/>
    </row>
    <row r="1743" spans="1:6" ht="15" customHeight="1">
      <c r="A1743" s="168"/>
      <c r="B1743" s="218"/>
      <c r="C1743" s="218"/>
      <c r="D1743" s="170"/>
      <c r="E1743" s="178"/>
      <c r="F1743" s="179"/>
    </row>
    <row r="1744" spans="1:6" ht="15" customHeight="1">
      <c r="A1744" s="169"/>
      <c r="B1744" s="219"/>
      <c r="C1744" s="219"/>
      <c r="D1744" s="170"/>
      <c r="E1744" s="176"/>
      <c r="F1744" s="177"/>
    </row>
    <row r="1745" spans="1:6" ht="15" customHeight="1">
      <c r="A1745" s="168"/>
      <c r="B1745" s="218"/>
      <c r="C1745" s="218"/>
      <c r="D1745" s="170"/>
      <c r="E1745" s="178"/>
      <c r="F1745" s="179"/>
    </row>
    <row r="1746" spans="1:6" ht="15" customHeight="1">
      <c r="A1746" s="169"/>
      <c r="B1746" s="219"/>
      <c r="C1746" s="219"/>
      <c r="D1746" s="170"/>
      <c r="E1746" s="176"/>
      <c r="F1746" s="177"/>
    </row>
    <row r="1747" spans="1:6" ht="15" customHeight="1">
      <c r="A1747" s="168"/>
      <c r="B1747" s="218"/>
      <c r="C1747" s="218"/>
      <c r="D1747" s="170"/>
      <c r="E1747" s="178"/>
      <c r="F1747" s="179"/>
    </row>
    <row r="1748" spans="1:6" ht="15" customHeight="1">
      <c r="A1748" s="169"/>
      <c r="B1748" s="219"/>
      <c r="C1748" s="219"/>
      <c r="D1748" s="170"/>
      <c r="E1748" s="176"/>
      <c r="F1748" s="177"/>
    </row>
    <row r="1749" spans="1:6" ht="15" customHeight="1">
      <c r="A1749" s="168"/>
      <c r="B1749" s="218"/>
      <c r="C1749" s="218"/>
      <c r="D1749" s="170"/>
      <c r="E1749" s="178"/>
      <c r="F1749" s="179"/>
    </row>
    <row r="1750" spans="1:6" ht="15" customHeight="1">
      <c r="A1750" s="169"/>
      <c r="B1750" s="219"/>
      <c r="C1750" s="219"/>
      <c r="D1750" s="170"/>
      <c r="E1750" s="176"/>
      <c r="F1750" s="177"/>
    </row>
    <row r="1751" spans="1:6" ht="15" customHeight="1">
      <c r="A1751" s="168"/>
      <c r="B1751" s="218"/>
      <c r="C1751" s="218"/>
      <c r="D1751" s="170"/>
      <c r="E1751" s="178"/>
      <c r="F1751" s="179"/>
    </row>
    <row r="1752" spans="1:6" ht="15" customHeight="1">
      <c r="A1752" s="169"/>
      <c r="B1752" s="219"/>
      <c r="C1752" s="219"/>
      <c r="D1752" s="170"/>
      <c r="E1752" s="176"/>
      <c r="F1752" s="177"/>
    </row>
    <row r="1753" spans="1:6" ht="15" customHeight="1">
      <c r="A1753" s="168"/>
      <c r="B1753" s="218"/>
      <c r="C1753" s="218"/>
      <c r="D1753" s="170"/>
      <c r="E1753" s="178"/>
      <c r="F1753" s="179"/>
    </row>
    <row r="1754" spans="1:6" ht="15" customHeight="1">
      <c r="A1754" s="169"/>
      <c r="B1754" s="219"/>
      <c r="C1754" s="219"/>
      <c r="D1754" s="170"/>
      <c r="E1754" s="176"/>
      <c r="F1754" s="177"/>
    </row>
    <row r="1755" spans="1:6" ht="15" customHeight="1">
      <c r="A1755" s="168"/>
      <c r="B1755" s="218"/>
      <c r="C1755" s="218"/>
      <c r="D1755" s="170"/>
      <c r="E1755" s="178"/>
      <c r="F1755" s="179"/>
    </row>
    <row r="1756" spans="1:6" ht="15" customHeight="1">
      <c r="A1756" s="169"/>
      <c r="B1756" s="219"/>
      <c r="C1756" s="219"/>
      <c r="D1756" s="170"/>
      <c r="E1756" s="176"/>
      <c r="F1756" s="177"/>
    </row>
    <row r="1757" spans="1:6" ht="15" customHeight="1">
      <c r="A1757" s="168"/>
      <c r="B1757" s="218"/>
      <c r="C1757" s="218"/>
      <c r="D1757" s="170"/>
      <c r="E1757" s="178"/>
      <c r="F1757" s="179"/>
    </row>
    <row r="1758" spans="1:6" ht="15" customHeight="1">
      <c r="A1758" s="169"/>
      <c r="B1758" s="219"/>
      <c r="C1758" s="219"/>
      <c r="D1758" s="170"/>
      <c r="E1758" s="176"/>
      <c r="F1758" s="177"/>
    </row>
    <row r="1759" spans="1:6" ht="15" customHeight="1">
      <c r="A1759" s="168"/>
      <c r="B1759" s="218"/>
      <c r="C1759" s="218"/>
      <c r="D1759" s="170"/>
      <c r="E1759" s="178"/>
      <c r="F1759" s="179"/>
    </row>
    <row r="1760" spans="1:6" ht="15" customHeight="1">
      <c r="A1760" s="169"/>
      <c r="B1760" s="219"/>
      <c r="C1760" s="219"/>
      <c r="D1760" s="170"/>
      <c r="E1760" s="176"/>
      <c r="F1760" s="177"/>
    </row>
    <row r="1761" spans="1:6" ht="15" customHeight="1">
      <c r="A1761" s="168"/>
      <c r="B1761" s="218"/>
      <c r="C1761" s="218"/>
      <c r="D1761" s="170"/>
      <c r="E1761" s="178"/>
      <c r="F1761" s="179"/>
    </row>
    <row r="1762" spans="1:6" ht="15" customHeight="1">
      <c r="A1762" s="169"/>
      <c r="B1762" s="219"/>
      <c r="C1762" s="219"/>
      <c r="D1762" s="170"/>
      <c r="E1762" s="176"/>
      <c r="F1762" s="177"/>
    </row>
    <row r="1763" spans="1:6" ht="15" customHeight="1">
      <c r="A1763" s="168"/>
      <c r="B1763" s="218"/>
      <c r="C1763" s="218"/>
      <c r="D1763" s="170"/>
      <c r="E1763" s="178"/>
      <c r="F1763" s="179"/>
    </row>
    <row r="1764" spans="1:6" ht="15" customHeight="1">
      <c r="A1764" s="169"/>
      <c r="B1764" s="219"/>
      <c r="C1764" s="219"/>
      <c r="D1764" s="170"/>
      <c r="E1764" s="176"/>
      <c r="F1764" s="177"/>
    </row>
    <row r="1765" spans="1:6" ht="15" customHeight="1">
      <c r="A1765" s="168"/>
      <c r="B1765" s="218"/>
      <c r="C1765" s="218"/>
      <c r="D1765" s="170"/>
      <c r="E1765" s="178"/>
      <c r="F1765" s="179"/>
    </row>
    <row r="1766" spans="1:6" ht="15" customHeight="1">
      <c r="A1766" s="169"/>
      <c r="B1766" s="219"/>
      <c r="C1766" s="219"/>
      <c r="D1766" s="170"/>
      <c r="E1766" s="176"/>
      <c r="F1766" s="177"/>
    </row>
    <row r="1767" spans="1:6" ht="15" customHeight="1">
      <c r="A1767" s="168"/>
      <c r="B1767" s="218"/>
      <c r="C1767" s="218"/>
      <c r="D1767" s="170"/>
      <c r="E1767" s="178"/>
      <c r="F1767" s="179"/>
    </row>
    <row r="1768" spans="1:6" ht="15" customHeight="1">
      <c r="A1768" s="169"/>
      <c r="B1768" s="219"/>
      <c r="C1768" s="219"/>
      <c r="D1768" s="170"/>
      <c r="E1768" s="176"/>
      <c r="F1768" s="177"/>
    </row>
    <row r="1769" spans="1:6" ht="15" customHeight="1">
      <c r="A1769" s="168"/>
      <c r="B1769" s="218"/>
      <c r="C1769" s="218"/>
      <c r="D1769" s="170"/>
      <c r="E1769" s="178"/>
      <c r="F1769" s="179"/>
    </row>
    <row r="1770" spans="1:6" ht="15" customHeight="1">
      <c r="A1770" s="169"/>
      <c r="B1770" s="219"/>
      <c r="C1770" s="219"/>
      <c r="D1770" s="170"/>
      <c r="E1770" s="176"/>
      <c r="F1770" s="177"/>
    </row>
    <row r="1771" spans="1:6" ht="15" customHeight="1">
      <c r="A1771" s="168"/>
      <c r="B1771" s="218"/>
      <c r="C1771" s="218"/>
      <c r="D1771" s="170"/>
      <c r="E1771" s="178"/>
      <c r="F1771" s="179"/>
    </row>
    <row r="1772" spans="1:6" ht="15" customHeight="1">
      <c r="A1772" s="169"/>
      <c r="B1772" s="219"/>
      <c r="C1772" s="219"/>
      <c r="D1772" s="170"/>
      <c r="E1772" s="176"/>
      <c r="F1772" s="177"/>
    </row>
    <row r="1773" spans="1:6" ht="15" customHeight="1">
      <c r="A1773" s="168"/>
      <c r="B1773" s="218"/>
      <c r="C1773" s="218"/>
      <c r="D1773" s="170"/>
      <c r="E1773" s="178"/>
      <c r="F1773" s="179"/>
    </row>
    <row r="1774" spans="1:6" ht="15" customHeight="1">
      <c r="A1774" s="169"/>
      <c r="B1774" s="219"/>
      <c r="C1774" s="219"/>
      <c r="D1774" s="170"/>
      <c r="E1774" s="176"/>
      <c r="F1774" s="177"/>
    </row>
    <row r="1775" spans="1:6" ht="15" customHeight="1">
      <c r="A1775" s="168"/>
      <c r="B1775" s="218"/>
      <c r="C1775" s="218"/>
      <c r="D1775" s="170"/>
      <c r="E1775" s="178"/>
      <c r="F1775" s="179"/>
    </row>
    <row r="1776" spans="1:6" ht="15" customHeight="1">
      <c r="A1776" s="169"/>
      <c r="B1776" s="219"/>
      <c r="C1776" s="219"/>
      <c r="D1776" s="170"/>
      <c r="E1776" s="176"/>
      <c r="F1776" s="177"/>
    </row>
    <row r="1777" spans="1:6" ht="15" customHeight="1">
      <c r="A1777" s="168"/>
      <c r="B1777" s="218"/>
      <c r="C1777" s="218"/>
      <c r="D1777" s="170"/>
      <c r="E1777" s="178"/>
      <c r="F1777" s="179"/>
    </row>
    <row r="1778" spans="1:6" ht="15" customHeight="1">
      <c r="A1778" s="169"/>
      <c r="B1778" s="219"/>
      <c r="C1778" s="219"/>
      <c r="D1778" s="170"/>
      <c r="E1778" s="176"/>
      <c r="F1778" s="177"/>
    </row>
    <row r="1779" spans="1:6" ht="15" customHeight="1">
      <c r="A1779" s="168"/>
      <c r="B1779" s="218"/>
      <c r="C1779" s="218"/>
      <c r="D1779" s="170"/>
      <c r="E1779" s="178"/>
      <c r="F1779" s="179"/>
    </row>
    <row r="1780" spans="1:6" ht="15" customHeight="1">
      <c r="A1780" s="169"/>
      <c r="B1780" s="219"/>
      <c r="C1780" s="219"/>
      <c r="D1780" s="170"/>
      <c r="E1780" s="176"/>
      <c r="F1780" s="177"/>
    </row>
    <row r="1781" spans="1:6" ht="15" customHeight="1">
      <c r="A1781" s="168"/>
      <c r="B1781" s="218"/>
      <c r="C1781" s="218"/>
      <c r="D1781" s="170"/>
      <c r="E1781" s="178"/>
      <c r="F1781" s="179"/>
    </row>
    <row r="1782" spans="1:6" ht="15" customHeight="1">
      <c r="A1782" s="169"/>
      <c r="B1782" s="219"/>
      <c r="C1782" s="219"/>
      <c r="D1782" s="170"/>
      <c r="E1782" s="176"/>
      <c r="F1782" s="177"/>
    </row>
    <row r="1783" spans="1:6" ht="15" customHeight="1">
      <c r="A1783" s="168"/>
      <c r="B1783" s="218"/>
      <c r="C1783" s="218"/>
      <c r="D1783" s="170"/>
      <c r="E1783" s="178"/>
      <c r="F1783" s="179"/>
    </row>
    <row r="1784" spans="1:6" ht="15" customHeight="1">
      <c r="A1784" s="169"/>
      <c r="B1784" s="219"/>
      <c r="C1784" s="219"/>
      <c r="D1784" s="170"/>
      <c r="E1784" s="176"/>
      <c r="F1784" s="177"/>
    </row>
    <row r="1785" spans="1:6" ht="15" customHeight="1">
      <c r="A1785" s="168"/>
      <c r="B1785" s="218"/>
      <c r="C1785" s="218"/>
      <c r="D1785" s="170"/>
      <c r="E1785" s="178"/>
      <c r="F1785" s="179"/>
    </row>
    <row r="1786" spans="1:6" ht="15" customHeight="1">
      <c r="A1786" s="169"/>
      <c r="B1786" s="219"/>
      <c r="C1786" s="219"/>
      <c r="D1786" s="170"/>
      <c r="E1786" s="176"/>
      <c r="F1786" s="177"/>
    </row>
    <row r="1787" spans="1:6" ht="15" customHeight="1">
      <c r="A1787" s="168"/>
      <c r="B1787" s="218"/>
      <c r="C1787" s="218"/>
      <c r="D1787" s="170"/>
      <c r="E1787" s="178"/>
      <c r="F1787" s="179"/>
    </row>
    <row r="1788" spans="1:6" ht="15" customHeight="1">
      <c r="A1788" s="169"/>
      <c r="B1788" s="219"/>
      <c r="C1788" s="219"/>
      <c r="D1788" s="170"/>
      <c r="E1788" s="176"/>
      <c r="F1788" s="177"/>
    </row>
    <row r="1789" spans="1:6" ht="15" customHeight="1">
      <c r="A1789" s="168"/>
      <c r="B1789" s="218"/>
      <c r="C1789" s="218"/>
      <c r="D1789" s="170"/>
      <c r="E1789" s="178"/>
      <c r="F1789" s="179"/>
    </row>
    <row r="1790" spans="1:6" ht="15" customHeight="1">
      <c r="A1790" s="169"/>
      <c r="B1790" s="219"/>
      <c r="C1790" s="219"/>
      <c r="D1790" s="170"/>
      <c r="E1790" s="176"/>
      <c r="F1790" s="177"/>
    </row>
    <row r="1791" spans="1:6" ht="15" customHeight="1">
      <c r="A1791" s="168"/>
      <c r="B1791" s="218"/>
      <c r="C1791" s="218"/>
      <c r="D1791" s="170"/>
      <c r="E1791" s="178"/>
      <c r="F1791" s="179"/>
    </row>
    <row r="1792" spans="1:6" ht="15" customHeight="1">
      <c r="A1792" s="169"/>
      <c r="B1792" s="219"/>
      <c r="C1792" s="219"/>
      <c r="D1792" s="170"/>
      <c r="E1792" s="176"/>
      <c r="F1792" s="177"/>
    </row>
    <row r="1793" spans="1:6" ht="15" customHeight="1">
      <c r="A1793" s="168"/>
      <c r="B1793" s="218"/>
      <c r="C1793" s="218"/>
      <c r="D1793" s="170"/>
      <c r="E1793" s="178"/>
      <c r="F1793" s="179"/>
    </row>
    <row r="1794" spans="1:6" ht="15" customHeight="1">
      <c r="A1794" s="169"/>
      <c r="B1794" s="219"/>
      <c r="C1794" s="219"/>
      <c r="D1794" s="170"/>
      <c r="E1794" s="176"/>
      <c r="F1794" s="177"/>
    </row>
    <row r="1795" spans="1:6" ht="15" customHeight="1">
      <c r="A1795" s="168"/>
      <c r="B1795" s="218"/>
      <c r="C1795" s="218"/>
      <c r="D1795" s="170"/>
      <c r="E1795" s="178"/>
      <c r="F1795" s="179"/>
    </row>
    <row r="1796" spans="1:6" ht="15" customHeight="1">
      <c r="A1796" s="169"/>
      <c r="B1796" s="219"/>
      <c r="C1796" s="219"/>
      <c r="D1796" s="170"/>
      <c r="E1796" s="176"/>
      <c r="F1796" s="177"/>
    </row>
    <row r="1797" spans="1:6" ht="15" customHeight="1">
      <c r="A1797" s="168"/>
      <c r="B1797" s="218"/>
      <c r="C1797" s="218"/>
      <c r="D1797" s="170"/>
      <c r="E1797" s="178"/>
      <c r="F1797" s="179"/>
    </row>
    <row r="1798" spans="1:6" ht="15" customHeight="1">
      <c r="A1798" s="169"/>
      <c r="B1798" s="219"/>
      <c r="C1798" s="219"/>
      <c r="D1798" s="170"/>
      <c r="E1798" s="176"/>
      <c r="F1798" s="177"/>
    </row>
    <row r="1799" spans="1:6" ht="15" customHeight="1">
      <c r="A1799" s="168"/>
      <c r="B1799" s="218"/>
      <c r="C1799" s="218"/>
      <c r="D1799" s="170"/>
      <c r="E1799" s="178"/>
      <c r="F1799" s="179"/>
    </row>
    <row r="1800" spans="1:6" ht="15" customHeight="1">
      <c r="A1800" s="169"/>
      <c r="B1800" s="219"/>
      <c r="C1800" s="219"/>
      <c r="D1800" s="170"/>
      <c r="E1800" s="176"/>
      <c r="F1800" s="177"/>
    </row>
    <row r="1801" spans="1:6" ht="15" customHeight="1">
      <c r="A1801" s="168"/>
      <c r="B1801" s="218"/>
      <c r="C1801" s="218"/>
      <c r="D1801" s="170"/>
      <c r="E1801" s="178"/>
      <c r="F1801" s="179"/>
    </row>
    <row r="1802" spans="1:6" ht="15" customHeight="1">
      <c r="A1802" s="169"/>
      <c r="B1802" s="219"/>
      <c r="C1802" s="219"/>
      <c r="D1802" s="170"/>
      <c r="E1802" s="176"/>
      <c r="F1802" s="177"/>
    </row>
    <row r="1803" spans="1:6" ht="15" customHeight="1">
      <c r="A1803" s="168"/>
      <c r="B1803" s="218"/>
      <c r="C1803" s="218"/>
      <c r="D1803" s="170"/>
      <c r="E1803" s="178"/>
      <c r="F1803" s="179"/>
    </row>
    <row r="1804" spans="1:6" ht="15" customHeight="1">
      <c r="A1804" s="169"/>
      <c r="B1804" s="219"/>
      <c r="C1804" s="219"/>
      <c r="D1804" s="170"/>
      <c r="E1804" s="176"/>
      <c r="F1804" s="177"/>
    </row>
    <row r="1805" spans="1:6" ht="15" customHeight="1">
      <c r="A1805" s="168"/>
      <c r="B1805" s="218"/>
      <c r="C1805" s="218"/>
      <c r="D1805" s="170"/>
      <c r="E1805" s="178"/>
      <c r="F1805" s="179"/>
    </row>
    <row r="1806" spans="1:6" ht="15" customHeight="1">
      <c r="A1806" s="169"/>
      <c r="B1806" s="219"/>
      <c r="C1806" s="219"/>
      <c r="D1806" s="170"/>
      <c r="E1806" s="176"/>
      <c r="F1806" s="177"/>
    </row>
    <row r="1807" spans="1:6" ht="15" customHeight="1">
      <c r="A1807" s="168"/>
      <c r="B1807" s="218"/>
      <c r="C1807" s="218"/>
      <c r="D1807" s="170"/>
      <c r="E1807" s="178"/>
      <c r="F1807" s="179"/>
    </row>
    <row r="1808" spans="1:6" ht="15" customHeight="1">
      <c r="A1808" s="169"/>
      <c r="B1808" s="219"/>
      <c r="C1808" s="219"/>
      <c r="D1808" s="170"/>
      <c r="E1808" s="176"/>
      <c r="F1808" s="177"/>
    </row>
    <row r="1809" spans="1:6" ht="15" customHeight="1">
      <c r="A1809" s="168"/>
      <c r="B1809" s="218"/>
      <c r="C1809" s="218"/>
      <c r="D1809" s="170"/>
      <c r="E1809" s="178"/>
      <c r="F1809" s="179"/>
    </row>
    <row r="1810" spans="1:6" ht="15" customHeight="1">
      <c r="A1810" s="169"/>
      <c r="B1810" s="219"/>
      <c r="C1810" s="219"/>
      <c r="D1810" s="170"/>
      <c r="E1810" s="176"/>
      <c r="F1810" s="177"/>
    </row>
    <row r="1811" spans="1:6" ht="15" customHeight="1">
      <c r="A1811" s="168"/>
      <c r="B1811" s="218"/>
      <c r="C1811" s="218"/>
      <c r="D1811" s="170"/>
      <c r="E1811" s="178"/>
      <c r="F1811" s="179"/>
    </row>
    <row r="1812" spans="1:6" ht="15" customHeight="1">
      <c r="A1812" s="169"/>
      <c r="B1812" s="219"/>
      <c r="C1812" s="219"/>
      <c r="D1812" s="170"/>
      <c r="E1812" s="176"/>
      <c r="F1812" s="177"/>
    </row>
    <row r="1813" spans="1:6" ht="15" customHeight="1">
      <c r="A1813" s="168"/>
      <c r="B1813" s="218"/>
      <c r="C1813" s="218"/>
      <c r="D1813" s="170"/>
      <c r="E1813" s="178"/>
      <c r="F1813" s="179"/>
    </row>
    <row r="1814" spans="1:6" ht="15" customHeight="1">
      <c r="A1814" s="169"/>
      <c r="B1814" s="219"/>
      <c r="C1814" s="219"/>
      <c r="D1814" s="170"/>
      <c r="E1814" s="176"/>
      <c r="F1814" s="177"/>
    </row>
    <row r="1815" spans="1:6" ht="15" customHeight="1">
      <c r="A1815" s="168"/>
      <c r="B1815" s="218"/>
      <c r="C1815" s="218"/>
      <c r="D1815" s="170"/>
      <c r="E1815" s="178"/>
      <c r="F1815" s="179"/>
    </row>
    <row r="1816" spans="1:6" ht="15" customHeight="1">
      <c r="A1816" s="169"/>
      <c r="B1816" s="219"/>
      <c r="C1816" s="219"/>
      <c r="D1816" s="170"/>
      <c r="E1816" s="176"/>
      <c r="F1816" s="177"/>
    </row>
    <row r="1817" spans="1:6" ht="15" customHeight="1">
      <c r="A1817" s="168"/>
      <c r="B1817" s="218"/>
      <c r="C1817" s="218"/>
      <c r="D1817" s="170"/>
      <c r="E1817" s="178"/>
      <c r="F1817" s="179"/>
    </row>
    <row r="1818" spans="1:6" ht="15" customHeight="1">
      <c r="A1818" s="169"/>
      <c r="B1818" s="219"/>
      <c r="C1818" s="219"/>
      <c r="D1818" s="170"/>
      <c r="E1818" s="176"/>
      <c r="F1818" s="177"/>
    </row>
    <row r="1819" spans="1:6" ht="15" customHeight="1">
      <c r="A1819" s="168"/>
      <c r="B1819" s="218"/>
      <c r="C1819" s="218"/>
      <c r="D1819" s="170"/>
      <c r="E1819" s="178"/>
      <c r="F1819" s="179"/>
    </row>
    <row r="1820" spans="1:6" ht="15" customHeight="1">
      <c r="A1820" s="169"/>
      <c r="B1820" s="219"/>
      <c r="C1820" s="219"/>
      <c r="D1820" s="170"/>
      <c r="E1820" s="176"/>
      <c r="F1820" s="177"/>
    </row>
    <row r="1821" spans="1:6" ht="15" customHeight="1">
      <c r="A1821" s="168"/>
      <c r="B1821" s="218"/>
      <c r="C1821" s="218"/>
      <c r="D1821" s="170"/>
      <c r="E1821" s="178"/>
      <c r="F1821" s="179"/>
    </row>
    <row r="1822" spans="1:6" ht="15" customHeight="1">
      <c r="A1822" s="169"/>
      <c r="B1822" s="219"/>
      <c r="C1822" s="219"/>
      <c r="D1822" s="170"/>
      <c r="E1822" s="176"/>
      <c r="F1822" s="177"/>
    </row>
    <row r="1823" spans="1:6" ht="15" customHeight="1">
      <c r="A1823" s="168"/>
      <c r="B1823" s="218"/>
      <c r="C1823" s="218"/>
      <c r="D1823" s="170"/>
      <c r="E1823" s="178"/>
      <c r="F1823" s="179"/>
    </row>
    <row r="1824" spans="1:6" ht="15" customHeight="1">
      <c r="A1824" s="169"/>
      <c r="B1824" s="219"/>
      <c r="C1824" s="219"/>
      <c r="D1824" s="170"/>
      <c r="E1824" s="176"/>
      <c r="F1824" s="177"/>
    </row>
    <row r="1825" spans="1:6" ht="15" customHeight="1">
      <c r="A1825" s="168"/>
      <c r="B1825" s="218"/>
      <c r="C1825" s="218"/>
      <c r="D1825" s="170"/>
      <c r="E1825" s="178"/>
      <c r="F1825" s="179"/>
    </row>
    <row r="1826" spans="1:6" ht="15" customHeight="1">
      <c r="A1826" s="169"/>
      <c r="B1826" s="219"/>
      <c r="C1826" s="219"/>
      <c r="D1826" s="170"/>
      <c r="E1826" s="176"/>
      <c r="F1826" s="177"/>
    </row>
    <row r="1827" spans="1:6" ht="15" customHeight="1">
      <c r="A1827" s="168"/>
      <c r="B1827" s="218"/>
      <c r="C1827" s="218"/>
      <c r="D1827" s="170"/>
      <c r="E1827" s="178"/>
      <c r="F1827" s="179"/>
    </row>
    <row r="1828" spans="1:6" ht="15" customHeight="1">
      <c r="A1828" s="169"/>
      <c r="B1828" s="219"/>
      <c r="C1828" s="219"/>
      <c r="D1828" s="170"/>
      <c r="E1828" s="176"/>
      <c r="F1828" s="177"/>
    </row>
    <row r="1829" spans="1:6" ht="15" customHeight="1">
      <c r="A1829" s="168"/>
      <c r="B1829" s="218"/>
      <c r="C1829" s="218"/>
      <c r="D1829" s="170"/>
      <c r="E1829" s="178"/>
      <c r="F1829" s="179"/>
    </row>
    <row r="1830" spans="1:6" ht="15" customHeight="1">
      <c r="A1830" s="169"/>
      <c r="B1830" s="219"/>
      <c r="C1830" s="219"/>
      <c r="D1830" s="170"/>
      <c r="E1830" s="176"/>
      <c r="F1830" s="177"/>
    </row>
    <row r="1831" spans="1:6" ht="15" customHeight="1">
      <c r="A1831" s="168"/>
      <c r="B1831" s="218"/>
      <c r="C1831" s="218"/>
      <c r="D1831" s="170"/>
      <c r="E1831" s="178"/>
      <c r="F1831" s="179"/>
    </row>
    <row r="1832" spans="1:6" ht="15" customHeight="1">
      <c r="A1832" s="169"/>
      <c r="B1832" s="219"/>
      <c r="C1832" s="219"/>
      <c r="D1832" s="170"/>
      <c r="E1832" s="176"/>
      <c r="F1832" s="177"/>
    </row>
    <row r="1833" spans="1:6" ht="15" customHeight="1">
      <c r="A1833" s="168"/>
      <c r="B1833" s="218"/>
      <c r="C1833" s="218"/>
      <c r="D1833" s="170"/>
      <c r="E1833" s="178"/>
      <c r="F1833" s="179"/>
    </row>
    <row r="1834" spans="1:6" ht="15" customHeight="1">
      <c r="A1834" s="169"/>
      <c r="B1834" s="219"/>
      <c r="C1834" s="219"/>
      <c r="D1834" s="170"/>
      <c r="E1834" s="176"/>
      <c r="F1834" s="177"/>
    </row>
    <row r="1835" spans="1:6" ht="15" customHeight="1">
      <c r="A1835" s="168"/>
      <c r="B1835" s="218"/>
      <c r="C1835" s="218"/>
      <c r="D1835" s="170"/>
      <c r="E1835" s="178"/>
      <c r="F1835" s="179"/>
    </row>
    <row r="1836" spans="1:6" ht="15" customHeight="1">
      <c r="A1836" s="169"/>
      <c r="B1836" s="219"/>
      <c r="C1836" s="219"/>
      <c r="D1836" s="170"/>
      <c r="E1836" s="176"/>
      <c r="F1836" s="177"/>
    </row>
    <row r="1837" spans="1:6" ht="15" customHeight="1">
      <c r="A1837" s="168"/>
      <c r="B1837" s="218"/>
      <c r="C1837" s="218"/>
      <c r="D1837" s="170"/>
      <c r="E1837" s="178"/>
      <c r="F1837" s="179"/>
    </row>
    <row r="1838" spans="1:6" ht="15" customHeight="1">
      <c r="A1838" s="169"/>
      <c r="B1838" s="219"/>
      <c r="C1838" s="219"/>
      <c r="D1838" s="170"/>
      <c r="E1838" s="176"/>
      <c r="F1838" s="177"/>
    </row>
    <row r="1839" spans="1:6" ht="15" customHeight="1">
      <c r="A1839" s="168"/>
      <c r="B1839" s="218"/>
      <c r="C1839" s="218"/>
      <c r="D1839" s="170"/>
      <c r="E1839" s="178"/>
      <c r="F1839" s="179"/>
    </row>
    <row r="1840" spans="1:6" ht="15" customHeight="1">
      <c r="A1840" s="169"/>
      <c r="B1840" s="219"/>
      <c r="C1840" s="219"/>
      <c r="D1840" s="170"/>
      <c r="E1840" s="176"/>
      <c r="F1840" s="177"/>
    </row>
    <row r="1841" spans="1:6" ht="15" customHeight="1">
      <c r="A1841" s="168"/>
      <c r="B1841" s="218"/>
      <c r="C1841" s="218"/>
      <c r="D1841" s="170"/>
      <c r="E1841" s="178"/>
      <c r="F1841" s="179"/>
    </row>
    <row r="1842" spans="1:6" ht="15" customHeight="1">
      <c r="A1842" s="169"/>
      <c r="B1842" s="219"/>
      <c r="C1842" s="219"/>
      <c r="D1842" s="170"/>
      <c r="E1842" s="176"/>
      <c r="F1842" s="177"/>
    </row>
    <row r="1843" spans="1:6" ht="15" customHeight="1">
      <c r="A1843" s="168"/>
      <c r="B1843" s="218"/>
      <c r="C1843" s="218"/>
      <c r="D1843" s="170"/>
      <c r="E1843" s="178"/>
      <c r="F1843" s="179"/>
    </row>
    <row r="1844" spans="1:6" ht="15" customHeight="1">
      <c r="A1844" s="169"/>
      <c r="B1844" s="219"/>
      <c r="C1844" s="219"/>
      <c r="D1844" s="170"/>
      <c r="E1844" s="176"/>
      <c r="F1844" s="177"/>
    </row>
    <row r="1845" spans="1:6" ht="15" customHeight="1">
      <c r="A1845" s="168"/>
      <c r="B1845" s="218"/>
      <c r="C1845" s="218"/>
      <c r="D1845" s="170"/>
      <c r="E1845" s="178"/>
      <c r="F1845" s="179"/>
    </row>
    <row r="1846" spans="1:6" ht="15" customHeight="1">
      <c r="A1846" s="169"/>
      <c r="B1846" s="219"/>
      <c r="C1846" s="219"/>
      <c r="D1846" s="170"/>
      <c r="E1846" s="176"/>
      <c r="F1846" s="177"/>
    </row>
    <row r="1847" spans="1:6" ht="15" customHeight="1">
      <c r="A1847" s="168"/>
      <c r="B1847" s="218"/>
      <c r="C1847" s="218"/>
      <c r="D1847" s="170"/>
      <c r="E1847" s="178"/>
      <c r="F1847" s="179"/>
    </row>
    <row r="1848" spans="1:6" ht="15" customHeight="1">
      <c r="A1848" s="169"/>
      <c r="B1848" s="219"/>
      <c r="C1848" s="219"/>
      <c r="D1848" s="170"/>
      <c r="E1848" s="176"/>
      <c r="F1848" s="177"/>
    </row>
    <row r="1849" spans="1:6" ht="15" customHeight="1">
      <c r="A1849" s="168"/>
      <c r="B1849" s="218"/>
      <c r="C1849" s="218"/>
      <c r="D1849" s="170"/>
      <c r="E1849" s="178"/>
      <c r="F1849" s="179"/>
    </row>
    <row r="1850" spans="1:6" ht="15" customHeight="1">
      <c r="A1850" s="169"/>
      <c r="B1850" s="219"/>
      <c r="C1850" s="219"/>
      <c r="D1850" s="170"/>
      <c r="E1850" s="176"/>
      <c r="F1850" s="177"/>
    </row>
    <row r="1851" spans="1:6" ht="15" customHeight="1">
      <c r="A1851" s="168"/>
      <c r="B1851" s="218"/>
      <c r="C1851" s="218"/>
      <c r="D1851" s="170"/>
      <c r="E1851" s="178"/>
      <c r="F1851" s="179"/>
    </row>
    <row r="1852" spans="1:6" ht="15" customHeight="1">
      <c r="A1852" s="169"/>
      <c r="B1852" s="219"/>
      <c r="C1852" s="219"/>
      <c r="D1852" s="170"/>
      <c r="E1852" s="176"/>
      <c r="F1852" s="177"/>
    </row>
    <row r="1853" spans="1:6" ht="15" customHeight="1">
      <c r="A1853" s="168"/>
      <c r="B1853" s="218"/>
      <c r="C1853" s="218"/>
      <c r="D1853" s="170"/>
      <c r="E1853" s="178"/>
      <c r="F1853" s="179"/>
    </row>
    <row r="1854" spans="1:6" ht="15" customHeight="1">
      <c r="A1854" s="169"/>
      <c r="B1854" s="219"/>
      <c r="C1854" s="219"/>
      <c r="D1854" s="170"/>
      <c r="E1854" s="176"/>
      <c r="F1854" s="177"/>
    </row>
    <row r="1855" spans="1:6" ht="15" customHeight="1">
      <c r="A1855" s="168"/>
      <c r="B1855" s="218"/>
      <c r="C1855" s="218"/>
      <c r="D1855" s="170"/>
      <c r="E1855" s="178"/>
      <c r="F1855" s="179"/>
    </row>
    <row r="1856" spans="1:6" ht="15" customHeight="1">
      <c r="A1856" s="169"/>
      <c r="B1856" s="219"/>
      <c r="C1856" s="219"/>
      <c r="D1856" s="170"/>
      <c r="E1856" s="176"/>
      <c r="F1856" s="177"/>
    </row>
    <row r="1857" spans="1:6" ht="15" customHeight="1">
      <c r="A1857" s="168"/>
      <c r="B1857" s="218"/>
      <c r="C1857" s="218"/>
      <c r="D1857" s="170"/>
      <c r="E1857" s="178"/>
      <c r="F1857" s="179"/>
    </row>
    <row r="1858" spans="1:6" ht="15" customHeight="1">
      <c r="A1858" s="169"/>
      <c r="B1858" s="219"/>
      <c r="C1858" s="219"/>
      <c r="D1858" s="170"/>
      <c r="E1858" s="176"/>
      <c r="F1858" s="177"/>
    </row>
    <row r="1859" spans="1:6" ht="15" customHeight="1">
      <c r="A1859" s="168"/>
      <c r="B1859" s="218"/>
      <c r="C1859" s="218"/>
      <c r="D1859" s="170"/>
      <c r="E1859" s="178"/>
      <c r="F1859" s="179"/>
    </row>
    <row r="1860" spans="1:6" ht="15" customHeight="1">
      <c r="A1860" s="169"/>
      <c r="B1860" s="219"/>
      <c r="C1860" s="219"/>
      <c r="D1860" s="170"/>
      <c r="E1860" s="176"/>
      <c r="F1860" s="177"/>
    </row>
    <row r="1861" spans="1:6" ht="15" customHeight="1">
      <c r="A1861" s="168"/>
      <c r="B1861" s="218"/>
      <c r="C1861" s="218"/>
      <c r="D1861" s="170"/>
      <c r="E1861" s="178"/>
      <c r="F1861" s="179"/>
    </row>
    <row r="1862" spans="1:6" ht="15" customHeight="1">
      <c r="A1862" s="169"/>
      <c r="B1862" s="219"/>
      <c r="C1862" s="219"/>
      <c r="D1862" s="170"/>
      <c r="E1862" s="176"/>
      <c r="F1862" s="177"/>
    </row>
    <row r="1863" spans="1:6" ht="15" customHeight="1">
      <c r="A1863" s="168"/>
      <c r="B1863" s="218"/>
      <c r="C1863" s="218"/>
      <c r="D1863" s="170"/>
      <c r="E1863" s="178"/>
      <c r="F1863" s="179"/>
    </row>
    <row r="1864" spans="1:6" ht="15" customHeight="1">
      <c r="A1864" s="169"/>
      <c r="B1864" s="219"/>
      <c r="C1864" s="219"/>
      <c r="D1864" s="170"/>
      <c r="E1864" s="176"/>
      <c r="F1864" s="177"/>
    </row>
    <row r="1865" spans="1:6" ht="15" customHeight="1">
      <c r="A1865" s="168"/>
      <c r="B1865" s="218"/>
      <c r="C1865" s="218"/>
      <c r="D1865" s="170"/>
      <c r="E1865" s="178"/>
      <c r="F1865" s="179"/>
    </row>
    <row r="1866" spans="1:6" ht="15" customHeight="1">
      <c r="A1866" s="169"/>
      <c r="B1866" s="219"/>
      <c r="C1866" s="219"/>
      <c r="D1866" s="170"/>
      <c r="E1866" s="176"/>
      <c r="F1866" s="177"/>
    </row>
    <row r="1867" spans="1:6" ht="15" customHeight="1">
      <c r="A1867" s="168"/>
      <c r="B1867" s="218"/>
      <c r="C1867" s="218"/>
      <c r="D1867" s="170"/>
      <c r="E1867" s="178"/>
      <c r="F1867" s="179"/>
    </row>
    <row r="1868" spans="1:6" ht="15" customHeight="1">
      <c r="A1868" s="169"/>
      <c r="B1868" s="219"/>
      <c r="C1868" s="219"/>
      <c r="D1868" s="170"/>
      <c r="E1868" s="176"/>
      <c r="F1868" s="177"/>
    </row>
    <row r="1869" spans="1:6" ht="15" customHeight="1">
      <c r="A1869" s="168"/>
      <c r="B1869" s="218"/>
      <c r="C1869" s="218"/>
      <c r="D1869" s="170"/>
      <c r="E1869" s="178"/>
      <c r="F1869" s="179"/>
    </row>
    <row r="1870" spans="1:6" ht="15" customHeight="1">
      <c r="A1870" s="169"/>
      <c r="B1870" s="219"/>
      <c r="C1870" s="219"/>
      <c r="D1870" s="170"/>
      <c r="E1870" s="176"/>
      <c r="F1870" s="177"/>
    </row>
    <row r="1871" spans="1:6" ht="15" customHeight="1">
      <c r="A1871" s="168"/>
      <c r="B1871" s="218"/>
      <c r="C1871" s="218"/>
      <c r="D1871" s="170"/>
      <c r="E1871" s="178"/>
      <c r="F1871" s="179"/>
    </row>
    <row r="1872" spans="1:6" ht="15" customHeight="1">
      <c r="A1872" s="169"/>
      <c r="B1872" s="219"/>
      <c r="C1872" s="219"/>
      <c r="D1872" s="170"/>
      <c r="E1872" s="176"/>
      <c r="F1872" s="177"/>
    </row>
    <row r="1873" spans="1:6" ht="15" customHeight="1">
      <c r="A1873" s="168"/>
      <c r="B1873" s="218"/>
      <c r="C1873" s="218"/>
      <c r="D1873" s="170"/>
      <c r="E1873" s="178"/>
      <c r="F1873" s="179"/>
    </row>
    <row r="1874" spans="1:6" ht="15" customHeight="1">
      <c r="A1874" s="169"/>
      <c r="B1874" s="219"/>
      <c r="C1874" s="219"/>
      <c r="D1874" s="170"/>
      <c r="E1874" s="176"/>
      <c r="F1874" s="177"/>
    </row>
    <row r="1875" spans="1:6" ht="15" customHeight="1">
      <c r="A1875" s="168"/>
      <c r="B1875" s="218"/>
      <c r="C1875" s="218"/>
      <c r="D1875" s="170"/>
      <c r="E1875" s="178"/>
      <c r="F1875" s="179"/>
    </row>
    <row r="1876" spans="1:6" ht="15" customHeight="1">
      <c r="A1876" s="169"/>
      <c r="B1876" s="219"/>
      <c r="C1876" s="219"/>
      <c r="D1876" s="170"/>
      <c r="E1876" s="176"/>
      <c r="F1876" s="177"/>
    </row>
    <row r="1877" spans="1:6" ht="15" customHeight="1">
      <c r="A1877" s="168"/>
      <c r="B1877" s="218"/>
      <c r="C1877" s="218"/>
      <c r="D1877" s="170"/>
      <c r="E1877" s="178"/>
      <c r="F1877" s="179"/>
    </row>
    <row r="1878" spans="1:6" ht="15" customHeight="1">
      <c r="A1878" s="169"/>
      <c r="B1878" s="219"/>
      <c r="C1878" s="219"/>
      <c r="D1878" s="170"/>
      <c r="E1878" s="176"/>
      <c r="F1878" s="177"/>
    </row>
    <row r="1879" spans="1:6" ht="15" customHeight="1">
      <c r="A1879" s="168"/>
      <c r="B1879" s="218"/>
      <c r="C1879" s="218"/>
      <c r="D1879" s="170"/>
      <c r="E1879" s="178"/>
      <c r="F1879" s="179"/>
    </row>
    <row r="1880" spans="1:6" ht="15" customHeight="1">
      <c r="A1880" s="169"/>
      <c r="B1880" s="219"/>
      <c r="C1880" s="219"/>
      <c r="D1880" s="170"/>
      <c r="E1880" s="176"/>
      <c r="F1880" s="177"/>
    </row>
    <row r="1881" spans="1:6" ht="15" customHeight="1">
      <c r="A1881" s="168"/>
      <c r="B1881" s="218"/>
      <c r="C1881" s="218"/>
      <c r="D1881" s="170"/>
      <c r="E1881" s="178"/>
      <c r="F1881" s="179"/>
    </row>
    <row r="1882" spans="1:6" ht="15" customHeight="1">
      <c r="A1882" s="169"/>
      <c r="B1882" s="219"/>
      <c r="C1882" s="219"/>
      <c r="D1882" s="170"/>
      <c r="E1882" s="176"/>
      <c r="F1882" s="177"/>
    </row>
    <row r="1883" spans="1:6" ht="15" customHeight="1">
      <c r="A1883" s="168"/>
      <c r="B1883" s="218"/>
      <c r="C1883" s="218"/>
      <c r="D1883" s="170"/>
      <c r="E1883" s="178"/>
      <c r="F1883" s="179"/>
    </row>
    <row r="1884" spans="1:6" ht="15" customHeight="1">
      <c r="A1884" s="169"/>
      <c r="B1884" s="219"/>
      <c r="C1884" s="219"/>
      <c r="D1884" s="170"/>
      <c r="E1884" s="176"/>
      <c r="F1884" s="177"/>
    </row>
    <row r="1885" spans="1:6" ht="15" customHeight="1">
      <c r="A1885" s="168"/>
      <c r="B1885" s="218"/>
      <c r="C1885" s="218"/>
      <c r="D1885" s="170"/>
      <c r="E1885" s="178"/>
      <c r="F1885" s="179"/>
    </row>
    <row r="1886" spans="1:6" ht="15" customHeight="1">
      <c r="A1886" s="169"/>
      <c r="B1886" s="219"/>
      <c r="C1886" s="219"/>
      <c r="D1886" s="170"/>
      <c r="E1886" s="176"/>
      <c r="F1886" s="177"/>
    </row>
    <row r="1887" spans="1:6" ht="15" customHeight="1">
      <c r="A1887" s="168"/>
      <c r="B1887" s="218"/>
      <c r="C1887" s="218"/>
      <c r="D1887" s="170"/>
      <c r="E1887" s="178"/>
      <c r="F1887" s="179"/>
    </row>
    <row r="1888" spans="1:6" ht="15" customHeight="1">
      <c r="A1888" s="169"/>
      <c r="B1888" s="219"/>
      <c r="C1888" s="219"/>
      <c r="D1888" s="170"/>
      <c r="E1888" s="176"/>
      <c r="F1888" s="177"/>
    </row>
    <row r="1889" spans="1:6" ht="15" customHeight="1">
      <c r="A1889" s="168"/>
      <c r="B1889" s="218"/>
      <c r="C1889" s="218"/>
      <c r="D1889" s="170"/>
      <c r="E1889" s="178"/>
      <c r="F1889" s="179"/>
    </row>
    <row r="1890" spans="1:6" ht="15" customHeight="1">
      <c r="A1890" s="169"/>
      <c r="B1890" s="219"/>
      <c r="C1890" s="219"/>
      <c r="D1890" s="170"/>
      <c r="E1890" s="176"/>
      <c r="F1890" s="177"/>
    </row>
    <row r="1891" spans="1:6" ht="15" customHeight="1">
      <c r="A1891" s="168"/>
      <c r="B1891" s="218"/>
      <c r="C1891" s="218"/>
      <c r="D1891" s="170"/>
      <c r="E1891" s="178"/>
      <c r="F1891" s="179"/>
    </row>
    <row r="1892" spans="1:6" ht="15" customHeight="1">
      <c r="A1892" s="169"/>
      <c r="B1892" s="219"/>
      <c r="C1892" s="219"/>
      <c r="D1892" s="170"/>
      <c r="E1892" s="176"/>
      <c r="F1892" s="177"/>
    </row>
    <row r="1893" spans="1:6" ht="15" customHeight="1">
      <c r="A1893" s="168"/>
      <c r="B1893" s="218"/>
      <c r="C1893" s="218"/>
      <c r="D1893" s="170"/>
      <c r="E1893" s="178"/>
      <c r="F1893" s="179"/>
    </row>
    <row r="1894" spans="1:6" ht="15" customHeight="1">
      <c r="A1894" s="169"/>
      <c r="B1894" s="219"/>
      <c r="C1894" s="219"/>
      <c r="D1894" s="170"/>
      <c r="E1894" s="176"/>
      <c r="F1894" s="177"/>
    </row>
    <row r="1895" spans="1:6" ht="15" customHeight="1">
      <c r="A1895" s="168"/>
      <c r="B1895" s="218"/>
      <c r="C1895" s="218"/>
      <c r="D1895" s="170"/>
      <c r="E1895" s="178"/>
      <c r="F1895" s="179"/>
    </row>
    <row r="1896" spans="1:6" ht="15" customHeight="1">
      <c r="A1896" s="169"/>
      <c r="B1896" s="219"/>
      <c r="C1896" s="219"/>
      <c r="D1896" s="170"/>
      <c r="E1896" s="176"/>
      <c r="F1896" s="177"/>
    </row>
    <row r="1897" spans="1:6" ht="15" customHeight="1">
      <c r="A1897" s="168"/>
      <c r="B1897" s="218"/>
      <c r="C1897" s="218"/>
      <c r="D1897" s="170"/>
      <c r="E1897" s="178"/>
      <c r="F1897" s="179"/>
    </row>
    <row r="1898" spans="1:6" ht="15" customHeight="1">
      <c r="A1898" s="169"/>
      <c r="B1898" s="219"/>
      <c r="C1898" s="219"/>
      <c r="D1898" s="170"/>
      <c r="E1898" s="176"/>
      <c r="F1898" s="177"/>
    </row>
    <row r="1899" spans="1:6" ht="15" customHeight="1">
      <c r="A1899" s="168"/>
      <c r="B1899" s="218"/>
      <c r="C1899" s="218"/>
      <c r="D1899" s="170"/>
      <c r="E1899" s="178"/>
      <c r="F1899" s="179"/>
    </row>
    <row r="1900" spans="1:6" ht="15" customHeight="1">
      <c r="A1900" s="169"/>
      <c r="B1900" s="219"/>
      <c r="C1900" s="219"/>
      <c r="D1900" s="170"/>
      <c r="E1900" s="176"/>
      <c r="F1900" s="177"/>
    </row>
    <row r="1901" spans="1:6" ht="15" customHeight="1">
      <c r="A1901" s="168"/>
      <c r="B1901" s="218"/>
      <c r="C1901" s="218"/>
      <c r="D1901" s="170"/>
      <c r="E1901" s="178"/>
      <c r="F1901" s="179"/>
    </row>
    <row r="1902" spans="1:6" ht="15" customHeight="1">
      <c r="A1902" s="169"/>
      <c r="B1902" s="219"/>
      <c r="C1902" s="219"/>
      <c r="D1902" s="170"/>
      <c r="E1902" s="176"/>
      <c r="F1902" s="177"/>
    </row>
    <row r="1903" spans="1:6" ht="15" customHeight="1">
      <c r="A1903" s="168"/>
      <c r="B1903" s="218"/>
      <c r="C1903" s="218"/>
      <c r="D1903" s="170"/>
      <c r="E1903" s="178"/>
      <c r="F1903" s="179"/>
    </row>
    <row r="1904" spans="1:6" ht="15" customHeight="1">
      <c r="A1904" s="169"/>
      <c r="B1904" s="219"/>
      <c r="C1904" s="219"/>
      <c r="D1904" s="170"/>
      <c r="E1904" s="176"/>
      <c r="F1904" s="177"/>
    </row>
    <row r="1905" spans="1:6" ht="15" customHeight="1">
      <c r="A1905" s="168"/>
      <c r="B1905" s="218"/>
      <c r="C1905" s="218"/>
      <c r="D1905" s="170"/>
      <c r="E1905" s="178"/>
      <c r="F1905" s="179"/>
    </row>
    <row r="1906" spans="1:6" ht="15" customHeight="1">
      <c r="A1906" s="169"/>
      <c r="B1906" s="219"/>
      <c r="C1906" s="219"/>
      <c r="D1906" s="170"/>
      <c r="E1906" s="176"/>
      <c r="F1906" s="177"/>
    </row>
    <row r="1907" spans="1:6" ht="15" customHeight="1">
      <c r="A1907" s="168"/>
      <c r="B1907" s="218"/>
      <c r="C1907" s="218"/>
      <c r="D1907" s="170"/>
      <c r="E1907" s="178"/>
      <c r="F1907" s="179"/>
    </row>
    <row r="1908" spans="1:6" ht="15" customHeight="1">
      <c r="A1908" s="169"/>
      <c r="B1908" s="219"/>
      <c r="C1908" s="219"/>
      <c r="D1908" s="170"/>
      <c r="E1908" s="176"/>
      <c r="F1908" s="177"/>
    </row>
    <row r="1909" spans="1:6" ht="15" customHeight="1">
      <c r="A1909" s="168"/>
      <c r="B1909" s="218"/>
      <c r="C1909" s="218"/>
      <c r="D1909" s="170"/>
      <c r="E1909" s="178"/>
      <c r="F1909" s="179"/>
    </row>
    <row r="1910" spans="1:6" ht="15" customHeight="1">
      <c r="A1910" s="169"/>
      <c r="B1910" s="219"/>
      <c r="C1910" s="219"/>
      <c r="D1910" s="170"/>
      <c r="E1910" s="176"/>
      <c r="F1910" s="177"/>
    </row>
    <row r="1911" spans="1:6" ht="15" customHeight="1">
      <c r="A1911" s="168"/>
      <c r="B1911" s="218"/>
      <c r="C1911" s="218"/>
      <c r="D1911" s="170"/>
      <c r="E1911" s="178"/>
      <c r="F1911" s="179"/>
    </row>
    <row r="1912" spans="1:6" ht="15" customHeight="1">
      <c r="A1912" s="169"/>
      <c r="B1912" s="219"/>
      <c r="C1912" s="219"/>
      <c r="D1912" s="170"/>
      <c r="E1912" s="176"/>
      <c r="F1912" s="177"/>
    </row>
    <row r="1913" spans="1:6" ht="15" customHeight="1">
      <c r="A1913" s="168"/>
      <c r="B1913" s="218"/>
      <c r="C1913" s="218"/>
      <c r="D1913" s="170"/>
      <c r="E1913" s="178"/>
      <c r="F1913" s="179"/>
    </row>
    <row r="1914" spans="1:6" ht="15" customHeight="1">
      <c r="A1914" s="169"/>
      <c r="B1914" s="219"/>
      <c r="C1914" s="219"/>
      <c r="D1914" s="170"/>
      <c r="E1914" s="176"/>
      <c r="F1914" s="177"/>
    </row>
    <row r="1915" spans="1:6" ht="15" customHeight="1">
      <c r="A1915" s="168"/>
      <c r="B1915" s="218"/>
      <c r="C1915" s="218"/>
      <c r="D1915" s="170"/>
      <c r="E1915" s="178"/>
      <c r="F1915" s="179"/>
    </row>
    <row r="1916" spans="1:6" ht="15" customHeight="1">
      <c r="A1916" s="169"/>
      <c r="B1916" s="219"/>
      <c r="C1916" s="219"/>
      <c r="D1916" s="170"/>
      <c r="E1916" s="176"/>
      <c r="F1916" s="177"/>
    </row>
    <row r="1917" spans="1:6" ht="15" customHeight="1">
      <c r="A1917" s="168"/>
      <c r="B1917" s="218"/>
      <c r="C1917" s="218"/>
      <c r="D1917" s="170"/>
      <c r="E1917" s="178"/>
      <c r="F1917" s="179"/>
    </row>
    <row r="1918" spans="1:6" ht="15" customHeight="1">
      <c r="A1918" s="169"/>
      <c r="B1918" s="219"/>
      <c r="C1918" s="219"/>
      <c r="D1918" s="170"/>
      <c r="E1918" s="176"/>
      <c r="F1918" s="177"/>
    </row>
    <row r="1919" spans="1:6" ht="15" customHeight="1">
      <c r="A1919" s="168"/>
      <c r="B1919" s="218"/>
      <c r="C1919" s="218"/>
      <c r="D1919" s="170"/>
      <c r="E1919" s="178"/>
      <c r="F1919" s="179"/>
    </row>
    <row r="1920" spans="1:6" ht="15" customHeight="1">
      <c r="A1920" s="169"/>
      <c r="B1920" s="219"/>
      <c r="C1920" s="219"/>
      <c r="D1920" s="170"/>
      <c r="E1920" s="176"/>
      <c r="F1920" s="177"/>
    </row>
    <row r="1921" spans="1:6" ht="15" customHeight="1">
      <c r="A1921" s="168"/>
      <c r="B1921" s="218"/>
      <c r="C1921" s="218"/>
      <c r="D1921" s="170"/>
      <c r="E1921" s="178"/>
      <c r="F1921" s="179"/>
    </row>
    <row r="1922" spans="1:6" ht="15" customHeight="1">
      <c r="A1922" s="169"/>
      <c r="B1922" s="219"/>
      <c r="C1922" s="219"/>
      <c r="D1922" s="170"/>
      <c r="E1922" s="176"/>
      <c r="F1922" s="177"/>
    </row>
    <row r="1923" spans="1:6" ht="15" customHeight="1">
      <c r="A1923" s="168"/>
      <c r="B1923" s="218"/>
      <c r="C1923" s="218"/>
      <c r="D1923" s="170"/>
      <c r="E1923" s="178"/>
      <c r="F1923" s="179"/>
    </row>
    <row r="1924" spans="1:6" ht="15" customHeight="1">
      <c r="A1924" s="169"/>
      <c r="B1924" s="219"/>
      <c r="C1924" s="219"/>
      <c r="D1924" s="170"/>
      <c r="E1924" s="176"/>
      <c r="F1924" s="177"/>
    </row>
    <row r="1925" spans="1:6" ht="15" customHeight="1">
      <c r="A1925" s="168"/>
      <c r="B1925" s="218"/>
      <c r="C1925" s="218"/>
      <c r="D1925" s="170"/>
      <c r="E1925" s="178"/>
      <c r="F1925" s="179"/>
    </row>
    <row r="1926" spans="1:6" ht="15" customHeight="1">
      <c r="A1926" s="169"/>
      <c r="B1926" s="219"/>
      <c r="C1926" s="219"/>
      <c r="D1926" s="170"/>
      <c r="E1926" s="176"/>
      <c r="F1926" s="177"/>
    </row>
    <row r="1927" spans="1:6" ht="15" customHeight="1">
      <c r="A1927" s="168"/>
      <c r="B1927" s="218"/>
      <c r="C1927" s="218"/>
      <c r="D1927" s="170"/>
      <c r="E1927" s="178"/>
      <c r="F1927" s="179"/>
    </row>
    <row r="1928" spans="1:6" ht="15" customHeight="1">
      <c r="A1928" s="169"/>
      <c r="B1928" s="219"/>
      <c r="C1928" s="219"/>
      <c r="D1928" s="170"/>
      <c r="E1928" s="176"/>
      <c r="F1928" s="177"/>
    </row>
    <row r="1929" spans="1:6" ht="15" customHeight="1">
      <c r="A1929" s="168"/>
      <c r="B1929" s="218"/>
      <c r="C1929" s="218"/>
      <c r="D1929" s="170"/>
      <c r="E1929" s="178"/>
      <c r="F1929" s="179"/>
    </row>
    <row r="1930" spans="1:6" ht="15" customHeight="1">
      <c r="A1930" s="169"/>
      <c r="B1930" s="219"/>
      <c r="C1930" s="219"/>
      <c r="D1930" s="170"/>
      <c r="E1930" s="176"/>
      <c r="F1930" s="177"/>
    </row>
    <row r="1931" spans="1:6" ht="15" customHeight="1">
      <c r="A1931" s="168"/>
      <c r="B1931" s="218"/>
      <c r="C1931" s="218"/>
      <c r="D1931" s="170"/>
      <c r="E1931" s="178"/>
      <c r="F1931" s="179"/>
    </row>
    <row r="1932" spans="1:6" ht="15" customHeight="1">
      <c r="A1932" s="169"/>
      <c r="B1932" s="219"/>
      <c r="C1932" s="219"/>
      <c r="D1932" s="170"/>
      <c r="E1932" s="176"/>
      <c r="F1932" s="177"/>
    </row>
    <row r="1933" spans="1:6" ht="15" customHeight="1">
      <c r="A1933" s="168"/>
      <c r="B1933" s="218"/>
      <c r="C1933" s="218"/>
      <c r="D1933" s="170"/>
      <c r="E1933" s="178"/>
      <c r="F1933" s="179"/>
    </row>
    <row r="1934" spans="1:6" ht="15" customHeight="1">
      <c r="A1934" s="169"/>
      <c r="B1934" s="219"/>
      <c r="C1934" s="219"/>
      <c r="D1934" s="170"/>
      <c r="E1934" s="176"/>
      <c r="F1934" s="177"/>
    </row>
    <row r="1935" spans="1:6" ht="15" customHeight="1">
      <c r="A1935" s="168"/>
      <c r="B1935" s="218"/>
      <c r="C1935" s="218"/>
      <c r="D1935" s="170"/>
      <c r="E1935" s="178"/>
      <c r="F1935" s="179"/>
    </row>
    <row r="1936" spans="1:6" ht="15" customHeight="1">
      <c r="A1936" s="169"/>
      <c r="B1936" s="219"/>
      <c r="C1936" s="219"/>
      <c r="D1936" s="170"/>
      <c r="E1936" s="176"/>
      <c r="F1936" s="177"/>
    </row>
    <row r="1937" spans="1:6" ht="15" customHeight="1">
      <c r="A1937" s="168"/>
      <c r="B1937" s="218"/>
      <c r="C1937" s="218"/>
      <c r="D1937" s="170"/>
      <c r="E1937" s="178"/>
      <c r="F1937" s="179"/>
    </row>
    <row r="1938" spans="1:6" ht="15" customHeight="1">
      <c r="A1938" s="169"/>
      <c r="B1938" s="219"/>
      <c r="C1938" s="219"/>
      <c r="D1938" s="170"/>
      <c r="E1938" s="176"/>
      <c r="F1938" s="177"/>
    </row>
    <row r="1939" spans="1:6" ht="15" customHeight="1">
      <c r="A1939" s="168"/>
      <c r="B1939" s="218"/>
      <c r="C1939" s="218"/>
      <c r="D1939" s="170"/>
      <c r="E1939" s="178"/>
      <c r="F1939" s="179"/>
    </row>
    <row r="1940" spans="1:6" ht="15" customHeight="1">
      <c r="A1940" s="169"/>
      <c r="B1940" s="219"/>
      <c r="C1940" s="219"/>
      <c r="D1940" s="170"/>
      <c r="E1940" s="176"/>
      <c r="F1940" s="177"/>
    </row>
    <row r="1941" spans="1:6" ht="15" customHeight="1">
      <c r="A1941" s="168"/>
      <c r="B1941" s="218"/>
      <c r="C1941" s="218"/>
      <c r="D1941" s="170"/>
      <c r="E1941" s="178"/>
      <c r="F1941" s="179"/>
    </row>
    <row r="1942" spans="1:6" ht="15" customHeight="1">
      <c r="A1942" s="169"/>
      <c r="B1942" s="219"/>
      <c r="C1942" s="219"/>
      <c r="D1942" s="170"/>
      <c r="E1942" s="176"/>
      <c r="F1942" s="177"/>
    </row>
    <row r="1943" spans="1:6" ht="15" customHeight="1">
      <c r="A1943" s="168"/>
      <c r="B1943" s="218"/>
      <c r="C1943" s="218"/>
      <c r="D1943" s="170"/>
      <c r="E1943" s="178"/>
      <c r="F1943" s="179"/>
    </row>
    <row r="1944" spans="1:6" ht="15" customHeight="1">
      <c r="A1944" s="169"/>
      <c r="B1944" s="219"/>
      <c r="C1944" s="219"/>
      <c r="D1944" s="170"/>
      <c r="E1944" s="176"/>
      <c r="F1944" s="177"/>
    </row>
    <row r="1945" spans="1:6" ht="15" customHeight="1">
      <c r="A1945" s="168"/>
      <c r="B1945" s="218"/>
      <c r="C1945" s="218"/>
      <c r="D1945" s="170"/>
      <c r="E1945" s="178"/>
      <c r="F1945" s="179"/>
    </row>
    <row r="1946" spans="1:6" ht="15" customHeight="1">
      <c r="A1946" s="169"/>
      <c r="B1946" s="219"/>
      <c r="C1946" s="219"/>
      <c r="D1946" s="170"/>
      <c r="E1946" s="176"/>
      <c r="F1946" s="177"/>
    </row>
    <row r="1947" spans="1:6" ht="15" customHeight="1">
      <c r="A1947" s="168"/>
      <c r="B1947" s="218"/>
      <c r="C1947" s="218"/>
      <c r="D1947" s="170"/>
      <c r="E1947" s="178"/>
      <c r="F1947" s="179"/>
    </row>
    <row r="1948" spans="1:6" ht="15" customHeight="1">
      <c r="A1948" s="169"/>
      <c r="B1948" s="219"/>
      <c r="C1948" s="219"/>
      <c r="D1948" s="170"/>
      <c r="E1948" s="176"/>
      <c r="F1948" s="177"/>
    </row>
    <row r="1949" spans="1:6" ht="15" customHeight="1">
      <c r="A1949" s="168"/>
      <c r="B1949" s="218"/>
      <c r="C1949" s="218"/>
      <c r="D1949" s="170"/>
      <c r="E1949" s="178"/>
      <c r="F1949" s="179"/>
    </row>
    <row r="1950" spans="1:6" ht="15" customHeight="1">
      <c r="A1950" s="169"/>
      <c r="B1950" s="219"/>
      <c r="C1950" s="219"/>
      <c r="D1950" s="170"/>
      <c r="E1950" s="176"/>
      <c r="F1950" s="177"/>
    </row>
    <row r="1951" spans="1:6" ht="15" customHeight="1">
      <c r="A1951" s="168"/>
      <c r="B1951" s="218"/>
      <c r="C1951" s="218"/>
      <c r="D1951" s="170"/>
      <c r="E1951" s="178"/>
      <c r="F1951" s="179"/>
    </row>
    <row r="1952" spans="1:6" ht="15" customHeight="1">
      <c r="A1952" s="169"/>
      <c r="B1952" s="219"/>
      <c r="C1952" s="219"/>
      <c r="D1952" s="170"/>
      <c r="E1952" s="176"/>
      <c r="F1952" s="177"/>
    </row>
    <row r="1953" spans="1:6" ht="15" customHeight="1">
      <c r="A1953" s="168"/>
      <c r="B1953" s="218"/>
      <c r="C1953" s="218"/>
      <c r="D1953" s="170"/>
      <c r="E1953" s="178"/>
      <c r="F1953" s="179"/>
    </row>
    <row r="1954" spans="1:6" ht="15" customHeight="1">
      <c r="A1954" s="169"/>
      <c r="B1954" s="219"/>
      <c r="C1954" s="219"/>
      <c r="D1954" s="170"/>
      <c r="E1954" s="176"/>
      <c r="F1954" s="177"/>
    </row>
    <row r="1955" spans="1:6" ht="15" customHeight="1">
      <c r="A1955" s="168"/>
      <c r="B1955" s="218"/>
      <c r="C1955" s="218"/>
      <c r="D1955" s="170"/>
      <c r="E1955" s="178"/>
      <c r="F1955" s="179"/>
    </row>
    <row r="1956" spans="1:6" ht="15" customHeight="1">
      <c r="A1956" s="169"/>
      <c r="B1956" s="219"/>
      <c r="C1956" s="219"/>
      <c r="D1956" s="170"/>
      <c r="E1956" s="176"/>
      <c r="F1956" s="177"/>
    </row>
    <row r="1957" spans="1:6" ht="15" customHeight="1">
      <c r="A1957" s="168"/>
      <c r="B1957" s="218"/>
      <c r="C1957" s="218"/>
      <c r="D1957" s="170"/>
      <c r="E1957" s="178"/>
      <c r="F1957" s="179"/>
    </row>
    <row r="1958" spans="1:6" ht="15" customHeight="1">
      <c r="A1958" s="169"/>
      <c r="B1958" s="219"/>
      <c r="C1958" s="219"/>
      <c r="D1958" s="170"/>
      <c r="E1958" s="176"/>
      <c r="F1958" s="177"/>
    </row>
    <row r="1959" spans="1:6" ht="15" customHeight="1">
      <c r="A1959" s="168"/>
      <c r="B1959" s="218"/>
      <c r="C1959" s="218"/>
      <c r="D1959" s="170"/>
      <c r="E1959" s="178"/>
      <c r="F1959" s="179"/>
    </row>
    <row r="1960" spans="1:6" ht="15" customHeight="1">
      <c r="A1960" s="169"/>
      <c r="B1960" s="219"/>
      <c r="C1960" s="219"/>
      <c r="D1960" s="170"/>
      <c r="E1960" s="176"/>
      <c r="F1960" s="177"/>
    </row>
    <row r="1961" spans="1:6" ht="15" customHeight="1">
      <c r="A1961" s="168"/>
      <c r="B1961" s="218"/>
      <c r="C1961" s="218"/>
      <c r="D1961" s="170"/>
      <c r="E1961" s="178"/>
      <c r="F1961" s="179"/>
    </row>
    <row r="1962" spans="1:6" ht="15" customHeight="1">
      <c r="A1962" s="169"/>
      <c r="B1962" s="219"/>
      <c r="C1962" s="219"/>
      <c r="D1962" s="170"/>
      <c r="E1962" s="176"/>
      <c r="F1962" s="177"/>
    </row>
    <row r="1963" spans="1:6" ht="15" customHeight="1">
      <c r="A1963" s="168"/>
      <c r="B1963" s="218"/>
      <c r="C1963" s="218"/>
      <c r="D1963" s="170"/>
      <c r="E1963" s="178"/>
      <c r="F1963" s="179"/>
    </row>
    <row r="1964" spans="1:6" ht="15" customHeight="1">
      <c r="A1964" s="169"/>
      <c r="B1964" s="219"/>
      <c r="C1964" s="219"/>
      <c r="D1964" s="170"/>
      <c r="E1964" s="176"/>
      <c r="F1964" s="177"/>
    </row>
    <row r="1965" spans="1:6" ht="15" customHeight="1">
      <c r="A1965" s="168"/>
      <c r="B1965" s="218"/>
      <c r="C1965" s="218"/>
      <c r="D1965" s="170"/>
      <c r="E1965" s="178"/>
      <c r="F1965" s="179"/>
    </row>
    <row r="1966" spans="1:6" ht="15" customHeight="1">
      <c r="A1966" s="169"/>
      <c r="B1966" s="219"/>
      <c r="C1966" s="219"/>
      <c r="D1966" s="170"/>
      <c r="E1966" s="176"/>
      <c r="F1966" s="177"/>
    </row>
    <row r="1967" spans="1:6" ht="15" customHeight="1">
      <c r="A1967" s="168"/>
      <c r="B1967" s="218"/>
      <c r="C1967" s="218"/>
      <c r="D1967" s="170"/>
      <c r="E1967" s="178"/>
      <c r="F1967" s="179"/>
    </row>
    <row r="1968" spans="1:6" ht="15" customHeight="1">
      <c r="A1968" s="169"/>
      <c r="B1968" s="219"/>
      <c r="C1968" s="219"/>
      <c r="D1968" s="170"/>
      <c r="E1968" s="176"/>
      <c r="F1968" s="177"/>
    </row>
    <row r="1969" spans="1:6" ht="15" customHeight="1">
      <c r="A1969" s="168"/>
      <c r="B1969" s="218"/>
      <c r="C1969" s="218"/>
      <c r="D1969" s="170"/>
      <c r="E1969" s="178"/>
      <c r="F1969" s="179"/>
    </row>
    <row r="1970" spans="1:6" ht="15" customHeight="1">
      <c r="A1970" s="169"/>
      <c r="B1970" s="219"/>
      <c r="C1970" s="219"/>
      <c r="D1970" s="170"/>
      <c r="E1970" s="176"/>
      <c r="F1970" s="177"/>
    </row>
    <row r="1971" spans="1:6" ht="15" customHeight="1">
      <c r="A1971" s="168"/>
      <c r="B1971" s="218"/>
      <c r="C1971" s="218"/>
      <c r="D1971" s="170"/>
      <c r="E1971" s="178"/>
      <c r="F1971" s="179"/>
    </row>
    <row r="1972" spans="1:6" ht="15" customHeight="1">
      <c r="A1972" s="169"/>
      <c r="B1972" s="219"/>
      <c r="C1972" s="219"/>
      <c r="D1972" s="170"/>
      <c r="E1972" s="176"/>
      <c r="F1972" s="177"/>
    </row>
    <row r="1973" spans="1:6" ht="15" customHeight="1">
      <c r="A1973" s="168"/>
      <c r="B1973" s="218"/>
      <c r="C1973" s="218"/>
      <c r="D1973" s="170"/>
      <c r="E1973" s="178"/>
      <c r="F1973" s="179"/>
    </row>
    <row r="1974" spans="1:6" ht="15" customHeight="1">
      <c r="A1974" s="169"/>
      <c r="B1974" s="219"/>
      <c r="C1974" s="219"/>
      <c r="D1974" s="170"/>
      <c r="E1974" s="176"/>
      <c r="F1974" s="177"/>
    </row>
    <row r="1975" spans="1:6" ht="15" customHeight="1">
      <c r="A1975" s="168"/>
      <c r="B1975" s="218"/>
      <c r="C1975" s="218"/>
      <c r="D1975" s="170"/>
      <c r="E1975" s="178"/>
      <c r="F1975" s="179"/>
    </row>
    <row r="1976" spans="1:6" ht="15" customHeight="1">
      <c r="A1976" s="169"/>
      <c r="B1976" s="219"/>
      <c r="C1976" s="219"/>
      <c r="D1976" s="170"/>
      <c r="E1976" s="176"/>
      <c r="F1976" s="177"/>
    </row>
    <row r="1977" spans="1:6" ht="15" customHeight="1">
      <c r="A1977" s="168"/>
      <c r="B1977" s="218"/>
      <c r="C1977" s="218"/>
      <c r="D1977" s="170"/>
      <c r="E1977" s="178"/>
      <c r="F1977" s="179"/>
    </row>
    <row r="1978" spans="1:6" ht="15" customHeight="1">
      <c r="A1978" s="169"/>
      <c r="B1978" s="219"/>
      <c r="C1978" s="219"/>
      <c r="D1978" s="170"/>
      <c r="E1978" s="176"/>
      <c r="F1978" s="177"/>
    </row>
    <row r="1979" spans="1:6" ht="15" customHeight="1">
      <c r="A1979" s="168"/>
      <c r="B1979" s="218"/>
      <c r="C1979" s="218"/>
      <c r="D1979" s="170"/>
      <c r="E1979" s="178"/>
      <c r="F1979" s="179"/>
    </row>
    <row r="1980" spans="1:6" ht="15" customHeight="1">
      <c r="A1980" s="169"/>
      <c r="B1980" s="219"/>
      <c r="C1980" s="219"/>
      <c r="D1980" s="170"/>
      <c r="E1980" s="176"/>
      <c r="F1980" s="177"/>
    </row>
    <row r="1981" spans="1:6" ht="15" customHeight="1">
      <c r="A1981" s="168"/>
      <c r="B1981" s="218"/>
      <c r="C1981" s="218"/>
      <c r="D1981" s="170"/>
      <c r="E1981" s="178"/>
      <c r="F1981" s="179"/>
    </row>
    <row r="1982" spans="1:6" ht="15" customHeight="1">
      <c r="A1982" s="169"/>
      <c r="B1982" s="219"/>
      <c r="C1982" s="219"/>
      <c r="D1982" s="170"/>
      <c r="E1982" s="176"/>
      <c r="F1982" s="177"/>
    </row>
    <row r="1983" spans="1:6" ht="15" customHeight="1">
      <c r="A1983" s="168"/>
      <c r="B1983" s="218"/>
      <c r="C1983" s="218"/>
      <c r="D1983" s="170"/>
      <c r="E1983" s="178"/>
      <c r="F1983" s="179"/>
    </row>
    <row r="1984" spans="1:6" ht="15" customHeight="1">
      <c r="A1984" s="169"/>
      <c r="B1984" s="219"/>
      <c r="C1984" s="219"/>
      <c r="D1984" s="170"/>
      <c r="E1984" s="176"/>
      <c r="F1984" s="177"/>
    </row>
    <row r="1985" spans="1:6" ht="15" customHeight="1">
      <c r="A1985" s="168"/>
      <c r="B1985" s="218"/>
      <c r="C1985" s="218"/>
      <c r="D1985" s="170"/>
      <c r="E1985" s="178"/>
      <c r="F1985" s="179"/>
    </row>
    <row r="1986" spans="1:6" ht="15" customHeight="1">
      <c r="A1986" s="169"/>
      <c r="B1986" s="219"/>
      <c r="C1986" s="219"/>
      <c r="D1986" s="170"/>
      <c r="E1986" s="176"/>
      <c r="F1986" s="177"/>
    </row>
    <row r="1987" spans="1:6" ht="15" customHeight="1">
      <c r="A1987" s="168"/>
      <c r="B1987" s="218"/>
      <c r="C1987" s="218"/>
      <c r="D1987" s="170"/>
      <c r="E1987" s="178"/>
      <c r="F1987" s="179"/>
    </row>
    <row r="1988" spans="1:6" ht="15" customHeight="1">
      <c r="A1988" s="169"/>
      <c r="B1988" s="219"/>
      <c r="C1988" s="219"/>
      <c r="D1988" s="170"/>
      <c r="E1988" s="176"/>
      <c r="F1988" s="177"/>
    </row>
    <row r="1989" spans="1:6" ht="15" customHeight="1">
      <c r="A1989" s="168"/>
      <c r="B1989" s="218"/>
      <c r="C1989" s="218"/>
      <c r="D1989" s="170"/>
      <c r="E1989" s="178"/>
      <c r="F1989" s="179"/>
    </row>
    <row r="1990" spans="1:6" ht="15" customHeight="1">
      <c r="A1990" s="169"/>
      <c r="B1990" s="219"/>
      <c r="C1990" s="219"/>
      <c r="D1990" s="170"/>
      <c r="E1990" s="176"/>
      <c r="F1990" s="177"/>
    </row>
    <row r="1991" spans="1:6" ht="15" customHeight="1">
      <c r="A1991" s="168"/>
      <c r="B1991" s="218"/>
      <c r="C1991" s="218"/>
      <c r="D1991" s="170"/>
      <c r="E1991" s="178"/>
      <c r="F1991" s="179"/>
    </row>
    <row r="1992" spans="1:6" ht="15" customHeight="1">
      <c r="A1992" s="169"/>
      <c r="B1992" s="219"/>
      <c r="C1992" s="219"/>
      <c r="D1992" s="170"/>
      <c r="E1992" s="176"/>
      <c r="F1992" s="177"/>
    </row>
    <row r="1993" spans="1:6" ht="15" customHeight="1">
      <c r="A1993" s="168"/>
      <c r="B1993" s="218"/>
      <c r="C1993" s="218"/>
      <c r="D1993" s="170"/>
      <c r="E1993" s="178"/>
      <c r="F1993" s="179"/>
    </row>
    <row r="1994" spans="1:6" ht="15" customHeight="1">
      <c r="A1994" s="169"/>
      <c r="B1994" s="219"/>
      <c r="C1994" s="219"/>
      <c r="D1994" s="170"/>
      <c r="E1994" s="176"/>
      <c r="F1994" s="177"/>
    </row>
    <row r="1995" spans="1:6" ht="15" customHeight="1">
      <c r="A1995" s="168"/>
      <c r="B1995" s="218"/>
      <c r="C1995" s="218"/>
      <c r="D1995" s="170"/>
      <c r="E1995" s="178"/>
      <c r="F1995" s="179"/>
    </row>
    <row r="1996" spans="1:6" ht="15" customHeight="1">
      <c r="A1996" s="169"/>
      <c r="B1996" s="219"/>
      <c r="C1996" s="219"/>
      <c r="D1996" s="170"/>
      <c r="E1996" s="176"/>
      <c r="F1996" s="177"/>
    </row>
    <row r="1997" spans="1:6" ht="15" customHeight="1">
      <c r="A1997" s="168"/>
      <c r="B1997" s="218"/>
      <c r="C1997" s="218"/>
      <c r="D1997" s="170"/>
      <c r="E1997" s="178"/>
      <c r="F1997" s="179"/>
    </row>
    <row r="1998" spans="1:6" ht="15" customHeight="1">
      <c r="A1998" s="169"/>
      <c r="B1998" s="219"/>
      <c r="C1998" s="219"/>
      <c r="D1998" s="170"/>
      <c r="E1998" s="176"/>
      <c r="F1998" s="177"/>
    </row>
    <row r="1999" spans="1:6" ht="15" customHeight="1">
      <c r="A1999" s="168"/>
      <c r="B1999" s="218"/>
      <c r="C1999" s="218"/>
      <c r="D1999" s="170"/>
      <c r="E1999" s="178"/>
      <c r="F1999" s="179"/>
    </row>
    <row r="2000" spans="1:6" ht="15" customHeight="1">
      <c r="A2000" s="169"/>
      <c r="B2000" s="219"/>
      <c r="C2000" s="219"/>
      <c r="D2000" s="170"/>
      <c r="E2000" s="176"/>
      <c r="F2000" s="177"/>
    </row>
    <row r="2001" spans="1:6" ht="15" customHeight="1">
      <c r="A2001" s="168"/>
      <c r="B2001" s="218"/>
      <c r="C2001" s="218"/>
      <c r="D2001" s="170"/>
      <c r="E2001" s="178"/>
      <c r="F2001" s="179"/>
    </row>
    <row r="2002" spans="1:6" ht="15" customHeight="1">
      <c r="A2002" s="169"/>
      <c r="B2002" s="219"/>
      <c r="C2002" s="219"/>
      <c r="D2002" s="170"/>
      <c r="E2002" s="176"/>
      <c r="F2002" s="177"/>
    </row>
    <row r="2003" spans="1:6" ht="15" customHeight="1">
      <c r="A2003" s="168"/>
      <c r="B2003" s="218"/>
      <c r="C2003" s="218"/>
      <c r="D2003" s="170"/>
      <c r="E2003" s="178"/>
      <c r="F2003" s="179"/>
    </row>
    <row r="2004" spans="1:6" ht="15" customHeight="1">
      <c r="A2004" s="169"/>
      <c r="B2004" s="219"/>
      <c r="C2004" s="219"/>
      <c r="D2004" s="170"/>
      <c r="E2004" s="176"/>
      <c r="F2004" s="177"/>
    </row>
    <row r="2005" spans="1:6" ht="15" customHeight="1">
      <c r="A2005" s="168"/>
      <c r="B2005" s="218"/>
      <c r="C2005" s="218"/>
      <c r="D2005" s="170"/>
      <c r="E2005" s="178"/>
      <c r="F2005" s="179"/>
    </row>
    <row r="2006" spans="1:6" ht="15" customHeight="1">
      <c r="A2006" s="169"/>
      <c r="B2006" s="219"/>
      <c r="C2006" s="219"/>
      <c r="D2006" s="170"/>
      <c r="E2006" s="176"/>
      <c r="F2006" s="177"/>
    </row>
    <row r="2007" spans="1:6" ht="15" customHeight="1">
      <c r="A2007" s="168"/>
      <c r="B2007" s="218"/>
      <c r="C2007" s="218"/>
      <c r="D2007" s="170"/>
      <c r="E2007" s="178"/>
      <c r="F2007" s="179"/>
    </row>
    <row r="2008" spans="1:6" ht="15" customHeight="1">
      <c r="A2008" s="169"/>
      <c r="B2008" s="219"/>
      <c r="C2008" s="219"/>
      <c r="D2008" s="170"/>
      <c r="E2008" s="176"/>
      <c r="F2008" s="177"/>
    </row>
    <row r="2009" spans="1:6" ht="15" customHeight="1">
      <c r="A2009" s="168"/>
      <c r="B2009" s="218"/>
      <c r="C2009" s="218"/>
      <c r="D2009" s="170"/>
      <c r="E2009" s="178"/>
      <c r="F2009" s="179"/>
    </row>
    <row r="2010" spans="1:6" ht="15" customHeight="1">
      <c r="A2010" s="169"/>
      <c r="B2010" s="219"/>
      <c r="C2010" s="219"/>
      <c r="D2010" s="170"/>
      <c r="E2010" s="176"/>
      <c r="F2010" s="177"/>
    </row>
    <row r="2011" spans="1:6" ht="15" customHeight="1">
      <c r="A2011" s="168"/>
      <c r="B2011" s="218"/>
      <c r="C2011" s="218"/>
      <c r="D2011" s="170"/>
      <c r="E2011" s="178"/>
      <c r="F2011" s="179"/>
    </row>
    <row r="2012" spans="1:6" ht="15" customHeight="1">
      <c r="A2012" s="169"/>
      <c r="B2012" s="219"/>
      <c r="C2012" s="219"/>
      <c r="D2012" s="170"/>
      <c r="E2012" s="176"/>
      <c r="F2012" s="177"/>
    </row>
    <row r="2013" spans="1:6" ht="15" customHeight="1">
      <c r="A2013" s="168"/>
      <c r="B2013" s="218"/>
      <c r="C2013" s="218"/>
      <c r="D2013" s="170"/>
      <c r="E2013" s="178"/>
      <c r="F2013" s="179"/>
    </row>
    <row r="2014" spans="1:6" ht="15" customHeight="1">
      <c r="A2014" s="169"/>
      <c r="B2014" s="219"/>
      <c r="C2014" s="219"/>
      <c r="D2014" s="170"/>
      <c r="E2014" s="176"/>
      <c r="F2014" s="177"/>
    </row>
    <row r="2015" spans="1:6" ht="15" customHeight="1">
      <c r="A2015" s="168"/>
      <c r="B2015" s="218"/>
      <c r="C2015" s="218"/>
      <c r="D2015" s="170"/>
      <c r="E2015" s="178"/>
      <c r="F2015" s="179"/>
    </row>
    <row r="2016" spans="1:6" ht="15" customHeight="1">
      <c r="A2016" s="169"/>
      <c r="B2016" s="219"/>
      <c r="C2016" s="219"/>
      <c r="D2016" s="170"/>
      <c r="E2016" s="176"/>
      <c r="F2016" s="177"/>
    </row>
    <row r="2017" spans="1:6" ht="15" customHeight="1">
      <c r="A2017" s="168"/>
      <c r="B2017" s="218"/>
      <c r="C2017" s="218"/>
      <c r="D2017" s="170"/>
      <c r="E2017" s="178"/>
      <c r="F2017" s="179"/>
    </row>
    <row r="2018" spans="1:6" ht="15" customHeight="1">
      <c r="A2018" s="169"/>
      <c r="B2018" s="219"/>
      <c r="C2018" s="219"/>
      <c r="D2018" s="170"/>
      <c r="E2018" s="176"/>
      <c r="F2018" s="177"/>
    </row>
    <row r="2019" spans="1:6" ht="15" customHeight="1">
      <c r="A2019" s="168"/>
      <c r="B2019" s="218"/>
      <c r="C2019" s="218"/>
      <c r="D2019" s="170"/>
      <c r="E2019" s="178"/>
      <c r="F2019" s="179"/>
    </row>
    <row r="2020" spans="1:6" ht="15" customHeight="1">
      <c r="A2020" s="169"/>
      <c r="B2020" s="219"/>
      <c r="C2020" s="219"/>
      <c r="D2020" s="170"/>
      <c r="E2020" s="176"/>
      <c r="F2020" s="177"/>
    </row>
    <row r="2021" spans="1:6" ht="15" customHeight="1">
      <c r="A2021" s="168"/>
      <c r="B2021" s="218"/>
      <c r="C2021" s="218"/>
      <c r="D2021" s="170"/>
      <c r="E2021" s="178"/>
      <c r="F2021" s="179"/>
    </row>
    <row r="2022" spans="1:6" ht="15" customHeight="1">
      <c r="A2022" s="169"/>
      <c r="B2022" s="219"/>
      <c r="C2022" s="219"/>
      <c r="D2022" s="170"/>
      <c r="E2022" s="176"/>
      <c r="F2022" s="177"/>
    </row>
    <row r="2023" spans="1:6" ht="15" customHeight="1">
      <c r="A2023" s="168"/>
      <c r="B2023" s="218"/>
      <c r="C2023" s="218"/>
      <c r="D2023" s="170"/>
      <c r="E2023" s="178"/>
      <c r="F2023" s="179"/>
    </row>
    <row r="2024" spans="1:6" ht="15" customHeight="1">
      <c r="A2024" s="169"/>
      <c r="B2024" s="219"/>
      <c r="C2024" s="219"/>
      <c r="D2024" s="170"/>
      <c r="E2024" s="176"/>
      <c r="F2024" s="177"/>
    </row>
    <row r="2025" spans="1:6" ht="15" customHeight="1">
      <c r="A2025" s="168"/>
      <c r="B2025" s="218"/>
      <c r="C2025" s="218"/>
      <c r="D2025" s="170"/>
      <c r="E2025" s="178"/>
      <c r="F2025" s="179"/>
    </row>
    <row r="2026" spans="1:6" ht="15" customHeight="1">
      <c r="A2026" s="169"/>
      <c r="B2026" s="219"/>
      <c r="C2026" s="219"/>
      <c r="D2026" s="170"/>
      <c r="E2026" s="176"/>
      <c r="F2026" s="177"/>
    </row>
    <row r="2027" spans="1:6" ht="15" customHeight="1">
      <c r="A2027" s="168"/>
      <c r="B2027" s="218"/>
      <c r="C2027" s="218"/>
      <c r="D2027" s="170"/>
      <c r="E2027" s="178"/>
      <c r="F2027" s="179"/>
    </row>
    <row r="2028" spans="1:6" ht="15" customHeight="1">
      <c r="A2028" s="169"/>
      <c r="B2028" s="219"/>
      <c r="C2028" s="219"/>
      <c r="D2028" s="170"/>
      <c r="E2028" s="176"/>
      <c r="F2028" s="177"/>
    </row>
    <row r="2029" spans="1:6" ht="15" customHeight="1">
      <c r="A2029" s="168"/>
      <c r="B2029" s="218"/>
      <c r="C2029" s="218"/>
      <c r="D2029" s="170"/>
      <c r="E2029" s="178"/>
      <c r="F2029" s="179"/>
    </row>
    <row r="2030" spans="1:6" ht="15" customHeight="1">
      <c r="A2030" s="169"/>
      <c r="B2030" s="219"/>
      <c r="C2030" s="219"/>
      <c r="D2030" s="170"/>
      <c r="E2030" s="176"/>
      <c r="F2030" s="177"/>
    </row>
    <row r="2031" spans="1:6" ht="15" customHeight="1">
      <c r="A2031" s="168"/>
      <c r="B2031" s="218"/>
      <c r="C2031" s="218"/>
      <c r="D2031" s="170"/>
      <c r="E2031" s="178"/>
      <c r="F2031" s="179"/>
    </row>
    <row r="2032" spans="1:6" ht="15" customHeight="1">
      <c r="A2032" s="169"/>
      <c r="B2032" s="219"/>
      <c r="C2032" s="219"/>
      <c r="D2032" s="170"/>
      <c r="E2032" s="176"/>
      <c r="F2032" s="177"/>
    </row>
    <row r="2033" spans="1:6" ht="15" customHeight="1">
      <c r="A2033" s="168"/>
      <c r="B2033" s="218"/>
      <c r="C2033" s="218"/>
      <c r="D2033" s="170"/>
      <c r="E2033" s="178"/>
      <c r="F2033" s="179"/>
    </row>
    <row r="2034" spans="1:6" ht="15" customHeight="1">
      <c r="A2034" s="169"/>
      <c r="B2034" s="219"/>
      <c r="C2034" s="219"/>
      <c r="D2034" s="170"/>
      <c r="E2034" s="176"/>
      <c r="F2034" s="177"/>
    </row>
    <row r="2035" spans="1:6" ht="15" customHeight="1">
      <c r="A2035" s="168"/>
      <c r="B2035" s="218"/>
      <c r="C2035" s="218"/>
      <c r="D2035" s="170"/>
      <c r="E2035" s="178"/>
      <c r="F2035" s="179"/>
    </row>
    <row r="2036" spans="1:6" ht="15" customHeight="1">
      <c r="A2036" s="169"/>
      <c r="B2036" s="219"/>
      <c r="C2036" s="219"/>
      <c r="D2036" s="170"/>
      <c r="E2036" s="176"/>
      <c r="F2036" s="177"/>
    </row>
    <row r="2037" spans="1:6" ht="15" customHeight="1">
      <c r="A2037" s="168"/>
      <c r="B2037" s="218"/>
      <c r="C2037" s="218"/>
      <c r="D2037" s="170"/>
      <c r="E2037" s="178"/>
      <c r="F2037" s="179"/>
    </row>
    <row r="2038" spans="1:6" ht="15" customHeight="1">
      <c r="A2038" s="169"/>
      <c r="B2038" s="219"/>
      <c r="C2038" s="219"/>
      <c r="D2038" s="170"/>
      <c r="E2038" s="176"/>
      <c r="F2038" s="177"/>
    </row>
    <row r="2039" spans="1:6" ht="15" customHeight="1">
      <c r="A2039" s="168"/>
      <c r="B2039" s="218"/>
      <c r="C2039" s="218"/>
      <c r="D2039" s="170"/>
      <c r="E2039" s="178"/>
      <c r="F2039" s="179"/>
    </row>
    <row r="2040" spans="1:6" ht="15" customHeight="1">
      <c r="A2040" s="169"/>
      <c r="B2040" s="219"/>
      <c r="C2040" s="219"/>
      <c r="D2040" s="170"/>
      <c r="E2040" s="176"/>
      <c r="F2040" s="177"/>
    </row>
    <row r="2041" spans="1:6" ht="15" customHeight="1">
      <c r="A2041" s="168"/>
      <c r="B2041" s="218"/>
      <c r="C2041" s="218"/>
      <c r="D2041" s="170"/>
      <c r="E2041" s="178"/>
      <c r="F2041" s="179"/>
    </row>
    <row r="2042" spans="1:6" ht="15" customHeight="1">
      <c r="A2042" s="169"/>
      <c r="B2042" s="219"/>
      <c r="C2042" s="219"/>
      <c r="D2042" s="170"/>
      <c r="E2042" s="176"/>
      <c r="F2042" s="177"/>
    </row>
    <row r="2043" spans="1:6" ht="15" customHeight="1">
      <c r="A2043" s="168"/>
      <c r="B2043" s="218"/>
      <c r="C2043" s="218"/>
      <c r="D2043" s="170"/>
      <c r="E2043" s="178"/>
      <c r="F2043" s="179"/>
    </row>
    <row r="2044" spans="1:6" ht="15" customHeight="1">
      <c r="A2044" s="169"/>
      <c r="B2044" s="219"/>
      <c r="C2044" s="219"/>
      <c r="D2044" s="170"/>
      <c r="E2044" s="176"/>
      <c r="F2044" s="177"/>
    </row>
    <row r="2045" spans="1:6" ht="15" customHeight="1">
      <c r="A2045" s="168"/>
      <c r="B2045" s="218"/>
      <c r="C2045" s="218"/>
      <c r="D2045" s="170"/>
      <c r="E2045" s="178"/>
      <c r="F2045" s="179"/>
    </row>
    <row r="2046" spans="1:6" ht="15" customHeight="1">
      <c r="A2046" s="169"/>
      <c r="B2046" s="219"/>
      <c r="C2046" s="219"/>
      <c r="D2046" s="170"/>
      <c r="E2046" s="176"/>
      <c r="F2046" s="177"/>
    </row>
    <row r="2047" spans="1:6" ht="15" customHeight="1">
      <c r="A2047" s="168"/>
      <c r="B2047" s="218"/>
      <c r="C2047" s="218"/>
      <c r="D2047" s="170"/>
      <c r="E2047" s="178"/>
      <c r="F2047" s="179"/>
    </row>
    <row r="2048" spans="1:6" ht="15" customHeight="1">
      <c r="A2048" s="169"/>
      <c r="B2048" s="219"/>
      <c r="C2048" s="219"/>
      <c r="D2048" s="170"/>
      <c r="E2048" s="176"/>
      <c r="F2048" s="177"/>
    </row>
    <row r="2049" spans="1:6" ht="15" customHeight="1">
      <c r="A2049" s="168"/>
      <c r="B2049" s="218"/>
      <c r="C2049" s="218"/>
      <c r="D2049" s="170"/>
      <c r="E2049" s="178"/>
      <c r="F2049" s="179"/>
    </row>
    <row r="2050" spans="1:6" ht="15" customHeight="1">
      <c r="A2050" s="169"/>
      <c r="B2050" s="219"/>
      <c r="C2050" s="219"/>
      <c r="D2050" s="170"/>
      <c r="E2050" s="176"/>
      <c r="F2050" s="177"/>
    </row>
    <row r="2051" spans="1:6" ht="15" customHeight="1">
      <c r="A2051" s="168"/>
      <c r="B2051" s="218"/>
      <c r="C2051" s="218"/>
      <c r="D2051" s="170"/>
      <c r="E2051" s="178"/>
      <c r="F2051" s="179"/>
    </row>
    <row r="2052" spans="1:6" ht="15" customHeight="1">
      <c r="A2052" s="169"/>
      <c r="B2052" s="219"/>
      <c r="C2052" s="219"/>
      <c r="D2052" s="170"/>
      <c r="E2052" s="176"/>
      <c r="F2052" s="177"/>
    </row>
    <row r="2053" spans="1:6" ht="15" customHeight="1">
      <c r="A2053" s="168"/>
      <c r="B2053" s="218"/>
      <c r="C2053" s="218"/>
      <c r="D2053" s="170"/>
      <c r="E2053" s="178"/>
      <c r="F2053" s="179"/>
    </row>
    <row r="2054" spans="1:6" ht="15" customHeight="1">
      <c r="A2054" s="169"/>
      <c r="B2054" s="219"/>
      <c r="C2054" s="219"/>
      <c r="D2054" s="170"/>
      <c r="E2054" s="176"/>
      <c r="F2054" s="177"/>
    </row>
    <row r="2055" spans="1:6" ht="15" customHeight="1">
      <c r="A2055" s="168"/>
      <c r="B2055" s="218"/>
      <c r="C2055" s="218"/>
      <c r="D2055" s="170"/>
      <c r="E2055" s="178"/>
      <c r="F2055" s="179"/>
    </row>
    <row r="2056" spans="1:6" ht="15" customHeight="1">
      <c r="A2056" s="169"/>
      <c r="B2056" s="219"/>
      <c r="C2056" s="219"/>
      <c r="D2056" s="170"/>
      <c r="E2056" s="176"/>
      <c r="F2056" s="177"/>
    </row>
    <row r="2057" spans="1:6" ht="15" customHeight="1">
      <c r="A2057" s="168"/>
      <c r="B2057" s="218"/>
      <c r="C2057" s="218"/>
      <c r="D2057" s="170"/>
      <c r="E2057" s="178"/>
      <c r="F2057" s="179"/>
    </row>
    <row r="2058" spans="1:6" ht="15" customHeight="1">
      <c r="A2058" s="169"/>
      <c r="B2058" s="219"/>
      <c r="C2058" s="219"/>
      <c r="D2058" s="170"/>
      <c r="E2058" s="176"/>
      <c r="F2058" s="177"/>
    </row>
    <row r="2059" spans="1:6" ht="15" customHeight="1">
      <c r="A2059" s="168"/>
      <c r="B2059" s="218"/>
      <c r="C2059" s="218"/>
      <c r="D2059" s="170"/>
      <c r="E2059" s="178"/>
      <c r="F2059" s="179"/>
    </row>
    <row r="2060" spans="1:6" ht="15" customHeight="1">
      <c r="A2060" s="169"/>
      <c r="B2060" s="219"/>
      <c r="C2060" s="219"/>
      <c r="D2060" s="170"/>
      <c r="E2060" s="176"/>
      <c r="F2060" s="177"/>
    </row>
    <row r="2061" spans="1:6" ht="15" customHeight="1">
      <c r="A2061" s="168"/>
      <c r="B2061" s="218"/>
      <c r="C2061" s="218"/>
      <c r="D2061" s="170"/>
      <c r="E2061" s="178"/>
      <c r="F2061" s="179"/>
    </row>
    <row r="2062" spans="1:6" ht="15" customHeight="1">
      <c r="A2062" s="169"/>
      <c r="B2062" s="219"/>
      <c r="C2062" s="219"/>
      <c r="D2062" s="170"/>
      <c r="E2062" s="176"/>
      <c r="F2062" s="177"/>
    </row>
    <row r="2063" spans="1:6" ht="15" customHeight="1">
      <c r="A2063" s="168"/>
      <c r="B2063" s="218"/>
      <c r="C2063" s="218"/>
      <c r="D2063" s="170"/>
      <c r="E2063" s="178"/>
      <c r="F2063" s="179"/>
    </row>
    <row r="2064" spans="1:6" ht="15" customHeight="1">
      <c r="A2064" s="169"/>
      <c r="B2064" s="219"/>
      <c r="C2064" s="219"/>
      <c r="D2064" s="170"/>
      <c r="E2064" s="176"/>
      <c r="F2064" s="177"/>
    </row>
    <row r="2065" spans="1:6" ht="15" customHeight="1">
      <c r="A2065" s="168"/>
      <c r="B2065" s="218"/>
      <c r="C2065" s="218"/>
      <c r="D2065" s="170"/>
      <c r="E2065" s="178"/>
      <c r="F2065" s="179"/>
    </row>
    <row r="2066" spans="1:6" ht="15" customHeight="1">
      <c r="A2066" s="169"/>
      <c r="B2066" s="219"/>
      <c r="C2066" s="219"/>
      <c r="D2066" s="170"/>
      <c r="E2066" s="176"/>
      <c r="F2066" s="177"/>
    </row>
    <row r="2067" spans="1:6" ht="15" customHeight="1">
      <c r="A2067" s="168"/>
      <c r="B2067" s="218"/>
      <c r="C2067" s="218"/>
      <c r="D2067" s="170"/>
      <c r="E2067" s="178"/>
      <c r="F2067" s="179"/>
    </row>
    <row r="2068" spans="1:6" ht="15" customHeight="1">
      <c r="A2068" s="169"/>
      <c r="B2068" s="219"/>
      <c r="C2068" s="219"/>
      <c r="D2068" s="170"/>
      <c r="E2068" s="176"/>
      <c r="F2068" s="177"/>
    </row>
    <row r="2069" spans="1:6" ht="15" customHeight="1">
      <c r="A2069" s="168"/>
      <c r="B2069" s="218"/>
      <c r="C2069" s="218"/>
      <c r="D2069" s="170"/>
      <c r="E2069" s="178"/>
      <c r="F2069" s="179"/>
    </row>
    <row r="2070" spans="1:6" ht="15" customHeight="1">
      <c r="A2070" s="169"/>
      <c r="B2070" s="219"/>
      <c r="C2070" s="219"/>
      <c r="D2070" s="170"/>
      <c r="E2070" s="176"/>
      <c r="F2070" s="177"/>
    </row>
    <row r="2071" spans="1:6" ht="15" customHeight="1">
      <c r="A2071" s="168"/>
      <c r="B2071" s="218"/>
      <c r="C2071" s="218"/>
      <c r="D2071" s="170"/>
      <c r="E2071" s="178"/>
      <c r="F2071" s="179"/>
    </row>
    <row r="2072" spans="1:6" ht="15" customHeight="1">
      <c r="A2072" s="169"/>
      <c r="B2072" s="219"/>
      <c r="C2072" s="219"/>
      <c r="D2072" s="170"/>
      <c r="E2072" s="176"/>
      <c r="F2072" s="177"/>
    </row>
    <row r="2073" spans="1:6" ht="15" customHeight="1">
      <c r="A2073" s="168"/>
      <c r="B2073" s="218"/>
      <c r="C2073" s="218"/>
      <c r="D2073" s="170"/>
      <c r="E2073" s="178"/>
      <c r="F2073" s="179"/>
    </row>
    <row r="2074" spans="1:6" ht="15" customHeight="1">
      <c r="A2074" s="169"/>
      <c r="B2074" s="219"/>
      <c r="C2074" s="219"/>
      <c r="D2074" s="170"/>
      <c r="E2074" s="176"/>
      <c r="F2074" s="177"/>
    </row>
    <row r="2075" spans="1:6" ht="15" customHeight="1">
      <c r="A2075" s="168"/>
      <c r="B2075" s="218"/>
      <c r="C2075" s="218"/>
      <c r="D2075" s="170"/>
      <c r="E2075" s="178"/>
      <c r="F2075" s="179"/>
    </row>
    <row r="2076" spans="1:6" ht="15" customHeight="1">
      <c r="A2076" s="169"/>
      <c r="B2076" s="219"/>
      <c r="C2076" s="219"/>
      <c r="D2076" s="170"/>
      <c r="E2076" s="176"/>
      <c r="F2076" s="177"/>
    </row>
    <row r="2077" spans="1:6" ht="15" customHeight="1">
      <c r="A2077" s="168"/>
      <c r="B2077" s="218"/>
      <c r="C2077" s="218"/>
      <c r="D2077" s="170"/>
      <c r="E2077" s="178"/>
      <c r="F2077" s="179"/>
    </row>
    <row r="2078" spans="1:6" ht="15" customHeight="1">
      <c r="A2078" s="169"/>
      <c r="B2078" s="219"/>
      <c r="C2078" s="219"/>
      <c r="D2078" s="170"/>
      <c r="E2078" s="176"/>
      <c r="F2078" s="177"/>
    </row>
    <row r="2079" spans="1:6" ht="15" customHeight="1">
      <c r="A2079" s="168"/>
      <c r="B2079" s="218"/>
      <c r="C2079" s="218"/>
      <c r="D2079" s="170"/>
      <c r="E2079" s="178"/>
      <c r="F2079" s="179"/>
    </row>
    <row r="2080" spans="1:6" ht="15" customHeight="1">
      <c r="A2080" s="169"/>
      <c r="B2080" s="219"/>
      <c r="C2080" s="219"/>
      <c r="D2080" s="170"/>
      <c r="E2080" s="176"/>
      <c r="F2080" s="177"/>
    </row>
    <row r="2081" spans="1:6" ht="15" customHeight="1">
      <c r="A2081" s="168"/>
      <c r="B2081" s="218"/>
      <c r="C2081" s="218"/>
      <c r="D2081" s="170"/>
      <c r="E2081" s="178"/>
      <c r="F2081" s="179"/>
    </row>
    <row r="2082" spans="1:6" ht="15" customHeight="1">
      <c r="A2082" s="169"/>
      <c r="B2082" s="219"/>
      <c r="C2082" s="219"/>
      <c r="D2082" s="170"/>
      <c r="E2082" s="176"/>
      <c r="F2082" s="177"/>
    </row>
    <row r="2083" spans="1:6" ht="15" customHeight="1">
      <c r="A2083" s="168"/>
      <c r="B2083" s="218"/>
      <c r="C2083" s="218"/>
      <c r="D2083" s="170"/>
      <c r="E2083" s="178"/>
      <c r="F2083" s="179"/>
    </row>
    <row r="2084" spans="1:6" ht="15" customHeight="1">
      <c r="A2084" s="169"/>
      <c r="B2084" s="219"/>
      <c r="C2084" s="219"/>
      <c r="D2084" s="170"/>
      <c r="E2084" s="176"/>
      <c r="F2084" s="177"/>
    </row>
    <row r="2085" spans="1:6" ht="15" customHeight="1">
      <c r="A2085" s="168"/>
      <c r="B2085" s="218"/>
      <c r="C2085" s="218"/>
      <c r="D2085" s="170"/>
      <c r="E2085" s="178"/>
      <c r="F2085" s="179"/>
    </row>
    <row r="2086" spans="1:6" ht="15" customHeight="1">
      <c r="A2086" s="169"/>
      <c r="B2086" s="219"/>
      <c r="C2086" s="219"/>
      <c r="D2086" s="170"/>
      <c r="E2086" s="176"/>
      <c r="F2086" s="177"/>
    </row>
    <row r="2087" spans="1:6" ht="15" customHeight="1">
      <c r="A2087" s="168"/>
      <c r="B2087" s="218"/>
      <c r="C2087" s="218"/>
      <c r="D2087" s="170"/>
      <c r="E2087" s="178"/>
      <c r="F2087" s="179"/>
    </row>
    <row r="2088" spans="1:6" ht="15" customHeight="1">
      <c r="A2088" s="169"/>
      <c r="B2088" s="219"/>
      <c r="C2088" s="219"/>
      <c r="D2088" s="170"/>
      <c r="E2088" s="176"/>
      <c r="F2088" s="177"/>
    </row>
    <row r="2089" spans="1:6" ht="15" customHeight="1">
      <c r="A2089" s="168"/>
      <c r="B2089" s="218"/>
      <c r="C2089" s="218"/>
      <c r="D2089" s="170"/>
      <c r="E2089" s="178"/>
      <c r="F2089" s="179"/>
    </row>
    <row r="2090" spans="1:6" ht="15" customHeight="1">
      <c r="A2090" s="169"/>
      <c r="B2090" s="219"/>
      <c r="C2090" s="219"/>
      <c r="D2090" s="170"/>
      <c r="E2090" s="176"/>
      <c r="F2090" s="177"/>
    </row>
    <row r="2091" spans="1:6" ht="15" customHeight="1">
      <c r="A2091" s="168"/>
      <c r="B2091" s="218"/>
      <c r="C2091" s="218"/>
      <c r="D2091" s="170"/>
      <c r="E2091" s="178"/>
      <c r="F2091" s="179"/>
    </row>
    <row r="2092" spans="1:6" ht="15" customHeight="1">
      <c r="A2092" s="169"/>
      <c r="B2092" s="219"/>
      <c r="C2092" s="219"/>
      <c r="D2092" s="170"/>
      <c r="E2092" s="176"/>
      <c r="F2092" s="177"/>
    </row>
    <row r="2093" spans="1:6" ht="15" customHeight="1">
      <c r="A2093" s="168"/>
      <c r="B2093" s="218"/>
      <c r="C2093" s="218"/>
      <c r="D2093" s="170"/>
      <c r="E2093" s="178"/>
      <c r="F2093" s="179"/>
    </row>
    <row r="2094" spans="1:6" ht="15" customHeight="1">
      <c r="A2094" s="169"/>
      <c r="B2094" s="219"/>
      <c r="C2094" s="219"/>
      <c r="D2094" s="170"/>
      <c r="E2094" s="176"/>
      <c r="F2094" s="177"/>
    </row>
    <row r="2095" spans="1:6" ht="15" customHeight="1">
      <c r="A2095" s="168"/>
      <c r="B2095" s="218"/>
      <c r="C2095" s="218"/>
      <c r="D2095" s="170"/>
      <c r="E2095" s="178"/>
      <c r="F2095" s="179"/>
    </row>
    <row r="2096" spans="1:6" ht="15" customHeight="1">
      <c r="A2096" s="169"/>
      <c r="B2096" s="219"/>
      <c r="C2096" s="219"/>
      <c r="D2096" s="170"/>
      <c r="E2096" s="176"/>
      <c r="F2096" s="177"/>
    </row>
    <row r="2097" spans="1:6" ht="15" customHeight="1">
      <c r="A2097" s="168"/>
      <c r="B2097" s="218"/>
      <c r="C2097" s="218"/>
      <c r="D2097" s="170"/>
      <c r="E2097" s="178"/>
      <c r="F2097" s="179"/>
    </row>
    <row r="2098" spans="1:6" ht="15" customHeight="1">
      <c r="A2098" s="169"/>
      <c r="B2098" s="219"/>
      <c r="C2098" s="219"/>
      <c r="D2098" s="170"/>
      <c r="E2098" s="176"/>
      <c r="F2098" s="177"/>
    </row>
    <row r="2099" spans="1:6" ht="15" customHeight="1">
      <c r="A2099" s="168"/>
      <c r="B2099" s="218"/>
      <c r="C2099" s="218"/>
      <c r="D2099" s="170"/>
      <c r="E2099" s="178"/>
      <c r="F2099" s="179"/>
    </row>
    <row r="2100" spans="1:6" ht="15" customHeight="1">
      <c r="A2100" s="169"/>
      <c r="B2100" s="219"/>
      <c r="C2100" s="219"/>
      <c r="D2100" s="170"/>
      <c r="E2100" s="176"/>
      <c r="F2100" s="177"/>
    </row>
    <row r="2101" spans="1:6" ht="15" customHeight="1">
      <c r="A2101" s="168"/>
      <c r="B2101" s="218"/>
      <c r="C2101" s="218"/>
      <c r="D2101" s="170"/>
      <c r="E2101" s="178"/>
      <c r="F2101" s="179"/>
    </row>
    <row r="2102" spans="1:6" ht="15" customHeight="1">
      <c r="A2102" s="169"/>
      <c r="B2102" s="219"/>
      <c r="C2102" s="219"/>
      <c r="D2102" s="170"/>
      <c r="E2102" s="176"/>
      <c r="F2102" s="177"/>
    </row>
    <row r="2103" spans="1:6" ht="15" customHeight="1">
      <c r="A2103" s="168"/>
      <c r="B2103" s="218"/>
      <c r="C2103" s="218"/>
      <c r="D2103" s="170"/>
      <c r="E2103" s="178"/>
      <c r="F2103" s="179"/>
    </row>
    <row r="2104" spans="1:6" ht="15" customHeight="1">
      <c r="A2104" s="169"/>
      <c r="B2104" s="219"/>
      <c r="C2104" s="219"/>
      <c r="D2104" s="170"/>
      <c r="E2104" s="176"/>
      <c r="F2104" s="177"/>
    </row>
    <row r="2105" spans="1:6" ht="15" customHeight="1">
      <c r="A2105" s="168"/>
      <c r="B2105" s="218"/>
      <c r="C2105" s="218"/>
      <c r="D2105" s="170"/>
      <c r="E2105" s="178"/>
      <c r="F2105" s="179"/>
    </row>
    <row r="2106" spans="1:6" ht="15" customHeight="1">
      <c r="A2106" s="169"/>
      <c r="B2106" s="219"/>
      <c r="C2106" s="219"/>
      <c r="D2106" s="170"/>
      <c r="E2106" s="176"/>
      <c r="F2106" s="177"/>
    </row>
    <row r="2107" spans="1:6" ht="15" customHeight="1">
      <c r="A2107" s="168"/>
      <c r="B2107" s="218"/>
      <c r="C2107" s="218"/>
      <c r="D2107" s="170"/>
      <c r="E2107" s="178"/>
      <c r="F2107" s="179"/>
    </row>
    <row r="2108" spans="1:6" ht="15" customHeight="1">
      <c r="A2108" s="169"/>
      <c r="B2108" s="219"/>
      <c r="C2108" s="219"/>
      <c r="D2108" s="170"/>
      <c r="E2108" s="176"/>
      <c r="F2108" s="177"/>
    </row>
    <row r="2109" spans="1:6" ht="15" customHeight="1">
      <c r="A2109" s="168"/>
      <c r="B2109" s="218"/>
      <c r="C2109" s="218"/>
      <c r="D2109" s="170"/>
      <c r="E2109" s="178"/>
      <c r="F2109" s="179"/>
    </row>
    <row r="2110" spans="1:6" ht="15" customHeight="1">
      <c r="A2110" s="169"/>
      <c r="B2110" s="219"/>
      <c r="C2110" s="219"/>
      <c r="D2110" s="170"/>
      <c r="E2110" s="176"/>
      <c r="F2110" s="177"/>
    </row>
    <row r="2111" spans="1:6" ht="15" customHeight="1">
      <c r="A2111" s="168"/>
      <c r="B2111" s="218"/>
      <c r="C2111" s="218"/>
      <c r="D2111" s="170"/>
      <c r="E2111" s="178"/>
      <c r="F2111" s="179"/>
    </row>
    <row r="2112" spans="1:6" ht="15" customHeight="1">
      <c r="A2112" s="169"/>
      <c r="B2112" s="219"/>
      <c r="C2112" s="219"/>
      <c r="D2112" s="170"/>
      <c r="E2112" s="176"/>
      <c r="F2112" s="177"/>
    </row>
    <row r="2113" spans="1:6" ht="15" customHeight="1">
      <c r="A2113" s="168"/>
      <c r="B2113" s="218"/>
      <c r="C2113" s="218"/>
      <c r="D2113" s="170"/>
      <c r="E2113" s="178"/>
      <c r="F2113" s="179"/>
    </row>
    <row r="2114" spans="1:6" ht="15" customHeight="1">
      <c r="A2114" s="169"/>
      <c r="B2114" s="219"/>
      <c r="C2114" s="219"/>
      <c r="D2114" s="170"/>
      <c r="E2114" s="176"/>
      <c r="F2114" s="177"/>
    </row>
    <row r="2115" spans="1:6" ht="15" customHeight="1">
      <c r="A2115" s="168"/>
      <c r="B2115" s="218"/>
      <c r="C2115" s="218"/>
      <c r="D2115" s="170"/>
      <c r="E2115" s="178"/>
      <c r="F2115" s="179"/>
    </row>
    <row r="2116" spans="1:6" ht="15" customHeight="1">
      <c r="A2116" s="169"/>
      <c r="B2116" s="219"/>
      <c r="C2116" s="219"/>
      <c r="D2116" s="170"/>
      <c r="E2116" s="176"/>
      <c r="F2116" s="177"/>
    </row>
    <row r="2117" spans="1:6" ht="15" customHeight="1">
      <c r="A2117" s="168"/>
      <c r="B2117" s="218"/>
      <c r="C2117" s="218"/>
      <c r="D2117" s="170"/>
      <c r="E2117" s="178"/>
      <c r="F2117" s="179"/>
    </row>
    <row r="2118" spans="1:6" ht="15" customHeight="1">
      <c r="A2118" s="169"/>
      <c r="B2118" s="219"/>
      <c r="C2118" s="219"/>
      <c r="D2118" s="170"/>
      <c r="E2118" s="176"/>
      <c r="F2118" s="177"/>
    </row>
    <row r="2119" spans="1:6" ht="15" customHeight="1">
      <c r="A2119" s="168"/>
      <c r="B2119" s="218"/>
      <c r="C2119" s="218"/>
      <c r="D2119" s="170"/>
      <c r="E2119" s="178"/>
      <c r="F2119" s="179"/>
    </row>
    <row r="2120" spans="1:6" ht="15" customHeight="1">
      <c r="A2120" s="169"/>
      <c r="B2120" s="219"/>
      <c r="C2120" s="219"/>
      <c r="D2120" s="170"/>
      <c r="E2120" s="176"/>
      <c r="F2120" s="177"/>
    </row>
    <row r="2121" spans="1:6" ht="15" customHeight="1">
      <c r="A2121" s="168"/>
      <c r="B2121" s="218"/>
      <c r="C2121" s="218"/>
      <c r="D2121" s="170"/>
      <c r="E2121" s="178"/>
      <c r="F2121" s="179"/>
    </row>
    <row r="2122" spans="1:6" ht="15" customHeight="1">
      <c r="A2122" s="169"/>
      <c r="B2122" s="219"/>
      <c r="C2122" s="219"/>
      <c r="D2122" s="170"/>
      <c r="E2122" s="176"/>
      <c r="F2122" s="177"/>
    </row>
    <row r="2123" spans="1:6" ht="15" customHeight="1">
      <c r="A2123" s="168"/>
      <c r="B2123" s="218"/>
      <c r="C2123" s="218"/>
      <c r="D2123" s="170"/>
      <c r="E2123" s="178"/>
      <c r="F2123" s="179"/>
    </row>
    <row r="2124" spans="1:6" ht="15" customHeight="1">
      <c r="A2124" s="169"/>
      <c r="B2124" s="219"/>
      <c r="C2124" s="219"/>
      <c r="D2124" s="170"/>
      <c r="E2124" s="176"/>
      <c r="F2124" s="177"/>
    </row>
    <row r="2125" spans="1:6" ht="15" customHeight="1">
      <c r="A2125" s="168"/>
      <c r="B2125" s="218"/>
      <c r="C2125" s="218"/>
      <c r="D2125" s="170"/>
      <c r="E2125" s="178"/>
      <c r="F2125" s="179"/>
    </row>
    <row r="2126" spans="1:6" ht="15" customHeight="1">
      <c r="A2126" s="169"/>
      <c r="B2126" s="219"/>
      <c r="C2126" s="219"/>
      <c r="D2126" s="170"/>
      <c r="E2126" s="176"/>
      <c r="F2126" s="177"/>
    </row>
    <row r="2127" spans="1:6" ht="15" customHeight="1">
      <c r="A2127" s="168"/>
      <c r="B2127" s="218"/>
      <c r="C2127" s="218"/>
      <c r="D2127" s="170"/>
      <c r="E2127" s="178"/>
      <c r="F2127" s="179"/>
    </row>
    <row r="2128" spans="1:6" ht="15" customHeight="1">
      <c r="A2128" s="169"/>
      <c r="B2128" s="219"/>
      <c r="C2128" s="219"/>
      <c r="D2128" s="170"/>
      <c r="E2128" s="176"/>
      <c r="F2128" s="177"/>
    </row>
    <row r="2129" spans="1:6" ht="15" customHeight="1">
      <c r="A2129" s="168"/>
      <c r="B2129" s="218"/>
      <c r="C2129" s="218"/>
      <c r="D2129" s="170"/>
      <c r="E2129" s="178"/>
      <c r="F2129" s="179"/>
    </row>
    <row r="2130" spans="1:6" ht="15" customHeight="1">
      <c r="A2130" s="169"/>
      <c r="B2130" s="219"/>
      <c r="C2130" s="219"/>
      <c r="D2130" s="170"/>
      <c r="E2130" s="176"/>
      <c r="F2130" s="177"/>
    </row>
    <row r="2131" spans="1:6" ht="15" customHeight="1">
      <c r="A2131" s="168"/>
      <c r="B2131" s="218"/>
      <c r="C2131" s="218"/>
      <c r="D2131" s="170"/>
      <c r="E2131" s="178"/>
      <c r="F2131" s="179"/>
    </row>
    <row r="2132" spans="1:6" ht="15" customHeight="1">
      <c r="A2132" s="169"/>
      <c r="B2132" s="219"/>
      <c r="C2132" s="219"/>
      <c r="D2132" s="170"/>
      <c r="E2132" s="176"/>
      <c r="F2132" s="177"/>
    </row>
    <row r="2133" spans="1:6" ht="15" customHeight="1">
      <c r="A2133" s="168"/>
      <c r="B2133" s="218"/>
      <c r="C2133" s="218"/>
      <c r="D2133" s="170"/>
      <c r="E2133" s="178"/>
      <c r="F2133" s="179"/>
    </row>
    <row r="2134" spans="1:6" ht="15" customHeight="1">
      <c r="A2134" s="169"/>
      <c r="B2134" s="219"/>
      <c r="C2134" s="219"/>
      <c r="D2134" s="170"/>
      <c r="E2134" s="176"/>
      <c r="F2134" s="177"/>
    </row>
    <row r="2135" spans="1:6" ht="15" customHeight="1">
      <c r="A2135" s="168"/>
      <c r="B2135" s="218"/>
      <c r="C2135" s="218"/>
      <c r="D2135" s="170"/>
      <c r="E2135" s="178"/>
      <c r="F2135" s="179"/>
    </row>
    <row r="2136" spans="1:6" ht="15" customHeight="1">
      <c r="A2136" s="169"/>
      <c r="B2136" s="219"/>
      <c r="C2136" s="219"/>
      <c r="D2136" s="170"/>
      <c r="E2136" s="176"/>
      <c r="F2136" s="177"/>
    </row>
    <row r="2137" spans="1:6" ht="15" customHeight="1">
      <c r="A2137" s="168"/>
      <c r="B2137" s="218"/>
      <c r="C2137" s="218"/>
      <c r="D2137" s="170"/>
      <c r="E2137" s="178"/>
      <c r="F2137" s="179"/>
    </row>
    <row r="2138" spans="1:6" ht="15" customHeight="1">
      <c r="A2138" s="169"/>
      <c r="B2138" s="219"/>
      <c r="C2138" s="219"/>
      <c r="D2138" s="170"/>
      <c r="E2138" s="176"/>
      <c r="F2138" s="177"/>
    </row>
    <row r="2139" spans="1:6" ht="15" customHeight="1">
      <c r="A2139" s="168"/>
      <c r="B2139" s="218"/>
      <c r="C2139" s="218"/>
      <c r="D2139" s="170"/>
      <c r="E2139" s="178"/>
      <c r="F2139" s="179"/>
    </row>
    <row r="2140" spans="1:6" ht="15" customHeight="1">
      <c r="A2140" s="169"/>
      <c r="B2140" s="219"/>
      <c r="C2140" s="219"/>
      <c r="D2140" s="170"/>
      <c r="E2140" s="176"/>
      <c r="F2140" s="177"/>
    </row>
    <row r="2141" spans="1:6" ht="15" customHeight="1">
      <c r="A2141" s="168"/>
      <c r="B2141" s="218"/>
      <c r="C2141" s="218"/>
      <c r="D2141" s="170"/>
      <c r="E2141" s="178"/>
      <c r="F2141" s="179"/>
    </row>
    <row r="2142" spans="1:6" ht="15" customHeight="1">
      <c r="A2142" s="169"/>
      <c r="B2142" s="219"/>
      <c r="C2142" s="219"/>
      <c r="D2142" s="170"/>
      <c r="E2142" s="176"/>
      <c r="F2142" s="177"/>
    </row>
    <row r="2143" spans="1:6" ht="15" customHeight="1">
      <c r="A2143" s="168"/>
      <c r="B2143" s="218"/>
      <c r="C2143" s="218"/>
      <c r="D2143" s="170"/>
      <c r="E2143" s="178"/>
      <c r="F2143" s="179"/>
    </row>
    <row r="2144" spans="1:6" ht="15" customHeight="1">
      <c r="A2144" s="169"/>
      <c r="B2144" s="219"/>
      <c r="C2144" s="219"/>
      <c r="D2144" s="170"/>
      <c r="E2144" s="176"/>
      <c r="F2144" s="177"/>
    </row>
    <row r="2145" spans="1:6" ht="15" customHeight="1">
      <c r="A2145" s="168"/>
      <c r="B2145" s="218"/>
      <c r="C2145" s="218"/>
      <c r="D2145" s="170"/>
      <c r="E2145" s="178"/>
      <c r="F2145" s="179"/>
    </row>
    <row r="2146" spans="1:6" ht="15" customHeight="1">
      <c r="A2146" s="169"/>
      <c r="B2146" s="219"/>
      <c r="C2146" s="219"/>
      <c r="D2146" s="170"/>
      <c r="E2146" s="176"/>
      <c r="F2146" s="177"/>
    </row>
    <row r="2147" spans="1:6" ht="15" customHeight="1">
      <c r="A2147" s="168"/>
      <c r="B2147" s="218"/>
      <c r="C2147" s="218"/>
      <c r="D2147" s="170"/>
      <c r="E2147" s="178"/>
      <c r="F2147" s="179"/>
    </row>
    <row r="2148" spans="1:6" ht="15" customHeight="1">
      <c r="A2148" s="169"/>
      <c r="B2148" s="219"/>
      <c r="C2148" s="219"/>
      <c r="D2148" s="170"/>
      <c r="E2148" s="176"/>
      <c r="F2148" s="177"/>
    </row>
    <row r="2149" spans="1:6" ht="15" customHeight="1">
      <c r="A2149" s="168"/>
      <c r="B2149" s="218"/>
      <c r="C2149" s="218"/>
      <c r="D2149" s="170"/>
      <c r="E2149" s="178"/>
      <c r="F2149" s="179"/>
    </row>
    <row r="2150" spans="1:6" ht="15" customHeight="1">
      <c r="A2150" s="169"/>
      <c r="B2150" s="219"/>
      <c r="C2150" s="219"/>
      <c r="D2150" s="170"/>
      <c r="E2150" s="176"/>
      <c r="F2150" s="177"/>
    </row>
    <row r="2151" spans="1:6" ht="15" customHeight="1">
      <c r="A2151" s="168"/>
      <c r="B2151" s="218"/>
      <c r="C2151" s="218"/>
      <c r="D2151" s="170"/>
      <c r="E2151" s="178"/>
      <c r="F2151" s="179"/>
    </row>
    <row r="2152" spans="1:6" ht="15" customHeight="1">
      <c r="A2152" s="169"/>
      <c r="B2152" s="219"/>
      <c r="C2152" s="219"/>
      <c r="D2152" s="170"/>
      <c r="E2152" s="176"/>
      <c r="F2152" s="177"/>
    </row>
    <row r="2153" spans="1:6" ht="15" customHeight="1">
      <c r="A2153" s="168"/>
      <c r="B2153" s="218"/>
      <c r="C2153" s="218"/>
      <c r="D2153" s="170"/>
      <c r="E2153" s="178"/>
      <c r="F2153" s="179"/>
    </row>
    <row r="2154" spans="1:6" ht="15" customHeight="1">
      <c r="A2154" s="169"/>
      <c r="B2154" s="219"/>
      <c r="C2154" s="219"/>
      <c r="D2154" s="170"/>
      <c r="E2154" s="176"/>
      <c r="F2154" s="177"/>
    </row>
    <row r="2155" spans="1:6" ht="15" customHeight="1">
      <c r="A2155" s="168"/>
      <c r="B2155" s="218"/>
      <c r="C2155" s="218"/>
      <c r="D2155" s="170"/>
      <c r="E2155" s="178"/>
      <c r="F2155" s="179"/>
    </row>
    <row r="2156" spans="1:6" ht="15" customHeight="1">
      <c r="A2156" s="169"/>
      <c r="B2156" s="219"/>
      <c r="C2156" s="219"/>
      <c r="D2156" s="170"/>
      <c r="E2156" s="176"/>
      <c r="F2156" s="177"/>
    </row>
    <row r="2157" spans="1:6" ht="15" customHeight="1">
      <c r="A2157" s="168"/>
      <c r="B2157" s="218"/>
      <c r="C2157" s="218"/>
      <c r="D2157" s="170"/>
      <c r="E2157" s="178"/>
      <c r="F2157" s="179"/>
    </row>
    <row r="2158" spans="1:6" ht="15" customHeight="1">
      <c r="A2158" s="169"/>
      <c r="B2158" s="219"/>
      <c r="C2158" s="219"/>
      <c r="D2158" s="170"/>
      <c r="E2158" s="176"/>
      <c r="F2158" s="177"/>
    </row>
    <row r="2159" spans="1:6" ht="15" customHeight="1">
      <c r="A2159" s="168"/>
      <c r="B2159" s="218"/>
      <c r="C2159" s="218"/>
      <c r="D2159" s="170"/>
      <c r="E2159" s="178"/>
      <c r="F2159" s="179"/>
    </row>
    <row r="2160" spans="1:6" ht="15" customHeight="1">
      <c r="A2160" s="169"/>
      <c r="B2160" s="219"/>
      <c r="C2160" s="219"/>
      <c r="D2160" s="170"/>
      <c r="E2160" s="176"/>
      <c r="F2160" s="177"/>
    </row>
    <row r="2161" spans="1:6" ht="15" customHeight="1">
      <c r="A2161" s="168"/>
      <c r="B2161" s="218"/>
      <c r="C2161" s="218"/>
      <c r="D2161" s="170"/>
      <c r="E2161" s="178"/>
      <c r="F2161" s="179"/>
    </row>
    <row r="2162" spans="1:6" ht="15" customHeight="1">
      <c r="A2162" s="169"/>
      <c r="B2162" s="219"/>
      <c r="C2162" s="219"/>
      <c r="D2162" s="170"/>
      <c r="E2162" s="176"/>
      <c r="F2162" s="177"/>
    </row>
    <row r="2163" spans="1:6" ht="15" customHeight="1">
      <c r="A2163" s="168"/>
      <c r="B2163" s="218"/>
      <c r="C2163" s="218"/>
      <c r="D2163" s="170"/>
      <c r="E2163" s="178"/>
      <c r="F2163" s="179"/>
    </row>
    <row r="2164" spans="1:6" ht="15" customHeight="1">
      <c r="A2164" s="169"/>
      <c r="B2164" s="219"/>
      <c r="C2164" s="219"/>
      <c r="D2164" s="170"/>
      <c r="E2164" s="176"/>
      <c r="F2164" s="177"/>
    </row>
    <row r="2165" spans="1:6" ht="15" customHeight="1">
      <c r="A2165" s="168"/>
      <c r="B2165" s="218"/>
      <c r="C2165" s="218"/>
      <c r="D2165" s="170"/>
      <c r="E2165" s="178"/>
      <c r="F2165" s="179"/>
    </row>
    <row r="2166" spans="1:6" ht="15" customHeight="1">
      <c r="A2166" s="169"/>
      <c r="B2166" s="219"/>
      <c r="C2166" s="219"/>
      <c r="D2166" s="170"/>
      <c r="E2166" s="176"/>
      <c r="F2166" s="177"/>
    </row>
    <row r="2167" spans="1:6" ht="15" customHeight="1">
      <c r="A2167" s="168"/>
      <c r="B2167" s="218"/>
      <c r="C2167" s="218"/>
      <c r="D2167" s="170"/>
      <c r="E2167" s="178"/>
      <c r="F2167" s="179"/>
    </row>
    <row r="2168" spans="1:6" ht="15" customHeight="1">
      <c r="A2168" s="169"/>
      <c r="B2168" s="219"/>
      <c r="C2168" s="219"/>
      <c r="D2168" s="170"/>
      <c r="E2168" s="176"/>
      <c r="F2168" s="177"/>
    </row>
    <row r="2169" spans="1:6" ht="15" customHeight="1">
      <c r="A2169" s="168"/>
      <c r="B2169" s="218"/>
      <c r="C2169" s="218"/>
      <c r="D2169" s="170"/>
      <c r="E2169" s="178"/>
      <c r="F2169" s="179"/>
    </row>
    <row r="2170" spans="1:6" ht="15" customHeight="1">
      <c r="A2170" s="169"/>
      <c r="B2170" s="219"/>
      <c r="C2170" s="219"/>
      <c r="D2170" s="170"/>
      <c r="E2170" s="176"/>
      <c r="F2170" s="177"/>
    </row>
    <row r="2171" spans="1:6" ht="15" customHeight="1">
      <c r="A2171" s="168"/>
      <c r="B2171" s="218"/>
      <c r="C2171" s="218"/>
      <c r="D2171" s="170"/>
      <c r="E2171" s="178"/>
      <c r="F2171" s="179"/>
    </row>
    <row r="2172" spans="1:6" ht="15" customHeight="1">
      <c r="A2172" s="169"/>
      <c r="B2172" s="219"/>
      <c r="C2172" s="219"/>
      <c r="D2172" s="170"/>
      <c r="E2172" s="176"/>
      <c r="F2172" s="177"/>
    </row>
    <row r="2173" spans="1:6" ht="15" customHeight="1">
      <c r="A2173" s="168"/>
      <c r="B2173" s="218"/>
      <c r="C2173" s="218"/>
      <c r="D2173" s="170"/>
      <c r="E2173" s="178"/>
      <c r="F2173" s="179"/>
    </row>
    <row r="2174" spans="1:6" ht="15" customHeight="1">
      <c r="A2174" s="169"/>
      <c r="B2174" s="219"/>
      <c r="C2174" s="219"/>
      <c r="D2174" s="170"/>
      <c r="E2174" s="176"/>
      <c r="F2174" s="177"/>
    </row>
    <row r="2175" spans="1:6" ht="15" customHeight="1">
      <c r="A2175" s="168"/>
      <c r="B2175" s="218"/>
      <c r="C2175" s="218"/>
      <c r="D2175" s="170"/>
      <c r="E2175" s="178"/>
      <c r="F2175" s="179"/>
    </row>
    <row r="2176" spans="1:6" ht="15" customHeight="1">
      <c r="A2176" s="169"/>
      <c r="B2176" s="219"/>
      <c r="C2176" s="219"/>
      <c r="D2176" s="170"/>
      <c r="E2176" s="176"/>
      <c r="F2176" s="177"/>
    </row>
    <row r="2177" spans="1:6" ht="15" customHeight="1">
      <c r="A2177" s="168"/>
      <c r="B2177" s="218"/>
      <c r="C2177" s="218"/>
      <c r="D2177" s="170"/>
      <c r="E2177" s="178"/>
      <c r="F2177" s="179"/>
    </row>
    <row r="2178" spans="1:6" ht="15" customHeight="1">
      <c r="A2178" s="169"/>
      <c r="B2178" s="219"/>
      <c r="C2178" s="219"/>
      <c r="D2178" s="170"/>
      <c r="E2178" s="176"/>
      <c r="F2178" s="177"/>
    </row>
    <row r="2179" spans="1:6" ht="15" customHeight="1">
      <c r="A2179" s="168"/>
      <c r="B2179" s="218"/>
      <c r="C2179" s="218"/>
      <c r="D2179" s="170"/>
      <c r="E2179" s="178"/>
      <c r="F2179" s="179"/>
    </row>
    <row r="2180" spans="1:6" ht="15" customHeight="1">
      <c r="A2180" s="169"/>
      <c r="B2180" s="219"/>
      <c r="C2180" s="219"/>
      <c r="D2180" s="170"/>
      <c r="E2180" s="176"/>
      <c r="F2180" s="177"/>
    </row>
    <row r="2181" spans="1:6" ht="15" customHeight="1">
      <c r="A2181" s="168"/>
      <c r="B2181" s="218"/>
      <c r="C2181" s="218"/>
      <c r="D2181" s="170"/>
      <c r="E2181" s="178"/>
      <c r="F2181" s="179"/>
    </row>
    <row r="2182" spans="1:6" ht="15" customHeight="1">
      <c r="A2182" s="169"/>
      <c r="B2182" s="219"/>
      <c r="C2182" s="219"/>
      <c r="D2182" s="170"/>
      <c r="E2182" s="176"/>
      <c r="F2182" s="177"/>
    </row>
    <row r="2183" spans="1:6" ht="15" customHeight="1">
      <c r="A2183" s="168"/>
      <c r="B2183" s="218"/>
      <c r="C2183" s="218"/>
      <c r="D2183" s="170"/>
      <c r="E2183" s="178"/>
      <c r="F2183" s="179"/>
    </row>
    <row r="2184" spans="1:6" ht="15" customHeight="1">
      <c r="A2184" s="169"/>
      <c r="B2184" s="219"/>
      <c r="C2184" s="219"/>
      <c r="D2184" s="170"/>
      <c r="E2184" s="176"/>
      <c r="F2184" s="177"/>
    </row>
    <row r="2185" spans="1:6" ht="15" customHeight="1">
      <c r="A2185" s="168"/>
      <c r="B2185" s="218"/>
      <c r="C2185" s="218"/>
      <c r="D2185" s="170"/>
      <c r="E2185" s="178"/>
      <c r="F2185" s="179"/>
    </row>
    <row r="2186" spans="1:6" ht="15" customHeight="1">
      <c r="A2186" s="169"/>
      <c r="B2186" s="219"/>
      <c r="C2186" s="219"/>
      <c r="D2186" s="170"/>
      <c r="E2186" s="176"/>
      <c r="F2186" s="177"/>
    </row>
    <row r="2187" spans="1:6" ht="15" customHeight="1">
      <c r="A2187" s="168"/>
      <c r="B2187" s="218"/>
      <c r="C2187" s="218"/>
      <c r="D2187" s="170"/>
      <c r="E2187" s="178"/>
      <c r="F2187" s="179"/>
    </row>
    <row r="2188" spans="1:6" ht="15" customHeight="1">
      <c r="A2188" s="169"/>
      <c r="B2188" s="219"/>
      <c r="C2188" s="219"/>
      <c r="D2188" s="170"/>
      <c r="E2188" s="176"/>
      <c r="F2188" s="177"/>
    </row>
    <row r="2189" spans="1:6" ht="15" customHeight="1">
      <c r="A2189" s="168"/>
      <c r="B2189" s="218"/>
      <c r="C2189" s="218"/>
      <c r="D2189" s="170"/>
      <c r="E2189" s="178"/>
      <c r="F2189" s="179"/>
    </row>
    <row r="2190" spans="1:6" ht="15" customHeight="1">
      <c r="A2190" s="169"/>
      <c r="B2190" s="219"/>
      <c r="C2190" s="219"/>
      <c r="D2190" s="170"/>
      <c r="E2190" s="176"/>
      <c r="F2190" s="177"/>
    </row>
    <row r="2191" spans="1:6" ht="15" customHeight="1">
      <c r="A2191" s="168"/>
      <c r="B2191" s="218"/>
      <c r="C2191" s="218"/>
      <c r="D2191" s="170"/>
      <c r="E2191" s="178"/>
      <c r="F2191" s="179"/>
    </row>
    <row r="2192" spans="1:6" ht="15" customHeight="1">
      <c r="A2192" s="169"/>
      <c r="B2192" s="219"/>
      <c r="C2192" s="219"/>
      <c r="D2192" s="170"/>
      <c r="E2192" s="176"/>
      <c r="F2192" s="177"/>
    </row>
    <row r="2193" spans="1:6" ht="15" customHeight="1">
      <c r="A2193" s="168"/>
      <c r="B2193" s="218"/>
      <c r="C2193" s="218"/>
      <c r="D2193" s="170"/>
      <c r="E2193" s="178"/>
      <c r="F2193" s="179"/>
    </row>
    <row r="2194" spans="1:6" ht="15" customHeight="1">
      <c r="A2194" s="169"/>
      <c r="B2194" s="219"/>
      <c r="C2194" s="219"/>
      <c r="D2194" s="170"/>
      <c r="E2194" s="176"/>
      <c r="F2194" s="177"/>
    </row>
    <row r="2195" spans="1:6" ht="15" customHeight="1">
      <c r="A2195" s="168"/>
      <c r="B2195" s="218"/>
      <c r="C2195" s="218"/>
      <c r="D2195" s="170"/>
      <c r="E2195" s="178"/>
      <c r="F2195" s="179"/>
    </row>
    <row r="2196" spans="1:6" ht="15" customHeight="1">
      <c r="A2196" s="169"/>
      <c r="B2196" s="219"/>
      <c r="C2196" s="219"/>
      <c r="D2196" s="170"/>
      <c r="E2196" s="176"/>
      <c r="F2196" s="177"/>
    </row>
    <row r="2197" spans="1:6" ht="15" customHeight="1">
      <c r="A2197" s="168"/>
      <c r="B2197" s="218"/>
      <c r="C2197" s="218"/>
      <c r="D2197" s="170"/>
      <c r="E2197" s="178"/>
      <c r="F2197" s="179"/>
    </row>
    <row r="2198" spans="1:6" ht="15" customHeight="1">
      <c r="A2198" s="169"/>
      <c r="B2198" s="219"/>
      <c r="C2198" s="219"/>
      <c r="D2198" s="170"/>
      <c r="E2198" s="176"/>
      <c r="F2198" s="177"/>
    </row>
    <row r="2199" spans="1:6" ht="15" customHeight="1">
      <c r="A2199" s="168"/>
      <c r="B2199" s="218"/>
      <c r="C2199" s="218"/>
      <c r="D2199" s="170"/>
      <c r="E2199" s="178"/>
      <c r="F2199" s="179"/>
    </row>
    <row r="2200" spans="1:6" ht="15" customHeight="1">
      <c r="A2200" s="169"/>
      <c r="B2200" s="219"/>
      <c r="C2200" s="219"/>
      <c r="D2200" s="170"/>
      <c r="E2200" s="170"/>
      <c r="F2200" s="171"/>
    </row>
    <row r="2201" spans="1:6" ht="15" customHeight="1">
      <c r="A2201" s="168"/>
      <c r="B2201" s="218"/>
      <c r="C2201" s="218"/>
      <c r="D2201" s="170"/>
      <c r="E2201" s="170"/>
      <c r="F2201" s="171"/>
    </row>
    <row r="2202" spans="1:6" ht="15" customHeight="1">
      <c r="A2202" s="169"/>
      <c r="B2202" s="219"/>
      <c r="C2202" s="219"/>
      <c r="D2202" s="170"/>
      <c r="E2202" s="170"/>
      <c r="F2202" s="171"/>
    </row>
    <row r="2203" spans="1:6" ht="15" customHeight="1">
      <c r="A2203" s="168"/>
      <c r="B2203" s="218"/>
      <c r="C2203" s="218"/>
      <c r="D2203" s="170"/>
      <c r="E2203" s="170"/>
      <c r="F2203" s="171"/>
    </row>
    <row r="2204" spans="1:6" ht="15" customHeight="1">
      <c r="A2204" s="169"/>
      <c r="B2204" s="219"/>
      <c r="C2204" s="219"/>
      <c r="D2204" s="170"/>
      <c r="E2204" s="170"/>
      <c r="F2204" s="171"/>
    </row>
    <row r="2205" spans="1:6" ht="15" customHeight="1">
      <c r="A2205" s="168"/>
      <c r="B2205" s="218"/>
      <c r="C2205" s="218"/>
      <c r="D2205" s="170"/>
      <c r="E2205" s="170"/>
      <c r="F2205" s="171"/>
    </row>
    <row r="2206" spans="1:6" ht="15" customHeight="1">
      <c r="A2206" s="169"/>
      <c r="B2206" s="219"/>
      <c r="C2206" s="219"/>
      <c r="D2206" s="170"/>
      <c r="E2206" s="170"/>
      <c r="F2206" s="171"/>
    </row>
    <row r="2207" spans="1:6" ht="15" customHeight="1">
      <c r="A2207" s="168"/>
      <c r="B2207" s="218"/>
      <c r="C2207" s="218"/>
      <c r="D2207" s="170"/>
      <c r="E2207" s="170"/>
      <c r="F2207" s="171"/>
    </row>
    <row r="2208" spans="1:6" ht="15" customHeight="1">
      <c r="A2208" s="169"/>
      <c r="B2208" s="219"/>
      <c r="C2208" s="219"/>
      <c r="D2208" s="170"/>
      <c r="E2208" s="170"/>
      <c r="F2208" s="171"/>
    </row>
    <row r="2209" spans="1:6" ht="15" customHeight="1">
      <c r="A2209" s="168"/>
      <c r="B2209" s="218"/>
      <c r="C2209" s="218"/>
      <c r="D2209" s="170"/>
      <c r="E2209" s="170"/>
      <c r="F2209" s="171"/>
    </row>
    <row r="2210" spans="1:6" ht="15" customHeight="1">
      <c r="A2210" s="169"/>
      <c r="B2210" s="219"/>
      <c r="C2210" s="219"/>
      <c r="D2210" s="170"/>
      <c r="E2210" s="170"/>
      <c r="F2210" s="171"/>
    </row>
    <row r="2211" spans="1:6" ht="15" customHeight="1">
      <c r="A2211" s="168"/>
      <c r="B2211" s="218"/>
      <c r="C2211" s="218"/>
      <c r="D2211" s="170"/>
      <c r="E2211" s="170"/>
      <c r="F2211" s="171"/>
    </row>
    <row r="2212" spans="1:6" ht="15" customHeight="1">
      <c r="A2212" s="169"/>
      <c r="B2212" s="219"/>
      <c r="C2212" s="219"/>
      <c r="D2212" s="170"/>
      <c r="E2212" s="170"/>
      <c r="F2212" s="171"/>
    </row>
    <row r="2213" spans="1:6" ht="15" customHeight="1">
      <c r="A2213" s="168"/>
      <c r="B2213" s="218"/>
      <c r="C2213" s="218"/>
      <c r="D2213" s="170"/>
      <c r="E2213" s="170"/>
      <c r="F2213" s="171"/>
    </row>
    <row r="2214" spans="1:6" ht="15" customHeight="1">
      <c r="A2214" s="169"/>
      <c r="B2214" s="219"/>
      <c r="C2214" s="219"/>
      <c r="D2214" s="170"/>
      <c r="E2214" s="170"/>
      <c r="F2214" s="171"/>
    </row>
    <row r="2215" spans="1:6" ht="15" customHeight="1">
      <c r="A2215" s="168"/>
      <c r="B2215" s="218"/>
      <c r="C2215" s="218"/>
      <c r="D2215" s="170"/>
      <c r="E2215" s="170"/>
      <c r="F2215" s="171"/>
    </row>
    <row r="2216" spans="1:6" ht="15" customHeight="1">
      <c r="A2216" s="169"/>
      <c r="B2216" s="219"/>
      <c r="C2216" s="219"/>
      <c r="D2216" s="170"/>
      <c r="E2216" s="170"/>
      <c r="F2216" s="171"/>
    </row>
    <row r="2217" spans="1:6" ht="15" customHeight="1">
      <c r="A2217" s="168"/>
      <c r="B2217" s="218"/>
      <c r="C2217" s="218"/>
      <c r="D2217" s="170"/>
      <c r="E2217" s="170"/>
      <c r="F2217" s="171"/>
    </row>
    <row r="2218" spans="1:6" ht="15" customHeight="1">
      <c r="A2218" s="169"/>
      <c r="B2218" s="219"/>
      <c r="C2218" s="219"/>
      <c r="D2218" s="170"/>
      <c r="E2218" s="170"/>
      <c r="F2218" s="171"/>
    </row>
    <row r="2219" spans="1:6" ht="15" customHeight="1">
      <c r="A2219" s="168"/>
      <c r="B2219" s="218"/>
      <c r="C2219" s="218"/>
      <c r="D2219" s="170"/>
      <c r="E2219" s="170"/>
      <c r="F2219" s="171"/>
    </row>
    <row r="2220" spans="1:6" ht="15" customHeight="1">
      <c r="A2220" s="169"/>
      <c r="B2220" s="219"/>
      <c r="C2220" s="219"/>
      <c r="D2220" s="170"/>
      <c r="E2220" s="170"/>
      <c r="F2220" s="171"/>
    </row>
    <row r="2221" spans="1:6" ht="15" customHeight="1">
      <c r="A2221" s="168"/>
      <c r="B2221" s="218"/>
      <c r="C2221" s="218"/>
      <c r="D2221" s="170"/>
      <c r="E2221" s="170"/>
      <c r="F2221" s="171"/>
    </row>
    <row r="2222" spans="1:6" ht="15" customHeight="1">
      <c r="A2222" s="169"/>
      <c r="B2222" s="219"/>
      <c r="C2222" s="219"/>
      <c r="D2222" s="170"/>
      <c r="E2222" s="170"/>
      <c r="F2222" s="171"/>
    </row>
    <row r="2223" spans="1:6" ht="15" customHeight="1">
      <c r="A2223" s="168"/>
      <c r="B2223" s="218"/>
      <c r="C2223" s="218"/>
      <c r="D2223" s="170"/>
      <c r="E2223" s="170"/>
      <c r="F2223" s="171"/>
    </row>
    <row r="2224" spans="1:6" ht="15" customHeight="1">
      <c r="A2224" s="169"/>
      <c r="B2224" s="219"/>
      <c r="C2224" s="219"/>
      <c r="D2224" s="170"/>
      <c r="E2224" s="170"/>
      <c r="F2224" s="171"/>
    </row>
    <row r="2225" spans="1:6" ht="15" customHeight="1">
      <c r="A2225" s="168"/>
      <c r="B2225" s="218"/>
      <c r="C2225" s="218"/>
      <c r="D2225" s="170"/>
      <c r="E2225" s="170"/>
      <c r="F2225" s="171"/>
    </row>
    <row r="2226" spans="1:6" ht="15" customHeight="1">
      <c r="A2226" s="169"/>
      <c r="B2226" s="219"/>
      <c r="C2226" s="219"/>
      <c r="D2226" s="170"/>
      <c r="E2226" s="170"/>
      <c r="F2226" s="171"/>
    </row>
    <row r="2227" spans="1:6" ht="15" customHeight="1">
      <c r="A2227" s="168"/>
      <c r="B2227" s="218"/>
      <c r="C2227" s="218"/>
      <c r="D2227" s="170"/>
      <c r="E2227" s="170"/>
      <c r="F2227" s="171"/>
    </row>
    <row r="2228" spans="1:6" ht="15" customHeight="1">
      <c r="A2228" s="169"/>
      <c r="B2228" s="219"/>
      <c r="C2228" s="219"/>
      <c r="D2228" s="170"/>
      <c r="E2228" s="170"/>
      <c r="F2228" s="171"/>
    </row>
    <row r="2229" spans="1:6" ht="15" customHeight="1">
      <c r="A2229" s="168"/>
      <c r="B2229" s="218"/>
      <c r="C2229" s="218"/>
      <c r="D2229" s="170"/>
      <c r="E2229" s="170"/>
      <c r="F2229" s="171"/>
    </row>
    <row r="2230" spans="1:6" ht="15" customHeight="1">
      <c r="A2230" s="169"/>
      <c r="B2230" s="219"/>
      <c r="C2230" s="219"/>
      <c r="D2230" s="170"/>
      <c r="E2230" s="170"/>
      <c r="F2230" s="171"/>
    </row>
    <row r="2231" spans="1:6" ht="15" customHeight="1">
      <c r="A2231" s="168"/>
      <c r="B2231" s="218"/>
      <c r="C2231" s="218"/>
      <c r="D2231" s="170"/>
      <c r="E2231" s="170"/>
      <c r="F2231" s="171"/>
    </row>
    <row r="2232" spans="1:6" ht="15" customHeight="1">
      <c r="A2232" s="169"/>
      <c r="B2232" s="219"/>
      <c r="C2232" s="219"/>
      <c r="D2232" s="170"/>
      <c r="E2232" s="170"/>
      <c r="F2232" s="171"/>
    </row>
    <row r="2233" spans="1:6" ht="15" customHeight="1">
      <c r="A2233" s="168"/>
      <c r="B2233" s="218"/>
      <c r="C2233" s="218"/>
      <c r="D2233" s="170"/>
      <c r="E2233" s="170"/>
      <c r="F2233" s="171"/>
    </row>
    <row r="2234" spans="1:6" ht="15" customHeight="1">
      <c r="A2234" s="169"/>
      <c r="B2234" s="219"/>
      <c r="C2234" s="219"/>
      <c r="D2234" s="170"/>
      <c r="E2234" s="170"/>
      <c r="F2234" s="171"/>
    </row>
    <row r="2235" spans="1:6" ht="15" customHeight="1">
      <c r="A2235" s="168"/>
      <c r="B2235" s="218"/>
      <c r="C2235" s="218"/>
      <c r="D2235" s="170"/>
      <c r="E2235" s="170"/>
      <c r="F2235" s="171"/>
    </row>
    <row r="2236" spans="1:6" ht="15" customHeight="1">
      <c r="A2236" s="169"/>
      <c r="B2236" s="219"/>
      <c r="C2236" s="219"/>
      <c r="D2236" s="170"/>
      <c r="E2236" s="170"/>
      <c r="F2236" s="171"/>
    </row>
    <row r="2237" spans="1:6" ht="15" customHeight="1">
      <c r="A2237" s="168"/>
      <c r="B2237" s="218"/>
      <c r="C2237" s="218"/>
      <c r="D2237" s="170"/>
      <c r="E2237" s="170"/>
      <c r="F2237" s="171"/>
    </row>
    <row r="2238" spans="1:6" ht="15" customHeight="1">
      <c r="A2238" s="169"/>
      <c r="B2238" s="219"/>
      <c r="C2238" s="219"/>
      <c r="D2238" s="170"/>
      <c r="E2238" s="170"/>
      <c r="F2238" s="171"/>
    </row>
    <row r="2239" spans="1:6" ht="15" customHeight="1">
      <c r="A2239" s="168"/>
      <c r="B2239" s="218"/>
      <c r="C2239" s="218"/>
      <c r="D2239" s="170"/>
      <c r="E2239" s="170"/>
      <c r="F2239" s="171"/>
    </row>
    <row r="2240" spans="1:6" ht="15" customHeight="1">
      <c r="A2240" s="169"/>
      <c r="B2240" s="219"/>
      <c r="C2240" s="219"/>
      <c r="D2240" s="170"/>
      <c r="E2240" s="170"/>
      <c r="F2240" s="171"/>
    </row>
    <row r="2241" spans="1:6" ht="15" customHeight="1">
      <c r="A2241" s="168"/>
      <c r="B2241" s="218"/>
      <c r="C2241" s="218"/>
      <c r="D2241" s="170"/>
      <c r="E2241" s="170"/>
      <c r="F2241" s="171"/>
    </row>
    <row r="2242" spans="1:6" ht="15" customHeight="1">
      <c r="A2242" s="169"/>
      <c r="B2242" s="219"/>
      <c r="C2242" s="219"/>
      <c r="D2242" s="170"/>
      <c r="E2242" s="170"/>
      <c r="F2242" s="171"/>
    </row>
    <row r="2243" spans="1:6" ht="15" customHeight="1">
      <c r="A2243" s="168"/>
      <c r="B2243" s="218"/>
      <c r="C2243" s="218"/>
      <c r="D2243" s="170"/>
      <c r="E2243" s="170"/>
      <c r="F2243" s="171"/>
    </row>
    <row r="2244" spans="1:6" ht="15" customHeight="1">
      <c r="A2244" s="169"/>
      <c r="B2244" s="219"/>
      <c r="C2244" s="219"/>
      <c r="D2244" s="170"/>
      <c r="E2244" s="170"/>
      <c r="F2244" s="171"/>
    </row>
    <row r="2245" spans="1:6" ht="15" customHeight="1">
      <c r="A2245" s="168"/>
      <c r="B2245" s="218"/>
      <c r="C2245" s="218"/>
      <c r="D2245" s="170"/>
      <c r="E2245" s="170"/>
      <c r="F2245" s="171"/>
    </row>
    <row r="2246" spans="1:6" ht="15" customHeight="1">
      <c r="A2246" s="169"/>
      <c r="B2246" s="219"/>
      <c r="C2246" s="219"/>
      <c r="D2246" s="170"/>
      <c r="E2246" s="170"/>
      <c r="F2246" s="171"/>
    </row>
    <row r="2247" spans="1:6" ht="15" customHeight="1">
      <c r="A2247" s="168"/>
      <c r="B2247" s="218"/>
      <c r="C2247" s="218"/>
      <c r="D2247" s="170"/>
      <c r="E2247" s="170"/>
      <c r="F2247" s="171"/>
    </row>
    <row r="2248" spans="1:6" ht="15" customHeight="1">
      <c r="A2248" s="169"/>
      <c r="B2248" s="219"/>
      <c r="C2248" s="219"/>
      <c r="D2248" s="170"/>
      <c r="E2248" s="170"/>
      <c r="F2248" s="171"/>
    </row>
    <row r="2249" spans="1:6" ht="15" customHeight="1">
      <c r="A2249" s="168"/>
      <c r="B2249" s="218"/>
      <c r="C2249" s="218"/>
      <c r="D2249" s="170"/>
      <c r="E2249" s="170"/>
      <c r="F2249" s="171"/>
    </row>
    <row r="2250" spans="1:6" ht="15" customHeight="1">
      <c r="A2250" s="169"/>
      <c r="B2250" s="219"/>
      <c r="C2250" s="219"/>
      <c r="D2250" s="170"/>
      <c r="E2250" s="170"/>
      <c r="F2250" s="171"/>
    </row>
    <row r="2251" spans="1:6" ht="15" customHeight="1">
      <c r="A2251" s="168"/>
      <c r="B2251" s="218"/>
      <c r="C2251" s="218"/>
      <c r="D2251" s="170"/>
      <c r="E2251" s="170"/>
      <c r="F2251" s="171"/>
    </row>
    <row r="2252" spans="1:6" ht="15" customHeight="1">
      <c r="A2252" s="169"/>
      <c r="B2252" s="219"/>
      <c r="C2252" s="219"/>
      <c r="D2252" s="170"/>
      <c r="E2252" s="170"/>
      <c r="F2252" s="171"/>
    </row>
    <row r="2253" spans="1:6" ht="15" customHeight="1">
      <c r="A2253" s="168"/>
      <c r="B2253" s="218"/>
      <c r="C2253" s="218"/>
      <c r="D2253" s="170"/>
      <c r="E2253" s="170"/>
      <c r="F2253" s="171"/>
    </row>
    <row r="2254" spans="1:6" ht="15" customHeight="1">
      <c r="A2254" s="169"/>
      <c r="B2254" s="219"/>
      <c r="C2254" s="219"/>
      <c r="D2254" s="170"/>
      <c r="E2254" s="170"/>
      <c r="F2254" s="171"/>
    </row>
    <row r="2255" spans="1:6" ht="15" customHeight="1">
      <c r="A2255" s="168"/>
      <c r="B2255" s="218"/>
      <c r="C2255" s="218"/>
      <c r="D2255" s="170"/>
      <c r="E2255" s="170"/>
      <c r="F2255" s="171"/>
    </row>
    <row r="2256" spans="1:6" ht="15" customHeight="1">
      <c r="A2256" s="169"/>
      <c r="B2256" s="219"/>
      <c r="C2256" s="219"/>
      <c r="D2256" s="170"/>
      <c r="E2256" s="170"/>
      <c r="F2256" s="171"/>
    </row>
    <row r="2257" spans="1:6" ht="15" customHeight="1">
      <c r="A2257" s="168"/>
      <c r="B2257" s="218"/>
      <c r="C2257" s="218"/>
      <c r="D2257" s="170"/>
      <c r="E2257" s="170"/>
      <c r="F2257" s="171"/>
    </row>
    <row r="2258" spans="1:6" ht="15" customHeight="1">
      <c r="A2258" s="169"/>
      <c r="B2258" s="219"/>
      <c r="C2258" s="219"/>
      <c r="D2258" s="170"/>
      <c r="E2258" s="170"/>
      <c r="F2258" s="171"/>
    </row>
    <row r="2259" spans="1:6" ht="15" customHeight="1">
      <c r="A2259" s="168"/>
      <c r="B2259" s="218"/>
      <c r="C2259" s="218"/>
      <c r="D2259" s="170"/>
      <c r="E2259" s="170"/>
      <c r="F2259" s="171"/>
    </row>
    <row r="2260" spans="1:6" ht="15" customHeight="1">
      <c r="A2260" s="169"/>
      <c r="B2260" s="219"/>
      <c r="C2260" s="219"/>
      <c r="D2260" s="170"/>
      <c r="E2260" s="170"/>
      <c r="F2260" s="171"/>
    </row>
    <row r="2261" spans="1:6" ht="15" customHeight="1">
      <c r="A2261" s="168"/>
      <c r="B2261" s="218"/>
      <c r="C2261" s="218"/>
      <c r="D2261" s="170"/>
      <c r="E2261" s="170"/>
      <c r="F2261" s="171"/>
    </row>
    <row r="2262" spans="1:6" ht="15" customHeight="1">
      <c r="A2262" s="169"/>
      <c r="B2262" s="219"/>
      <c r="C2262" s="219"/>
      <c r="D2262" s="170"/>
      <c r="E2262" s="170"/>
      <c r="F2262" s="171"/>
    </row>
    <row r="2263" spans="1:6" ht="15" customHeight="1">
      <c r="A2263" s="168"/>
      <c r="B2263" s="218"/>
      <c r="C2263" s="218"/>
      <c r="D2263" s="170"/>
      <c r="E2263" s="170"/>
      <c r="F2263" s="171"/>
    </row>
    <row r="2264" spans="1:6" ht="15" customHeight="1">
      <c r="A2264" s="169"/>
      <c r="B2264" s="219"/>
      <c r="C2264" s="219"/>
      <c r="D2264" s="170"/>
      <c r="E2264" s="170"/>
      <c r="F2264" s="171"/>
    </row>
    <row r="2265" spans="1:6" ht="15" customHeight="1">
      <c r="A2265" s="168"/>
      <c r="B2265" s="218"/>
      <c r="C2265" s="218"/>
      <c r="D2265" s="170"/>
      <c r="E2265" s="170"/>
      <c r="F2265" s="171"/>
    </row>
    <row r="2266" spans="1:6" ht="15" customHeight="1">
      <c r="A2266" s="169"/>
      <c r="B2266" s="219"/>
      <c r="C2266" s="219"/>
      <c r="D2266" s="170"/>
      <c r="E2266" s="170"/>
      <c r="F2266" s="171"/>
    </row>
    <row r="2267" spans="1:6" ht="15" customHeight="1">
      <c r="A2267" s="168"/>
      <c r="B2267" s="218"/>
      <c r="C2267" s="218"/>
      <c r="D2267" s="170"/>
      <c r="E2267" s="170"/>
      <c r="F2267" s="171"/>
    </row>
    <row r="2268" spans="1:6" ht="15" customHeight="1">
      <c r="A2268" s="169"/>
      <c r="B2268" s="219"/>
      <c r="C2268" s="219"/>
      <c r="D2268" s="170"/>
      <c r="E2268" s="170"/>
      <c r="F2268" s="171"/>
    </row>
    <row r="2269" spans="1:6" ht="15" customHeight="1">
      <c r="A2269" s="168"/>
      <c r="B2269" s="218"/>
      <c r="C2269" s="218"/>
      <c r="D2269" s="170"/>
      <c r="E2269" s="170"/>
      <c r="F2269" s="171"/>
    </row>
    <row r="2270" spans="1:6" ht="15" customHeight="1">
      <c r="A2270" s="169"/>
      <c r="B2270" s="219"/>
      <c r="C2270" s="219"/>
      <c r="D2270" s="170"/>
      <c r="E2270" s="170"/>
      <c r="F2270" s="171"/>
    </row>
    <row r="2271" spans="1:6" ht="15" customHeight="1">
      <c r="A2271" s="168"/>
      <c r="B2271" s="218"/>
      <c r="C2271" s="218"/>
      <c r="D2271" s="170"/>
      <c r="E2271" s="170"/>
      <c r="F2271" s="171"/>
    </row>
    <row r="2272" spans="1:6" ht="15" customHeight="1">
      <c r="A2272" s="169"/>
      <c r="B2272" s="219"/>
      <c r="C2272" s="219"/>
      <c r="D2272" s="170"/>
      <c r="E2272" s="170"/>
      <c r="F2272" s="171"/>
    </row>
    <row r="2273" spans="1:6" ht="15" customHeight="1">
      <c r="A2273" s="168"/>
      <c r="B2273" s="218"/>
      <c r="C2273" s="218"/>
      <c r="D2273" s="170"/>
      <c r="E2273" s="170"/>
      <c r="F2273" s="171"/>
    </row>
    <row r="2274" spans="1:6" ht="15" customHeight="1">
      <c r="A2274" s="169"/>
      <c r="B2274" s="219"/>
      <c r="C2274" s="219"/>
      <c r="D2274" s="170"/>
      <c r="E2274" s="170"/>
      <c r="F2274" s="171"/>
    </row>
    <row r="2275" spans="1:6" ht="15" customHeight="1">
      <c r="A2275" s="168"/>
      <c r="B2275" s="218"/>
      <c r="C2275" s="218"/>
      <c r="D2275" s="170"/>
      <c r="E2275" s="170"/>
      <c r="F2275" s="171"/>
    </row>
    <row r="2276" spans="1:6" ht="15" customHeight="1">
      <c r="A2276" s="169"/>
      <c r="B2276" s="219"/>
      <c r="C2276" s="219"/>
      <c r="D2276" s="170"/>
      <c r="E2276" s="170"/>
      <c r="F2276" s="171"/>
    </row>
    <row r="2277" spans="1:6" ht="15" customHeight="1">
      <c r="A2277" s="168"/>
      <c r="B2277" s="218"/>
      <c r="C2277" s="218"/>
      <c r="D2277" s="170"/>
      <c r="E2277" s="170"/>
      <c r="F2277" s="171"/>
    </row>
    <row r="2278" spans="1:6" ht="15" customHeight="1">
      <c r="A2278" s="169"/>
      <c r="B2278" s="219"/>
      <c r="C2278" s="219"/>
      <c r="D2278" s="170"/>
      <c r="E2278" s="170"/>
      <c r="F2278" s="171"/>
    </row>
    <row r="2279" spans="1:6" ht="15" customHeight="1">
      <c r="A2279" s="168"/>
      <c r="B2279" s="218"/>
      <c r="C2279" s="218"/>
      <c r="D2279" s="170"/>
      <c r="E2279" s="170"/>
      <c r="F2279" s="171"/>
    </row>
    <row r="2280" spans="1:6" ht="15" customHeight="1">
      <c r="A2280" s="169"/>
      <c r="B2280" s="219"/>
      <c r="C2280" s="219"/>
      <c r="D2280" s="170"/>
      <c r="E2280" s="170"/>
      <c r="F2280" s="171"/>
    </row>
    <row r="2281" spans="1:6" ht="15" customHeight="1">
      <c r="A2281" s="168"/>
      <c r="B2281" s="218"/>
      <c r="C2281" s="218"/>
      <c r="D2281" s="170"/>
      <c r="E2281" s="170"/>
      <c r="F2281" s="171"/>
    </row>
    <row r="2282" spans="1:6" ht="15" customHeight="1">
      <c r="A2282" s="169"/>
      <c r="B2282" s="219"/>
      <c r="C2282" s="219"/>
      <c r="D2282" s="170"/>
      <c r="E2282" s="170"/>
      <c r="F2282" s="171"/>
    </row>
    <row r="2283" spans="1:6" ht="15" customHeight="1">
      <c r="A2283" s="168"/>
      <c r="B2283" s="218"/>
      <c r="C2283" s="218"/>
      <c r="D2283" s="170"/>
      <c r="E2283" s="170"/>
      <c r="F2283" s="171"/>
    </row>
    <row r="2284" spans="1:6" ht="15" customHeight="1">
      <c r="A2284" s="169"/>
      <c r="B2284" s="219"/>
      <c r="C2284" s="219"/>
      <c r="D2284" s="170"/>
      <c r="E2284" s="170"/>
      <c r="F2284" s="171"/>
    </row>
    <row r="2285" spans="1:6" ht="15" customHeight="1">
      <c r="A2285" s="168"/>
      <c r="B2285" s="218"/>
      <c r="C2285" s="218"/>
      <c r="D2285" s="170"/>
      <c r="E2285" s="170"/>
      <c r="F2285" s="171"/>
    </row>
    <row r="2286" spans="1:6" ht="15" customHeight="1">
      <c r="A2286" s="169"/>
      <c r="B2286" s="219"/>
      <c r="C2286" s="219"/>
      <c r="D2286" s="170"/>
      <c r="E2286" s="170"/>
      <c r="F2286" s="171"/>
    </row>
    <row r="2287" spans="1:6" ht="15" customHeight="1">
      <c r="A2287" s="168"/>
      <c r="B2287" s="218"/>
      <c r="C2287" s="218"/>
      <c r="D2287" s="170"/>
      <c r="E2287" s="170"/>
      <c r="F2287" s="171"/>
    </row>
    <row r="2288" spans="1:6" ht="15" customHeight="1">
      <c r="A2288" s="169"/>
      <c r="B2288" s="219"/>
      <c r="C2288" s="219"/>
      <c r="D2288" s="170"/>
      <c r="E2288" s="170"/>
      <c r="F2288" s="171"/>
    </row>
    <row r="2289" spans="1:6" ht="15" customHeight="1">
      <c r="A2289" s="168"/>
      <c r="B2289" s="218"/>
      <c r="C2289" s="218"/>
      <c r="D2289" s="170"/>
      <c r="E2289" s="170"/>
      <c r="F2289" s="171"/>
    </row>
    <row r="2290" spans="1:6" ht="15" customHeight="1">
      <c r="A2290" s="169"/>
      <c r="B2290" s="219"/>
      <c r="C2290" s="219"/>
      <c r="D2290" s="170"/>
      <c r="E2290" s="170"/>
      <c r="F2290" s="171"/>
    </row>
    <row r="2291" spans="1:6" ht="15" customHeight="1">
      <c r="A2291" s="168"/>
      <c r="B2291" s="218"/>
      <c r="C2291" s="218"/>
      <c r="D2291" s="170"/>
      <c r="E2291" s="170"/>
      <c r="F2291" s="171"/>
    </row>
    <row r="2292" spans="1:6" ht="15" customHeight="1">
      <c r="A2292" s="169"/>
      <c r="B2292" s="219"/>
      <c r="C2292" s="219"/>
      <c r="D2292" s="170"/>
      <c r="E2292" s="170"/>
      <c r="F2292" s="171"/>
    </row>
    <row r="2293" spans="1:6" ht="15" customHeight="1">
      <c r="A2293" s="168"/>
      <c r="B2293" s="218"/>
      <c r="C2293" s="218"/>
      <c r="D2293" s="170"/>
      <c r="E2293" s="170"/>
      <c r="F2293" s="171"/>
    </row>
    <row r="2294" spans="1:6" ht="15" customHeight="1">
      <c r="A2294" s="169"/>
      <c r="B2294" s="219"/>
      <c r="C2294" s="219"/>
      <c r="D2294" s="170"/>
      <c r="E2294" s="170"/>
      <c r="F2294" s="171"/>
    </row>
    <row r="2295" spans="1:6" ht="15" customHeight="1">
      <c r="A2295" s="168"/>
      <c r="B2295" s="218"/>
      <c r="C2295" s="218"/>
      <c r="D2295" s="170"/>
      <c r="E2295" s="170"/>
      <c r="F2295" s="171"/>
    </row>
    <row r="2296" spans="1:6" ht="15" customHeight="1">
      <c r="A2296" s="169"/>
      <c r="B2296" s="219"/>
      <c r="C2296" s="219"/>
      <c r="D2296" s="170"/>
      <c r="E2296" s="170"/>
      <c r="F2296" s="171"/>
    </row>
    <row r="2297" spans="1:6" ht="15" customHeight="1">
      <c r="A2297" s="168"/>
      <c r="B2297" s="218"/>
      <c r="C2297" s="218"/>
      <c r="D2297" s="170"/>
      <c r="E2297" s="170"/>
      <c r="F2297" s="171"/>
    </row>
    <row r="2298" spans="1:6" ht="15" customHeight="1">
      <c r="A2298" s="169"/>
      <c r="B2298" s="219"/>
      <c r="C2298" s="219"/>
      <c r="D2298" s="170"/>
      <c r="E2298" s="170"/>
      <c r="F2298" s="171"/>
    </row>
    <row r="2299" spans="1:6" ht="15" customHeight="1">
      <c r="A2299" s="168"/>
      <c r="B2299" s="218"/>
      <c r="C2299" s="218"/>
      <c r="D2299" s="170"/>
      <c r="E2299" s="170"/>
      <c r="F2299" s="171"/>
    </row>
    <row r="2300" spans="1:6" ht="15" customHeight="1">
      <c r="A2300" s="169"/>
      <c r="B2300" s="219"/>
      <c r="C2300" s="219"/>
      <c r="D2300" s="170"/>
      <c r="E2300" s="170"/>
      <c r="F2300" s="171"/>
    </row>
    <row r="2301" spans="1:6" ht="15" customHeight="1">
      <c r="A2301" s="168"/>
      <c r="B2301" s="218"/>
      <c r="C2301" s="218"/>
      <c r="D2301" s="170"/>
      <c r="E2301" s="170"/>
      <c r="F2301" s="171"/>
    </row>
    <row r="2302" spans="1:6" ht="15" customHeight="1">
      <c r="A2302" s="169"/>
      <c r="B2302" s="219"/>
      <c r="C2302" s="219"/>
      <c r="D2302" s="170"/>
      <c r="E2302" s="170"/>
      <c r="F2302" s="171"/>
    </row>
    <row r="2303" spans="1:6" ht="15" customHeight="1">
      <c r="A2303" s="168"/>
      <c r="B2303" s="218"/>
      <c r="C2303" s="218"/>
      <c r="D2303" s="170"/>
      <c r="E2303" s="170"/>
      <c r="F2303" s="171"/>
    </row>
    <row r="2304" spans="1:6" ht="15" customHeight="1">
      <c r="A2304" s="169"/>
      <c r="B2304" s="219"/>
      <c r="C2304" s="219"/>
      <c r="D2304" s="170"/>
      <c r="E2304" s="170"/>
      <c r="F2304" s="171"/>
    </row>
    <row r="2305" spans="1:6" ht="15" customHeight="1">
      <c r="A2305" s="168"/>
      <c r="B2305" s="218"/>
      <c r="C2305" s="218"/>
      <c r="D2305" s="170"/>
      <c r="E2305" s="170"/>
      <c r="F2305" s="171"/>
    </row>
    <row r="2306" spans="1:6" ht="15" customHeight="1">
      <c r="A2306" s="169"/>
      <c r="B2306" s="219"/>
      <c r="C2306" s="219"/>
      <c r="D2306" s="170"/>
      <c r="E2306" s="170"/>
      <c r="F2306" s="171"/>
    </row>
    <row r="2307" spans="1:6" ht="15" customHeight="1">
      <c r="A2307" s="168"/>
      <c r="B2307" s="218"/>
      <c r="C2307" s="218"/>
      <c r="D2307" s="170"/>
      <c r="E2307" s="170"/>
      <c r="F2307" s="171"/>
    </row>
    <row r="2308" spans="1:6" ht="15" customHeight="1">
      <c r="A2308" s="169"/>
      <c r="B2308" s="219"/>
      <c r="C2308" s="219"/>
      <c r="D2308" s="170"/>
      <c r="E2308" s="170"/>
      <c r="F2308" s="171"/>
    </row>
    <row r="2309" spans="1:6" ht="15" customHeight="1">
      <c r="A2309" s="168"/>
      <c r="B2309" s="218"/>
      <c r="C2309" s="218"/>
      <c r="D2309" s="170"/>
      <c r="E2309" s="170"/>
      <c r="F2309" s="171"/>
    </row>
    <row r="2310" spans="1:6" ht="15" customHeight="1">
      <c r="A2310" s="169"/>
      <c r="B2310" s="219"/>
      <c r="C2310" s="219"/>
      <c r="D2310" s="170"/>
      <c r="E2310" s="170"/>
      <c r="F2310" s="171"/>
    </row>
    <row r="2311" spans="1:6" ht="15" customHeight="1">
      <c r="A2311" s="168"/>
      <c r="B2311" s="218"/>
      <c r="C2311" s="218"/>
      <c r="D2311" s="170"/>
      <c r="E2311" s="170"/>
      <c r="F2311" s="171"/>
    </row>
    <row r="2312" spans="1:6" ht="15" customHeight="1">
      <c r="A2312" s="169"/>
      <c r="B2312" s="219"/>
      <c r="C2312" s="219"/>
      <c r="D2312" s="170"/>
      <c r="E2312" s="170"/>
      <c r="F2312" s="171"/>
    </row>
    <row r="2313" spans="1:6" ht="15" customHeight="1">
      <c r="A2313" s="168"/>
      <c r="B2313" s="218"/>
      <c r="C2313" s="218"/>
      <c r="D2313" s="170"/>
      <c r="E2313" s="170"/>
      <c r="F2313" s="171"/>
    </row>
    <row r="2314" spans="1:6" ht="15" customHeight="1">
      <c r="A2314" s="169"/>
      <c r="B2314" s="219"/>
      <c r="C2314" s="219"/>
      <c r="D2314" s="170"/>
      <c r="E2314" s="170"/>
      <c r="F2314" s="171"/>
    </row>
    <row r="2315" spans="1:6" ht="15" customHeight="1">
      <c r="A2315" s="168"/>
      <c r="B2315" s="218"/>
      <c r="C2315" s="218"/>
      <c r="D2315" s="170"/>
      <c r="E2315" s="170"/>
      <c r="F2315" s="171"/>
    </row>
    <row r="2316" spans="1:6" ht="15" customHeight="1">
      <c r="A2316" s="169"/>
      <c r="B2316" s="219"/>
      <c r="C2316" s="219"/>
      <c r="D2316" s="170"/>
      <c r="E2316" s="170"/>
      <c r="F2316" s="171"/>
    </row>
    <row r="2317" spans="1:6" ht="15" customHeight="1">
      <c r="A2317" s="168"/>
      <c r="B2317" s="218"/>
      <c r="C2317" s="218"/>
      <c r="D2317" s="170"/>
      <c r="E2317" s="170"/>
      <c r="F2317" s="171"/>
    </row>
    <row r="2318" spans="1:6" ht="15" customHeight="1">
      <c r="A2318" s="169"/>
      <c r="B2318" s="219"/>
      <c r="C2318" s="219"/>
      <c r="D2318" s="170"/>
      <c r="E2318" s="170"/>
      <c r="F2318" s="171"/>
    </row>
    <row r="2319" spans="1:6" ht="15" customHeight="1">
      <c r="A2319" s="168"/>
      <c r="B2319" s="218"/>
      <c r="C2319" s="218"/>
      <c r="D2319" s="170"/>
      <c r="E2319" s="170"/>
      <c r="F2319" s="171"/>
    </row>
    <row r="2320" spans="1:6" ht="15" customHeight="1">
      <c r="A2320" s="169"/>
      <c r="B2320" s="219"/>
      <c r="C2320" s="219"/>
      <c r="D2320" s="170"/>
      <c r="E2320" s="170"/>
      <c r="F2320" s="171"/>
    </row>
    <row r="2321" spans="1:6" ht="15" customHeight="1">
      <c r="A2321" s="168"/>
      <c r="B2321" s="218"/>
      <c r="C2321" s="218"/>
      <c r="D2321" s="170"/>
      <c r="E2321" s="170"/>
      <c r="F2321" s="171"/>
    </row>
    <row r="2322" spans="1:6" ht="15" customHeight="1">
      <c r="A2322" s="169"/>
      <c r="B2322" s="219"/>
      <c r="C2322" s="219"/>
      <c r="D2322" s="170"/>
      <c r="E2322" s="170"/>
      <c r="F2322" s="171"/>
    </row>
    <row r="2323" spans="1:6" ht="15" customHeight="1">
      <c r="A2323" s="168"/>
      <c r="B2323" s="218"/>
      <c r="C2323" s="218"/>
      <c r="D2323" s="170"/>
      <c r="E2323" s="170"/>
      <c r="F2323" s="171"/>
    </row>
    <row r="2324" spans="1:6" ht="15" customHeight="1">
      <c r="A2324" s="169"/>
      <c r="B2324" s="219"/>
      <c r="C2324" s="219"/>
      <c r="D2324" s="170"/>
      <c r="E2324" s="170"/>
      <c r="F2324" s="171"/>
    </row>
    <row r="2325" spans="1:6" ht="15" customHeight="1">
      <c r="A2325" s="168"/>
      <c r="B2325" s="218"/>
      <c r="C2325" s="218"/>
      <c r="D2325" s="170"/>
      <c r="E2325" s="170"/>
      <c r="F2325" s="171"/>
    </row>
    <row r="2326" spans="1:6" ht="15" customHeight="1">
      <c r="A2326" s="169"/>
      <c r="B2326" s="219"/>
      <c r="C2326" s="219"/>
      <c r="D2326" s="170"/>
      <c r="E2326" s="170"/>
      <c r="F2326" s="171"/>
    </row>
    <row r="2327" spans="1:6" ht="15" customHeight="1">
      <c r="A2327" s="168"/>
      <c r="B2327" s="218"/>
      <c r="C2327" s="218"/>
      <c r="D2327" s="170"/>
      <c r="E2327" s="170"/>
      <c r="F2327" s="171"/>
    </row>
    <row r="2328" spans="1:6" ht="15" customHeight="1">
      <c r="A2328" s="169"/>
      <c r="B2328" s="219"/>
      <c r="C2328" s="219"/>
      <c r="D2328" s="170"/>
      <c r="E2328" s="170"/>
      <c r="F2328" s="171"/>
    </row>
    <row r="2329" spans="1:6" ht="15" customHeight="1">
      <c r="A2329" s="168"/>
      <c r="B2329" s="218"/>
      <c r="C2329" s="218"/>
      <c r="D2329" s="170"/>
      <c r="E2329" s="170"/>
      <c r="F2329" s="171"/>
    </row>
    <row r="2330" spans="1:6" ht="15" customHeight="1">
      <c r="A2330" s="169"/>
      <c r="B2330" s="219"/>
      <c r="C2330" s="219"/>
      <c r="D2330" s="170"/>
      <c r="E2330" s="170"/>
      <c r="F2330" s="171"/>
    </row>
    <row r="2331" spans="1:6" ht="15" customHeight="1">
      <c r="A2331" s="168"/>
      <c r="B2331" s="218"/>
      <c r="C2331" s="218"/>
      <c r="D2331" s="170"/>
      <c r="E2331" s="170"/>
      <c r="F2331" s="171"/>
    </row>
    <row r="2332" spans="1:6" ht="15" customHeight="1">
      <c r="A2332" s="169"/>
      <c r="B2332" s="219"/>
      <c r="C2332" s="219"/>
      <c r="D2332" s="170"/>
      <c r="E2332" s="170"/>
      <c r="F2332" s="171"/>
    </row>
    <row r="2333" spans="1:6" ht="15" customHeight="1">
      <c r="A2333" s="168"/>
      <c r="B2333" s="218"/>
      <c r="C2333" s="218"/>
      <c r="D2333" s="170"/>
      <c r="E2333" s="170"/>
      <c r="F2333" s="171"/>
    </row>
    <row r="2334" spans="1:6" ht="15" customHeight="1">
      <c r="A2334" s="169"/>
      <c r="B2334" s="219"/>
      <c r="C2334" s="219"/>
      <c r="D2334" s="170"/>
      <c r="E2334" s="170"/>
      <c r="F2334" s="171"/>
    </row>
    <row r="2335" spans="1:6" ht="15" customHeight="1">
      <c r="A2335" s="168"/>
      <c r="B2335" s="218"/>
      <c r="C2335" s="218"/>
      <c r="D2335" s="170"/>
      <c r="E2335" s="170"/>
      <c r="F2335" s="171"/>
    </row>
    <row r="2336" spans="1:6" ht="15" customHeight="1">
      <c r="A2336" s="169"/>
      <c r="B2336" s="219"/>
      <c r="C2336" s="219"/>
      <c r="D2336" s="170"/>
      <c r="E2336" s="170"/>
      <c r="F2336" s="171"/>
    </row>
    <row r="2337" spans="1:6" ht="15" customHeight="1">
      <c r="A2337" s="168"/>
      <c r="B2337" s="218"/>
      <c r="C2337" s="218"/>
      <c r="D2337" s="170"/>
      <c r="E2337" s="170"/>
      <c r="F2337" s="171"/>
    </row>
    <row r="2338" spans="1:6" ht="15" customHeight="1">
      <c r="A2338" s="169"/>
      <c r="B2338" s="219"/>
      <c r="C2338" s="219"/>
      <c r="D2338" s="170"/>
      <c r="E2338" s="170"/>
      <c r="F2338" s="171"/>
    </row>
    <row r="2339" spans="1:6" ht="15" customHeight="1">
      <c r="A2339" s="168"/>
      <c r="B2339" s="218"/>
      <c r="C2339" s="218"/>
      <c r="D2339" s="170"/>
      <c r="E2339" s="170"/>
      <c r="F2339" s="171"/>
    </row>
    <row r="2340" spans="1:6" ht="15" customHeight="1">
      <c r="A2340" s="169"/>
      <c r="B2340" s="219"/>
      <c r="C2340" s="219"/>
      <c r="D2340" s="170"/>
      <c r="E2340" s="170"/>
      <c r="F2340" s="171"/>
    </row>
    <row r="2341" spans="1:6" ht="15" customHeight="1">
      <c r="A2341" s="168"/>
      <c r="B2341" s="218"/>
      <c r="C2341" s="218"/>
      <c r="D2341" s="170"/>
      <c r="E2341" s="170"/>
      <c r="F2341" s="171"/>
    </row>
    <row r="2342" spans="1:6" ht="15" customHeight="1">
      <c r="A2342" s="169"/>
      <c r="B2342" s="219"/>
      <c r="C2342" s="219"/>
      <c r="D2342" s="170"/>
      <c r="E2342" s="170"/>
      <c r="F2342" s="171"/>
    </row>
    <row r="2343" spans="1:6" ht="15" customHeight="1">
      <c r="A2343" s="168"/>
      <c r="B2343" s="218"/>
      <c r="C2343" s="218"/>
      <c r="D2343" s="170"/>
      <c r="E2343" s="170"/>
      <c r="F2343" s="171"/>
    </row>
    <row r="2344" spans="1:6" ht="15" customHeight="1">
      <c r="A2344" s="169"/>
      <c r="B2344" s="219"/>
      <c r="C2344" s="219"/>
      <c r="D2344" s="170"/>
      <c r="E2344" s="170"/>
      <c r="F2344" s="171"/>
    </row>
    <row r="2345" spans="1:6" ht="15" customHeight="1">
      <c r="A2345" s="168"/>
      <c r="B2345" s="218"/>
      <c r="C2345" s="218"/>
      <c r="D2345" s="170"/>
      <c r="E2345" s="170"/>
      <c r="F2345" s="171"/>
    </row>
    <row r="2346" spans="1:6" ht="15" customHeight="1">
      <c r="A2346" s="169"/>
      <c r="B2346" s="219"/>
      <c r="C2346" s="219"/>
      <c r="D2346" s="170"/>
      <c r="E2346" s="170"/>
      <c r="F2346" s="171"/>
    </row>
    <row r="2347" spans="1:6" ht="15" customHeight="1">
      <c r="A2347" s="168"/>
      <c r="B2347" s="218"/>
      <c r="C2347" s="218"/>
      <c r="D2347" s="170"/>
      <c r="E2347" s="170"/>
      <c r="F2347" s="171"/>
    </row>
    <row r="2348" spans="1:6" ht="15" customHeight="1">
      <c r="A2348" s="169"/>
      <c r="B2348" s="219"/>
      <c r="C2348" s="219"/>
      <c r="D2348" s="170"/>
      <c r="E2348" s="170"/>
      <c r="F2348" s="171"/>
    </row>
    <row r="2349" spans="1:6" ht="15" customHeight="1">
      <c r="A2349" s="168"/>
      <c r="B2349" s="218"/>
      <c r="C2349" s="218"/>
      <c r="D2349" s="170"/>
      <c r="E2349" s="170"/>
      <c r="F2349" s="171"/>
    </row>
    <row r="2350" spans="1:6" ht="15" customHeight="1">
      <c r="A2350" s="169"/>
      <c r="B2350" s="219"/>
      <c r="C2350" s="219"/>
      <c r="D2350" s="170"/>
      <c r="E2350" s="170"/>
      <c r="F2350" s="171"/>
    </row>
    <row r="2351" spans="1:6" ht="15" customHeight="1">
      <c r="A2351" s="168"/>
      <c r="B2351" s="218"/>
      <c r="C2351" s="218"/>
      <c r="D2351" s="170"/>
      <c r="E2351" s="170"/>
      <c r="F2351" s="171"/>
    </row>
    <row r="2352" spans="1:6" ht="15" customHeight="1">
      <c r="A2352" s="169"/>
      <c r="B2352" s="219"/>
      <c r="C2352" s="219"/>
      <c r="D2352" s="170"/>
      <c r="E2352" s="170"/>
      <c r="F2352" s="171"/>
    </row>
    <row r="2353" spans="1:6" ht="15" customHeight="1">
      <c r="A2353" s="168"/>
      <c r="B2353" s="218"/>
      <c r="C2353" s="218"/>
      <c r="D2353" s="170"/>
      <c r="E2353" s="170"/>
      <c r="F2353" s="171"/>
    </row>
    <row r="2354" spans="1:6" ht="15" customHeight="1">
      <c r="A2354" s="169"/>
      <c r="B2354" s="219"/>
      <c r="C2354" s="219"/>
      <c r="D2354" s="170"/>
      <c r="E2354" s="170"/>
      <c r="F2354" s="171"/>
    </row>
    <row r="2355" spans="1:6" ht="15" customHeight="1">
      <c r="A2355" s="168"/>
      <c r="B2355" s="218"/>
      <c r="C2355" s="218"/>
      <c r="D2355" s="170"/>
      <c r="E2355" s="170"/>
      <c r="F2355" s="171"/>
    </row>
    <row r="2356" spans="1:6" ht="15" customHeight="1">
      <c r="A2356" s="169"/>
      <c r="B2356" s="219"/>
      <c r="C2356" s="219"/>
      <c r="D2356" s="170"/>
      <c r="E2356" s="170"/>
      <c r="F2356" s="171"/>
    </row>
    <row r="2357" spans="1:6" ht="15" customHeight="1">
      <c r="A2357" s="168"/>
      <c r="B2357" s="218"/>
      <c r="C2357" s="218"/>
      <c r="D2357" s="170"/>
      <c r="E2357" s="170"/>
      <c r="F2357" s="171"/>
    </row>
    <row r="2358" spans="1:6" ht="15" customHeight="1">
      <c r="A2358" s="169"/>
      <c r="B2358" s="219"/>
      <c r="C2358" s="219"/>
      <c r="D2358" s="170"/>
      <c r="E2358" s="170"/>
      <c r="F2358" s="171"/>
    </row>
    <row r="2359" spans="1:6" ht="15" customHeight="1">
      <c r="A2359" s="168"/>
      <c r="B2359" s="218"/>
      <c r="C2359" s="218"/>
      <c r="D2359" s="170"/>
      <c r="E2359" s="170"/>
      <c r="F2359" s="171"/>
    </row>
    <row r="2360" spans="1:6" ht="15" customHeight="1">
      <c r="A2360" s="169"/>
      <c r="B2360" s="219"/>
      <c r="C2360" s="219"/>
      <c r="D2360" s="170"/>
      <c r="E2360" s="170"/>
      <c r="F2360" s="171"/>
    </row>
    <row r="2361" spans="1:6" ht="15" customHeight="1">
      <c r="A2361" s="168"/>
      <c r="B2361" s="218"/>
      <c r="C2361" s="218"/>
      <c r="D2361" s="170"/>
      <c r="E2361" s="170"/>
      <c r="F2361" s="171"/>
    </row>
    <row r="2362" spans="1:6" ht="15" customHeight="1">
      <c r="A2362" s="169"/>
      <c r="B2362" s="219"/>
      <c r="C2362" s="219"/>
      <c r="D2362" s="170"/>
      <c r="E2362" s="170"/>
      <c r="F2362" s="171"/>
    </row>
    <row r="2363" spans="1:6" ht="15" customHeight="1">
      <c r="A2363" s="168"/>
      <c r="B2363" s="218"/>
      <c r="C2363" s="218"/>
      <c r="D2363" s="170"/>
      <c r="E2363" s="170"/>
      <c r="F2363" s="171"/>
    </row>
    <row r="2364" spans="1:6" ht="15" customHeight="1">
      <c r="A2364" s="169"/>
      <c r="B2364" s="219"/>
      <c r="C2364" s="219"/>
      <c r="D2364" s="170"/>
      <c r="E2364" s="170"/>
      <c r="F2364" s="171"/>
    </row>
    <row r="2365" spans="1:6" ht="15" customHeight="1">
      <c r="A2365" s="168"/>
      <c r="B2365" s="218"/>
      <c r="C2365" s="218"/>
      <c r="D2365" s="170"/>
      <c r="E2365" s="170"/>
      <c r="F2365" s="171"/>
    </row>
    <row r="2366" spans="1:6" ht="15" customHeight="1">
      <c r="A2366" s="169"/>
      <c r="B2366" s="219"/>
      <c r="C2366" s="219"/>
      <c r="D2366" s="170"/>
      <c r="E2366" s="170"/>
      <c r="F2366" s="171"/>
    </row>
    <row r="2367" spans="1:6" ht="15" customHeight="1">
      <c r="A2367" s="168"/>
      <c r="B2367" s="218"/>
      <c r="C2367" s="218"/>
      <c r="D2367" s="170"/>
      <c r="E2367" s="170"/>
      <c r="F2367" s="171"/>
    </row>
    <row r="2368" spans="1:6" ht="15" customHeight="1">
      <c r="A2368" s="169"/>
      <c r="B2368" s="219"/>
      <c r="C2368" s="219"/>
      <c r="D2368" s="170"/>
      <c r="E2368" s="170"/>
      <c r="F2368" s="171"/>
    </row>
    <row r="2369" spans="1:6" ht="15" customHeight="1">
      <c r="A2369" s="168"/>
      <c r="B2369" s="218"/>
      <c r="C2369" s="218"/>
      <c r="D2369" s="170"/>
      <c r="E2369" s="170"/>
      <c r="F2369" s="171"/>
    </row>
    <row r="2370" spans="1:6" ht="15" customHeight="1">
      <c r="A2370" s="169"/>
      <c r="B2370" s="219"/>
      <c r="C2370" s="219"/>
      <c r="D2370" s="170"/>
      <c r="E2370" s="170"/>
      <c r="F2370" s="171"/>
    </row>
    <row r="2371" spans="1:6" ht="15" customHeight="1">
      <c r="A2371" s="168"/>
      <c r="B2371" s="218"/>
      <c r="C2371" s="218"/>
      <c r="D2371" s="170"/>
      <c r="E2371" s="170"/>
      <c r="F2371" s="171"/>
    </row>
    <row r="2372" spans="1:6" ht="15" customHeight="1">
      <c r="A2372" s="169"/>
      <c r="B2372" s="219"/>
      <c r="C2372" s="219"/>
      <c r="D2372" s="170"/>
      <c r="E2372" s="170"/>
      <c r="F2372" s="171"/>
    </row>
    <row r="2373" spans="1:6" ht="15" customHeight="1">
      <c r="A2373" s="168"/>
      <c r="B2373" s="218"/>
      <c r="C2373" s="218"/>
      <c r="D2373" s="170"/>
      <c r="E2373" s="170"/>
      <c r="F2373" s="171"/>
    </row>
    <row r="2374" spans="1:6" ht="15" customHeight="1">
      <c r="A2374" s="169"/>
      <c r="B2374" s="219"/>
      <c r="C2374" s="219"/>
      <c r="D2374" s="170"/>
      <c r="E2374" s="170"/>
      <c r="F2374" s="171"/>
    </row>
    <row r="2375" spans="1:6" ht="15" customHeight="1">
      <c r="A2375" s="168"/>
      <c r="B2375" s="218"/>
      <c r="C2375" s="218"/>
      <c r="D2375" s="170"/>
      <c r="E2375" s="170"/>
      <c r="F2375" s="171"/>
    </row>
    <row r="2376" spans="1:6" ht="15" customHeight="1">
      <c r="A2376" s="169"/>
      <c r="B2376" s="219"/>
      <c r="C2376" s="219"/>
      <c r="D2376" s="170"/>
      <c r="E2376" s="170"/>
      <c r="F2376" s="171"/>
    </row>
    <row r="2377" spans="1:6" ht="15" customHeight="1">
      <c r="A2377" s="168"/>
      <c r="B2377" s="218"/>
      <c r="C2377" s="218"/>
      <c r="D2377" s="170"/>
      <c r="E2377" s="170"/>
      <c r="F2377" s="171"/>
    </row>
    <row r="2378" spans="1:6" ht="15" customHeight="1">
      <c r="A2378" s="169"/>
      <c r="B2378" s="219"/>
      <c r="C2378" s="219"/>
      <c r="D2378" s="170"/>
      <c r="E2378" s="170"/>
      <c r="F2378" s="171"/>
    </row>
    <row r="2379" spans="1:6" ht="15" customHeight="1">
      <c r="A2379" s="168"/>
      <c r="B2379" s="218"/>
      <c r="C2379" s="218"/>
      <c r="D2379" s="170"/>
      <c r="E2379" s="170"/>
      <c r="F2379" s="171"/>
    </row>
    <row r="2380" spans="1:6" ht="15" customHeight="1">
      <c r="A2380" s="169"/>
      <c r="B2380" s="219"/>
      <c r="C2380" s="219"/>
      <c r="D2380" s="170"/>
      <c r="E2380" s="170"/>
      <c r="F2380" s="171"/>
    </row>
    <row r="2381" spans="1:6" ht="15" customHeight="1">
      <c r="A2381" s="168"/>
      <c r="B2381" s="218"/>
      <c r="C2381" s="218"/>
      <c r="D2381" s="170"/>
      <c r="E2381" s="170"/>
      <c r="F2381" s="171"/>
    </row>
    <row r="2382" spans="1:6" ht="15" customHeight="1">
      <c r="A2382" s="169"/>
      <c r="B2382" s="219"/>
      <c r="C2382" s="219"/>
      <c r="D2382" s="170"/>
      <c r="E2382" s="170"/>
      <c r="F2382" s="171"/>
    </row>
    <row r="2383" spans="1:6" ht="15" customHeight="1">
      <c r="A2383" s="168"/>
      <c r="B2383" s="218"/>
      <c r="C2383" s="218"/>
      <c r="D2383" s="170"/>
      <c r="E2383" s="170"/>
      <c r="F2383" s="171"/>
    </row>
    <row r="2384" spans="1:6" ht="15" customHeight="1">
      <c r="A2384" s="169"/>
      <c r="B2384" s="219"/>
      <c r="C2384" s="219"/>
      <c r="D2384" s="170"/>
      <c r="E2384" s="170"/>
      <c r="F2384" s="171"/>
    </row>
    <row r="2385" spans="1:6" ht="15" customHeight="1">
      <c r="A2385" s="168"/>
      <c r="B2385" s="218"/>
      <c r="C2385" s="218"/>
      <c r="D2385" s="170"/>
      <c r="E2385" s="170"/>
      <c r="F2385" s="171"/>
    </row>
    <row r="2386" spans="1:6" ht="15" customHeight="1">
      <c r="A2386" s="169"/>
      <c r="B2386" s="219"/>
      <c r="C2386" s="219"/>
      <c r="D2386" s="170"/>
      <c r="E2386" s="170"/>
      <c r="F2386" s="171"/>
    </row>
    <row r="2387" spans="1:6" ht="15" customHeight="1">
      <c r="A2387" s="168"/>
      <c r="B2387" s="218"/>
      <c r="C2387" s="218"/>
      <c r="D2387" s="170"/>
      <c r="E2387" s="170"/>
      <c r="F2387" s="171"/>
    </row>
    <row r="2388" spans="1:6" ht="15" customHeight="1">
      <c r="A2388" s="169"/>
      <c r="B2388" s="219"/>
      <c r="C2388" s="219"/>
      <c r="D2388" s="170"/>
      <c r="E2388" s="170"/>
      <c r="F2388" s="171"/>
    </row>
    <row r="2389" spans="1:6" ht="15" customHeight="1">
      <c r="A2389" s="168"/>
      <c r="B2389" s="218"/>
      <c r="C2389" s="218"/>
      <c r="D2389" s="170"/>
      <c r="E2389" s="170"/>
      <c r="F2389" s="171"/>
    </row>
    <row r="2390" spans="1:6" ht="15" customHeight="1">
      <c r="A2390" s="169"/>
      <c r="B2390" s="219"/>
      <c r="C2390" s="219"/>
      <c r="D2390" s="170"/>
      <c r="E2390" s="170"/>
      <c r="F2390" s="171"/>
    </row>
    <row r="2391" spans="1:6" ht="15" customHeight="1">
      <c r="A2391" s="168"/>
      <c r="B2391" s="218"/>
      <c r="C2391" s="218"/>
      <c r="D2391" s="170"/>
      <c r="E2391" s="170"/>
      <c r="F2391" s="171"/>
    </row>
    <row r="2392" spans="1:6" ht="15" customHeight="1">
      <c r="A2392" s="169"/>
      <c r="B2392" s="219"/>
      <c r="C2392" s="219"/>
      <c r="D2392" s="170"/>
      <c r="E2392" s="170"/>
      <c r="F2392" s="171"/>
    </row>
    <row r="2393" spans="1:6" ht="15" customHeight="1">
      <c r="A2393" s="168"/>
      <c r="B2393" s="218"/>
      <c r="C2393" s="218"/>
      <c r="D2393" s="170"/>
      <c r="E2393" s="170"/>
      <c r="F2393" s="171"/>
    </row>
    <row r="2394" spans="1:6" ht="15" customHeight="1">
      <c r="A2394" s="169"/>
      <c r="B2394" s="219"/>
      <c r="C2394" s="219"/>
      <c r="D2394" s="170"/>
      <c r="E2394" s="170"/>
      <c r="F2394" s="171"/>
    </row>
    <row r="2395" spans="1:6" ht="15" customHeight="1">
      <c r="A2395" s="168"/>
      <c r="B2395" s="218"/>
      <c r="C2395" s="218"/>
      <c r="D2395" s="170"/>
      <c r="E2395" s="170"/>
      <c r="F2395" s="171"/>
    </row>
    <row r="2396" spans="1:6" ht="15" customHeight="1">
      <c r="A2396" s="169"/>
      <c r="B2396" s="219"/>
      <c r="C2396" s="219"/>
      <c r="D2396" s="170"/>
      <c r="E2396" s="170"/>
      <c r="F2396" s="171"/>
    </row>
    <row r="2397" spans="1:6" ht="15" customHeight="1">
      <c r="A2397" s="168"/>
      <c r="B2397" s="218"/>
      <c r="C2397" s="218"/>
      <c r="D2397" s="170"/>
      <c r="E2397" s="170"/>
      <c r="F2397" s="171"/>
    </row>
    <row r="2398" spans="1:6" ht="15" customHeight="1">
      <c r="A2398" s="169"/>
      <c r="B2398" s="219"/>
      <c r="C2398" s="219"/>
      <c r="D2398" s="170"/>
      <c r="E2398" s="170"/>
      <c r="F2398" s="171"/>
    </row>
    <row r="2399" spans="1:6" ht="15" customHeight="1">
      <c r="A2399" s="168"/>
      <c r="B2399" s="218"/>
      <c r="C2399" s="218"/>
      <c r="D2399" s="170"/>
      <c r="E2399" s="170"/>
      <c r="F2399" s="171"/>
    </row>
    <row r="2400" spans="1:6" ht="15" customHeight="1">
      <c r="A2400" s="169"/>
      <c r="B2400" s="219"/>
      <c r="C2400" s="219"/>
      <c r="D2400" s="170"/>
      <c r="E2400" s="170"/>
      <c r="F2400" s="171"/>
    </row>
    <row r="2401" spans="1:6" ht="15" customHeight="1">
      <c r="A2401" s="168"/>
      <c r="B2401" s="218"/>
      <c r="C2401" s="218"/>
      <c r="D2401" s="170"/>
      <c r="E2401" s="170"/>
      <c r="F2401" s="171"/>
    </row>
    <row r="2402" spans="1:6" ht="15" customHeight="1">
      <c r="A2402" s="169"/>
      <c r="B2402" s="219"/>
      <c r="C2402" s="219"/>
      <c r="D2402" s="170"/>
      <c r="E2402" s="170"/>
      <c r="F2402" s="171"/>
    </row>
    <row r="2403" spans="1:6" ht="15" customHeight="1">
      <c r="A2403" s="168"/>
      <c r="B2403" s="218"/>
      <c r="C2403" s="218"/>
      <c r="D2403" s="170"/>
      <c r="E2403" s="170"/>
      <c r="F2403" s="171"/>
    </row>
    <row r="2404" spans="1:6" ht="15" customHeight="1">
      <c r="A2404" s="169"/>
      <c r="B2404" s="219"/>
      <c r="C2404" s="219"/>
      <c r="D2404" s="170"/>
      <c r="E2404" s="170"/>
      <c r="F2404" s="171"/>
    </row>
    <row r="2405" spans="1:6" ht="15" customHeight="1">
      <c r="A2405" s="168"/>
      <c r="B2405" s="218"/>
      <c r="C2405" s="218"/>
      <c r="D2405" s="170"/>
      <c r="E2405" s="170"/>
      <c r="F2405" s="171"/>
    </row>
    <row r="2406" spans="1:6" ht="15" customHeight="1">
      <c r="A2406" s="169"/>
      <c r="B2406" s="219"/>
      <c r="C2406" s="219"/>
      <c r="D2406" s="170"/>
      <c r="E2406" s="170"/>
      <c r="F2406" s="171"/>
    </row>
    <row r="2407" spans="1:6" ht="15" customHeight="1">
      <c r="A2407" s="168"/>
      <c r="B2407" s="218"/>
      <c r="C2407" s="218"/>
      <c r="D2407" s="170"/>
      <c r="E2407" s="170"/>
      <c r="F2407" s="171"/>
    </row>
    <row r="2408" spans="1:6" ht="15" customHeight="1">
      <c r="A2408" s="169"/>
      <c r="B2408" s="219"/>
      <c r="C2408" s="219"/>
      <c r="D2408" s="170"/>
      <c r="E2408" s="170"/>
      <c r="F2408" s="171"/>
    </row>
    <row r="2409" spans="1:6" ht="15" customHeight="1">
      <c r="A2409" s="168"/>
      <c r="B2409" s="218"/>
      <c r="C2409" s="218"/>
      <c r="D2409" s="170"/>
      <c r="E2409" s="170"/>
      <c r="F2409" s="171"/>
    </row>
    <row r="2410" spans="1:6" ht="15" customHeight="1">
      <c r="A2410" s="169"/>
      <c r="B2410" s="219"/>
      <c r="C2410" s="219"/>
      <c r="D2410" s="170"/>
      <c r="E2410" s="170"/>
      <c r="F2410" s="171"/>
    </row>
    <row r="2411" spans="1:6" ht="15" customHeight="1">
      <c r="A2411" s="168"/>
      <c r="B2411" s="218"/>
      <c r="C2411" s="218"/>
      <c r="D2411" s="170"/>
      <c r="E2411" s="170"/>
      <c r="F2411" s="171"/>
    </row>
    <row r="2412" spans="1:6" ht="15" customHeight="1">
      <c r="A2412" s="169"/>
      <c r="B2412" s="219"/>
      <c r="C2412" s="219"/>
      <c r="D2412" s="170"/>
      <c r="E2412" s="170"/>
      <c r="F2412" s="171"/>
    </row>
    <row r="2413" spans="1:6" ht="15" customHeight="1">
      <c r="A2413" s="168"/>
      <c r="B2413" s="218"/>
      <c r="C2413" s="218"/>
      <c r="D2413" s="170"/>
      <c r="E2413" s="170"/>
      <c r="F2413" s="171"/>
    </row>
    <row r="2414" spans="1:6" ht="15" customHeight="1">
      <c r="A2414" s="169"/>
      <c r="B2414" s="219"/>
      <c r="C2414" s="219"/>
      <c r="D2414" s="170"/>
      <c r="E2414" s="170"/>
      <c r="F2414" s="171"/>
    </row>
    <row r="2415" spans="1:6" ht="15" customHeight="1">
      <c r="A2415" s="168"/>
      <c r="B2415" s="218"/>
      <c r="C2415" s="218"/>
      <c r="D2415" s="170"/>
      <c r="E2415" s="170"/>
      <c r="F2415" s="171"/>
    </row>
    <row r="2416" spans="1:6" ht="15" customHeight="1">
      <c r="A2416" s="169"/>
      <c r="B2416" s="219"/>
      <c r="C2416" s="219"/>
      <c r="D2416" s="170"/>
      <c r="E2416" s="170"/>
      <c r="F2416" s="171"/>
    </row>
    <row r="2417" spans="1:6" ht="15" customHeight="1">
      <c r="A2417" s="168"/>
      <c r="B2417" s="218"/>
      <c r="C2417" s="218"/>
      <c r="D2417" s="170"/>
      <c r="E2417" s="170"/>
      <c r="F2417" s="171"/>
    </row>
    <row r="2418" spans="1:6" ht="15" customHeight="1">
      <c r="A2418" s="169"/>
      <c r="B2418" s="219"/>
      <c r="C2418" s="219"/>
      <c r="D2418" s="170"/>
      <c r="E2418" s="170"/>
      <c r="F2418" s="171"/>
    </row>
    <row r="2419" spans="1:6" ht="15" customHeight="1">
      <c r="A2419" s="168"/>
      <c r="B2419" s="218"/>
      <c r="C2419" s="218"/>
      <c r="D2419" s="170"/>
      <c r="E2419" s="170"/>
      <c r="F2419" s="171"/>
    </row>
    <row r="2420" spans="1:6" ht="15" customHeight="1">
      <c r="A2420" s="169"/>
      <c r="B2420" s="219"/>
      <c r="C2420" s="219"/>
      <c r="D2420" s="170"/>
      <c r="E2420" s="170"/>
      <c r="F2420" s="171"/>
    </row>
    <row r="2421" spans="1:6" ht="15" customHeight="1">
      <c r="A2421" s="168"/>
      <c r="B2421" s="218"/>
      <c r="C2421" s="218"/>
      <c r="D2421" s="170"/>
      <c r="E2421" s="170"/>
      <c r="F2421" s="171"/>
    </row>
    <row r="2422" spans="1:6" ht="15" customHeight="1">
      <c r="A2422" s="169"/>
      <c r="B2422" s="219"/>
      <c r="C2422" s="219"/>
      <c r="D2422" s="170"/>
      <c r="E2422" s="170"/>
      <c r="F2422" s="171"/>
    </row>
    <row r="2423" spans="1:6" ht="15" customHeight="1">
      <c r="A2423" s="168"/>
      <c r="B2423" s="218"/>
      <c r="C2423" s="218"/>
      <c r="D2423" s="170"/>
      <c r="E2423" s="170"/>
      <c r="F2423" s="171"/>
    </row>
    <row r="2424" spans="1:6" ht="15" customHeight="1">
      <c r="A2424" s="169"/>
      <c r="B2424" s="219"/>
      <c r="C2424" s="219"/>
      <c r="D2424" s="170"/>
      <c r="E2424" s="170"/>
      <c r="F2424" s="171"/>
    </row>
    <row r="2425" spans="1:6" ht="15" customHeight="1">
      <c r="A2425" s="168"/>
      <c r="B2425" s="218"/>
      <c r="C2425" s="218"/>
      <c r="D2425" s="170"/>
      <c r="E2425" s="170"/>
      <c r="F2425" s="171"/>
    </row>
    <row r="2426" spans="1:6" ht="15" customHeight="1">
      <c r="A2426" s="169"/>
      <c r="B2426" s="219"/>
      <c r="C2426" s="219"/>
      <c r="D2426" s="170"/>
      <c r="E2426" s="170"/>
      <c r="F2426" s="171"/>
    </row>
    <row r="2427" spans="1:6" ht="15" customHeight="1">
      <c r="A2427" s="168"/>
      <c r="B2427" s="218"/>
      <c r="C2427" s="218"/>
      <c r="D2427" s="170"/>
      <c r="E2427" s="170"/>
      <c r="F2427" s="171"/>
    </row>
    <row r="2428" spans="1:6" ht="15" customHeight="1">
      <c r="A2428" s="169"/>
      <c r="B2428" s="219"/>
      <c r="C2428" s="219"/>
      <c r="D2428" s="170"/>
      <c r="E2428" s="170"/>
      <c r="F2428" s="171"/>
    </row>
    <row r="2429" spans="1:6" ht="15" customHeight="1">
      <c r="A2429" s="168"/>
      <c r="B2429" s="218"/>
      <c r="C2429" s="218"/>
      <c r="D2429" s="170"/>
      <c r="E2429" s="170"/>
      <c r="F2429" s="171"/>
    </row>
    <row r="2430" spans="1:6" ht="15" customHeight="1">
      <c r="A2430" s="169"/>
      <c r="B2430" s="219"/>
      <c r="C2430" s="219"/>
      <c r="D2430" s="170"/>
      <c r="E2430" s="170"/>
      <c r="F2430" s="171"/>
    </row>
    <row r="2431" spans="1:6" ht="15" customHeight="1">
      <c r="A2431" s="168"/>
      <c r="B2431" s="218"/>
      <c r="C2431" s="218"/>
      <c r="D2431" s="170"/>
      <c r="E2431" s="170"/>
      <c r="F2431" s="171"/>
    </row>
    <row r="2432" spans="1:6" ht="15" customHeight="1">
      <c r="A2432" s="169"/>
      <c r="B2432" s="219"/>
      <c r="C2432" s="219"/>
      <c r="D2432" s="170"/>
      <c r="E2432" s="170"/>
      <c r="F2432" s="171"/>
    </row>
    <row r="2433" spans="1:6" ht="15" customHeight="1">
      <c r="A2433" s="168"/>
      <c r="B2433" s="218"/>
      <c r="C2433" s="218"/>
      <c r="D2433" s="170"/>
      <c r="E2433" s="170"/>
      <c r="F2433" s="171"/>
    </row>
    <row r="2434" spans="1:6" ht="15" customHeight="1">
      <c r="A2434" s="169"/>
      <c r="B2434" s="219"/>
      <c r="C2434" s="219"/>
      <c r="D2434" s="170"/>
      <c r="E2434" s="170"/>
      <c r="F2434" s="171"/>
    </row>
    <row r="2435" spans="1:6" ht="15" customHeight="1">
      <c r="A2435" s="168"/>
      <c r="B2435" s="218"/>
      <c r="C2435" s="218"/>
      <c r="D2435" s="170"/>
      <c r="E2435" s="170"/>
      <c r="F2435" s="171"/>
    </row>
    <row r="2436" spans="1:6" ht="15" customHeight="1">
      <c r="A2436" s="169"/>
      <c r="B2436" s="219"/>
      <c r="C2436" s="219"/>
      <c r="D2436" s="170"/>
      <c r="E2436" s="170"/>
      <c r="F2436" s="171"/>
    </row>
    <row r="2437" spans="1:6" ht="15" customHeight="1">
      <c r="A2437" s="168"/>
      <c r="B2437" s="218"/>
      <c r="C2437" s="218"/>
      <c r="D2437" s="170"/>
      <c r="E2437" s="170"/>
      <c r="F2437" s="171"/>
    </row>
    <row r="2438" spans="1:6" ht="15" customHeight="1">
      <c r="A2438" s="169"/>
      <c r="B2438" s="219"/>
      <c r="C2438" s="219"/>
      <c r="D2438" s="170"/>
      <c r="E2438" s="170"/>
      <c r="F2438" s="171"/>
    </row>
    <row r="2439" spans="1:6" ht="15" customHeight="1">
      <c r="A2439" s="168"/>
      <c r="B2439" s="218"/>
      <c r="C2439" s="218"/>
      <c r="D2439" s="170"/>
      <c r="E2439" s="170"/>
      <c r="F2439" s="171"/>
    </row>
    <row r="2440" spans="1:6" ht="15" customHeight="1">
      <c r="A2440" s="169"/>
      <c r="B2440" s="219"/>
      <c r="C2440" s="219"/>
      <c r="D2440" s="170"/>
      <c r="E2440" s="170"/>
      <c r="F2440" s="171"/>
    </row>
    <row r="2441" spans="1:6" ht="15" customHeight="1">
      <c r="A2441" s="168"/>
      <c r="B2441" s="218"/>
      <c r="C2441" s="218"/>
      <c r="D2441" s="170"/>
      <c r="E2441" s="170"/>
      <c r="F2441" s="171"/>
    </row>
    <row r="2442" spans="1:6" ht="15" customHeight="1">
      <c r="A2442" s="169"/>
      <c r="B2442" s="219"/>
      <c r="C2442" s="219"/>
      <c r="D2442" s="170"/>
      <c r="E2442" s="170"/>
      <c r="F2442" s="171"/>
    </row>
    <row r="2443" spans="1:6" ht="15" customHeight="1">
      <c r="A2443" s="168"/>
      <c r="B2443" s="218"/>
      <c r="C2443" s="218"/>
      <c r="D2443" s="170"/>
      <c r="E2443" s="170"/>
      <c r="F2443" s="171"/>
    </row>
    <row r="2444" spans="1:6" ht="15" customHeight="1">
      <c r="A2444" s="169"/>
      <c r="B2444" s="219"/>
      <c r="C2444" s="219"/>
      <c r="D2444" s="170"/>
      <c r="E2444" s="170"/>
      <c r="F2444" s="171"/>
    </row>
    <row r="2445" spans="1:6" ht="15" customHeight="1">
      <c r="A2445" s="168"/>
      <c r="B2445" s="218"/>
      <c r="C2445" s="218"/>
      <c r="D2445" s="170"/>
      <c r="E2445" s="170"/>
      <c r="F2445" s="171"/>
    </row>
    <row r="2446" spans="1:6" ht="15" customHeight="1">
      <c r="A2446" s="169"/>
      <c r="B2446" s="219"/>
      <c r="C2446" s="219"/>
      <c r="D2446" s="170"/>
      <c r="E2446" s="170"/>
      <c r="F2446" s="171"/>
    </row>
    <row r="2447" spans="1:6" ht="15" customHeight="1">
      <c r="A2447" s="168"/>
      <c r="B2447" s="218"/>
      <c r="C2447" s="218"/>
      <c r="D2447" s="170"/>
      <c r="E2447" s="170"/>
      <c r="F2447" s="171"/>
    </row>
    <row r="2448" spans="1:6" ht="15" customHeight="1">
      <c r="A2448" s="169"/>
      <c r="B2448" s="219"/>
      <c r="C2448" s="219"/>
      <c r="D2448" s="170"/>
      <c r="E2448" s="170"/>
      <c r="F2448" s="171"/>
    </row>
    <row r="2449" spans="1:6" ht="15" customHeight="1">
      <c r="A2449" s="168"/>
      <c r="B2449" s="218"/>
      <c r="C2449" s="218"/>
      <c r="D2449" s="170"/>
      <c r="E2449" s="170"/>
      <c r="F2449" s="171"/>
    </row>
    <row r="2450" spans="1:6" ht="15" customHeight="1">
      <c r="A2450" s="169"/>
      <c r="B2450" s="219"/>
      <c r="C2450" s="219"/>
      <c r="D2450" s="170"/>
      <c r="E2450" s="170"/>
      <c r="F2450" s="171"/>
    </row>
    <row r="2451" spans="1:6" ht="15" customHeight="1">
      <c r="A2451" s="168"/>
      <c r="B2451" s="218"/>
      <c r="C2451" s="218"/>
      <c r="D2451" s="170"/>
      <c r="E2451" s="170"/>
      <c r="F2451" s="171"/>
    </row>
    <row r="2452" spans="1:6" ht="15" customHeight="1">
      <c r="A2452" s="169"/>
      <c r="B2452" s="219"/>
      <c r="C2452" s="219"/>
      <c r="D2452" s="170"/>
      <c r="E2452" s="170"/>
      <c r="F2452" s="171"/>
    </row>
    <row r="2453" spans="1:6" ht="15" customHeight="1">
      <c r="A2453" s="168"/>
      <c r="B2453" s="218"/>
      <c r="C2453" s="218"/>
      <c r="D2453" s="170"/>
      <c r="E2453" s="170"/>
      <c r="F2453" s="171"/>
    </row>
    <row r="2454" spans="1:6" ht="15" customHeight="1">
      <c r="A2454" s="169"/>
      <c r="B2454" s="219"/>
      <c r="C2454" s="219"/>
      <c r="D2454" s="170"/>
      <c r="E2454" s="170"/>
      <c r="F2454" s="171"/>
    </row>
    <row r="2455" spans="1:6" ht="15" customHeight="1">
      <c r="A2455" s="168"/>
      <c r="B2455" s="218"/>
      <c r="C2455" s="218"/>
      <c r="D2455" s="170"/>
      <c r="E2455" s="170"/>
      <c r="F2455" s="171"/>
    </row>
    <row r="2456" spans="1:6" ht="15" customHeight="1">
      <c r="A2456" s="169"/>
      <c r="B2456" s="219"/>
      <c r="C2456" s="219"/>
      <c r="D2456" s="170"/>
      <c r="E2456" s="170"/>
      <c r="F2456" s="171"/>
    </row>
    <row r="2457" spans="1:6" ht="15" customHeight="1">
      <c r="A2457" s="168"/>
      <c r="B2457" s="218"/>
      <c r="C2457" s="218"/>
      <c r="D2457" s="170"/>
      <c r="E2457" s="170"/>
      <c r="F2457" s="171"/>
    </row>
    <row r="2458" spans="1:6" ht="15" customHeight="1">
      <c r="A2458" s="169"/>
      <c r="B2458" s="219"/>
      <c r="C2458" s="219"/>
      <c r="D2458" s="170"/>
      <c r="E2458" s="170"/>
      <c r="F2458" s="171"/>
    </row>
    <row r="2459" spans="1:6" ht="15" customHeight="1">
      <c r="A2459" s="168"/>
      <c r="B2459" s="218"/>
      <c r="C2459" s="218"/>
      <c r="D2459" s="170"/>
      <c r="E2459" s="170"/>
      <c r="F2459" s="171"/>
    </row>
    <row r="2460" spans="1:6" ht="15" customHeight="1">
      <c r="A2460" s="169"/>
      <c r="B2460" s="219"/>
      <c r="C2460" s="219"/>
      <c r="D2460" s="170"/>
      <c r="E2460" s="170"/>
      <c r="F2460" s="171"/>
    </row>
    <row r="2461" spans="1:6" ht="15" customHeight="1">
      <c r="A2461" s="168"/>
      <c r="B2461" s="218"/>
      <c r="C2461" s="218"/>
      <c r="D2461" s="170"/>
      <c r="E2461" s="170"/>
      <c r="F2461" s="171"/>
    </row>
    <row r="2462" spans="1:6" ht="15" customHeight="1">
      <c r="A2462" s="169"/>
      <c r="B2462" s="219"/>
      <c r="C2462" s="219"/>
      <c r="D2462" s="170"/>
      <c r="E2462" s="170"/>
      <c r="F2462" s="171"/>
    </row>
    <row r="2463" spans="1:6" ht="15" customHeight="1">
      <c r="A2463" s="168"/>
      <c r="B2463" s="218"/>
      <c r="C2463" s="218"/>
      <c r="D2463" s="170"/>
      <c r="E2463" s="170"/>
      <c r="F2463" s="171"/>
    </row>
    <row r="2464" spans="1:6" ht="15" customHeight="1">
      <c r="A2464" s="169"/>
      <c r="B2464" s="219"/>
      <c r="C2464" s="219"/>
      <c r="D2464" s="170"/>
      <c r="E2464" s="170"/>
      <c r="F2464" s="171"/>
    </row>
    <row r="2465" spans="1:6" ht="15" customHeight="1">
      <c r="A2465" s="168"/>
      <c r="B2465" s="218"/>
      <c r="C2465" s="218"/>
      <c r="D2465" s="170"/>
      <c r="E2465" s="170"/>
      <c r="F2465" s="171"/>
    </row>
    <row r="2466" spans="1:6" ht="15" customHeight="1">
      <c r="A2466" s="169"/>
      <c r="B2466" s="219"/>
      <c r="C2466" s="219"/>
      <c r="D2466" s="170"/>
      <c r="E2466" s="170"/>
      <c r="F2466" s="171"/>
    </row>
    <row r="2467" spans="1:6" ht="15" customHeight="1">
      <c r="A2467" s="168"/>
      <c r="B2467" s="218"/>
      <c r="C2467" s="218"/>
      <c r="D2467" s="170"/>
      <c r="E2467" s="170"/>
      <c r="F2467" s="171"/>
    </row>
    <row r="2468" spans="1:6" ht="15" customHeight="1">
      <c r="A2468" s="169"/>
      <c r="B2468" s="219"/>
      <c r="C2468" s="219"/>
      <c r="D2468" s="170"/>
      <c r="E2468" s="170"/>
      <c r="F2468" s="171"/>
    </row>
    <row r="2469" spans="1:6" ht="15" customHeight="1">
      <c r="A2469" s="168"/>
      <c r="B2469" s="218"/>
      <c r="C2469" s="218"/>
      <c r="D2469" s="170"/>
      <c r="E2469" s="170"/>
      <c r="F2469" s="171"/>
    </row>
    <row r="2470" spans="1:6" ht="15" customHeight="1">
      <c r="A2470" s="169"/>
      <c r="B2470" s="219"/>
      <c r="C2470" s="219"/>
      <c r="D2470" s="170"/>
      <c r="E2470" s="170"/>
      <c r="F2470" s="171"/>
    </row>
    <row r="2471" spans="1:6" ht="15" customHeight="1">
      <c r="A2471" s="168"/>
      <c r="B2471" s="218"/>
      <c r="C2471" s="218"/>
      <c r="D2471" s="170"/>
      <c r="E2471" s="170"/>
      <c r="F2471" s="171"/>
    </row>
    <row r="2472" spans="1:6" ht="15" customHeight="1">
      <c r="A2472" s="169"/>
      <c r="B2472" s="219"/>
      <c r="C2472" s="219"/>
      <c r="D2472" s="170"/>
      <c r="E2472" s="170"/>
      <c r="F2472" s="171"/>
    </row>
    <row r="2473" spans="1:6" ht="15" customHeight="1">
      <c r="A2473" s="168"/>
      <c r="B2473" s="218"/>
      <c r="C2473" s="218"/>
      <c r="D2473" s="170"/>
      <c r="E2473" s="170"/>
      <c r="F2473" s="171"/>
    </row>
    <row r="2474" spans="1:6" ht="15" customHeight="1">
      <c r="A2474" s="169"/>
      <c r="B2474" s="219"/>
      <c r="C2474" s="219"/>
      <c r="D2474" s="170"/>
      <c r="E2474" s="170"/>
      <c r="F2474" s="171"/>
    </row>
    <row r="2475" spans="1:6" ht="15" customHeight="1">
      <c r="A2475" s="168"/>
      <c r="B2475" s="218"/>
      <c r="C2475" s="218"/>
      <c r="D2475" s="170"/>
      <c r="E2475" s="170"/>
      <c r="F2475" s="171"/>
    </row>
    <row r="2476" spans="1:6" ht="15" customHeight="1">
      <c r="A2476" s="169"/>
      <c r="B2476" s="219"/>
      <c r="C2476" s="219"/>
      <c r="D2476" s="170"/>
      <c r="E2476" s="170"/>
      <c r="F2476" s="171"/>
    </row>
    <row r="2477" spans="1:6" ht="15" customHeight="1">
      <c r="A2477" s="168"/>
      <c r="B2477" s="218"/>
      <c r="C2477" s="218"/>
      <c r="D2477" s="170"/>
      <c r="E2477" s="170"/>
      <c r="F2477" s="171"/>
    </row>
    <row r="2478" spans="1:6" ht="15" customHeight="1">
      <c r="A2478" s="169"/>
      <c r="B2478" s="219"/>
      <c r="C2478" s="219"/>
      <c r="D2478" s="170"/>
      <c r="E2478" s="170"/>
      <c r="F2478" s="171"/>
    </row>
    <row r="2479" spans="1:6" ht="15" customHeight="1">
      <c r="A2479" s="168"/>
      <c r="B2479" s="218"/>
      <c r="C2479" s="218"/>
      <c r="D2479" s="170"/>
      <c r="E2479" s="170"/>
      <c r="F2479" s="171"/>
    </row>
    <row r="2480" spans="1:6" ht="15" customHeight="1">
      <c r="A2480" s="169"/>
      <c r="B2480" s="219"/>
      <c r="C2480" s="219"/>
      <c r="D2480" s="170"/>
      <c r="E2480" s="170"/>
      <c r="F2480" s="171"/>
    </row>
    <row r="2481" spans="1:6" ht="15" customHeight="1">
      <c r="A2481" s="168"/>
      <c r="B2481" s="218"/>
      <c r="C2481" s="218"/>
      <c r="D2481" s="170"/>
      <c r="E2481" s="170"/>
      <c r="F2481" s="171"/>
    </row>
    <row r="2482" spans="1:6" ht="15" customHeight="1">
      <c r="A2482" s="169"/>
      <c r="B2482" s="219"/>
      <c r="C2482" s="219"/>
      <c r="D2482" s="170"/>
      <c r="E2482" s="170"/>
      <c r="F2482" s="171"/>
    </row>
    <row r="2483" spans="1:6" ht="15" customHeight="1">
      <c r="A2483" s="168"/>
      <c r="B2483" s="218"/>
      <c r="C2483" s="218"/>
      <c r="D2483" s="170"/>
      <c r="E2483" s="170"/>
      <c r="F2483" s="171"/>
    </row>
    <row r="2484" spans="1:6" ht="15" customHeight="1">
      <c r="A2484" s="169"/>
      <c r="B2484" s="219"/>
      <c r="C2484" s="219"/>
      <c r="D2484" s="170"/>
      <c r="E2484" s="170"/>
      <c r="F2484" s="171"/>
    </row>
    <row r="2485" spans="1:6" ht="15" customHeight="1">
      <c r="A2485" s="168"/>
      <c r="B2485" s="218"/>
      <c r="C2485" s="218"/>
      <c r="D2485" s="170"/>
      <c r="E2485" s="170"/>
      <c r="F2485" s="171"/>
    </row>
    <row r="2486" spans="1:6" ht="15" customHeight="1">
      <c r="A2486" s="169"/>
      <c r="B2486" s="219"/>
      <c r="C2486" s="219"/>
      <c r="D2486" s="170"/>
      <c r="E2486" s="170"/>
      <c r="F2486" s="171"/>
    </row>
    <row r="2487" spans="1:6" ht="15" customHeight="1">
      <c r="A2487" s="168"/>
      <c r="B2487" s="218"/>
      <c r="C2487" s="218"/>
      <c r="D2487" s="170"/>
      <c r="E2487" s="170"/>
      <c r="F2487" s="171"/>
    </row>
    <row r="2488" spans="1:6" ht="15" customHeight="1">
      <c r="A2488" s="169"/>
      <c r="B2488" s="219"/>
      <c r="C2488" s="219"/>
      <c r="D2488" s="170"/>
      <c r="E2488" s="170"/>
      <c r="F2488" s="171"/>
    </row>
    <row r="2489" spans="1:6" ht="15" customHeight="1">
      <c r="A2489" s="168"/>
      <c r="B2489" s="218"/>
      <c r="C2489" s="218"/>
      <c r="D2489" s="170"/>
      <c r="E2489" s="170"/>
      <c r="F2489" s="171"/>
    </row>
    <row r="2490" spans="1:6" ht="15" customHeight="1">
      <c r="A2490" s="169"/>
      <c r="B2490" s="219"/>
      <c r="C2490" s="219"/>
      <c r="D2490" s="170"/>
      <c r="E2490" s="170"/>
      <c r="F2490" s="171"/>
    </row>
    <row r="2491" spans="1:6" ht="15" customHeight="1">
      <c r="A2491" s="168"/>
      <c r="B2491" s="218"/>
      <c r="C2491" s="218"/>
      <c r="D2491" s="170"/>
      <c r="E2491" s="170"/>
      <c r="F2491" s="171"/>
    </row>
    <row r="2492" spans="1:6" ht="15" customHeight="1">
      <c r="A2492" s="169"/>
      <c r="B2492" s="219"/>
      <c r="C2492" s="219"/>
      <c r="D2492" s="170"/>
      <c r="E2492" s="170"/>
      <c r="F2492" s="171"/>
    </row>
    <row r="2493" spans="1:6" ht="15" customHeight="1">
      <c r="A2493" s="168"/>
      <c r="B2493" s="218"/>
      <c r="C2493" s="218"/>
      <c r="D2493" s="170"/>
      <c r="E2493" s="170"/>
      <c r="F2493" s="171"/>
    </row>
    <row r="2494" spans="1:6" ht="15" customHeight="1">
      <c r="A2494" s="169"/>
      <c r="B2494" s="219"/>
      <c r="C2494" s="219"/>
      <c r="D2494" s="170"/>
      <c r="E2494" s="170"/>
      <c r="F2494" s="171"/>
    </row>
    <row r="2495" spans="1:6" ht="15" customHeight="1">
      <c r="A2495" s="168"/>
      <c r="B2495" s="218"/>
      <c r="C2495" s="218"/>
      <c r="D2495" s="170"/>
      <c r="E2495" s="170"/>
      <c r="F2495" s="171"/>
    </row>
    <row r="2496" spans="1:6" ht="15" customHeight="1">
      <c r="A2496" s="169"/>
      <c r="B2496" s="219"/>
      <c r="C2496" s="219"/>
      <c r="D2496" s="170"/>
      <c r="E2496" s="170"/>
      <c r="F2496" s="171"/>
    </row>
    <row r="2497" spans="1:6" ht="15" customHeight="1">
      <c r="A2497" s="168"/>
      <c r="B2497" s="218"/>
      <c r="C2497" s="218"/>
      <c r="D2497" s="170"/>
      <c r="E2497" s="170"/>
      <c r="F2497" s="171"/>
    </row>
    <row r="2498" spans="1:6" ht="15" customHeight="1">
      <c r="A2498" s="169"/>
      <c r="B2498" s="219"/>
      <c r="C2498" s="219"/>
      <c r="D2498" s="170"/>
      <c r="E2498" s="170"/>
      <c r="F2498" s="171"/>
    </row>
    <row r="2499" spans="1:6" ht="15" customHeight="1">
      <c r="A2499" s="168"/>
      <c r="B2499" s="218"/>
      <c r="C2499" s="218"/>
      <c r="D2499" s="170"/>
      <c r="E2499" s="170"/>
      <c r="F2499" s="171"/>
    </row>
    <row r="2500" spans="1:6" ht="15" customHeight="1">
      <c r="A2500" s="169"/>
      <c r="B2500" s="219"/>
      <c r="C2500" s="219"/>
      <c r="D2500" s="170"/>
      <c r="E2500" s="170"/>
      <c r="F2500" s="171"/>
    </row>
    <row r="2501" spans="1:6" ht="15" customHeight="1">
      <c r="A2501" s="168"/>
      <c r="B2501" s="218"/>
      <c r="C2501" s="218"/>
      <c r="D2501" s="170"/>
      <c r="E2501" s="170"/>
      <c r="F2501" s="171"/>
    </row>
    <row r="2502" spans="1:6" ht="15" customHeight="1">
      <c r="A2502" s="169"/>
      <c r="B2502" s="219"/>
      <c r="C2502" s="219"/>
      <c r="D2502" s="170"/>
      <c r="E2502" s="170"/>
      <c r="F2502" s="171"/>
    </row>
    <row r="2503" spans="1:6" ht="15" customHeight="1">
      <c r="A2503" s="168"/>
      <c r="B2503" s="218"/>
      <c r="C2503" s="218"/>
      <c r="D2503" s="170"/>
      <c r="E2503" s="170"/>
      <c r="F2503" s="171"/>
    </row>
    <row r="2504" spans="1:6" ht="15" customHeight="1">
      <c r="A2504" s="169"/>
      <c r="B2504" s="219"/>
      <c r="C2504" s="219"/>
      <c r="D2504" s="170"/>
      <c r="E2504" s="170"/>
      <c r="F2504" s="171"/>
    </row>
    <row r="2505" spans="1:6" ht="15" customHeight="1">
      <c r="A2505" s="168"/>
      <c r="B2505" s="218"/>
      <c r="C2505" s="218"/>
      <c r="D2505" s="170"/>
      <c r="E2505" s="170"/>
      <c r="F2505" s="171"/>
    </row>
    <row r="2506" spans="1:6" ht="15" customHeight="1">
      <c r="A2506" s="169"/>
      <c r="B2506" s="219"/>
      <c r="C2506" s="219"/>
      <c r="D2506" s="170"/>
      <c r="E2506" s="170"/>
      <c r="F2506" s="171"/>
    </row>
    <row r="2507" spans="1:6" ht="15" customHeight="1">
      <c r="A2507" s="168"/>
      <c r="B2507" s="218"/>
      <c r="C2507" s="218"/>
      <c r="D2507" s="170"/>
      <c r="E2507" s="170"/>
      <c r="F2507" s="171"/>
    </row>
    <row r="2508" spans="1:6" ht="15" customHeight="1">
      <c r="A2508" s="169"/>
      <c r="B2508" s="219"/>
      <c r="C2508" s="219"/>
      <c r="D2508" s="170"/>
      <c r="E2508" s="170"/>
      <c r="F2508" s="171"/>
    </row>
    <row r="2509" spans="1:6" ht="15" customHeight="1">
      <c r="A2509" s="168"/>
      <c r="B2509" s="218"/>
      <c r="C2509" s="218"/>
      <c r="D2509" s="170"/>
      <c r="E2509" s="170"/>
      <c r="F2509" s="171"/>
    </row>
    <row r="2510" spans="1:6" ht="15" customHeight="1">
      <c r="A2510" s="169"/>
      <c r="B2510" s="219"/>
      <c r="C2510" s="219"/>
      <c r="D2510" s="170"/>
      <c r="E2510" s="170"/>
      <c r="F2510" s="171"/>
    </row>
    <row r="2511" spans="1:6" ht="15" customHeight="1">
      <c r="A2511" s="168"/>
      <c r="B2511" s="218"/>
      <c r="C2511" s="218"/>
      <c r="D2511" s="170"/>
      <c r="E2511" s="170"/>
      <c r="F2511" s="171"/>
    </row>
    <row r="2512" spans="1:6" ht="15" customHeight="1">
      <c r="A2512" s="169"/>
      <c r="B2512" s="219"/>
      <c r="C2512" s="219"/>
      <c r="D2512" s="170"/>
      <c r="E2512" s="170"/>
      <c r="F2512" s="171"/>
    </row>
    <row r="2513" spans="1:6" ht="15" customHeight="1">
      <c r="A2513" s="168"/>
      <c r="B2513" s="218"/>
      <c r="C2513" s="218"/>
      <c r="D2513" s="170"/>
      <c r="E2513" s="170"/>
      <c r="F2513" s="171"/>
    </row>
    <row r="2514" spans="1:6" ht="15" customHeight="1">
      <c r="A2514" s="169"/>
      <c r="B2514" s="219"/>
      <c r="C2514" s="219"/>
      <c r="D2514" s="170"/>
      <c r="E2514" s="170"/>
      <c r="F2514" s="171"/>
    </row>
    <row r="2515" spans="1:6" ht="15" customHeight="1">
      <c r="A2515" s="168"/>
      <c r="B2515" s="218"/>
      <c r="C2515" s="218"/>
      <c r="D2515" s="170"/>
      <c r="E2515" s="170"/>
      <c r="F2515" s="171"/>
    </row>
    <row r="2516" spans="1:6" ht="15" customHeight="1">
      <c r="A2516" s="169"/>
      <c r="B2516" s="219"/>
      <c r="C2516" s="219"/>
      <c r="D2516" s="170"/>
      <c r="E2516" s="170"/>
      <c r="F2516" s="171"/>
    </row>
    <row r="2517" spans="1:6" ht="15" customHeight="1">
      <c r="A2517" s="168"/>
      <c r="B2517" s="218"/>
      <c r="C2517" s="218"/>
      <c r="D2517" s="170"/>
      <c r="E2517" s="170"/>
      <c r="F2517" s="171"/>
    </row>
    <row r="2518" spans="1:6" ht="15" customHeight="1">
      <c r="A2518" s="169"/>
      <c r="B2518" s="219"/>
      <c r="C2518" s="219"/>
      <c r="D2518" s="170"/>
      <c r="E2518" s="170"/>
      <c r="F2518" s="171"/>
    </row>
    <row r="2519" spans="1:6" ht="15" customHeight="1">
      <c r="A2519" s="168"/>
      <c r="B2519" s="218"/>
      <c r="C2519" s="218"/>
      <c r="D2519" s="170"/>
      <c r="E2519" s="170"/>
      <c r="F2519" s="171"/>
    </row>
    <row r="2520" spans="1:6" ht="15" customHeight="1">
      <c r="A2520" s="169"/>
      <c r="B2520" s="219"/>
      <c r="C2520" s="219"/>
      <c r="D2520" s="170"/>
      <c r="E2520" s="170"/>
      <c r="F2520" s="171"/>
    </row>
    <row r="2521" spans="1:6" ht="15" customHeight="1">
      <c r="A2521" s="168"/>
      <c r="B2521" s="218"/>
      <c r="C2521" s="218"/>
      <c r="D2521" s="170"/>
      <c r="E2521" s="170"/>
      <c r="F2521" s="171"/>
    </row>
    <row r="2522" spans="1:6" ht="15" customHeight="1">
      <c r="A2522" s="169"/>
      <c r="B2522" s="219"/>
      <c r="C2522" s="219"/>
      <c r="D2522" s="170"/>
      <c r="E2522" s="170"/>
      <c r="F2522" s="171"/>
    </row>
    <row r="2523" spans="1:6" ht="15" customHeight="1">
      <c r="A2523" s="168"/>
      <c r="B2523" s="218"/>
      <c r="C2523" s="218"/>
      <c r="D2523" s="170"/>
      <c r="E2523" s="170"/>
      <c r="F2523" s="171"/>
    </row>
    <row r="2524" spans="1:6" ht="15" customHeight="1">
      <c r="A2524" s="169"/>
      <c r="B2524" s="219"/>
      <c r="C2524" s="219"/>
      <c r="D2524" s="170"/>
      <c r="E2524" s="170"/>
      <c r="F2524" s="171"/>
    </row>
    <row r="2525" spans="1:6" ht="15" customHeight="1">
      <c r="A2525" s="168"/>
      <c r="B2525" s="218"/>
      <c r="C2525" s="218"/>
      <c r="D2525" s="170"/>
      <c r="E2525" s="170"/>
      <c r="F2525" s="171"/>
    </row>
    <row r="2526" spans="1:6" ht="15" customHeight="1">
      <c r="A2526" s="169"/>
      <c r="B2526" s="219"/>
      <c r="C2526" s="219"/>
      <c r="D2526" s="170"/>
      <c r="E2526" s="170"/>
      <c r="F2526" s="171"/>
    </row>
    <row r="2527" spans="1:6" ht="15" customHeight="1">
      <c r="A2527" s="168"/>
      <c r="B2527" s="218"/>
      <c r="C2527" s="218"/>
      <c r="D2527" s="170"/>
      <c r="E2527" s="170"/>
      <c r="F2527" s="171"/>
    </row>
    <row r="2528" spans="1:6" ht="15" customHeight="1">
      <c r="A2528" s="169"/>
      <c r="B2528" s="219"/>
      <c r="C2528" s="219"/>
      <c r="D2528" s="170"/>
      <c r="E2528" s="170"/>
      <c r="F2528" s="171"/>
    </row>
    <row r="2529" spans="1:6" ht="15" customHeight="1">
      <c r="A2529" s="168"/>
      <c r="B2529" s="218"/>
      <c r="C2529" s="218"/>
      <c r="D2529" s="170"/>
      <c r="E2529" s="170"/>
      <c r="F2529" s="171"/>
    </row>
    <row r="2530" spans="1:6" ht="15" customHeight="1">
      <c r="A2530" s="169"/>
      <c r="B2530" s="219"/>
      <c r="C2530" s="219"/>
      <c r="D2530" s="170"/>
      <c r="E2530" s="170"/>
      <c r="F2530" s="171"/>
    </row>
    <row r="2531" spans="1:6" ht="15" customHeight="1">
      <c r="A2531" s="168"/>
      <c r="B2531" s="218"/>
      <c r="C2531" s="218"/>
      <c r="D2531" s="170"/>
      <c r="E2531" s="170"/>
      <c r="F2531" s="171"/>
    </row>
    <row r="2532" spans="1:6" ht="15" customHeight="1">
      <c r="A2532" s="169"/>
      <c r="B2532" s="219"/>
      <c r="C2532" s="219"/>
      <c r="D2532" s="170"/>
      <c r="E2532" s="170"/>
      <c r="F2532" s="171"/>
    </row>
    <row r="2533" spans="1:6" ht="15" customHeight="1">
      <c r="A2533" s="168"/>
      <c r="B2533" s="218"/>
      <c r="C2533" s="218"/>
      <c r="D2533" s="170"/>
      <c r="E2533" s="170"/>
      <c r="F2533" s="171"/>
    </row>
    <row r="2534" spans="1:6" ht="15" customHeight="1">
      <c r="A2534" s="169"/>
      <c r="B2534" s="219"/>
      <c r="C2534" s="219"/>
      <c r="D2534" s="170"/>
      <c r="E2534" s="170"/>
      <c r="F2534" s="171"/>
    </row>
    <row r="2535" spans="1:6" ht="15" customHeight="1">
      <c r="A2535" s="168"/>
      <c r="B2535" s="218"/>
      <c r="C2535" s="218"/>
      <c r="D2535" s="170"/>
      <c r="E2535" s="170"/>
      <c r="F2535" s="171"/>
    </row>
    <row r="2536" spans="1:6" ht="15" customHeight="1">
      <c r="A2536" s="169"/>
      <c r="B2536" s="219"/>
      <c r="C2536" s="219"/>
      <c r="D2536" s="170"/>
      <c r="E2536" s="170"/>
      <c r="F2536" s="171"/>
    </row>
    <row r="2537" spans="1:6" ht="15" customHeight="1">
      <c r="A2537" s="168"/>
      <c r="B2537" s="218"/>
      <c r="C2537" s="218"/>
      <c r="D2537" s="170"/>
      <c r="E2537" s="170"/>
      <c r="F2537" s="171"/>
    </row>
    <row r="2538" spans="1:6" ht="15" customHeight="1">
      <c r="A2538" s="169"/>
      <c r="B2538" s="219"/>
      <c r="C2538" s="219"/>
      <c r="D2538" s="170"/>
      <c r="E2538" s="170"/>
      <c r="F2538" s="171"/>
    </row>
    <row r="2539" spans="1:6" ht="15" customHeight="1">
      <c r="A2539" s="168"/>
      <c r="B2539" s="218"/>
      <c r="C2539" s="218"/>
      <c r="D2539" s="170"/>
      <c r="E2539" s="170"/>
      <c r="F2539" s="171"/>
    </row>
    <row r="2540" spans="1:6" ht="15" customHeight="1">
      <c r="A2540" s="169"/>
      <c r="B2540" s="219"/>
      <c r="C2540" s="219"/>
      <c r="D2540" s="170"/>
      <c r="E2540" s="170"/>
      <c r="F2540" s="171"/>
    </row>
    <row r="2541" spans="1:6" ht="15" customHeight="1">
      <c r="A2541" s="168"/>
      <c r="B2541" s="218"/>
      <c r="C2541" s="218"/>
      <c r="D2541" s="170"/>
      <c r="E2541" s="170"/>
      <c r="F2541" s="171"/>
    </row>
    <row r="2542" spans="1:6" ht="15" customHeight="1">
      <c r="A2542" s="169"/>
      <c r="B2542" s="219"/>
      <c r="C2542" s="219"/>
      <c r="D2542" s="170"/>
      <c r="E2542" s="170"/>
      <c r="F2542" s="171"/>
    </row>
    <row r="2543" spans="1:6" ht="15" customHeight="1">
      <c r="A2543" s="168"/>
      <c r="B2543" s="218"/>
      <c r="C2543" s="218"/>
      <c r="D2543" s="170"/>
      <c r="E2543" s="170"/>
      <c r="F2543" s="171"/>
    </row>
    <row r="2544" spans="1:6" ht="15" customHeight="1">
      <c r="A2544" s="169"/>
      <c r="B2544" s="219"/>
      <c r="C2544" s="219"/>
      <c r="D2544" s="170"/>
      <c r="E2544" s="170"/>
      <c r="F2544" s="171"/>
    </row>
    <row r="2545" spans="1:6" ht="15" customHeight="1">
      <c r="A2545" s="168"/>
      <c r="B2545" s="218"/>
      <c r="C2545" s="218"/>
      <c r="D2545" s="170"/>
      <c r="E2545" s="170"/>
      <c r="F2545" s="171"/>
    </row>
    <row r="2546" spans="1:6" ht="15" customHeight="1">
      <c r="A2546" s="169"/>
      <c r="B2546" s="219"/>
      <c r="C2546" s="219"/>
      <c r="D2546" s="170"/>
      <c r="E2546" s="170"/>
      <c r="F2546" s="171"/>
    </row>
    <row r="2547" spans="1:6" ht="15" customHeight="1">
      <c r="A2547" s="168"/>
      <c r="B2547" s="218"/>
      <c r="C2547" s="218"/>
      <c r="D2547" s="170"/>
      <c r="E2547" s="170"/>
      <c r="F2547" s="171"/>
    </row>
    <row r="2548" spans="1:6" ht="15" customHeight="1">
      <c r="A2548" s="169"/>
      <c r="B2548" s="219"/>
      <c r="C2548" s="219"/>
      <c r="D2548" s="170"/>
      <c r="E2548" s="170"/>
      <c r="F2548" s="171"/>
    </row>
    <row r="2549" spans="1:6" ht="15" customHeight="1">
      <c r="A2549" s="168"/>
      <c r="B2549" s="218"/>
      <c r="C2549" s="218"/>
      <c r="D2549" s="170"/>
      <c r="E2549" s="170"/>
      <c r="F2549" s="171"/>
    </row>
    <row r="2550" spans="1:6" ht="15" customHeight="1">
      <c r="A2550" s="169"/>
      <c r="B2550" s="219"/>
      <c r="C2550" s="219"/>
      <c r="D2550" s="170"/>
      <c r="E2550" s="170"/>
      <c r="F2550" s="171"/>
    </row>
    <row r="2551" spans="1:6" ht="15" customHeight="1">
      <c r="A2551" s="168"/>
      <c r="B2551" s="218"/>
      <c r="C2551" s="218"/>
      <c r="D2551" s="170"/>
      <c r="E2551" s="170"/>
      <c r="F2551" s="171"/>
    </row>
    <row r="2552" spans="1:6" ht="15" customHeight="1">
      <c r="A2552" s="169"/>
      <c r="B2552" s="219"/>
      <c r="C2552" s="219"/>
      <c r="D2552" s="170"/>
      <c r="E2552" s="170"/>
      <c r="F2552" s="171"/>
    </row>
    <row r="2553" spans="1:6" ht="15" customHeight="1">
      <c r="A2553" s="168"/>
      <c r="B2553" s="218"/>
      <c r="C2553" s="218"/>
      <c r="D2553" s="170"/>
      <c r="E2553" s="170"/>
      <c r="F2553" s="171"/>
    </row>
    <row r="2554" spans="1:6" ht="15" customHeight="1">
      <c r="A2554" s="169"/>
      <c r="B2554" s="219"/>
      <c r="C2554" s="219"/>
      <c r="D2554" s="170"/>
      <c r="E2554" s="170"/>
      <c r="F2554" s="171"/>
    </row>
    <row r="2555" spans="1:6" ht="15" customHeight="1">
      <c r="A2555" s="168"/>
      <c r="B2555" s="218"/>
      <c r="C2555" s="218"/>
      <c r="D2555" s="170"/>
      <c r="E2555" s="170"/>
      <c r="F2555" s="171"/>
    </row>
    <row r="2556" spans="1:6" ht="15" customHeight="1">
      <c r="A2556" s="169"/>
      <c r="B2556" s="219"/>
      <c r="C2556" s="219"/>
      <c r="D2556" s="170"/>
      <c r="E2556" s="170"/>
      <c r="F2556" s="171"/>
    </row>
    <row r="2557" spans="1:6" ht="15" customHeight="1">
      <c r="A2557" s="168"/>
      <c r="B2557" s="218"/>
      <c r="C2557" s="218"/>
      <c r="D2557" s="170"/>
      <c r="E2557" s="170"/>
      <c r="F2557" s="171"/>
    </row>
    <row r="2558" spans="1:6" ht="15" customHeight="1">
      <c r="A2558" s="169"/>
      <c r="B2558" s="219"/>
      <c r="C2558" s="219"/>
      <c r="D2558" s="170"/>
      <c r="E2558" s="170"/>
      <c r="F2558" s="171"/>
    </row>
    <row r="2559" spans="1:6" ht="15" customHeight="1">
      <c r="A2559" s="168"/>
      <c r="B2559" s="218"/>
      <c r="C2559" s="218"/>
      <c r="D2559" s="170"/>
      <c r="E2559" s="170"/>
      <c r="F2559" s="171"/>
    </row>
    <row r="2560" spans="1:6" ht="15" customHeight="1">
      <c r="A2560" s="169"/>
      <c r="B2560" s="219"/>
      <c r="C2560" s="219"/>
      <c r="D2560" s="170"/>
      <c r="E2560" s="170"/>
      <c r="F2560" s="171"/>
    </row>
    <row r="2561" spans="1:6" ht="15" customHeight="1">
      <c r="A2561" s="168"/>
      <c r="B2561" s="218"/>
      <c r="C2561" s="218"/>
      <c r="D2561" s="170"/>
      <c r="E2561" s="170"/>
      <c r="F2561" s="171"/>
    </row>
    <row r="2562" spans="1:6" ht="15" customHeight="1">
      <c r="A2562" s="169"/>
      <c r="B2562" s="219"/>
      <c r="C2562" s="219"/>
      <c r="D2562" s="170"/>
      <c r="E2562" s="170"/>
      <c r="F2562" s="171"/>
    </row>
    <row r="2563" spans="1:6" ht="15" customHeight="1">
      <c r="A2563" s="168"/>
      <c r="B2563" s="218"/>
      <c r="C2563" s="218"/>
      <c r="D2563" s="170"/>
      <c r="E2563" s="170"/>
      <c r="F2563" s="171"/>
    </row>
    <row r="2564" spans="1:6" ht="15" customHeight="1">
      <c r="A2564" s="169"/>
      <c r="B2564" s="219"/>
      <c r="C2564" s="219"/>
      <c r="D2564" s="170"/>
      <c r="E2564" s="170"/>
      <c r="F2564" s="171"/>
    </row>
    <row r="2565" spans="1:6" ht="15" customHeight="1">
      <c r="A2565" s="168"/>
      <c r="B2565" s="218"/>
      <c r="C2565" s="218"/>
      <c r="D2565" s="170"/>
      <c r="E2565" s="170"/>
      <c r="F2565" s="171"/>
    </row>
    <row r="2566" spans="1:6" ht="15" customHeight="1">
      <c r="A2566" s="169"/>
      <c r="B2566" s="219"/>
      <c r="C2566" s="219"/>
      <c r="D2566" s="170"/>
      <c r="E2566" s="170"/>
      <c r="F2566" s="171"/>
    </row>
    <row r="2567" spans="1:6" ht="15" customHeight="1">
      <c r="A2567" s="168"/>
      <c r="B2567" s="218"/>
      <c r="C2567" s="218"/>
      <c r="D2567" s="170"/>
      <c r="E2567" s="170"/>
      <c r="F2567" s="171"/>
    </row>
    <row r="2568" spans="1:6" ht="15" customHeight="1">
      <c r="A2568" s="169"/>
      <c r="B2568" s="219"/>
      <c r="C2568" s="219"/>
      <c r="D2568" s="170"/>
      <c r="E2568" s="170"/>
      <c r="F2568" s="171"/>
    </row>
    <row r="2569" spans="1:6" ht="15" customHeight="1">
      <c r="A2569" s="168"/>
      <c r="B2569" s="218"/>
      <c r="C2569" s="218"/>
      <c r="D2569" s="170"/>
      <c r="E2569" s="170"/>
      <c r="F2569" s="171"/>
    </row>
    <row r="2570" spans="1:6" ht="15" customHeight="1">
      <c r="A2570" s="169"/>
      <c r="B2570" s="219"/>
      <c r="C2570" s="219"/>
      <c r="D2570" s="170"/>
      <c r="E2570" s="170"/>
      <c r="F2570" s="171"/>
    </row>
    <row r="2571" spans="1:6" ht="15" customHeight="1">
      <c r="A2571" s="168"/>
      <c r="B2571" s="218"/>
      <c r="C2571" s="218"/>
      <c r="D2571" s="170"/>
      <c r="E2571" s="170"/>
      <c r="F2571" s="171"/>
    </row>
    <row r="2572" spans="1:6" ht="15" customHeight="1">
      <c r="A2572" s="169"/>
      <c r="B2572" s="219"/>
      <c r="C2572" s="219"/>
      <c r="D2572" s="170"/>
      <c r="E2572" s="170"/>
      <c r="F2572" s="171"/>
    </row>
    <row r="2573" spans="1:6" ht="15" customHeight="1">
      <c r="A2573" s="168"/>
      <c r="B2573" s="218"/>
      <c r="C2573" s="218"/>
      <c r="D2573" s="170"/>
      <c r="E2573" s="170"/>
      <c r="F2573" s="171"/>
    </row>
    <row r="2574" spans="1:6" ht="15" customHeight="1">
      <c r="A2574" s="169"/>
      <c r="B2574" s="219"/>
      <c r="C2574" s="219"/>
      <c r="D2574" s="170"/>
      <c r="E2574" s="170"/>
      <c r="F2574" s="171"/>
    </row>
    <row r="2575" spans="1:6" ht="15" customHeight="1">
      <c r="A2575" s="168"/>
      <c r="B2575" s="218"/>
      <c r="C2575" s="218"/>
      <c r="D2575" s="170"/>
      <c r="E2575" s="170"/>
      <c r="F2575" s="171"/>
    </row>
    <row r="2576" spans="1:6" ht="15" customHeight="1">
      <c r="A2576" s="169"/>
      <c r="B2576" s="219"/>
      <c r="C2576" s="219"/>
      <c r="D2576" s="170"/>
      <c r="E2576" s="170"/>
      <c r="F2576" s="171"/>
    </row>
    <row r="2577" spans="1:6" ht="15" customHeight="1">
      <c r="A2577" s="168"/>
      <c r="B2577" s="218"/>
      <c r="C2577" s="218"/>
      <c r="D2577" s="170"/>
      <c r="E2577" s="170"/>
      <c r="F2577" s="171"/>
    </row>
    <row r="2578" spans="1:6" ht="15" customHeight="1">
      <c r="A2578" s="169"/>
      <c r="B2578" s="219"/>
      <c r="C2578" s="219"/>
      <c r="D2578" s="170"/>
      <c r="E2578" s="170"/>
      <c r="F2578" s="171"/>
    </row>
    <row r="2579" spans="1:6" ht="15" customHeight="1">
      <c r="A2579" s="168"/>
      <c r="B2579" s="218"/>
      <c r="C2579" s="218"/>
      <c r="D2579" s="170"/>
      <c r="E2579" s="170"/>
      <c r="F2579" s="171"/>
    </row>
    <row r="2580" spans="1:6" ht="15" customHeight="1">
      <c r="A2580" s="169"/>
      <c r="B2580" s="219"/>
      <c r="C2580" s="219"/>
      <c r="D2580" s="170"/>
      <c r="E2580" s="170"/>
      <c r="F2580" s="171"/>
    </row>
    <row r="2581" spans="1:6" ht="15" customHeight="1">
      <c r="A2581" s="168"/>
      <c r="B2581" s="218"/>
      <c r="C2581" s="218"/>
      <c r="D2581" s="170"/>
      <c r="E2581" s="170"/>
      <c r="F2581" s="171"/>
    </row>
    <row r="2582" spans="1:6" ht="15" customHeight="1">
      <c r="A2582" s="169"/>
      <c r="B2582" s="219"/>
      <c r="C2582" s="219"/>
      <c r="D2582" s="170"/>
      <c r="E2582" s="170"/>
      <c r="F2582" s="171"/>
    </row>
    <row r="2583" spans="1:6" ht="15" customHeight="1">
      <c r="A2583" s="168"/>
      <c r="B2583" s="218"/>
      <c r="C2583" s="218"/>
      <c r="D2583" s="170"/>
      <c r="E2583" s="170"/>
      <c r="F2583" s="171"/>
    </row>
    <row r="2584" spans="1:6" ht="15" customHeight="1">
      <c r="A2584" s="169"/>
      <c r="B2584" s="219"/>
      <c r="C2584" s="219"/>
      <c r="D2584" s="170"/>
      <c r="E2584" s="170"/>
      <c r="F2584" s="171"/>
    </row>
    <row r="2585" spans="1:6" ht="15" customHeight="1">
      <c r="A2585" s="168"/>
      <c r="B2585" s="218"/>
      <c r="C2585" s="218"/>
      <c r="D2585" s="170"/>
      <c r="E2585" s="170"/>
      <c r="F2585" s="171"/>
    </row>
    <row r="2586" spans="1:6" ht="15" customHeight="1">
      <c r="A2586" s="169"/>
      <c r="B2586" s="219"/>
      <c r="C2586" s="219"/>
      <c r="D2586" s="170"/>
      <c r="E2586" s="170"/>
      <c r="F2586" s="171"/>
    </row>
    <row r="2587" spans="1:6" ht="15" customHeight="1">
      <c r="A2587" s="168"/>
      <c r="B2587" s="218"/>
      <c r="C2587" s="218"/>
      <c r="D2587" s="170"/>
      <c r="E2587" s="170"/>
      <c r="F2587" s="171"/>
    </row>
    <row r="2588" spans="1:6" ht="15" customHeight="1">
      <c r="A2588" s="169"/>
      <c r="B2588" s="219"/>
      <c r="C2588" s="219"/>
      <c r="D2588" s="170"/>
      <c r="E2588" s="170"/>
      <c r="F2588" s="171"/>
    </row>
    <row r="2589" spans="1:6" ht="15" customHeight="1">
      <c r="A2589" s="168"/>
      <c r="B2589" s="218"/>
      <c r="C2589" s="218"/>
      <c r="D2589" s="170"/>
      <c r="E2589" s="170"/>
      <c r="F2589" s="171"/>
    </row>
    <row r="2590" spans="1:6" ht="15" customHeight="1">
      <c r="A2590" s="169"/>
      <c r="B2590" s="219"/>
      <c r="C2590" s="219"/>
      <c r="D2590" s="170"/>
      <c r="E2590" s="170"/>
      <c r="F2590" s="171"/>
    </row>
    <row r="2591" spans="1:6" ht="15" customHeight="1">
      <c r="A2591" s="168"/>
      <c r="B2591" s="218"/>
      <c r="C2591" s="218"/>
      <c r="D2591" s="170"/>
      <c r="E2591" s="170"/>
      <c r="F2591" s="171"/>
    </row>
    <row r="2592" spans="1:6" ht="15" customHeight="1">
      <c r="A2592" s="169"/>
      <c r="B2592" s="219"/>
      <c r="C2592" s="219"/>
      <c r="D2592" s="170"/>
      <c r="E2592" s="170"/>
      <c r="F2592" s="171"/>
    </row>
    <row r="2593" spans="1:6" ht="15" customHeight="1">
      <c r="A2593" s="168"/>
      <c r="B2593" s="218"/>
      <c r="C2593" s="218"/>
      <c r="D2593" s="170"/>
      <c r="E2593" s="170"/>
      <c r="F2593" s="171"/>
    </row>
    <row r="2594" spans="1:6" ht="15" customHeight="1">
      <c r="A2594" s="169"/>
      <c r="B2594" s="219"/>
      <c r="C2594" s="219"/>
      <c r="D2594" s="170"/>
      <c r="E2594" s="170"/>
      <c r="F2594" s="171"/>
    </row>
    <row r="2595" spans="1:6" ht="15" customHeight="1">
      <c r="A2595" s="168"/>
      <c r="B2595" s="218"/>
      <c r="C2595" s="218"/>
      <c r="D2595" s="170"/>
      <c r="E2595" s="170"/>
      <c r="F2595" s="171"/>
    </row>
    <row r="2596" spans="1:6" ht="15" customHeight="1">
      <c r="A2596" s="169"/>
      <c r="B2596" s="219"/>
      <c r="C2596" s="219"/>
      <c r="D2596" s="170"/>
      <c r="E2596" s="170"/>
      <c r="F2596" s="171"/>
    </row>
    <row r="2597" spans="1:6" ht="15" customHeight="1">
      <c r="A2597" s="168"/>
      <c r="B2597" s="218"/>
      <c r="C2597" s="218"/>
      <c r="D2597" s="170"/>
      <c r="E2597" s="170"/>
      <c r="F2597" s="171"/>
    </row>
    <row r="2598" spans="1:6" ht="15" customHeight="1">
      <c r="A2598" s="169"/>
      <c r="B2598" s="219"/>
      <c r="C2598" s="219"/>
      <c r="D2598" s="170"/>
      <c r="E2598" s="170"/>
      <c r="F2598" s="171"/>
    </row>
    <row r="2599" spans="1:6" ht="15" customHeight="1">
      <c r="A2599" s="168"/>
      <c r="B2599" s="218"/>
      <c r="C2599" s="218"/>
      <c r="D2599" s="170"/>
      <c r="E2599" s="170"/>
      <c r="F2599" s="171"/>
    </row>
    <row r="2600" spans="1:6" ht="15" customHeight="1">
      <c r="A2600" s="169"/>
      <c r="B2600" s="219"/>
      <c r="C2600" s="219"/>
      <c r="D2600" s="170"/>
      <c r="E2600" s="170"/>
      <c r="F2600" s="171"/>
    </row>
    <row r="2601" spans="1:6" ht="15" customHeight="1">
      <c r="A2601" s="168"/>
      <c r="B2601" s="218"/>
      <c r="C2601" s="218"/>
      <c r="D2601" s="170"/>
      <c r="E2601" s="170"/>
      <c r="F2601" s="171"/>
    </row>
    <row r="2602" spans="1:6" ht="15" customHeight="1">
      <c r="A2602" s="169"/>
      <c r="B2602" s="219"/>
      <c r="C2602" s="219"/>
      <c r="D2602" s="170"/>
      <c r="E2602" s="170"/>
      <c r="F2602" s="171"/>
    </row>
    <row r="2603" spans="1:6" ht="15" customHeight="1">
      <c r="A2603" s="168"/>
      <c r="B2603" s="218"/>
      <c r="C2603" s="218"/>
      <c r="D2603" s="170"/>
      <c r="E2603" s="170"/>
      <c r="F2603" s="171"/>
    </row>
    <row r="2604" spans="1:6" ht="15" customHeight="1">
      <c r="A2604" s="169"/>
      <c r="B2604" s="219"/>
      <c r="C2604" s="219"/>
      <c r="D2604" s="170"/>
      <c r="E2604" s="170"/>
      <c r="F2604" s="171"/>
    </row>
    <row r="2605" spans="1:6" ht="15" customHeight="1">
      <c r="A2605" s="168"/>
      <c r="B2605" s="218"/>
      <c r="C2605" s="218"/>
      <c r="D2605" s="170"/>
      <c r="E2605" s="170"/>
      <c r="F2605" s="171"/>
    </row>
    <row r="2606" spans="1:6" ht="15" customHeight="1">
      <c r="A2606" s="169"/>
      <c r="B2606" s="219"/>
      <c r="C2606" s="219"/>
      <c r="D2606" s="170"/>
      <c r="E2606" s="170"/>
      <c r="F2606" s="171"/>
    </row>
    <row r="2607" spans="1:6" ht="15" customHeight="1">
      <c r="A2607" s="168"/>
      <c r="B2607" s="218"/>
      <c r="C2607" s="218"/>
      <c r="D2607" s="170"/>
      <c r="E2607" s="170"/>
      <c r="F2607" s="171"/>
    </row>
    <row r="2608" spans="1:6" ht="15" customHeight="1">
      <c r="A2608" s="169"/>
      <c r="B2608" s="219"/>
      <c r="C2608" s="219"/>
      <c r="D2608" s="170"/>
      <c r="E2608" s="170"/>
      <c r="F2608" s="171"/>
    </row>
    <row r="2609" spans="1:6" ht="15" customHeight="1">
      <c r="A2609" s="168"/>
      <c r="B2609" s="218"/>
      <c r="C2609" s="218"/>
      <c r="D2609" s="170"/>
      <c r="E2609" s="170"/>
      <c r="F2609" s="171"/>
    </row>
    <row r="2610" spans="1:6" ht="15" customHeight="1">
      <c r="A2610" s="169"/>
      <c r="B2610" s="219"/>
      <c r="C2610" s="219"/>
      <c r="D2610" s="170"/>
      <c r="E2610" s="170"/>
      <c r="F2610" s="171"/>
    </row>
    <row r="2611" spans="1:6" ht="15" customHeight="1">
      <c r="A2611" s="168"/>
      <c r="B2611" s="218"/>
      <c r="C2611" s="218"/>
      <c r="D2611" s="170"/>
      <c r="E2611" s="170"/>
      <c r="F2611" s="171"/>
    </row>
    <row r="2612" spans="1:6" ht="15" customHeight="1">
      <c r="A2612" s="169"/>
      <c r="B2612" s="219"/>
      <c r="C2612" s="219"/>
      <c r="D2612" s="170"/>
      <c r="E2612" s="170"/>
      <c r="F2612" s="171"/>
    </row>
    <row r="2613" spans="1:6" ht="15" customHeight="1">
      <c r="A2613" s="168"/>
      <c r="B2613" s="218"/>
      <c r="C2613" s="218"/>
      <c r="D2613" s="170"/>
      <c r="E2613" s="170"/>
      <c r="F2613" s="171"/>
    </row>
    <row r="2614" spans="1:6" ht="15" customHeight="1">
      <c r="A2614" s="169"/>
      <c r="B2614" s="219"/>
      <c r="C2614" s="219"/>
      <c r="D2614" s="170"/>
      <c r="E2614" s="170"/>
      <c r="F2614" s="171"/>
    </row>
    <row r="2615" spans="1:6" ht="15" customHeight="1">
      <c r="A2615" s="168"/>
      <c r="B2615" s="218"/>
      <c r="C2615" s="218"/>
      <c r="D2615" s="170"/>
      <c r="E2615" s="170"/>
      <c r="F2615" s="171"/>
    </row>
    <row r="2616" spans="1:6" ht="15" customHeight="1">
      <c r="A2616" s="169"/>
      <c r="B2616" s="219"/>
      <c r="C2616" s="219"/>
      <c r="D2616" s="170"/>
      <c r="E2616" s="170"/>
      <c r="F2616" s="171"/>
    </row>
    <row r="2617" spans="1:6" ht="15" customHeight="1">
      <c r="A2617" s="168"/>
      <c r="B2617" s="218"/>
      <c r="C2617" s="218"/>
      <c r="D2617" s="170"/>
      <c r="E2617" s="170"/>
      <c r="F2617" s="171"/>
    </row>
    <row r="2618" spans="1:6" ht="15" customHeight="1">
      <c r="A2618" s="169"/>
      <c r="B2618" s="219"/>
      <c r="C2618" s="219"/>
      <c r="D2618" s="170"/>
      <c r="E2618" s="170"/>
      <c r="F2618" s="171"/>
    </row>
    <row r="2619" spans="1:6" ht="15" customHeight="1">
      <c r="A2619" s="168"/>
      <c r="B2619" s="218"/>
      <c r="C2619" s="218"/>
      <c r="D2619" s="170"/>
      <c r="E2619" s="170"/>
      <c r="F2619" s="171"/>
    </row>
    <row r="2620" spans="1:6" ht="15" customHeight="1">
      <c r="A2620" s="169"/>
      <c r="B2620" s="219"/>
      <c r="C2620" s="219"/>
      <c r="D2620" s="170"/>
      <c r="E2620" s="170"/>
      <c r="F2620" s="171"/>
    </row>
    <row r="2621" spans="1:6" ht="15" customHeight="1">
      <c r="A2621" s="168"/>
      <c r="B2621" s="218"/>
      <c r="C2621" s="218"/>
      <c r="D2621" s="170"/>
      <c r="E2621" s="170"/>
      <c r="F2621" s="171"/>
    </row>
    <row r="2622" spans="1:6" ht="15" customHeight="1">
      <c r="A2622" s="169"/>
      <c r="B2622" s="219"/>
      <c r="C2622" s="219"/>
      <c r="D2622" s="170"/>
      <c r="E2622" s="170"/>
      <c r="F2622" s="171"/>
    </row>
    <row r="2623" spans="1:6" ht="15" customHeight="1">
      <c r="A2623" s="168"/>
      <c r="B2623" s="218"/>
      <c r="C2623" s="218"/>
      <c r="D2623" s="170"/>
      <c r="E2623" s="170"/>
      <c r="F2623" s="171"/>
    </row>
    <row r="2624" spans="1:6" ht="15" customHeight="1">
      <c r="A2624" s="169"/>
      <c r="B2624" s="219"/>
      <c r="C2624" s="219"/>
      <c r="D2624" s="170"/>
      <c r="E2624" s="170"/>
      <c r="F2624" s="171"/>
    </row>
    <row r="2625" spans="1:6" ht="15" customHeight="1">
      <c r="A2625" s="168"/>
      <c r="B2625" s="218"/>
      <c r="C2625" s="218"/>
      <c r="D2625" s="170"/>
      <c r="E2625" s="170"/>
      <c r="F2625" s="171"/>
    </row>
    <row r="2626" spans="1:6" ht="15" customHeight="1">
      <c r="A2626" s="169"/>
      <c r="B2626" s="219"/>
      <c r="C2626" s="219"/>
      <c r="D2626" s="170"/>
      <c r="E2626" s="170"/>
      <c r="F2626" s="171"/>
    </row>
    <row r="2627" spans="1:6" ht="15" customHeight="1">
      <c r="A2627" s="168"/>
      <c r="B2627" s="218"/>
      <c r="C2627" s="218"/>
      <c r="D2627" s="170"/>
      <c r="E2627" s="170"/>
      <c r="F2627" s="171"/>
    </row>
    <row r="2628" spans="1:6" ht="15" customHeight="1">
      <c r="A2628" s="169"/>
      <c r="B2628" s="219"/>
      <c r="C2628" s="219"/>
      <c r="D2628" s="170"/>
      <c r="E2628" s="170"/>
      <c r="F2628" s="171"/>
    </row>
    <row r="2629" spans="1:6" ht="15" customHeight="1">
      <c r="A2629" s="168"/>
      <c r="B2629" s="218"/>
      <c r="C2629" s="218"/>
      <c r="D2629" s="170"/>
      <c r="E2629" s="170"/>
      <c r="F2629" s="171"/>
    </row>
    <row r="2630" spans="1:6" ht="15" customHeight="1">
      <c r="A2630" s="169"/>
      <c r="B2630" s="219"/>
      <c r="C2630" s="219"/>
      <c r="D2630" s="170"/>
      <c r="E2630" s="170"/>
      <c r="F2630" s="171"/>
    </row>
    <row r="2631" spans="1:6" ht="15" customHeight="1">
      <c r="A2631" s="168"/>
      <c r="B2631" s="218"/>
      <c r="C2631" s="218"/>
      <c r="D2631" s="170"/>
      <c r="E2631" s="170"/>
      <c r="F2631" s="171"/>
    </row>
    <row r="2632" spans="1:6" ht="15" customHeight="1">
      <c r="A2632" s="169"/>
      <c r="B2632" s="219"/>
      <c r="C2632" s="219"/>
      <c r="D2632" s="170"/>
      <c r="E2632" s="170"/>
      <c r="F2632" s="171"/>
    </row>
    <row r="2633" spans="1:6" ht="15" customHeight="1">
      <c r="A2633" s="168"/>
      <c r="B2633" s="218"/>
      <c r="C2633" s="218"/>
      <c r="D2633" s="170"/>
      <c r="E2633" s="170"/>
      <c r="F2633" s="171"/>
    </row>
    <row r="2634" spans="1:6" ht="15" customHeight="1">
      <c r="A2634" s="169"/>
      <c r="B2634" s="219"/>
      <c r="C2634" s="219"/>
      <c r="D2634" s="170"/>
      <c r="E2634" s="170"/>
      <c r="F2634" s="171"/>
    </row>
    <row r="2635" spans="1:6" ht="15" customHeight="1">
      <c r="A2635" s="168"/>
      <c r="B2635" s="218"/>
      <c r="C2635" s="218"/>
      <c r="D2635" s="170"/>
      <c r="E2635" s="170"/>
      <c r="F2635" s="171"/>
    </row>
    <row r="2636" spans="1:6" ht="15" customHeight="1">
      <c r="A2636" s="169"/>
      <c r="B2636" s="219"/>
      <c r="C2636" s="219"/>
      <c r="D2636" s="170"/>
      <c r="E2636" s="170"/>
      <c r="F2636" s="171"/>
    </row>
    <row r="2637" spans="1:6" ht="15" customHeight="1">
      <c r="A2637" s="168"/>
      <c r="B2637" s="218"/>
      <c r="C2637" s="218"/>
      <c r="D2637" s="170"/>
      <c r="E2637" s="170"/>
      <c r="F2637" s="171"/>
    </row>
    <row r="2638" spans="1:6" ht="15" customHeight="1">
      <c r="A2638" s="169"/>
      <c r="B2638" s="219"/>
      <c r="C2638" s="219"/>
      <c r="D2638" s="170"/>
      <c r="E2638" s="170"/>
      <c r="F2638" s="171"/>
    </row>
    <row r="2639" spans="1:6" ht="15" customHeight="1">
      <c r="A2639" s="168"/>
      <c r="B2639" s="218"/>
      <c r="C2639" s="218"/>
      <c r="D2639" s="170"/>
      <c r="E2639" s="170"/>
      <c r="F2639" s="171"/>
    </row>
    <row r="2640" spans="1:6" ht="15" customHeight="1">
      <c r="A2640" s="169"/>
      <c r="B2640" s="219"/>
      <c r="C2640" s="219"/>
      <c r="D2640" s="170"/>
      <c r="E2640" s="170"/>
      <c r="F2640" s="171"/>
    </row>
    <row r="2641" spans="1:6" ht="15" customHeight="1">
      <c r="A2641" s="168"/>
      <c r="B2641" s="218"/>
      <c r="C2641" s="218"/>
      <c r="D2641" s="170"/>
      <c r="E2641" s="170"/>
      <c r="F2641" s="171"/>
    </row>
    <row r="2642" spans="1:6" ht="15" customHeight="1">
      <c r="A2642" s="169"/>
      <c r="B2642" s="219"/>
      <c r="C2642" s="219"/>
      <c r="D2642" s="170"/>
      <c r="E2642" s="170"/>
      <c r="F2642" s="171"/>
    </row>
    <row r="2643" spans="1:6" ht="15" customHeight="1">
      <c r="A2643" s="168"/>
      <c r="B2643" s="218"/>
      <c r="C2643" s="218"/>
      <c r="D2643" s="170"/>
      <c r="E2643" s="170"/>
      <c r="F2643" s="171"/>
    </row>
    <row r="2644" spans="1:6" ht="15" customHeight="1">
      <c r="A2644" s="169"/>
      <c r="B2644" s="219"/>
      <c r="C2644" s="219"/>
      <c r="D2644" s="170"/>
      <c r="E2644" s="170"/>
      <c r="F2644" s="171"/>
    </row>
    <row r="2645" spans="1:6" ht="15" customHeight="1">
      <c r="A2645" s="168"/>
      <c r="B2645" s="218"/>
      <c r="C2645" s="218"/>
      <c r="D2645" s="170"/>
      <c r="E2645" s="170"/>
      <c r="F2645" s="171"/>
    </row>
    <row r="2646" spans="1:6" ht="15" customHeight="1">
      <c r="A2646" s="169"/>
      <c r="B2646" s="219"/>
      <c r="C2646" s="219"/>
      <c r="D2646" s="170"/>
      <c r="E2646" s="170"/>
      <c r="F2646" s="171"/>
    </row>
    <row r="2647" spans="1:6" ht="15" customHeight="1">
      <c r="A2647" s="168"/>
      <c r="B2647" s="218"/>
      <c r="C2647" s="218"/>
      <c r="D2647" s="170"/>
      <c r="E2647" s="170"/>
      <c r="F2647" s="171"/>
    </row>
    <row r="2648" spans="1:6" ht="15" customHeight="1">
      <c r="A2648" s="169"/>
      <c r="B2648" s="219"/>
      <c r="C2648" s="219"/>
      <c r="D2648" s="170"/>
      <c r="E2648" s="170"/>
      <c r="F2648" s="171"/>
    </row>
    <row r="2649" spans="1:6" ht="15" customHeight="1">
      <c r="A2649" s="168"/>
      <c r="B2649" s="218"/>
      <c r="C2649" s="218"/>
      <c r="D2649" s="170"/>
      <c r="E2649" s="170"/>
      <c r="F2649" s="171"/>
    </row>
    <row r="2650" spans="1:6" ht="15" customHeight="1">
      <c r="A2650" s="169"/>
      <c r="B2650" s="219"/>
      <c r="C2650" s="219"/>
      <c r="D2650" s="170"/>
      <c r="E2650" s="170"/>
      <c r="F2650" s="171"/>
    </row>
    <row r="2651" spans="1:6" ht="15" customHeight="1">
      <c r="A2651" s="168"/>
      <c r="B2651" s="218"/>
      <c r="C2651" s="218"/>
      <c r="D2651" s="170"/>
      <c r="E2651" s="170"/>
      <c r="F2651" s="171"/>
    </row>
    <row r="2652" spans="1:6" ht="15" customHeight="1">
      <c r="A2652" s="169"/>
      <c r="B2652" s="219"/>
      <c r="C2652" s="219"/>
      <c r="D2652" s="170"/>
      <c r="E2652" s="170"/>
      <c r="F2652" s="171"/>
    </row>
    <row r="2653" spans="1:6" ht="15" customHeight="1">
      <c r="A2653" s="168"/>
      <c r="B2653" s="218"/>
      <c r="C2653" s="218"/>
      <c r="D2653" s="170"/>
      <c r="E2653" s="170"/>
      <c r="F2653" s="171"/>
    </row>
    <row r="2654" spans="1:6" ht="15" customHeight="1">
      <c r="A2654" s="169"/>
      <c r="B2654" s="219"/>
      <c r="C2654" s="219"/>
      <c r="D2654" s="170"/>
      <c r="E2654" s="170"/>
      <c r="F2654" s="171"/>
    </row>
    <row r="2655" spans="1:6" ht="15" customHeight="1">
      <c r="A2655" s="168"/>
      <c r="B2655" s="218"/>
      <c r="C2655" s="218"/>
      <c r="D2655" s="170"/>
      <c r="E2655" s="170"/>
      <c r="F2655" s="171"/>
    </row>
    <row r="2656" spans="1:6" ht="15" customHeight="1">
      <c r="A2656" s="169"/>
      <c r="B2656" s="219"/>
      <c r="C2656" s="219"/>
      <c r="D2656" s="170"/>
      <c r="E2656" s="170"/>
      <c r="F2656" s="171"/>
    </row>
    <row r="2657" spans="1:6" ht="15" customHeight="1">
      <c r="A2657" s="168"/>
      <c r="B2657" s="218"/>
      <c r="C2657" s="218"/>
      <c r="D2657" s="170"/>
      <c r="E2657" s="170"/>
      <c r="F2657" s="171"/>
    </row>
    <row r="2658" spans="1:6" ht="15" customHeight="1">
      <c r="A2658" s="169"/>
      <c r="B2658" s="219"/>
      <c r="C2658" s="219"/>
      <c r="D2658" s="170"/>
      <c r="E2658" s="170"/>
      <c r="F2658" s="171"/>
    </row>
    <row r="2659" spans="1:6" ht="15" customHeight="1">
      <c r="A2659" s="168"/>
      <c r="B2659" s="218"/>
      <c r="C2659" s="218"/>
      <c r="D2659" s="170"/>
      <c r="E2659" s="170"/>
      <c r="F2659" s="171"/>
    </row>
    <row r="2660" spans="1:6" ht="15" customHeight="1">
      <c r="A2660" s="169"/>
      <c r="B2660" s="219"/>
      <c r="C2660" s="219"/>
      <c r="D2660" s="170"/>
      <c r="E2660" s="170"/>
      <c r="F2660" s="171"/>
    </row>
    <row r="2661" spans="1:6" ht="15" customHeight="1">
      <c r="A2661" s="168"/>
      <c r="B2661" s="218"/>
      <c r="C2661" s="218"/>
      <c r="D2661" s="170"/>
      <c r="E2661" s="170"/>
      <c r="F2661" s="171"/>
    </row>
    <row r="2662" spans="1:6" ht="15" customHeight="1">
      <c r="A2662" s="169"/>
      <c r="B2662" s="219"/>
      <c r="C2662" s="219"/>
      <c r="D2662" s="170"/>
      <c r="E2662" s="170"/>
      <c r="F2662" s="171"/>
    </row>
    <row r="2663" spans="1:6" ht="15" customHeight="1">
      <c r="A2663" s="168"/>
      <c r="B2663" s="218"/>
      <c r="C2663" s="218"/>
      <c r="D2663" s="170"/>
      <c r="E2663" s="170"/>
      <c r="F2663" s="171"/>
    </row>
    <row r="2664" spans="1:6" ht="15" customHeight="1">
      <c r="A2664" s="169"/>
      <c r="B2664" s="219"/>
      <c r="C2664" s="219"/>
      <c r="D2664" s="170"/>
      <c r="E2664" s="170"/>
      <c r="F2664" s="171"/>
    </row>
    <row r="2665" spans="1:6" ht="15" customHeight="1">
      <c r="A2665" s="168"/>
      <c r="B2665" s="218"/>
      <c r="C2665" s="218"/>
      <c r="D2665" s="170"/>
      <c r="E2665" s="170"/>
      <c r="F2665" s="171"/>
    </row>
    <row r="2666" spans="1:6" ht="15" customHeight="1">
      <c r="A2666" s="169"/>
      <c r="B2666" s="219"/>
      <c r="C2666" s="219"/>
      <c r="D2666" s="170"/>
      <c r="E2666" s="170"/>
      <c r="F2666" s="171"/>
    </row>
    <row r="2667" spans="1:6" ht="15" customHeight="1">
      <c r="A2667" s="168"/>
      <c r="B2667" s="218"/>
      <c r="C2667" s="218"/>
      <c r="D2667" s="170"/>
      <c r="E2667" s="170"/>
      <c r="F2667" s="171"/>
    </row>
    <row r="2668" spans="1:6" ht="15" customHeight="1">
      <c r="A2668" s="169"/>
      <c r="B2668" s="219"/>
      <c r="C2668" s="219"/>
      <c r="D2668" s="170"/>
      <c r="E2668" s="170"/>
      <c r="F2668" s="171"/>
    </row>
    <row r="2669" spans="1:6" ht="15" customHeight="1">
      <c r="A2669" s="168"/>
      <c r="B2669" s="218"/>
      <c r="C2669" s="218"/>
      <c r="D2669" s="170"/>
      <c r="E2669" s="170"/>
      <c r="F2669" s="171"/>
    </row>
    <row r="2670" spans="1:6" ht="15" customHeight="1">
      <c r="A2670" s="169"/>
      <c r="B2670" s="219"/>
      <c r="C2670" s="219"/>
      <c r="D2670" s="170"/>
      <c r="E2670" s="170"/>
      <c r="F2670" s="171"/>
    </row>
    <row r="2671" spans="1:6" ht="15" customHeight="1">
      <c r="A2671" s="168"/>
      <c r="B2671" s="218"/>
      <c r="C2671" s="218"/>
      <c r="D2671" s="170"/>
      <c r="E2671" s="170"/>
      <c r="F2671" s="171"/>
    </row>
    <row r="2672" spans="1:6" ht="15" customHeight="1">
      <c r="A2672" s="169"/>
      <c r="B2672" s="219"/>
      <c r="C2672" s="219"/>
      <c r="D2672" s="170"/>
      <c r="E2672" s="170"/>
      <c r="F2672" s="171"/>
    </row>
    <row r="2673" spans="1:6" ht="15" customHeight="1">
      <c r="A2673" s="168"/>
      <c r="B2673" s="218"/>
      <c r="C2673" s="218"/>
      <c r="D2673" s="170"/>
      <c r="E2673" s="170"/>
      <c r="F2673" s="171"/>
    </row>
    <row r="2674" spans="1:6" ht="15" customHeight="1">
      <c r="A2674" s="169"/>
      <c r="B2674" s="219"/>
      <c r="C2674" s="219"/>
      <c r="D2674" s="170"/>
      <c r="E2674" s="170"/>
      <c r="F2674" s="171"/>
    </row>
    <row r="2675" spans="1:6" ht="15" customHeight="1">
      <c r="A2675" s="168"/>
      <c r="B2675" s="218"/>
      <c r="C2675" s="218"/>
      <c r="D2675" s="170"/>
      <c r="E2675" s="170"/>
      <c r="F2675" s="171"/>
    </row>
    <row r="2676" spans="1:6" ht="15" customHeight="1">
      <c r="A2676" s="169"/>
      <c r="B2676" s="219"/>
      <c r="C2676" s="219"/>
      <c r="D2676" s="170"/>
      <c r="E2676" s="170"/>
      <c r="F2676" s="171"/>
    </row>
    <row r="2677" spans="1:6" ht="15" customHeight="1">
      <c r="A2677" s="168"/>
      <c r="B2677" s="218"/>
      <c r="C2677" s="218"/>
      <c r="D2677" s="170"/>
      <c r="E2677" s="170"/>
      <c r="F2677" s="171"/>
    </row>
    <row r="2678" spans="1:6" ht="15" customHeight="1">
      <c r="A2678" s="169"/>
      <c r="B2678" s="219"/>
      <c r="C2678" s="219"/>
      <c r="D2678" s="170"/>
      <c r="E2678" s="170"/>
      <c r="F2678" s="171"/>
    </row>
    <row r="2679" spans="1:6" ht="15" customHeight="1">
      <c r="A2679" s="168"/>
      <c r="B2679" s="218"/>
      <c r="C2679" s="218"/>
      <c r="D2679" s="170"/>
      <c r="E2679" s="170"/>
      <c r="F2679" s="171"/>
    </row>
    <row r="2680" spans="1:6" ht="15" customHeight="1">
      <c r="A2680" s="169"/>
      <c r="B2680" s="219"/>
      <c r="C2680" s="219"/>
      <c r="D2680" s="170"/>
      <c r="E2680" s="170"/>
      <c r="F2680" s="171"/>
    </row>
    <row r="2681" spans="1:6" ht="15" customHeight="1">
      <c r="A2681" s="168"/>
      <c r="B2681" s="218"/>
      <c r="C2681" s="218"/>
      <c r="D2681" s="170"/>
      <c r="E2681" s="170"/>
      <c r="F2681" s="171"/>
    </row>
    <row r="2682" spans="1:6" ht="15" customHeight="1">
      <c r="A2682" s="169"/>
      <c r="B2682" s="219"/>
      <c r="C2682" s="219"/>
      <c r="D2682" s="170"/>
      <c r="E2682" s="170"/>
      <c r="F2682" s="171"/>
    </row>
    <row r="2683" spans="1:6" ht="15" customHeight="1">
      <c r="A2683" s="168"/>
      <c r="B2683" s="218"/>
      <c r="C2683" s="218"/>
      <c r="D2683" s="170"/>
      <c r="E2683" s="170"/>
      <c r="F2683" s="171"/>
    </row>
    <row r="2684" spans="1:6" ht="15" customHeight="1">
      <c r="A2684" s="169"/>
      <c r="B2684" s="219"/>
      <c r="C2684" s="219"/>
      <c r="D2684" s="170"/>
      <c r="E2684" s="170"/>
      <c r="F2684" s="171"/>
    </row>
    <row r="2685" spans="1:6" ht="15" customHeight="1">
      <c r="A2685" s="168"/>
      <c r="B2685" s="218"/>
      <c r="C2685" s="218"/>
      <c r="D2685" s="170"/>
      <c r="E2685" s="170"/>
      <c r="F2685" s="171"/>
    </row>
    <row r="2686" spans="1:6" ht="15" customHeight="1">
      <c r="A2686" s="169"/>
      <c r="B2686" s="219"/>
      <c r="C2686" s="219"/>
      <c r="D2686" s="170"/>
      <c r="E2686" s="170"/>
      <c r="F2686" s="171"/>
    </row>
    <row r="2687" spans="1:6" ht="15" customHeight="1">
      <c r="A2687" s="168"/>
      <c r="B2687" s="218"/>
      <c r="C2687" s="218"/>
      <c r="D2687" s="170"/>
      <c r="E2687" s="170"/>
      <c r="F2687" s="171"/>
    </row>
    <row r="2688" spans="1:6" ht="15" customHeight="1">
      <c r="A2688" s="169"/>
      <c r="B2688" s="219"/>
      <c r="C2688" s="219"/>
      <c r="D2688" s="170"/>
      <c r="E2688" s="170"/>
      <c r="F2688" s="171"/>
    </row>
    <row r="2689" spans="1:6" ht="15" customHeight="1">
      <c r="A2689" s="168"/>
      <c r="B2689" s="218"/>
      <c r="C2689" s="218"/>
      <c r="D2689" s="170"/>
      <c r="E2689" s="170"/>
      <c r="F2689" s="171"/>
    </row>
    <row r="2690" spans="1:6" ht="15" customHeight="1">
      <c r="A2690" s="169"/>
      <c r="B2690" s="219"/>
      <c r="C2690" s="219"/>
      <c r="D2690" s="170"/>
      <c r="E2690" s="170"/>
      <c r="F2690" s="171"/>
    </row>
    <row r="2691" spans="1:6" ht="15" customHeight="1">
      <c r="A2691" s="168"/>
      <c r="B2691" s="218"/>
      <c r="C2691" s="218"/>
      <c r="D2691" s="170"/>
      <c r="E2691" s="170"/>
      <c r="F2691" s="171"/>
    </row>
    <row r="2692" spans="1:6" ht="15" customHeight="1">
      <c r="A2692" s="169"/>
      <c r="B2692" s="219"/>
      <c r="C2692" s="219"/>
      <c r="D2692" s="170"/>
      <c r="E2692" s="170"/>
      <c r="F2692" s="171"/>
    </row>
    <row r="2693" spans="1:6" ht="15" customHeight="1">
      <c r="A2693" s="168"/>
      <c r="B2693" s="218"/>
      <c r="C2693" s="218"/>
      <c r="D2693" s="170"/>
      <c r="E2693" s="170"/>
      <c r="F2693" s="171"/>
    </row>
    <row r="2694" spans="1:6" ht="15" customHeight="1">
      <c r="A2694" s="169"/>
      <c r="B2694" s="219"/>
      <c r="C2694" s="219"/>
      <c r="D2694" s="170"/>
      <c r="E2694" s="170"/>
      <c r="F2694" s="171"/>
    </row>
    <row r="2695" spans="1:6" ht="15" customHeight="1">
      <c r="A2695" s="168"/>
      <c r="B2695" s="218"/>
      <c r="C2695" s="218"/>
      <c r="D2695" s="170"/>
      <c r="E2695" s="170"/>
      <c r="F2695" s="171"/>
    </row>
    <row r="2696" spans="1:6" ht="15" customHeight="1">
      <c r="A2696" s="169"/>
      <c r="B2696" s="219"/>
      <c r="C2696" s="219"/>
      <c r="D2696" s="170"/>
      <c r="E2696" s="170"/>
      <c r="F2696" s="171"/>
    </row>
    <row r="2697" spans="1:6" ht="15" customHeight="1">
      <c r="A2697" s="168"/>
      <c r="B2697" s="218"/>
      <c r="C2697" s="218"/>
      <c r="D2697" s="170"/>
      <c r="E2697" s="170"/>
      <c r="F2697" s="171"/>
    </row>
    <row r="2698" spans="1:6" ht="15" customHeight="1">
      <c r="A2698" s="169"/>
      <c r="B2698" s="219"/>
      <c r="C2698" s="219"/>
      <c r="D2698" s="170"/>
      <c r="E2698" s="170"/>
      <c r="F2698" s="171"/>
    </row>
    <row r="2699" spans="1:6" ht="15" customHeight="1">
      <c r="A2699" s="168"/>
      <c r="B2699" s="218"/>
      <c r="C2699" s="218"/>
      <c r="D2699" s="170"/>
      <c r="E2699" s="170"/>
      <c r="F2699" s="171"/>
    </row>
    <row r="2700" spans="1:6" ht="15" customHeight="1">
      <c r="A2700" s="169"/>
      <c r="B2700" s="219"/>
      <c r="C2700" s="219"/>
      <c r="D2700" s="170"/>
      <c r="E2700" s="170"/>
      <c r="F2700" s="171"/>
    </row>
    <row r="2701" spans="1:6" ht="15" customHeight="1">
      <c r="A2701" s="168"/>
      <c r="B2701" s="218"/>
      <c r="C2701" s="218"/>
      <c r="D2701" s="170"/>
      <c r="E2701" s="170"/>
      <c r="F2701" s="171"/>
    </row>
    <row r="2702" spans="1:6" ht="15" customHeight="1">
      <c r="A2702" s="169"/>
      <c r="B2702" s="219"/>
      <c r="C2702" s="219"/>
      <c r="D2702" s="170"/>
      <c r="E2702" s="170"/>
      <c r="F2702" s="171"/>
    </row>
    <row r="2703" spans="1:6" ht="15" customHeight="1">
      <c r="A2703" s="168"/>
      <c r="B2703" s="218"/>
      <c r="C2703" s="218"/>
      <c r="D2703" s="170"/>
      <c r="E2703" s="170"/>
      <c r="F2703" s="171"/>
    </row>
    <row r="2704" spans="1:6" ht="15" customHeight="1">
      <c r="A2704" s="169"/>
      <c r="B2704" s="219"/>
      <c r="C2704" s="219"/>
      <c r="D2704" s="170"/>
      <c r="E2704" s="170"/>
      <c r="F2704" s="171"/>
    </row>
    <row r="2705" spans="1:6" ht="15" customHeight="1">
      <c r="A2705" s="168"/>
      <c r="B2705" s="218"/>
      <c r="C2705" s="218"/>
      <c r="D2705" s="170"/>
      <c r="E2705" s="170"/>
      <c r="F2705" s="171"/>
    </row>
    <row r="2706" spans="1:6" ht="15" customHeight="1">
      <c r="A2706" s="169"/>
      <c r="B2706" s="219"/>
      <c r="C2706" s="219"/>
      <c r="D2706" s="170"/>
      <c r="E2706" s="170"/>
      <c r="F2706" s="171"/>
    </row>
    <row r="2707" spans="1:6" ht="15" customHeight="1">
      <c r="A2707" s="168"/>
      <c r="B2707" s="218"/>
      <c r="C2707" s="218"/>
      <c r="D2707" s="170"/>
      <c r="E2707" s="170"/>
      <c r="F2707" s="171"/>
    </row>
    <row r="2708" spans="1:6" ht="15" customHeight="1">
      <c r="A2708" s="169"/>
      <c r="B2708" s="219"/>
      <c r="C2708" s="219"/>
      <c r="D2708" s="170"/>
      <c r="E2708" s="170"/>
      <c r="F2708" s="171"/>
    </row>
    <row r="2709" spans="1:6" ht="15" customHeight="1">
      <c r="A2709" s="168"/>
      <c r="B2709" s="218"/>
      <c r="C2709" s="218"/>
      <c r="D2709" s="170"/>
      <c r="E2709" s="170"/>
      <c r="F2709" s="171"/>
    </row>
    <row r="2710" spans="1:6" ht="15" customHeight="1">
      <c r="A2710" s="169"/>
      <c r="B2710" s="219"/>
      <c r="C2710" s="219"/>
      <c r="D2710" s="170"/>
      <c r="E2710" s="170"/>
      <c r="F2710" s="171"/>
    </row>
    <row r="2711" spans="1:6" ht="15" customHeight="1">
      <c r="A2711" s="168"/>
      <c r="B2711" s="218"/>
      <c r="C2711" s="218"/>
      <c r="D2711" s="170"/>
      <c r="E2711" s="170"/>
      <c r="F2711" s="171"/>
    </row>
    <row r="2712" spans="1:6" ht="15" customHeight="1">
      <c r="A2712" s="169"/>
      <c r="B2712" s="219"/>
      <c r="C2712" s="219"/>
      <c r="D2712" s="170"/>
      <c r="E2712" s="170"/>
      <c r="F2712" s="171"/>
    </row>
    <row r="2713" spans="1:6" ht="15" customHeight="1">
      <c r="A2713" s="168"/>
      <c r="B2713" s="218"/>
      <c r="C2713" s="218"/>
      <c r="D2713" s="170"/>
      <c r="E2713" s="170"/>
      <c r="F2713" s="171"/>
    </row>
    <row r="2714" spans="1:6" ht="15" customHeight="1">
      <c r="A2714" s="169"/>
      <c r="B2714" s="219"/>
      <c r="C2714" s="219"/>
      <c r="D2714" s="170"/>
      <c r="E2714" s="170"/>
      <c r="F2714" s="171"/>
    </row>
    <row r="2715" spans="1:6" ht="15" customHeight="1">
      <c r="A2715" s="168"/>
      <c r="B2715" s="218"/>
      <c r="C2715" s="218"/>
      <c r="D2715" s="170"/>
      <c r="E2715" s="170"/>
      <c r="F2715" s="171"/>
    </row>
    <row r="2716" spans="1:6" ht="15" customHeight="1">
      <c r="A2716" s="169"/>
      <c r="B2716" s="219"/>
      <c r="C2716" s="219"/>
      <c r="D2716" s="170"/>
      <c r="E2716" s="170"/>
      <c r="F2716" s="171"/>
    </row>
    <row r="2717" spans="1:6" ht="15" customHeight="1">
      <c r="A2717" s="168"/>
      <c r="B2717" s="218"/>
      <c r="C2717" s="218"/>
      <c r="D2717" s="170"/>
      <c r="E2717" s="170"/>
      <c r="F2717" s="171"/>
    </row>
    <row r="2718" spans="1:6" ht="15" customHeight="1">
      <c r="A2718" s="169"/>
      <c r="B2718" s="219"/>
      <c r="C2718" s="219"/>
      <c r="D2718" s="170"/>
      <c r="E2718" s="170"/>
      <c r="F2718" s="171"/>
    </row>
    <row r="2719" spans="1:6" ht="15" customHeight="1">
      <c r="A2719" s="168"/>
      <c r="B2719" s="218"/>
      <c r="C2719" s="218"/>
      <c r="D2719" s="170"/>
      <c r="E2719" s="170"/>
      <c r="F2719" s="171"/>
    </row>
    <row r="2720" spans="1:6" ht="15" customHeight="1">
      <c r="A2720" s="169"/>
      <c r="B2720" s="219"/>
      <c r="C2720" s="219"/>
      <c r="D2720" s="170"/>
      <c r="E2720" s="170"/>
      <c r="F2720" s="171"/>
    </row>
    <row r="2721" spans="1:6" ht="15" customHeight="1">
      <c r="A2721" s="168"/>
      <c r="B2721" s="218"/>
      <c r="C2721" s="218"/>
      <c r="D2721" s="170"/>
      <c r="E2721" s="170"/>
      <c r="F2721" s="171"/>
    </row>
    <row r="2722" spans="1:6" ht="15" customHeight="1">
      <c r="A2722" s="169"/>
      <c r="B2722" s="219"/>
      <c r="C2722" s="219"/>
      <c r="D2722" s="170"/>
      <c r="E2722" s="170"/>
      <c r="F2722" s="171"/>
    </row>
    <row r="2723" spans="1:6" ht="15" customHeight="1">
      <c r="A2723" s="168"/>
      <c r="B2723" s="218"/>
      <c r="C2723" s="218"/>
      <c r="D2723" s="170"/>
      <c r="E2723" s="170"/>
      <c r="F2723" s="171"/>
    </row>
    <row r="2724" spans="1:6" ht="15" customHeight="1">
      <c r="A2724" s="169"/>
      <c r="B2724" s="219"/>
      <c r="C2724" s="219"/>
      <c r="D2724" s="170"/>
      <c r="E2724" s="170"/>
      <c r="F2724" s="171"/>
    </row>
    <row r="2725" spans="1:6" ht="15" customHeight="1">
      <c r="A2725" s="168"/>
      <c r="B2725" s="218"/>
      <c r="C2725" s="218"/>
      <c r="D2725" s="170"/>
      <c r="E2725" s="170"/>
      <c r="F2725" s="171"/>
    </row>
    <row r="2726" spans="1:6" ht="15" customHeight="1">
      <c r="A2726" s="169"/>
      <c r="B2726" s="219"/>
      <c r="C2726" s="219"/>
      <c r="D2726" s="170"/>
      <c r="E2726" s="170"/>
      <c r="F2726" s="171"/>
    </row>
    <row r="2727" spans="1:6" ht="15" customHeight="1">
      <c r="A2727" s="168"/>
      <c r="B2727" s="218"/>
      <c r="C2727" s="218"/>
      <c r="D2727" s="170"/>
      <c r="E2727" s="170"/>
      <c r="F2727" s="171"/>
    </row>
    <row r="2728" spans="1:6" ht="15" customHeight="1">
      <c r="A2728" s="169"/>
      <c r="B2728" s="219"/>
      <c r="C2728" s="219"/>
      <c r="D2728" s="170"/>
      <c r="E2728" s="170"/>
      <c r="F2728" s="171"/>
    </row>
    <row r="2729" spans="1:6" ht="15" customHeight="1">
      <c r="A2729" s="168"/>
      <c r="B2729" s="218"/>
      <c r="C2729" s="218"/>
      <c r="D2729" s="170"/>
      <c r="E2729" s="170"/>
      <c r="F2729" s="171"/>
    </row>
    <row r="2730" spans="1:6" ht="15" customHeight="1">
      <c r="A2730" s="169"/>
      <c r="B2730" s="219"/>
      <c r="C2730" s="219"/>
      <c r="D2730" s="170"/>
      <c r="E2730" s="170"/>
      <c r="F2730" s="171"/>
    </row>
    <row r="2731" spans="1:6" ht="15" customHeight="1">
      <c r="A2731" s="168"/>
      <c r="B2731" s="218"/>
      <c r="C2731" s="218"/>
      <c r="D2731" s="170"/>
      <c r="E2731" s="170"/>
      <c r="F2731" s="171"/>
    </row>
    <row r="2732" spans="1:6" ht="15" customHeight="1">
      <c r="A2732" s="169"/>
      <c r="B2732" s="219"/>
      <c r="C2732" s="219"/>
      <c r="D2732" s="170"/>
      <c r="E2732" s="170"/>
      <c r="F2732" s="171"/>
    </row>
    <row r="2733" spans="1:6" ht="15" customHeight="1">
      <c r="A2733" s="168"/>
      <c r="B2733" s="218"/>
      <c r="C2733" s="218"/>
      <c r="D2733" s="170"/>
      <c r="E2733" s="170"/>
      <c r="F2733" s="171"/>
    </row>
    <row r="2734" spans="1:6" ht="15" customHeight="1">
      <c r="A2734" s="169"/>
      <c r="B2734" s="219"/>
      <c r="C2734" s="219"/>
      <c r="D2734" s="170"/>
      <c r="E2734" s="170"/>
      <c r="F2734" s="171"/>
    </row>
    <row r="2735" spans="1:6" ht="15" customHeight="1">
      <c r="A2735" s="168"/>
      <c r="B2735" s="218"/>
      <c r="C2735" s="218"/>
      <c r="D2735" s="170"/>
      <c r="E2735" s="170"/>
      <c r="F2735" s="171"/>
    </row>
    <row r="2736" spans="1:6" ht="15" customHeight="1">
      <c r="A2736" s="169"/>
      <c r="B2736" s="219"/>
      <c r="C2736" s="219"/>
      <c r="D2736" s="170"/>
      <c r="E2736" s="170"/>
      <c r="F2736" s="171"/>
    </row>
    <row r="2737" spans="1:6" ht="15" customHeight="1">
      <c r="A2737" s="168"/>
      <c r="B2737" s="218"/>
      <c r="C2737" s="218"/>
      <c r="D2737" s="170"/>
      <c r="E2737" s="170"/>
      <c r="F2737" s="171"/>
    </row>
    <row r="2738" spans="1:6" ht="15" customHeight="1">
      <c r="A2738" s="169"/>
      <c r="B2738" s="219"/>
      <c r="C2738" s="219"/>
      <c r="D2738" s="170"/>
      <c r="E2738" s="170"/>
      <c r="F2738" s="171"/>
    </row>
    <row r="2739" spans="1:6" ht="15" customHeight="1">
      <c r="A2739" s="168"/>
      <c r="B2739" s="218"/>
      <c r="C2739" s="218"/>
      <c r="D2739" s="170"/>
      <c r="E2739" s="170"/>
      <c r="F2739" s="171"/>
    </row>
    <row r="2740" spans="1:6" ht="15" customHeight="1">
      <c r="A2740" s="169"/>
      <c r="B2740" s="219"/>
      <c r="C2740" s="219"/>
      <c r="D2740" s="170"/>
      <c r="E2740" s="170"/>
      <c r="F2740" s="171"/>
    </row>
    <row r="2741" spans="1:6" ht="15" customHeight="1">
      <c r="A2741" s="168"/>
      <c r="B2741" s="218"/>
      <c r="C2741" s="218"/>
      <c r="D2741" s="170"/>
      <c r="E2741" s="170"/>
      <c r="F2741" s="171"/>
    </row>
    <row r="2742" spans="1:6" ht="15" customHeight="1">
      <c r="A2742" s="169"/>
      <c r="B2742" s="219"/>
      <c r="C2742" s="219"/>
      <c r="D2742" s="170"/>
      <c r="E2742" s="170"/>
      <c r="F2742" s="171"/>
    </row>
    <row r="2743" spans="1:6" ht="15" customHeight="1">
      <c r="A2743" s="168"/>
      <c r="B2743" s="218"/>
      <c r="C2743" s="218"/>
      <c r="D2743" s="170"/>
      <c r="E2743" s="170"/>
      <c r="F2743" s="171"/>
    </row>
    <row r="2744" spans="1:6" ht="15" customHeight="1">
      <c r="A2744" s="169"/>
      <c r="B2744" s="219"/>
      <c r="C2744" s="219"/>
      <c r="D2744" s="170"/>
      <c r="E2744" s="170"/>
      <c r="F2744" s="171"/>
    </row>
    <row r="2745" spans="1:6" ht="15" customHeight="1">
      <c r="A2745" s="168"/>
      <c r="B2745" s="218"/>
      <c r="C2745" s="218"/>
      <c r="D2745" s="170"/>
      <c r="E2745" s="170"/>
      <c r="F2745" s="171"/>
    </row>
    <row r="2746" spans="1:6" ht="15" customHeight="1">
      <c r="A2746" s="169"/>
      <c r="B2746" s="219"/>
      <c r="C2746" s="219"/>
      <c r="D2746" s="170"/>
      <c r="E2746" s="170"/>
      <c r="F2746" s="171"/>
    </row>
    <row r="2747" spans="1:6" ht="15" customHeight="1">
      <c r="A2747" s="168"/>
      <c r="B2747" s="218"/>
      <c r="C2747" s="218"/>
      <c r="D2747" s="170"/>
      <c r="E2747" s="170"/>
      <c r="F2747" s="171"/>
    </row>
    <row r="2748" spans="1:6" ht="15" customHeight="1">
      <c r="A2748" s="169"/>
      <c r="B2748" s="219"/>
      <c r="C2748" s="219"/>
      <c r="D2748" s="170"/>
      <c r="E2748" s="170"/>
      <c r="F2748" s="171"/>
    </row>
    <row r="2749" spans="1:6" ht="15" customHeight="1">
      <c r="A2749" s="168"/>
      <c r="B2749" s="218"/>
      <c r="C2749" s="218"/>
      <c r="D2749" s="170"/>
      <c r="E2749" s="170"/>
      <c r="F2749" s="171"/>
    </row>
    <row r="2750" spans="1:6" ht="15" customHeight="1">
      <c r="A2750" s="169"/>
      <c r="B2750" s="219"/>
      <c r="C2750" s="219"/>
      <c r="D2750" s="170"/>
      <c r="E2750" s="170"/>
      <c r="F2750" s="171"/>
    </row>
    <row r="2751" spans="1:6" ht="15" customHeight="1">
      <c r="A2751" s="168"/>
      <c r="B2751" s="218"/>
      <c r="C2751" s="218"/>
      <c r="D2751" s="170"/>
      <c r="E2751" s="170"/>
      <c r="F2751" s="171"/>
    </row>
    <row r="2752" spans="1:6" ht="15" customHeight="1">
      <c r="A2752" s="169"/>
      <c r="B2752" s="219"/>
      <c r="C2752" s="219"/>
      <c r="D2752" s="170"/>
      <c r="E2752" s="170"/>
      <c r="F2752" s="171"/>
    </row>
    <row r="2753" spans="1:6" ht="15" customHeight="1">
      <c r="A2753" s="168"/>
      <c r="B2753" s="218"/>
      <c r="C2753" s="218"/>
      <c r="D2753" s="170"/>
      <c r="E2753" s="170"/>
      <c r="F2753" s="171"/>
    </row>
    <row r="2754" spans="1:6" ht="15" customHeight="1">
      <c r="A2754" s="169"/>
      <c r="B2754" s="219"/>
      <c r="C2754" s="219"/>
      <c r="D2754" s="170"/>
      <c r="E2754" s="170"/>
      <c r="F2754" s="171"/>
    </row>
    <row r="2755" spans="1:6" ht="15" customHeight="1">
      <c r="A2755" s="168"/>
      <c r="B2755" s="218"/>
      <c r="C2755" s="218"/>
      <c r="D2755" s="170"/>
      <c r="E2755" s="170"/>
      <c r="F2755" s="171"/>
    </row>
    <row r="2756" spans="1:6" ht="15" customHeight="1">
      <c r="A2756" s="169"/>
      <c r="B2756" s="219"/>
      <c r="C2756" s="219"/>
      <c r="D2756" s="170"/>
      <c r="E2756" s="170"/>
      <c r="F2756" s="171"/>
    </row>
    <row r="2757" spans="1:6" ht="15" customHeight="1">
      <c r="A2757" s="168"/>
      <c r="B2757" s="218"/>
      <c r="C2757" s="218"/>
      <c r="D2757" s="170"/>
      <c r="E2757" s="170"/>
      <c r="F2757" s="171"/>
    </row>
    <row r="2758" spans="1:6" ht="15" customHeight="1">
      <c r="A2758" s="169"/>
      <c r="B2758" s="219"/>
      <c r="C2758" s="219"/>
      <c r="D2758" s="170"/>
      <c r="E2758" s="170"/>
      <c r="F2758" s="171"/>
    </row>
    <row r="2759" spans="1:6" ht="15" customHeight="1">
      <c r="A2759" s="168"/>
      <c r="B2759" s="218"/>
      <c r="C2759" s="218"/>
      <c r="D2759" s="170"/>
      <c r="E2759" s="170"/>
      <c r="F2759" s="171"/>
    </row>
    <row r="2760" spans="1:6" ht="15" customHeight="1">
      <c r="A2760" s="169"/>
      <c r="B2760" s="219"/>
      <c r="C2760" s="219"/>
      <c r="D2760" s="170"/>
      <c r="E2760" s="170"/>
      <c r="F2760" s="171"/>
    </row>
    <row r="2761" spans="1:6" ht="15" customHeight="1">
      <c r="A2761" s="168"/>
      <c r="B2761" s="218"/>
      <c r="C2761" s="218"/>
      <c r="D2761" s="170"/>
      <c r="E2761" s="170"/>
      <c r="F2761" s="171"/>
    </row>
    <row r="2762" spans="1:6" ht="15" customHeight="1">
      <c r="A2762" s="169"/>
      <c r="B2762" s="219"/>
      <c r="C2762" s="219"/>
      <c r="D2762" s="170"/>
      <c r="E2762" s="170"/>
      <c r="F2762" s="171"/>
    </row>
    <row r="2763" spans="1:6" ht="15" customHeight="1">
      <c r="A2763" s="168"/>
      <c r="B2763" s="218"/>
      <c r="C2763" s="218"/>
      <c r="D2763" s="170"/>
      <c r="E2763" s="170"/>
      <c r="F2763" s="171"/>
    </row>
    <row r="2764" spans="1:6" ht="15" customHeight="1">
      <c r="A2764" s="169"/>
      <c r="B2764" s="219"/>
      <c r="C2764" s="219"/>
      <c r="D2764" s="170"/>
      <c r="E2764" s="170"/>
      <c r="F2764" s="171"/>
    </row>
    <row r="2765" spans="1:6" ht="15" customHeight="1">
      <c r="A2765" s="168"/>
      <c r="B2765" s="218"/>
      <c r="C2765" s="218"/>
      <c r="D2765" s="170"/>
      <c r="E2765" s="170"/>
      <c r="F2765" s="171"/>
    </row>
    <row r="2766" spans="1:6" ht="15" customHeight="1">
      <c r="A2766" s="169"/>
      <c r="B2766" s="219"/>
      <c r="C2766" s="219"/>
      <c r="D2766" s="170"/>
      <c r="E2766" s="170"/>
      <c r="F2766" s="171"/>
    </row>
    <row r="2767" spans="1:6" ht="15" customHeight="1">
      <c r="A2767" s="168"/>
      <c r="B2767" s="218"/>
      <c r="C2767" s="218"/>
      <c r="D2767" s="170"/>
      <c r="E2767" s="170"/>
      <c r="F2767" s="171"/>
    </row>
    <row r="2768" spans="1:6" ht="15" customHeight="1">
      <c r="A2768" s="169"/>
      <c r="B2768" s="219"/>
      <c r="C2768" s="219"/>
      <c r="D2768" s="170"/>
      <c r="E2768" s="170"/>
      <c r="F2768" s="171"/>
    </row>
    <row r="2769" spans="1:6" ht="15" customHeight="1">
      <c r="A2769" s="168"/>
      <c r="B2769" s="218"/>
      <c r="C2769" s="218"/>
      <c r="D2769" s="170"/>
      <c r="E2769" s="170"/>
      <c r="F2769" s="171"/>
    </row>
    <row r="2770" spans="1:6" ht="15" customHeight="1">
      <c r="A2770" s="169"/>
      <c r="B2770" s="219"/>
      <c r="C2770" s="219"/>
      <c r="D2770" s="170"/>
      <c r="E2770" s="170"/>
      <c r="F2770" s="171"/>
    </row>
    <row r="2771" spans="1:6" ht="15" customHeight="1">
      <c r="A2771" s="168"/>
      <c r="B2771" s="218"/>
      <c r="C2771" s="218"/>
      <c r="D2771" s="170"/>
      <c r="E2771" s="170"/>
      <c r="F2771" s="171"/>
    </row>
    <row r="2772" spans="1:6" ht="15" customHeight="1">
      <c r="A2772" s="169"/>
      <c r="B2772" s="219"/>
      <c r="C2772" s="219"/>
      <c r="D2772" s="170"/>
      <c r="E2772" s="170"/>
      <c r="F2772" s="171"/>
    </row>
    <row r="2773" spans="1:6" ht="15" customHeight="1">
      <c r="A2773" s="168"/>
      <c r="B2773" s="218"/>
      <c r="C2773" s="218"/>
      <c r="D2773" s="170"/>
      <c r="E2773" s="170"/>
      <c r="F2773" s="171"/>
    </row>
    <row r="2774" spans="1:6" ht="15" customHeight="1">
      <c r="A2774" s="169"/>
      <c r="B2774" s="219"/>
      <c r="C2774" s="219"/>
      <c r="D2774" s="170"/>
      <c r="E2774" s="170"/>
      <c r="F2774" s="171"/>
    </row>
    <row r="2775" spans="1:6" ht="15" customHeight="1">
      <c r="A2775" s="168"/>
      <c r="B2775" s="218"/>
      <c r="C2775" s="218"/>
      <c r="D2775" s="170"/>
      <c r="E2775" s="170"/>
      <c r="F2775" s="171"/>
    </row>
    <row r="2776" spans="1:6" ht="15" customHeight="1">
      <c r="A2776" s="169"/>
      <c r="B2776" s="219"/>
      <c r="C2776" s="219"/>
      <c r="D2776" s="170"/>
      <c r="E2776" s="170"/>
      <c r="F2776" s="171"/>
    </row>
    <row r="2777" spans="1:6" ht="15" customHeight="1">
      <c r="A2777" s="168"/>
      <c r="B2777" s="218"/>
      <c r="C2777" s="218"/>
      <c r="D2777" s="170"/>
      <c r="E2777" s="170"/>
      <c r="F2777" s="171"/>
    </row>
    <row r="2778" spans="1:6" ht="15" customHeight="1">
      <c r="A2778" s="169"/>
      <c r="B2778" s="219"/>
      <c r="C2778" s="219"/>
      <c r="D2778" s="170"/>
      <c r="E2778" s="170"/>
      <c r="F2778" s="171"/>
    </row>
    <row r="2779" spans="1:6" ht="15" customHeight="1">
      <c r="A2779" s="168"/>
      <c r="B2779" s="218"/>
      <c r="C2779" s="218"/>
      <c r="D2779" s="170"/>
      <c r="E2779" s="170"/>
      <c r="F2779" s="171"/>
    </row>
    <row r="2780" spans="1:6" ht="15" customHeight="1">
      <c r="A2780" s="169"/>
      <c r="B2780" s="219"/>
      <c r="C2780" s="219"/>
      <c r="D2780" s="170"/>
      <c r="E2780" s="170"/>
      <c r="F2780" s="171"/>
    </row>
    <row r="2781" spans="1:6" ht="15" customHeight="1">
      <c r="A2781" s="168"/>
      <c r="B2781" s="218"/>
      <c r="C2781" s="218"/>
      <c r="D2781" s="170"/>
      <c r="E2781" s="170"/>
      <c r="F2781" s="171"/>
    </row>
    <row r="2782" spans="1:6" ht="15" customHeight="1">
      <c r="A2782" s="169"/>
      <c r="B2782" s="219"/>
      <c r="C2782" s="219"/>
      <c r="D2782" s="170"/>
      <c r="E2782" s="170"/>
      <c r="F2782" s="171"/>
    </row>
    <row r="2783" spans="1:6" ht="15" customHeight="1">
      <c r="A2783" s="168"/>
      <c r="B2783" s="218"/>
      <c r="C2783" s="218"/>
      <c r="D2783" s="170"/>
      <c r="E2783" s="170"/>
      <c r="F2783" s="171"/>
    </row>
    <row r="2784" spans="1:6" ht="15" customHeight="1">
      <c r="A2784" s="169"/>
      <c r="B2784" s="219"/>
      <c r="C2784" s="219"/>
      <c r="D2784" s="170"/>
      <c r="E2784" s="170"/>
      <c r="F2784" s="171"/>
    </row>
    <row r="2785" spans="1:6" ht="15" customHeight="1">
      <c r="A2785" s="168"/>
      <c r="B2785" s="218"/>
      <c r="C2785" s="218"/>
      <c r="D2785" s="170"/>
      <c r="E2785" s="170"/>
      <c r="F2785" s="171"/>
    </row>
    <row r="2786" spans="1:6" ht="15" customHeight="1">
      <c r="A2786" s="169"/>
      <c r="B2786" s="219"/>
      <c r="C2786" s="219"/>
      <c r="D2786" s="170"/>
      <c r="E2786" s="170"/>
      <c r="F2786" s="171"/>
    </row>
    <row r="2787" spans="1:6" ht="15" customHeight="1">
      <c r="A2787" s="168"/>
      <c r="B2787" s="218"/>
      <c r="C2787" s="218"/>
      <c r="D2787" s="170"/>
      <c r="E2787" s="170"/>
      <c r="F2787" s="171"/>
    </row>
    <row r="2788" spans="1:6" ht="15" customHeight="1">
      <c r="A2788" s="169"/>
      <c r="B2788" s="219"/>
      <c r="C2788" s="219"/>
      <c r="D2788" s="170"/>
      <c r="E2788" s="170"/>
      <c r="F2788" s="171"/>
    </row>
    <row r="2789" spans="1:6" ht="15" customHeight="1">
      <c r="A2789" s="168"/>
      <c r="B2789" s="218"/>
      <c r="C2789" s="218"/>
      <c r="D2789" s="170"/>
      <c r="E2789" s="170"/>
      <c r="F2789" s="171"/>
    </row>
    <row r="2790" spans="1:6" ht="15" customHeight="1">
      <c r="A2790" s="169"/>
      <c r="B2790" s="219"/>
      <c r="C2790" s="219"/>
      <c r="D2790" s="170"/>
      <c r="E2790" s="170"/>
      <c r="F2790" s="171"/>
    </row>
    <row r="2791" spans="1:6" ht="15" customHeight="1">
      <c r="A2791" s="168"/>
      <c r="B2791" s="218"/>
      <c r="C2791" s="218"/>
      <c r="D2791" s="170"/>
      <c r="E2791" s="170"/>
      <c r="F2791" s="171"/>
    </row>
    <row r="2792" spans="1:6" ht="15" customHeight="1">
      <c r="A2792" s="169"/>
      <c r="B2792" s="219"/>
      <c r="C2792" s="219"/>
      <c r="D2792" s="170"/>
      <c r="E2792" s="170"/>
      <c r="F2792" s="171"/>
    </row>
    <row r="2793" spans="1:6" ht="15" customHeight="1">
      <c r="A2793" s="168"/>
      <c r="B2793" s="218"/>
      <c r="C2793" s="218"/>
      <c r="D2793" s="170"/>
      <c r="E2793" s="170"/>
      <c r="F2793" s="171"/>
    </row>
    <row r="2794" spans="1:6" ht="15" customHeight="1">
      <c r="A2794" s="169"/>
      <c r="B2794" s="219"/>
      <c r="C2794" s="219"/>
      <c r="D2794" s="170"/>
      <c r="E2794" s="170"/>
      <c r="F2794" s="171"/>
    </row>
    <row r="2795" spans="1:6" ht="15" customHeight="1">
      <c r="A2795" s="168"/>
      <c r="B2795" s="218"/>
      <c r="C2795" s="218"/>
      <c r="D2795" s="170"/>
      <c r="E2795" s="170"/>
      <c r="F2795" s="171"/>
    </row>
    <row r="2796" spans="1:6" ht="15" customHeight="1">
      <c r="A2796" s="169"/>
      <c r="B2796" s="219"/>
      <c r="C2796" s="219"/>
      <c r="D2796" s="170"/>
      <c r="E2796" s="170"/>
      <c r="F2796" s="171"/>
    </row>
    <row r="2797" spans="1:6" ht="15" customHeight="1">
      <c r="A2797" s="168"/>
      <c r="B2797" s="218"/>
      <c r="C2797" s="218"/>
      <c r="D2797" s="170"/>
      <c r="E2797" s="170"/>
      <c r="F2797" s="171"/>
    </row>
    <row r="2798" spans="1:6" ht="15" customHeight="1">
      <c r="A2798" s="169"/>
      <c r="B2798" s="219"/>
      <c r="C2798" s="219"/>
      <c r="D2798" s="170"/>
      <c r="E2798" s="170"/>
      <c r="F2798" s="171"/>
    </row>
    <row r="2799" spans="1:6" ht="15" customHeight="1">
      <c r="A2799" s="168"/>
      <c r="B2799" s="218"/>
      <c r="C2799" s="218"/>
      <c r="D2799" s="170"/>
      <c r="E2799" s="170"/>
      <c r="F2799" s="171"/>
    </row>
    <row r="2800" spans="1:6" ht="15" customHeight="1">
      <c r="A2800" s="169"/>
      <c r="B2800" s="219"/>
      <c r="C2800" s="219"/>
      <c r="D2800" s="170"/>
      <c r="E2800" s="170"/>
      <c r="F2800" s="171"/>
    </row>
    <row r="2801" spans="1:6" ht="15" customHeight="1">
      <c r="A2801" s="168"/>
      <c r="B2801" s="218"/>
      <c r="C2801" s="218"/>
      <c r="D2801" s="170"/>
      <c r="E2801" s="170"/>
      <c r="F2801" s="171"/>
    </row>
    <row r="2802" spans="1:6" ht="15" customHeight="1">
      <c r="A2802" s="169"/>
      <c r="B2802" s="219"/>
      <c r="C2802" s="219"/>
      <c r="D2802" s="170"/>
      <c r="E2802" s="170"/>
      <c r="F2802" s="171"/>
    </row>
    <row r="2803" spans="1:6" ht="15" customHeight="1">
      <c r="A2803" s="168"/>
      <c r="B2803" s="218"/>
      <c r="C2803" s="218"/>
      <c r="D2803" s="170"/>
      <c r="E2803" s="170"/>
      <c r="F2803" s="171"/>
    </row>
    <row r="2804" spans="1:6" ht="15" customHeight="1">
      <c r="A2804" s="169"/>
      <c r="B2804" s="219"/>
      <c r="C2804" s="219"/>
      <c r="D2804" s="170"/>
      <c r="E2804" s="170"/>
      <c r="F2804" s="171"/>
    </row>
    <row r="2805" spans="1:6" ht="15" customHeight="1">
      <c r="A2805" s="168"/>
      <c r="B2805" s="218"/>
      <c r="C2805" s="218"/>
      <c r="D2805" s="170"/>
      <c r="E2805" s="170"/>
      <c r="F2805" s="171"/>
    </row>
    <row r="2806" spans="1:6" ht="15" customHeight="1">
      <c r="A2806" s="169"/>
      <c r="B2806" s="219"/>
      <c r="C2806" s="219"/>
      <c r="D2806" s="170"/>
      <c r="E2806" s="170"/>
      <c r="F2806" s="171"/>
    </row>
    <row r="2807" spans="1:6" ht="15" customHeight="1">
      <c r="A2807" s="168"/>
      <c r="B2807" s="218"/>
      <c r="C2807" s="218"/>
      <c r="D2807" s="170"/>
      <c r="E2807" s="170"/>
      <c r="F2807" s="171"/>
    </row>
    <row r="2808" spans="1:6" ht="15" customHeight="1">
      <c r="A2808" s="169"/>
      <c r="B2808" s="219"/>
      <c r="C2808" s="219"/>
      <c r="D2808" s="170"/>
      <c r="E2808" s="170"/>
      <c r="F2808" s="171"/>
    </row>
    <row r="2809" spans="1:6" ht="15" customHeight="1">
      <c r="A2809" s="168"/>
      <c r="B2809" s="218"/>
      <c r="C2809" s="218"/>
      <c r="D2809" s="170"/>
      <c r="E2809" s="170"/>
      <c r="F2809" s="171"/>
    </row>
    <row r="2810" spans="1:6" ht="15" customHeight="1">
      <c r="A2810" s="169"/>
      <c r="B2810" s="219"/>
      <c r="C2810" s="219"/>
      <c r="D2810" s="170"/>
      <c r="E2810" s="170"/>
      <c r="F2810" s="171"/>
    </row>
    <row r="2811" spans="1:6" ht="15" customHeight="1">
      <c r="A2811" s="168"/>
      <c r="B2811" s="218"/>
      <c r="C2811" s="218"/>
      <c r="D2811" s="170"/>
      <c r="E2811" s="170"/>
      <c r="F2811" s="171"/>
    </row>
    <row r="2812" spans="1:6" ht="15" customHeight="1">
      <c r="A2812" s="169"/>
      <c r="B2812" s="219"/>
      <c r="C2812" s="219"/>
      <c r="D2812" s="170"/>
      <c r="E2812" s="170"/>
      <c r="F2812" s="171"/>
    </row>
    <row r="2813" spans="1:6" ht="15" customHeight="1">
      <c r="A2813" s="168"/>
      <c r="B2813" s="218"/>
      <c r="C2813" s="218"/>
      <c r="D2813" s="170"/>
      <c r="E2813" s="170"/>
      <c r="F2813" s="171"/>
    </row>
    <row r="2814" spans="1:6" ht="15" customHeight="1">
      <c r="A2814" s="169"/>
      <c r="B2814" s="219"/>
      <c r="C2814" s="219"/>
      <c r="D2814" s="170"/>
      <c r="E2814" s="170"/>
      <c r="F2814" s="171"/>
    </row>
    <row r="2815" spans="1:6" ht="15" customHeight="1">
      <c r="A2815" s="168"/>
      <c r="B2815" s="218"/>
      <c r="C2815" s="218"/>
      <c r="D2815" s="170"/>
      <c r="E2815" s="170"/>
      <c r="F2815" s="171"/>
    </row>
    <row r="2816" spans="1:6" ht="15" customHeight="1">
      <c r="A2816" s="169"/>
      <c r="B2816" s="219"/>
      <c r="C2816" s="219"/>
      <c r="D2816" s="170"/>
      <c r="E2816" s="170"/>
      <c r="F2816" s="171"/>
    </row>
    <row r="2817" spans="1:6" ht="15" customHeight="1">
      <c r="A2817" s="168"/>
      <c r="B2817" s="218"/>
      <c r="C2817" s="218"/>
      <c r="D2817" s="170"/>
      <c r="E2817" s="170"/>
      <c r="F2817" s="171"/>
    </row>
    <row r="2818" spans="1:6" ht="15" customHeight="1">
      <c r="A2818" s="169"/>
      <c r="B2818" s="219"/>
      <c r="C2818" s="219"/>
      <c r="D2818" s="170"/>
      <c r="E2818" s="170"/>
      <c r="F2818" s="171"/>
    </row>
    <row r="2819" spans="1:6" ht="15" customHeight="1">
      <c r="A2819" s="168"/>
      <c r="B2819" s="218"/>
      <c r="C2819" s="218"/>
      <c r="D2819" s="170"/>
      <c r="E2819" s="170"/>
      <c r="F2819" s="171"/>
    </row>
    <row r="2820" spans="1:6" ht="15" customHeight="1">
      <c r="A2820" s="169"/>
      <c r="B2820" s="219"/>
      <c r="C2820" s="219"/>
      <c r="D2820" s="170"/>
      <c r="E2820" s="170"/>
      <c r="F2820" s="171"/>
    </row>
    <row r="2821" spans="1:6" ht="15" customHeight="1">
      <c r="A2821" s="168"/>
      <c r="B2821" s="218"/>
      <c r="C2821" s="218"/>
      <c r="D2821" s="170"/>
      <c r="E2821" s="170"/>
      <c r="F2821" s="171"/>
    </row>
    <row r="2822" spans="1:6" ht="15" customHeight="1">
      <c r="A2822" s="169"/>
      <c r="B2822" s="219"/>
      <c r="C2822" s="219"/>
      <c r="D2822" s="170"/>
      <c r="E2822" s="170"/>
      <c r="F2822" s="171"/>
    </row>
    <row r="2823" spans="1:6" ht="15" customHeight="1">
      <c r="A2823" s="168"/>
      <c r="B2823" s="218"/>
      <c r="C2823" s="218"/>
      <c r="D2823" s="170"/>
      <c r="E2823" s="170"/>
      <c r="F2823" s="171"/>
    </row>
    <row r="2824" spans="1:6" ht="15" customHeight="1">
      <c r="A2824" s="169"/>
      <c r="B2824" s="219"/>
      <c r="C2824" s="219"/>
      <c r="D2824" s="170"/>
      <c r="E2824" s="170"/>
      <c r="F2824" s="171"/>
    </row>
    <row r="2825" spans="1:6" ht="15" customHeight="1">
      <c r="A2825" s="168"/>
      <c r="B2825" s="218"/>
      <c r="C2825" s="218"/>
      <c r="D2825" s="170"/>
      <c r="E2825" s="170"/>
      <c r="F2825" s="171"/>
    </row>
    <row r="2826" spans="1:6" ht="15" customHeight="1">
      <c r="A2826" s="169"/>
      <c r="B2826" s="219"/>
      <c r="C2826" s="219"/>
      <c r="D2826" s="170"/>
      <c r="E2826" s="170"/>
      <c r="F2826" s="171"/>
    </row>
    <row r="2827" spans="1:6" ht="15" customHeight="1">
      <c r="A2827" s="168"/>
      <c r="B2827" s="218"/>
      <c r="C2827" s="218"/>
      <c r="D2827" s="170"/>
      <c r="E2827" s="170"/>
      <c r="F2827" s="171"/>
    </row>
    <row r="2828" spans="1:6" ht="15" customHeight="1">
      <c r="A2828" s="169"/>
      <c r="B2828" s="219"/>
      <c r="C2828" s="219"/>
      <c r="D2828" s="170"/>
      <c r="E2828" s="170"/>
      <c r="F2828" s="171"/>
    </row>
    <row r="2829" spans="1:6" ht="15" customHeight="1">
      <c r="A2829" s="168"/>
      <c r="B2829" s="218"/>
      <c r="C2829" s="218"/>
      <c r="D2829" s="170"/>
      <c r="E2829" s="170"/>
      <c r="F2829" s="171"/>
    </row>
    <row r="2830" spans="1:6" ht="15" customHeight="1">
      <c r="A2830" s="169"/>
      <c r="B2830" s="219"/>
      <c r="C2830" s="219"/>
      <c r="D2830" s="170"/>
      <c r="E2830" s="170"/>
      <c r="F2830" s="171"/>
    </row>
    <row r="2831" spans="1:6" ht="15" customHeight="1">
      <c r="A2831" s="168"/>
      <c r="B2831" s="218"/>
      <c r="C2831" s="218"/>
      <c r="D2831" s="170"/>
      <c r="E2831" s="170"/>
      <c r="F2831" s="171"/>
    </row>
    <row r="2832" spans="1:6" ht="15" customHeight="1">
      <c r="A2832" s="169"/>
      <c r="B2832" s="219"/>
      <c r="C2832" s="219"/>
      <c r="D2832" s="170"/>
      <c r="E2832" s="170"/>
      <c r="F2832" s="171"/>
    </row>
    <row r="2833" spans="1:6" ht="15" customHeight="1">
      <c r="A2833" s="168"/>
      <c r="B2833" s="218"/>
      <c r="C2833" s="218"/>
      <c r="D2833" s="170"/>
      <c r="E2833" s="170"/>
      <c r="F2833" s="171"/>
    </row>
    <row r="2834" spans="1:6" ht="15" customHeight="1">
      <c r="A2834" s="169"/>
      <c r="B2834" s="219"/>
      <c r="C2834" s="219"/>
      <c r="D2834" s="170"/>
      <c r="E2834" s="170"/>
      <c r="F2834" s="171"/>
    </row>
    <row r="2835" spans="1:6" ht="15" customHeight="1">
      <c r="A2835" s="168"/>
      <c r="B2835" s="218"/>
      <c r="C2835" s="218"/>
      <c r="D2835" s="170"/>
      <c r="E2835" s="170"/>
      <c r="F2835" s="171"/>
    </row>
    <row r="2836" spans="1:6" ht="15" customHeight="1">
      <c r="A2836" s="169"/>
      <c r="B2836" s="219"/>
      <c r="C2836" s="219"/>
      <c r="D2836" s="170"/>
      <c r="E2836" s="170"/>
      <c r="F2836" s="171"/>
    </row>
    <row r="2837" spans="1:6" ht="15" customHeight="1">
      <c r="A2837" s="168"/>
      <c r="B2837" s="218"/>
      <c r="C2837" s="218"/>
      <c r="D2837" s="170"/>
      <c r="E2837" s="170"/>
      <c r="F2837" s="171"/>
    </row>
    <row r="2838" spans="1:6" ht="15" customHeight="1">
      <c r="A2838" s="169"/>
      <c r="B2838" s="219"/>
      <c r="C2838" s="219"/>
      <c r="D2838" s="170"/>
      <c r="E2838" s="170"/>
      <c r="F2838" s="171"/>
    </row>
    <row r="2839" spans="1:6" ht="15" customHeight="1">
      <c r="A2839" s="168"/>
      <c r="B2839" s="218"/>
      <c r="C2839" s="218"/>
      <c r="D2839" s="170"/>
      <c r="E2839" s="170"/>
      <c r="F2839" s="171"/>
    </row>
    <row r="2840" spans="1:6" ht="15" customHeight="1">
      <c r="A2840" s="169"/>
      <c r="B2840" s="219"/>
      <c r="C2840" s="219"/>
      <c r="D2840" s="170"/>
      <c r="E2840" s="170"/>
      <c r="F2840" s="171"/>
    </row>
    <row r="2841" spans="1:6" ht="15" customHeight="1">
      <c r="A2841" s="168"/>
      <c r="B2841" s="218"/>
      <c r="C2841" s="218"/>
      <c r="D2841" s="170"/>
      <c r="E2841" s="170"/>
      <c r="F2841" s="171"/>
    </row>
    <row r="2842" spans="1:6" ht="15" customHeight="1">
      <c r="A2842" s="169"/>
      <c r="B2842" s="219"/>
      <c r="C2842" s="219"/>
      <c r="D2842" s="170"/>
      <c r="E2842" s="170"/>
      <c r="F2842" s="171"/>
    </row>
    <row r="2843" spans="1:6" ht="15" customHeight="1">
      <c r="A2843" s="168"/>
      <c r="B2843" s="218"/>
      <c r="C2843" s="218"/>
      <c r="D2843" s="170"/>
      <c r="E2843" s="170"/>
      <c r="F2843" s="171"/>
    </row>
    <row r="2844" spans="1:6" ht="15" customHeight="1">
      <c r="A2844" s="169"/>
      <c r="B2844" s="219"/>
      <c r="C2844" s="219"/>
      <c r="D2844" s="170"/>
      <c r="E2844" s="170"/>
      <c r="F2844" s="171"/>
    </row>
    <row r="2845" spans="1:6" ht="15" customHeight="1">
      <c r="A2845" s="168"/>
      <c r="B2845" s="218"/>
      <c r="C2845" s="218"/>
      <c r="D2845" s="170"/>
      <c r="E2845" s="170"/>
      <c r="F2845" s="171"/>
    </row>
    <row r="2846" spans="1:6" ht="15" customHeight="1">
      <c r="A2846" s="169"/>
      <c r="B2846" s="219"/>
      <c r="C2846" s="219"/>
      <c r="D2846" s="170"/>
      <c r="E2846" s="170"/>
      <c r="F2846" s="171"/>
    </row>
    <row r="2847" spans="1:6" ht="15" customHeight="1">
      <c r="A2847" s="168"/>
      <c r="B2847" s="218"/>
      <c r="C2847" s="218"/>
      <c r="D2847" s="170"/>
      <c r="E2847" s="170"/>
      <c r="F2847" s="171"/>
    </row>
    <row r="2848" spans="1:6" ht="15" customHeight="1">
      <c r="A2848" s="169"/>
      <c r="B2848" s="219"/>
      <c r="C2848" s="219"/>
      <c r="D2848" s="170"/>
      <c r="E2848" s="170"/>
      <c r="F2848" s="171"/>
    </row>
    <row r="2849" spans="1:6" ht="15" customHeight="1">
      <c r="A2849" s="168"/>
      <c r="B2849" s="218"/>
      <c r="C2849" s="218"/>
      <c r="D2849" s="170"/>
      <c r="E2849" s="170"/>
      <c r="F2849" s="171"/>
    </row>
    <row r="2850" spans="1:6" ht="15" customHeight="1">
      <c r="A2850" s="169"/>
      <c r="B2850" s="219"/>
      <c r="C2850" s="219"/>
      <c r="D2850" s="170"/>
      <c r="E2850" s="170"/>
      <c r="F2850" s="171"/>
    </row>
    <row r="2851" spans="1:6" ht="15" customHeight="1">
      <c r="A2851" s="168"/>
      <c r="B2851" s="218"/>
      <c r="C2851" s="218"/>
      <c r="D2851" s="170"/>
      <c r="E2851" s="170"/>
      <c r="F2851" s="171"/>
    </row>
    <row r="2852" spans="1:6" ht="15" customHeight="1">
      <c r="A2852" s="169"/>
      <c r="B2852" s="219"/>
      <c r="C2852" s="219"/>
      <c r="D2852" s="170"/>
      <c r="E2852" s="170"/>
      <c r="F2852" s="171"/>
    </row>
    <row r="2853" spans="1:6" ht="15" customHeight="1">
      <c r="A2853" s="168"/>
      <c r="B2853" s="218"/>
      <c r="C2853" s="218"/>
      <c r="D2853" s="170"/>
      <c r="E2853" s="170"/>
      <c r="F2853" s="171"/>
    </row>
    <row r="2854" spans="1:6" ht="15" customHeight="1">
      <c r="A2854" s="169"/>
      <c r="B2854" s="219"/>
      <c r="C2854" s="219"/>
      <c r="D2854" s="170"/>
      <c r="E2854" s="170"/>
      <c r="F2854" s="171"/>
    </row>
    <row r="2855" spans="1:6" ht="15" customHeight="1">
      <c r="A2855" s="168"/>
      <c r="B2855" s="218"/>
      <c r="C2855" s="218"/>
      <c r="D2855" s="170"/>
      <c r="E2855" s="170"/>
      <c r="F2855" s="171"/>
    </row>
    <row r="2856" spans="1:6" ht="15" customHeight="1">
      <c r="A2856" s="169"/>
      <c r="B2856" s="219"/>
      <c r="C2856" s="219"/>
      <c r="D2856" s="170"/>
      <c r="E2856" s="170"/>
      <c r="F2856" s="171"/>
    </row>
    <row r="2857" spans="1:6" ht="15" customHeight="1">
      <c r="A2857" s="168"/>
      <c r="B2857" s="218"/>
      <c r="C2857" s="218"/>
      <c r="D2857" s="170"/>
      <c r="E2857" s="170"/>
      <c r="F2857" s="171"/>
    </row>
    <row r="2858" spans="1:6" ht="15" customHeight="1">
      <c r="A2858" s="169"/>
      <c r="B2858" s="219"/>
      <c r="C2858" s="219"/>
      <c r="D2858" s="170"/>
      <c r="E2858" s="170"/>
      <c r="F2858" s="171"/>
    </row>
    <row r="2859" spans="1:6" ht="15" customHeight="1">
      <c r="A2859" s="168"/>
      <c r="B2859" s="218"/>
      <c r="C2859" s="218"/>
      <c r="D2859" s="170"/>
      <c r="E2859" s="170"/>
      <c r="F2859" s="171"/>
    </row>
    <row r="2860" spans="1:6" ht="15" customHeight="1">
      <c r="A2860" s="169"/>
      <c r="B2860" s="219"/>
      <c r="C2860" s="219"/>
      <c r="D2860" s="170"/>
      <c r="E2860" s="170"/>
      <c r="F2860" s="171"/>
    </row>
    <row r="2861" spans="1:6" ht="15" customHeight="1">
      <c r="A2861" s="168"/>
      <c r="B2861" s="218"/>
      <c r="C2861" s="218"/>
      <c r="D2861" s="170"/>
      <c r="E2861" s="170"/>
      <c r="F2861" s="171"/>
    </row>
    <row r="2862" spans="1:6" ht="15" customHeight="1">
      <c r="A2862" s="169"/>
      <c r="B2862" s="219"/>
      <c r="C2862" s="219"/>
      <c r="D2862" s="170"/>
      <c r="E2862" s="170"/>
      <c r="F2862" s="171"/>
    </row>
    <row r="2863" spans="1:6" ht="15" customHeight="1">
      <c r="A2863" s="168"/>
      <c r="B2863" s="218"/>
      <c r="C2863" s="218"/>
      <c r="D2863" s="170"/>
      <c r="E2863" s="170"/>
      <c r="F2863" s="171"/>
    </row>
    <row r="2864" spans="1:6" ht="15" customHeight="1">
      <c r="A2864" s="169"/>
      <c r="B2864" s="219"/>
      <c r="C2864" s="219"/>
      <c r="D2864" s="170"/>
      <c r="E2864" s="170"/>
      <c r="F2864" s="171"/>
    </row>
    <row r="2865" spans="1:6" ht="15" customHeight="1">
      <c r="A2865" s="168"/>
      <c r="B2865" s="218"/>
      <c r="C2865" s="218"/>
      <c r="D2865" s="170"/>
      <c r="E2865" s="170"/>
      <c r="F2865" s="171"/>
    </row>
    <row r="2866" spans="1:6" ht="15" customHeight="1">
      <c r="A2866" s="169"/>
      <c r="B2866" s="219"/>
      <c r="C2866" s="219"/>
      <c r="D2866" s="170"/>
      <c r="E2866" s="170"/>
      <c r="F2866" s="171"/>
    </row>
    <row r="2867" spans="1:6" ht="15" customHeight="1">
      <c r="A2867" s="168"/>
      <c r="B2867" s="218"/>
      <c r="C2867" s="218"/>
      <c r="D2867" s="170"/>
      <c r="E2867" s="170"/>
      <c r="F2867" s="171"/>
    </row>
    <row r="2868" spans="1:6" ht="15" customHeight="1">
      <c r="A2868" s="169"/>
      <c r="B2868" s="219"/>
      <c r="C2868" s="219"/>
      <c r="D2868" s="170"/>
      <c r="E2868" s="170"/>
      <c r="F2868" s="171"/>
    </row>
    <row r="2869" spans="1:6" ht="15" customHeight="1">
      <c r="A2869" s="168"/>
      <c r="B2869" s="218"/>
      <c r="C2869" s="218"/>
      <c r="D2869" s="170"/>
      <c r="E2869" s="170"/>
      <c r="F2869" s="171"/>
    </row>
    <row r="2870" spans="1:6" ht="15" customHeight="1">
      <c r="A2870" s="169"/>
      <c r="B2870" s="219"/>
      <c r="C2870" s="219"/>
      <c r="D2870" s="170"/>
      <c r="E2870" s="170"/>
      <c r="F2870" s="171"/>
    </row>
    <row r="2871" spans="1:6" ht="15" customHeight="1">
      <c r="A2871" s="168"/>
      <c r="B2871" s="218"/>
      <c r="C2871" s="218"/>
      <c r="D2871" s="170"/>
      <c r="E2871" s="170"/>
      <c r="F2871" s="171"/>
    </row>
    <row r="2872" spans="1:6" ht="15" customHeight="1">
      <c r="A2872" s="169"/>
      <c r="B2872" s="219"/>
      <c r="C2872" s="219"/>
      <c r="D2872" s="170"/>
      <c r="E2872" s="170"/>
      <c r="F2872" s="171"/>
    </row>
    <row r="2873" spans="1:6" ht="15" customHeight="1">
      <c r="A2873" s="168"/>
      <c r="B2873" s="218"/>
      <c r="C2873" s="218"/>
      <c r="D2873" s="170"/>
      <c r="E2873" s="170"/>
      <c r="F2873" s="171"/>
    </row>
    <row r="2874" spans="1:6" ht="15" customHeight="1">
      <c r="A2874" s="169"/>
      <c r="B2874" s="219"/>
      <c r="C2874" s="219"/>
      <c r="D2874" s="170"/>
      <c r="E2874" s="170"/>
      <c r="F2874" s="171"/>
    </row>
    <row r="2875" spans="1:6" ht="15" customHeight="1">
      <c r="A2875" s="168"/>
      <c r="B2875" s="218"/>
      <c r="C2875" s="218"/>
      <c r="D2875" s="170"/>
      <c r="E2875" s="170"/>
      <c r="F2875" s="171"/>
    </row>
    <row r="2876" spans="1:6" ht="15" customHeight="1">
      <c r="A2876" s="169"/>
      <c r="B2876" s="219"/>
      <c r="C2876" s="219"/>
      <c r="D2876" s="170"/>
      <c r="E2876" s="170"/>
      <c r="F2876" s="171"/>
    </row>
    <row r="2877" spans="1:6" ht="15" customHeight="1">
      <c r="A2877" s="168"/>
      <c r="B2877" s="218"/>
      <c r="C2877" s="218"/>
      <c r="D2877" s="170"/>
      <c r="E2877" s="170"/>
      <c r="F2877" s="171"/>
    </row>
    <row r="2878" spans="1:6" ht="15" customHeight="1">
      <c r="A2878" s="169"/>
      <c r="B2878" s="219"/>
      <c r="C2878" s="219"/>
      <c r="D2878" s="170"/>
      <c r="E2878" s="170"/>
      <c r="F2878" s="171"/>
    </row>
    <row r="2879" spans="1:6" ht="15" customHeight="1">
      <c r="A2879" s="168"/>
      <c r="B2879" s="218"/>
      <c r="C2879" s="218"/>
      <c r="D2879" s="170"/>
      <c r="E2879" s="170"/>
      <c r="F2879" s="171"/>
    </row>
    <row r="2880" spans="1:6" ht="15" customHeight="1">
      <c r="A2880" s="169"/>
      <c r="B2880" s="219"/>
      <c r="C2880" s="219"/>
      <c r="D2880" s="170"/>
      <c r="E2880" s="170"/>
      <c r="F2880" s="171"/>
    </row>
    <row r="2881" spans="1:6" ht="15" customHeight="1">
      <c r="A2881" s="168"/>
      <c r="B2881" s="218"/>
      <c r="C2881" s="218"/>
      <c r="D2881" s="170"/>
      <c r="E2881" s="170"/>
      <c r="F2881" s="171"/>
    </row>
    <row r="2882" spans="1:6" ht="15" customHeight="1">
      <c r="A2882" s="169"/>
      <c r="B2882" s="219"/>
      <c r="C2882" s="219"/>
      <c r="D2882" s="170"/>
      <c r="E2882" s="170"/>
      <c r="F2882" s="171"/>
    </row>
    <row r="2883" spans="1:6" ht="15" customHeight="1">
      <c r="A2883" s="168"/>
      <c r="B2883" s="218"/>
      <c r="C2883" s="218"/>
      <c r="D2883" s="170"/>
      <c r="E2883" s="170"/>
      <c r="F2883" s="171"/>
    </row>
    <row r="2884" spans="1:6" ht="15" customHeight="1">
      <c r="A2884" s="169"/>
      <c r="B2884" s="219"/>
      <c r="C2884" s="219"/>
      <c r="D2884" s="170"/>
      <c r="E2884" s="170"/>
      <c r="F2884" s="171"/>
    </row>
    <row r="2885" spans="1:6" ht="15" customHeight="1">
      <c r="A2885" s="168"/>
      <c r="B2885" s="218"/>
      <c r="C2885" s="218"/>
      <c r="D2885" s="170"/>
      <c r="E2885" s="170"/>
      <c r="F2885" s="171"/>
    </row>
    <row r="2886" spans="1:6" ht="15" customHeight="1">
      <c r="A2886" s="169"/>
      <c r="B2886" s="219"/>
      <c r="C2886" s="219"/>
      <c r="D2886" s="170"/>
      <c r="E2886" s="170"/>
      <c r="F2886" s="171"/>
    </row>
    <row r="2887" spans="1:6" ht="15" customHeight="1">
      <c r="A2887" s="168"/>
      <c r="B2887" s="218"/>
      <c r="C2887" s="218"/>
      <c r="D2887" s="170"/>
      <c r="E2887" s="170"/>
      <c r="F2887" s="171"/>
    </row>
    <row r="2888" spans="1:6" ht="15" customHeight="1">
      <c r="A2888" s="169"/>
      <c r="B2888" s="219"/>
      <c r="C2888" s="219"/>
      <c r="D2888" s="170"/>
      <c r="E2888" s="170"/>
      <c r="F2888" s="171"/>
    </row>
    <row r="2889" spans="1:6" ht="15" customHeight="1">
      <c r="A2889" s="168"/>
      <c r="B2889" s="218"/>
      <c r="C2889" s="218"/>
      <c r="D2889" s="170"/>
      <c r="E2889" s="170"/>
      <c r="F2889" s="171"/>
    </row>
    <row r="2890" spans="1:6" ht="15" customHeight="1">
      <c r="A2890" s="169"/>
      <c r="B2890" s="219"/>
      <c r="C2890" s="219"/>
      <c r="D2890" s="170"/>
      <c r="E2890" s="170"/>
      <c r="F2890" s="171"/>
    </row>
    <row r="2891" spans="1:6" ht="15" customHeight="1">
      <c r="A2891" s="168"/>
      <c r="B2891" s="218"/>
      <c r="C2891" s="218"/>
      <c r="D2891" s="170"/>
      <c r="E2891" s="170"/>
      <c r="F2891" s="171"/>
    </row>
    <row r="2892" spans="1:6" ht="15" customHeight="1">
      <c r="A2892" s="169"/>
      <c r="B2892" s="219"/>
      <c r="C2892" s="219"/>
      <c r="D2892" s="170"/>
      <c r="E2892" s="170"/>
      <c r="F2892" s="171"/>
    </row>
    <row r="2893" spans="1:6" ht="15" customHeight="1">
      <c r="A2893" s="168"/>
      <c r="B2893" s="218"/>
      <c r="C2893" s="218"/>
      <c r="D2893" s="170"/>
      <c r="E2893" s="170"/>
      <c r="F2893" s="171"/>
    </row>
    <row r="2894" spans="1:6" ht="15" customHeight="1">
      <c r="A2894" s="169"/>
      <c r="B2894" s="219"/>
      <c r="C2894" s="219"/>
      <c r="D2894" s="170"/>
      <c r="E2894" s="170"/>
      <c r="F2894" s="171"/>
    </row>
    <row r="2895" spans="1:6" ht="15" customHeight="1">
      <c r="A2895" s="168"/>
      <c r="B2895" s="218"/>
      <c r="C2895" s="218"/>
      <c r="D2895" s="170"/>
      <c r="E2895" s="170"/>
      <c r="F2895" s="171"/>
    </row>
    <row r="2896" spans="1:6" ht="15" customHeight="1">
      <c r="A2896" s="169"/>
      <c r="B2896" s="219"/>
      <c r="C2896" s="219"/>
      <c r="D2896" s="170"/>
      <c r="E2896" s="170"/>
      <c r="F2896" s="171"/>
    </row>
    <row r="2897" spans="1:6" ht="15" customHeight="1">
      <c r="A2897" s="168"/>
      <c r="B2897" s="218"/>
      <c r="C2897" s="218"/>
      <c r="D2897" s="170"/>
      <c r="E2897" s="170"/>
      <c r="F2897" s="171"/>
    </row>
    <row r="2898" spans="1:6" ht="15" customHeight="1">
      <c r="A2898" s="169"/>
      <c r="B2898" s="219"/>
      <c r="C2898" s="219"/>
      <c r="D2898" s="170"/>
      <c r="E2898" s="170"/>
      <c r="F2898" s="171"/>
    </row>
    <row r="2899" spans="1:6" ht="15" customHeight="1">
      <c r="A2899" s="168"/>
      <c r="B2899" s="218"/>
      <c r="C2899" s="218"/>
      <c r="D2899" s="170"/>
      <c r="E2899" s="170"/>
      <c r="F2899" s="171"/>
    </row>
    <row r="2900" spans="1:6" ht="15" customHeight="1">
      <c r="A2900" s="169"/>
      <c r="B2900" s="219"/>
      <c r="C2900" s="219"/>
      <c r="D2900" s="170"/>
      <c r="E2900" s="170"/>
      <c r="F2900" s="171"/>
    </row>
    <row r="2901" spans="1:6" ht="15" customHeight="1">
      <c r="A2901" s="168"/>
      <c r="B2901" s="218"/>
      <c r="C2901" s="218"/>
      <c r="D2901" s="170"/>
      <c r="E2901" s="170"/>
      <c r="F2901" s="171"/>
    </row>
    <row r="2902" spans="1:6" ht="15" customHeight="1">
      <c r="A2902" s="169"/>
      <c r="B2902" s="219"/>
      <c r="C2902" s="219"/>
      <c r="D2902" s="170"/>
      <c r="E2902" s="170"/>
      <c r="F2902" s="171"/>
    </row>
    <row r="2903" spans="1:6" ht="15" customHeight="1">
      <c r="A2903" s="168"/>
      <c r="B2903" s="218"/>
      <c r="C2903" s="218"/>
      <c r="D2903" s="170"/>
      <c r="E2903" s="170"/>
      <c r="F2903" s="171"/>
    </row>
    <row r="2904" spans="1:6" ht="15" customHeight="1">
      <c r="A2904" s="169"/>
      <c r="B2904" s="219"/>
      <c r="C2904" s="219"/>
      <c r="D2904" s="170"/>
      <c r="E2904" s="170"/>
      <c r="F2904" s="171"/>
    </row>
    <row r="2905" spans="1:6" ht="15" customHeight="1">
      <c r="A2905" s="168"/>
      <c r="B2905" s="218"/>
      <c r="C2905" s="218"/>
      <c r="D2905" s="170"/>
      <c r="E2905" s="170"/>
      <c r="F2905" s="171"/>
    </row>
    <row r="2906" spans="1:6" ht="15" customHeight="1">
      <c r="A2906" s="169"/>
      <c r="B2906" s="219"/>
      <c r="C2906" s="219"/>
      <c r="D2906" s="170"/>
      <c r="E2906" s="170"/>
      <c r="F2906" s="171"/>
    </row>
    <row r="2907" spans="1:6" ht="15" customHeight="1">
      <c r="A2907" s="168"/>
      <c r="B2907" s="218"/>
      <c r="C2907" s="218"/>
      <c r="D2907" s="170"/>
      <c r="E2907" s="170"/>
      <c r="F2907" s="171"/>
    </row>
    <row r="2908" spans="1:6" ht="15" customHeight="1">
      <c r="A2908" s="169"/>
      <c r="B2908" s="219"/>
      <c r="C2908" s="219"/>
      <c r="D2908" s="170"/>
      <c r="E2908" s="170"/>
      <c r="F2908" s="171"/>
    </row>
    <row r="2909" spans="1:6" ht="15" customHeight="1">
      <c r="A2909" s="168"/>
      <c r="B2909" s="218"/>
      <c r="C2909" s="218"/>
      <c r="D2909" s="170"/>
      <c r="E2909" s="170"/>
      <c r="F2909" s="171"/>
    </row>
    <row r="2910" spans="1:6" ht="15" customHeight="1">
      <c r="A2910" s="169"/>
      <c r="B2910" s="219"/>
      <c r="C2910" s="219"/>
      <c r="D2910" s="170"/>
      <c r="E2910" s="170"/>
      <c r="F2910" s="171"/>
    </row>
    <row r="2911" spans="1:6" ht="15" customHeight="1">
      <c r="A2911" s="168"/>
      <c r="B2911" s="218"/>
      <c r="C2911" s="218"/>
      <c r="D2911" s="170"/>
      <c r="E2911" s="170"/>
      <c r="F2911" s="171"/>
    </row>
    <row r="2912" spans="1:6" ht="15" customHeight="1">
      <c r="A2912" s="169"/>
      <c r="B2912" s="219"/>
      <c r="C2912" s="219"/>
      <c r="D2912" s="170"/>
      <c r="E2912" s="170"/>
      <c r="F2912" s="171"/>
    </row>
    <row r="2913" spans="1:6" ht="15" customHeight="1">
      <c r="A2913" s="168"/>
      <c r="B2913" s="218"/>
      <c r="C2913" s="218"/>
      <c r="D2913" s="170"/>
      <c r="E2913" s="170"/>
      <c r="F2913" s="171"/>
    </row>
    <row r="2914" spans="1:6" ht="15" customHeight="1">
      <c r="A2914" s="169"/>
      <c r="B2914" s="219"/>
      <c r="C2914" s="219"/>
      <c r="D2914" s="170"/>
      <c r="E2914" s="170"/>
      <c r="F2914" s="171"/>
    </row>
    <row r="2915" spans="1:6" ht="15" customHeight="1">
      <c r="A2915" s="168"/>
      <c r="B2915" s="218"/>
      <c r="C2915" s="218"/>
      <c r="D2915" s="170"/>
      <c r="E2915" s="170"/>
      <c r="F2915" s="171"/>
    </row>
    <row r="2916" spans="1:6" ht="15" customHeight="1">
      <c r="A2916" s="169"/>
      <c r="B2916" s="219"/>
      <c r="C2916" s="219"/>
      <c r="D2916" s="170"/>
      <c r="E2916" s="170"/>
      <c r="F2916" s="171"/>
    </row>
    <row r="2917" spans="1:6" ht="15" customHeight="1">
      <c r="A2917" s="168"/>
      <c r="B2917" s="218"/>
      <c r="C2917" s="218"/>
      <c r="D2917" s="170"/>
      <c r="E2917" s="170"/>
      <c r="F2917" s="171"/>
    </row>
    <row r="2918" spans="1:6" ht="15" customHeight="1">
      <c r="A2918" s="169"/>
      <c r="B2918" s="219"/>
      <c r="C2918" s="219"/>
      <c r="D2918" s="170"/>
      <c r="E2918" s="170"/>
      <c r="F2918" s="171"/>
    </row>
    <row r="2919" spans="1:6" ht="15" customHeight="1">
      <c r="A2919" s="168"/>
      <c r="B2919" s="218"/>
      <c r="C2919" s="218"/>
      <c r="D2919" s="170"/>
      <c r="E2919" s="170"/>
      <c r="F2919" s="171"/>
    </row>
    <row r="2920" spans="1:6" ht="15" customHeight="1">
      <c r="A2920" s="169"/>
      <c r="B2920" s="219"/>
      <c r="C2920" s="219"/>
      <c r="D2920" s="170"/>
      <c r="E2920" s="170"/>
      <c r="F2920" s="171"/>
    </row>
    <row r="2921" spans="1:6" ht="15" customHeight="1">
      <c r="A2921" s="168"/>
      <c r="B2921" s="218"/>
      <c r="C2921" s="218"/>
      <c r="D2921" s="170"/>
      <c r="E2921" s="170"/>
      <c r="F2921" s="171"/>
    </row>
    <row r="2922" spans="1:6" ht="15" customHeight="1">
      <c r="A2922" s="169"/>
      <c r="B2922" s="219"/>
      <c r="C2922" s="219"/>
      <c r="D2922" s="170"/>
      <c r="E2922" s="170"/>
      <c r="F2922" s="171"/>
    </row>
    <row r="2923" spans="1:6" ht="15" customHeight="1">
      <c r="A2923" s="168"/>
      <c r="B2923" s="218"/>
      <c r="C2923" s="218"/>
      <c r="D2923" s="170"/>
      <c r="E2923" s="170"/>
      <c r="F2923" s="171"/>
    </row>
    <row r="2924" spans="1:6" ht="15" customHeight="1">
      <c r="A2924" s="169"/>
      <c r="B2924" s="219"/>
      <c r="C2924" s="219"/>
      <c r="D2924" s="170"/>
      <c r="E2924" s="170"/>
      <c r="F2924" s="171"/>
    </row>
    <row r="2927" spans="1:6" ht="15" customHeight="1">
      <c r="A2927" s="172"/>
      <c r="B2927" s="217"/>
      <c r="C2927" s="217"/>
      <c r="D2927" s="173"/>
      <c r="E2927" s="173"/>
      <c r="F2927" s="173"/>
    </row>
    <row r="2928" spans="1:6" ht="15" customHeight="1">
      <c r="A2928" s="168"/>
      <c r="B2928" s="218"/>
      <c r="C2928" s="218"/>
      <c r="D2928" s="170"/>
      <c r="E2928" s="170"/>
      <c r="F2928" s="171"/>
    </row>
    <row r="2929" spans="1:6" ht="15" customHeight="1">
      <c r="A2929" s="169"/>
      <c r="B2929" s="219"/>
      <c r="C2929" s="219"/>
      <c r="D2929" s="170"/>
      <c r="E2929" s="170"/>
      <c r="F2929" s="171"/>
    </row>
    <row r="2930" spans="1:6" ht="15" customHeight="1">
      <c r="A2930" s="168"/>
      <c r="B2930" s="218"/>
      <c r="C2930" s="218"/>
      <c r="D2930" s="170"/>
      <c r="E2930" s="170"/>
      <c r="F2930" s="171"/>
    </row>
    <row r="2931" spans="1:6" ht="15" customHeight="1">
      <c r="A2931" s="169"/>
      <c r="B2931" s="219"/>
      <c r="C2931" s="219"/>
      <c r="D2931" s="170"/>
      <c r="E2931" s="170"/>
      <c r="F2931" s="171"/>
    </row>
    <row r="2932" spans="1:6" ht="15" customHeight="1">
      <c r="A2932" s="168"/>
      <c r="B2932" s="218"/>
      <c r="C2932" s="218"/>
      <c r="D2932" s="170"/>
      <c r="E2932" s="170"/>
      <c r="F2932" s="171"/>
    </row>
    <row r="2933" spans="1:6" ht="15" customHeight="1">
      <c r="A2933" s="169"/>
      <c r="B2933" s="219"/>
      <c r="C2933" s="219"/>
      <c r="D2933" s="170"/>
      <c r="E2933" s="170"/>
      <c r="F2933" s="171"/>
    </row>
    <row r="2934" spans="1:6" ht="15" customHeight="1">
      <c r="A2934" s="168"/>
      <c r="B2934" s="218"/>
      <c r="C2934" s="218"/>
      <c r="D2934" s="170"/>
      <c r="E2934" s="170"/>
      <c r="F2934" s="171"/>
    </row>
    <row r="2935" spans="1:6" ht="15" customHeight="1">
      <c r="A2935" s="169"/>
      <c r="B2935" s="219"/>
      <c r="C2935" s="219"/>
      <c r="D2935" s="170"/>
      <c r="E2935" s="170"/>
      <c r="F2935" s="171"/>
    </row>
    <row r="2936" spans="1:6" ht="15" customHeight="1">
      <c r="A2936" s="168"/>
      <c r="B2936" s="218"/>
      <c r="C2936" s="218"/>
      <c r="D2936" s="170"/>
      <c r="E2936" s="170"/>
      <c r="F2936" s="171"/>
    </row>
    <row r="2937" spans="1:6" ht="15" customHeight="1">
      <c r="A2937" s="169"/>
      <c r="B2937" s="219"/>
      <c r="C2937" s="219"/>
      <c r="D2937" s="170"/>
      <c r="E2937" s="170"/>
      <c r="F2937" s="171"/>
    </row>
    <row r="2938" spans="1:6" ht="15" customHeight="1">
      <c r="A2938" s="168"/>
      <c r="B2938" s="218"/>
      <c r="C2938" s="218"/>
      <c r="D2938" s="170"/>
      <c r="E2938" s="170"/>
      <c r="F2938" s="171"/>
    </row>
    <row r="2939" spans="1:6" ht="15" customHeight="1">
      <c r="A2939" s="169"/>
      <c r="B2939" s="219"/>
      <c r="C2939" s="219"/>
      <c r="D2939" s="170"/>
      <c r="E2939" s="170"/>
      <c r="F2939" s="171"/>
    </row>
    <row r="2940" spans="1:6" ht="15" customHeight="1">
      <c r="A2940" s="168"/>
      <c r="B2940" s="218"/>
      <c r="C2940" s="218"/>
      <c r="D2940" s="170"/>
      <c r="E2940" s="170"/>
      <c r="F2940" s="171"/>
    </row>
    <row r="2941" spans="1:6" ht="15" customHeight="1">
      <c r="A2941" s="169"/>
      <c r="B2941" s="219"/>
      <c r="C2941" s="219"/>
      <c r="D2941" s="170"/>
      <c r="E2941" s="170"/>
      <c r="F2941" s="171"/>
    </row>
    <row r="2942" spans="1:6" ht="15" customHeight="1">
      <c r="A2942" s="168"/>
      <c r="B2942" s="218"/>
      <c r="C2942" s="218"/>
      <c r="D2942" s="170"/>
      <c r="E2942" s="170"/>
      <c r="F2942" s="171"/>
    </row>
    <row r="2943" spans="1:6" ht="15" customHeight="1">
      <c r="A2943" s="169"/>
      <c r="B2943" s="219"/>
      <c r="C2943" s="219"/>
      <c r="D2943" s="170"/>
      <c r="E2943" s="170"/>
      <c r="F2943" s="171"/>
    </row>
    <row r="2944" spans="1:6" ht="15" customHeight="1">
      <c r="A2944" s="168"/>
      <c r="B2944" s="218"/>
      <c r="C2944" s="218"/>
      <c r="D2944" s="170"/>
      <c r="E2944" s="170"/>
      <c r="F2944" s="171"/>
    </row>
    <row r="2945" spans="1:6" ht="15" customHeight="1">
      <c r="A2945" s="169"/>
      <c r="B2945" s="219"/>
      <c r="C2945" s="219"/>
      <c r="D2945" s="170"/>
      <c r="E2945" s="170"/>
      <c r="F2945" s="171"/>
    </row>
    <row r="2946" spans="1:6" ht="15" customHeight="1">
      <c r="A2946" s="168"/>
      <c r="B2946" s="218"/>
      <c r="C2946" s="218"/>
      <c r="D2946" s="170"/>
      <c r="E2946" s="170"/>
      <c r="F2946" s="171"/>
    </row>
    <row r="2947" spans="1:6" ht="15" customHeight="1">
      <c r="A2947" s="169"/>
      <c r="B2947" s="219"/>
      <c r="C2947" s="219"/>
      <c r="D2947" s="170"/>
      <c r="E2947" s="170"/>
      <c r="F2947" s="171"/>
    </row>
    <row r="2948" spans="1:6" ht="15" customHeight="1">
      <c r="A2948" s="168"/>
      <c r="B2948" s="218"/>
      <c r="C2948" s="218"/>
      <c r="D2948" s="170"/>
      <c r="E2948" s="170"/>
      <c r="F2948" s="171"/>
    </row>
    <row r="2949" spans="1:6" ht="15" customHeight="1">
      <c r="A2949" s="169"/>
      <c r="B2949" s="219"/>
      <c r="C2949" s="219"/>
      <c r="D2949" s="170"/>
      <c r="E2949" s="170"/>
      <c r="F2949" s="171"/>
    </row>
    <row r="2950" spans="1:6" ht="15" customHeight="1">
      <c r="A2950" s="168"/>
      <c r="B2950" s="218"/>
      <c r="C2950" s="218"/>
      <c r="D2950" s="170"/>
      <c r="E2950" s="170"/>
      <c r="F2950" s="171"/>
    </row>
    <row r="2951" spans="1:6" ht="15" customHeight="1">
      <c r="A2951" s="169"/>
      <c r="B2951" s="219"/>
      <c r="C2951" s="219"/>
      <c r="D2951" s="170"/>
      <c r="E2951" s="170"/>
      <c r="F2951" s="171"/>
    </row>
    <row r="2952" spans="1:6" ht="15" customHeight="1">
      <c r="A2952" s="168"/>
      <c r="B2952" s="218"/>
      <c r="C2952" s="218"/>
      <c r="D2952" s="170"/>
      <c r="E2952" s="170"/>
      <c r="F2952" s="171"/>
    </row>
    <row r="2953" spans="1:6" ht="15" customHeight="1">
      <c r="A2953" s="169"/>
      <c r="B2953" s="219"/>
      <c r="C2953" s="219"/>
      <c r="D2953" s="170"/>
      <c r="E2953" s="170"/>
      <c r="F2953" s="171"/>
    </row>
    <row r="2954" spans="1:6" ht="15" customHeight="1">
      <c r="A2954" s="168"/>
      <c r="B2954" s="218"/>
      <c r="C2954" s="218"/>
      <c r="D2954" s="170"/>
      <c r="E2954" s="170"/>
      <c r="F2954" s="171"/>
    </row>
    <row r="2955" spans="1:6" ht="15" customHeight="1">
      <c r="A2955" s="169"/>
      <c r="B2955" s="219"/>
      <c r="C2955" s="219"/>
      <c r="D2955" s="170"/>
      <c r="E2955" s="170"/>
      <c r="F2955" s="171"/>
    </row>
    <row r="2956" spans="1:6" ht="15" customHeight="1">
      <c r="A2956" s="168"/>
      <c r="B2956" s="218"/>
      <c r="C2956" s="218"/>
      <c r="D2956" s="170"/>
      <c r="E2956" s="170"/>
      <c r="F2956" s="171"/>
    </row>
    <row r="2957" spans="1:6" ht="15" customHeight="1">
      <c r="A2957" s="169"/>
      <c r="B2957" s="219"/>
      <c r="C2957" s="219"/>
      <c r="D2957" s="170"/>
      <c r="E2957" s="170"/>
      <c r="F2957" s="171"/>
    </row>
    <row r="2958" spans="1:6" ht="15" customHeight="1">
      <c r="A2958" s="168"/>
      <c r="B2958" s="218"/>
      <c r="C2958" s="218"/>
      <c r="D2958" s="170"/>
      <c r="E2958" s="170"/>
      <c r="F2958" s="171"/>
    </row>
    <row r="2959" spans="1:6" ht="15" customHeight="1">
      <c r="A2959" s="169"/>
      <c r="B2959" s="219"/>
      <c r="C2959" s="219"/>
      <c r="D2959" s="170"/>
      <c r="E2959" s="170"/>
      <c r="F2959" s="171"/>
    </row>
    <row r="2960" spans="1:6" ht="15" customHeight="1">
      <c r="A2960" s="168"/>
      <c r="B2960" s="218"/>
      <c r="C2960" s="218"/>
      <c r="D2960" s="170"/>
      <c r="E2960" s="170"/>
      <c r="F2960" s="171"/>
    </row>
    <row r="2961" spans="1:6" ht="15" customHeight="1">
      <c r="A2961" s="169"/>
      <c r="B2961" s="219"/>
      <c r="C2961" s="219"/>
      <c r="D2961" s="170"/>
      <c r="E2961" s="170"/>
      <c r="F2961" s="171"/>
    </row>
    <row r="2962" spans="1:6" ht="15" customHeight="1">
      <c r="A2962" s="168"/>
      <c r="B2962" s="218"/>
      <c r="C2962" s="218"/>
      <c r="D2962" s="170"/>
      <c r="E2962" s="170"/>
      <c r="F2962" s="171"/>
    </row>
    <row r="2963" spans="1:6" ht="15" customHeight="1">
      <c r="A2963" s="169"/>
      <c r="B2963" s="219"/>
      <c r="C2963" s="219"/>
      <c r="D2963" s="170"/>
      <c r="E2963" s="170"/>
      <c r="F2963" s="171"/>
    </row>
    <row r="2964" spans="1:6" ht="15" customHeight="1">
      <c r="A2964" s="168"/>
      <c r="B2964" s="218"/>
      <c r="C2964" s="218"/>
      <c r="D2964" s="170"/>
      <c r="E2964" s="170"/>
      <c r="F2964" s="171"/>
    </row>
    <row r="2965" spans="1:6" ht="15" customHeight="1">
      <c r="A2965" s="169"/>
      <c r="B2965" s="219"/>
      <c r="C2965" s="219"/>
      <c r="D2965" s="170"/>
      <c r="E2965" s="170"/>
      <c r="F2965" s="171"/>
    </row>
    <row r="2966" spans="1:6" ht="15" customHeight="1">
      <c r="A2966" s="168"/>
      <c r="B2966" s="218"/>
      <c r="C2966" s="218"/>
      <c r="D2966" s="170"/>
      <c r="E2966" s="170"/>
      <c r="F2966" s="171"/>
    </row>
    <row r="2967" spans="1:6" ht="15" customHeight="1">
      <c r="A2967" s="169"/>
      <c r="B2967" s="219"/>
      <c r="C2967" s="219"/>
      <c r="D2967" s="170"/>
      <c r="E2967" s="170"/>
      <c r="F2967" s="171"/>
    </row>
    <row r="2968" spans="1:6" ht="15" customHeight="1">
      <c r="A2968" s="168"/>
      <c r="B2968" s="218"/>
      <c r="C2968" s="218"/>
      <c r="D2968" s="170"/>
      <c r="E2968" s="170"/>
      <c r="F2968" s="171"/>
    </row>
    <row r="2969" spans="1:6" ht="15" customHeight="1">
      <c r="A2969" s="169"/>
      <c r="B2969" s="219"/>
      <c r="C2969" s="219"/>
      <c r="D2969" s="170"/>
      <c r="E2969" s="170"/>
      <c r="F2969" s="171"/>
    </row>
    <row r="2970" spans="1:6" ht="15" customHeight="1">
      <c r="A2970" s="168"/>
      <c r="B2970" s="218"/>
      <c r="C2970" s="218"/>
      <c r="D2970" s="170"/>
      <c r="E2970" s="170"/>
      <c r="F2970" s="171"/>
    </row>
    <row r="2971" spans="1:6" ht="15" customHeight="1">
      <c r="A2971" s="169"/>
      <c r="B2971" s="219"/>
      <c r="C2971" s="219"/>
      <c r="D2971" s="170"/>
      <c r="E2971" s="170"/>
      <c r="F2971" s="171"/>
    </row>
    <row r="2972" spans="1:6" ht="15" customHeight="1">
      <c r="A2972" s="168"/>
      <c r="B2972" s="218"/>
      <c r="C2972" s="218"/>
      <c r="D2972" s="170"/>
      <c r="E2972" s="170"/>
      <c r="F2972" s="171"/>
    </row>
    <row r="2973" spans="1:6" ht="15" customHeight="1">
      <c r="A2973" s="169"/>
      <c r="B2973" s="219"/>
      <c r="C2973" s="219"/>
      <c r="D2973" s="170"/>
      <c r="E2973" s="170"/>
      <c r="F2973" s="171"/>
    </row>
    <row r="2974" spans="1:6" ht="15" customHeight="1">
      <c r="A2974" s="168"/>
      <c r="B2974" s="218"/>
      <c r="C2974" s="218"/>
      <c r="D2974" s="170"/>
      <c r="E2974" s="170"/>
      <c r="F2974" s="171"/>
    </row>
    <row r="2975" spans="1:6" ht="15" customHeight="1">
      <c r="A2975" s="169"/>
      <c r="B2975" s="219"/>
      <c r="C2975" s="219"/>
      <c r="D2975" s="170"/>
      <c r="E2975" s="170"/>
      <c r="F2975" s="171"/>
    </row>
    <row r="2976" spans="1:6" ht="15" customHeight="1">
      <c r="A2976" s="168"/>
      <c r="B2976" s="218"/>
      <c r="C2976" s="218"/>
      <c r="D2976" s="170"/>
      <c r="E2976" s="170"/>
      <c r="F2976" s="171"/>
    </row>
    <row r="2977" spans="1:6" ht="15" customHeight="1">
      <c r="A2977" s="169"/>
      <c r="B2977" s="219"/>
      <c r="C2977" s="219"/>
      <c r="D2977" s="170"/>
      <c r="E2977" s="170"/>
      <c r="F2977" s="171"/>
    </row>
    <row r="2978" spans="1:6" ht="15" customHeight="1">
      <c r="A2978" s="168"/>
      <c r="B2978" s="218"/>
      <c r="C2978" s="218"/>
      <c r="D2978" s="170"/>
      <c r="E2978" s="170"/>
      <c r="F2978" s="171"/>
    </row>
    <row r="2979" spans="1:6" ht="15" customHeight="1">
      <c r="A2979" s="169"/>
      <c r="B2979" s="219"/>
      <c r="C2979" s="219"/>
      <c r="D2979" s="170"/>
      <c r="E2979" s="170"/>
      <c r="F2979" s="171"/>
    </row>
    <row r="2980" spans="1:6" ht="15" customHeight="1">
      <c r="A2980" s="168"/>
      <c r="B2980" s="218"/>
      <c r="C2980" s="218"/>
      <c r="D2980" s="170"/>
      <c r="E2980" s="170"/>
      <c r="F2980" s="171"/>
    </row>
    <row r="2981" spans="1:6" ht="15" customHeight="1">
      <c r="A2981" s="169"/>
      <c r="B2981" s="219"/>
      <c r="C2981" s="219"/>
      <c r="D2981" s="170"/>
      <c r="E2981" s="170"/>
      <c r="F2981" s="171"/>
    </row>
    <row r="2982" spans="1:6" ht="15" customHeight="1">
      <c r="A2982" s="168"/>
      <c r="B2982" s="218"/>
      <c r="C2982" s="218"/>
      <c r="D2982" s="170"/>
      <c r="E2982" s="170"/>
      <c r="F2982" s="171"/>
    </row>
    <row r="2983" spans="1:6" ht="15" customHeight="1">
      <c r="A2983" s="169"/>
      <c r="B2983" s="219"/>
      <c r="C2983" s="219"/>
      <c r="D2983" s="170"/>
      <c r="E2983" s="170"/>
      <c r="F2983" s="171"/>
    </row>
    <row r="2984" spans="1:6" ht="15" customHeight="1">
      <c r="A2984" s="168"/>
      <c r="B2984" s="218"/>
      <c r="C2984" s="218"/>
      <c r="D2984" s="170"/>
      <c r="E2984" s="170"/>
      <c r="F2984" s="171"/>
    </row>
    <row r="2985" spans="1:6" ht="15" customHeight="1">
      <c r="A2985" s="169"/>
      <c r="B2985" s="219"/>
      <c r="C2985" s="219"/>
      <c r="D2985" s="170"/>
      <c r="E2985" s="170"/>
      <c r="F2985" s="171"/>
    </row>
    <row r="2986" spans="1:6" ht="15" customHeight="1">
      <c r="A2986" s="168"/>
      <c r="B2986" s="218"/>
      <c r="C2986" s="218"/>
      <c r="D2986" s="170"/>
      <c r="E2986" s="170"/>
      <c r="F2986" s="171"/>
    </row>
    <row r="2987" spans="1:6" ht="15" customHeight="1">
      <c r="A2987" s="169"/>
      <c r="B2987" s="219"/>
      <c r="C2987" s="219"/>
      <c r="D2987" s="170"/>
      <c r="E2987" s="170"/>
      <c r="F2987" s="171"/>
    </row>
    <row r="2988" spans="1:6" ht="15" customHeight="1">
      <c r="A2988" s="168"/>
      <c r="B2988" s="218"/>
      <c r="C2988" s="218"/>
      <c r="D2988" s="170"/>
      <c r="E2988" s="170"/>
      <c r="F2988" s="171"/>
    </row>
    <row r="2989" spans="1:6" ht="15" customHeight="1">
      <c r="A2989" s="169"/>
      <c r="B2989" s="219"/>
      <c r="C2989" s="219"/>
      <c r="D2989" s="170"/>
      <c r="E2989" s="170"/>
      <c r="F2989" s="171"/>
    </row>
    <row r="2990" spans="1:6" ht="15" customHeight="1">
      <c r="A2990" s="168"/>
      <c r="B2990" s="218"/>
      <c r="C2990" s="218"/>
      <c r="D2990" s="170"/>
      <c r="E2990" s="170"/>
      <c r="F2990" s="171"/>
    </row>
    <row r="2991" spans="1:6" ht="15" customHeight="1">
      <c r="A2991" s="169"/>
      <c r="B2991" s="219"/>
      <c r="C2991" s="219"/>
      <c r="D2991" s="170"/>
      <c r="E2991" s="170"/>
      <c r="F2991" s="171"/>
    </row>
    <row r="2992" spans="1:6" ht="15" customHeight="1">
      <c r="A2992" s="168"/>
      <c r="B2992" s="218"/>
      <c r="C2992" s="218"/>
      <c r="D2992" s="170"/>
      <c r="E2992" s="170"/>
      <c r="F2992" s="171"/>
    </row>
    <row r="2993" spans="1:6" ht="15" customHeight="1">
      <c r="A2993" s="169"/>
      <c r="B2993" s="219"/>
      <c r="C2993" s="219"/>
      <c r="D2993" s="170"/>
      <c r="E2993" s="170"/>
      <c r="F2993" s="171"/>
    </row>
    <row r="2994" spans="1:6" ht="15" customHeight="1">
      <c r="A2994" s="168"/>
      <c r="B2994" s="218"/>
      <c r="C2994" s="218"/>
      <c r="D2994" s="170"/>
      <c r="E2994" s="170"/>
      <c r="F2994" s="171"/>
    </row>
    <row r="2995" spans="1:6" ht="15" customHeight="1">
      <c r="A2995" s="169"/>
      <c r="B2995" s="219"/>
      <c r="C2995" s="219"/>
      <c r="D2995" s="170"/>
      <c r="E2995" s="170"/>
      <c r="F2995" s="171"/>
    </row>
    <row r="2996" spans="1:6" ht="15" customHeight="1">
      <c r="A2996" s="168"/>
      <c r="B2996" s="218"/>
      <c r="C2996" s="218"/>
      <c r="D2996" s="170"/>
      <c r="E2996" s="170"/>
      <c r="F2996" s="171"/>
    </row>
    <row r="2997" spans="1:6" ht="15" customHeight="1">
      <c r="A2997" s="169"/>
      <c r="B2997" s="219"/>
      <c r="C2997" s="219"/>
      <c r="D2997" s="170"/>
      <c r="E2997" s="170"/>
      <c r="F2997" s="171"/>
    </row>
    <row r="2998" spans="1:6" ht="15" customHeight="1">
      <c r="A2998" s="168"/>
      <c r="B2998" s="218"/>
      <c r="C2998" s="218"/>
      <c r="D2998" s="170"/>
      <c r="E2998" s="170"/>
      <c r="F2998" s="171"/>
    </row>
    <row r="2999" spans="1:6" ht="15" customHeight="1">
      <c r="A2999" s="169"/>
      <c r="B2999" s="219"/>
      <c r="C2999" s="219"/>
      <c r="D2999" s="170"/>
      <c r="E2999" s="170"/>
      <c r="F2999" s="171"/>
    </row>
    <row r="3000" spans="1:6" ht="15" customHeight="1">
      <c r="A3000" s="168"/>
      <c r="B3000" s="218"/>
      <c r="C3000" s="218"/>
      <c r="D3000" s="170"/>
      <c r="E3000" s="170"/>
      <c r="F3000" s="171"/>
    </row>
    <row r="3001" spans="1:6" ht="15" customHeight="1">
      <c r="A3001" s="169"/>
      <c r="B3001" s="219"/>
      <c r="C3001" s="219"/>
      <c r="D3001" s="170"/>
      <c r="E3001" s="170"/>
      <c r="F3001" s="171"/>
    </row>
    <row r="3002" spans="1:6" ht="15" customHeight="1">
      <c r="A3002" s="168"/>
      <c r="B3002" s="218"/>
      <c r="C3002" s="218"/>
      <c r="D3002" s="170"/>
      <c r="E3002" s="170"/>
      <c r="F3002" s="171"/>
    </row>
    <row r="3003" spans="1:6" ht="15" customHeight="1">
      <c r="A3003" s="169"/>
      <c r="B3003" s="219"/>
      <c r="C3003" s="219"/>
      <c r="D3003" s="170"/>
      <c r="E3003" s="170"/>
      <c r="F3003" s="171"/>
    </row>
    <row r="3004" spans="1:6" ht="15" customHeight="1">
      <c r="A3004" s="168"/>
      <c r="B3004" s="218"/>
      <c r="C3004" s="218"/>
      <c r="D3004" s="170"/>
      <c r="E3004" s="170"/>
      <c r="F3004" s="171"/>
    </row>
    <row r="3005" spans="1:6" ht="15" customHeight="1">
      <c r="A3005" s="169"/>
      <c r="B3005" s="219"/>
      <c r="C3005" s="219"/>
      <c r="D3005" s="170"/>
      <c r="E3005" s="170"/>
      <c r="F3005" s="171"/>
    </row>
    <row r="3006" spans="1:6" ht="15" customHeight="1">
      <c r="A3006" s="168"/>
      <c r="B3006" s="218"/>
      <c r="C3006" s="218"/>
      <c r="D3006" s="170"/>
      <c r="E3006" s="170"/>
      <c r="F3006" s="171"/>
    </row>
    <row r="3007" spans="1:6" ht="15" customHeight="1">
      <c r="A3007" s="169"/>
      <c r="B3007" s="219"/>
      <c r="C3007" s="219"/>
      <c r="D3007" s="170"/>
      <c r="E3007" s="170"/>
      <c r="F3007" s="171"/>
    </row>
    <row r="3008" spans="1:6" ht="15" customHeight="1">
      <c r="A3008" s="168"/>
      <c r="B3008" s="218"/>
      <c r="C3008" s="218"/>
      <c r="D3008" s="170"/>
      <c r="E3008" s="170"/>
      <c r="F3008" s="171"/>
    </row>
    <row r="3009" spans="1:6" ht="15" customHeight="1">
      <c r="A3009" s="169"/>
      <c r="B3009" s="219"/>
      <c r="C3009" s="219"/>
      <c r="D3009" s="170"/>
      <c r="E3009" s="170"/>
      <c r="F3009" s="171"/>
    </row>
    <row r="3010" spans="1:6" ht="15" customHeight="1">
      <c r="A3010" s="168"/>
      <c r="B3010" s="218"/>
      <c r="C3010" s="218"/>
      <c r="D3010" s="170"/>
      <c r="E3010" s="170"/>
      <c r="F3010" s="171"/>
    </row>
    <row r="3011" spans="1:6" ht="15" customHeight="1">
      <c r="A3011" s="169"/>
      <c r="B3011" s="219"/>
      <c r="C3011" s="219"/>
      <c r="D3011" s="170"/>
      <c r="E3011" s="170"/>
      <c r="F3011" s="171"/>
    </row>
    <row r="3012" spans="1:6" ht="15" customHeight="1">
      <c r="A3012" s="168"/>
      <c r="B3012" s="218"/>
      <c r="C3012" s="218"/>
      <c r="D3012" s="170"/>
      <c r="E3012" s="170"/>
      <c r="F3012" s="171"/>
    </row>
    <row r="3013" spans="1:6" ht="15" customHeight="1">
      <c r="A3013" s="169"/>
      <c r="B3013" s="219"/>
      <c r="C3013" s="219"/>
      <c r="D3013" s="170"/>
      <c r="E3013" s="170"/>
      <c r="F3013" s="171"/>
    </row>
    <row r="3014" spans="1:6" ht="15" customHeight="1">
      <c r="A3014" s="168"/>
      <c r="B3014" s="218"/>
      <c r="C3014" s="218"/>
      <c r="D3014" s="170"/>
      <c r="E3014" s="170"/>
      <c r="F3014" s="171"/>
    </row>
    <row r="3015" spans="1:6" ht="15" customHeight="1">
      <c r="A3015" s="169"/>
      <c r="B3015" s="219"/>
      <c r="C3015" s="219"/>
      <c r="D3015" s="170"/>
      <c r="E3015" s="170"/>
      <c r="F3015" s="171"/>
    </row>
    <row r="3016" spans="1:6" ht="15" customHeight="1">
      <c r="A3016" s="168"/>
      <c r="B3016" s="218"/>
      <c r="C3016" s="218"/>
      <c r="D3016" s="170"/>
      <c r="E3016" s="170"/>
      <c r="F3016" s="171"/>
    </row>
    <row r="3017" spans="1:6" ht="15" customHeight="1">
      <c r="A3017" s="169"/>
      <c r="B3017" s="219"/>
      <c r="C3017" s="219"/>
      <c r="D3017" s="170"/>
      <c r="E3017" s="170"/>
      <c r="F3017" s="171"/>
    </row>
    <row r="3018" spans="1:6" ht="15" customHeight="1">
      <c r="A3018" s="168"/>
      <c r="B3018" s="218"/>
      <c r="C3018" s="218"/>
      <c r="D3018" s="170"/>
      <c r="E3018" s="170"/>
      <c r="F3018" s="171"/>
    </row>
    <row r="3019" spans="1:6" ht="15" customHeight="1">
      <c r="A3019" s="169"/>
      <c r="B3019" s="219"/>
      <c r="C3019" s="219"/>
      <c r="D3019" s="170"/>
      <c r="E3019" s="170"/>
      <c r="F3019" s="171"/>
    </row>
    <row r="3020" spans="1:6" ht="15" customHeight="1">
      <c r="A3020" s="168"/>
      <c r="B3020" s="218"/>
      <c r="C3020" s="218"/>
      <c r="D3020" s="170"/>
      <c r="E3020" s="170"/>
      <c r="F3020" s="171"/>
    </row>
    <row r="3021" spans="1:6" ht="15" customHeight="1">
      <c r="A3021" s="169"/>
      <c r="B3021" s="219"/>
      <c r="C3021" s="219"/>
      <c r="D3021" s="170"/>
      <c r="E3021" s="170"/>
      <c r="F3021" s="171"/>
    </row>
    <row r="3022" spans="1:6" ht="15" customHeight="1">
      <c r="A3022" s="168"/>
      <c r="B3022" s="218"/>
      <c r="C3022" s="218"/>
      <c r="D3022" s="170"/>
      <c r="E3022" s="170"/>
      <c r="F3022" s="171"/>
    </row>
    <row r="3023" spans="1:6" ht="15" customHeight="1">
      <c r="A3023" s="169"/>
      <c r="B3023" s="219"/>
      <c r="C3023" s="219"/>
      <c r="D3023" s="170"/>
      <c r="E3023" s="170"/>
      <c r="F3023" s="171"/>
    </row>
    <row r="3024" spans="1:6" ht="15" customHeight="1">
      <c r="A3024" s="168"/>
      <c r="B3024" s="218"/>
      <c r="C3024" s="218"/>
      <c r="D3024" s="170"/>
      <c r="E3024" s="170"/>
      <c r="F3024" s="171"/>
    </row>
    <row r="3025" spans="1:6" ht="15" customHeight="1">
      <c r="A3025" s="169"/>
      <c r="B3025" s="219"/>
      <c r="C3025" s="219"/>
      <c r="D3025" s="170"/>
      <c r="E3025" s="170"/>
      <c r="F3025" s="171"/>
    </row>
    <row r="3026" spans="1:6" ht="15" customHeight="1">
      <c r="A3026" s="168"/>
      <c r="B3026" s="218"/>
      <c r="C3026" s="218"/>
      <c r="D3026" s="170"/>
      <c r="E3026" s="170"/>
      <c r="F3026" s="171"/>
    </row>
    <row r="3027" spans="1:6" ht="15" customHeight="1">
      <c r="A3027" s="169"/>
      <c r="B3027" s="219"/>
      <c r="C3027" s="219"/>
      <c r="D3027" s="170"/>
      <c r="E3027" s="170"/>
      <c r="F3027" s="171"/>
    </row>
    <row r="3028" spans="1:6" ht="15" customHeight="1">
      <c r="A3028" s="168"/>
      <c r="B3028" s="218"/>
      <c r="C3028" s="218"/>
      <c r="D3028" s="170"/>
      <c r="E3028" s="170"/>
      <c r="F3028" s="171"/>
    </row>
    <row r="3029" spans="1:6" ht="15" customHeight="1">
      <c r="A3029" s="169"/>
      <c r="B3029" s="219"/>
      <c r="C3029" s="219"/>
      <c r="D3029" s="170"/>
      <c r="E3029" s="170"/>
      <c r="F3029" s="171"/>
    </row>
    <row r="3030" spans="1:6" ht="15" customHeight="1">
      <c r="A3030" s="168"/>
      <c r="B3030" s="218"/>
      <c r="C3030" s="218"/>
      <c r="D3030" s="170"/>
      <c r="E3030" s="170"/>
      <c r="F3030" s="171"/>
    </row>
    <row r="3031" spans="1:6" ht="15" customHeight="1">
      <c r="A3031" s="169"/>
      <c r="B3031" s="219"/>
      <c r="C3031" s="219"/>
      <c r="D3031" s="170"/>
      <c r="E3031" s="170"/>
      <c r="F3031" s="171"/>
    </row>
    <row r="3032" spans="1:6" ht="15" customHeight="1">
      <c r="A3032" s="168"/>
      <c r="B3032" s="218"/>
      <c r="C3032" s="218"/>
      <c r="D3032" s="170"/>
      <c r="E3032" s="170"/>
      <c r="F3032" s="171"/>
    </row>
    <row r="3033" spans="1:6" ht="15" customHeight="1">
      <c r="A3033" s="169"/>
      <c r="B3033" s="219"/>
      <c r="C3033" s="219"/>
      <c r="D3033" s="170"/>
      <c r="E3033" s="170"/>
      <c r="F3033" s="171"/>
    </row>
    <row r="3034" spans="1:6" ht="15" customHeight="1">
      <c r="A3034" s="168"/>
      <c r="B3034" s="218"/>
      <c r="C3034" s="218"/>
      <c r="D3034" s="170"/>
      <c r="E3034" s="170"/>
      <c r="F3034" s="171"/>
    </row>
    <row r="3035" spans="1:6" ht="15" customHeight="1">
      <c r="A3035" s="169"/>
      <c r="B3035" s="219"/>
      <c r="C3035" s="219"/>
      <c r="D3035" s="170"/>
      <c r="E3035" s="170"/>
      <c r="F3035" s="171"/>
    </row>
    <row r="3036" spans="1:6" ht="15" customHeight="1">
      <c r="A3036" s="168"/>
      <c r="B3036" s="218"/>
      <c r="C3036" s="218"/>
      <c r="D3036" s="170"/>
      <c r="E3036" s="170"/>
      <c r="F3036" s="171"/>
    </row>
    <row r="3037" spans="1:6" ht="15" customHeight="1">
      <c r="A3037" s="169"/>
      <c r="B3037" s="219"/>
      <c r="C3037" s="219"/>
      <c r="D3037" s="170"/>
      <c r="E3037" s="170"/>
      <c r="F3037" s="171"/>
    </row>
    <row r="3038" spans="1:6" ht="15" customHeight="1">
      <c r="A3038" s="168"/>
      <c r="B3038" s="218"/>
      <c r="C3038" s="218"/>
      <c r="D3038" s="170"/>
      <c r="E3038" s="170"/>
      <c r="F3038" s="171"/>
    </row>
    <row r="3039" spans="1:6" ht="15" customHeight="1">
      <c r="A3039" s="169"/>
      <c r="B3039" s="219"/>
      <c r="C3039" s="219"/>
      <c r="D3039" s="170"/>
      <c r="E3039" s="170"/>
      <c r="F3039" s="171"/>
    </row>
    <row r="3040" spans="1:6" ht="15" customHeight="1">
      <c r="A3040" s="168"/>
      <c r="B3040" s="218"/>
      <c r="C3040" s="218"/>
      <c r="D3040" s="170"/>
      <c r="E3040" s="170"/>
      <c r="F3040" s="171"/>
    </row>
    <row r="3041" spans="1:6" ht="15" customHeight="1">
      <c r="A3041" s="169"/>
      <c r="B3041" s="219"/>
      <c r="C3041" s="219"/>
      <c r="D3041" s="170"/>
      <c r="E3041" s="170"/>
      <c r="F3041" s="171"/>
    </row>
    <row r="3042" spans="1:6" ht="15" customHeight="1">
      <c r="A3042" s="168"/>
      <c r="B3042" s="218"/>
      <c r="C3042" s="218"/>
      <c r="D3042" s="170"/>
      <c r="E3042" s="170"/>
      <c r="F3042" s="171"/>
    </row>
    <row r="3043" spans="1:6" ht="15" customHeight="1">
      <c r="A3043" s="169"/>
      <c r="B3043" s="219"/>
      <c r="C3043" s="219"/>
      <c r="D3043" s="170"/>
      <c r="E3043" s="170"/>
      <c r="F3043" s="171"/>
    </row>
    <row r="3044" spans="1:6" ht="15" customHeight="1">
      <c r="A3044" s="168"/>
      <c r="B3044" s="218"/>
      <c r="C3044" s="218"/>
      <c r="D3044" s="170"/>
      <c r="E3044" s="170"/>
      <c r="F3044" s="171"/>
    </row>
    <row r="3045" spans="1:6" ht="15" customHeight="1">
      <c r="A3045" s="169"/>
      <c r="B3045" s="219"/>
      <c r="C3045" s="219"/>
      <c r="D3045" s="170"/>
      <c r="E3045" s="170"/>
      <c r="F3045" s="171"/>
    </row>
    <row r="3046" spans="1:6" ht="15" customHeight="1">
      <c r="A3046" s="168"/>
      <c r="B3046" s="218"/>
      <c r="C3046" s="218"/>
      <c r="D3046" s="170"/>
      <c r="E3046" s="170"/>
      <c r="F3046" s="171"/>
    </row>
    <row r="3047" spans="1:6" ht="15" customHeight="1">
      <c r="A3047" s="169"/>
      <c r="B3047" s="219"/>
      <c r="C3047" s="219"/>
      <c r="D3047" s="170"/>
      <c r="E3047" s="170"/>
      <c r="F3047" s="171"/>
    </row>
    <row r="3048" spans="1:6" ht="15" customHeight="1">
      <c r="A3048" s="168"/>
      <c r="B3048" s="218"/>
      <c r="C3048" s="218"/>
      <c r="D3048" s="170"/>
      <c r="E3048" s="170"/>
      <c r="F3048" s="171"/>
    </row>
    <row r="3049" spans="1:6" ht="15" customHeight="1">
      <c r="A3049" s="169"/>
      <c r="B3049" s="219"/>
      <c r="C3049" s="219"/>
      <c r="D3049" s="170"/>
      <c r="E3049" s="170"/>
      <c r="F3049" s="171"/>
    </row>
    <row r="3050" spans="1:6" ht="15" customHeight="1">
      <c r="A3050" s="168"/>
      <c r="B3050" s="218"/>
      <c r="C3050" s="218"/>
      <c r="D3050" s="170"/>
      <c r="E3050" s="170"/>
      <c r="F3050" s="171"/>
    </row>
    <row r="3051" spans="1:6" ht="15" customHeight="1">
      <c r="A3051" s="169"/>
      <c r="B3051" s="219"/>
      <c r="C3051" s="219"/>
      <c r="D3051" s="170"/>
      <c r="E3051" s="170"/>
      <c r="F3051" s="171"/>
    </row>
    <row r="3052" spans="1:6" ht="15" customHeight="1">
      <c r="A3052" s="168"/>
      <c r="B3052" s="218"/>
      <c r="C3052" s="218"/>
      <c r="D3052" s="170"/>
      <c r="E3052" s="170"/>
      <c r="F3052" s="171"/>
    </row>
    <row r="3053" spans="1:6" ht="15" customHeight="1">
      <c r="A3053" s="169"/>
      <c r="B3053" s="219"/>
      <c r="C3053" s="219"/>
      <c r="D3053" s="170"/>
      <c r="E3053" s="170"/>
      <c r="F3053" s="171"/>
    </row>
    <row r="3054" spans="1:6" ht="15" customHeight="1">
      <c r="A3054" s="168"/>
      <c r="B3054" s="218"/>
      <c r="C3054" s="218"/>
      <c r="D3054" s="170"/>
      <c r="E3054" s="170"/>
      <c r="F3054" s="171"/>
    </row>
    <row r="3055" spans="1:6" ht="15" customHeight="1">
      <c r="A3055" s="169"/>
      <c r="B3055" s="219"/>
      <c r="C3055" s="219"/>
      <c r="D3055" s="170"/>
      <c r="E3055" s="170"/>
      <c r="F3055" s="171"/>
    </row>
    <row r="3056" spans="1:6" ht="15" customHeight="1">
      <c r="A3056" s="168"/>
      <c r="B3056" s="218"/>
      <c r="C3056" s="218"/>
      <c r="D3056" s="170"/>
      <c r="E3056" s="170"/>
      <c r="F3056" s="171"/>
    </row>
    <row r="3057" spans="1:6" ht="15" customHeight="1">
      <c r="A3057" s="169"/>
      <c r="B3057" s="219"/>
      <c r="C3057" s="219"/>
      <c r="D3057" s="170"/>
      <c r="E3057" s="170"/>
      <c r="F3057" s="171"/>
    </row>
    <row r="3058" spans="1:6" ht="15" customHeight="1">
      <c r="A3058" s="168"/>
      <c r="B3058" s="218"/>
      <c r="C3058" s="218"/>
      <c r="D3058" s="170"/>
      <c r="E3058" s="170"/>
      <c r="F3058" s="171"/>
    </row>
    <row r="3059" spans="1:6" ht="15" customHeight="1">
      <c r="A3059" s="169"/>
      <c r="B3059" s="219"/>
      <c r="C3059" s="219"/>
      <c r="D3059" s="170"/>
      <c r="E3059" s="170"/>
      <c r="F3059" s="171"/>
    </row>
    <row r="3060" spans="1:6" ht="15" customHeight="1">
      <c r="A3060" s="168"/>
      <c r="B3060" s="218"/>
      <c r="C3060" s="218"/>
      <c r="D3060" s="170"/>
      <c r="E3060" s="170"/>
      <c r="F3060" s="171"/>
    </row>
    <row r="3061" spans="1:6" ht="15" customHeight="1">
      <c r="A3061" s="169"/>
      <c r="B3061" s="219"/>
      <c r="C3061" s="219"/>
      <c r="D3061" s="170"/>
      <c r="E3061" s="170"/>
      <c r="F3061" s="171"/>
    </row>
    <row r="3062" spans="1:6" ht="15" customHeight="1">
      <c r="A3062" s="168"/>
      <c r="B3062" s="218"/>
      <c r="C3062" s="218"/>
      <c r="D3062" s="170"/>
      <c r="E3062" s="170"/>
      <c r="F3062" s="171"/>
    </row>
    <row r="3063" spans="1:6" ht="15" customHeight="1">
      <c r="A3063" s="169"/>
      <c r="B3063" s="219"/>
      <c r="C3063" s="219"/>
      <c r="D3063" s="170"/>
      <c r="E3063" s="170"/>
      <c r="F3063" s="171"/>
    </row>
    <row r="3064" spans="1:6" ht="15" customHeight="1">
      <c r="A3064" s="168"/>
      <c r="B3064" s="218"/>
      <c r="C3064" s="218"/>
      <c r="D3064" s="170"/>
      <c r="E3064" s="170"/>
      <c r="F3064" s="171"/>
    </row>
    <row r="3065" spans="1:6" ht="15" customHeight="1">
      <c r="A3065" s="169"/>
      <c r="B3065" s="219"/>
      <c r="C3065" s="219"/>
      <c r="D3065" s="170"/>
      <c r="E3065" s="170"/>
      <c r="F3065" s="171"/>
    </row>
    <row r="3066" spans="1:6" ht="15" customHeight="1">
      <c r="A3066" s="168"/>
      <c r="B3066" s="218"/>
      <c r="C3066" s="218"/>
      <c r="D3066" s="170"/>
      <c r="E3066" s="170"/>
      <c r="F3066" s="171"/>
    </row>
    <row r="3067" spans="1:6" ht="15" customHeight="1">
      <c r="A3067" s="169"/>
      <c r="B3067" s="219"/>
      <c r="C3067" s="219"/>
      <c r="D3067" s="170"/>
      <c r="E3067" s="170"/>
      <c r="F3067" s="171"/>
    </row>
    <row r="3068" spans="1:6" ht="15" customHeight="1">
      <c r="A3068" s="168"/>
      <c r="B3068" s="218"/>
      <c r="C3068" s="218"/>
      <c r="D3068" s="170"/>
      <c r="E3068" s="170"/>
      <c r="F3068" s="171"/>
    </row>
    <row r="3069" spans="1:6" ht="15" customHeight="1">
      <c r="A3069" s="169"/>
      <c r="B3069" s="219"/>
      <c r="C3069" s="219"/>
      <c r="D3069" s="170"/>
      <c r="E3069" s="170"/>
      <c r="F3069" s="171"/>
    </row>
    <row r="3070" spans="1:6" ht="15" customHeight="1">
      <c r="A3070" s="168"/>
      <c r="B3070" s="218"/>
      <c r="C3070" s="218"/>
      <c r="D3070" s="170"/>
      <c r="E3070" s="170"/>
      <c r="F3070" s="171"/>
    </row>
    <row r="3071" spans="1:6" ht="15" customHeight="1">
      <c r="A3071" s="169"/>
      <c r="B3071" s="219"/>
      <c r="C3071" s="219"/>
      <c r="D3071" s="170"/>
      <c r="E3071" s="170"/>
      <c r="F3071" s="171"/>
    </row>
    <row r="3072" spans="1:6" ht="15" customHeight="1">
      <c r="A3072" s="168"/>
      <c r="B3072" s="218"/>
      <c r="C3072" s="218"/>
      <c r="D3072" s="170"/>
      <c r="E3072" s="170"/>
      <c r="F3072" s="171"/>
    </row>
    <row r="3073" spans="1:6" ht="15" customHeight="1">
      <c r="A3073" s="169"/>
      <c r="B3073" s="219"/>
      <c r="C3073" s="219"/>
      <c r="D3073" s="170"/>
      <c r="E3073" s="170"/>
      <c r="F3073" s="171"/>
    </row>
    <row r="3074" spans="1:6" ht="15" customHeight="1">
      <c r="A3074" s="168"/>
      <c r="B3074" s="218"/>
      <c r="C3074" s="218"/>
      <c r="D3074" s="170"/>
      <c r="E3074" s="170"/>
      <c r="F3074" s="171"/>
    </row>
    <row r="3075" spans="1:6" ht="15" customHeight="1">
      <c r="A3075" s="169"/>
      <c r="B3075" s="219"/>
      <c r="C3075" s="219"/>
      <c r="D3075" s="170"/>
      <c r="E3075" s="170"/>
      <c r="F3075" s="171"/>
    </row>
    <row r="3076" spans="1:6" ht="15" customHeight="1">
      <c r="A3076" s="168"/>
      <c r="B3076" s="218"/>
      <c r="C3076" s="218"/>
      <c r="D3076" s="170"/>
      <c r="E3076" s="170"/>
      <c r="F3076" s="171"/>
    </row>
    <row r="3077" spans="1:6" ht="15" customHeight="1">
      <c r="A3077" s="169"/>
      <c r="B3077" s="219"/>
      <c r="C3077" s="219"/>
      <c r="D3077" s="170"/>
      <c r="E3077" s="170"/>
      <c r="F3077" s="171"/>
    </row>
    <row r="3078" spans="1:6" ht="15" customHeight="1">
      <c r="A3078" s="168"/>
      <c r="B3078" s="218"/>
      <c r="C3078" s="218"/>
      <c r="D3078" s="170"/>
      <c r="E3078" s="170"/>
      <c r="F3078" s="171"/>
    </row>
    <row r="3079" spans="1:6" ht="15" customHeight="1">
      <c r="A3079" s="169"/>
      <c r="B3079" s="219"/>
      <c r="C3079" s="219"/>
      <c r="D3079" s="170"/>
      <c r="E3079" s="170"/>
      <c r="F3079" s="171"/>
    </row>
    <row r="3080" spans="1:6" ht="15" customHeight="1">
      <c r="A3080" s="168"/>
      <c r="B3080" s="218"/>
      <c r="C3080" s="218"/>
      <c r="D3080" s="170"/>
      <c r="E3080" s="170"/>
      <c r="F3080" s="171"/>
    </row>
    <row r="3081" spans="1:6" ht="15" customHeight="1">
      <c r="A3081" s="169"/>
      <c r="B3081" s="219"/>
      <c r="C3081" s="219"/>
      <c r="D3081" s="170"/>
      <c r="E3081" s="170"/>
      <c r="F3081" s="171"/>
    </row>
    <row r="3082" spans="1:6" ht="15" customHeight="1">
      <c r="A3082" s="168"/>
      <c r="B3082" s="218"/>
      <c r="C3082" s="218"/>
      <c r="D3082" s="170"/>
      <c r="E3082" s="170"/>
      <c r="F3082" s="171"/>
    </row>
    <row r="3083" spans="1:6" ht="15" customHeight="1">
      <c r="A3083" s="169"/>
      <c r="B3083" s="219"/>
      <c r="C3083" s="219"/>
      <c r="D3083" s="170"/>
      <c r="E3083" s="170"/>
      <c r="F3083" s="171"/>
    </row>
    <row r="3084" spans="1:6" ht="15" customHeight="1">
      <c r="A3084" s="168"/>
      <c r="B3084" s="218"/>
      <c r="C3084" s="218"/>
      <c r="D3084" s="170"/>
      <c r="E3084" s="170"/>
      <c r="F3084" s="171"/>
    </row>
    <row r="3085" spans="1:6" ht="15" customHeight="1">
      <c r="A3085" s="169"/>
      <c r="B3085" s="219"/>
      <c r="C3085" s="219"/>
      <c r="D3085" s="170"/>
      <c r="E3085" s="170"/>
      <c r="F3085" s="171"/>
    </row>
    <row r="3086" spans="1:6" ht="15" customHeight="1">
      <c r="A3086" s="168"/>
      <c r="B3086" s="218"/>
      <c r="C3086" s="218"/>
      <c r="D3086" s="170"/>
      <c r="E3086" s="170"/>
      <c r="F3086" s="171"/>
    </row>
    <row r="3087" spans="1:6" ht="15" customHeight="1">
      <c r="A3087" s="169"/>
      <c r="B3087" s="219"/>
      <c r="C3087" s="219"/>
      <c r="D3087" s="170"/>
      <c r="E3087" s="170"/>
      <c r="F3087" s="171"/>
    </row>
    <row r="3088" spans="1:6" ht="15" customHeight="1">
      <c r="A3088" s="168"/>
      <c r="B3088" s="218"/>
      <c r="C3088" s="218"/>
      <c r="D3088" s="170"/>
      <c r="E3088" s="170"/>
      <c r="F3088" s="171"/>
    </row>
    <row r="3089" spans="1:6" ht="15" customHeight="1">
      <c r="A3089" s="169"/>
      <c r="B3089" s="219"/>
      <c r="C3089" s="219"/>
      <c r="D3089" s="170"/>
      <c r="E3089" s="170"/>
      <c r="F3089" s="171"/>
    </row>
    <row r="3090" spans="1:6" ht="15" customHeight="1">
      <c r="A3090" s="168"/>
      <c r="B3090" s="218"/>
      <c r="C3090" s="218"/>
      <c r="D3090" s="170"/>
      <c r="E3090" s="170"/>
      <c r="F3090" s="171"/>
    </row>
    <row r="3091" spans="1:6" ht="15" customHeight="1">
      <c r="A3091" s="169"/>
      <c r="B3091" s="219"/>
      <c r="C3091" s="219"/>
      <c r="D3091" s="170"/>
      <c r="E3091" s="170"/>
      <c r="F3091" s="171"/>
    </row>
    <row r="3092" spans="1:6" ht="15" customHeight="1">
      <c r="A3092" s="168"/>
      <c r="B3092" s="218"/>
      <c r="C3092" s="218"/>
      <c r="D3092" s="170"/>
      <c r="E3092" s="170"/>
      <c r="F3092" s="171"/>
    </row>
    <row r="3093" spans="1:6" ht="15" customHeight="1">
      <c r="A3093" s="169"/>
      <c r="B3093" s="219"/>
      <c r="C3093" s="219"/>
      <c r="D3093" s="170"/>
      <c r="E3093" s="170"/>
      <c r="F3093" s="171"/>
    </row>
    <row r="3094" spans="1:6" ht="15" customHeight="1">
      <c r="A3094" s="168"/>
      <c r="B3094" s="218"/>
      <c r="C3094" s="218"/>
      <c r="D3094" s="170"/>
      <c r="E3094" s="170"/>
      <c r="F3094" s="171"/>
    </row>
    <row r="3095" spans="1:6" ht="15" customHeight="1">
      <c r="A3095" s="169"/>
      <c r="B3095" s="219"/>
      <c r="C3095" s="219"/>
      <c r="D3095" s="170"/>
      <c r="E3095" s="170"/>
      <c r="F3095" s="171"/>
    </row>
    <row r="3096" spans="1:6" ht="15" customHeight="1">
      <c r="A3096" s="168"/>
      <c r="B3096" s="218"/>
      <c r="C3096" s="218"/>
      <c r="D3096" s="170"/>
      <c r="E3096" s="170"/>
      <c r="F3096" s="171"/>
    </row>
    <row r="3097" spans="1:6" ht="15" customHeight="1">
      <c r="A3097" s="169"/>
      <c r="B3097" s="219"/>
      <c r="C3097" s="219"/>
      <c r="D3097" s="170"/>
      <c r="E3097" s="170"/>
      <c r="F3097" s="171"/>
    </row>
    <row r="3098" spans="1:6" ht="15" customHeight="1">
      <c r="A3098" s="168"/>
      <c r="B3098" s="218"/>
      <c r="C3098" s="218"/>
      <c r="D3098" s="170"/>
      <c r="E3098" s="170"/>
      <c r="F3098" s="171"/>
    </row>
    <row r="3099" spans="1:6" ht="15" customHeight="1">
      <c r="A3099" s="169"/>
      <c r="B3099" s="219"/>
      <c r="C3099" s="219"/>
      <c r="D3099" s="170"/>
      <c r="E3099" s="170"/>
      <c r="F3099" s="171"/>
    </row>
    <row r="3100" spans="1:6" ht="15" customHeight="1">
      <c r="A3100" s="168"/>
      <c r="B3100" s="218"/>
      <c r="C3100" s="218"/>
      <c r="D3100" s="170"/>
      <c r="E3100" s="170"/>
      <c r="F3100" s="171"/>
    </row>
    <row r="3101" spans="1:6" ht="15" customHeight="1">
      <c r="A3101" s="169"/>
      <c r="B3101" s="219"/>
      <c r="C3101" s="219"/>
      <c r="D3101" s="170"/>
      <c r="E3101" s="170"/>
      <c r="F3101" s="171"/>
    </row>
    <row r="3102" spans="1:6" ht="15" customHeight="1">
      <c r="A3102" s="168"/>
      <c r="B3102" s="218"/>
      <c r="C3102" s="218"/>
      <c r="D3102" s="170"/>
      <c r="E3102" s="170"/>
      <c r="F3102" s="171"/>
    </row>
    <row r="3103" spans="1:6" ht="15" customHeight="1">
      <c r="A3103" s="169"/>
      <c r="B3103" s="219"/>
      <c r="C3103" s="219"/>
      <c r="D3103" s="170"/>
      <c r="E3103" s="170"/>
      <c r="F3103" s="171"/>
    </row>
    <row r="3104" spans="1:6" ht="15" customHeight="1">
      <c r="A3104" s="168"/>
      <c r="B3104" s="218"/>
      <c r="C3104" s="218"/>
      <c r="D3104" s="170"/>
      <c r="E3104" s="170"/>
      <c r="F3104" s="171"/>
    </row>
    <row r="3105" spans="1:6" ht="15" customHeight="1">
      <c r="A3105" s="169"/>
      <c r="B3105" s="219"/>
      <c r="C3105" s="219"/>
      <c r="D3105" s="170"/>
      <c r="E3105" s="170"/>
      <c r="F3105" s="171"/>
    </row>
    <row r="3106" spans="1:6" ht="15" customHeight="1">
      <c r="A3106" s="168"/>
      <c r="B3106" s="218"/>
      <c r="C3106" s="218"/>
      <c r="D3106" s="170"/>
      <c r="E3106" s="170"/>
      <c r="F3106" s="171"/>
    </row>
    <row r="3107" spans="1:6" ht="15" customHeight="1">
      <c r="A3107" s="169"/>
      <c r="B3107" s="219"/>
      <c r="C3107" s="219"/>
      <c r="D3107" s="170"/>
      <c r="E3107" s="170"/>
      <c r="F3107" s="171"/>
    </row>
    <row r="3108" spans="1:6" ht="15" customHeight="1">
      <c r="A3108" s="168"/>
      <c r="B3108" s="218"/>
      <c r="C3108" s="218"/>
      <c r="D3108" s="170"/>
      <c r="E3108" s="170"/>
      <c r="F3108" s="171"/>
    </row>
    <row r="3109" spans="1:6" ht="15" customHeight="1">
      <c r="A3109" s="169"/>
      <c r="B3109" s="219"/>
      <c r="C3109" s="219"/>
      <c r="D3109" s="170"/>
      <c r="E3109" s="170"/>
      <c r="F3109" s="171"/>
    </row>
    <row r="3110" spans="1:6" ht="15" customHeight="1">
      <c r="A3110" s="168"/>
      <c r="B3110" s="218"/>
      <c r="C3110" s="218"/>
      <c r="D3110" s="170"/>
      <c r="E3110" s="170"/>
      <c r="F3110" s="171"/>
    </row>
    <row r="3111" spans="1:6" ht="15" customHeight="1">
      <c r="A3111" s="169"/>
      <c r="B3111" s="219"/>
      <c r="C3111" s="219"/>
      <c r="D3111" s="170"/>
      <c r="E3111" s="170"/>
      <c r="F3111" s="171"/>
    </row>
    <row r="3112" spans="1:6" ht="15" customHeight="1">
      <c r="A3112" s="168"/>
      <c r="B3112" s="218"/>
      <c r="C3112" s="218"/>
      <c r="D3112" s="170"/>
      <c r="E3112" s="170"/>
      <c r="F3112" s="171"/>
    </row>
    <row r="3113" spans="1:6" ht="15" customHeight="1">
      <c r="A3113" s="169"/>
      <c r="B3113" s="219"/>
      <c r="C3113" s="219"/>
      <c r="D3113" s="170"/>
      <c r="E3113" s="170"/>
      <c r="F3113" s="171"/>
    </row>
    <row r="3114" spans="1:6" ht="15" customHeight="1">
      <c r="A3114" s="168"/>
      <c r="B3114" s="218"/>
      <c r="C3114" s="218"/>
      <c r="D3114" s="170"/>
      <c r="E3114" s="170"/>
      <c r="F3114" s="171"/>
    </row>
    <row r="3115" spans="1:6" ht="15" customHeight="1">
      <c r="A3115" s="169"/>
      <c r="B3115" s="219"/>
      <c r="C3115" s="219"/>
      <c r="D3115" s="170"/>
      <c r="E3115" s="170"/>
      <c r="F3115" s="171"/>
    </row>
    <row r="3116" spans="1:6" ht="15" customHeight="1">
      <c r="A3116" s="168"/>
      <c r="B3116" s="218"/>
      <c r="C3116" s="218"/>
      <c r="D3116" s="170"/>
      <c r="E3116" s="170"/>
      <c r="F3116" s="171"/>
    </row>
    <row r="3117" spans="1:6" ht="15" customHeight="1">
      <c r="A3117" s="169"/>
      <c r="B3117" s="219"/>
      <c r="C3117" s="219"/>
      <c r="D3117" s="170"/>
      <c r="E3117" s="170"/>
      <c r="F3117" s="171"/>
    </row>
    <row r="3118" spans="1:6" ht="15" customHeight="1">
      <c r="A3118" s="168"/>
      <c r="B3118" s="218"/>
      <c r="C3118" s="218"/>
      <c r="D3118" s="170"/>
      <c r="E3118" s="170"/>
      <c r="F3118" s="171"/>
    </row>
    <row r="3119" spans="1:6" ht="15" customHeight="1">
      <c r="A3119" s="169"/>
      <c r="B3119" s="219"/>
      <c r="C3119" s="219"/>
      <c r="D3119" s="170"/>
      <c r="E3119" s="170"/>
      <c r="F3119" s="171"/>
    </row>
    <row r="3120" spans="1:6" ht="15" customHeight="1">
      <c r="A3120" s="168"/>
      <c r="B3120" s="218"/>
      <c r="C3120" s="218"/>
      <c r="D3120" s="170"/>
      <c r="E3120" s="170"/>
      <c r="F3120" s="171"/>
    </row>
    <row r="3121" spans="1:6" ht="15" customHeight="1">
      <c r="A3121" s="169"/>
      <c r="B3121" s="219"/>
      <c r="C3121" s="219"/>
      <c r="D3121" s="170"/>
      <c r="E3121" s="170"/>
      <c r="F3121" s="171"/>
    </row>
    <row r="3122" spans="1:6" ht="15" customHeight="1">
      <c r="A3122" s="168"/>
      <c r="B3122" s="218"/>
      <c r="C3122" s="218"/>
      <c r="D3122" s="170"/>
      <c r="E3122" s="170"/>
      <c r="F3122" s="171"/>
    </row>
    <row r="3123" spans="1:6" ht="15" customHeight="1">
      <c r="A3123" s="169"/>
      <c r="B3123" s="219"/>
      <c r="C3123" s="219"/>
      <c r="D3123" s="170"/>
      <c r="E3123" s="170"/>
      <c r="F3123" s="171"/>
    </row>
    <row r="3124" spans="1:6" ht="15" customHeight="1">
      <c r="A3124" s="168"/>
      <c r="B3124" s="218"/>
      <c r="C3124" s="218"/>
      <c r="D3124" s="170"/>
      <c r="E3124" s="170"/>
      <c r="F3124" s="171"/>
    </row>
    <row r="3125" spans="1:6" ht="15" customHeight="1">
      <c r="A3125" s="169"/>
      <c r="B3125" s="219"/>
      <c r="C3125" s="219"/>
      <c r="D3125" s="170"/>
      <c r="E3125" s="170"/>
      <c r="F3125" s="171"/>
    </row>
    <row r="3126" spans="1:6" ht="15" customHeight="1">
      <c r="A3126" s="168"/>
      <c r="B3126" s="218"/>
      <c r="C3126" s="218"/>
      <c r="D3126" s="170"/>
      <c r="E3126" s="170"/>
      <c r="F3126" s="171"/>
    </row>
    <row r="3127" spans="1:6" ht="15" customHeight="1">
      <c r="A3127" s="169"/>
      <c r="B3127" s="219"/>
      <c r="C3127" s="219"/>
      <c r="D3127" s="170"/>
      <c r="E3127" s="170"/>
      <c r="F3127" s="171"/>
    </row>
    <row r="3128" spans="1:6" ht="15" customHeight="1">
      <c r="A3128" s="168"/>
      <c r="B3128" s="218"/>
      <c r="C3128" s="218"/>
      <c r="D3128" s="170"/>
      <c r="E3128" s="170"/>
      <c r="F3128" s="171"/>
    </row>
    <row r="3129" spans="1:6" ht="15" customHeight="1">
      <c r="A3129" s="169"/>
      <c r="B3129" s="219"/>
      <c r="C3129" s="219"/>
      <c r="D3129" s="170"/>
      <c r="E3129" s="170"/>
      <c r="F3129" s="171"/>
    </row>
    <row r="3130" spans="1:6" ht="15" customHeight="1">
      <c r="A3130" s="168"/>
      <c r="B3130" s="218"/>
      <c r="C3130" s="218"/>
      <c r="D3130" s="170"/>
      <c r="E3130" s="170"/>
      <c r="F3130" s="171"/>
    </row>
    <row r="3131" spans="1:6" ht="15" customHeight="1">
      <c r="A3131" s="169"/>
      <c r="B3131" s="219"/>
      <c r="C3131" s="219"/>
      <c r="D3131" s="170"/>
      <c r="E3131" s="170"/>
      <c r="F3131" s="171"/>
    </row>
    <row r="3132" spans="1:6" ht="15" customHeight="1">
      <c r="A3132" s="168"/>
      <c r="B3132" s="218"/>
      <c r="C3132" s="218"/>
      <c r="D3132" s="170"/>
      <c r="E3132" s="170"/>
      <c r="F3132" s="171"/>
    </row>
    <row r="3133" spans="1:6" ht="15" customHeight="1">
      <c r="A3133" s="169"/>
      <c r="B3133" s="219"/>
      <c r="C3133" s="219"/>
      <c r="D3133" s="170"/>
      <c r="E3133" s="170"/>
      <c r="F3133" s="171"/>
    </row>
    <row r="3134" spans="1:6" ht="15" customHeight="1">
      <c r="A3134" s="168"/>
      <c r="B3134" s="218"/>
      <c r="C3134" s="218"/>
      <c r="D3134" s="170"/>
      <c r="E3134" s="170"/>
      <c r="F3134" s="171"/>
    </row>
    <row r="3135" spans="1:6" ht="15" customHeight="1">
      <c r="A3135" s="169"/>
      <c r="B3135" s="219"/>
      <c r="C3135" s="219"/>
      <c r="D3135" s="170"/>
      <c r="E3135" s="170"/>
      <c r="F3135" s="171"/>
    </row>
    <row r="3136" spans="1:6" ht="15" customHeight="1">
      <c r="A3136" s="168"/>
      <c r="B3136" s="218"/>
      <c r="C3136" s="218"/>
      <c r="D3136" s="170"/>
      <c r="E3136" s="170"/>
      <c r="F3136" s="171"/>
    </row>
    <row r="3137" spans="1:6" ht="15" customHeight="1">
      <c r="A3137" s="169"/>
      <c r="B3137" s="219"/>
      <c r="C3137" s="219"/>
      <c r="D3137" s="170"/>
      <c r="E3137" s="170"/>
      <c r="F3137" s="171"/>
    </row>
    <row r="3138" spans="1:6" ht="15" customHeight="1">
      <c r="A3138" s="168"/>
      <c r="B3138" s="218"/>
      <c r="C3138" s="218"/>
      <c r="D3138" s="170"/>
      <c r="E3138" s="170"/>
      <c r="F3138" s="171"/>
    </row>
    <row r="3139" spans="1:6" ht="15" customHeight="1">
      <c r="A3139" s="169"/>
      <c r="B3139" s="219"/>
      <c r="C3139" s="219"/>
      <c r="D3139" s="170"/>
      <c r="E3139" s="170"/>
      <c r="F3139" s="171"/>
    </row>
    <row r="3140" spans="1:6" ht="15" customHeight="1">
      <c r="A3140" s="168"/>
      <c r="B3140" s="218"/>
      <c r="C3140" s="218"/>
      <c r="D3140" s="170"/>
      <c r="E3140" s="170"/>
      <c r="F3140" s="171"/>
    </row>
    <row r="3141" spans="1:6" ht="15" customHeight="1">
      <c r="A3141" s="169"/>
      <c r="B3141" s="219"/>
      <c r="C3141" s="219"/>
      <c r="D3141" s="170"/>
      <c r="E3141" s="170"/>
      <c r="F3141" s="171"/>
    </row>
    <row r="3142" spans="1:6" ht="15" customHeight="1">
      <c r="A3142" s="168"/>
      <c r="B3142" s="218"/>
      <c r="C3142" s="218"/>
      <c r="D3142" s="170"/>
      <c r="E3142" s="170"/>
      <c r="F3142" s="171"/>
    </row>
    <row r="3143" spans="1:6" ht="15" customHeight="1">
      <c r="A3143" s="169"/>
      <c r="B3143" s="219"/>
      <c r="C3143" s="219"/>
      <c r="D3143" s="170"/>
      <c r="E3143" s="170"/>
      <c r="F3143" s="171"/>
    </row>
    <row r="3144" spans="1:6" ht="15" customHeight="1">
      <c r="A3144" s="168"/>
      <c r="B3144" s="218"/>
      <c r="C3144" s="218"/>
      <c r="D3144" s="170"/>
      <c r="E3144" s="170"/>
      <c r="F3144" s="171"/>
    </row>
    <row r="3145" spans="1:6" ht="15" customHeight="1">
      <c r="A3145" s="169"/>
      <c r="B3145" s="219"/>
      <c r="C3145" s="219"/>
      <c r="D3145" s="170"/>
      <c r="E3145" s="170"/>
      <c r="F3145" s="171"/>
    </row>
    <row r="3146" spans="1:6" ht="15" customHeight="1">
      <c r="A3146" s="168"/>
      <c r="B3146" s="218"/>
      <c r="C3146" s="218"/>
      <c r="D3146" s="170"/>
      <c r="E3146" s="170"/>
      <c r="F3146" s="171"/>
    </row>
    <row r="3147" spans="1:6" ht="15" customHeight="1">
      <c r="A3147" s="169"/>
      <c r="B3147" s="219"/>
      <c r="C3147" s="219"/>
      <c r="D3147" s="170"/>
      <c r="E3147" s="170"/>
      <c r="F3147" s="171"/>
    </row>
    <row r="3148" spans="1:6" ht="15" customHeight="1">
      <c r="A3148" s="168"/>
      <c r="B3148" s="218"/>
      <c r="C3148" s="218"/>
      <c r="D3148" s="170"/>
      <c r="E3148" s="170"/>
      <c r="F3148" s="171"/>
    </row>
    <row r="3149" spans="1:6" ht="15" customHeight="1">
      <c r="A3149" s="169"/>
      <c r="B3149" s="219"/>
      <c r="C3149" s="219"/>
      <c r="D3149" s="170"/>
      <c r="E3149" s="170"/>
      <c r="F3149" s="171"/>
    </row>
    <row r="3150" spans="1:6" ht="15" customHeight="1">
      <c r="A3150" s="168"/>
      <c r="B3150" s="218"/>
      <c r="C3150" s="218"/>
      <c r="D3150" s="170"/>
      <c r="E3150" s="170"/>
      <c r="F3150" s="171"/>
    </row>
    <row r="3151" spans="1:6" ht="15" customHeight="1">
      <c r="A3151" s="169"/>
      <c r="B3151" s="219"/>
      <c r="C3151" s="219"/>
      <c r="D3151" s="170"/>
      <c r="E3151" s="170"/>
      <c r="F3151" s="171"/>
    </row>
    <row r="3152" spans="1:6" ht="15" customHeight="1">
      <c r="A3152" s="168"/>
      <c r="B3152" s="218"/>
      <c r="C3152" s="218"/>
      <c r="D3152" s="170"/>
      <c r="E3152" s="170"/>
      <c r="F3152" s="171"/>
    </row>
    <row r="3153" spans="1:6" ht="15" customHeight="1">
      <c r="A3153" s="169"/>
      <c r="B3153" s="219"/>
      <c r="C3153" s="219"/>
      <c r="D3153" s="170"/>
      <c r="E3153" s="170"/>
      <c r="F3153" s="171"/>
    </row>
    <row r="3154" spans="1:6" ht="15" customHeight="1">
      <c r="A3154" s="168"/>
      <c r="B3154" s="218"/>
      <c r="C3154" s="218"/>
      <c r="D3154" s="170"/>
      <c r="E3154" s="170"/>
      <c r="F3154" s="171"/>
    </row>
    <row r="3155" spans="1:6" ht="15" customHeight="1">
      <c r="A3155" s="169"/>
      <c r="B3155" s="219"/>
      <c r="C3155" s="219"/>
      <c r="D3155" s="170"/>
      <c r="E3155" s="170"/>
      <c r="F3155" s="171"/>
    </row>
    <row r="3156" spans="1:6" ht="15" customHeight="1">
      <c r="A3156" s="168"/>
      <c r="B3156" s="218"/>
      <c r="C3156" s="218"/>
      <c r="D3156" s="170"/>
      <c r="E3156" s="170"/>
      <c r="F3156" s="171"/>
    </row>
    <row r="3157" spans="1:6" ht="15" customHeight="1">
      <c r="A3157" s="169"/>
      <c r="B3157" s="219"/>
      <c r="C3157" s="219"/>
      <c r="D3157" s="170"/>
      <c r="E3157" s="170"/>
      <c r="F3157" s="171"/>
    </row>
    <row r="3158" spans="1:6" ht="15" customHeight="1">
      <c r="A3158" s="168"/>
      <c r="B3158" s="218"/>
      <c r="C3158" s="218"/>
      <c r="D3158" s="170"/>
      <c r="E3158" s="170"/>
      <c r="F3158" s="171"/>
    </row>
    <row r="3159" spans="1:6" ht="15" customHeight="1">
      <c r="A3159" s="169"/>
      <c r="B3159" s="219"/>
      <c r="C3159" s="219"/>
      <c r="D3159" s="170"/>
      <c r="E3159" s="170"/>
      <c r="F3159" s="171"/>
    </row>
    <row r="3160" spans="1:6" ht="15" customHeight="1">
      <c r="A3160" s="168"/>
      <c r="B3160" s="218"/>
      <c r="C3160" s="218"/>
      <c r="D3160" s="170"/>
      <c r="E3160" s="170"/>
      <c r="F3160" s="171"/>
    </row>
    <row r="3161" spans="1:6" ht="15" customHeight="1">
      <c r="A3161" s="169"/>
      <c r="B3161" s="219"/>
      <c r="C3161" s="219"/>
      <c r="D3161" s="170"/>
      <c r="E3161" s="170"/>
      <c r="F3161" s="171"/>
    </row>
    <row r="3162" spans="1:6" ht="15" customHeight="1">
      <c r="A3162" s="168"/>
      <c r="B3162" s="218"/>
      <c r="C3162" s="218"/>
      <c r="D3162" s="170"/>
      <c r="E3162" s="170"/>
      <c r="F3162" s="171"/>
    </row>
    <row r="3163" spans="1:6" ht="15" customHeight="1">
      <c r="A3163" s="169"/>
      <c r="B3163" s="219"/>
      <c r="C3163" s="219"/>
      <c r="D3163" s="170"/>
      <c r="E3163" s="170"/>
      <c r="F3163" s="171"/>
    </row>
    <row r="3164" spans="1:6" ht="15" customHeight="1">
      <c r="A3164" s="168"/>
      <c r="B3164" s="218"/>
      <c r="C3164" s="218"/>
      <c r="D3164" s="170"/>
      <c r="E3164" s="170"/>
      <c r="F3164" s="171"/>
    </row>
    <row r="3165" spans="1:6" ht="15" customHeight="1">
      <c r="A3165" s="169"/>
      <c r="B3165" s="219"/>
      <c r="C3165" s="219"/>
      <c r="D3165" s="170"/>
      <c r="E3165" s="170"/>
      <c r="F3165" s="171"/>
    </row>
    <row r="3166" spans="1:6" ht="15" customHeight="1">
      <c r="A3166" s="168"/>
      <c r="B3166" s="218"/>
      <c r="C3166" s="218"/>
      <c r="D3166" s="170"/>
      <c r="E3166" s="170"/>
      <c r="F3166" s="171"/>
    </row>
    <row r="3167" spans="1:6" ht="15" customHeight="1">
      <c r="A3167" s="169"/>
      <c r="B3167" s="219"/>
      <c r="C3167" s="219"/>
      <c r="D3167" s="170"/>
      <c r="E3167" s="170"/>
      <c r="F3167" s="171"/>
    </row>
    <row r="3168" spans="1:6" ht="15" customHeight="1">
      <c r="A3168" s="168"/>
      <c r="B3168" s="218"/>
      <c r="C3168" s="218"/>
      <c r="D3168" s="170"/>
      <c r="E3168" s="170"/>
      <c r="F3168" s="171"/>
    </row>
    <row r="3169" spans="1:6" ht="15" customHeight="1">
      <c r="A3169" s="169"/>
      <c r="B3169" s="219"/>
      <c r="C3169" s="219"/>
      <c r="D3169" s="170"/>
      <c r="E3169" s="170"/>
      <c r="F3169" s="171"/>
    </row>
    <row r="3170" spans="1:6" ht="15" customHeight="1">
      <c r="A3170" s="168"/>
      <c r="B3170" s="218"/>
      <c r="C3170" s="218"/>
      <c r="D3170" s="170"/>
      <c r="E3170" s="170"/>
      <c r="F3170" s="171"/>
    </row>
    <row r="3171" spans="1:6" ht="15" customHeight="1">
      <c r="A3171" s="169"/>
      <c r="B3171" s="219"/>
      <c r="C3171" s="219"/>
      <c r="D3171" s="170"/>
      <c r="E3171" s="170"/>
      <c r="F3171" s="171"/>
    </row>
    <row r="3172" spans="1:6" ht="15" customHeight="1">
      <c r="A3172" s="168"/>
      <c r="B3172" s="218"/>
      <c r="C3172" s="218"/>
      <c r="D3172" s="170"/>
      <c r="E3172" s="170"/>
      <c r="F3172" s="171"/>
    </row>
    <row r="3173" spans="1:6" ht="15" customHeight="1">
      <c r="A3173" s="169"/>
      <c r="B3173" s="219"/>
      <c r="C3173" s="219"/>
      <c r="D3173" s="170"/>
      <c r="E3173" s="170"/>
      <c r="F3173" s="171"/>
    </row>
    <row r="3174" spans="1:6" ht="15" customHeight="1">
      <c r="A3174" s="168"/>
      <c r="B3174" s="218"/>
      <c r="C3174" s="218"/>
      <c r="D3174" s="170"/>
      <c r="E3174" s="170"/>
      <c r="F3174" s="171"/>
    </row>
    <row r="3175" spans="1:6" ht="15" customHeight="1">
      <c r="A3175" s="169"/>
      <c r="B3175" s="219"/>
      <c r="C3175" s="219"/>
      <c r="D3175" s="170"/>
      <c r="E3175" s="170"/>
      <c r="F3175" s="171"/>
    </row>
    <row r="3176" spans="1:6" ht="15" customHeight="1">
      <c r="A3176" s="168"/>
      <c r="B3176" s="218"/>
      <c r="C3176" s="218"/>
      <c r="D3176" s="170"/>
      <c r="E3176" s="170"/>
      <c r="F3176" s="171"/>
    </row>
    <row r="3177" spans="1:6" ht="15" customHeight="1">
      <c r="A3177" s="169"/>
      <c r="B3177" s="219"/>
      <c r="C3177" s="219"/>
      <c r="D3177" s="170"/>
      <c r="E3177" s="170"/>
      <c r="F3177" s="171"/>
    </row>
    <row r="3178" spans="1:6" ht="15" customHeight="1">
      <c r="A3178" s="168"/>
      <c r="B3178" s="218"/>
      <c r="C3178" s="218"/>
      <c r="D3178" s="170"/>
      <c r="E3178" s="170"/>
      <c r="F3178" s="171"/>
    </row>
    <row r="3179" spans="1:6" ht="15" customHeight="1">
      <c r="A3179" s="169"/>
      <c r="B3179" s="219"/>
      <c r="C3179" s="219"/>
      <c r="D3179" s="170"/>
      <c r="E3179" s="170"/>
      <c r="F3179" s="171"/>
    </row>
    <row r="3180" spans="1:6" ht="15" customHeight="1">
      <c r="A3180" s="168"/>
      <c r="B3180" s="218"/>
      <c r="C3180" s="218"/>
      <c r="D3180" s="170"/>
      <c r="E3180" s="170"/>
      <c r="F3180" s="171"/>
    </row>
    <row r="3181" spans="1:6" ht="15" customHeight="1">
      <c r="A3181" s="169"/>
      <c r="B3181" s="219"/>
      <c r="C3181" s="219"/>
      <c r="D3181" s="170"/>
      <c r="E3181" s="170"/>
      <c r="F3181" s="171"/>
    </row>
    <row r="3182" spans="1:6" ht="15" customHeight="1">
      <c r="A3182" s="168"/>
      <c r="B3182" s="218"/>
      <c r="C3182" s="218"/>
      <c r="D3182" s="170"/>
      <c r="E3182" s="170"/>
      <c r="F3182" s="171"/>
    </row>
    <row r="3183" spans="1:6" ht="15" customHeight="1">
      <c r="A3183" s="169"/>
      <c r="B3183" s="219"/>
      <c r="C3183" s="219"/>
      <c r="D3183" s="170"/>
      <c r="E3183" s="170"/>
      <c r="F3183" s="171"/>
    </row>
    <row r="3184" spans="1:6" ht="15" customHeight="1">
      <c r="A3184" s="168"/>
      <c r="B3184" s="218"/>
      <c r="C3184" s="218"/>
      <c r="D3184" s="170"/>
      <c r="E3184" s="170"/>
      <c r="F3184" s="171"/>
    </row>
    <row r="3185" spans="1:6" ht="15" customHeight="1">
      <c r="A3185" s="169"/>
      <c r="B3185" s="219"/>
      <c r="C3185" s="219"/>
      <c r="D3185" s="170"/>
      <c r="E3185" s="170"/>
      <c r="F3185" s="171"/>
    </row>
    <row r="3186" spans="1:6" ht="15" customHeight="1">
      <c r="A3186" s="168"/>
      <c r="B3186" s="218"/>
      <c r="C3186" s="218"/>
      <c r="D3186" s="170"/>
      <c r="E3186" s="170"/>
      <c r="F3186" s="171"/>
    </row>
    <row r="3187" spans="1:6" ht="15" customHeight="1">
      <c r="A3187" s="169"/>
      <c r="B3187" s="219"/>
      <c r="C3187" s="219"/>
      <c r="D3187" s="170"/>
      <c r="E3187" s="170"/>
      <c r="F3187" s="171"/>
    </row>
    <row r="3188" spans="1:6" ht="15" customHeight="1">
      <c r="A3188" s="168"/>
      <c r="B3188" s="218"/>
      <c r="C3188" s="218"/>
      <c r="D3188" s="170"/>
      <c r="E3188" s="170"/>
      <c r="F3188" s="171"/>
    </row>
    <row r="3189" spans="1:6" ht="15" customHeight="1">
      <c r="A3189" s="169"/>
      <c r="B3189" s="219"/>
      <c r="C3189" s="219"/>
      <c r="D3189" s="170"/>
      <c r="E3189" s="170"/>
      <c r="F3189" s="171"/>
    </row>
    <row r="3190" spans="1:6" ht="15" customHeight="1">
      <c r="A3190" s="168"/>
      <c r="B3190" s="218"/>
      <c r="C3190" s="218"/>
      <c r="D3190" s="170"/>
      <c r="E3190" s="170"/>
      <c r="F3190" s="171"/>
    </row>
    <row r="3191" spans="1:6" ht="15" customHeight="1">
      <c r="A3191" s="169"/>
      <c r="B3191" s="219"/>
      <c r="C3191" s="219"/>
      <c r="D3191" s="170"/>
      <c r="E3191" s="170"/>
      <c r="F3191" s="171"/>
    </row>
    <row r="3192" spans="1:6" ht="15" customHeight="1">
      <c r="A3192" s="168"/>
      <c r="B3192" s="218"/>
      <c r="C3192" s="218"/>
      <c r="D3192" s="170"/>
      <c r="E3192" s="170"/>
      <c r="F3192" s="171"/>
    </row>
    <row r="3193" spans="1:6" ht="15" customHeight="1">
      <c r="A3193" s="169"/>
      <c r="B3193" s="219"/>
      <c r="C3193" s="219"/>
      <c r="D3193" s="170"/>
      <c r="E3193" s="170"/>
      <c r="F3193" s="171"/>
    </row>
    <row r="3194" spans="1:6" ht="15" customHeight="1">
      <c r="A3194" s="168"/>
      <c r="B3194" s="218"/>
      <c r="C3194" s="218"/>
      <c r="D3194" s="170"/>
      <c r="E3194" s="170"/>
      <c r="F3194" s="171"/>
    </row>
    <row r="3195" spans="1:6" ht="15" customHeight="1">
      <c r="A3195" s="169"/>
      <c r="B3195" s="219"/>
      <c r="C3195" s="219"/>
      <c r="D3195" s="170"/>
      <c r="E3195" s="170"/>
      <c r="F3195" s="171"/>
    </row>
    <row r="3196" spans="1:6" ht="15" customHeight="1">
      <c r="A3196" s="168"/>
      <c r="B3196" s="218"/>
      <c r="C3196" s="218"/>
      <c r="D3196" s="170"/>
      <c r="E3196" s="170"/>
      <c r="F3196" s="171"/>
    </row>
    <row r="3197" spans="1:6" ht="15" customHeight="1">
      <c r="A3197" s="169"/>
      <c r="B3197" s="219"/>
      <c r="C3197" s="219"/>
      <c r="D3197" s="170"/>
      <c r="E3197" s="170"/>
      <c r="F3197" s="171"/>
    </row>
    <row r="3198" spans="1:6" ht="15" customHeight="1">
      <c r="A3198" s="168"/>
      <c r="B3198" s="218"/>
      <c r="C3198" s="218"/>
      <c r="D3198" s="170"/>
      <c r="E3198" s="170"/>
      <c r="F3198" s="171"/>
    </row>
    <row r="3199" spans="1:6" ht="15" customHeight="1">
      <c r="A3199" s="169"/>
      <c r="B3199" s="219"/>
      <c r="C3199" s="219"/>
      <c r="D3199" s="170"/>
      <c r="E3199" s="170"/>
      <c r="F3199" s="171"/>
    </row>
    <row r="3200" spans="1:6" ht="15" customHeight="1">
      <c r="A3200" s="168"/>
      <c r="B3200" s="218"/>
      <c r="C3200" s="218"/>
      <c r="D3200" s="170"/>
      <c r="E3200" s="170"/>
      <c r="F3200" s="171"/>
    </row>
    <row r="3201" spans="1:6" ht="15" customHeight="1">
      <c r="A3201" s="169"/>
      <c r="B3201" s="219"/>
      <c r="C3201" s="219"/>
      <c r="D3201" s="170"/>
      <c r="E3201" s="170"/>
      <c r="F3201" s="171"/>
    </row>
    <row r="3202" spans="1:6" ht="15" customHeight="1">
      <c r="A3202" s="168"/>
      <c r="B3202" s="218"/>
      <c r="C3202" s="218"/>
      <c r="D3202" s="170"/>
      <c r="E3202" s="170"/>
      <c r="F3202" s="171"/>
    </row>
    <row r="3203" spans="1:6" ht="15" customHeight="1">
      <c r="A3203" s="169"/>
      <c r="B3203" s="219"/>
      <c r="C3203" s="219"/>
      <c r="D3203" s="170"/>
      <c r="E3203" s="170"/>
      <c r="F3203" s="171"/>
    </row>
    <row r="3204" spans="1:6" ht="15" customHeight="1">
      <c r="A3204" s="168"/>
      <c r="B3204" s="218"/>
      <c r="C3204" s="218"/>
      <c r="D3204" s="170"/>
      <c r="E3204" s="170"/>
      <c r="F3204" s="171"/>
    </row>
    <row r="3205" spans="1:6" ht="15" customHeight="1">
      <c r="A3205" s="169"/>
      <c r="B3205" s="219"/>
      <c r="C3205" s="219"/>
      <c r="D3205" s="170"/>
      <c r="E3205" s="170"/>
      <c r="F3205" s="171"/>
    </row>
    <row r="3206" spans="1:6" ht="15" customHeight="1">
      <c r="A3206" s="168"/>
      <c r="B3206" s="218"/>
      <c r="C3206" s="218"/>
      <c r="D3206" s="170"/>
      <c r="E3206" s="170"/>
      <c r="F3206" s="171"/>
    </row>
    <row r="3207" spans="1:6" ht="15" customHeight="1">
      <c r="A3207" s="169"/>
      <c r="B3207" s="219"/>
      <c r="C3207" s="219"/>
      <c r="D3207" s="170"/>
      <c r="E3207" s="170"/>
      <c r="F3207" s="171"/>
    </row>
    <row r="3208" spans="1:6" ht="15" customHeight="1">
      <c r="A3208" s="168"/>
      <c r="B3208" s="218"/>
      <c r="C3208" s="218"/>
      <c r="D3208" s="170"/>
      <c r="E3208" s="170"/>
      <c r="F3208" s="171"/>
    </row>
    <row r="3209" spans="1:6" ht="15" customHeight="1">
      <c r="A3209" s="169"/>
      <c r="B3209" s="219"/>
      <c r="C3209" s="219"/>
      <c r="D3209" s="170"/>
      <c r="E3209" s="170"/>
      <c r="F3209" s="171"/>
    </row>
    <row r="3210" spans="1:6" ht="15" customHeight="1">
      <c r="A3210" s="168"/>
      <c r="B3210" s="218"/>
      <c r="C3210" s="218"/>
      <c r="D3210" s="170"/>
      <c r="E3210" s="170"/>
      <c r="F3210" s="171"/>
    </row>
    <row r="3211" spans="1:6" ht="15" customHeight="1">
      <c r="A3211" s="169"/>
      <c r="B3211" s="219"/>
      <c r="C3211" s="219"/>
      <c r="D3211" s="170"/>
      <c r="E3211" s="170"/>
      <c r="F3211" s="171"/>
    </row>
    <row r="3212" spans="1:6" ht="15" customHeight="1">
      <c r="A3212" s="168"/>
      <c r="B3212" s="218"/>
      <c r="C3212" s="218"/>
      <c r="D3212" s="170"/>
      <c r="E3212" s="170"/>
      <c r="F3212" s="171"/>
    </row>
    <row r="3213" spans="1:6" ht="15" customHeight="1">
      <c r="A3213" s="169"/>
      <c r="B3213" s="219"/>
      <c r="C3213" s="219"/>
      <c r="D3213" s="170"/>
      <c r="E3213" s="170"/>
      <c r="F3213" s="171"/>
    </row>
    <row r="3214" spans="1:6" ht="15" customHeight="1">
      <c r="A3214" s="168"/>
      <c r="B3214" s="218"/>
      <c r="C3214" s="218"/>
      <c r="D3214" s="170"/>
      <c r="E3214" s="170"/>
      <c r="F3214" s="171"/>
    </row>
    <row r="3215" spans="1:6" ht="15" customHeight="1">
      <c r="A3215" s="169"/>
      <c r="B3215" s="219"/>
      <c r="C3215" s="219"/>
      <c r="D3215" s="170"/>
      <c r="E3215" s="170"/>
      <c r="F3215" s="171"/>
    </row>
    <row r="3216" spans="1:6" ht="15" customHeight="1">
      <c r="A3216" s="168"/>
      <c r="B3216" s="218"/>
      <c r="C3216" s="218"/>
      <c r="D3216" s="170"/>
      <c r="E3216" s="170"/>
      <c r="F3216" s="171"/>
    </row>
    <row r="3217" spans="1:6" ht="15" customHeight="1">
      <c r="A3217" s="169"/>
      <c r="B3217" s="219"/>
      <c r="C3217" s="219"/>
      <c r="D3217" s="170"/>
      <c r="E3217" s="170"/>
      <c r="F3217" s="171"/>
    </row>
    <row r="3218" spans="1:6" ht="15" customHeight="1">
      <c r="A3218" s="168"/>
      <c r="B3218" s="218"/>
      <c r="C3218" s="218"/>
      <c r="D3218" s="170"/>
      <c r="E3218" s="170"/>
      <c r="F3218" s="171"/>
    </row>
    <row r="3219" spans="1:6" ht="15" customHeight="1">
      <c r="A3219" s="169"/>
      <c r="B3219" s="219"/>
      <c r="C3219" s="219"/>
      <c r="D3219" s="170"/>
      <c r="E3219" s="170"/>
      <c r="F3219" s="171"/>
    </row>
    <row r="3220" spans="1:6" ht="15" customHeight="1">
      <c r="A3220" s="168"/>
      <c r="B3220" s="218"/>
      <c r="C3220" s="218"/>
      <c r="D3220" s="170"/>
      <c r="E3220" s="170"/>
      <c r="F3220" s="171"/>
    </row>
    <row r="3221" spans="1:6" ht="15" customHeight="1">
      <c r="A3221" s="169"/>
      <c r="B3221" s="219"/>
      <c r="C3221" s="219"/>
      <c r="D3221" s="170"/>
      <c r="E3221" s="170"/>
      <c r="F3221" s="171"/>
    </row>
    <row r="3222" spans="1:6" ht="15" customHeight="1">
      <c r="A3222" s="168"/>
      <c r="B3222" s="218"/>
      <c r="C3222" s="218"/>
      <c r="D3222" s="170"/>
      <c r="E3222" s="170"/>
      <c r="F3222" s="171"/>
    </row>
    <row r="3223" spans="1:6" ht="15" customHeight="1">
      <c r="A3223" s="169"/>
      <c r="B3223" s="219"/>
      <c r="C3223" s="219"/>
      <c r="D3223" s="170"/>
      <c r="E3223" s="170"/>
      <c r="F3223" s="171"/>
    </row>
    <row r="3224" spans="1:6" ht="15" customHeight="1">
      <c r="A3224" s="168"/>
      <c r="B3224" s="218"/>
      <c r="C3224" s="218"/>
      <c r="D3224" s="170"/>
      <c r="E3224" s="170"/>
      <c r="F3224" s="171"/>
    </row>
    <row r="3225" spans="1:6" ht="15" customHeight="1">
      <c r="A3225" s="169"/>
      <c r="B3225" s="219"/>
      <c r="C3225" s="219"/>
      <c r="D3225" s="170"/>
      <c r="E3225" s="170"/>
      <c r="F3225" s="171"/>
    </row>
    <row r="3226" spans="1:6" ht="15" customHeight="1">
      <c r="A3226" s="168"/>
      <c r="B3226" s="218"/>
      <c r="C3226" s="218"/>
      <c r="D3226" s="170"/>
      <c r="E3226" s="170"/>
      <c r="F3226" s="171"/>
    </row>
    <row r="3227" spans="1:6" ht="15" customHeight="1">
      <c r="A3227" s="169"/>
      <c r="B3227" s="219"/>
      <c r="C3227" s="219"/>
      <c r="D3227" s="170"/>
      <c r="E3227" s="170"/>
      <c r="F3227" s="171"/>
    </row>
    <row r="3228" spans="1:6" ht="15" customHeight="1">
      <c r="A3228" s="168"/>
      <c r="B3228" s="218"/>
      <c r="C3228" s="218"/>
      <c r="D3228" s="170"/>
      <c r="E3228" s="170"/>
      <c r="F3228" s="171"/>
    </row>
    <row r="3229" spans="1:6" ht="15" customHeight="1">
      <c r="A3229" s="169"/>
      <c r="B3229" s="219"/>
      <c r="C3229" s="219"/>
      <c r="D3229" s="170"/>
      <c r="E3229" s="170"/>
      <c r="F3229" s="171"/>
    </row>
    <row r="3230" spans="1:6" ht="15" customHeight="1">
      <c r="A3230" s="168"/>
      <c r="B3230" s="218"/>
      <c r="C3230" s="218"/>
      <c r="D3230" s="170"/>
      <c r="E3230" s="170"/>
      <c r="F3230" s="171"/>
    </row>
    <row r="3231" spans="1:6" ht="15" customHeight="1">
      <c r="A3231" s="169"/>
      <c r="B3231" s="219"/>
      <c r="C3231" s="219"/>
      <c r="D3231" s="170"/>
      <c r="E3231" s="170"/>
      <c r="F3231" s="171"/>
    </row>
    <row r="3232" spans="1:6" ht="15" customHeight="1">
      <c r="A3232" s="168"/>
      <c r="B3232" s="218"/>
      <c r="C3232" s="218"/>
      <c r="D3232" s="170"/>
      <c r="E3232" s="170"/>
      <c r="F3232" s="171"/>
    </row>
    <row r="3233" spans="1:6" ht="15" customHeight="1">
      <c r="A3233" s="169"/>
      <c r="B3233" s="219"/>
      <c r="C3233" s="219"/>
      <c r="D3233" s="170"/>
      <c r="E3233" s="170"/>
      <c r="F3233" s="171"/>
    </row>
    <row r="3234" spans="1:6" ht="15" customHeight="1">
      <c r="A3234" s="168"/>
      <c r="B3234" s="218"/>
      <c r="C3234" s="218"/>
      <c r="D3234" s="170"/>
      <c r="E3234" s="170"/>
      <c r="F3234" s="171"/>
    </row>
    <row r="3235" spans="1:6" ht="15" customHeight="1">
      <c r="A3235" s="169"/>
      <c r="B3235" s="219"/>
      <c r="C3235" s="219"/>
      <c r="D3235" s="170"/>
      <c r="E3235" s="170"/>
      <c r="F3235" s="171"/>
    </row>
    <row r="3236" spans="1:6" ht="15" customHeight="1">
      <c r="A3236" s="168"/>
      <c r="B3236" s="218"/>
      <c r="C3236" s="218"/>
      <c r="D3236" s="170"/>
      <c r="E3236" s="170"/>
      <c r="F3236" s="171"/>
    </row>
    <row r="3237" spans="1:6" ht="15" customHeight="1">
      <c r="A3237" s="169"/>
      <c r="B3237" s="219"/>
      <c r="C3237" s="219"/>
      <c r="D3237" s="170"/>
      <c r="E3237" s="170"/>
      <c r="F3237" s="171"/>
    </row>
    <row r="3238" spans="1:6" ht="15" customHeight="1">
      <c r="A3238" s="168"/>
      <c r="B3238" s="218"/>
      <c r="C3238" s="218"/>
      <c r="D3238" s="170"/>
      <c r="E3238" s="170"/>
      <c r="F3238" s="171"/>
    </row>
    <row r="3239" spans="1:6" ht="15" customHeight="1">
      <c r="A3239" s="169"/>
      <c r="B3239" s="219"/>
      <c r="C3239" s="219"/>
      <c r="D3239" s="170"/>
      <c r="E3239" s="170"/>
      <c r="F3239" s="171"/>
    </row>
    <row r="3240" spans="1:6" ht="15" customHeight="1">
      <c r="A3240" s="168"/>
      <c r="B3240" s="218"/>
      <c r="C3240" s="218"/>
      <c r="D3240" s="170"/>
      <c r="E3240" s="170"/>
      <c r="F3240" s="171"/>
    </row>
    <row r="3241" spans="1:6" ht="15" customHeight="1">
      <c r="A3241" s="169"/>
      <c r="B3241" s="219"/>
      <c r="C3241" s="219"/>
      <c r="D3241" s="170"/>
      <c r="E3241" s="170"/>
      <c r="F3241" s="171"/>
    </row>
    <row r="3242" spans="1:6" ht="15" customHeight="1">
      <c r="A3242" s="168"/>
      <c r="B3242" s="218"/>
      <c r="C3242" s="218"/>
      <c r="D3242" s="170"/>
      <c r="E3242" s="170"/>
      <c r="F3242" s="171"/>
    </row>
    <row r="3243" spans="1:6" ht="15" customHeight="1">
      <c r="A3243" s="169"/>
      <c r="B3243" s="219"/>
      <c r="C3243" s="219"/>
      <c r="D3243" s="170"/>
      <c r="E3243" s="170"/>
      <c r="F3243" s="171"/>
    </row>
    <row r="3244" spans="1:6" ht="15" customHeight="1">
      <c r="A3244" s="168"/>
      <c r="B3244" s="218"/>
      <c r="C3244" s="218"/>
      <c r="D3244" s="170"/>
      <c r="E3244" s="170"/>
      <c r="F3244" s="171"/>
    </row>
    <row r="3245" spans="1:6" ht="15" customHeight="1">
      <c r="A3245" s="169"/>
      <c r="B3245" s="219"/>
      <c r="C3245" s="219"/>
      <c r="D3245" s="170"/>
      <c r="E3245" s="170"/>
      <c r="F3245" s="171"/>
    </row>
    <row r="3246" spans="1:6" ht="15" customHeight="1">
      <c r="A3246" s="168"/>
      <c r="B3246" s="218"/>
      <c r="C3246" s="218"/>
      <c r="D3246" s="170"/>
      <c r="E3246" s="170"/>
      <c r="F3246" s="171"/>
    </row>
    <row r="3247" spans="1:6" ht="15" customHeight="1">
      <c r="A3247" s="169"/>
      <c r="B3247" s="219"/>
      <c r="C3247" s="219"/>
      <c r="D3247" s="170"/>
      <c r="E3247" s="170"/>
      <c r="F3247" s="171"/>
    </row>
    <row r="3248" spans="1:6" ht="15" customHeight="1">
      <c r="A3248" s="168"/>
      <c r="B3248" s="218"/>
      <c r="C3248" s="218"/>
      <c r="D3248" s="170"/>
      <c r="E3248" s="170"/>
      <c r="F3248" s="171"/>
    </row>
    <row r="3249" spans="1:6" ht="15" customHeight="1">
      <c r="A3249" s="169"/>
      <c r="B3249" s="219"/>
      <c r="C3249" s="219"/>
      <c r="D3249" s="170"/>
      <c r="E3249" s="170"/>
      <c r="F3249" s="171"/>
    </row>
    <row r="3250" spans="1:6" ht="15" customHeight="1">
      <c r="A3250" s="168"/>
      <c r="B3250" s="218"/>
      <c r="C3250" s="218"/>
      <c r="D3250" s="170"/>
      <c r="E3250" s="170"/>
      <c r="F3250" s="171"/>
    </row>
    <row r="3251" spans="1:6" ht="15" customHeight="1">
      <c r="A3251" s="169"/>
      <c r="B3251" s="219"/>
      <c r="C3251" s="219"/>
      <c r="D3251" s="170"/>
      <c r="E3251" s="170"/>
      <c r="F3251" s="171"/>
    </row>
    <row r="3252" spans="1:6" ht="15" customHeight="1">
      <c r="A3252" s="168"/>
      <c r="B3252" s="218"/>
      <c r="C3252" s="218"/>
      <c r="D3252" s="170"/>
      <c r="E3252" s="170"/>
      <c r="F3252" s="171"/>
    </row>
    <row r="3253" spans="1:6" ht="15" customHeight="1">
      <c r="A3253" s="169"/>
      <c r="B3253" s="219"/>
      <c r="C3253" s="219"/>
      <c r="D3253" s="170"/>
      <c r="E3253" s="170"/>
      <c r="F3253" s="171"/>
    </row>
    <row r="3254" spans="1:6" ht="15" customHeight="1">
      <c r="A3254" s="168"/>
      <c r="B3254" s="218"/>
      <c r="C3254" s="218"/>
      <c r="D3254" s="170"/>
      <c r="E3254" s="170"/>
      <c r="F3254" s="171"/>
    </row>
    <row r="3255" spans="1:6" ht="15" customHeight="1">
      <c r="A3255" s="169"/>
      <c r="B3255" s="219"/>
      <c r="C3255" s="219"/>
      <c r="D3255" s="170"/>
      <c r="E3255" s="170"/>
      <c r="F3255" s="171"/>
    </row>
    <row r="3256" spans="1:6" ht="15" customHeight="1">
      <c r="A3256" s="168"/>
      <c r="B3256" s="218"/>
      <c r="C3256" s="218"/>
      <c r="D3256" s="170"/>
      <c r="E3256" s="170"/>
      <c r="F3256" s="171"/>
    </row>
    <row r="3257" spans="1:6" ht="15" customHeight="1">
      <c r="A3257" s="169"/>
      <c r="B3257" s="219"/>
      <c r="C3257" s="219"/>
      <c r="D3257" s="170"/>
      <c r="E3257" s="170"/>
      <c r="F3257" s="171"/>
    </row>
    <row r="3258" spans="1:6" ht="15" customHeight="1">
      <c r="A3258" s="168"/>
      <c r="B3258" s="218"/>
      <c r="C3258" s="218"/>
      <c r="D3258" s="170"/>
      <c r="E3258" s="170"/>
      <c r="F3258" s="171"/>
    </row>
    <row r="3259" spans="1:6" ht="15" customHeight="1">
      <c r="A3259" s="169"/>
      <c r="B3259" s="219"/>
      <c r="C3259" s="219"/>
      <c r="D3259" s="170"/>
      <c r="E3259" s="170"/>
      <c r="F3259" s="171"/>
    </row>
    <row r="3260" spans="1:6" ht="15" customHeight="1">
      <c r="A3260" s="168"/>
      <c r="B3260" s="218"/>
      <c r="C3260" s="218"/>
      <c r="D3260" s="170"/>
      <c r="E3260" s="170"/>
      <c r="F3260" s="171"/>
    </row>
    <row r="3261" spans="1:6" ht="15" customHeight="1">
      <c r="A3261" s="169"/>
      <c r="B3261" s="219"/>
      <c r="C3261" s="219"/>
      <c r="D3261" s="170"/>
      <c r="E3261" s="170"/>
      <c r="F3261" s="171"/>
    </row>
    <row r="3262" spans="1:6" ht="15" customHeight="1">
      <c r="A3262" s="168"/>
      <c r="B3262" s="218"/>
      <c r="C3262" s="218"/>
      <c r="D3262" s="170"/>
      <c r="E3262" s="170"/>
      <c r="F3262" s="171"/>
    </row>
    <row r="3263" spans="1:6" ht="15" customHeight="1">
      <c r="A3263" s="169"/>
      <c r="B3263" s="219"/>
      <c r="C3263" s="219"/>
      <c r="D3263" s="170"/>
      <c r="E3263" s="170"/>
      <c r="F3263" s="171"/>
    </row>
    <row r="3264" spans="1:6" ht="15" customHeight="1">
      <c r="A3264" s="168"/>
      <c r="B3264" s="218"/>
      <c r="C3264" s="218"/>
      <c r="D3264" s="170"/>
      <c r="E3264" s="170"/>
      <c r="F3264" s="171"/>
    </row>
    <row r="3265" spans="1:6" ht="15" customHeight="1">
      <c r="A3265" s="169"/>
      <c r="B3265" s="219"/>
      <c r="C3265" s="219"/>
      <c r="D3265" s="170"/>
      <c r="E3265" s="170"/>
      <c r="F3265" s="171"/>
    </row>
    <row r="3266" spans="1:6" ht="15" customHeight="1">
      <c r="A3266" s="168"/>
      <c r="B3266" s="218"/>
      <c r="C3266" s="218"/>
      <c r="D3266" s="170"/>
      <c r="E3266" s="170"/>
      <c r="F3266" s="171"/>
    </row>
    <row r="3267" spans="1:6" ht="15" customHeight="1">
      <c r="A3267" s="169"/>
      <c r="B3267" s="219"/>
      <c r="C3267" s="219"/>
      <c r="D3267" s="170"/>
      <c r="E3267" s="170"/>
      <c r="F3267" s="171"/>
    </row>
    <row r="3268" spans="1:6" ht="15" customHeight="1">
      <c r="A3268" s="168"/>
      <c r="B3268" s="218"/>
      <c r="C3268" s="218"/>
      <c r="D3268" s="170"/>
      <c r="E3268" s="170"/>
      <c r="F3268" s="171"/>
    </row>
    <row r="3269" spans="1:6" ht="15" customHeight="1">
      <c r="A3269" s="169"/>
      <c r="B3269" s="219"/>
      <c r="C3269" s="219"/>
      <c r="D3269" s="170"/>
      <c r="E3269" s="170"/>
      <c r="F3269" s="171"/>
    </row>
    <row r="3270" spans="1:6" ht="15" customHeight="1">
      <c r="A3270" s="168"/>
      <c r="B3270" s="218"/>
      <c r="C3270" s="218"/>
      <c r="D3270" s="170"/>
      <c r="E3270" s="170"/>
      <c r="F3270" s="171"/>
    </row>
    <row r="3271" spans="1:6" ht="15" customHeight="1">
      <c r="A3271" s="169"/>
      <c r="B3271" s="219"/>
      <c r="C3271" s="219"/>
      <c r="D3271" s="170"/>
      <c r="E3271" s="170"/>
      <c r="F3271" s="171"/>
    </row>
    <row r="3272" spans="1:6" ht="15" customHeight="1">
      <c r="A3272" s="168"/>
      <c r="B3272" s="218"/>
      <c r="C3272" s="218"/>
      <c r="D3272" s="170"/>
      <c r="E3272" s="170"/>
      <c r="F3272" s="171"/>
    </row>
    <row r="3273" spans="1:6" ht="15" customHeight="1">
      <c r="A3273" s="169"/>
      <c r="B3273" s="219"/>
      <c r="C3273" s="219"/>
      <c r="D3273" s="170"/>
      <c r="E3273" s="170"/>
      <c r="F3273" s="171"/>
    </row>
    <row r="3274" spans="1:6" ht="15" customHeight="1">
      <c r="A3274" s="168"/>
      <c r="B3274" s="218"/>
      <c r="C3274" s="218"/>
      <c r="D3274" s="170"/>
      <c r="E3274" s="170"/>
      <c r="F3274" s="171"/>
    </row>
    <row r="3275" spans="1:6" ht="15" customHeight="1">
      <c r="A3275" s="169"/>
      <c r="B3275" s="219"/>
      <c r="C3275" s="219"/>
      <c r="D3275" s="170"/>
      <c r="E3275" s="170"/>
      <c r="F3275" s="171"/>
    </row>
    <row r="3276" spans="1:6" ht="15" customHeight="1">
      <c r="A3276" s="168"/>
      <c r="B3276" s="218"/>
      <c r="C3276" s="218"/>
      <c r="D3276" s="170"/>
      <c r="E3276" s="170"/>
      <c r="F3276" s="171"/>
    </row>
    <row r="3277" spans="1:6" ht="15" customHeight="1">
      <c r="A3277" s="169"/>
      <c r="B3277" s="219"/>
      <c r="C3277" s="219"/>
      <c r="D3277" s="170"/>
      <c r="E3277" s="170"/>
      <c r="F3277" s="171"/>
    </row>
    <row r="3278" spans="1:6" ht="15" customHeight="1">
      <c r="A3278" s="168"/>
      <c r="B3278" s="218"/>
      <c r="C3278" s="218"/>
      <c r="D3278" s="170"/>
      <c r="E3278" s="170"/>
      <c r="F3278" s="171"/>
    </row>
    <row r="3279" spans="1:6" ht="15" customHeight="1">
      <c r="A3279" s="169"/>
      <c r="B3279" s="219"/>
      <c r="C3279" s="219"/>
      <c r="D3279" s="170"/>
      <c r="E3279" s="170"/>
      <c r="F3279" s="171"/>
    </row>
    <row r="3280" spans="1:6" ht="15" customHeight="1">
      <c r="A3280" s="168"/>
      <c r="B3280" s="218"/>
      <c r="C3280" s="218"/>
      <c r="D3280" s="170"/>
      <c r="E3280" s="170"/>
      <c r="F3280" s="171"/>
    </row>
    <row r="3281" spans="1:6" ht="15" customHeight="1">
      <c r="A3281" s="169"/>
      <c r="B3281" s="219"/>
      <c r="C3281" s="219"/>
      <c r="D3281" s="170"/>
      <c r="E3281" s="170"/>
      <c r="F3281" s="171"/>
    </row>
    <row r="3282" spans="1:6" ht="15" customHeight="1">
      <c r="A3282" s="168"/>
      <c r="B3282" s="218"/>
      <c r="C3282" s="218"/>
      <c r="D3282" s="170"/>
      <c r="E3282" s="170"/>
      <c r="F3282" s="171"/>
    </row>
    <row r="3283" spans="1:6" ht="15" customHeight="1">
      <c r="A3283" s="169"/>
      <c r="B3283" s="219"/>
      <c r="C3283" s="219"/>
      <c r="D3283" s="170"/>
      <c r="E3283" s="170"/>
      <c r="F3283" s="171"/>
    </row>
    <row r="3284" spans="1:6" ht="15" customHeight="1">
      <c r="A3284" s="168"/>
      <c r="B3284" s="218"/>
      <c r="C3284" s="218"/>
      <c r="D3284" s="170"/>
      <c r="E3284" s="170"/>
      <c r="F3284" s="171"/>
    </row>
    <row r="3285" spans="1:6" ht="15" customHeight="1">
      <c r="A3285" s="169"/>
      <c r="B3285" s="219"/>
      <c r="C3285" s="219"/>
      <c r="D3285" s="170"/>
      <c r="E3285" s="170"/>
      <c r="F3285" s="171"/>
    </row>
    <row r="3286" spans="1:6" ht="15" customHeight="1">
      <c r="A3286" s="168"/>
      <c r="B3286" s="218"/>
      <c r="C3286" s="218"/>
      <c r="D3286" s="170"/>
      <c r="E3286" s="170"/>
      <c r="F3286" s="171"/>
    </row>
    <row r="3287" spans="1:6" ht="15" customHeight="1">
      <c r="A3287" s="169"/>
      <c r="B3287" s="219"/>
      <c r="C3287" s="219"/>
      <c r="D3287" s="170"/>
      <c r="E3287" s="170"/>
      <c r="F3287" s="171"/>
    </row>
    <row r="3288" spans="1:6" ht="15" customHeight="1">
      <c r="A3288" s="168"/>
      <c r="B3288" s="218"/>
      <c r="C3288" s="218"/>
      <c r="D3288" s="170"/>
      <c r="E3288" s="170"/>
      <c r="F3288" s="171"/>
    </row>
    <row r="3289" spans="1:6" ht="15" customHeight="1">
      <c r="A3289" s="169"/>
      <c r="B3289" s="219"/>
      <c r="C3289" s="219"/>
      <c r="D3289" s="170"/>
      <c r="E3289" s="170"/>
      <c r="F3289" s="171"/>
    </row>
    <row r="3290" spans="1:6" ht="15" customHeight="1">
      <c r="A3290" s="168"/>
      <c r="B3290" s="218"/>
      <c r="C3290" s="218"/>
      <c r="D3290" s="170"/>
      <c r="E3290" s="170"/>
      <c r="F3290" s="171"/>
    </row>
    <row r="3291" spans="1:6" ht="15" customHeight="1">
      <c r="A3291" s="169"/>
      <c r="B3291" s="219"/>
      <c r="C3291" s="219"/>
      <c r="D3291" s="170"/>
      <c r="E3291" s="170"/>
      <c r="F3291" s="171"/>
    </row>
    <row r="3292" spans="1:6" ht="15" customHeight="1">
      <c r="A3292" s="168"/>
      <c r="B3292" s="218"/>
      <c r="C3292" s="218"/>
      <c r="D3292" s="170"/>
      <c r="E3292" s="170"/>
      <c r="F3292" s="171"/>
    </row>
    <row r="3293" spans="1:6" ht="15" customHeight="1">
      <c r="A3293" s="169"/>
      <c r="B3293" s="219"/>
      <c r="C3293" s="219"/>
      <c r="D3293" s="170"/>
      <c r="E3293" s="170"/>
      <c r="F3293" s="171"/>
    </row>
    <row r="3294" spans="1:6" ht="15" customHeight="1">
      <c r="A3294" s="168"/>
      <c r="B3294" s="218"/>
      <c r="C3294" s="218"/>
      <c r="D3294" s="170"/>
      <c r="E3294" s="170"/>
      <c r="F3294" s="171"/>
    </row>
    <row r="3295" spans="1:6" ht="15" customHeight="1">
      <c r="A3295" s="169"/>
      <c r="B3295" s="219"/>
      <c r="C3295" s="219"/>
      <c r="D3295" s="170"/>
      <c r="E3295" s="170"/>
      <c r="F3295" s="171"/>
    </row>
    <row r="3296" spans="1:6" ht="15" customHeight="1">
      <c r="A3296" s="168"/>
      <c r="B3296" s="218"/>
      <c r="C3296" s="218"/>
      <c r="D3296" s="170"/>
      <c r="E3296" s="170"/>
      <c r="F3296" s="171"/>
    </row>
    <row r="3297" spans="1:6" ht="15" customHeight="1">
      <c r="A3297" s="169"/>
      <c r="B3297" s="219"/>
      <c r="C3297" s="219"/>
      <c r="D3297" s="170"/>
      <c r="E3297" s="170"/>
      <c r="F3297" s="171"/>
    </row>
    <row r="3298" spans="1:6" ht="15" customHeight="1">
      <c r="A3298" s="168"/>
      <c r="B3298" s="218"/>
      <c r="C3298" s="218"/>
      <c r="D3298" s="170"/>
      <c r="E3298" s="170"/>
      <c r="F3298" s="171"/>
    </row>
    <row r="3299" spans="1:6" ht="15" customHeight="1">
      <c r="A3299" s="169"/>
      <c r="B3299" s="219"/>
      <c r="C3299" s="219"/>
      <c r="D3299" s="170"/>
      <c r="E3299" s="170"/>
      <c r="F3299" s="171"/>
    </row>
    <row r="3300" spans="1:6" ht="15" customHeight="1">
      <c r="A3300" s="168"/>
      <c r="B3300" s="218"/>
      <c r="C3300" s="218"/>
      <c r="D3300" s="170"/>
      <c r="E3300" s="170"/>
      <c r="F3300" s="171"/>
    </row>
    <row r="3301" spans="1:6" ht="15" customHeight="1">
      <c r="A3301" s="169"/>
      <c r="B3301" s="219"/>
      <c r="C3301" s="219"/>
      <c r="D3301" s="170"/>
      <c r="E3301" s="170"/>
      <c r="F3301" s="171"/>
    </row>
    <row r="3302" spans="1:6" ht="15" customHeight="1">
      <c r="A3302" s="168"/>
      <c r="B3302" s="218"/>
      <c r="C3302" s="218"/>
      <c r="D3302" s="170"/>
      <c r="E3302" s="170"/>
      <c r="F3302" s="171"/>
    </row>
    <row r="3303" spans="1:6" ht="15" customHeight="1">
      <c r="A3303" s="169"/>
      <c r="B3303" s="219"/>
      <c r="C3303" s="219"/>
      <c r="D3303" s="170"/>
      <c r="E3303" s="170"/>
      <c r="F3303" s="171"/>
    </row>
    <row r="3304" spans="1:6" ht="15" customHeight="1">
      <c r="A3304" s="168"/>
      <c r="B3304" s="218"/>
      <c r="C3304" s="218"/>
      <c r="D3304" s="170"/>
      <c r="E3304" s="170"/>
      <c r="F3304" s="171"/>
    </row>
    <row r="3305" spans="1:6" ht="15" customHeight="1">
      <c r="A3305" s="169"/>
      <c r="B3305" s="219"/>
      <c r="C3305" s="219"/>
      <c r="D3305" s="170"/>
      <c r="E3305" s="170"/>
      <c r="F3305" s="171"/>
    </row>
    <row r="3306" spans="1:6" ht="15" customHeight="1">
      <c r="A3306" s="168"/>
      <c r="B3306" s="218"/>
      <c r="C3306" s="218"/>
      <c r="D3306" s="170"/>
      <c r="E3306" s="170"/>
      <c r="F3306" s="171"/>
    </row>
    <row r="3307" spans="1:6" ht="15" customHeight="1">
      <c r="A3307" s="169"/>
      <c r="B3307" s="219"/>
      <c r="C3307" s="219"/>
      <c r="D3307" s="170"/>
      <c r="E3307" s="170"/>
      <c r="F3307" s="171"/>
    </row>
    <row r="3308" spans="1:6" ht="15" customHeight="1">
      <c r="A3308" s="168"/>
      <c r="B3308" s="218"/>
      <c r="C3308" s="218"/>
      <c r="D3308" s="170"/>
      <c r="E3308" s="170"/>
      <c r="F3308" s="171"/>
    </row>
    <row r="3309" spans="1:6" ht="15" customHeight="1">
      <c r="A3309" s="169"/>
      <c r="B3309" s="219"/>
      <c r="C3309" s="219"/>
      <c r="D3309" s="170"/>
      <c r="E3309" s="170"/>
      <c r="F3309" s="171"/>
    </row>
    <row r="3310" spans="1:6" ht="15" customHeight="1">
      <c r="A3310" s="168"/>
      <c r="B3310" s="218"/>
      <c r="C3310" s="218"/>
      <c r="D3310" s="170"/>
      <c r="E3310" s="170"/>
      <c r="F3310" s="171"/>
    </row>
    <row r="3311" spans="1:6" ht="15" customHeight="1">
      <c r="A3311" s="169"/>
      <c r="B3311" s="219"/>
      <c r="C3311" s="219"/>
      <c r="D3311" s="170"/>
      <c r="E3311" s="170"/>
      <c r="F3311" s="171"/>
    </row>
    <row r="3312" spans="1:6" ht="15" customHeight="1">
      <c r="A3312" s="168"/>
      <c r="B3312" s="218"/>
      <c r="C3312" s="218"/>
      <c r="D3312" s="170"/>
      <c r="E3312" s="170"/>
      <c r="F3312" s="171"/>
    </row>
    <row r="3313" spans="1:6" ht="15" customHeight="1">
      <c r="A3313" s="169"/>
      <c r="B3313" s="219"/>
      <c r="C3313" s="219"/>
      <c r="D3313" s="170"/>
      <c r="E3313" s="170"/>
      <c r="F3313" s="171"/>
    </row>
    <row r="3314" spans="1:6" ht="15" customHeight="1">
      <c r="A3314" s="168"/>
      <c r="B3314" s="218"/>
      <c r="C3314" s="218"/>
      <c r="D3314" s="170"/>
      <c r="E3314" s="170"/>
      <c r="F3314" s="171"/>
    </row>
    <row r="3315" spans="1:6" ht="15" customHeight="1">
      <c r="A3315" s="169"/>
      <c r="B3315" s="219"/>
      <c r="C3315" s="219"/>
      <c r="D3315" s="170"/>
      <c r="E3315" s="170"/>
      <c r="F3315" s="171"/>
    </row>
    <row r="3316" spans="1:6" ht="15" customHeight="1">
      <c r="A3316" s="168"/>
      <c r="B3316" s="218"/>
      <c r="C3316" s="218"/>
      <c r="D3316" s="170"/>
      <c r="E3316" s="170"/>
      <c r="F3316" s="171"/>
    </row>
    <row r="3317" spans="1:6" ht="15" customHeight="1">
      <c r="A3317" s="169"/>
      <c r="B3317" s="219"/>
      <c r="C3317" s="219"/>
      <c r="D3317" s="170"/>
      <c r="E3317" s="170"/>
      <c r="F3317" s="171"/>
    </row>
    <row r="3318" spans="1:6" ht="15" customHeight="1">
      <c r="A3318" s="168"/>
      <c r="B3318" s="218"/>
      <c r="C3318" s="218"/>
      <c r="D3318" s="170"/>
      <c r="E3318" s="170"/>
      <c r="F3318" s="171"/>
    </row>
    <row r="3319" spans="1:6" ht="15" customHeight="1">
      <c r="A3319" s="169"/>
      <c r="B3319" s="219"/>
      <c r="C3319" s="219"/>
      <c r="D3319" s="170"/>
      <c r="E3319" s="170"/>
      <c r="F3319" s="171"/>
    </row>
    <row r="3320" spans="1:6" ht="15" customHeight="1">
      <c r="A3320" s="168"/>
      <c r="B3320" s="218"/>
      <c r="C3320" s="218"/>
      <c r="D3320" s="170"/>
      <c r="E3320" s="170"/>
      <c r="F3320" s="171"/>
    </row>
    <row r="3321" spans="1:6" ht="15" customHeight="1">
      <c r="A3321" s="169"/>
      <c r="B3321" s="219"/>
      <c r="C3321" s="219"/>
      <c r="D3321" s="170"/>
      <c r="E3321" s="170"/>
      <c r="F3321" s="171"/>
    </row>
    <row r="3322" spans="1:6" ht="15" customHeight="1">
      <c r="A3322" s="168"/>
      <c r="B3322" s="218"/>
      <c r="C3322" s="218"/>
      <c r="D3322" s="170"/>
      <c r="E3322" s="170"/>
      <c r="F3322" s="171"/>
    </row>
    <row r="3323" spans="1:6" ht="15" customHeight="1">
      <c r="A3323" s="169"/>
      <c r="B3323" s="219"/>
      <c r="C3323" s="219"/>
      <c r="D3323" s="170"/>
      <c r="E3323" s="170"/>
      <c r="F3323" s="171"/>
    </row>
    <row r="3324" spans="1:6" ht="15" customHeight="1">
      <c r="A3324" s="168"/>
      <c r="B3324" s="218"/>
      <c r="C3324" s="218"/>
      <c r="D3324" s="170"/>
      <c r="E3324" s="170"/>
      <c r="F3324" s="171"/>
    </row>
    <row r="3325" spans="1:6" ht="15" customHeight="1">
      <c r="A3325" s="169"/>
      <c r="B3325" s="219"/>
      <c r="C3325" s="219"/>
      <c r="D3325" s="170"/>
      <c r="E3325" s="170"/>
      <c r="F3325" s="171"/>
    </row>
    <row r="3326" spans="1:6" ht="15" customHeight="1">
      <c r="A3326" s="168"/>
      <c r="B3326" s="218"/>
      <c r="C3326" s="218"/>
      <c r="D3326" s="170"/>
      <c r="E3326" s="170"/>
      <c r="F3326" s="171"/>
    </row>
    <row r="3327" spans="1:6" ht="15" customHeight="1">
      <c r="A3327" s="169"/>
      <c r="B3327" s="219"/>
      <c r="C3327" s="219"/>
      <c r="D3327" s="170"/>
      <c r="E3327" s="170"/>
      <c r="F3327" s="171"/>
    </row>
    <row r="3328" spans="1:6" ht="15" customHeight="1">
      <c r="A3328" s="168"/>
      <c r="B3328" s="218"/>
      <c r="C3328" s="218"/>
      <c r="D3328" s="170"/>
      <c r="E3328" s="170"/>
      <c r="F3328" s="171"/>
    </row>
    <row r="3329" spans="1:6" ht="15" customHeight="1">
      <c r="A3329" s="169"/>
      <c r="B3329" s="219"/>
      <c r="C3329" s="219"/>
      <c r="D3329" s="170"/>
      <c r="E3329" s="170"/>
      <c r="F3329" s="171"/>
    </row>
    <row r="3330" spans="1:6" ht="15" customHeight="1">
      <c r="A3330" s="168"/>
      <c r="B3330" s="218"/>
      <c r="C3330" s="218"/>
      <c r="D3330" s="170"/>
      <c r="E3330" s="170"/>
      <c r="F3330" s="171"/>
    </row>
    <row r="3331" spans="1:6" ht="15" customHeight="1">
      <c r="A3331" s="169"/>
      <c r="B3331" s="219"/>
      <c r="C3331" s="219"/>
      <c r="D3331" s="170"/>
      <c r="E3331" s="170"/>
      <c r="F3331" s="171"/>
    </row>
    <row r="3332" spans="1:6" ht="15" customHeight="1">
      <c r="A3332" s="168"/>
      <c r="B3332" s="218"/>
      <c r="C3332" s="218"/>
      <c r="D3332" s="170"/>
      <c r="E3332" s="170"/>
      <c r="F3332" s="171"/>
    </row>
    <row r="3333" spans="1:6" ht="15" customHeight="1">
      <c r="A3333" s="169"/>
      <c r="B3333" s="219"/>
      <c r="C3333" s="219"/>
      <c r="D3333" s="170"/>
      <c r="E3333" s="170"/>
      <c r="F3333" s="171"/>
    </row>
    <row r="3334" spans="1:6" ht="15" customHeight="1">
      <c r="A3334" s="168"/>
      <c r="B3334" s="218"/>
      <c r="C3334" s="218"/>
      <c r="D3334" s="170"/>
      <c r="E3334" s="170"/>
      <c r="F3334" s="171"/>
    </row>
    <row r="3335" spans="1:6" ht="15" customHeight="1">
      <c r="A3335" s="169"/>
      <c r="B3335" s="219"/>
      <c r="C3335" s="219"/>
      <c r="D3335" s="170"/>
      <c r="E3335" s="170"/>
      <c r="F3335" s="171"/>
    </row>
    <row r="3336" spans="1:6" ht="15" customHeight="1">
      <c r="A3336" s="168"/>
      <c r="B3336" s="218"/>
      <c r="C3336" s="218"/>
      <c r="D3336" s="170"/>
      <c r="E3336" s="170"/>
      <c r="F3336" s="171"/>
    </row>
    <row r="3337" spans="1:6" ht="15" customHeight="1">
      <c r="A3337" s="169"/>
      <c r="B3337" s="219"/>
      <c r="C3337" s="219"/>
      <c r="D3337" s="170"/>
      <c r="E3337" s="170"/>
      <c r="F3337" s="171"/>
    </row>
    <row r="3338" spans="1:6" ht="15" customHeight="1">
      <c r="A3338" s="168"/>
      <c r="B3338" s="218"/>
      <c r="C3338" s="218"/>
      <c r="D3338" s="170"/>
      <c r="E3338" s="170"/>
      <c r="F3338" s="171"/>
    </row>
    <row r="3339" spans="1:6" ht="15" customHeight="1">
      <c r="A3339" s="169"/>
      <c r="B3339" s="219"/>
      <c r="C3339" s="219"/>
      <c r="D3339" s="170"/>
      <c r="E3339" s="170"/>
      <c r="F3339" s="171"/>
    </row>
    <row r="3340" spans="1:6" ht="15" customHeight="1">
      <c r="A3340" s="168"/>
      <c r="B3340" s="218"/>
      <c r="C3340" s="218"/>
      <c r="D3340" s="170"/>
      <c r="E3340" s="170"/>
      <c r="F3340" s="171"/>
    </row>
    <row r="3341" spans="1:6" ht="15" customHeight="1">
      <c r="A3341" s="169"/>
      <c r="B3341" s="219"/>
      <c r="C3341" s="219"/>
      <c r="D3341" s="170"/>
      <c r="E3341" s="170"/>
      <c r="F3341" s="171"/>
    </row>
    <row r="3342" spans="1:6" ht="15" customHeight="1">
      <c r="A3342" s="168"/>
      <c r="B3342" s="218"/>
      <c r="C3342" s="218"/>
      <c r="D3342" s="170"/>
      <c r="E3342" s="170"/>
      <c r="F3342" s="171"/>
    </row>
    <row r="3343" spans="1:6" ht="15" customHeight="1">
      <c r="A3343" s="169"/>
      <c r="B3343" s="219"/>
      <c r="C3343" s="219"/>
      <c r="D3343" s="170"/>
      <c r="E3343" s="170"/>
      <c r="F3343" s="171"/>
    </row>
    <row r="3344" spans="1:6" ht="15" customHeight="1">
      <c r="A3344" s="168"/>
      <c r="B3344" s="218"/>
      <c r="C3344" s="218"/>
      <c r="D3344" s="170"/>
      <c r="E3344" s="170"/>
      <c r="F3344" s="171"/>
    </row>
    <row r="3345" spans="1:6" ht="15" customHeight="1">
      <c r="A3345" s="169"/>
      <c r="B3345" s="219"/>
      <c r="C3345" s="219"/>
      <c r="D3345" s="170"/>
      <c r="E3345" s="170"/>
      <c r="F3345" s="171"/>
    </row>
    <row r="3346" spans="1:6" ht="15" customHeight="1">
      <c r="A3346" s="168"/>
      <c r="B3346" s="218"/>
      <c r="C3346" s="218"/>
      <c r="D3346" s="170"/>
      <c r="E3346" s="170"/>
      <c r="F3346" s="171"/>
    </row>
    <row r="3347" spans="1:6" ht="15" customHeight="1">
      <c r="A3347" s="169"/>
      <c r="B3347" s="219"/>
      <c r="C3347" s="219"/>
      <c r="D3347" s="170"/>
      <c r="E3347" s="170"/>
      <c r="F3347" s="171"/>
    </row>
    <row r="3348" spans="1:6" ht="15" customHeight="1">
      <c r="A3348" s="168"/>
      <c r="B3348" s="218"/>
      <c r="C3348" s="218"/>
      <c r="D3348" s="170"/>
      <c r="E3348" s="170"/>
      <c r="F3348" s="171"/>
    </row>
    <row r="3349" spans="1:6" ht="15" customHeight="1">
      <c r="A3349" s="169"/>
      <c r="B3349" s="219"/>
      <c r="C3349" s="219"/>
      <c r="D3349" s="170"/>
      <c r="E3349" s="170"/>
      <c r="F3349" s="171"/>
    </row>
    <row r="3350" spans="1:6" ht="15" customHeight="1">
      <c r="A3350" s="168"/>
      <c r="B3350" s="218"/>
      <c r="C3350" s="218"/>
      <c r="D3350" s="170"/>
      <c r="E3350" s="170"/>
      <c r="F3350" s="171"/>
    </row>
    <row r="3351" spans="1:6" ht="15" customHeight="1">
      <c r="A3351" s="169"/>
      <c r="B3351" s="219"/>
      <c r="C3351" s="219"/>
      <c r="D3351" s="170"/>
      <c r="E3351" s="170"/>
      <c r="F3351" s="171"/>
    </row>
    <row r="3352" spans="1:6" ht="15" customHeight="1">
      <c r="A3352" s="168"/>
      <c r="B3352" s="218"/>
      <c r="C3352" s="218"/>
      <c r="D3352" s="170"/>
      <c r="E3352" s="170"/>
      <c r="F3352" s="171"/>
    </row>
    <row r="3353" spans="1:6" ht="15" customHeight="1">
      <c r="A3353" s="169"/>
      <c r="B3353" s="219"/>
      <c r="C3353" s="219"/>
      <c r="D3353" s="170"/>
      <c r="E3353" s="170"/>
      <c r="F3353" s="171"/>
    </row>
    <row r="3354" spans="1:6" ht="15" customHeight="1">
      <c r="A3354" s="168"/>
      <c r="B3354" s="218"/>
      <c r="C3354" s="218"/>
      <c r="D3354" s="170"/>
      <c r="E3354" s="170"/>
      <c r="F3354" s="171"/>
    </row>
    <row r="3355" spans="1:6" ht="15" customHeight="1">
      <c r="A3355" s="169"/>
      <c r="B3355" s="219"/>
      <c r="C3355" s="219"/>
      <c r="D3355" s="170"/>
      <c r="E3355" s="170"/>
      <c r="F3355" s="171"/>
    </row>
    <row r="3356" spans="1:6" ht="15" customHeight="1">
      <c r="A3356" s="168"/>
      <c r="B3356" s="218"/>
      <c r="C3356" s="218"/>
      <c r="D3356" s="170"/>
      <c r="E3356" s="170"/>
      <c r="F3356" s="171"/>
    </row>
    <row r="3357" spans="1:6" ht="15" customHeight="1">
      <c r="A3357" s="169"/>
      <c r="B3357" s="219"/>
      <c r="C3357" s="219"/>
      <c r="D3357" s="170"/>
      <c r="E3357" s="170"/>
      <c r="F3357" s="171"/>
    </row>
    <row r="3358" spans="1:6" ht="15" customHeight="1">
      <c r="A3358" s="168"/>
      <c r="B3358" s="218"/>
      <c r="C3358" s="218"/>
      <c r="D3358" s="170"/>
      <c r="E3358" s="170"/>
      <c r="F3358" s="171"/>
    </row>
    <row r="3359" spans="1:6" ht="15" customHeight="1">
      <c r="A3359" s="169"/>
      <c r="B3359" s="219"/>
      <c r="C3359" s="219"/>
      <c r="D3359" s="170"/>
      <c r="E3359" s="170"/>
      <c r="F3359" s="171"/>
    </row>
    <row r="3360" spans="1:6" ht="15" customHeight="1">
      <c r="A3360" s="168"/>
      <c r="B3360" s="218"/>
      <c r="C3360" s="218"/>
      <c r="D3360" s="170"/>
      <c r="E3360" s="170"/>
      <c r="F3360" s="171"/>
    </row>
    <row r="3361" spans="1:6" ht="15" customHeight="1">
      <c r="A3361" s="169"/>
      <c r="B3361" s="219"/>
      <c r="C3361" s="219"/>
      <c r="D3361" s="170"/>
      <c r="E3361" s="170"/>
      <c r="F3361" s="171"/>
    </row>
    <row r="3362" spans="1:6" ht="15" customHeight="1">
      <c r="A3362" s="168"/>
      <c r="B3362" s="218"/>
      <c r="C3362" s="218"/>
      <c r="D3362" s="170"/>
      <c r="E3362" s="170"/>
      <c r="F3362" s="171"/>
    </row>
    <row r="3363" spans="1:6" ht="15" customHeight="1">
      <c r="A3363" s="169"/>
      <c r="B3363" s="219"/>
      <c r="C3363" s="219"/>
      <c r="D3363" s="170"/>
      <c r="E3363" s="170"/>
      <c r="F3363" s="171"/>
    </row>
    <row r="3364" spans="1:6" ht="15" customHeight="1">
      <c r="A3364" s="168"/>
      <c r="B3364" s="218"/>
      <c r="C3364" s="218"/>
      <c r="D3364" s="170"/>
      <c r="E3364" s="170"/>
      <c r="F3364" s="171"/>
    </row>
    <row r="3365" spans="1:6" ht="15" customHeight="1">
      <c r="A3365" s="169"/>
      <c r="B3365" s="219"/>
      <c r="C3365" s="219"/>
      <c r="D3365" s="170"/>
      <c r="E3365" s="170"/>
      <c r="F3365" s="171"/>
    </row>
    <row r="3366" spans="1:6" ht="15" customHeight="1">
      <c r="A3366" s="168"/>
      <c r="B3366" s="218"/>
      <c r="C3366" s="218"/>
      <c r="D3366" s="170"/>
      <c r="E3366" s="170"/>
      <c r="F3366" s="171"/>
    </row>
    <row r="3367" spans="1:6" ht="15" customHeight="1">
      <c r="A3367" s="169"/>
      <c r="B3367" s="219"/>
      <c r="C3367" s="219"/>
      <c r="D3367" s="170"/>
      <c r="E3367" s="170"/>
      <c r="F3367" s="171"/>
    </row>
    <row r="3368" spans="1:6" ht="15" customHeight="1">
      <c r="A3368" s="168"/>
      <c r="B3368" s="218"/>
      <c r="C3368" s="218"/>
      <c r="D3368" s="170"/>
      <c r="E3368" s="170"/>
      <c r="F3368" s="171"/>
    </row>
    <row r="3369" spans="1:6" ht="15" customHeight="1">
      <c r="A3369" s="169"/>
      <c r="B3369" s="219"/>
      <c r="C3369" s="219"/>
      <c r="D3369" s="170"/>
      <c r="E3369" s="170"/>
      <c r="F3369" s="171"/>
    </row>
    <row r="3370" spans="1:6" ht="15" customHeight="1">
      <c r="A3370" s="168"/>
      <c r="B3370" s="218"/>
      <c r="C3370" s="218"/>
      <c r="D3370" s="170"/>
      <c r="E3370" s="170"/>
      <c r="F3370" s="171"/>
    </row>
    <row r="3371" spans="1:6" ht="15" customHeight="1">
      <c r="A3371" s="169"/>
      <c r="B3371" s="219"/>
      <c r="C3371" s="219"/>
      <c r="D3371" s="170"/>
      <c r="E3371" s="170"/>
      <c r="F3371" s="171"/>
    </row>
    <row r="3372" spans="1:6" ht="15" customHeight="1">
      <c r="A3372" s="168"/>
      <c r="B3372" s="218"/>
      <c r="C3372" s="218"/>
      <c r="D3372" s="170"/>
      <c r="E3372" s="170"/>
      <c r="F3372" s="171"/>
    </row>
    <row r="3373" spans="1:6" ht="15" customHeight="1">
      <c r="A3373" s="169"/>
      <c r="B3373" s="219"/>
      <c r="C3373" s="219"/>
      <c r="D3373" s="170"/>
      <c r="E3373" s="170"/>
      <c r="F3373" s="171"/>
    </row>
    <row r="3374" spans="1:6" ht="15" customHeight="1">
      <c r="A3374" s="168"/>
      <c r="B3374" s="218"/>
      <c r="C3374" s="218"/>
      <c r="D3374" s="170"/>
      <c r="E3374" s="170"/>
      <c r="F3374" s="171"/>
    </row>
    <row r="3375" spans="1:6" ht="15" customHeight="1">
      <c r="A3375" s="169"/>
      <c r="B3375" s="219"/>
      <c r="C3375" s="219"/>
      <c r="D3375" s="170"/>
      <c r="E3375" s="170"/>
      <c r="F3375" s="171"/>
    </row>
    <row r="3376" spans="1:6" ht="15" customHeight="1">
      <c r="A3376" s="168"/>
      <c r="B3376" s="218"/>
      <c r="C3376" s="218"/>
      <c r="D3376" s="170"/>
      <c r="E3376" s="170"/>
      <c r="F3376" s="171"/>
    </row>
    <row r="3377" spans="1:6" ht="15" customHeight="1">
      <c r="A3377" s="169"/>
      <c r="B3377" s="219"/>
      <c r="C3377" s="219"/>
      <c r="D3377" s="170"/>
      <c r="E3377" s="170"/>
      <c r="F3377" s="171"/>
    </row>
    <row r="3378" spans="1:6" ht="15" customHeight="1">
      <c r="A3378" s="168"/>
      <c r="B3378" s="218"/>
      <c r="C3378" s="218"/>
      <c r="D3378" s="170"/>
      <c r="E3378" s="170"/>
      <c r="F3378" s="171"/>
    </row>
    <row r="3379" spans="1:6" ht="15" customHeight="1">
      <c r="A3379" s="169"/>
      <c r="B3379" s="219"/>
      <c r="C3379" s="219"/>
      <c r="D3379" s="170"/>
      <c r="E3379" s="170"/>
      <c r="F3379" s="171"/>
    </row>
    <row r="3380" spans="1:6" ht="15" customHeight="1">
      <c r="A3380" s="168"/>
      <c r="B3380" s="218"/>
      <c r="C3380" s="218"/>
      <c r="D3380" s="170"/>
      <c r="E3380" s="170"/>
      <c r="F3380" s="171"/>
    </row>
    <row r="3381" spans="1:6" ht="15" customHeight="1">
      <c r="A3381" s="169"/>
      <c r="B3381" s="219"/>
      <c r="C3381" s="219"/>
      <c r="D3381" s="170"/>
      <c r="E3381" s="170"/>
      <c r="F3381" s="171"/>
    </row>
    <row r="3382" spans="1:6" ht="15" customHeight="1">
      <c r="A3382" s="168"/>
      <c r="B3382" s="218"/>
      <c r="C3382" s="218"/>
      <c r="D3382" s="170"/>
      <c r="E3382" s="170"/>
      <c r="F3382" s="171"/>
    </row>
    <row r="3383" spans="1:6" ht="15" customHeight="1">
      <c r="A3383" s="169"/>
      <c r="B3383" s="219"/>
      <c r="C3383" s="219"/>
      <c r="D3383" s="170"/>
      <c r="E3383" s="170"/>
      <c r="F3383" s="171"/>
    </row>
    <row r="3384" spans="1:6" ht="15" customHeight="1">
      <c r="A3384" s="168"/>
      <c r="B3384" s="218"/>
      <c r="C3384" s="218"/>
      <c r="D3384" s="170"/>
      <c r="E3384" s="170"/>
      <c r="F3384" s="171"/>
    </row>
    <row r="3385" spans="1:6" ht="15" customHeight="1">
      <c r="A3385" s="169"/>
      <c r="B3385" s="219"/>
      <c r="C3385" s="219"/>
      <c r="D3385" s="170"/>
      <c r="E3385" s="170"/>
      <c r="F3385" s="171"/>
    </row>
    <row r="3386" spans="1:6" ht="15" customHeight="1">
      <c r="A3386" s="168"/>
      <c r="B3386" s="218"/>
      <c r="C3386" s="218"/>
      <c r="D3386" s="170"/>
      <c r="E3386" s="170"/>
      <c r="F3386" s="171"/>
    </row>
    <row r="3387" spans="1:6" ht="15" customHeight="1">
      <c r="A3387" s="169"/>
      <c r="B3387" s="219"/>
      <c r="C3387" s="219"/>
      <c r="D3387" s="170"/>
      <c r="E3387" s="170"/>
      <c r="F3387" s="171"/>
    </row>
    <row r="3388" spans="1:6" ht="15" customHeight="1">
      <c r="A3388" s="168"/>
      <c r="B3388" s="218"/>
      <c r="C3388" s="218"/>
      <c r="D3388" s="170"/>
      <c r="E3388" s="170"/>
      <c r="F3388" s="171"/>
    </row>
    <row r="3389" spans="1:6" ht="15" customHeight="1">
      <c r="A3389" s="169"/>
      <c r="B3389" s="219"/>
      <c r="C3389" s="219"/>
      <c r="D3389" s="170"/>
      <c r="E3389" s="170"/>
      <c r="F3389" s="171"/>
    </row>
    <row r="3390" spans="1:6" ht="15" customHeight="1">
      <c r="A3390" s="168"/>
      <c r="B3390" s="218"/>
      <c r="C3390" s="218"/>
      <c r="D3390" s="170"/>
      <c r="E3390" s="170"/>
      <c r="F3390" s="171"/>
    </row>
    <row r="3391" spans="1:6" ht="15" customHeight="1">
      <c r="A3391" s="169"/>
      <c r="B3391" s="219"/>
      <c r="C3391" s="219"/>
      <c r="D3391" s="170"/>
      <c r="E3391" s="170"/>
      <c r="F3391" s="171"/>
    </row>
    <row r="3392" spans="1:6" ht="15" customHeight="1">
      <c r="A3392" s="168"/>
      <c r="B3392" s="218"/>
      <c r="C3392" s="218"/>
      <c r="D3392" s="170"/>
      <c r="E3392" s="170"/>
      <c r="F3392" s="171"/>
    </row>
    <row r="3393" spans="1:6" ht="15" customHeight="1">
      <c r="A3393" s="169"/>
      <c r="B3393" s="219"/>
      <c r="C3393" s="219"/>
      <c r="D3393" s="170"/>
      <c r="E3393" s="170"/>
      <c r="F3393" s="171"/>
    </row>
    <row r="3394" spans="1:6" ht="15" customHeight="1">
      <c r="A3394" s="168"/>
      <c r="B3394" s="218"/>
      <c r="C3394" s="218"/>
      <c r="D3394" s="170"/>
      <c r="E3394" s="170"/>
      <c r="F3394" s="171"/>
    </row>
    <row r="3395" spans="1:6" ht="15" customHeight="1">
      <c r="A3395" s="169"/>
      <c r="B3395" s="219"/>
      <c r="C3395" s="219"/>
      <c r="D3395" s="170"/>
      <c r="E3395" s="170"/>
      <c r="F3395" s="171"/>
    </row>
    <row r="3396" spans="1:6" ht="15" customHeight="1">
      <c r="A3396" s="168"/>
      <c r="B3396" s="218"/>
      <c r="C3396" s="218"/>
      <c r="D3396" s="170"/>
      <c r="E3396" s="170"/>
      <c r="F3396" s="171"/>
    </row>
    <row r="3397" spans="1:6" ht="15" customHeight="1">
      <c r="A3397" s="169"/>
      <c r="B3397" s="219"/>
      <c r="C3397" s="219"/>
      <c r="D3397" s="170"/>
      <c r="E3397" s="170"/>
      <c r="F3397" s="171"/>
    </row>
    <row r="3398" spans="1:6" ht="15" customHeight="1">
      <c r="A3398" s="168"/>
      <c r="B3398" s="218"/>
      <c r="C3398" s="218"/>
      <c r="D3398" s="170"/>
      <c r="E3398" s="170"/>
      <c r="F3398" s="171"/>
    </row>
    <row r="3399" spans="1:6" ht="15" customHeight="1">
      <c r="A3399" s="169"/>
      <c r="B3399" s="219"/>
      <c r="C3399" s="219"/>
      <c r="D3399" s="170"/>
      <c r="E3399" s="170"/>
      <c r="F3399" s="171"/>
    </row>
    <row r="3400" spans="1:6" ht="15" customHeight="1">
      <c r="A3400" s="168"/>
      <c r="B3400" s="218"/>
      <c r="C3400" s="218"/>
      <c r="D3400" s="170"/>
      <c r="E3400" s="170"/>
      <c r="F3400" s="171"/>
    </row>
    <row r="3401" spans="1:6" ht="15" customHeight="1">
      <c r="A3401" s="169"/>
      <c r="B3401" s="219"/>
      <c r="C3401" s="219"/>
      <c r="D3401" s="170"/>
      <c r="E3401" s="170"/>
      <c r="F3401" s="171"/>
    </row>
    <row r="3402" spans="1:6" ht="15" customHeight="1">
      <c r="A3402" s="168"/>
      <c r="B3402" s="218"/>
      <c r="C3402" s="218"/>
      <c r="D3402" s="170"/>
      <c r="E3402" s="170"/>
      <c r="F3402" s="171"/>
    </row>
    <row r="3403" spans="1:6" ht="15" customHeight="1">
      <c r="A3403" s="169"/>
      <c r="B3403" s="219"/>
      <c r="C3403" s="219"/>
      <c r="D3403" s="170"/>
      <c r="E3403" s="170"/>
      <c r="F3403" s="171"/>
    </row>
    <row r="3404" spans="1:6" ht="15" customHeight="1">
      <c r="A3404" s="168"/>
      <c r="B3404" s="218"/>
      <c r="C3404" s="218"/>
      <c r="D3404" s="170"/>
      <c r="E3404" s="170"/>
      <c r="F3404" s="171"/>
    </row>
    <row r="3405" spans="1:6" ht="15" customHeight="1">
      <c r="A3405" s="169"/>
      <c r="B3405" s="219"/>
      <c r="C3405" s="219"/>
      <c r="D3405" s="170"/>
      <c r="E3405" s="170"/>
      <c r="F3405" s="171"/>
    </row>
    <row r="3406" spans="1:6" ht="15" customHeight="1">
      <c r="A3406" s="168"/>
      <c r="B3406" s="218"/>
      <c r="C3406" s="218"/>
      <c r="D3406" s="170"/>
      <c r="E3406" s="170"/>
      <c r="F3406" s="171"/>
    </row>
    <row r="3407" spans="1:6" ht="15" customHeight="1">
      <c r="A3407" s="169"/>
      <c r="B3407" s="219"/>
      <c r="C3407" s="219"/>
      <c r="D3407" s="170"/>
      <c r="E3407" s="170"/>
      <c r="F3407" s="171"/>
    </row>
    <row r="3408" spans="1:6" ht="15" customHeight="1">
      <c r="A3408" s="168"/>
      <c r="B3408" s="218"/>
      <c r="C3408" s="218"/>
      <c r="D3408" s="170"/>
      <c r="E3408" s="170"/>
      <c r="F3408" s="171"/>
    </row>
    <row r="3409" spans="1:6" ht="15" customHeight="1">
      <c r="A3409" s="169"/>
      <c r="B3409" s="219"/>
      <c r="C3409" s="219"/>
      <c r="D3409" s="170"/>
      <c r="E3409" s="170"/>
      <c r="F3409" s="171"/>
    </row>
    <row r="3410" spans="1:6" ht="15" customHeight="1">
      <c r="A3410" s="168"/>
      <c r="B3410" s="218"/>
      <c r="C3410" s="218"/>
      <c r="D3410" s="170"/>
      <c r="E3410" s="170"/>
      <c r="F3410" s="171"/>
    </row>
    <row r="3411" spans="1:6" ht="15" customHeight="1">
      <c r="A3411" s="169"/>
      <c r="B3411" s="219"/>
      <c r="C3411" s="219"/>
      <c r="D3411" s="170"/>
      <c r="E3411" s="170"/>
      <c r="F3411" s="171"/>
    </row>
    <row r="3412" spans="1:6" ht="15" customHeight="1">
      <c r="A3412" s="168"/>
      <c r="B3412" s="218"/>
      <c r="C3412" s="218"/>
      <c r="D3412" s="170"/>
      <c r="E3412" s="170"/>
      <c r="F3412" s="171"/>
    </row>
    <row r="3413" spans="1:6" ht="15" customHeight="1">
      <c r="A3413" s="169"/>
      <c r="B3413" s="219"/>
      <c r="C3413" s="219"/>
      <c r="D3413" s="170"/>
      <c r="E3413" s="170"/>
      <c r="F3413" s="171"/>
    </row>
    <row r="3414" spans="1:6" ht="15" customHeight="1">
      <c r="A3414" s="168"/>
      <c r="B3414" s="218"/>
      <c r="C3414" s="218"/>
      <c r="D3414" s="170"/>
      <c r="E3414" s="170"/>
      <c r="F3414" s="171"/>
    </row>
    <row r="3415" spans="1:6" ht="15" customHeight="1">
      <c r="A3415" s="169"/>
      <c r="B3415" s="219"/>
      <c r="C3415" s="219"/>
      <c r="D3415" s="170"/>
      <c r="E3415" s="170"/>
      <c r="F3415" s="171"/>
    </row>
    <row r="3416" spans="1:6" ht="15" customHeight="1">
      <c r="A3416" s="168"/>
      <c r="B3416" s="218"/>
      <c r="C3416" s="218"/>
      <c r="D3416" s="170"/>
      <c r="E3416" s="170"/>
      <c r="F3416" s="171"/>
    </row>
    <row r="3417" spans="1:6" ht="15" customHeight="1">
      <c r="A3417" s="169"/>
      <c r="B3417" s="219"/>
      <c r="C3417" s="219"/>
      <c r="D3417" s="170"/>
      <c r="E3417" s="170"/>
      <c r="F3417" s="171"/>
    </row>
    <row r="3418" spans="1:6" ht="15" customHeight="1">
      <c r="A3418" s="168"/>
      <c r="B3418" s="218"/>
      <c r="C3418" s="218"/>
      <c r="D3418" s="170"/>
      <c r="E3418" s="170"/>
      <c r="F3418" s="171"/>
    </row>
    <row r="3419" spans="1:6" ht="15" customHeight="1">
      <c r="A3419" s="169"/>
      <c r="B3419" s="219"/>
      <c r="C3419" s="219"/>
      <c r="D3419" s="170"/>
      <c r="E3419" s="170"/>
      <c r="F3419" s="171"/>
    </row>
    <row r="3420" spans="1:6" ht="15" customHeight="1">
      <c r="A3420" s="168"/>
      <c r="B3420" s="218"/>
      <c r="C3420" s="218"/>
      <c r="D3420" s="170"/>
      <c r="E3420" s="170"/>
      <c r="F3420" s="171"/>
    </row>
    <row r="3421" spans="1:6" ht="15" customHeight="1">
      <c r="A3421" s="169"/>
      <c r="B3421" s="219"/>
      <c r="C3421" s="219"/>
      <c r="D3421" s="170"/>
      <c r="E3421" s="170"/>
      <c r="F3421" s="171"/>
    </row>
    <row r="3422" spans="1:6" ht="15" customHeight="1">
      <c r="A3422" s="168"/>
      <c r="B3422" s="218"/>
      <c r="C3422" s="218"/>
      <c r="D3422" s="170"/>
      <c r="E3422" s="170"/>
      <c r="F3422" s="171"/>
    </row>
    <row r="3423" spans="1:6" ht="15" customHeight="1">
      <c r="A3423" s="169"/>
      <c r="B3423" s="219"/>
      <c r="C3423" s="219"/>
      <c r="D3423" s="170"/>
      <c r="E3423" s="170"/>
      <c r="F3423" s="171"/>
    </row>
    <row r="3424" spans="1:6" ht="15" customHeight="1">
      <c r="A3424" s="168"/>
      <c r="B3424" s="218"/>
      <c r="C3424" s="218"/>
      <c r="D3424" s="170"/>
      <c r="E3424" s="170"/>
      <c r="F3424" s="171"/>
    </row>
    <row r="3425" spans="1:6" ht="15" customHeight="1">
      <c r="A3425" s="169"/>
      <c r="B3425" s="219"/>
      <c r="C3425" s="219"/>
      <c r="D3425" s="170"/>
      <c r="E3425" s="170"/>
      <c r="F3425" s="171"/>
    </row>
    <row r="3426" spans="1:6" ht="15" customHeight="1">
      <c r="A3426" s="168"/>
      <c r="B3426" s="218"/>
      <c r="C3426" s="218"/>
      <c r="D3426" s="170"/>
      <c r="E3426" s="170"/>
      <c r="F3426" s="171"/>
    </row>
    <row r="3427" spans="1:6" ht="15" customHeight="1">
      <c r="A3427" s="169"/>
      <c r="B3427" s="219"/>
      <c r="C3427" s="219"/>
      <c r="D3427" s="170"/>
      <c r="E3427" s="170"/>
      <c r="F3427" s="171"/>
    </row>
    <row r="3428" spans="1:6" ht="15" customHeight="1">
      <c r="A3428" s="168"/>
      <c r="B3428" s="218"/>
      <c r="C3428" s="218"/>
      <c r="D3428" s="170"/>
      <c r="E3428" s="170"/>
      <c r="F3428" s="171"/>
    </row>
    <row r="3429" spans="1:6" ht="15" customHeight="1">
      <c r="A3429" s="169"/>
      <c r="B3429" s="219"/>
      <c r="C3429" s="219"/>
      <c r="D3429" s="170"/>
      <c r="E3429" s="170"/>
      <c r="F3429" s="171"/>
    </row>
    <row r="3430" spans="1:6" ht="15" customHeight="1">
      <c r="A3430" s="168"/>
      <c r="B3430" s="218"/>
      <c r="C3430" s="218"/>
      <c r="D3430" s="170"/>
      <c r="E3430" s="170"/>
      <c r="F3430" s="171"/>
    </row>
    <row r="3431" spans="1:6" ht="15" customHeight="1">
      <c r="A3431" s="169"/>
      <c r="B3431" s="219"/>
      <c r="C3431" s="219"/>
      <c r="D3431" s="170"/>
      <c r="E3431" s="170"/>
      <c r="F3431" s="171"/>
    </row>
    <row r="3432" spans="1:6" ht="15" customHeight="1">
      <c r="A3432" s="168"/>
      <c r="B3432" s="218"/>
      <c r="C3432" s="218"/>
      <c r="D3432" s="170"/>
      <c r="E3432" s="170"/>
      <c r="F3432" s="171"/>
    </row>
    <row r="3433" spans="1:6" ht="15" customHeight="1">
      <c r="A3433" s="169"/>
      <c r="B3433" s="219"/>
      <c r="C3433" s="219"/>
      <c r="D3433" s="170"/>
      <c r="E3433" s="170"/>
      <c r="F3433" s="171"/>
    </row>
    <row r="3434" spans="1:6" ht="15" customHeight="1">
      <c r="A3434" s="168"/>
      <c r="B3434" s="218"/>
      <c r="C3434" s="218"/>
      <c r="D3434" s="170"/>
      <c r="E3434" s="170"/>
      <c r="F3434" s="171"/>
    </row>
    <row r="3435" spans="1:6" ht="15" customHeight="1">
      <c r="A3435" s="169"/>
      <c r="B3435" s="219"/>
      <c r="C3435" s="219"/>
      <c r="D3435" s="170"/>
      <c r="E3435" s="170"/>
      <c r="F3435" s="171"/>
    </row>
    <row r="3436" spans="1:6" ht="15" customHeight="1">
      <c r="A3436" s="168"/>
      <c r="B3436" s="218"/>
      <c r="C3436" s="218"/>
      <c r="D3436" s="170"/>
      <c r="E3436" s="170"/>
      <c r="F3436" s="171"/>
    </row>
    <row r="3437" spans="1:6" ht="15" customHeight="1">
      <c r="A3437" s="169"/>
      <c r="B3437" s="219"/>
      <c r="C3437" s="219"/>
      <c r="D3437" s="170"/>
      <c r="E3437" s="170"/>
      <c r="F3437" s="171"/>
    </row>
    <row r="3438" spans="1:6" ht="15" customHeight="1">
      <c r="A3438" s="168"/>
      <c r="B3438" s="218"/>
      <c r="C3438" s="218"/>
      <c r="D3438" s="170"/>
      <c r="E3438" s="170"/>
      <c r="F3438" s="171"/>
    </row>
    <row r="3439" spans="1:6" ht="15" customHeight="1">
      <c r="A3439" s="169"/>
      <c r="B3439" s="219"/>
      <c r="C3439" s="219"/>
      <c r="D3439" s="170"/>
      <c r="E3439" s="170"/>
      <c r="F3439" s="171"/>
    </row>
    <row r="3440" spans="1:6" ht="15" customHeight="1">
      <c r="A3440" s="168"/>
      <c r="B3440" s="218"/>
      <c r="C3440" s="218"/>
      <c r="D3440" s="170"/>
      <c r="E3440" s="170"/>
      <c r="F3440" s="171"/>
    </row>
    <row r="3441" spans="1:6" ht="15" customHeight="1">
      <c r="A3441" s="169"/>
      <c r="B3441" s="219"/>
      <c r="C3441" s="219"/>
      <c r="D3441" s="170"/>
      <c r="E3441" s="170"/>
      <c r="F3441" s="171"/>
    </row>
    <row r="3442" spans="1:6" ht="15" customHeight="1">
      <c r="A3442" s="168"/>
      <c r="B3442" s="218"/>
      <c r="C3442" s="218"/>
      <c r="D3442" s="170"/>
      <c r="E3442" s="170"/>
      <c r="F3442" s="171"/>
    </row>
    <row r="3443" spans="1:6" ht="15" customHeight="1">
      <c r="A3443" s="169"/>
      <c r="B3443" s="219"/>
      <c r="C3443" s="219"/>
      <c r="D3443" s="170"/>
      <c r="E3443" s="170"/>
      <c r="F3443" s="171"/>
    </row>
    <row r="3444" spans="1:6" ht="15" customHeight="1">
      <c r="A3444" s="168"/>
      <c r="B3444" s="218"/>
      <c r="C3444" s="218"/>
      <c r="D3444" s="170"/>
      <c r="E3444" s="170"/>
      <c r="F3444" s="171"/>
    </row>
    <row r="3445" spans="1:6" ht="15" customHeight="1">
      <c r="A3445" s="169"/>
      <c r="B3445" s="219"/>
      <c r="C3445" s="219"/>
      <c r="D3445" s="170"/>
      <c r="E3445" s="170"/>
      <c r="F3445" s="171"/>
    </row>
    <row r="3446" spans="1:6" ht="15" customHeight="1">
      <c r="A3446" s="168"/>
      <c r="B3446" s="218"/>
      <c r="C3446" s="218"/>
      <c r="D3446" s="170"/>
      <c r="E3446" s="170"/>
      <c r="F3446" s="171"/>
    </row>
    <row r="3447" spans="1:6" ht="15" customHeight="1">
      <c r="A3447" s="169"/>
      <c r="B3447" s="219"/>
      <c r="C3447" s="219"/>
      <c r="D3447" s="170"/>
      <c r="E3447" s="170"/>
      <c r="F3447" s="171"/>
    </row>
    <row r="3448" spans="1:6" ht="15" customHeight="1">
      <c r="A3448" s="168"/>
      <c r="B3448" s="218"/>
      <c r="C3448" s="218"/>
      <c r="D3448" s="170"/>
      <c r="E3448" s="170"/>
      <c r="F3448" s="171"/>
    </row>
    <row r="3449" spans="1:6" ht="15" customHeight="1">
      <c r="A3449" s="169"/>
      <c r="B3449" s="219"/>
      <c r="C3449" s="219"/>
      <c r="D3449" s="170"/>
      <c r="E3449" s="170"/>
      <c r="F3449" s="171"/>
    </row>
    <row r="3450" spans="1:6" ht="15" customHeight="1">
      <c r="A3450" s="168"/>
      <c r="B3450" s="218"/>
      <c r="C3450" s="218"/>
      <c r="D3450" s="170"/>
      <c r="E3450" s="170"/>
      <c r="F3450" s="171"/>
    </row>
    <row r="3451" spans="1:6" ht="15" customHeight="1">
      <c r="A3451" s="169"/>
      <c r="B3451" s="219"/>
      <c r="C3451" s="219"/>
      <c r="D3451" s="170"/>
      <c r="E3451" s="170"/>
      <c r="F3451" s="171"/>
    </row>
    <row r="3452" spans="1:6" ht="15" customHeight="1">
      <c r="A3452" s="168"/>
      <c r="B3452" s="218"/>
      <c r="C3452" s="218"/>
      <c r="D3452" s="170"/>
      <c r="E3452" s="170"/>
      <c r="F3452" s="171"/>
    </row>
    <row r="3453" spans="1:6" ht="15" customHeight="1">
      <c r="A3453" s="169"/>
      <c r="B3453" s="219"/>
      <c r="C3453" s="219"/>
      <c r="D3453" s="170"/>
      <c r="E3453" s="170"/>
      <c r="F3453" s="171"/>
    </row>
    <row r="3454" spans="1:6" ht="15" customHeight="1">
      <c r="A3454" s="168"/>
      <c r="B3454" s="218"/>
      <c r="C3454" s="218"/>
      <c r="D3454" s="170"/>
      <c r="E3454" s="170"/>
      <c r="F3454" s="171"/>
    </row>
    <row r="3455" spans="1:6" ht="15" customHeight="1">
      <c r="A3455" s="169"/>
      <c r="B3455" s="219"/>
      <c r="C3455" s="219"/>
      <c r="D3455" s="170"/>
      <c r="E3455" s="170"/>
      <c r="F3455" s="171"/>
    </row>
    <row r="3456" spans="1:6" ht="15" customHeight="1">
      <c r="A3456" s="168"/>
      <c r="B3456" s="218"/>
      <c r="C3456" s="218"/>
      <c r="D3456" s="170"/>
      <c r="E3456" s="170"/>
      <c r="F3456" s="171"/>
    </row>
    <row r="3457" spans="1:6" ht="15" customHeight="1">
      <c r="A3457" s="169"/>
      <c r="B3457" s="219"/>
      <c r="C3457" s="219"/>
      <c r="D3457" s="170"/>
      <c r="E3457" s="170"/>
      <c r="F3457" s="171"/>
    </row>
    <row r="3458" spans="1:6" ht="15" customHeight="1">
      <c r="A3458" s="168"/>
      <c r="B3458" s="218"/>
      <c r="C3458" s="218"/>
      <c r="D3458" s="170"/>
      <c r="E3458" s="170"/>
      <c r="F3458" s="171"/>
    </row>
    <row r="3459" spans="1:6" ht="15" customHeight="1">
      <c r="A3459" s="169"/>
      <c r="B3459" s="219"/>
      <c r="C3459" s="219"/>
      <c r="D3459" s="170"/>
      <c r="E3459" s="170"/>
      <c r="F3459" s="171"/>
    </row>
    <row r="3460" spans="1:6" ht="15" customHeight="1">
      <c r="A3460" s="168"/>
      <c r="B3460" s="218"/>
      <c r="C3460" s="218"/>
      <c r="D3460" s="170"/>
      <c r="E3460" s="170"/>
      <c r="F3460" s="171"/>
    </row>
    <row r="3461" spans="1:6" ht="15" customHeight="1">
      <c r="A3461" s="169"/>
      <c r="B3461" s="219"/>
      <c r="C3461" s="219"/>
      <c r="D3461" s="170"/>
      <c r="E3461" s="170"/>
      <c r="F3461" s="171"/>
    </row>
    <row r="3462" spans="1:6" ht="15" customHeight="1">
      <c r="A3462" s="168"/>
      <c r="B3462" s="218"/>
      <c r="C3462" s="218"/>
      <c r="D3462" s="170"/>
      <c r="E3462" s="170"/>
      <c r="F3462" s="171"/>
    </row>
    <row r="3463" spans="1:6" ht="15" customHeight="1">
      <c r="A3463" s="169"/>
      <c r="B3463" s="219"/>
      <c r="C3463" s="219"/>
      <c r="D3463" s="170"/>
      <c r="E3463" s="170"/>
      <c r="F3463" s="171"/>
    </row>
    <row r="3464" spans="1:6" ht="15" customHeight="1">
      <c r="A3464" s="168"/>
      <c r="B3464" s="218"/>
      <c r="C3464" s="218"/>
      <c r="D3464" s="170"/>
      <c r="E3464" s="170"/>
      <c r="F3464" s="171"/>
    </row>
    <row r="3465" spans="1:6" ht="15" customHeight="1">
      <c r="A3465" s="169"/>
      <c r="B3465" s="219"/>
      <c r="C3465" s="219"/>
      <c r="D3465" s="170"/>
      <c r="E3465" s="170"/>
      <c r="F3465" s="171"/>
    </row>
    <row r="3466" spans="1:6" ht="15" customHeight="1">
      <c r="A3466" s="168"/>
      <c r="B3466" s="218"/>
      <c r="C3466" s="218"/>
      <c r="D3466" s="170"/>
      <c r="E3466" s="170"/>
      <c r="F3466" s="171"/>
    </row>
    <row r="3467" spans="1:6" ht="15" customHeight="1">
      <c r="A3467" s="169"/>
      <c r="B3467" s="219"/>
      <c r="C3467" s="219"/>
      <c r="D3467" s="170"/>
      <c r="E3467" s="170"/>
      <c r="F3467" s="171"/>
    </row>
    <row r="3468" spans="1:6" ht="15" customHeight="1">
      <c r="A3468" s="168"/>
      <c r="B3468" s="218"/>
      <c r="C3468" s="218"/>
      <c r="D3468" s="170"/>
      <c r="E3468" s="170"/>
      <c r="F3468" s="171"/>
    </row>
    <row r="3469" spans="1:6" ht="15" customHeight="1">
      <c r="A3469" s="169"/>
      <c r="B3469" s="219"/>
      <c r="C3469" s="219"/>
      <c r="D3469" s="170"/>
      <c r="E3469" s="170"/>
      <c r="F3469" s="171"/>
    </row>
    <row r="3470" spans="1:6" ht="15" customHeight="1">
      <c r="A3470" s="168"/>
      <c r="B3470" s="218"/>
      <c r="C3470" s="218"/>
      <c r="D3470" s="170"/>
      <c r="E3470" s="170"/>
      <c r="F3470" s="171"/>
    </row>
    <row r="3471" spans="1:6" ht="15" customHeight="1">
      <c r="A3471" s="169"/>
      <c r="B3471" s="219"/>
      <c r="C3471" s="219"/>
      <c r="D3471" s="170"/>
      <c r="E3471" s="170"/>
      <c r="F3471" s="171"/>
    </row>
    <row r="3472" spans="1:6" ht="15" customHeight="1">
      <c r="A3472" s="168"/>
      <c r="B3472" s="218"/>
      <c r="C3472" s="218"/>
      <c r="D3472" s="170"/>
      <c r="E3472" s="170"/>
      <c r="F3472" s="171"/>
    </row>
    <row r="3473" spans="1:6" ht="15" customHeight="1">
      <c r="A3473" s="169"/>
      <c r="B3473" s="219"/>
      <c r="C3473" s="219"/>
      <c r="D3473" s="170"/>
      <c r="E3473" s="170"/>
      <c r="F3473" s="171"/>
    </row>
    <row r="3474" spans="1:6" ht="15" customHeight="1">
      <c r="A3474" s="168"/>
      <c r="B3474" s="218"/>
      <c r="C3474" s="218"/>
      <c r="D3474" s="170"/>
      <c r="E3474" s="170"/>
      <c r="F3474" s="171"/>
    </row>
    <row r="3475" spans="1:6" ht="15" customHeight="1">
      <c r="A3475" s="169"/>
      <c r="B3475" s="219"/>
      <c r="C3475" s="219"/>
      <c r="D3475" s="170"/>
      <c r="E3475" s="170"/>
      <c r="F3475" s="171"/>
    </row>
    <row r="3476" spans="1:6" ht="15" customHeight="1">
      <c r="A3476" s="168"/>
      <c r="B3476" s="218"/>
      <c r="C3476" s="218"/>
      <c r="D3476" s="170"/>
      <c r="E3476" s="170"/>
      <c r="F3476" s="171"/>
    </row>
    <row r="3477" spans="1:6" ht="15" customHeight="1">
      <c r="A3477" s="169"/>
      <c r="B3477" s="219"/>
      <c r="C3477" s="219"/>
      <c r="D3477" s="170"/>
      <c r="E3477" s="170"/>
      <c r="F3477" s="171"/>
    </row>
    <row r="3478" spans="1:6" ht="15" customHeight="1">
      <c r="A3478" s="168"/>
      <c r="B3478" s="218"/>
      <c r="C3478" s="218"/>
      <c r="D3478" s="170"/>
      <c r="E3478" s="170"/>
      <c r="F3478" s="171"/>
    </row>
    <row r="3479" spans="1:6" ht="15" customHeight="1">
      <c r="A3479" s="169"/>
      <c r="B3479" s="219"/>
      <c r="C3479" s="219"/>
      <c r="D3479" s="170"/>
      <c r="E3479" s="170"/>
      <c r="F3479" s="171"/>
    </row>
    <row r="3480" spans="1:6" ht="15" customHeight="1">
      <c r="A3480" s="168"/>
      <c r="B3480" s="218"/>
      <c r="C3480" s="218"/>
      <c r="D3480" s="170"/>
      <c r="E3480" s="170"/>
      <c r="F3480" s="171"/>
    </row>
    <row r="3481" spans="1:6" ht="15" customHeight="1">
      <c r="A3481" s="169"/>
      <c r="B3481" s="219"/>
      <c r="C3481" s="219"/>
      <c r="D3481" s="170"/>
      <c r="E3481" s="170"/>
      <c r="F3481" s="171"/>
    </row>
    <row r="3482" spans="1:6" ht="15" customHeight="1">
      <c r="A3482" s="168"/>
      <c r="B3482" s="218"/>
      <c r="C3482" s="218"/>
      <c r="D3482" s="170"/>
      <c r="E3482" s="170"/>
      <c r="F3482" s="171"/>
    </row>
    <row r="3483" spans="1:6" ht="15" customHeight="1">
      <c r="A3483" s="169"/>
      <c r="B3483" s="219"/>
      <c r="C3483" s="219"/>
      <c r="D3483" s="170"/>
      <c r="E3483" s="170"/>
      <c r="F3483" s="171"/>
    </row>
    <row r="3484" spans="1:6" ht="15" customHeight="1">
      <c r="A3484" s="168"/>
      <c r="B3484" s="218"/>
      <c r="C3484" s="218"/>
      <c r="D3484" s="170"/>
      <c r="E3484" s="170"/>
      <c r="F3484" s="171"/>
    </row>
    <row r="3485" spans="1:6" ht="15" customHeight="1">
      <c r="A3485" s="169"/>
      <c r="B3485" s="219"/>
      <c r="C3485" s="219"/>
      <c r="D3485" s="170"/>
      <c r="E3485" s="170"/>
      <c r="F3485" s="171"/>
    </row>
    <row r="3486" spans="1:6" ht="15" customHeight="1">
      <c r="A3486" s="168"/>
      <c r="B3486" s="218"/>
      <c r="C3486" s="218"/>
      <c r="D3486" s="170"/>
      <c r="E3486" s="170"/>
      <c r="F3486" s="171"/>
    </row>
    <row r="3487" spans="1:6" ht="15" customHeight="1">
      <c r="A3487" s="169"/>
      <c r="B3487" s="219"/>
      <c r="C3487" s="219"/>
      <c r="D3487" s="170"/>
      <c r="E3487" s="170"/>
      <c r="F3487" s="171"/>
    </row>
    <row r="3488" spans="1:6" ht="15" customHeight="1">
      <c r="A3488" s="168"/>
      <c r="B3488" s="218"/>
      <c r="C3488" s="218"/>
      <c r="D3488" s="170"/>
      <c r="E3488" s="170"/>
      <c r="F3488" s="171"/>
    </row>
    <row r="3489" spans="1:6" ht="15" customHeight="1">
      <c r="A3489" s="169"/>
      <c r="B3489" s="219"/>
      <c r="C3489" s="219"/>
      <c r="D3489" s="170"/>
      <c r="E3489" s="170"/>
      <c r="F3489" s="171"/>
    </row>
    <row r="3490" spans="1:6" ht="15" customHeight="1">
      <c r="A3490" s="168"/>
      <c r="B3490" s="218"/>
      <c r="C3490" s="218"/>
      <c r="D3490" s="170"/>
      <c r="E3490" s="170"/>
      <c r="F3490" s="171"/>
    </row>
    <row r="3491" spans="1:6" ht="15" customHeight="1">
      <c r="A3491" s="169"/>
      <c r="B3491" s="219"/>
      <c r="C3491" s="219"/>
      <c r="D3491" s="170"/>
      <c r="E3491" s="170"/>
      <c r="F3491" s="171"/>
    </row>
    <row r="3492" spans="1:6" ht="15" customHeight="1">
      <c r="A3492" s="168"/>
      <c r="B3492" s="218"/>
      <c r="C3492" s="218"/>
      <c r="D3492" s="170"/>
      <c r="E3492" s="170"/>
      <c r="F3492" s="171"/>
    </row>
    <row r="3493" spans="1:6" ht="15" customHeight="1">
      <c r="A3493" s="169"/>
      <c r="B3493" s="219"/>
      <c r="C3493" s="219"/>
      <c r="D3493" s="170"/>
      <c r="E3493" s="170"/>
      <c r="F3493" s="171"/>
    </row>
    <row r="3494" spans="1:6" ht="15" customHeight="1">
      <c r="A3494" s="168"/>
      <c r="B3494" s="218"/>
      <c r="C3494" s="218"/>
      <c r="D3494" s="170"/>
      <c r="E3494" s="170"/>
      <c r="F3494" s="171"/>
    </row>
    <row r="3495" spans="1:6" ht="15" customHeight="1">
      <c r="A3495" s="169"/>
      <c r="B3495" s="219"/>
      <c r="C3495" s="219"/>
      <c r="D3495" s="170"/>
      <c r="E3495" s="170"/>
      <c r="F3495" s="171"/>
    </row>
    <row r="3496" spans="1:6" ht="15" customHeight="1">
      <c r="A3496" s="168"/>
      <c r="B3496" s="218"/>
      <c r="C3496" s="218"/>
      <c r="D3496" s="170"/>
      <c r="E3496" s="170"/>
      <c r="F3496" s="171"/>
    </row>
    <row r="3497" spans="1:6" ht="15" customHeight="1">
      <c r="A3497" s="169"/>
      <c r="B3497" s="219"/>
      <c r="C3497" s="219"/>
      <c r="D3497" s="170"/>
      <c r="E3497" s="170"/>
      <c r="F3497" s="171"/>
    </row>
    <row r="3498" spans="1:6" ht="15" customHeight="1">
      <c r="A3498" s="168"/>
      <c r="B3498" s="218"/>
      <c r="C3498" s="218"/>
      <c r="D3498" s="170"/>
      <c r="E3498" s="170"/>
      <c r="F3498" s="171"/>
    </row>
    <row r="3499" spans="1:6" ht="15" customHeight="1">
      <c r="A3499" s="169"/>
      <c r="B3499" s="219"/>
      <c r="C3499" s="219"/>
      <c r="D3499" s="170"/>
      <c r="E3499" s="170"/>
      <c r="F3499" s="171"/>
    </row>
    <row r="3500" spans="1:6" ht="15" customHeight="1">
      <c r="A3500" s="168"/>
      <c r="B3500" s="218"/>
      <c r="C3500" s="218"/>
      <c r="D3500" s="170"/>
      <c r="E3500" s="170"/>
      <c r="F3500" s="171"/>
    </row>
    <row r="3501" spans="1:6" ht="15" customHeight="1">
      <c r="A3501" s="169"/>
      <c r="B3501" s="219"/>
      <c r="C3501" s="219"/>
      <c r="D3501" s="170"/>
      <c r="E3501" s="170"/>
      <c r="F3501" s="171"/>
    </row>
    <row r="3502" spans="1:6" ht="15" customHeight="1">
      <c r="A3502" s="168"/>
      <c r="B3502" s="218"/>
      <c r="C3502" s="218"/>
      <c r="D3502" s="170"/>
      <c r="E3502" s="170"/>
      <c r="F3502" s="171"/>
    </row>
    <row r="3503" spans="1:6" ht="15" customHeight="1">
      <c r="A3503" s="169"/>
      <c r="B3503" s="219"/>
      <c r="C3503" s="219"/>
      <c r="D3503" s="170"/>
      <c r="E3503" s="170"/>
      <c r="F3503" s="171"/>
    </row>
    <row r="3504" spans="1:6" ht="15" customHeight="1">
      <c r="A3504" s="168"/>
      <c r="B3504" s="218"/>
      <c r="C3504" s="218"/>
      <c r="D3504" s="170"/>
      <c r="E3504" s="170"/>
      <c r="F3504" s="171"/>
    </row>
    <row r="3505" spans="1:6" ht="15" customHeight="1">
      <c r="A3505" s="169"/>
      <c r="B3505" s="219"/>
      <c r="C3505" s="219"/>
      <c r="D3505" s="170"/>
      <c r="E3505" s="170"/>
      <c r="F3505" s="171"/>
    </row>
    <row r="3506" spans="1:6" ht="15" customHeight="1">
      <c r="A3506" s="168"/>
      <c r="B3506" s="218"/>
      <c r="C3506" s="218"/>
      <c r="D3506" s="170"/>
      <c r="E3506" s="170"/>
      <c r="F3506" s="171"/>
    </row>
    <row r="3507" spans="1:6" ht="15" customHeight="1">
      <c r="A3507" s="169"/>
      <c r="B3507" s="219"/>
      <c r="C3507" s="219"/>
      <c r="D3507" s="170"/>
      <c r="E3507" s="170"/>
      <c r="F3507" s="171"/>
    </row>
    <row r="3508" spans="1:6" ht="15" customHeight="1">
      <c r="A3508" s="168"/>
      <c r="B3508" s="218"/>
      <c r="C3508" s="218"/>
      <c r="D3508" s="170"/>
      <c r="E3508" s="170"/>
      <c r="F3508" s="171"/>
    </row>
    <row r="3509" spans="1:6" ht="15" customHeight="1">
      <c r="A3509" s="169"/>
      <c r="B3509" s="219"/>
      <c r="C3509" s="219"/>
      <c r="D3509" s="170"/>
      <c r="E3509" s="170"/>
      <c r="F3509" s="171"/>
    </row>
    <row r="3510" spans="1:6" ht="15" customHeight="1">
      <c r="A3510" s="168"/>
      <c r="B3510" s="218"/>
      <c r="C3510" s="218"/>
      <c r="D3510" s="170"/>
      <c r="E3510" s="170"/>
      <c r="F3510" s="171"/>
    </row>
    <row r="3511" spans="1:6" ht="15" customHeight="1">
      <c r="A3511" s="169"/>
      <c r="B3511" s="219"/>
      <c r="C3511" s="219"/>
      <c r="D3511" s="170"/>
      <c r="E3511" s="170"/>
      <c r="F3511" s="171"/>
    </row>
    <row r="3512" spans="1:6" ht="15" customHeight="1">
      <c r="A3512" s="168"/>
      <c r="B3512" s="218"/>
      <c r="C3512" s="218"/>
      <c r="D3512" s="170"/>
      <c r="E3512" s="170"/>
      <c r="F3512" s="171"/>
    </row>
    <row r="3513" spans="1:6" ht="15" customHeight="1">
      <c r="A3513" s="169"/>
      <c r="B3513" s="219"/>
      <c r="C3513" s="219"/>
      <c r="D3513" s="170"/>
      <c r="E3513" s="170"/>
      <c r="F3513" s="171"/>
    </row>
    <row r="3514" spans="1:6" ht="15" customHeight="1">
      <c r="A3514" s="168"/>
      <c r="B3514" s="218"/>
      <c r="C3514" s="218"/>
      <c r="D3514" s="170"/>
      <c r="E3514" s="170"/>
      <c r="F3514" s="171"/>
    </row>
    <row r="3515" spans="1:6" ht="15" customHeight="1">
      <c r="A3515" s="169"/>
      <c r="B3515" s="219"/>
      <c r="C3515" s="219"/>
      <c r="D3515" s="170"/>
      <c r="E3515" s="170"/>
      <c r="F3515" s="171"/>
    </row>
    <row r="3516" spans="1:6" ht="15" customHeight="1">
      <c r="A3516" s="168"/>
      <c r="B3516" s="218"/>
      <c r="C3516" s="218"/>
      <c r="D3516" s="170"/>
      <c r="E3516" s="170"/>
      <c r="F3516" s="171"/>
    </row>
    <row r="3517" spans="1:6" ht="15" customHeight="1">
      <c r="A3517" s="169"/>
      <c r="B3517" s="219"/>
      <c r="C3517" s="219"/>
      <c r="D3517" s="170"/>
      <c r="E3517" s="170"/>
      <c r="F3517" s="171"/>
    </row>
    <row r="3518" spans="1:6" ht="15" customHeight="1">
      <c r="A3518" s="168"/>
      <c r="B3518" s="218"/>
      <c r="C3518" s="218"/>
      <c r="D3518" s="170"/>
      <c r="E3518" s="170"/>
      <c r="F3518" s="171"/>
    </row>
    <row r="3519" spans="1:6" ht="15" customHeight="1">
      <c r="A3519" s="169"/>
      <c r="B3519" s="219"/>
      <c r="C3519" s="219"/>
      <c r="D3519" s="170"/>
      <c r="E3519" s="170"/>
      <c r="F3519" s="171"/>
    </row>
    <row r="3520" spans="1:6" ht="15" customHeight="1">
      <c r="A3520" s="168"/>
      <c r="B3520" s="218"/>
      <c r="C3520" s="218"/>
      <c r="D3520" s="170"/>
      <c r="E3520" s="170"/>
      <c r="F3520" s="171"/>
    </row>
    <row r="3521" spans="1:6" ht="15" customHeight="1">
      <c r="A3521" s="169"/>
      <c r="B3521" s="219"/>
      <c r="C3521" s="219"/>
      <c r="D3521" s="170"/>
      <c r="E3521" s="170"/>
      <c r="F3521" s="171"/>
    </row>
    <row r="3522" spans="1:6" ht="15" customHeight="1">
      <c r="A3522" s="168"/>
      <c r="B3522" s="218"/>
      <c r="C3522" s="218"/>
      <c r="D3522" s="170"/>
      <c r="E3522" s="170"/>
      <c r="F3522" s="171"/>
    </row>
    <row r="3523" spans="1:6" ht="15" customHeight="1">
      <c r="A3523" s="169"/>
      <c r="B3523" s="219"/>
      <c r="C3523" s="219"/>
      <c r="D3523" s="170"/>
      <c r="E3523" s="170"/>
      <c r="F3523" s="171"/>
    </row>
    <row r="3524" spans="1:6" ht="15" customHeight="1">
      <c r="A3524" s="168"/>
      <c r="B3524" s="218"/>
      <c r="C3524" s="218"/>
      <c r="D3524" s="170"/>
      <c r="E3524" s="170"/>
      <c r="F3524" s="171"/>
    </row>
    <row r="3525" spans="1:6" ht="15" customHeight="1">
      <c r="A3525" s="169"/>
      <c r="B3525" s="219"/>
      <c r="C3525" s="219"/>
      <c r="D3525" s="170"/>
      <c r="E3525" s="170"/>
      <c r="F3525" s="171"/>
    </row>
    <row r="3526" spans="1:6" ht="15" customHeight="1">
      <c r="A3526" s="168"/>
      <c r="B3526" s="218"/>
      <c r="C3526" s="218"/>
      <c r="D3526" s="170"/>
      <c r="E3526" s="170"/>
      <c r="F3526" s="171"/>
    </row>
    <row r="3527" spans="1:6" ht="15" customHeight="1">
      <c r="A3527" s="169"/>
      <c r="B3527" s="219"/>
      <c r="C3527" s="219"/>
      <c r="D3527" s="170"/>
      <c r="E3527" s="170"/>
      <c r="F3527" s="171"/>
    </row>
    <row r="3528" spans="1:6" ht="15" customHeight="1">
      <c r="A3528" s="168"/>
      <c r="B3528" s="218"/>
      <c r="C3528" s="218"/>
      <c r="D3528" s="170"/>
      <c r="E3528" s="170"/>
      <c r="F3528" s="171"/>
    </row>
    <row r="3529" spans="1:6" ht="15" customHeight="1">
      <c r="A3529" s="169"/>
      <c r="B3529" s="219"/>
      <c r="C3529" s="219"/>
      <c r="D3529" s="170"/>
      <c r="E3529" s="170"/>
      <c r="F3529" s="171"/>
    </row>
    <row r="3530" spans="1:6" ht="15" customHeight="1">
      <c r="A3530" s="168"/>
      <c r="B3530" s="218"/>
      <c r="C3530" s="218"/>
      <c r="D3530" s="170"/>
      <c r="E3530" s="170"/>
      <c r="F3530" s="171"/>
    </row>
    <row r="3531" spans="1:6" ht="15" customHeight="1">
      <c r="A3531" s="169"/>
      <c r="B3531" s="219"/>
      <c r="C3531" s="219"/>
      <c r="D3531" s="170"/>
      <c r="E3531" s="170"/>
      <c r="F3531" s="171"/>
    </row>
    <row r="3532" spans="1:6" ht="15" customHeight="1">
      <c r="A3532" s="168"/>
      <c r="B3532" s="218"/>
      <c r="C3532" s="218"/>
      <c r="D3532" s="170"/>
      <c r="E3532" s="170"/>
      <c r="F3532" s="171"/>
    </row>
    <row r="3533" spans="1:6" ht="15" customHeight="1">
      <c r="A3533" s="169"/>
      <c r="B3533" s="219"/>
      <c r="C3533" s="219"/>
      <c r="D3533" s="170"/>
      <c r="E3533" s="170"/>
      <c r="F3533" s="171"/>
    </row>
    <row r="3534" spans="1:6" ht="15" customHeight="1">
      <c r="A3534" s="168"/>
      <c r="B3534" s="218"/>
      <c r="C3534" s="218"/>
      <c r="D3534" s="170"/>
      <c r="E3534" s="170"/>
      <c r="F3534" s="171"/>
    </row>
    <row r="3535" spans="1:6" ht="15" customHeight="1">
      <c r="A3535" s="169"/>
      <c r="B3535" s="219"/>
      <c r="C3535" s="219"/>
      <c r="D3535" s="170"/>
      <c r="E3535" s="170"/>
      <c r="F3535" s="171"/>
    </row>
    <row r="3536" spans="1:6" ht="15" customHeight="1">
      <c r="A3536" s="168"/>
      <c r="B3536" s="218"/>
      <c r="C3536" s="218"/>
      <c r="D3536" s="170"/>
      <c r="E3536" s="170"/>
      <c r="F3536" s="171"/>
    </row>
    <row r="3537" spans="1:6" ht="15" customHeight="1">
      <c r="A3537" s="169"/>
      <c r="B3537" s="219"/>
      <c r="C3537" s="219"/>
      <c r="D3537" s="170"/>
      <c r="E3537" s="170"/>
      <c r="F3537" s="171"/>
    </row>
    <row r="3538" spans="1:6" ht="15" customHeight="1">
      <c r="A3538" s="168"/>
      <c r="B3538" s="218"/>
      <c r="C3538" s="218"/>
      <c r="D3538" s="170"/>
      <c r="E3538" s="170"/>
      <c r="F3538" s="171"/>
    </row>
    <row r="3539" spans="1:6" ht="15" customHeight="1">
      <c r="A3539" s="169"/>
      <c r="B3539" s="219"/>
      <c r="C3539" s="219"/>
      <c r="D3539" s="170"/>
      <c r="E3539" s="170"/>
      <c r="F3539" s="171"/>
    </row>
    <row r="3540" spans="1:6" ht="15" customHeight="1">
      <c r="A3540" s="168"/>
      <c r="B3540" s="218"/>
      <c r="C3540" s="218"/>
      <c r="D3540" s="170"/>
      <c r="E3540" s="170"/>
      <c r="F3540" s="171"/>
    </row>
    <row r="3541" spans="1:6" ht="15" customHeight="1">
      <c r="A3541" s="169"/>
      <c r="B3541" s="219"/>
      <c r="C3541" s="219"/>
      <c r="D3541" s="170"/>
      <c r="E3541" s="170"/>
      <c r="F3541" s="171"/>
    </row>
    <row r="3542" spans="1:6" ht="15" customHeight="1">
      <c r="A3542" s="168"/>
      <c r="B3542" s="218"/>
      <c r="C3542" s="218"/>
      <c r="D3542" s="170"/>
      <c r="E3542" s="170"/>
      <c r="F3542" s="171"/>
    </row>
    <row r="3543" spans="1:6" ht="15" customHeight="1">
      <c r="A3543" s="169"/>
      <c r="B3543" s="219"/>
      <c r="C3543" s="219"/>
      <c r="D3543" s="170"/>
      <c r="E3543" s="170"/>
      <c r="F3543" s="171"/>
    </row>
    <row r="3544" spans="1:6" ht="15" customHeight="1">
      <c r="A3544" s="168"/>
      <c r="B3544" s="218"/>
      <c r="C3544" s="218"/>
      <c r="D3544" s="170"/>
      <c r="E3544" s="170"/>
      <c r="F3544" s="171"/>
    </row>
    <row r="3545" spans="1:6" ht="15" customHeight="1">
      <c r="A3545" s="169"/>
      <c r="B3545" s="219"/>
      <c r="C3545" s="219"/>
      <c r="D3545" s="170"/>
      <c r="E3545" s="170"/>
      <c r="F3545" s="171"/>
    </row>
    <row r="3546" spans="1:6" ht="15" customHeight="1">
      <c r="A3546" s="168"/>
      <c r="B3546" s="218"/>
      <c r="C3546" s="218"/>
      <c r="D3546" s="170"/>
      <c r="E3546" s="170"/>
      <c r="F3546" s="171"/>
    </row>
    <row r="3547" spans="1:6" ht="15" customHeight="1">
      <c r="A3547" s="169"/>
      <c r="B3547" s="219"/>
      <c r="C3547" s="219"/>
      <c r="D3547" s="170"/>
      <c r="E3547" s="170"/>
      <c r="F3547" s="171"/>
    </row>
    <row r="3548" spans="1:6" ht="15" customHeight="1">
      <c r="A3548" s="168"/>
      <c r="B3548" s="218"/>
      <c r="C3548" s="218"/>
      <c r="D3548" s="170"/>
      <c r="E3548" s="170"/>
      <c r="F3548" s="171"/>
    </row>
    <row r="3549" spans="1:6" ht="15" customHeight="1">
      <c r="A3549" s="169"/>
      <c r="B3549" s="219"/>
      <c r="C3549" s="219"/>
      <c r="D3549" s="170"/>
      <c r="E3549" s="170"/>
      <c r="F3549" s="171"/>
    </row>
    <row r="3550" spans="1:6" ht="15" customHeight="1">
      <c r="A3550" s="168"/>
      <c r="B3550" s="218"/>
      <c r="C3550" s="218"/>
      <c r="D3550" s="170"/>
      <c r="E3550" s="170"/>
      <c r="F3550" s="171"/>
    </row>
    <row r="3551" spans="1:6" ht="15" customHeight="1">
      <c r="A3551" s="169"/>
      <c r="B3551" s="219"/>
      <c r="C3551" s="219"/>
      <c r="D3551" s="170"/>
      <c r="E3551" s="170"/>
      <c r="F3551" s="171"/>
    </row>
    <row r="3552" spans="1:6" ht="15" customHeight="1">
      <c r="A3552" s="168"/>
      <c r="B3552" s="218"/>
      <c r="C3552" s="218"/>
      <c r="D3552" s="170"/>
      <c r="E3552" s="170"/>
      <c r="F3552" s="171"/>
    </row>
    <row r="3553" spans="1:6" ht="15" customHeight="1">
      <c r="A3553" s="169"/>
      <c r="B3553" s="219"/>
      <c r="C3553" s="219"/>
      <c r="D3553" s="170"/>
      <c r="E3553" s="170"/>
      <c r="F3553" s="171"/>
    </row>
    <row r="3554" spans="1:6" ht="15" customHeight="1">
      <c r="A3554" s="168"/>
      <c r="B3554" s="218"/>
      <c r="C3554" s="218"/>
      <c r="D3554" s="170"/>
      <c r="E3554" s="170"/>
      <c r="F3554" s="171"/>
    </row>
    <row r="3555" spans="1:6" ht="15" customHeight="1">
      <c r="A3555" s="169"/>
      <c r="B3555" s="219"/>
      <c r="C3555" s="219"/>
      <c r="D3555" s="170"/>
      <c r="E3555" s="170"/>
      <c r="F3555" s="171"/>
    </row>
    <row r="3556" spans="1:6" ht="15" customHeight="1">
      <c r="A3556" s="168"/>
      <c r="B3556" s="218"/>
      <c r="C3556" s="218"/>
      <c r="D3556" s="170"/>
      <c r="E3556" s="170"/>
      <c r="F3556" s="171"/>
    </row>
    <row r="3557" spans="1:6" ht="15" customHeight="1">
      <c r="A3557" s="169"/>
      <c r="B3557" s="219"/>
      <c r="C3557" s="219"/>
      <c r="D3557" s="170"/>
      <c r="E3557" s="170"/>
      <c r="F3557" s="171"/>
    </row>
    <row r="3558" spans="1:6" ht="15" customHeight="1">
      <c r="A3558" s="168"/>
      <c r="B3558" s="218"/>
      <c r="C3558" s="218"/>
      <c r="D3558" s="170"/>
      <c r="E3558" s="170"/>
      <c r="F3558" s="171"/>
    </row>
    <row r="3559" spans="1:6" ht="15" customHeight="1">
      <c r="A3559" s="169"/>
      <c r="B3559" s="219"/>
      <c r="C3559" s="219"/>
      <c r="D3559" s="170"/>
      <c r="E3559" s="170"/>
      <c r="F3559" s="171"/>
    </row>
    <row r="3560" spans="1:6" ht="15" customHeight="1">
      <c r="A3560" s="168"/>
      <c r="B3560" s="218"/>
      <c r="C3560" s="218"/>
      <c r="D3560" s="170"/>
      <c r="E3560" s="170"/>
      <c r="F3560" s="171"/>
    </row>
    <row r="3561" spans="1:6" ht="15" customHeight="1">
      <c r="A3561" s="169"/>
      <c r="B3561" s="219"/>
      <c r="C3561" s="219"/>
      <c r="D3561" s="170"/>
      <c r="E3561" s="170"/>
      <c r="F3561" s="171"/>
    </row>
    <row r="3562" spans="1:6" ht="15" customHeight="1">
      <c r="A3562" s="168"/>
      <c r="B3562" s="218"/>
      <c r="C3562" s="218"/>
      <c r="D3562" s="170"/>
      <c r="E3562" s="170"/>
      <c r="F3562" s="171"/>
    </row>
    <row r="3563" spans="1:6" ht="15" customHeight="1">
      <c r="A3563" s="169"/>
      <c r="B3563" s="219"/>
      <c r="C3563" s="219"/>
      <c r="D3563" s="170"/>
      <c r="E3563" s="170"/>
      <c r="F3563" s="171"/>
    </row>
    <row r="3564" spans="1:6" ht="15" customHeight="1">
      <c r="A3564" s="168"/>
      <c r="B3564" s="218"/>
      <c r="C3564" s="218"/>
      <c r="D3564" s="170"/>
      <c r="E3564" s="170"/>
      <c r="F3564" s="171"/>
    </row>
    <row r="3565" spans="1:6" ht="15" customHeight="1">
      <c r="A3565" s="169"/>
      <c r="B3565" s="219"/>
      <c r="C3565" s="219"/>
      <c r="D3565" s="170"/>
      <c r="E3565" s="170"/>
      <c r="F3565" s="171"/>
    </row>
    <row r="3566" spans="1:6" ht="15" customHeight="1">
      <c r="A3566" s="168"/>
      <c r="B3566" s="218"/>
      <c r="C3566" s="218"/>
      <c r="D3566" s="170"/>
      <c r="E3566" s="170"/>
      <c r="F3566" s="171"/>
    </row>
    <row r="3567" spans="1:6" ht="15" customHeight="1">
      <c r="A3567" s="169"/>
      <c r="B3567" s="219"/>
      <c r="C3567" s="219"/>
      <c r="D3567" s="170"/>
      <c r="E3567" s="170"/>
      <c r="F3567" s="171"/>
    </row>
    <row r="3568" spans="1:6" ht="15" customHeight="1">
      <c r="A3568" s="168"/>
      <c r="B3568" s="218"/>
      <c r="C3568" s="218"/>
      <c r="D3568" s="170"/>
      <c r="E3568" s="170"/>
      <c r="F3568" s="171"/>
    </row>
    <row r="3569" spans="1:6" ht="15" customHeight="1">
      <c r="A3569" s="169"/>
      <c r="B3569" s="219"/>
      <c r="C3569" s="219"/>
      <c r="D3569" s="170"/>
      <c r="E3569" s="170"/>
      <c r="F3569" s="171"/>
    </row>
    <row r="3570" spans="1:6" ht="15" customHeight="1">
      <c r="A3570" s="168"/>
      <c r="B3570" s="218"/>
      <c r="C3570" s="218"/>
      <c r="D3570" s="170"/>
      <c r="E3570" s="170"/>
      <c r="F3570" s="171"/>
    </row>
    <row r="3571" spans="1:6" ht="15" customHeight="1">
      <c r="A3571" s="169"/>
      <c r="B3571" s="219"/>
      <c r="C3571" s="219"/>
      <c r="D3571" s="170"/>
      <c r="E3571" s="170"/>
      <c r="F3571" s="171"/>
    </row>
    <row r="3572" spans="1:6" ht="15" customHeight="1">
      <c r="A3572" s="168"/>
      <c r="B3572" s="218"/>
      <c r="C3572" s="218"/>
      <c r="D3572" s="170"/>
      <c r="E3572" s="170"/>
      <c r="F3572" s="171"/>
    </row>
    <row r="3573" spans="1:6" ht="15" customHeight="1">
      <c r="A3573" s="169"/>
      <c r="B3573" s="219"/>
      <c r="C3573" s="219"/>
      <c r="D3573" s="170"/>
      <c r="E3573" s="170"/>
      <c r="F3573" s="171"/>
    </row>
    <row r="3574" spans="1:6" ht="15" customHeight="1">
      <c r="A3574" s="168"/>
      <c r="B3574" s="218"/>
      <c r="C3574" s="218"/>
      <c r="D3574" s="170"/>
      <c r="E3574" s="170"/>
      <c r="F3574" s="171"/>
    </row>
    <row r="3575" spans="1:6" ht="15" customHeight="1">
      <c r="A3575" s="169"/>
      <c r="B3575" s="219"/>
      <c r="C3575" s="219"/>
      <c r="D3575" s="170"/>
      <c r="E3575" s="170"/>
      <c r="F3575" s="171"/>
    </row>
    <row r="3576" spans="1:6" ht="15" customHeight="1">
      <c r="A3576" s="168"/>
      <c r="B3576" s="218"/>
      <c r="C3576" s="218"/>
      <c r="D3576" s="170"/>
      <c r="E3576" s="170"/>
      <c r="F3576" s="171"/>
    </row>
    <row r="3577" spans="1:6" ht="15" customHeight="1">
      <c r="A3577" s="169"/>
      <c r="B3577" s="219"/>
      <c r="C3577" s="219"/>
      <c r="D3577" s="170"/>
      <c r="E3577" s="170"/>
      <c r="F3577" s="171"/>
    </row>
    <row r="3578" spans="1:6" ht="15" customHeight="1">
      <c r="A3578" s="168"/>
      <c r="B3578" s="218"/>
      <c r="C3578" s="218"/>
      <c r="D3578" s="170"/>
      <c r="E3578" s="170"/>
      <c r="F3578" s="171"/>
    </row>
    <row r="3579" spans="1:6" ht="15" customHeight="1">
      <c r="A3579" s="169"/>
      <c r="B3579" s="219"/>
      <c r="C3579" s="219"/>
      <c r="D3579" s="170"/>
      <c r="E3579" s="170"/>
      <c r="F3579" s="171"/>
    </row>
    <row r="3580" spans="1:6" ht="15" customHeight="1">
      <c r="A3580" s="168"/>
      <c r="B3580" s="218"/>
      <c r="C3580" s="218"/>
      <c r="D3580" s="170"/>
      <c r="E3580" s="170"/>
      <c r="F3580" s="171"/>
    </row>
    <row r="3581" spans="1:6" ht="15" customHeight="1">
      <c r="A3581" s="169"/>
      <c r="B3581" s="219"/>
      <c r="C3581" s="219"/>
      <c r="D3581" s="170"/>
      <c r="E3581" s="170"/>
      <c r="F3581" s="171"/>
    </row>
    <row r="3582" spans="1:6" ht="15" customHeight="1">
      <c r="A3582" s="168"/>
      <c r="B3582" s="218"/>
      <c r="C3582" s="218"/>
      <c r="D3582" s="170"/>
      <c r="E3582" s="170"/>
      <c r="F3582" s="171"/>
    </row>
    <row r="3583" spans="1:6" ht="15" customHeight="1">
      <c r="A3583" s="169"/>
      <c r="B3583" s="219"/>
      <c r="C3583" s="219"/>
      <c r="D3583" s="170"/>
      <c r="E3583" s="170"/>
      <c r="F3583" s="171"/>
    </row>
    <row r="3584" spans="1:6" ht="15" customHeight="1">
      <c r="A3584" s="168"/>
      <c r="B3584" s="218"/>
      <c r="C3584" s="218"/>
      <c r="D3584" s="170"/>
      <c r="E3584" s="170"/>
      <c r="F3584" s="171"/>
    </row>
    <row r="3585" spans="1:6" ht="15" customHeight="1">
      <c r="A3585" s="169"/>
      <c r="B3585" s="219"/>
      <c r="C3585" s="219"/>
      <c r="D3585" s="170"/>
      <c r="E3585" s="170"/>
      <c r="F3585" s="171"/>
    </row>
    <row r="3586" spans="1:6" ht="15" customHeight="1">
      <c r="A3586" s="168"/>
      <c r="B3586" s="218"/>
      <c r="C3586" s="218"/>
      <c r="D3586" s="170"/>
      <c r="E3586" s="170"/>
      <c r="F3586" s="171"/>
    </row>
    <row r="3587" spans="1:6" ht="15" customHeight="1">
      <c r="A3587" s="169"/>
      <c r="B3587" s="219"/>
      <c r="C3587" s="219"/>
      <c r="D3587" s="170"/>
      <c r="E3587" s="170"/>
      <c r="F3587" s="171"/>
    </row>
    <row r="3588" spans="1:6" ht="15" customHeight="1">
      <c r="A3588" s="168"/>
      <c r="B3588" s="218"/>
      <c r="C3588" s="218"/>
      <c r="D3588" s="170"/>
      <c r="E3588" s="170"/>
      <c r="F3588" s="171"/>
    </row>
    <row r="3589" spans="1:6" ht="15" customHeight="1">
      <c r="A3589" s="169"/>
      <c r="B3589" s="219"/>
      <c r="C3589" s="219"/>
      <c r="D3589" s="170"/>
      <c r="E3589" s="170"/>
      <c r="F3589" s="171"/>
    </row>
    <row r="3590" spans="1:6" ht="15" customHeight="1">
      <c r="A3590" s="168"/>
      <c r="B3590" s="218"/>
      <c r="C3590" s="218"/>
      <c r="D3590" s="170"/>
      <c r="E3590" s="170"/>
      <c r="F3590" s="171"/>
    </row>
    <row r="3591" spans="1:6" ht="15" customHeight="1">
      <c r="A3591" s="169"/>
      <c r="B3591" s="219"/>
      <c r="C3591" s="219"/>
      <c r="D3591" s="170"/>
      <c r="E3591" s="170"/>
      <c r="F3591" s="171"/>
    </row>
    <row r="3592" spans="1:6" ht="15" customHeight="1">
      <c r="A3592" s="168"/>
      <c r="B3592" s="218"/>
      <c r="C3592" s="218"/>
      <c r="D3592" s="170"/>
      <c r="E3592" s="170"/>
      <c r="F3592" s="171"/>
    </row>
    <row r="3593" spans="1:6" ht="15" customHeight="1">
      <c r="A3593" s="169"/>
      <c r="B3593" s="219"/>
      <c r="C3593" s="219"/>
      <c r="D3593" s="170"/>
      <c r="E3593" s="170"/>
      <c r="F3593" s="171"/>
    </row>
    <row r="3594" spans="1:6" ht="15" customHeight="1">
      <c r="A3594" s="168"/>
      <c r="B3594" s="218"/>
      <c r="C3594" s="218"/>
      <c r="D3594" s="170"/>
      <c r="E3594" s="170"/>
      <c r="F3594" s="171"/>
    </row>
    <row r="3595" spans="1:6" ht="15" customHeight="1">
      <c r="A3595" s="169"/>
      <c r="B3595" s="219"/>
      <c r="C3595" s="219"/>
      <c r="D3595" s="170"/>
      <c r="E3595" s="170"/>
      <c r="F3595" s="171"/>
    </row>
    <row r="3596" spans="1:6" ht="15" customHeight="1">
      <c r="A3596" s="168"/>
      <c r="B3596" s="218"/>
      <c r="C3596" s="218"/>
      <c r="D3596" s="170"/>
      <c r="E3596" s="170"/>
      <c r="F3596" s="171"/>
    </row>
    <row r="3597" spans="1:6" ht="15" customHeight="1">
      <c r="A3597" s="169"/>
      <c r="B3597" s="219"/>
      <c r="C3597" s="219"/>
      <c r="D3597" s="170"/>
      <c r="E3597" s="170"/>
      <c r="F3597" s="171"/>
    </row>
    <row r="3598" spans="1:6" ht="15" customHeight="1">
      <c r="A3598" s="168"/>
      <c r="B3598" s="218"/>
      <c r="C3598" s="218"/>
      <c r="D3598" s="170"/>
      <c r="E3598" s="170"/>
      <c r="F3598" s="171"/>
    </row>
    <row r="3599" spans="1:6" ht="15" customHeight="1">
      <c r="A3599" s="169"/>
      <c r="B3599" s="219"/>
      <c r="C3599" s="219"/>
      <c r="D3599" s="170"/>
      <c r="E3599" s="170"/>
      <c r="F3599" s="171"/>
    </row>
    <row r="3600" spans="1:6" ht="15" customHeight="1">
      <c r="A3600" s="168"/>
      <c r="B3600" s="218"/>
      <c r="C3600" s="218"/>
      <c r="D3600" s="170"/>
      <c r="E3600" s="170"/>
      <c r="F3600" s="171"/>
    </row>
    <row r="3601" spans="1:6" ht="15" customHeight="1">
      <c r="A3601" s="169"/>
      <c r="B3601" s="219"/>
      <c r="C3601" s="219"/>
      <c r="D3601" s="170"/>
      <c r="E3601" s="170"/>
      <c r="F3601" s="171"/>
    </row>
    <row r="3602" spans="1:6" ht="15" customHeight="1">
      <c r="A3602" s="168"/>
      <c r="B3602" s="218"/>
      <c r="C3602" s="218"/>
      <c r="D3602" s="170"/>
      <c r="E3602" s="170"/>
      <c r="F3602" s="171"/>
    </row>
    <row r="3603" spans="1:6" ht="15" customHeight="1">
      <c r="A3603" s="169"/>
      <c r="B3603" s="219"/>
      <c r="C3603" s="219"/>
      <c r="D3603" s="170"/>
      <c r="E3603" s="170"/>
      <c r="F3603" s="171"/>
    </row>
    <row r="3604" spans="1:6" ht="15" customHeight="1">
      <c r="A3604" s="168"/>
      <c r="B3604" s="218"/>
      <c r="C3604" s="218"/>
      <c r="D3604" s="170"/>
      <c r="E3604" s="170"/>
      <c r="F3604" s="171"/>
    </row>
    <row r="3605" spans="1:6" ht="15" customHeight="1">
      <c r="A3605" s="169"/>
      <c r="B3605" s="219"/>
      <c r="C3605" s="219"/>
      <c r="D3605" s="170"/>
      <c r="E3605" s="170"/>
      <c r="F3605" s="171"/>
    </row>
    <row r="3606" spans="1:6" ht="15" customHeight="1">
      <c r="A3606" s="168"/>
      <c r="B3606" s="218"/>
      <c r="C3606" s="218"/>
      <c r="D3606" s="170"/>
      <c r="E3606" s="170"/>
      <c r="F3606" s="171"/>
    </row>
    <row r="3607" spans="1:6" ht="15" customHeight="1">
      <c r="A3607" s="169"/>
      <c r="B3607" s="219"/>
      <c r="C3607" s="219"/>
      <c r="D3607" s="170"/>
      <c r="E3607" s="170"/>
      <c r="F3607" s="171"/>
    </row>
    <row r="3608" spans="1:6" ht="15" customHeight="1">
      <c r="A3608" s="168"/>
      <c r="B3608" s="218"/>
      <c r="C3608" s="218"/>
      <c r="D3608" s="170"/>
      <c r="E3608" s="170"/>
      <c r="F3608" s="171"/>
    </row>
    <row r="3609" spans="1:6" ht="15" customHeight="1">
      <c r="A3609" s="169"/>
      <c r="B3609" s="219"/>
      <c r="C3609" s="219"/>
      <c r="D3609" s="170"/>
      <c r="E3609" s="170"/>
      <c r="F3609" s="171"/>
    </row>
    <row r="3610" spans="1:6" ht="15" customHeight="1">
      <c r="A3610" s="168"/>
      <c r="B3610" s="218"/>
      <c r="C3610" s="218"/>
      <c r="D3610" s="170"/>
      <c r="E3610" s="170"/>
      <c r="F3610" s="171"/>
    </row>
    <row r="3611" spans="1:6" ht="15" customHeight="1">
      <c r="A3611" s="169"/>
      <c r="B3611" s="219"/>
      <c r="C3611" s="219"/>
      <c r="D3611" s="170"/>
      <c r="E3611" s="170"/>
      <c r="F3611" s="171"/>
    </row>
    <row r="3612" spans="1:6" ht="15" customHeight="1">
      <c r="A3612" s="168"/>
      <c r="B3612" s="218"/>
      <c r="C3612" s="218"/>
      <c r="D3612" s="170"/>
      <c r="E3612" s="170"/>
      <c r="F3612" s="171"/>
    </row>
    <row r="3613" spans="1:6" ht="15" customHeight="1">
      <c r="A3613" s="169"/>
      <c r="B3613" s="219"/>
      <c r="C3613" s="219"/>
      <c r="D3613" s="170"/>
      <c r="E3613" s="170"/>
      <c r="F3613" s="171"/>
    </row>
    <row r="3614" spans="1:6" ht="15" customHeight="1">
      <c r="A3614" s="168"/>
      <c r="B3614" s="218"/>
      <c r="C3614" s="218"/>
      <c r="D3614" s="170"/>
      <c r="E3614" s="170"/>
      <c r="F3614" s="171"/>
    </row>
    <row r="3615" spans="1:6" ht="15" customHeight="1">
      <c r="A3615" s="169"/>
      <c r="B3615" s="219"/>
      <c r="C3615" s="219"/>
      <c r="D3615" s="170"/>
      <c r="E3615" s="170"/>
      <c r="F3615" s="171"/>
    </row>
    <row r="3616" spans="1:6" ht="15" customHeight="1">
      <c r="A3616" s="168"/>
      <c r="B3616" s="218"/>
      <c r="C3616" s="218"/>
      <c r="D3616" s="170"/>
      <c r="E3616" s="170"/>
      <c r="F3616" s="171"/>
    </row>
    <row r="3617" spans="1:6" ht="15" customHeight="1">
      <c r="A3617" s="169"/>
      <c r="B3617" s="219"/>
      <c r="C3617" s="219"/>
      <c r="D3617" s="170"/>
      <c r="E3617" s="170"/>
      <c r="F3617" s="171"/>
    </row>
    <row r="3618" spans="1:6" ht="15" customHeight="1">
      <c r="A3618" s="168"/>
      <c r="B3618" s="218"/>
      <c r="C3618" s="218"/>
      <c r="D3618" s="170"/>
      <c r="E3618" s="170"/>
      <c r="F3618" s="171"/>
    </row>
    <row r="3619" spans="1:6" ht="15" customHeight="1">
      <c r="A3619" s="169"/>
      <c r="B3619" s="219"/>
      <c r="C3619" s="219"/>
      <c r="D3619" s="170"/>
      <c r="E3619" s="170"/>
      <c r="F3619" s="171"/>
    </row>
    <row r="3620" spans="1:6" ht="15" customHeight="1">
      <c r="A3620" s="168"/>
      <c r="B3620" s="218"/>
      <c r="C3620" s="218"/>
      <c r="D3620" s="170"/>
      <c r="E3620" s="170"/>
      <c r="F3620" s="171"/>
    </row>
    <row r="3621" spans="1:6" ht="15" customHeight="1">
      <c r="A3621" s="169"/>
      <c r="B3621" s="219"/>
      <c r="C3621" s="219"/>
      <c r="D3621" s="170"/>
      <c r="E3621" s="170"/>
      <c r="F3621" s="171"/>
    </row>
    <row r="3622" spans="1:6" ht="15" customHeight="1">
      <c r="A3622" s="168"/>
      <c r="B3622" s="218"/>
      <c r="C3622" s="218"/>
      <c r="D3622" s="170"/>
      <c r="E3622" s="170"/>
      <c r="F3622" s="171"/>
    </row>
    <row r="3623" spans="1:6" ht="15" customHeight="1">
      <c r="A3623" s="169"/>
      <c r="B3623" s="219"/>
      <c r="C3623" s="219"/>
      <c r="D3623" s="170"/>
      <c r="E3623" s="170"/>
      <c r="F3623" s="171"/>
    </row>
    <row r="3624" spans="1:6" ht="15" customHeight="1">
      <c r="A3624" s="168"/>
      <c r="B3624" s="218"/>
      <c r="C3624" s="218"/>
      <c r="D3624" s="170"/>
      <c r="E3624" s="170"/>
      <c r="F3624" s="171"/>
    </row>
    <row r="3625" spans="1:6" ht="15" customHeight="1">
      <c r="A3625" s="169"/>
      <c r="B3625" s="219"/>
      <c r="C3625" s="219"/>
      <c r="D3625" s="170"/>
      <c r="E3625" s="170"/>
      <c r="F3625" s="171"/>
    </row>
    <row r="3626" spans="1:6" ht="15" customHeight="1">
      <c r="A3626" s="168"/>
      <c r="B3626" s="218"/>
      <c r="C3626" s="218"/>
      <c r="D3626" s="170"/>
      <c r="E3626" s="170"/>
      <c r="F3626" s="171"/>
    </row>
    <row r="3627" spans="1:6" ht="15" customHeight="1">
      <c r="A3627" s="169"/>
      <c r="B3627" s="219"/>
      <c r="C3627" s="219"/>
      <c r="D3627" s="170"/>
      <c r="E3627" s="170"/>
      <c r="F3627" s="171"/>
    </row>
    <row r="3628" spans="1:6" ht="15" customHeight="1">
      <c r="A3628" s="168"/>
      <c r="B3628" s="218"/>
      <c r="C3628" s="218"/>
      <c r="D3628" s="170"/>
      <c r="E3628" s="170"/>
      <c r="F3628" s="171"/>
    </row>
    <row r="3629" spans="1:6" ht="15" customHeight="1">
      <c r="A3629" s="169"/>
      <c r="B3629" s="219"/>
      <c r="C3629" s="219"/>
      <c r="D3629" s="170"/>
      <c r="E3629" s="170"/>
      <c r="F3629" s="171"/>
    </row>
    <row r="3630" spans="1:6" ht="15" customHeight="1">
      <c r="A3630" s="168"/>
      <c r="B3630" s="218"/>
      <c r="C3630" s="218"/>
      <c r="D3630" s="170"/>
      <c r="E3630" s="170"/>
      <c r="F3630" s="171"/>
    </row>
    <row r="3631" spans="1:6" ht="15" customHeight="1">
      <c r="A3631" s="169"/>
      <c r="B3631" s="219"/>
      <c r="C3631" s="219"/>
      <c r="D3631" s="170"/>
      <c r="E3631" s="170"/>
      <c r="F3631" s="171"/>
    </row>
    <row r="3632" spans="1:6" ht="15" customHeight="1">
      <c r="A3632" s="168"/>
      <c r="B3632" s="218"/>
      <c r="C3632" s="218"/>
      <c r="D3632" s="170"/>
      <c r="E3632" s="170"/>
      <c r="F3632" s="171"/>
    </row>
    <row r="3633" spans="1:6" ht="15" customHeight="1">
      <c r="A3633" s="169"/>
      <c r="B3633" s="219"/>
      <c r="C3633" s="219"/>
      <c r="D3633" s="170"/>
      <c r="E3633" s="170"/>
      <c r="F3633" s="171"/>
    </row>
    <row r="3634" spans="1:6" ht="15" customHeight="1">
      <c r="A3634" s="168"/>
      <c r="B3634" s="218"/>
      <c r="C3634" s="218"/>
      <c r="D3634" s="170"/>
      <c r="E3634" s="170"/>
      <c r="F3634" s="171"/>
    </row>
    <row r="3635" spans="1:6" ht="15" customHeight="1">
      <c r="A3635" s="169"/>
      <c r="B3635" s="219"/>
      <c r="C3635" s="219"/>
      <c r="D3635" s="170"/>
      <c r="E3635" s="170"/>
      <c r="F3635" s="171"/>
    </row>
    <row r="3636" spans="1:6" ht="15" customHeight="1">
      <c r="A3636" s="168"/>
      <c r="B3636" s="218"/>
      <c r="C3636" s="218"/>
      <c r="D3636" s="170"/>
      <c r="E3636" s="170"/>
      <c r="F3636" s="171"/>
    </row>
    <row r="3637" spans="1:6" ht="15" customHeight="1">
      <c r="A3637" s="169"/>
      <c r="B3637" s="219"/>
      <c r="C3637" s="219"/>
      <c r="D3637" s="170"/>
      <c r="E3637" s="170"/>
      <c r="F3637" s="171"/>
    </row>
    <row r="3638" spans="1:6" ht="15" customHeight="1">
      <c r="A3638" s="168"/>
      <c r="B3638" s="218"/>
      <c r="C3638" s="218"/>
      <c r="D3638" s="170"/>
      <c r="E3638" s="170"/>
      <c r="F3638" s="171"/>
    </row>
    <row r="3639" spans="1:6" ht="15" customHeight="1">
      <c r="A3639" s="169"/>
      <c r="B3639" s="219"/>
      <c r="C3639" s="219"/>
      <c r="D3639" s="170"/>
      <c r="E3639" s="170"/>
      <c r="F3639" s="171"/>
    </row>
    <row r="3640" spans="1:6" ht="15" customHeight="1">
      <c r="A3640" s="168"/>
      <c r="B3640" s="218"/>
      <c r="C3640" s="218"/>
      <c r="D3640" s="170"/>
      <c r="E3640" s="170"/>
      <c r="F3640" s="171"/>
    </row>
    <row r="3641" spans="1:6" ht="15" customHeight="1">
      <c r="A3641" s="169"/>
      <c r="B3641" s="219"/>
      <c r="C3641" s="219"/>
      <c r="D3641" s="170"/>
      <c r="E3641" s="170"/>
      <c r="F3641" s="171"/>
    </row>
    <row r="3642" spans="1:6" ht="15" customHeight="1">
      <c r="A3642" s="168"/>
      <c r="B3642" s="218"/>
      <c r="C3642" s="218"/>
      <c r="D3642" s="170"/>
      <c r="E3642" s="170"/>
      <c r="F3642" s="171"/>
    </row>
    <row r="3643" spans="1:6" ht="15" customHeight="1">
      <c r="A3643" s="169"/>
      <c r="B3643" s="219"/>
      <c r="C3643" s="219"/>
      <c r="D3643" s="170"/>
      <c r="E3643" s="170"/>
      <c r="F3643" s="171"/>
    </row>
    <row r="3644" spans="1:6" ht="15" customHeight="1">
      <c r="A3644" s="168"/>
      <c r="B3644" s="218"/>
      <c r="C3644" s="218"/>
      <c r="D3644" s="170"/>
      <c r="E3644" s="170"/>
      <c r="F3644" s="171"/>
    </row>
    <row r="3645" spans="1:6" ht="15" customHeight="1">
      <c r="A3645" s="169"/>
      <c r="B3645" s="219"/>
      <c r="C3645" s="219"/>
      <c r="D3645" s="170"/>
      <c r="E3645" s="170"/>
      <c r="F3645" s="171"/>
    </row>
    <row r="3646" spans="1:6" ht="15" customHeight="1">
      <c r="A3646" s="168"/>
      <c r="B3646" s="218"/>
      <c r="C3646" s="218"/>
      <c r="D3646" s="170"/>
      <c r="E3646" s="170"/>
      <c r="F3646" s="171"/>
    </row>
    <row r="3647" spans="1:6" ht="15" customHeight="1">
      <c r="A3647" s="169"/>
      <c r="B3647" s="219"/>
      <c r="C3647" s="219"/>
      <c r="D3647" s="170"/>
      <c r="E3647" s="170"/>
      <c r="F3647" s="171"/>
    </row>
    <row r="3648" spans="1:6" ht="15" customHeight="1">
      <c r="A3648" s="168"/>
      <c r="B3648" s="218"/>
      <c r="C3648" s="218"/>
      <c r="D3648" s="170"/>
      <c r="E3648" s="170"/>
      <c r="F3648" s="171"/>
    </row>
    <row r="3649" spans="1:6" ht="15" customHeight="1">
      <c r="A3649" s="169"/>
      <c r="B3649" s="219"/>
      <c r="C3649" s="219"/>
      <c r="D3649" s="170"/>
      <c r="E3649" s="170"/>
      <c r="F3649" s="171"/>
    </row>
    <row r="3650" spans="1:6" ht="15" customHeight="1">
      <c r="A3650" s="168"/>
      <c r="B3650" s="218"/>
      <c r="C3650" s="218"/>
      <c r="D3650" s="170"/>
      <c r="E3650" s="170"/>
      <c r="F3650" s="171"/>
    </row>
    <row r="3651" spans="1:6" ht="15" customHeight="1">
      <c r="A3651" s="169"/>
      <c r="B3651" s="219"/>
      <c r="C3651" s="219"/>
      <c r="D3651" s="170"/>
      <c r="E3651" s="170"/>
      <c r="F3651" s="171"/>
    </row>
    <row r="3652" spans="1:6" ht="15" customHeight="1">
      <c r="A3652" s="168"/>
      <c r="B3652" s="218"/>
      <c r="C3652" s="218"/>
      <c r="D3652" s="170"/>
      <c r="E3652" s="170"/>
      <c r="F3652" s="171"/>
    </row>
    <row r="3653" spans="1:6" ht="15" customHeight="1">
      <c r="A3653" s="169"/>
      <c r="B3653" s="219"/>
      <c r="C3653" s="219"/>
      <c r="D3653" s="170"/>
      <c r="E3653" s="170"/>
      <c r="F3653" s="171"/>
    </row>
    <row r="3654" spans="1:6" ht="15" customHeight="1">
      <c r="A3654" s="168"/>
      <c r="B3654" s="218"/>
      <c r="C3654" s="218"/>
      <c r="D3654" s="170"/>
      <c r="E3654" s="170"/>
      <c r="F3654" s="171"/>
    </row>
    <row r="3655" spans="1:6" ht="15" customHeight="1">
      <c r="A3655" s="169"/>
      <c r="B3655" s="219"/>
      <c r="C3655" s="219"/>
      <c r="D3655" s="170"/>
      <c r="E3655" s="170"/>
      <c r="F3655" s="171"/>
    </row>
    <row r="3656" spans="1:6" ht="15" customHeight="1">
      <c r="A3656" s="168"/>
      <c r="B3656" s="218"/>
      <c r="C3656" s="218"/>
      <c r="D3656" s="170"/>
      <c r="E3656" s="170"/>
      <c r="F3656" s="171"/>
    </row>
    <row r="3657" spans="1:6" ht="15" customHeight="1">
      <c r="A3657" s="169"/>
      <c r="B3657" s="219"/>
      <c r="C3657" s="219"/>
      <c r="D3657" s="170"/>
      <c r="E3657" s="170"/>
      <c r="F3657" s="171"/>
    </row>
    <row r="3660" spans="1:6" ht="15" customHeight="1">
      <c r="A3660" s="175"/>
      <c r="B3660" s="154"/>
      <c r="C3660" s="154"/>
    </row>
    <row r="3661" spans="1:6" ht="15" customHeight="1">
      <c r="A3661" s="176"/>
      <c r="B3661" s="220"/>
      <c r="C3661" s="220"/>
      <c r="D3661" s="170"/>
      <c r="E3661" s="170"/>
      <c r="F3661" s="180"/>
    </row>
    <row r="3662" spans="1:6" ht="15" customHeight="1">
      <c r="A3662" s="178"/>
      <c r="B3662" s="221"/>
      <c r="C3662" s="221"/>
      <c r="D3662" s="170"/>
      <c r="E3662" s="170"/>
      <c r="F3662" s="180"/>
    </row>
    <row r="3663" spans="1:6" ht="15" customHeight="1">
      <c r="A3663" s="176"/>
      <c r="B3663" s="220"/>
      <c r="C3663" s="220"/>
      <c r="D3663" s="170"/>
      <c r="E3663" s="170"/>
      <c r="F3663" s="180"/>
    </row>
    <row r="3664" spans="1:6" ht="15" customHeight="1">
      <c r="A3664" s="178"/>
      <c r="B3664" s="221"/>
      <c r="C3664" s="221"/>
      <c r="D3664" s="170"/>
      <c r="E3664" s="170"/>
      <c r="F3664" s="180"/>
    </row>
    <row r="3665" spans="1:6" ht="15" customHeight="1">
      <c r="A3665" s="176"/>
      <c r="B3665" s="220"/>
      <c r="C3665" s="220"/>
      <c r="D3665" s="170"/>
      <c r="E3665" s="170"/>
      <c r="F3665" s="180"/>
    </row>
    <row r="3666" spans="1:6" ht="15" customHeight="1">
      <c r="A3666" s="178"/>
      <c r="B3666" s="221"/>
      <c r="C3666" s="221"/>
      <c r="D3666" s="170"/>
      <c r="E3666" s="170"/>
      <c r="F3666" s="180"/>
    </row>
    <row r="3667" spans="1:6" ht="15" customHeight="1">
      <c r="A3667" s="176"/>
      <c r="B3667" s="220"/>
      <c r="C3667" s="220"/>
      <c r="D3667" s="170"/>
      <c r="E3667" s="170"/>
      <c r="F3667" s="180"/>
    </row>
    <row r="3668" spans="1:6" ht="15" customHeight="1">
      <c r="A3668" s="178"/>
      <c r="B3668" s="221"/>
      <c r="C3668" s="221"/>
      <c r="D3668" s="170"/>
      <c r="E3668" s="170"/>
      <c r="F3668" s="180"/>
    </row>
    <row r="3669" spans="1:6" ht="15" customHeight="1">
      <c r="A3669" s="176"/>
      <c r="B3669" s="220"/>
      <c r="C3669" s="220"/>
      <c r="D3669" s="170"/>
      <c r="E3669" s="170"/>
      <c r="F3669" s="180"/>
    </row>
    <row r="3670" spans="1:6" ht="15" customHeight="1">
      <c r="A3670" s="178"/>
      <c r="B3670" s="221"/>
      <c r="C3670" s="221"/>
      <c r="D3670" s="170"/>
      <c r="E3670" s="170"/>
      <c r="F3670" s="180"/>
    </row>
    <row r="3671" spans="1:6" ht="15" customHeight="1">
      <c r="A3671" s="176"/>
      <c r="B3671" s="220"/>
      <c r="C3671" s="220"/>
      <c r="D3671" s="170"/>
      <c r="E3671" s="170"/>
      <c r="F3671" s="180"/>
    </row>
    <row r="3672" spans="1:6" ht="15" customHeight="1">
      <c r="A3672" s="178"/>
      <c r="B3672" s="221"/>
      <c r="C3672" s="221"/>
      <c r="D3672" s="170"/>
      <c r="E3672" s="170"/>
      <c r="F3672" s="180"/>
    </row>
    <row r="3673" spans="1:6" ht="15" customHeight="1">
      <c r="A3673" s="176"/>
      <c r="B3673" s="220"/>
      <c r="C3673" s="220"/>
      <c r="D3673" s="170"/>
      <c r="E3673" s="170"/>
      <c r="F3673" s="180"/>
    </row>
    <row r="3674" spans="1:6" ht="15" customHeight="1">
      <c r="A3674" s="178"/>
      <c r="B3674" s="221"/>
      <c r="C3674" s="221"/>
      <c r="D3674" s="170"/>
      <c r="E3674" s="170"/>
      <c r="F3674" s="180"/>
    </row>
    <row r="3675" spans="1:6" ht="15" customHeight="1">
      <c r="A3675" s="176"/>
      <c r="B3675" s="220"/>
      <c r="C3675" s="220"/>
      <c r="D3675" s="170"/>
      <c r="E3675" s="170"/>
      <c r="F3675" s="180"/>
    </row>
    <row r="3676" spans="1:6" ht="15" customHeight="1">
      <c r="A3676" s="178"/>
      <c r="B3676" s="221"/>
      <c r="C3676" s="221"/>
      <c r="D3676" s="170"/>
      <c r="E3676" s="170"/>
      <c r="F3676" s="180"/>
    </row>
    <row r="3677" spans="1:6" ht="15" customHeight="1">
      <c r="A3677" s="176"/>
      <c r="B3677" s="220"/>
      <c r="C3677" s="220"/>
      <c r="D3677" s="170"/>
      <c r="E3677" s="170"/>
      <c r="F3677" s="180"/>
    </row>
    <row r="3678" spans="1:6" ht="15" customHeight="1">
      <c r="A3678" s="178"/>
      <c r="B3678" s="221"/>
      <c r="C3678" s="221"/>
      <c r="D3678" s="170"/>
      <c r="E3678" s="170"/>
      <c r="F3678" s="180"/>
    </row>
    <row r="3679" spans="1:6" ht="15" customHeight="1">
      <c r="A3679" s="176"/>
      <c r="B3679" s="220"/>
      <c r="C3679" s="220"/>
      <c r="D3679" s="170"/>
      <c r="E3679" s="170"/>
      <c r="F3679" s="180"/>
    </row>
    <row r="3680" spans="1:6" ht="15" customHeight="1">
      <c r="A3680" s="178"/>
      <c r="B3680" s="221"/>
      <c r="C3680" s="221"/>
      <c r="D3680" s="170"/>
      <c r="E3680" s="170"/>
      <c r="F3680" s="180"/>
    </row>
    <row r="3681" spans="1:6" ht="15" customHeight="1">
      <c r="A3681" s="176"/>
      <c r="B3681" s="220"/>
      <c r="C3681" s="220"/>
      <c r="D3681" s="170"/>
      <c r="E3681" s="170"/>
      <c r="F3681" s="180"/>
    </row>
    <row r="3682" spans="1:6" ht="15" customHeight="1">
      <c r="A3682" s="178"/>
      <c r="B3682" s="221"/>
      <c r="C3682" s="221"/>
      <c r="D3682" s="170"/>
      <c r="E3682" s="170"/>
      <c r="F3682" s="180"/>
    </row>
    <row r="3683" spans="1:6" ht="15" customHeight="1">
      <c r="A3683" s="176"/>
      <c r="B3683" s="220"/>
      <c r="C3683" s="220"/>
      <c r="D3683" s="170"/>
      <c r="E3683" s="170"/>
      <c r="F3683" s="180"/>
    </row>
    <row r="3684" spans="1:6" ht="15" customHeight="1">
      <c r="A3684" s="178"/>
      <c r="B3684" s="221"/>
      <c r="C3684" s="221"/>
      <c r="D3684" s="170"/>
      <c r="E3684" s="170"/>
      <c r="F3684" s="180"/>
    </row>
    <row r="3685" spans="1:6" ht="15" customHeight="1">
      <c r="A3685" s="176"/>
      <c r="B3685" s="220"/>
      <c r="C3685" s="220"/>
      <c r="D3685" s="170"/>
      <c r="E3685" s="170"/>
      <c r="F3685" s="180"/>
    </row>
    <row r="3686" spans="1:6" ht="15" customHeight="1">
      <c r="A3686" s="178"/>
      <c r="B3686" s="221"/>
      <c r="C3686" s="221"/>
      <c r="D3686" s="170"/>
      <c r="E3686" s="170"/>
      <c r="F3686" s="180"/>
    </row>
    <row r="3687" spans="1:6" ht="15" customHeight="1">
      <c r="A3687" s="176"/>
      <c r="B3687" s="220"/>
      <c r="C3687" s="220"/>
      <c r="D3687" s="170"/>
      <c r="E3687" s="170"/>
      <c r="F3687" s="180"/>
    </row>
    <row r="3688" spans="1:6" ht="15" customHeight="1">
      <c r="A3688" s="178"/>
      <c r="B3688" s="221"/>
      <c r="C3688" s="221"/>
      <c r="D3688" s="170"/>
      <c r="E3688" s="170"/>
      <c r="F3688" s="180"/>
    </row>
    <row r="3689" spans="1:6" ht="15" customHeight="1">
      <c r="A3689" s="176"/>
      <c r="B3689" s="220"/>
      <c r="C3689" s="220"/>
      <c r="D3689" s="170"/>
      <c r="E3689" s="170"/>
      <c r="F3689" s="180"/>
    </row>
    <row r="3690" spans="1:6" ht="15" customHeight="1">
      <c r="A3690" s="178"/>
      <c r="B3690" s="221"/>
      <c r="C3690" s="221"/>
      <c r="D3690" s="170"/>
      <c r="E3690" s="170"/>
      <c r="F3690" s="180"/>
    </row>
    <row r="3691" spans="1:6" ht="15" customHeight="1">
      <c r="A3691" s="176"/>
      <c r="B3691" s="220"/>
      <c r="C3691" s="220"/>
      <c r="D3691" s="170"/>
      <c r="E3691" s="170"/>
      <c r="F3691" s="180"/>
    </row>
    <row r="3692" spans="1:6" ht="15" customHeight="1">
      <c r="A3692" s="178"/>
      <c r="B3692" s="221"/>
      <c r="C3692" s="221"/>
      <c r="D3692" s="170"/>
      <c r="E3692" s="170"/>
      <c r="F3692" s="180"/>
    </row>
    <row r="3693" spans="1:6" ht="15" customHeight="1">
      <c r="A3693" s="176"/>
      <c r="B3693" s="220"/>
      <c r="C3693" s="220"/>
      <c r="D3693" s="170"/>
      <c r="E3693" s="170"/>
      <c r="F3693" s="180"/>
    </row>
    <row r="3694" spans="1:6" ht="15" customHeight="1">
      <c r="A3694" s="178"/>
      <c r="B3694" s="221"/>
      <c r="C3694" s="221"/>
      <c r="D3694" s="170"/>
      <c r="E3694" s="170"/>
      <c r="F3694" s="180"/>
    </row>
    <row r="3695" spans="1:6" ht="15" customHeight="1">
      <c r="A3695" s="176"/>
      <c r="B3695" s="220"/>
      <c r="C3695" s="220"/>
      <c r="D3695" s="170"/>
      <c r="E3695" s="170"/>
      <c r="F3695" s="180"/>
    </row>
    <row r="3696" spans="1:6" ht="15" customHeight="1">
      <c r="A3696" s="178"/>
      <c r="B3696" s="221"/>
      <c r="C3696" s="221"/>
      <c r="D3696" s="170"/>
      <c r="E3696" s="170"/>
      <c r="F3696" s="180"/>
    </row>
    <row r="3697" spans="1:6" ht="15" customHeight="1">
      <c r="A3697" s="176"/>
      <c r="B3697" s="220"/>
      <c r="C3697" s="220"/>
      <c r="D3697" s="170"/>
      <c r="E3697" s="170"/>
      <c r="F3697" s="180"/>
    </row>
    <row r="3698" spans="1:6" ht="15" customHeight="1">
      <c r="A3698" s="178"/>
      <c r="B3698" s="221"/>
      <c r="C3698" s="221"/>
      <c r="D3698" s="170"/>
      <c r="E3698" s="170"/>
      <c r="F3698" s="180"/>
    </row>
    <row r="3699" spans="1:6" ht="15" customHeight="1">
      <c r="A3699" s="176"/>
      <c r="B3699" s="220"/>
      <c r="C3699" s="220"/>
      <c r="D3699" s="170"/>
      <c r="E3699" s="170"/>
      <c r="F3699" s="180"/>
    </row>
    <row r="3700" spans="1:6" ht="15" customHeight="1">
      <c r="A3700" s="178"/>
      <c r="B3700" s="221"/>
      <c r="C3700" s="221"/>
      <c r="D3700" s="170"/>
      <c r="E3700" s="170"/>
      <c r="F3700" s="180"/>
    </row>
    <row r="3701" spans="1:6" ht="15" customHeight="1">
      <c r="A3701" s="176"/>
      <c r="B3701" s="220"/>
      <c r="C3701" s="220"/>
      <c r="D3701" s="170"/>
      <c r="E3701" s="170"/>
      <c r="F3701" s="180"/>
    </row>
    <row r="3702" spans="1:6" ht="15" customHeight="1">
      <c r="A3702" s="178"/>
      <c r="B3702" s="221"/>
      <c r="C3702" s="221"/>
      <c r="D3702" s="170"/>
      <c r="E3702" s="170"/>
      <c r="F3702" s="180"/>
    </row>
    <row r="3703" spans="1:6" ht="15" customHeight="1">
      <c r="A3703" s="176"/>
      <c r="B3703" s="220"/>
      <c r="C3703" s="220"/>
      <c r="D3703" s="170"/>
      <c r="E3703" s="170"/>
      <c r="F3703" s="180"/>
    </row>
    <row r="3704" spans="1:6" ht="15" customHeight="1">
      <c r="A3704" s="178"/>
      <c r="B3704" s="221"/>
      <c r="C3704" s="221"/>
      <c r="D3704" s="170"/>
      <c r="E3704" s="170"/>
      <c r="F3704" s="180"/>
    </row>
    <row r="3705" spans="1:6" ht="15" customHeight="1">
      <c r="A3705" s="176"/>
      <c r="B3705" s="220"/>
      <c r="C3705" s="220"/>
      <c r="D3705" s="170"/>
      <c r="E3705" s="170"/>
      <c r="F3705" s="180"/>
    </row>
    <row r="3706" spans="1:6" ht="15" customHeight="1">
      <c r="A3706" s="178"/>
      <c r="B3706" s="221"/>
      <c r="C3706" s="221"/>
      <c r="D3706" s="170"/>
      <c r="E3706" s="170"/>
      <c r="F3706" s="180"/>
    </row>
    <row r="3707" spans="1:6" ht="15" customHeight="1">
      <c r="A3707" s="176"/>
      <c r="B3707" s="220"/>
      <c r="C3707" s="220"/>
      <c r="D3707" s="170"/>
      <c r="E3707" s="170"/>
      <c r="F3707" s="180"/>
    </row>
    <row r="3708" spans="1:6" ht="15" customHeight="1">
      <c r="A3708" s="178"/>
      <c r="B3708" s="221"/>
      <c r="C3708" s="221"/>
      <c r="D3708" s="170"/>
      <c r="E3708" s="170"/>
      <c r="F3708" s="180"/>
    </row>
    <row r="3709" spans="1:6" ht="15" customHeight="1">
      <c r="A3709" s="176"/>
      <c r="B3709" s="220"/>
      <c r="C3709" s="220"/>
      <c r="D3709" s="170"/>
      <c r="E3709" s="170"/>
      <c r="F3709" s="180"/>
    </row>
    <row r="3710" spans="1:6" ht="15" customHeight="1">
      <c r="A3710" s="178"/>
      <c r="B3710" s="221"/>
      <c r="C3710" s="221"/>
      <c r="D3710" s="170"/>
      <c r="E3710" s="170"/>
      <c r="F3710" s="180"/>
    </row>
    <row r="3711" spans="1:6" ht="15" customHeight="1">
      <c r="A3711" s="176"/>
      <c r="B3711" s="220"/>
      <c r="C3711" s="220"/>
      <c r="D3711" s="170"/>
      <c r="E3711" s="170"/>
      <c r="F3711" s="180"/>
    </row>
    <row r="3712" spans="1:6" ht="15" customHeight="1">
      <c r="A3712" s="178"/>
      <c r="B3712" s="221"/>
      <c r="C3712" s="221"/>
      <c r="D3712" s="170"/>
      <c r="E3712" s="170"/>
      <c r="F3712" s="180"/>
    </row>
    <row r="3713" spans="1:6" ht="15" customHeight="1">
      <c r="A3713" s="176"/>
      <c r="B3713" s="220"/>
      <c r="C3713" s="220"/>
      <c r="D3713" s="170"/>
      <c r="E3713" s="170"/>
      <c r="F3713" s="180"/>
    </row>
    <row r="3714" spans="1:6" ht="15" customHeight="1">
      <c r="A3714" s="178"/>
      <c r="B3714" s="221"/>
      <c r="C3714" s="221"/>
      <c r="D3714" s="170"/>
      <c r="E3714" s="170"/>
      <c r="F3714" s="180"/>
    </row>
    <row r="3715" spans="1:6" ht="15" customHeight="1">
      <c r="A3715" s="176"/>
      <c r="B3715" s="220"/>
      <c r="C3715" s="220"/>
      <c r="D3715" s="170"/>
      <c r="E3715" s="170"/>
      <c r="F3715" s="180"/>
    </row>
    <row r="3716" spans="1:6" ht="15" customHeight="1">
      <c r="A3716" s="178"/>
      <c r="B3716" s="221"/>
      <c r="C3716" s="221"/>
      <c r="D3716" s="170"/>
      <c r="E3716" s="170"/>
      <c r="F3716" s="180"/>
    </row>
    <row r="3717" spans="1:6" ht="15" customHeight="1">
      <c r="A3717" s="176"/>
      <c r="B3717" s="220"/>
      <c r="C3717" s="220"/>
      <c r="D3717" s="170"/>
      <c r="E3717" s="170"/>
      <c r="F3717" s="180"/>
    </row>
    <row r="3718" spans="1:6" ht="15" customHeight="1">
      <c r="A3718" s="178"/>
      <c r="B3718" s="221"/>
      <c r="C3718" s="221"/>
      <c r="D3718" s="170"/>
      <c r="E3718" s="170"/>
      <c r="F3718" s="180"/>
    </row>
    <row r="3719" spans="1:6" ht="15" customHeight="1">
      <c r="A3719" s="176"/>
      <c r="B3719" s="220"/>
      <c r="C3719" s="220"/>
      <c r="D3719" s="170"/>
      <c r="E3719" s="170"/>
      <c r="F3719" s="180"/>
    </row>
    <row r="3720" spans="1:6" ht="15" customHeight="1">
      <c r="A3720" s="178"/>
      <c r="B3720" s="221"/>
      <c r="C3720" s="221"/>
      <c r="D3720" s="170"/>
      <c r="E3720" s="170"/>
      <c r="F3720" s="180"/>
    </row>
    <row r="3721" spans="1:6" ht="15" customHeight="1">
      <c r="A3721" s="176"/>
      <c r="B3721" s="220"/>
      <c r="C3721" s="220"/>
      <c r="D3721" s="170"/>
      <c r="E3721" s="170"/>
      <c r="F3721" s="180"/>
    </row>
    <row r="3722" spans="1:6" ht="15" customHeight="1">
      <c r="A3722" s="178"/>
      <c r="B3722" s="221"/>
      <c r="C3722" s="221"/>
      <c r="D3722" s="170"/>
      <c r="E3722" s="170"/>
      <c r="F3722" s="180"/>
    </row>
    <row r="3723" spans="1:6" ht="15" customHeight="1">
      <c r="A3723" s="176"/>
      <c r="B3723" s="220"/>
      <c r="C3723" s="220"/>
      <c r="D3723" s="170"/>
      <c r="E3723" s="170"/>
      <c r="F3723" s="180"/>
    </row>
    <row r="3724" spans="1:6" ht="15" customHeight="1">
      <c r="A3724" s="178"/>
      <c r="B3724" s="221"/>
      <c r="C3724" s="221"/>
      <c r="D3724" s="170"/>
      <c r="E3724" s="170"/>
      <c r="F3724" s="180"/>
    </row>
    <row r="3725" spans="1:6" ht="15" customHeight="1">
      <c r="A3725" s="176"/>
      <c r="B3725" s="220"/>
      <c r="C3725" s="220"/>
      <c r="D3725" s="170"/>
      <c r="E3725" s="170"/>
      <c r="F3725" s="180"/>
    </row>
    <row r="3726" spans="1:6" ht="15" customHeight="1">
      <c r="A3726" s="178"/>
      <c r="B3726" s="221"/>
      <c r="C3726" s="221"/>
      <c r="D3726" s="170"/>
      <c r="E3726" s="170"/>
      <c r="F3726" s="180"/>
    </row>
    <row r="3727" spans="1:6" ht="15" customHeight="1">
      <c r="A3727" s="176"/>
      <c r="B3727" s="220"/>
      <c r="C3727" s="220"/>
      <c r="D3727" s="170"/>
      <c r="E3727" s="170"/>
      <c r="F3727" s="180"/>
    </row>
    <row r="3728" spans="1:6" ht="15" customHeight="1">
      <c r="A3728" s="178"/>
      <c r="B3728" s="221"/>
      <c r="C3728" s="221"/>
      <c r="D3728" s="170"/>
      <c r="E3728" s="170"/>
      <c r="F3728" s="180"/>
    </row>
    <row r="3729" spans="1:6" ht="15" customHeight="1">
      <c r="A3729" s="176"/>
      <c r="B3729" s="220"/>
      <c r="C3729" s="220"/>
      <c r="D3729" s="170"/>
      <c r="E3729" s="170"/>
      <c r="F3729" s="180"/>
    </row>
    <row r="3730" spans="1:6" ht="15" customHeight="1">
      <c r="A3730" s="178"/>
      <c r="B3730" s="221"/>
      <c r="C3730" s="221"/>
      <c r="D3730" s="170"/>
      <c r="E3730" s="170"/>
      <c r="F3730" s="180"/>
    </row>
    <row r="3731" spans="1:6" ht="15" customHeight="1">
      <c r="A3731" s="176"/>
      <c r="B3731" s="220"/>
      <c r="C3731" s="220"/>
      <c r="D3731" s="170"/>
      <c r="E3731" s="170"/>
      <c r="F3731" s="180"/>
    </row>
    <row r="3732" spans="1:6" ht="15" customHeight="1">
      <c r="A3732" s="178"/>
      <c r="B3732" s="221"/>
      <c r="C3732" s="221"/>
      <c r="D3732" s="170"/>
      <c r="E3732" s="170"/>
      <c r="F3732" s="180"/>
    </row>
    <row r="3733" spans="1:6" ht="15" customHeight="1">
      <c r="A3733" s="176"/>
      <c r="B3733" s="220"/>
      <c r="C3733" s="220"/>
      <c r="D3733" s="170"/>
      <c r="E3733" s="170"/>
      <c r="F3733" s="180"/>
    </row>
    <row r="3734" spans="1:6" ht="15" customHeight="1">
      <c r="A3734" s="178"/>
      <c r="B3734" s="221"/>
      <c r="C3734" s="221"/>
      <c r="D3734" s="170"/>
      <c r="E3734" s="170"/>
      <c r="F3734" s="180"/>
    </row>
    <row r="3735" spans="1:6" ht="15" customHeight="1">
      <c r="A3735" s="176"/>
      <c r="B3735" s="220"/>
      <c r="C3735" s="220"/>
      <c r="D3735" s="170"/>
      <c r="E3735" s="170"/>
      <c r="F3735" s="180"/>
    </row>
    <row r="3736" spans="1:6" ht="15" customHeight="1">
      <c r="A3736" s="178"/>
      <c r="B3736" s="221"/>
      <c r="C3736" s="221"/>
      <c r="D3736" s="170"/>
      <c r="E3736" s="170"/>
      <c r="F3736" s="180"/>
    </row>
    <row r="3737" spans="1:6" ht="15" customHeight="1">
      <c r="A3737" s="176"/>
      <c r="B3737" s="220"/>
      <c r="C3737" s="220"/>
      <c r="D3737" s="170"/>
      <c r="E3737" s="170"/>
      <c r="F3737" s="180"/>
    </row>
    <row r="3738" spans="1:6" ht="15" customHeight="1">
      <c r="A3738" s="178"/>
      <c r="B3738" s="221"/>
      <c r="C3738" s="221"/>
      <c r="D3738" s="170"/>
      <c r="E3738" s="170"/>
      <c r="F3738" s="180"/>
    </row>
    <row r="3739" spans="1:6" ht="15" customHeight="1">
      <c r="A3739" s="176"/>
      <c r="B3739" s="220"/>
      <c r="C3739" s="220"/>
      <c r="D3739" s="170"/>
      <c r="E3739" s="170"/>
      <c r="F3739" s="180"/>
    </row>
    <row r="3740" spans="1:6" ht="15" customHeight="1">
      <c r="A3740" s="178"/>
      <c r="B3740" s="221"/>
      <c r="C3740" s="221"/>
      <c r="D3740" s="170"/>
      <c r="E3740" s="170"/>
      <c r="F3740" s="180"/>
    </row>
    <row r="3741" spans="1:6" ht="15" customHeight="1">
      <c r="A3741" s="176"/>
      <c r="B3741" s="220"/>
      <c r="C3741" s="220"/>
      <c r="D3741" s="170"/>
      <c r="E3741" s="170"/>
      <c r="F3741" s="180"/>
    </row>
    <row r="3742" spans="1:6" ht="15" customHeight="1">
      <c r="A3742" s="178"/>
      <c r="B3742" s="221"/>
      <c r="C3742" s="221"/>
      <c r="D3742" s="170"/>
      <c r="E3742" s="170"/>
      <c r="F3742" s="180"/>
    </row>
    <row r="3743" spans="1:6" ht="15" customHeight="1">
      <c r="A3743" s="176"/>
      <c r="B3743" s="220"/>
      <c r="C3743" s="220"/>
      <c r="D3743" s="170"/>
      <c r="E3743" s="170"/>
      <c r="F3743" s="180"/>
    </row>
    <row r="3744" spans="1:6" ht="15" customHeight="1">
      <c r="A3744" s="178"/>
      <c r="B3744" s="221"/>
      <c r="C3744" s="221"/>
      <c r="D3744" s="170"/>
      <c r="E3744" s="170"/>
      <c r="F3744" s="180"/>
    </row>
    <row r="3745" spans="1:6" ht="15" customHeight="1">
      <c r="A3745" s="176"/>
      <c r="B3745" s="220"/>
      <c r="C3745" s="220"/>
      <c r="D3745" s="170"/>
      <c r="E3745" s="170"/>
      <c r="F3745" s="180"/>
    </row>
    <row r="3746" spans="1:6" ht="15" customHeight="1">
      <c r="A3746" s="178"/>
      <c r="B3746" s="221"/>
      <c r="C3746" s="221"/>
      <c r="D3746" s="170"/>
      <c r="E3746" s="170"/>
      <c r="F3746" s="180"/>
    </row>
    <row r="3747" spans="1:6" ht="15" customHeight="1">
      <c r="A3747" s="176"/>
      <c r="B3747" s="220"/>
      <c r="C3747" s="220"/>
      <c r="D3747" s="170"/>
      <c r="E3747" s="170"/>
      <c r="F3747" s="180"/>
    </row>
    <row r="3748" spans="1:6" ht="15" customHeight="1">
      <c r="A3748" s="178"/>
      <c r="B3748" s="221"/>
      <c r="C3748" s="221"/>
      <c r="D3748" s="170"/>
      <c r="E3748" s="170"/>
      <c r="F3748" s="180"/>
    </row>
    <row r="3749" spans="1:6" ht="15" customHeight="1">
      <c r="A3749" s="176"/>
      <c r="B3749" s="220"/>
      <c r="C3749" s="220"/>
      <c r="D3749" s="170"/>
      <c r="E3749" s="170"/>
      <c r="F3749" s="180"/>
    </row>
    <row r="3750" spans="1:6" ht="15" customHeight="1">
      <c r="A3750" s="178"/>
      <c r="B3750" s="221"/>
      <c r="C3750" s="221"/>
      <c r="D3750" s="170"/>
      <c r="E3750" s="170"/>
      <c r="F3750" s="180"/>
    </row>
    <row r="3751" spans="1:6" ht="15" customHeight="1">
      <c r="A3751" s="176"/>
      <c r="B3751" s="220"/>
      <c r="C3751" s="220"/>
      <c r="D3751" s="170"/>
      <c r="E3751" s="170"/>
      <c r="F3751" s="180"/>
    </row>
    <row r="3752" spans="1:6" ht="15" customHeight="1">
      <c r="A3752" s="178"/>
      <c r="B3752" s="221"/>
      <c r="C3752" s="221"/>
      <c r="D3752" s="170"/>
      <c r="E3752" s="170"/>
      <c r="F3752" s="180"/>
    </row>
    <row r="3753" spans="1:6" ht="15" customHeight="1">
      <c r="A3753" s="176"/>
      <c r="B3753" s="220"/>
      <c r="C3753" s="220"/>
      <c r="D3753" s="170"/>
      <c r="E3753" s="170"/>
      <c r="F3753" s="180"/>
    </row>
    <row r="3754" spans="1:6" ht="15" customHeight="1">
      <c r="A3754" s="178"/>
      <c r="B3754" s="221"/>
      <c r="C3754" s="221"/>
      <c r="D3754" s="170"/>
      <c r="E3754" s="170"/>
      <c r="F3754" s="180"/>
    </row>
    <row r="3755" spans="1:6" ht="15" customHeight="1">
      <c r="A3755" s="176"/>
      <c r="B3755" s="220"/>
      <c r="C3755" s="220"/>
      <c r="D3755" s="170"/>
      <c r="E3755" s="170"/>
      <c r="F3755" s="180"/>
    </row>
    <row r="3756" spans="1:6" ht="15" customHeight="1">
      <c r="A3756" s="178"/>
      <c r="B3756" s="221"/>
      <c r="C3756" s="221"/>
      <c r="D3756" s="170"/>
      <c r="E3756" s="170"/>
      <c r="F3756" s="180"/>
    </row>
    <row r="3757" spans="1:6" ht="15" customHeight="1">
      <c r="A3757" s="176"/>
      <c r="B3757" s="220"/>
      <c r="C3757" s="220"/>
      <c r="D3757" s="170"/>
      <c r="E3757" s="170"/>
      <c r="F3757" s="180"/>
    </row>
    <row r="3758" spans="1:6" ht="15" customHeight="1">
      <c r="A3758" s="178"/>
      <c r="B3758" s="221"/>
      <c r="C3758" s="221"/>
      <c r="D3758" s="170"/>
      <c r="E3758" s="170"/>
      <c r="F3758" s="180"/>
    </row>
    <row r="3759" spans="1:6" ht="15" customHeight="1">
      <c r="A3759" s="176"/>
      <c r="B3759" s="220"/>
      <c r="C3759" s="220"/>
      <c r="D3759" s="170"/>
      <c r="E3759" s="170"/>
      <c r="F3759" s="180"/>
    </row>
    <row r="3760" spans="1:6" ht="15" customHeight="1">
      <c r="A3760" s="178"/>
      <c r="B3760" s="221"/>
      <c r="C3760" s="221"/>
      <c r="D3760" s="170"/>
      <c r="E3760" s="170"/>
      <c r="F3760" s="180"/>
    </row>
    <row r="3761" spans="1:6" ht="15" customHeight="1">
      <c r="A3761" s="176"/>
      <c r="B3761" s="220"/>
      <c r="C3761" s="220"/>
      <c r="D3761" s="170"/>
      <c r="E3761" s="170"/>
      <c r="F3761" s="180"/>
    </row>
    <row r="3762" spans="1:6" ht="15" customHeight="1">
      <c r="A3762" s="178"/>
      <c r="B3762" s="221"/>
      <c r="C3762" s="221"/>
      <c r="D3762" s="170"/>
      <c r="E3762" s="170"/>
      <c r="F3762" s="180"/>
    </row>
    <row r="3763" spans="1:6" ht="15" customHeight="1">
      <c r="A3763" s="176"/>
      <c r="B3763" s="220"/>
      <c r="C3763" s="220"/>
      <c r="D3763" s="170"/>
      <c r="E3763" s="170"/>
      <c r="F3763" s="180"/>
    </row>
    <row r="3764" spans="1:6" ht="15" customHeight="1">
      <c r="A3764" s="178"/>
      <c r="B3764" s="221"/>
      <c r="C3764" s="221"/>
      <c r="D3764" s="170"/>
      <c r="E3764" s="170"/>
      <c r="F3764" s="180"/>
    </row>
    <row r="3765" spans="1:6" ht="15" customHeight="1">
      <c r="A3765" s="176"/>
      <c r="B3765" s="220"/>
      <c r="C3765" s="220"/>
      <c r="D3765" s="170"/>
      <c r="E3765" s="170"/>
      <c r="F3765" s="180"/>
    </row>
    <row r="3766" spans="1:6" ht="15" customHeight="1">
      <c r="A3766" s="178"/>
      <c r="B3766" s="221"/>
      <c r="C3766" s="221"/>
      <c r="D3766" s="170"/>
      <c r="E3766" s="170"/>
      <c r="F3766" s="180"/>
    </row>
    <row r="3767" spans="1:6" ht="15" customHeight="1">
      <c r="A3767" s="176"/>
      <c r="B3767" s="220"/>
      <c r="C3767" s="220"/>
      <c r="D3767" s="170"/>
      <c r="E3767" s="170"/>
      <c r="F3767" s="180"/>
    </row>
    <row r="3768" spans="1:6" ht="15" customHeight="1">
      <c r="A3768" s="178"/>
      <c r="B3768" s="221"/>
      <c r="C3768" s="221"/>
      <c r="D3768" s="170"/>
      <c r="E3768" s="170"/>
      <c r="F3768" s="180"/>
    </row>
    <row r="3769" spans="1:6" ht="15" customHeight="1">
      <c r="A3769" s="176"/>
      <c r="B3769" s="220"/>
      <c r="C3769" s="220"/>
      <c r="D3769" s="170"/>
      <c r="E3769" s="170"/>
      <c r="F3769" s="180"/>
    </row>
    <row r="3770" spans="1:6" ht="15" customHeight="1">
      <c r="A3770" s="178"/>
      <c r="B3770" s="221"/>
      <c r="C3770" s="221"/>
      <c r="D3770" s="170"/>
      <c r="E3770" s="170"/>
      <c r="F3770" s="180"/>
    </row>
    <row r="3771" spans="1:6" ht="15" customHeight="1">
      <c r="A3771" s="176"/>
      <c r="B3771" s="220"/>
      <c r="C3771" s="220"/>
      <c r="D3771" s="170"/>
      <c r="E3771" s="170"/>
      <c r="F3771" s="180"/>
    </row>
    <row r="3772" spans="1:6" ht="15" customHeight="1">
      <c r="A3772" s="178"/>
      <c r="B3772" s="221"/>
      <c r="C3772" s="221"/>
      <c r="D3772" s="170"/>
      <c r="E3772" s="170"/>
      <c r="F3772" s="180"/>
    </row>
    <row r="3773" spans="1:6" ht="15" customHeight="1">
      <c r="A3773" s="176"/>
      <c r="B3773" s="220"/>
      <c r="C3773" s="220"/>
      <c r="D3773" s="170"/>
      <c r="E3773" s="170"/>
      <c r="F3773" s="180"/>
    </row>
    <row r="3774" spans="1:6" ht="15" customHeight="1">
      <c r="A3774" s="178"/>
      <c r="B3774" s="221"/>
      <c r="C3774" s="221"/>
      <c r="D3774" s="170"/>
      <c r="E3774" s="170"/>
      <c r="F3774" s="180"/>
    </row>
    <row r="3775" spans="1:6" ht="15" customHeight="1">
      <c r="A3775" s="176"/>
      <c r="B3775" s="220"/>
      <c r="C3775" s="220"/>
      <c r="D3775" s="170"/>
      <c r="E3775" s="170"/>
      <c r="F3775" s="180"/>
    </row>
    <row r="3776" spans="1:6" ht="15" customHeight="1">
      <c r="A3776" s="178"/>
      <c r="B3776" s="221"/>
      <c r="C3776" s="221"/>
      <c r="D3776" s="170"/>
      <c r="E3776" s="170"/>
      <c r="F3776" s="180"/>
    </row>
    <row r="3777" spans="1:6" ht="15" customHeight="1">
      <c r="A3777" s="176"/>
      <c r="B3777" s="220"/>
      <c r="C3777" s="220"/>
      <c r="D3777" s="170"/>
      <c r="E3777" s="170"/>
      <c r="F3777" s="180"/>
    </row>
    <row r="3778" spans="1:6" ht="15" customHeight="1">
      <c r="A3778" s="178"/>
      <c r="B3778" s="221"/>
      <c r="C3778" s="221"/>
      <c r="D3778" s="170"/>
      <c r="E3778" s="170"/>
      <c r="F3778" s="180"/>
    </row>
    <row r="3779" spans="1:6" ht="15" customHeight="1">
      <c r="A3779" s="176"/>
      <c r="B3779" s="220"/>
      <c r="C3779" s="220"/>
      <c r="D3779" s="170"/>
      <c r="E3779" s="170"/>
      <c r="F3779" s="180"/>
    </row>
    <row r="3780" spans="1:6" ht="15" customHeight="1">
      <c r="A3780" s="178"/>
      <c r="B3780" s="221"/>
      <c r="C3780" s="221"/>
      <c r="D3780" s="170"/>
      <c r="E3780" s="170"/>
      <c r="F3780" s="180"/>
    </row>
    <row r="3781" spans="1:6" ht="15" customHeight="1">
      <c r="A3781" s="176"/>
      <c r="B3781" s="220"/>
      <c r="C3781" s="220"/>
      <c r="D3781" s="170"/>
      <c r="E3781" s="170"/>
      <c r="F3781" s="180"/>
    </row>
    <row r="3782" spans="1:6" ht="15" customHeight="1">
      <c r="A3782" s="178"/>
      <c r="B3782" s="221"/>
      <c r="C3782" s="221"/>
      <c r="D3782" s="170"/>
      <c r="E3782" s="170"/>
      <c r="F3782" s="180"/>
    </row>
    <row r="3783" spans="1:6" ht="15" customHeight="1">
      <c r="A3783" s="176"/>
      <c r="B3783" s="220"/>
      <c r="C3783" s="220"/>
      <c r="D3783" s="170"/>
      <c r="E3783" s="170"/>
      <c r="F3783" s="180"/>
    </row>
    <row r="3784" spans="1:6" ht="15" customHeight="1">
      <c r="A3784" s="178"/>
      <c r="B3784" s="221"/>
      <c r="C3784" s="221"/>
      <c r="D3784" s="170"/>
      <c r="E3784" s="170"/>
      <c r="F3784" s="180"/>
    </row>
    <row r="3785" spans="1:6" ht="15" customHeight="1">
      <c r="A3785" s="176"/>
      <c r="B3785" s="220"/>
      <c r="C3785" s="220"/>
      <c r="D3785" s="170"/>
      <c r="E3785" s="170"/>
      <c r="F3785" s="180"/>
    </row>
    <row r="3786" spans="1:6" ht="15" customHeight="1">
      <c r="A3786" s="178"/>
      <c r="B3786" s="221"/>
      <c r="C3786" s="221"/>
      <c r="D3786" s="170"/>
      <c r="E3786" s="170"/>
      <c r="F3786" s="180"/>
    </row>
    <row r="3787" spans="1:6" ht="15" customHeight="1">
      <c r="A3787" s="176"/>
      <c r="B3787" s="220"/>
      <c r="C3787" s="220"/>
      <c r="D3787" s="170"/>
      <c r="E3787" s="170"/>
      <c r="F3787" s="180"/>
    </row>
    <row r="3788" spans="1:6" ht="15" customHeight="1">
      <c r="A3788" s="178"/>
      <c r="B3788" s="221"/>
      <c r="C3788" s="221"/>
      <c r="D3788" s="170"/>
      <c r="E3788" s="170"/>
      <c r="F3788" s="180"/>
    </row>
    <row r="3789" spans="1:6" ht="15" customHeight="1">
      <c r="A3789" s="176"/>
      <c r="B3789" s="220"/>
      <c r="C3789" s="220"/>
      <c r="D3789" s="170"/>
      <c r="E3789" s="170"/>
      <c r="F3789" s="180"/>
    </row>
    <row r="3790" spans="1:6" ht="15" customHeight="1">
      <c r="A3790" s="178"/>
      <c r="B3790" s="221"/>
      <c r="C3790" s="221"/>
      <c r="D3790" s="170"/>
      <c r="E3790" s="170"/>
      <c r="F3790" s="180"/>
    </row>
    <row r="3791" spans="1:6" ht="15" customHeight="1">
      <c r="A3791" s="176"/>
      <c r="B3791" s="220"/>
      <c r="C3791" s="220"/>
      <c r="D3791" s="170"/>
      <c r="E3791" s="170"/>
      <c r="F3791" s="180"/>
    </row>
    <row r="3792" spans="1:6" ht="15" customHeight="1">
      <c r="A3792" s="178"/>
      <c r="B3792" s="221"/>
      <c r="C3792" s="221"/>
      <c r="D3792" s="170"/>
      <c r="E3792" s="170"/>
      <c r="F3792" s="180"/>
    </row>
    <row r="3793" spans="1:6" ht="15" customHeight="1">
      <c r="A3793" s="176"/>
      <c r="B3793" s="220"/>
      <c r="C3793" s="220"/>
      <c r="D3793" s="170"/>
      <c r="E3793" s="170"/>
      <c r="F3793" s="180"/>
    </row>
    <row r="3794" spans="1:6" ht="15" customHeight="1">
      <c r="A3794" s="178"/>
      <c r="B3794" s="221"/>
      <c r="C3794" s="221"/>
      <c r="D3794" s="170"/>
      <c r="E3794" s="170"/>
      <c r="F3794" s="180"/>
    </row>
    <row r="3795" spans="1:6" ht="15" customHeight="1">
      <c r="A3795" s="176"/>
      <c r="B3795" s="220"/>
      <c r="C3795" s="220"/>
      <c r="D3795" s="170"/>
      <c r="E3795" s="170"/>
      <c r="F3795" s="180"/>
    </row>
    <row r="3796" spans="1:6" ht="15" customHeight="1">
      <c r="A3796" s="178"/>
      <c r="B3796" s="221"/>
      <c r="C3796" s="221"/>
      <c r="D3796" s="170"/>
      <c r="E3796" s="170"/>
      <c r="F3796" s="180"/>
    </row>
    <row r="3797" spans="1:6" ht="15" customHeight="1">
      <c r="A3797" s="176"/>
      <c r="B3797" s="220"/>
      <c r="C3797" s="220"/>
      <c r="D3797" s="170"/>
      <c r="E3797" s="170"/>
      <c r="F3797" s="180"/>
    </row>
    <row r="3798" spans="1:6" ht="15" customHeight="1">
      <c r="A3798" s="178"/>
      <c r="B3798" s="221"/>
      <c r="C3798" s="221"/>
      <c r="D3798" s="170"/>
      <c r="E3798" s="170"/>
      <c r="F3798" s="180"/>
    </row>
    <row r="3799" spans="1:6" ht="15" customHeight="1">
      <c r="A3799" s="176"/>
      <c r="B3799" s="220"/>
      <c r="C3799" s="220"/>
      <c r="D3799" s="170"/>
      <c r="E3799" s="170"/>
      <c r="F3799" s="180"/>
    </row>
    <row r="3800" spans="1:6" ht="15" customHeight="1">
      <c r="A3800" s="178"/>
      <c r="B3800" s="221"/>
      <c r="C3800" s="221"/>
      <c r="D3800" s="170"/>
      <c r="E3800" s="170"/>
      <c r="F3800" s="180"/>
    </row>
    <row r="3801" spans="1:6" ht="15" customHeight="1">
      <c r="A3801" s="176"/>
      <c r="B3801" s="220"/>
      <c r="C3801" s="220"/>
      <c r="D3801" s="170"/>
      <c r="E3801" s="170"/>
      <c r="F3801" s="180"/>
    </row>
    <row r="3802" spans="1:6" ht="15" customHeight="1">
      <c r="A3802" s="178"/>
      <c r="B3802" s="221"/>
      <c r="C3802" s="221"/>
      <c r="D3802" s="170"/>
      <c r="E3802" s="170"/>
      <c r="F3802" s="180"/>
    </row>
    <row r="3803" spans="1:6" ht="15" customHeight="1">
      <c r="A3803" s="176"/>
      <c r="B3803" s="220"/>
      <c r="C3803" s="220"/>
      <c r="D3803" s="170"/>
      <c r="E3803" s="170"/>
      <c r="F3803" s="180"/>
    </row>
    <row r="3804" spans="1:6" ht="15" customHeight="1">
      <c r="A3804" s="178"/>
      <c r="B3804" s="221"/>
      <c r="C3804" s="221"/>
      <c r="D3804" s="170"/>
      <c r="E3804" s="170"/>
      <c r="F3804" s="180"/>
    </row>
    <row r="3805" spans="1:6" ht="15" customHeight="1">
      <c r="A3805" s="176"/>
      <c r="B3805" s="220"/>
      <c r="C3805" s="220"/>
      <c r="D3805" s="170"/>
      <c r="E3805" s="170"/>
      <c r="F3805" s="180"/>
    </row>
    <row r="3806" spans="1:6" ht="15" customHeight="1">
      <c r="A3806" s="178"/>
      <c r="B3806" s="221"/>
      <c r="C3806" s="221"/>
      <c r="D3806" s="170"/>
      <c r="E3806" s="170"/>
      <c r="F3806" s="180"/>
    </row>
    <row r="3807" spans="1:6" ht="15" customHeight="1">
      <c r="A3807" s="176"/>
      <c r="B3807" s="220"/>
      <c r="C3807" s="220"/>
      <c r="D3807" s="170"/>
      <c r="E3807" s="170"/>
      <c r="F3807" s="180"/>
    </row>
    <row r="3808" spans="1:6" ht="15" customHeight="1">
      <c r="A3808" s="178"/>
      <c r="B3808" s="221"/>
      <c r="C3808" s="221"/>
      <c r="D3808" s="170"/>
      <c r="E3808" s="170"/>
      <c r="F3808" s="180"/>
    </row>
    <row r="3809" spans="1:6" ht="15" customHeight="1">
      <c r="A3809" s="176"/>
      <c r="B3809" s="220"/>
      <c r="C3809" s="220"/>
      <c r="D3809" s="170"/>
      <c r="E3809" s="170"/>
      <c r="F3809" s="180"/>
    </row>
    <row r="3810" spans="1:6" ht="15" customHeight="1">
      <c r="A3810" s="178"/>
      <c r="B3810" s="221"/>
      <c r="C3810" s="221"/>
      <c r="D3810" s="170"/>
      <c r="E3810" s="170"/>
      <c r="F3810" s="180"/>
    </row>
    <row r="3811" spans="1:6" ht="15" customHeight="1">
      <c r="A3811" s="176"/>
      <c r="B3811" s="220"/>
      <c r="C3811" s="220"/>
      <c r="D3811" s="170"/>
      <c r="E3811" s="170"/>
      <c r="F3811" s="180"/>
    </row>
    <row r="3812" spans="1:6" ht="15" customHeight="1">
      <c r="A3812" s="178"/>
      <c r="B3812" s="221"/>
      <c r="C3812" s="221"/>
      <c r="D3812" s="170"/>
      <c r="E3812" s="170"/>
      <c r="F3812" s="180"/>
    </row>
    <row r="3813" spans="1:6" ht="15" customHeight="1">
      <c r="A3813" s="176"/>
      <c r="B3813" s="220"/>
      <c r="C3813" s="220"/>
      <c r="D3813" s="170"/>
      <c r="E3813" s="170"/>
      <c r="F3813" s="180"/>
    </row>
    <row r="3814" spans="1:6" ht="15" customHeight="1">
      <c r="A3814" s="178"/>
      <c r="B3814" s="221"/>
      <c r="C3814" s="221"/>
      <c r="D3814" s="170"/>
      <c r="E3814" s="170"/>
      <c r="F3814" s="180"/>
    </row>
    <row r="3815" spans="1:6" ht="15" customHeight="1">
      <c r="A3815" s="176"/>
      <c r="B3815" s="220"/>
      <c r="C3815" s="220"/>
      <c r="D3815" s="170"/>
      <c r="E3815" s="170"/>
      <c r="F3815" s="180"/>
    </row>
    <row r="3816" spans="1:6" ht="15" customHeight="1">
      <c r="A3816" s="178"/>
      <c r="B3816" s="221"/>
      <c r="C3816" s="221"/>
      <c r="D3816" s="170"/>
      <c r="E3816" s="170"/>
      <c r="F3816" s="180"/>
    </row>
    <row r="3817" spans="1:6" ht="15" customHeight="1">
      <c r="A3817" s="176"/>
      <c r="B3817" s="220"/>
      <c r="C3817" s="220"/>
      <c r="D3817" s="170"/>
      <c r="E3817" s="170"/>
      <c r="F3817" s="180"/>
    </row>
    <row r="3818" spans="1:6" ht="15" customHeight="1">
      <c r="A3818" s="178"/>
      <c r="B3818" s="221"/>
      <c r="C3818" s="221"/>
      <c r="D3818" s="170"/>
      <c r="E3818" s="170"/>
      <c r="F3818" s="180"/>
    </row>
    <row r="3819" spans="1:6" ht="15" customHeight="1">
      <c r="A3819" s="176"/>
      <c r="B3819" s="220"/>
      <c r="C3819" s="220"/>
      <c r="D3819" s="170"/>
      <c r="E3819" s="170"/>
      <c r="F3819" s="180"/>
    </row>
    <row r="3820" spans="1:6" ht="15" customHeight="1">
      <c r="A3820" s="178"/>
      <c r="B3820" s="221"/>
      <c r="C3820" s="221"/>
      <c r="D3820" s="170"/>
      <c r="E3820" s="170"/>
      <c r="F3820" s="180"/>
    </row>
    <row r="3821" spans="1:6" ht="15" customHeight="1">
      <c r="A3821" s="176"/>
      <c r="B3821" s="220"/>
      <c r="C3821" s="220"/>
      <c r="D3821" s="170"/>
      <c r="E3821" s="170"/>
      <c r="F3821" s="180"/>
    </row>
    <row r="3822" spans="1:6" ht="15" customHeight="1">
      <c r="A3822" s="178"/>
      <c r="B3822" s="221"/>
      <c r="C3822" s="221"/>
      <c r="D3822" s="170"/>
      <c r="E3822" s="170"/>
      <c r="F3822" s="180"/>
    </row>
    <row r="3823" spans="1:6" ht="15" customHeight="1">
      <c r="A3823" s="176"/>
      <c r="B3823" s="220"/>
      <c r="C3823" s="220"/>
      <c r="D3823" s="170"/>
      <c r="E3823" s="170"/>
      <c r="F3823" s="180"/>
    </row>
    <row r="3824" spans="1:6" ht="15" customHeight="1">
      <c r="A3824" s="178"/>
      <c r="B3824" s="221"/>
      <c r="C3824" s="221"/>
      <c r="D3824" s="170"/>
      <c r="E3824" s="170"/>
      <c r="F3824" s="180"/>
    </row>
    <row r="3825" spans="1:6" ht="15" customHeight="1">
      <c r="A3825" s="176"/>
      <c r="B3825" s="220"/>
      <c r="C3825" s="220"/>
      <c r="D3825" s="170"/>
      <c r="E3825" s="170"/>
      <c r="F3825" s="180"/>
    </row>
    <row r="3826" spans="1:6" ht="15" customHeight="1">
      <c r="A3826" s="178"/>
      <c r="B3826" s="221"/>
      <c r="C3826" s="221"/>
      <c r="D3826" s="170"/>
      <c r="E3826" s="170"/>
      <c r="F3826" s="180"/>
    </row>
    <row r="3827" spans="1:6" ht="15" customHeight="1">
      <c r="A3827" s="176"/>
      <c r="B3827" s="220"/>
      <c r="C3827" s="220"/>
      <c r="D3827" s="170"/>
      <c r="E3827" s="170"/>
      <c r="F3827" s="180"/>
    </row>
    <row r="3828" spans="1:6" ht="15" customHeight="1">
      <c r="A3828" s="178"/>
      <c r="B3828" s="221"/>
      <c r="C3828" s="221"/>
      <c r="D3828" s="170"/>
      <c r="E3828" s="170"/>
      <c r="F3828" s="180"/>
    </row>
    <row r="3829" spans="1:6" ht="15" customHeight="1">
      <c r="A3829" s="176"/>
      <c r="B3829" s="220"/>
      <c r="C3829" s="220"/>
      <c r="D3829" s="170"/>
      <c r="E3829" s="170"/>
      <c r="F3829" s="180"/>
    </row>
    <row r="3830" spans="1:6" ht="15" customHeight="1">
      <c r="A3830" s="178"/>
      <c r="B3830" s="221"/>
      <c r="C3830" s="221"/>
      <c r="D3830" s="170"/>
      <c r="E3830" s="170"/>
      <c r="F3830" s="180"/>
    </row>
    <row r="3831" spans="1:6" ht="15" customHeight="1">
      <c r="A3831" s="176"/>
      <c r="B3831" s="220"/>
      <c r="C3831" s="220"/>
      <c r="D3831" s="170"/>
      <c r="E3831" s="170"/>
      <c r="F3831" s="180"/>
    </row>
    <row r="3832" spans="1:6" ht="15" customHeight="1">
      <c r="A3832" s="178"/>
      <c r="B3832" s="221"/>
      <c r="C3832" s="221"/>
      <c r="D3832" s="170"/>
      <c r="E3832" s="170"/>
      <c r="F3832" s="180"/>
    </row>
    <row r="3833" spans="1:6" ht="15" customHeight="1">
      <c r="A3833" s="176"/>
      <c r="B3833" s="220"/>
      <c r="C3833" s="220"/>
      <c r="D3833" s="170"/>
      <c r="E3833" s="170"/>
      <c r="F3833" s="180"/>
    </row>
    <row r="3834" spans="1:6" ht="15" customHeight="1">
      <c r="A3834" s="178"/>
      <c r="B3834" s="221"/>
      <c r="C3834" s="221"/>
      <c r="D3834" s="170"/>
      <c r="E3834" s="170"/>
      <c r="F3834" s="180"/>
    </row>
    <row r="3835" spans="1:6" ht="15" customHeight="1">
      <c r="A3835" s="176"/>
      <c r="B3835" s="220"/>
      <c r="C3835" s="220"/>
      <c r="D3835" s="170"/>
      <c r="E3835" s="170"/>
      <c r="F3835" s="180"/>
    </row>
    <row r="3836" spans="1:6" ht="15" customHeight="1">
      <c r="A3836" s="178"/>
      <c r="B3836" s="221"/>
      <c r="C3836" s="221"/>
      <c r="D3836" s="170"/>
      <c r="E3836" s="170"/>
      <c r="F3836" s="180"/>
    </row>
    <row r="3837" spans="1:6" ht="15" customHeight="1">
      <c r="A3837" s="176"/>
      <c r="B3837" s="220"/>
      <c r="C3837" s="220"/>
      <c r="D3837" s="170"/>
      <c r="E3837" s="170"/>
      <c r="F3837" s="180"/>
    </row>
    <row r="3838" spans="1:6" ht="15" customHeight="1">
      <c r="A3838" s="178"/>
      <c r="B3838" s="221"/>
      <c r="C3838" s="221"/>
      <c r="D3838" s="170"/>
      <c r="E3838" s="170"/>
      <c r="F3838" s="180"/>
    </row>
    <row r="3839" spans="1:6" ht="15" customHeight="1">
      <c r="A3839" s="176"/>
      <c r="B3839" s="220"/>
      <c r="C3839" s="220"/>
      <c r="D3839" s="170"/>
      <c r="E3839" s="170"/>
      <c r="F3839" s="180"/>
    </row>
    <row r="3840" spans="1:6" ht="15" customHeight="1">
      <c r="A3840" s="178"/>
      <c r="B3840" s="221"/>
      <c r="C3840" s="221"/>
      <c r="D3840" s="170"/>
      <c r="E3840" s="170"/>
      <c r="F3840" s="180"/>
    </row>
    <row r="3841" spans="1:6" ht="15" customHeight="1">
      <c r="A3841" s="176"/>
      <c r="B3841" s="220"/>
      <c r="C3841" s="220"/>
      <c r="D3841" s="170"/>
      <c r="E3841" s="170"/>
      <c r="F3841" s="180"/>
    </row>
    <row r="3842" spans="1:6" ht="15" customHeight="1">
      <c r="A3842" s="178"/>
      <c r="B3842" s="221"/>
      <c r="C3842" s="221"/>
      <c r="D3842" s="170"/>
      <c r="E3842" s="170"/>
      <c r="F3842" s="180"/>
    </row>
    <row r="3843" spans="1:6" ht="15" customHeight="1">
      <c r="A3843" s="176"/>
      <c r="B3843" s="220"/>
      <c r="C3843" s="220"/>
      <c r="D3843" s="170"/>
      <c r="E3843" s="170"/>
      <c r="F3843" s="180"/>
    </row>
    <row r="3844" spans="1:6" ht="15" customHeight="1">
      <c r="A3844" s="178"/>
      <c r="B3844" s="221"/>
      <c r="C3844" s="221"/>
      <c r="D3844" s="170"/>
      <c r="E3844" s="170"/>
      <c r="F3844" s="180"/>
    </row>
    <row r="3845" spans="1:6" ht="15" customHeight="1">
      <c r="A3845" s="176"/>
      <c r="B3845" s="220"/>
      <c r="C3845" s="220"/>
      <c r="D3845" s="170"/>
      <c r="E3845" s="170"/>
      <c r="F3845" s="180"/>
    </row>
    <row r="3846" spans="1:6" ht="15" customHeight="1">
      <c r="A3846" s="178"/>
      <c r="B3846" s="221"/>
      <c r="C3846" s="221"/>
      <c r="D3846" s="170"/>
      <c r="E3846" s="170"/>
      <c r="F3846" s="180"/>
    </row>
    <row r="3847" spans="1:6" ht="15" customHeight="1">
      <c r="A3847" s="176"/>
      <c r="B3847" s="220"/>
      <c r="C3847" s="220"/>
      <c r="D3847" s="170"/>
      <c r="E3847" s="170"/>
      <c r="F3847" s="180"/>
    </row>
    <row r="3848" spans="1:6" ht="15" customHeight="1">
      <c r="A3848" s="178"/>
      <c r="B3848" s="221"/>
      <c r="C3848" s="221"/>
      <c r="D3848" s="170"/>
      <c r="E3848" s="170"/>
      <c r="F3848" s="180"/>
    </row>
    <row r="3849" spans="1:6" ht="15" customHeight="1">
      <c r="A3849" s="176"/>
      <c r="B3849" s="220"/>
      <c r="C3849" s="220"/>
      <c r="D3849" s="170"/>
      <c r="E3849" s="170"/>
      <c r="F3849" s="180"/>
    </row>
    <row r="3850" spans="1:6" ht="15" customHeight="1">
      <c r="A3850" s="178"/>
      <c r="B3850" s="221"/>
      <c r="C3850" s="221"/>
      <c r="D3850" s="170"/>
      <c r="E3850" s="170"/>
      <c r="F3850" s="180"/>
    </row>
    <row r="3851" spans="1:6" ht="15" customHeight="1">
      <c r="A3851" s="176"/>
      <c r="B3851" s="220"/>
      <c r="C3851" s="220"/>
      <c r="D3851" s="170"/>
      <c r="E3851" s="170"/>
      <c r="F3851" s="180"/>
    </row>
    <row r="3852" spans="1:6" ht="15" customHeight="1">
      <c r="A3852" s="178"/>
      <c r="B3852" s="221"/>
      <c r="C3852" s="221"/>
      <c r="D3852" s="170"/>
      <c r="E3852" s="170"/>
      <c r="F3852" s="180"/>
    </row>
    <row r="3853" spans="1:6" ht="15" customHeight="1">
      <c r="A3853" s="176"/>
      <c r="B3853" s="220"/>
      <c r="C3853" s="220"/>
      <c r="D3853" s="170"/>
      <c r="E3853" s="170"/>
      <c r="F3853" s="180"/>
    </row>
    <row r="3854" spans="1:6" ht="15" customHeight="1">
      <c r="A3854" s="178"/>
      <c r="B3854" s="221"/>
      <c r="C3854" s="221"/>
      <c r="D3854" s="170"/>
      <c r="E3854" s="170"/>
      <c r="F3854" s="180"/>
    </row>
    <row r="3855" spans="1:6" ht="15" customHeight="1">
      <c r="A3855" s="176"/>
      <c r="B3855" s="220"/>
      <c r="C3855" s="220"/>
      <c r="D3855" s="170"/>
      <c r="E3855" s="170"/>
      <c r="F3855" s="180"/>
    </row>
    <row r="3856" spans="1:6" ht="15" customHeight="1">
      <c r="A3856" s="178"/>
      <c r="B3856" s="221"/>
      <c r="C3856" s="221"/>
      <c r="D3856" s="170"/>
      <c r="E3856" s="170"/>
      <c r="F3856" s="180"/>
    </row>
    <row r="3857" spans="1:6" ht="15" customHeight="1">
      <c r="A3857" s="176"/>
      <c r="B3857" s="220"/>
      <c r="C3857" s="220"/>
      <c r="D3857" s="170"/>
      <c r="E3857" s="170"/>
      <c r="F3857" s="180"/>
    </row>
    <row r="3858" spans="1:6" ht="15" customHeight="1">
      <c r="A3858" s="178"/>
      <c r="B3858" s="221"/>
      <c r="C3858" s="221"/>
      <c r="D3858" s="170"/>
      <c r="E3858" s="170"/>
      <c r="F3858" s="180"/>
    </row>
    <row r="3859" spans="1:6" ht="15" customHeight="1">
      <c r="A3859" s="176"/>
      <c r="B3859" s="220"/>
      <c r="C3859" s="220"/>
      <c r="D3859" s="170"/>
      <c r="E3859" s="170"/>
      <c r="F3859" s="180"/>
    </row>
    <row r="3860" spans="1:6" ht="15" customHeight="1">
      <c r="A3860" s="178"/>
      <c r="B3860" s="221"/>
      <c r="C3860" s="221"/>
      <c r="D3860" s="170"/>
      <c r="E3860" s="170"/>
      <c r="F3860" s="180"/>
    </row>
    <row r="3861" spans="1:6" ht="15" customHeight="1">
      <c r="A3861" s="176"/>
      <c r="B3861" s="220"/>
      <c r="C3861" s="220"/>
      <c r="D3861" s="170"/>
      <c r="E3861" s="170"/>
      <c r="F3861" s="180"/>
    </row>
    <row r="3862" spans="1:6" ht="15" customHeight="1">
      <c r="A3862" s="178"/>
      <c r="B3862" s="221"/>
      <c r="C3862" s="221"/>
      <c r="D3862" s="170"/>
      <c r="E3862" s="170"/>
      <c r="F3862" s="180"/>
    </row>
    <row r="3863" spans="1:6" ht="15" customHeight="1">
      <c r="A3863" s="176"/>
      <c r="B3863" s="220"/>
      <c r="C3863" s="220"/>
      <c r="D3863" s="170"/>
      <c r="E3863" s="170"/>
      <c r="F3863" s="180"/>
    </row>
    <row r="3864" spans="1:6" ht="15" customHeight="1">
      <c r="A3864" s="178"/>
      <c r="B3864" s="221"/>
      <c r="C3864" s="221"/>
      <c r="D3864" s="170"/>
      <c r="E3864" s="170"/>
      <c r="F3864" s="180"/>
    </row>
    <row r="3865" spans="1:6" ht="15" customHeight="1">
      <c r="A3865" s="176"/>
      <c r="B3865" s="220"/>
      <c r="C3865" s="220"/>
      <c r="D3865" s="170"/>
      <c r="E3865" s="170"/>
      <c r="F3865" s="180"/>
    </row>
    <row r="3866" spans="1:6" ht="15" customHeight="1">
      <c r="A3866" s="178"/>
      <c r="B3866" s="221"/>
      <c r="C3866" s="221"/>
      <c r="D3866" s="170"/>
      <c r="E3866" s="170"/>
      <c r="F3866" s="180"/>
    </row>
    <row r="3867" spans="1:6" ht="15" customHeight="1">
      <c r="A3867" s="176"/>
      <c r="B3867" s="220"/>
      <c r="C3867" s="220"/>
      <c r="D3867" s="170"/>
      <c r="E3867" s="170"/>
      <c r="F3867" s="180"/>
    </row>
    <row r="3868" spans="1:6" ht="15" customHeight="1">
      <c r="A3868" s="178"/>
      <c r="B3868" s="221"/>
      <c r="C3868" s="221"/>
      <c r="D3868" s="170"/>
      <c r="E3868" s="170"/>
      <c r="F3868" s="180"/>
    </row>
    <row r="3869" spans="1:6" ht="15" customHeight="1">
      <c r="A3869" s="176"/>
      <c r="B3869" s="220"/>
      <c r="C3869" s="220"/>
      <c r="D3869" s="170"/>
      <c r="E3869" s="170"/>
      <c r="F3869" s="180"/>
    </row>
    <row r="3870" spans="1:6" ht="15" customHeight="1">
      <c r="A3870" s="178"/>
      <c r="B3870" s="221"/>
      <c r="C3870" s="221"/>
      <c r="D3870" s="170"/>
      <c r="E3870" s="170"/>
      <c r="F3870" s="180"/>
    </row>
    <row r="3871" spans="1:6" ht="15" customHeight="1">
      <c r="A3871" s="176"/>
      <c r="B3871" s="220"/>
      <c r="C3871" s="220"/>
      <c r="D3871" s="170"/>
      <c r="E3871" s="170"/>
      <c r="F3871" s="180"/>
    </row>
    <row r="3872" spans="1:6" ht="15" customHeight="1">
      <c r="A3872" s="178"/>
      <c r="B3872" s="221"/>
      <c r="C3872" s="221"/>
      <c r="D3872" s="170"/>
      <c r="E3872" s="170"/>
      <c r="F3872" s="180"/>
    </row>
    <row r="3873" spans="1:6" ht="15" customHeight="1">
      <c r="A3873" s="176"/>
      <c r="B3873" s="220"/>
      <c r="C3873" s="220"/>
      <c r="D3873" s="170"/>
      <c r="E3873" s="170"/>
      <c r="F3873" s="180"/>
    </row>
    <row r="3874" spans="1:6" ht="15" customHeight="1">
      <c r="A3874" s="178"/>
      <c r="B3874" s="221"/>
      <c r="C3874" s="221"/>
      <c r="D3874" s="170"/>
      <c r="E3874" s="170"/>
      <c r="F3874" s="180"/>
    </row>
    <row r="3875" spans="1:6" ht="15" customHeight="1">
      <c r="A3875" s="176"/>
      <c r="B3875" s="220"/>
      <c r="C3875" s="220"/>
      <c r="D3875" s="170"/>
      <c r="E3875" s="170"/>
      <c r="F3875" s="180"/>
    </row>
    <row r="3876" spans="1:6" ht="15" customHeight="1">
      <c r="A3876" s="178"/>
      <c r="B3876" s="221"/>
      <c r="C3876" s="221"/>
      <c r="D3876" s="170"/>
      <c r="E3876" s="170"/>
      <c r="F3876" s="180"/>
    </row>
    <row r="3877" spans="1:6" ht="15" customHeight="1">
      <c r="A3877" s="176"/>
      <c r="B3877" s="220"/>
      <c r="C3877" s="220"/>
      <c r="D3877" s="170"/>
      <c r="E3877" s="170"/>
      <c r="F3877" s="180"/>
    </row>
    <row r="3878" spans="1:6" ht="15" customHeight="1">
      <c r="A3878" s="178"/>
      <c r="B3878" s="221"/>
      <c r="C3878" s="221"/>
      <c r="D3878" s="170"/>
      <c r="E3878" s="170"/>
      <c r="F3878" s="180"/>
    </row>
    <row r="3879" spans="1:6" ht="15" customHeight="1">
      <c r="A3879" s="176"/>
      <c r="B3879" s="220"/>
      <c r="C3879" s="220"/>
      <c r="D3879" s="170"/>
      <c r="E3879" s="170"/>
      <c r="F3879" s="180"/>
    </row>
    <row r="3880" spans="1:6" ht="15" customHeight="1">
      <c r="A3880" s="178"/>
      <c r="B3880" s="221"/>
      <c r="C3880" s="221"/>
      <c r="D3880" s="170"/>
      <c r="E3880" s="170"/>
      <c r="F3880" s="180"/>
    </row>
    <row r="3881" spans="1:6" ht="15" customHeight="1">
      <c r="A3881" s="176"/>
      <c r="B3881" s="220"/>
      <c r="C3881" s="220"/>
      <c r="D3881" s="170"/>
      <c r="E3881" s="170"/>
      <c r="F3881" s="180"/>
    </row>
    <row r="3882" spans="1:6" ht="15" customHeight="1">
      <c r="A3882" s="178"/>
      <c r="B3882" s="221"/>
      <c r="C3882" s="221"/>
      <c r="D3882" s="170"/>
      <c r="E3882" s="170"/>
      <c r="F3882" s="180"/>
    </row>
    <row r="3883" spans="1:6" ht="15" customHeight="1">
      <c r="A3883" s="176"/>
      <c r="B3883" s="220"/>
      <c r="C3883" s="220"/>
      <c r="D3883" s="170"/>
      <c r="E3883" s="170"/>
      <c r="F3883" s="180"/>
    </row>
    <row r="3884" spans="1:6" ht="15" customHeight="1">
      <c r="A3884" s="178"/>
      <c r="B3884" s="221"/>
      <c r="C3884" s="221"/>
      <c r="D3884" s="170"/>
      <c r="E3884" s="170"/>
      <c r="F3884" s="180"/>
    </row>
    <row r="3885" spans="1:6" ht="15" customHeight="1">
      <c r="A3885" s="176"/>
      <c r="B3885" s="220"/>
      <c r="C3885" s="220"/>
      <c r="D3885" s="170"/>
      <c r="E3885" s="170"/>
      <c r="F3885" s="180"/>
    </row>
    <row r="3886" spans="1:6" ht="15" customHeight="1">
      <c r="A3886" s="178"/>
      <c r="B3886" s="221"/>
      <c r="C3886" s="221"/>
      <c r="D3886" s="170"/>
      <c r="E3886" s="170"/>
      <c r="F3886" s="180"/>
    </row>
    <row r="3887" spans="1:6" ht="15" customHeight="1">
      <c r="A3887" s="176"/>
      <c r="B3887" s="220"/>
      <c r="C3887" s="220"/>
      <c r="D3887" s="170"/>
      <c r="E3887" s="170"/>
      <c r="F3887" s="180"/>
    </row>
    <row r="3888" spans="1:6" ht="15" customHeight="1">
      <c r="A3888" s="178"/>
      <c r="B3888" s="221"/>
      <c r="C3888" s="221"/>
      <c r="D3888" s="170"/>
      <c r="E3888" s="170"/>
      <c r="F3888" s="180"/>
    </row>
    <row r="3889" spans="1:6" ht="15" customHeight="1">
      <c r="A3889" s="176"/>
      <c r="B3889" s="220"/>
      <c r="C3889" s="220"/>
      <c r="D3889" s="170"/>
      <c r="E3889" s="170"/>
      <c r="F3889" s="180"/>
    </row>
    <row r="3890" spans="1:6" ht="15" customHeight="1">
      <c r="A3890" s="178"/>
      <c r="B3890" s="221"/>
      <c r="C3890" s="221"/>
      <c r="D3890" s="170"/>
      <c r="E3890" s="170"/>
      <c r="F3890" s="180"/>
    </row>
    <row r="3891" spans="1:6" ht="15" customHeight="1">
      <c r="A3891" s="176"/>
      <c r="B3891" s="220"/>
      <c r="C3891" s="220"/>
      <c r="D3891" s="170"/>
      <c r="E3891" s="170"/>
      <c r="F3891" s="180"/>
    </row>
    <row r="3892" spans="1:6" ht="15" customHeight="1">
      <c r="A3892" s="178"/>
      <c r="B3892" s="221"/>
      <c r="C3892" s="221"/>
      <c r="D3892" s="170"/>
      <c r="E3892" s="170"/>
      <c r="F3892" s="180"/>
    </row>
    <row r="3893" spans="1:6" ht="15" customHeight="1">
      <c r="A3893" s="176"/>
      <c r="B3893" s="220"/>
      <c r="C3893" s="220"/>
      <c r="D3893" s="170"/>
      <c r="E3893" s="170"/>
      <c r="F3893" s="180"/>
    </row>
    <row r="3894" spans="1:6" ht="15" customHeight="1">
      <c r="A3894" s="178"/>
      <c r="B3894" s="221"/>
      <c r="C3894" s="221"/>
      <c r="D3894" s="170"/>
      <c r="E3894" s="170"/>
      <c r="F3894" s="180"/>
    </row>
    <row r="3895" spans="1:6" ht="15" customHeight="1">
      <c r="A3895" s="176"/>
      <c r="B3895" s="220"/>
      <c r="C3895" s="220"/>
      <c r="D3895" s="170"/>
      <c r="E3895" s="170"/>
      <c r="F3895" s="180"/>
    </row>
    <row r="3896" spans="1:6" ht="15" customHeight="1">
      <c r="A3896" s="178"/>
      <c r="B3896" s="221"/>
      <c r="C3896" s="221"/>
      <c r="D3896" s="170"/>
      <c r="E3896" s="170"/>
      <c r="F3896" s="180"/>
    </row>
    <row r="3897" spans="1:6" ht="15" customHeight="1">
      <c r="A3897" s="176"/>
      <c r="B3897" s="220"/>
      <c r="C3897" s="220"/>
      <c r="D3897" s="170"/>
      <c r="E3897" s="170"/>
      <c r="F3897" s="180"/>
    </row>
    <row r="3898" spans="1:6" ht="15" customHeight="1">
      <c r="A3898" s="178"/>
      <c r="B3898" s="221"/>
      <c r="C3898" s="221"/>
      <c r="D3898" s="170"/>
      <c r="E3898" s="170"/>
      <c r="F3898" s="180"/>
    </row>
    <row r="3899" spans="1:6" ht="15" customHeight="1">
      <c r="A3899" s="176"/>
      <c r="B3899" s="220"/>
      <c r="C3899" s="220"/>
      <c r="D3899" s="170"/>
      <c r="E3899" s="170"/>
      <c r="F3899" s="180"/>
    </row>
    <row r="3900" spans="1:6" ht="15" customHeight="1">
      <c r="A3900" s="178"/>
      <c r="B3900" s="221"/>
      <c r="C3900" s="221"/>
      <c r="D3900" s="170"/>
      <c r="E3900" s="170"/>
      <c r="F3900" s="180"/>
    </row>
    <row r="3901" spans="1:6" ht="15" customHeight="1">
      <c r="A3901" s="176"/>
      <c r="B3901" s="220"/>
      <c r="C3901" s="220"/>
      <c r="D3901" s="170"/>
      <c r="E3901" s="170"/>
      <c r="F3901" s="180"/>
    </row>
    <row r="3902" spans="1:6" ht="15" customHeight="1">
      <c r="A3902" s="178"/>
      <c r="B3902" s="221"/>
      <c r="C3902" s="221"/>
      <c r="D3902" s="170"/>
      <c r="E3902" s="170"/>
      <c r="F3902" s="180"/>
    </row>
    <row r="3903" spans="1:6" ht="15" customHeight="1">
      <c r="A3903" s="176"/>
      <c r="B3903" s="220"/>
      <c r="C3903" s="220"/>
      <c r="D3903" s="170"/>
      <c r="E3903" s="170"/>
      <c r="F3903" s="180"/>
    </row>
    <row r="3904" spans="1:6" ht="15" customHeight="1">
      <c r="A3904" s="178"/>
      <c r="B3904" s="221"/>
      <c r="C3904" s="221"/>
      <c r="D3904" s="170"/>
      <c r="E3904" s="170"/>
      <c r="F3904" s="180"/>
    </row>
    <row r="3905" spans="1:6" ht="15" customHeight="1">
      <c r="A3905" s="176"/>
      <c r="B3905" s="220"/>
      <c r="C3905" s="220"/>
      <c r="D3905" s="170"/>
      <c r="E3905" s="170"/>
      <c r="F3905" s="180"/>
    </row>
    <row r="3906" spans="1:6" ht="15" customHeight="1">
      <c r="A3906" s="178"/>
      <c r="B3906" s="221"/>
      <c r="C3906" s="221"/>
      <c r="D3906" s="170"/>
      <c r="E3906" s="170"/>
      <c r="F3906" s="180"/>
    </row>
    <row r="3907" spans="1:6" ht="15" customHeight="1">
      <c r="A3907" s="176"/>
      <c r="B3907" s="220"/>
      <c r="C3907" s="220"/>
      <c r="D3907" s="170"/>
      <c r="E3907" s="170"/>
      <c r="F3907" s="180"/>
    </row>
    <row r="3908" spans="1:6" ht="15" customHeight="1">
      <c r="A3908" s="178"/>
      <c r="B3908" s="221"/>
      <c r="C3908" s="221"/>
      <c r="D3908" s="170"/>
      <c r="E3908" s="170"/>
      <c r="F3908" s="180"/>
    </row>
    <row r="3909" spans="1:6" ht="15" customHeight="1">
      <c r="A3909" s="176"/>
      <c r="B3909" s="220"/>
      <c r="C3909" s="220"/>
      <c r="D3909" s="170"/>
      <c r="E3909" s="170"/>
      <c r="F3909" s="180"/>
    </row>
    <row r="3910" spans="1:6" ht="15" customHeight="1">
      <c r="A3910" s="178"/>
      <c r="B3910" s="221"/>
      <c r="C3910" s="221"/>
      <c r="D3910" s="170"/>
      <c r="E3910" s="170"/>
      <c r="F3910" s="180"/>
    </row>
    <row r="3911" spans="1:6" ht="15" customHeight="1">
      <c r="A3911" s="176"/>
      <c r="B3911" s="220"/>
      <c r="C3911" s="220"/>
      <c r="D3911" s="170"/>
      <c r="E3911" s="170"/>
      <c r="F3911" s="180"/>
    </row>
    <row r="3912" spans="1:6" ht="15" customHeight="1">
      <c r="A3912" s="178"/>
      <c r="B3912" s="221"/>
      <c r="C3912" s="221"/>
      <c r="D3912" s="170"/>
      <c r="E3912" s="170"/>
      <c r="F3912" s="180"/>
    </row>
    <row r="3913" spans="1:6" ht="15" customHeight="1">
      <c r="A3913" s="176"/>
      <c r="B3913" s="220"/>
      <c r="C3913" s="220"/>
      <c r="D3913" s="170"/>
      <c r="E3913" s="170"/>
      <c r="F3913" s="180"/>
    </row>
    <row r="3914" spans="1:6" ht="15" customHeight="1">
      <c r="A3914" s="178"/>
      <c r="B3914" s="221"/>
      <c r="C3914" s="221"/>
      <c r="D3914" s="170"/>
      <c r="E3914" s="170"/>
      <c r="F3914" s="180"/>
    </row>
    <row r="3915" spans="1:6" ht="15" customHeight="1">
      <c r="A3915" s="176"/>
      <c r="B3915" s="220"/>
      <c r="C3915" s="220"/>
      <c r="D3915" s="170"/>
      <c r="E3915" s="170"/>
      <c r="F3915" s="180"/>
    </row>
    <row r="3916" spans="1:6" ht="15" customHeight="1">
      <c r="A3916" s="178"/>
      <c r="B3916" s="221"/>
      <c r="C3916" s="221"/>
      <c r="D3916" s="170"/>
      <c r="E3916" s="170"/>
      <c r="F3916" s="180"/>
    </row>
    <row r="3917" spans="1:6" ht="15" customHeight="1">
      <c r="A3917" s="176"/>
      <c r="B3917" s="220"/>
      <c r="C3917" s="220"/>
      <c r="D3917" s="170"/>
      <c r="E3917" s="170"/>
      <c r="F3917" s="180"/>
    </row>
    <row r="3918" spans="1:6" ht="15" customHeight="1">
      <c r="A3918" s="178"/>
      <c r="B3918" s="221"/>
      <c r="C3918" s="221"/>
      <c r="D3918" s="170"/>
      <c r="E3918" s="170"/>
      <c r="F3918" s="180"/>
    </row>
    <row r="3919" spans="1:6" ht="15" customHeight="1">
      <c r="A3919" s="176"/>
      <c r="B3919" s="220"/>
      <c r="C3919" s="220"/>
      <c r="D3919" s="170"/>
      <c r="E3919" s="170"/>
      <c r="F3919" s="180"/>
    </row>
    <row r="3920" spans="1:6" ht="15" customHeight="1">
      <c r="A3920" s="178"/>
      <c r="B3920" s="221"/>
      <c r="C3920" s="221"/>
      <c r="D3920" s="170"/>
      <c r="E3920" s="170"/>
      <c r="F3920" s="180"/>
    </row>
    <row r="3921" spans="1:6" ht="15" customHeight="1">
      <c r="A3921" s="176"/>
      <c r="B3921" s="220"/>
      <c r="C3921" s="220"/>
      <c r="D3921" s="170"/>
      <c r="E3921" s="170"/>
      <c r="F3921" s="180"/>
    </row>
    <row r="3922" spans="1:6" ht="15" customHeight="1">
      <c r="A3922" s="178"/>
      <c r="B3922" s="221"/>
      <c r="C3922" s="221"/>
      <c r="D3922" s="170"/>
      <c r="E3922" s="170"/>
      <c r="F3922" s="180"/>
    </row>
    <row r="3923" spans="1:6" ht="15" customHeight="1">
      <c r="A3923" s="176"/>
      <c r="B3923" s="220"/>
      <c r="C3923" s="220"/>
      <c r="D3923" s="170"/>
      <c r="E3923" s="170"/>
      <c r="F3923" s="180"/>
    </row>
    <row r="3924" spans="1:6" ht="15" customHeight="1">
      <c r="A3924" s="178"/>
      <c r="B3924" s="221"/>
      <c r="C3924" s="221"/>
      <c r="D3924" s="170"/>
      <c r="E3924" s="170"/>
      <c r="F3924" s="180"/>
    </row>
    <row r="3925" spans="1:6" ht="15" customHeight="1">
      <c r="A3925" s="176"/>
      <c r="B3925" s="220"/>
      <c r="C3925" s="220"/>
      <c r="D3925" s="170"/>
      <c r="E3925" s="170"/>
      <c r="F3925" s="180"/>
    </row>
    <row r="3926" spans="1:6" ht="15" customHeight="1">
      <c r="A3926" s="178"/>
      <c r="B3926" s="221"/>
      <c r="C3926" s="221"/>
      <c r="D3926" s="170"/>
      <c r="E3926" s="170"/>
      <c r="F3926" s="180"/>
    </row>
    <row r="3927" spans="1:6" ht="15" customHeight="1">
      <c r="A3927" s="176"/>
      <c r="B3927" s="220"/>
      <c r="C3927" s="220"/>
      <c r="D3927" s="170"/>
      <c r="E3927" s="170"/>
      <c r="F3927" s="180"/>
    </row>
    <row r="3928" spans="1:6" ht="15" customHeight="1">
      <c r="A3928" s="178"/>
      <c r="B3928" s="221"/>
      <c r="C3928" s="221"/>
      <c r="D3928" s="170"/>
      <c r="E3928" s="170"/>
      <c r="F3928" s="180"/>
    </row>
    <row r="3929" spans="1:6" ht="15" customHeight="1">
      <c r="A3929" s="176"/>
      <c r="B3929" s="220"/>
      <c r="C3929" s="220"/>
      <c r="D3929" s="170"/>
      <c r="E3929" s="170"/>
      <c r="F3929" s="180"/>
    </row>
    <row r="3930" spans="1:6" ht="15" customHeight="1">
      <c r="A3930" s="178"/>
      <c r="B3930" s="221"/>
      <c r="C3930" s="221"/>
      <c r="D3930" s="170"/>
      <c r="E3930" s="170"/>
      <c r="F3930" s="180"/>
    </row>
    <row r="3931" spans="1:6" ht="15" customHeight="1">
      <c r="A3931" s="176"/>
      <c r="B3931" s="220"/>
      <c r="C3931" s="220"/>
      <c r="D3931" s="170"/>
      <c r="E3931" s="170"/>
      <c r="F3931" s="180"/>
    </row>
    <row r="3932" spans="1:6" ht="15" customHeight="1">
      <c r="A3932" s="178"/>
      <c r="B3932" s="221"/>
      <c r="C3932" s="221"/>
      <c r="D3932" s="170"/>
      <c r="E3932" s="170"/>
      <c r="F3932" s="180"/>
    </row>
    <row r="3933" spans="1:6" ht="15" customHeight="1">
      <c r="A3933" s="176"/>
      <c r="B3933" s="220"/>
      <c r="C3933" s="220"/>
      <c r="D3933" s="170"/>
      <c r="E3933" s="170"/>
      <c r="F3933" s="180"/>
    </row>
    <row r="3934" spans="1:6" ht="15" customHeight="1">
      <c r="A3934" s="178"/>
      <c r="B3934" s="221"/>
      <c r="C3934" s="221"/>
      <c r="D3934" s="170"/>
      <c r="E3934" s="170"/>
      <c r="F3934" s="180"/>
    </row>
    <row r="3935" spans="1:6" ht="15" customHeight="1">
      <c r="A3935" s="176"/>
      <c r="B3935" s="220"/>
      <c r="C3935" s="220"/>
      <c r="D3935" s="170"/>
      <c r="E3935" s="170"/>
      <c r="F3935" s="180"/>
    </row>
    <row r="3936" spans="1:6" ht="15" customHeight="1">
      <c r="A3936" s="178"/>
      <c r="B3936" s="221"/>
      <c r="C3936" s="221"/>
      <c r="D3936" s="170"/>
      <c r="E3936" s="170"/>
      <c r="F3936" s="180"/>
    </row>
    <row r="3937" spans="1:6" ht="15" customHeight="1">
      <c r="A3937" s="176"/>
      <c r="B3937" s="220"/>
      <c r="C3937" s="220"/>
      <c r="D3937" s="170"/>
      <c r="E3937" s="170"/>
      <c r="F3937" s="180"/>
    </row>
    <row r="3938" spans="1:6" ht="15" customHeight="1">
      <c r="A3938" s="178"/>
      <c r="B3938" s="221"/>
      <c r="C3938" s="221"/>
      <c r="D3938" s="170"/>
      <c r="E3938" s="170"/>
      <c r="F3938" s="180"/>
    </row>
    <row r="3939" spans="1:6" ht="15" customHeight="1">
      <c r="A3939" s="176"/>
      <c r="B3939" s="220"/>
      <c r="C3939" s="220"/>
      <c r="D3939" s="170"/>
      <c r="E3939" s="170"/>
      <c r="F3939" s="180"/>
    </row>
    <row r="3940" spans="1:6" ht="15" customHeight="1">
      <c r="A3940" s="178"/>
      <c r="B3940" s="221"/>
      <c r="C3940" s="221"/>
      <c r="D3940" s="170"/>
      <c r="E3940" s="170"/>
      <c r="F3940" s="180"/>
    </row>
    <row r="3941" spans="1:6" ht="15" customHeight="1">
      <c r="A3941" s="176"/>
      <c r="B3941" s="220"/>
      <c r="C3941" s="220"/>
      <c r="D3941" s="170"/>
      <c r="E3941" s="170"/>
      <c r="F3941" s="180"/>
    </row>
    <row r="3942" spans="1:6" ht="15" customHeight="1">
      <c r="A3942" s="178"/>
      <c r="B3942" s="221"/>
      <c r="C3942" s="221"/>
      <c r="D3942" s="170"/>
      <c r="E3942" s="170"/>
      <c r="F3942" s="180"/>
    </row>
    <row r="3943" spans="1:6" ht="15" customHeight="1">
      <c r="A3943" s="176"/>
      <c r="B3943" s="220"/>
      <c r="C3943" s="220"/>
      <c r="D3943" s="170"/>
      <c r="E3943" s="170"/>
      <c r="F3943" s="180"/>
    </row>
    <row r="3944" spans="1:6" ht="15" customHeight="1">
      <c r="A3944" s="178"/>
      <c r="B3944" s="221"/>
      <c r="C3944" s="221"/>
      <c r="D3944" s="170"/>
      <c r="E3944" s="170"/>
      <c r="F3944" s="180"/>
    </row>
    <row r="3945" spans="1:6" ht="15" customHeight="1">
      <c r="A3945" s="176"/>
      <c r="B3945" s="220"/>
      <c r="C3945" s="220"/>
      <c r="D3945" s="170"/>
      <c r="E3945" s="170"/>
      <c r="F3945" s="180"/>
    </row>
    <row r="3946" spans="1:6" ht="15" customHeight="1">
      <c r="A3946" s="178"/>
      <c r="B3946" s="221"/>
      <c r="C3946" s="221"/>
      <c r="D3946" s="170"/>
      <c r="E3946" s="170"/>
      <c r="F3946" s="180"/>
    </row>
    <row r="3947" spans="1:6" ht="15" customHeight="1">
      <c r="A3947" s="176"/>
      <c r="B3947" s="220"/>
      <c r="C3947" s="220"/>
      <c r="D3947" s="170"/>
      <c r="E3947" s="170"/>
      <c r="F3947" s="180"/>
    </row>
    <row r="3948" spans="1:6" ht="15" customHeight="1">
      <c r="A3948" s="178"/>
      <c r="B3948" s="221"/>
      <c r="C3948" s="221"/>
      <c r="D3948" s="170"/>
      <c r="E3948" s="170"/>
      <c r="F3948" s="180"/>
    </row>
    <row r="3949" spans="1:6" ht="15" customHeight="1">
      <c r="A3949" s="176"/>
      <c r="B3949" s="220"/>
      <c r="C3949" s="220"/>
      <c r="D3949" s="170"/>
      <c r="E3949" s="170"/>
      <c r="F3949" s="180"/>
    </row>
    <row r="3950" spans="1:6" ht="15" customHeight="1">
      <c r="A3950" s="178"/>
      <c r="B3950" s="221"/>
      <c r="C3950" s="221"/>
      <c r="D3950" s="170"/>
      <c r="E3950" s="170"/>
      <c r="F3950" s="180"/>
    </row>
    <row r="3951" spans="1:6" ht="15" customHeight="1">
      <c r="A3951" s="176"/>
      <c r="B3951" s="220"/>
      <c r="C3951" s="220"/>
      <c r="D3951" s="170"/>
      <c r="E3951" s="170"/>
      <c r="F3951" s="180"/>
    </row>
    <row r="3952" spans="1:6" ht="15" customHeight="1">
      <c r="A3952" s="178"/>
      <c r="B3952" s="221"/>
      <c r="C3952" s="221"/>
      <c r="D3952" s="170"/>
      <c r="E3952" s="170"/>
      <c r="F3952" s="180"/>
    </row>
    <row r="3953" spans="1:6" ht="15" customHeight="1">
      <c r="A3953" s="176"/>
      <c r="B3953" s="220"/>
      <c r="C3953" s="220"/>
      <c r="D3953" s="170"/>
      <c r="E3953" s="170"/>
      <c r="F3953" s="180"/>
    </row>
    <row r="3954" spans="1:6" ht="15" customHeight="1">
      <c r="A3954" s="178"/>
      <c r="B3954" s="221"/>
      <c r="C3954" s="221"/>
      <c r="D3954" s="170"/>
      <c r="E3954" s="170"/>
      <c r="F3954" s="180"/>
    </row>
    <row r="3955" spans="1:6" ht="15" customHeight="1">
      <c r="A3955" s="176"/>
      <c r="B3955" s="220"/>
      <c r="C3955" s="220"/>
      <c r="D3955" s="170"/>
      <c r="E3955" s="170"/>
      <c r="F3955" s="180"/>
    </row>
    <row r="3956" spans="1:6" ht="15" customHeight="1">
      <c r="A3956" s="178"/>
      <c r="B3956" s="221"/>
      <c r="C3956" s="221"/>
      <c r="D3956" s="170"/>
      <c r="E3956" s="170"/>
      <c r="F3956" s="180"/>
    </row>
    <row r="3957" spans="1:6" ht="15" customHeight="1">
      <c r="A3957" s="176"/>
      <c r="B3957" s="220"/>
      <c r="C3957" s="220"/>
      <c r="D3957" s="170"/>
      <c r="E3957" s="170"/>
      <c r="F3957" s="180"/>
    </row>
    <row r="3958" spans="1:6" ht="15" customHeight="1">
      <c r="A3958" s="178"/>
      <c r="B3958" s="221"/>
      <c r="C3958" s="221"/>
      <c r="D3958" s="170"/>
      <c r="E3958" s="170"/>
      <c r="F3958" s="180"/>
    </row>
    <row r="3959" spans="1:6" ht="15" customHeight="1">
      <c r="A3959" s="176"/>
      <c r="B3959" s="220"/>
      <c r="C3959" s="220"/>
      <c r="D3959" s="170"/>
      <c r="E3959" s="170"/>
      <c r="F3959" s="180"/>
    </row>
    <row r="3960" spans="1:6" ht="15" customHeight="1">
      <c r="A3960" s="178"/>
      <c r="B3960" s="221"/>
      <c r="C3960" s="221"/>
      <c r="D3960" s="170"/>
      <c r="E3960" s="170"/>
      <c r="F3960" s="180"/>
    </row>
    <row r="3961" spans="1:6" ht="15" customHeight="1">
      <c r="A3961" s="176"/>
      <c r="B3961" s="220"/>
      <c r="C3961" s="220"/>
      <c r="D3961" s="170"/>
      <c r="E3961" s="170"/>
      <c r="F3961" s="180"/>
    </row>
    <row r="3962" spans="1:6" ht="15" customHeight="1">
      <c r="A3962" s="178"/>
      <c r="B3962" s="221"/>
      <c r="C3962" s="221"/>
      <c r="D3962" s="170"/>
      <c r="E3962" s="170"/>
      <c r="F3962" s="180"/>
    </row>
    <row r="3963" spans="1:6" ht="15" customHeight="1">
      <c r="A3963" s="176"/>
      <c r="B3963" s="220"/>
      <c r="C3963" s="220"/>
      <c r="D3963" s="170"/>
      <c r="E3963" s="170"/>
      <c r="F3963" s="180"/>
    </row>
    <row r="3964" spans="1:6" ht="15" customHeight="1">
      <c r="A3964" s="178"/>
      <c r="B3964" s="221"/>
      <c r="C3964" s="221"/>
      <c r="D3964" s="170"/>
      <c r="E3964" s="170"/>
      <c r="F3964" s="180"/>
    </row>
    <row r="3965" spans="1:6" ht="15" customHeight="1">
      <c r="A3965" s="176"/>
      <c r="B3965" s="220"/>
      <c r="C3965" s="220"/>
      <c r="D3965" s="170"/>
      <c r="E3965" s="170"/>
      <c r="F3965" s="180"/>
    </row>
    <row r="3966" spans="1:6" ht="15" customHeight="1">
      <c r="A3966" s="178"/>
      <c r="B3966" s="221"/>
      <c r="C3966" s="221"/>
      <c r="D3966" s="170"/>
      <c r="E3966" s="170"/>
      <c r="F3966" s="180"/>
    </row>
    <row r="3967" spans="1:6" ht="15" customHeight="1">
      <c r="A3967" s="176"/>
      <c r="B3967" s="220"/>
      <c r="C3967" s="220"/>
      <c r="D3967" s="170"/>
      <c r="E3967" s="170"/>
      <c r="F3967" s="180"/>
    </row>
    <row r="3968" spans="1:6" ht="15" customHeight="1">
      <c r="A3968" s="178"/>
      <c r="B3968" s="221"/>
      <c r="C3968" s="221"/>
      <c r="D3968" s="170"/>
      <c r="E3968" s="170"/>
      <c r="F3968" s="180"/>
    </row>
    <row r="3969" spans="1:6" ht="15" customHeight="1">
      <c r="A3969" s="176"/>
      <c r="B3969" s="220"/>
      <c r="C3969" s="220"/>
      <c r="D3969" s="170"/>
      <c r="E3969" s="170"/>
      <c r="F3969" s="180"/>
    </row>
    <row r="3970" spans="1:6" ht="15" customHeight="1">
      <c r="A3970" s="178"/>
      <c r="B3970" s="221"/>
      <c r="C3970" s="221"/>
      <c r="D3970" s="170"/>
      <c r="E3970" s="170"/>
      <c r="F3970" s="180"/>
    </row>
    <row r="3971" spans="1:6" ht="15" customHeight="1">
      <c r="A3971" s="176"/>
      <c r="B3971" s="220"/>
      <c r="C3971" s="220"/>
      <c r="D3971" s="170"/>
      <c r="E3971" s="170"/>
      <c r="F3971" s="180"/>
    </row>
    <row r="3972" spans="1:6" ht="15" customHeight="1">
      <c r="A3972" s="178"/>
      <c r="B3972" s="221"/>
      <c r="C3972" s="221"/>
      <c r="D3972" s="170"/>
      <c r="E3972" s="170"/>
      <c r="F3972" s="180"/>
    </row>
    <row r="3973" spans="1:6" ht="15" customHeight="1">
      <c r="A3973" s="176"/>
      <c r="B3973" s="220"/>
      <c r="C3973" s="220"/>
      <c r="D3973" s="170"/>
      <c r="E3973" s="170"/>
      <c r="F3973" s="180"/>
    </row>
    <row r="3974" spans="1:6" ht="15" customHeight="1">
      <c r="A3974" s="178"/>
      <c r="B3974" s="221"/>
      <c r="C3974" s="221"/>
      <c r="D3974" s="170"/>
      <c r="E3974" s="170"/>
      <c r="F3974" s="180"/>
    </row>
    <row r="3975" spans="1:6" ht="15" customHeight="1">
      <c r="A3975" s="176"/>
      <c r="B3975" s="220"/>
      <c r="C3975" s="220"/>
      <c r="D3975" s="170"/>
      <c r="E3975" s="170"/>
      <c r="F3975" s="180"/>
    </row>
    <row r="3976" spans="1:6" ht="15" customHeight="1">
      <c r="A3976" s="178"/>
      <c r="B3976" s="221"/>
      <c r="C3976" s="221"/>
      <c r="D3976" s="170"/>
      <c r="E3976" s="170"/>
      <c r="F3976" s="180"/>
    </row>
    <row r="3977" spans="1:6" ht="15" customHeight="1">
      <c r="A3977" s="176"/>
      <c r="B3977" s="220"/>
      <c r="C3977" s="220"/>
      <c r="D3977" s="170"/>
      <c r="E3977" s="170"/>
      <c r="F3977" s="180"/>
    </row>
    <row r="3978" spans="1:6" ht="15" customHeight="1">
      <c r="A3978" s="178"/>
      <c r="B3978" s="221"/>
      <c r="C3978" s="221"/>
      <c r="D3978" s="170"/>
      <c r="E3978" s="170"/>
      <c r="F3978" s="180"/>
    </row>
    <row r="3979" spans="1:6" ht="15" customHeight="1">
      <c r="A3979" s="176"/>
      <c r="B3979" s="220"/>
      <c r="C3979" s="220"/>
      <c r="D3979" s="170"/>
      <c r="E3979" s="170"/>
      <c r="F3979" s="180"/>
    </row>
    <row r="3980" spans="1:6" ht="15" customHeight="1">
      <c r="A3980" s="178"/>
      <c r="B3980" s="221"/>
      <c r="C3980" s="221"/>
      <c r="D3980" s="170"/>
      <c r="E3980" s="170"/>
      <c r="F3980" s="180"/>
    </row>
    <row r="3981" spans="1:6" ht="15" customHeight="1">
      <c r="A3981" s="176"/>
      <c r="B3981" s="220"/>
      <c r="C3981" s="220"/>
      <c r="D3981" s="170"/>
      <c r="E3981" s="170"/>
      <c r="F3981" s="180"/>
    </row>
    <row r="3982" spans="1:6" ht="15" customHeight="1">
      <c r="A3982" s="178"/>
      <c r="B3982" s="221"/>
      <c r="C3982" s="221"/>
      <c r="D3982" s="170"/>
      <c r="E3982" s="170"/>
      <c r="F3982" s="180"/>
    </row>
    <row r="3983" spans="1:6" ht="15" customHeight="1">
      <c r="A3983" s="176"/>
      <c r="B3983" s="220"/>
      <c r="C3983" s="220"/>
      <c r="D3983" s="170"/>
      <c r="E3983" s="170"/>
      <c r="F3983" s="180"/>
    </row>
    <row r="3984" spans="1:6" ht="15" customHeight="1">
      <c r="A3984" s="178"/>
      <c r="B3984" s="221"/>
      <c r="C3984" s="221"/>
      <c r="D3984" s="170"/>
      <c r="E3984" s="170"/>
      <c r="F3984" s="180"/>
    </row>
    <row r="3985" spans="1:6" ht="15" customHeight="1">
      <c r="A3985" s="176"/>
      <c r="B3985" s="220"/>
      <c r="C3985" s="220"/>
      <c r="D3985" s="170"/>
      <c r="E3985" s="170"/>
      <c r="F3985" s="180"/>
    </row>
    <row r="3986" spans="1:6" ht="15" customHeight="1">
      <c r="A3986" s="178"/>
      <c r="B3986" s="221"/>
      <c r="C3986" s="221"/>
      <c r="D3986" s="170"/>
      <c r="E3986" s="170"/>
      <c r="F3986" s="180"/>
    </row>
    <row r="3987" spans="1:6" ht="15" customHeight="1">
      <c r="A3987" s="176"/>
      <c r="B3987" s="220"/>
      <c r="C3987" s="220"/>
      <c r="D3987" s="170"/>
      <c r="E3987" s="170"/>
      <c r="F3987" s="180"/>
    </row>
    <row r="3988" spans="1:6" ht="15" customHeight="1">
      <c r="A3988" s="178"/>
      <c r="B3988" s="221"/>
      <c r="C3988" s="221"/>
      <c r="D3988" s="170"/>
      <c r="E3988" s="170"/>
      <c r="F3988" s="180"/>
    </row>
    <row r="3989" spans="1:6" ht="15" customHeight="1">
      <c r="A3989" s="176"/>
      <c r="B3989" s="220"/>
      <c r="C3989" s="220"/>
      <c r="D3989" s="170"/>
      <c r="E3989" s="170"/>
      <c r="F3989" s="180"/>
    </row>
    <row r="3990" spans="1:6" ht="15" customHeight="1">
      <c r="A3990" s="178"/>
      <c r="B3990" s="221"/>
      <c r="C3990" s="221"/>
      <c r="D3990" s="170"/>
      <c r="E3990" s="170"/>
      <c r="F3990" s="180"/>
    </row>
    <row r="3991" spans="1:6" ht="15" customHeight="1">
      <c r="A3991" s="176"/>
      <c r="B3991" s="220"/>
      <c r="C3991" s="220"/>
      <c r="D3991" s="170"/>
      <c r="E3991" s="170"/>
      <c r="F3991" s="180"/>
    </row>
    <row r="3992" spans="1:6" ht="15" customHeight="1">
      <c r="A3992" s="178"/>
      <c r="B3992" s="221"/>
      <c r="C3992" s="221"/>
      <c r="D3992" s="170"/>
      <c r="E3992" s="170"/>
      <c r="F3992" s="180"/>
    </row>
    <row r="3993" spans="1:6" ht="15" customHeight="1">
      <c r="A3993" s="176"/>
      <c r="B3993" s="220"/>
      <c r="C3993" s="220"/>
      <c r="D3993" s="170"/>
      <c r="E3993" s="170"/>
      <c r="F3993" s="180"/>
    </row>
    <row r="3994" spans="1:6" ht="15" customHeight="1">
      <c r="A3994" s="178"/>
      <c r="B3994" s="221"/>
      <c r="C3994" s="221"/>
      <c r="D3994" s="170"/>
      <c r="E3994" s="170"/>
      <c r="F3994" s="180"/>
    </row>
    <row r="3995" spans="1:6" ht="15" customHeight="1">
      <c r="A3995" s="176"/>
      <c r="B3995" s="220"/>
      <c r="C3995" s="220"/>
      <c r="D3995" s="170"/>
      <c r="E3995" s="170"/>
      <c r="F3995" s="180"/>
    </row>
    <row r="3996" spans="1:6" ht="15" customHeight="1">
      <c r="A3996" s="178"/>
      <c r="B3996" s="221"/>
      <c r="C3996" s="221"/>
      <c r="D3996" s="170"/>
      <c r="E3996" s="170"/>
      <c r="F3996" s="180"/>
    </row>
    <row r="3997" spans="1:6" ht="15" customHeight="1">
      <c r="A3997" s="176"/>
      <c r="B3997" s="220"/>
      <c r="C3997" s="220"/>
      <c r="D3997" s="170"/>
      <c r="E3997" s="170"/>
      <c r="F3997" s="180"/>
    </row>
    <row r="3998" spans="1:6" ht="15" customHeight="1">
      <c r="A3998" s="178"/>
      <c r="B3998" s="221"/>
      <c r="C3998" s="221"/>
      <c r="D3998" s="170"/>
      <c r="E3998" s="170"/>
      <c r="F3998" s="180"/>
    </row>
    <row r="3999" spans="1:6" ht="15" customHeight="1">
      <c r="A3999" s="176"/>
      <c r="B3999" s="220"/>
      <c r="C3999" s="220"/>
      <c r="D3999" s="170"/>
      <c r="E3999" s="170"/>
      <c r="F3999" s="180"/>
    </row>
    <row r="4000" spans="1:6" ht="15" customHeight="1">
      <c r="A4000" s="178"/>
      <c r="B4000" s="221"/>
      <c r="C4000" s="221"/>
      <c r="D4000" s="170"/>
      <c r="E4000" s="170"/>
      <c r="F4000" s="180"/>
    </row>
    <row r="4001" spans="1:6" ht="15" customHeight="1">
      <c r="A4001" s="176"/>
      <c r="B4001" s="220"/>
      <c r="C4001" s="220"/>
      <c r="D4001" s="170"/>
      <c r="E4001" s="170"/>
      <c r="F4001" s="180"/>
    </row>
    <row r="4002" spans="1:6" ht="15" customHeight="1">
      <c r="A4002" s="178"/>
      <c r="B4002" s="221"/>
      <c r="C4002" s="221"/>
      <c r="D4002" s="170"/>
      <c r="E4002" s="170"/>
      <c r="F4002" s="180"/>
    </row>
    <row r="4003" spans="1:6" ht="15" customHeight="1">
      <c r="A4003" s="176"/>
      <c r="B4003" s="220"/>
      <c r="C4003" s="220"/>
      <c r="D4003" s="170"/>
      <c r="E4003" s="170"/>
      <c r="F4003" s="180"/>
    </row>
    <row r="4004" spans="1:6" ht="15" customHeight="1">
      <c r="A4004" s="178"/>
      <c r="B4004" s="221"/>
      <c r="C4004" s="221"/>
      <c r="D4004" s="170"/>
      <c r="E4004" s="170"/>
      <c r="F4004" s="180"/>
    </row>
    <row r="4005" spans="1:6" ht="15" customHeight="1">
      <c r="A4005" s="176"/>
      <c r="B4005" s="220"/>
      <c r="C4005" s="220"/>
      <c r="D4005" s="170"/>
      <c r="E4005" s="170"/>
      <c r="F4005" s="180"/>
    </row>
    <row r="4006" spans="1:6" ht="15" customHeight="1">
      <c r="A4006" s="178"/>
      <c r="B4006" s="221"/>
      <c r="C4006" s="221"/>
      <c r="D4006" s="170"/>
      <c r="E4006" s="170"/>
      <c r="F4006" s="180"/>
    </row>
    <row r="4007" spans="1:6" ht="15" customHeight="1">
      <c r="A4007" s="176"/>
      <c r="B4007" s="220"/>
      <c r="C4007" s="220"/>
      <c r="D4007" s="170"/>
      <c r="E4007" s="170"/>
      <c r="F4007" s="180"/>
    </row>
    <row r="4008" spans="1:6" ht="15" customHeight="1">
      <c r="A4008" s="178"/>
      <c r="B4008" s="221"/>
      <c r="C4008" s="221"/>
      <c r="D4008" s="170"/>
      <c r="E4008" s="170"/>
      <c r="F4008" s="180"/>
    </row>
    <row r="4009" spans="1:6" ht="15" customHeight="1">
      <c r="A4009" s="176"/>
      <c r="B4009" s="220"/>
      <c r="C4009" s="220"/>
      <c r="D4009" s="170"/>
      <c r="E4009" s="170"/>
      <c r="F4009" s="180"/>
    </row>
    <row r="4010" spans="1:6" ht="15" customHeight="1">
      <c r="A4010" s="178"/>
      <c r="B4010" s="221"/>
      <c r="C4010" s="221"/>
      <c r="D4010" s="170"/>
      <c r="E4010" s="170"/>
      <c r="F4010" s="180"/>
    </row>
    <row r="4011" spans="1:6" ht="15" customHeight="1">
      <c r="A4011" s="176"/>
      <c r="B4011" s="220"/>
      <c r="C4011" s="220"/>
      <c r="D4011" s="170"/>
      <c r="E4011" s="170"/>
      <c r="F4011" s="180"/>
    </row>
    <row r="4012" spans="1:6" ht="15" customHeight="1">
      <c r="A4012" s="178"/>
      <c r="B4012" s="221"/>
      <c r="C4012" s="221"/>
      <c r="D4012" s="170"/>
      <c r="E4012" s="170"/>
      <c r="F4012" s="180"/>
    </row>
    <row r="4013" spans="1:6" ht="15" customHeight="1">
      <c r="A4013" s="176"/>
      <c r="B4013" s="220"/>
      <c r="C4013" s="220"/>
      <c r="D4013" s="170"/>
      <c r="E4013" s="170"/>
      <c r="F4013" s="180"/>
    </row>
    <row r="4014" spans="1:6" ht="15" customHeight="1">
      <c r="A4014" s="178"/>
      <c r="B4014" s="221"/>
      <c r="C4014" s="221"/>
      <c r="D4014" s="170"/>
      <c r="E4014" s="170"/>
      <c r="F4014" s="180"/>
    </row>
    <row r="4015" spans="1:6" ht="15" customHeight="1">
      <c r="A4015" s="176"/>
      <c r="B4015" s="220"/>
      <c r="C4015" s="220"/>
      <c r="D4015" s="170"/>
      <c r="E4015" s="170"/>
      <c r="F4015" s="180"/>
    </row>
    <row r="4016" spans="1:6" ht="15" customHeight="1">
      <c r="A4016" s="178"/>
      <c r="B4016" s="221"/>
      <c r="C4016" s="221"/>
      <c r="D4016" s="170"/>
      <c r="E4016" s="170"/>
      <c r="F4016" s="180"/>
    </row>
    <row r="4017" spans="1:6" ht="15" customHeight="1">
      <c r="A4017" s="176"/>
      <c r="B4017" s="220"/>
      <c r="C4017" s="220"/>
      <c r="D4017" s="170"/>
      <c r="E4017" s="170"/>
      <c r="F4017" s="180"/>
    </row>
    <row r="4018" spans="1:6" ht="15" customHeight="1">
      <c r="A4018" s="178"/>
      <c r="B4018" s="221"/>
      <c r="C4018" s="221"/>
      <c r="D4018" s="170"/>
      <c r="E4018" s="170"/>
      <c r="F4018" s="180"/>
    </row>
    <row r="4019" spans="1:6" ht="15" customHeight="1">
      <c r="A4019" s="176"/>
      <c r="B4019" s="220"/>
      <c r="C4019" s="220"/>
      <c r="D4019" s="170"/>
      <c r="E4019" s="170"/>
      <c r="F4019" s="180"/>
    </row>
    <row r="4020" spans="1:6" ht="15" customHeight="1">
      <c r="A4020" s="178"/>
      <c r="B4020" s="221"/>
      <c r="C4020" s="221"/>
      <c r="D4020" s="170"/>
      <c r="E4020" s="170"/>
      <c r="F4020" s="180"/>
    </row>
    <row r="4021" spans="1:6" ht="15" customHeight="1">
      <c r="A4021" s="176"/>
      <c r="B4021" s="220"/>
      <c r="C4021" s="220"/>
      <c r="D4021" s="170"/>
      <c r="E4021" s="170"/>
      <c r="F4021" s="180"/>
    </row>
    <row r="4022" spans="1:6" ht="15" customHeight="1">
      <c r="A4022" s="178"/>
      <c r="B4022" s="221"/>
      <c r="C4022" s="221"/>
      <c r="D4022" s="170"/>
      <c r="E4022" s="170"/>
      <c r="F4022" s="180"/>
    </row>
    <row r="4023" spans="1:6" ht="15" customHeight="1">
      <c r="A4023" s="176"/>
      <c r="B4023" s="220"/>
      <c r="C4023" s="220"/>
      <c r="D4023" s="170"/>
      <c r="E4023" s="170"/>
      <c r="F4023" s="180"/>
    </row>
    <row r="4024" spans="1:6" ht="15" customHeight="1">
      <c r="A4024" s="178"/>
      <c r="B4024" s="221"/>
      <c r="C4024" s="221"/>
      <c r="D4024" s="170"/>
      <c r="E4024" s="170"/>
      <c r="F4024" s="180"/>
    </row>
    <row r="4025" spans="1:6" ht="15" customHeight="1">
      <c r="A4025" s="176"/>
      <c r="B4025" s="220"/>
      <c r="C4025" s="220"/>
      <c r="D4025" s="170"/>
      <c r="E4025" s="170"/>
      <c r="F4025" s="180"/>
    </row>
    <row r="4026" spans="1:6" ht="15" customHeight="1">
      <c r="A4026" s="178"/>
      <c r="B4026" s="221"/>
      <c r="C4026" s="221"/>
      <c r="D4026" s="170"/>
      <c r="E4026" s="170"/>
      <c r="F4026" s="180"/>
    </row>
    <row r="4027" spans="1:6" ht="15" customHeight="1">
      <c r="A4027" s="176"/>
      <c r="B4027" s="220"/>
      <c r="C4027" s="220"/>
      <c r="D4027" s="170"/>
      <c r="E4027" s="170"/>
      <c r="F4027" s="180"/>
    </row>
    <row r="4028" spans="1:6" ht="15" customHeight="1">
      <c r="A4028" s="178"/>
      <c r="B4028" s="221"/>
      <c r="C4028" s="221"/>
      <c r="D4028" s="170"/>
      <c r="E4028" s="170"/>
      <c r="F4028" s="180"/>
    </row>
    <row r="4029" spans="1:6" ht="15" customHeight="1">
      <c r="A4029" s="176"/>
      <c r="B4029" s="220"/>
      <c r="C4029" s="220"/>
      <c r="D4029" s="170"/>
      <c r="E4029" s="170"/>
      <c r="F4029" s="180"/>
    </row>
    <row r="4030" spans="1:6" ht="15" customHeight="1">
      <c r="A4030" s="178"/>
      <c r="B4030" s="221"/>
      <c r="C4030" s="221"/>
      <c r="D4030" s="170"/>
      <c r="E4030" s="170"/>
      <c r="F4030" s="180"/>
    </row>
    <row r="4031" spans="1:6" ht="15" customHeight="1">
      <c r="A4031" s="176"/>
      <c r="B4031" s="220"/>
      <c r="C4031" s="220"/>
      <c r="D4031" s="170"/>
      <c r="E4031" s="170"/>
      <c r="F4031" s="180"/>
    </row>
    <row r="4032" spans="1:6" ht="15" customHeight="1">
      <c r="A4032" s="178"/>
      <c r="B4032" s="221"/>
      <c r="C4032" s="221"/>
      <c r="D4032" s="170"/>
      <c r="E4032" s="170"/>
      <c r="F4032" s="180"/>
    </row>
    <row r="4033" spans="1:6" ht="15" customHeight="1">
      <c r="A4033" s="176"/>
      <c r="B4033" s="220"/>
      <c r="C4033" s="220"/>
      <c r="D4033" s="170"/>
      <c r="E4033" s="170"/>
      <c r="F4033" s="180"/>
    </row>
    <row r="4034" spans="1:6" ht="15" customHeight="1">
      <c r="A4034" s="178"/>
      <c r="B4034" s="221"/>
      <c r="C4034" s="221"/>
      <c r="D4034" s="170"/>
      <c r="E4034" s="170"/>
      <c r="F4034" s="180"/>
    </row>
    <row r="4035" spans="1:6" ht="15" customHeight="1">
      <c r="A4035" s="176"/>
      <c r="B4035" s="220"/>
      <c r="C4035" s="220"/>
      <c r="D4035" s="170"/>
      <c r="E4035" s="170"/>
      <c r="F4035" s="180"/>
    </row>
    <row r="4036" spans="1:6" ht="15" customHeight="1">
      <c r="A4036" s="178"/>
      <c r="B4036" s="221"/>
      <c r="C4036" s="221"/>
      <c r="D4036" s="170"/>
      <c r="E4036" s="170"/>
      <c r="F4036" s="180"/>
    </row>
    <row r="4037" spans="1:6" ht="15" customHeight="1">
      <c r="A4037" s="176"/>
      <c r="B4037" s="220"/>
      <c r="C4037" s="220"/>
      <c r="D4037" s="170"/>
      <c r="E4037" s="170"/>
      <c r="F4037" s="180"/>
    </row>
    <row r="4038" spans="1:6" ht="15" customHeight="1">
      <c r="A4038" s="178"/>
      <c r="B4038" s="221"/>
      <c r="C4038" s="221"/>
      <c r="D4038" s="170"/>
      <c r="E4038" s="170"/>
      <c r="F4038" s="180"/>
    </row>
    <row r="4039" spans="1:6" ht="15" customHeight="1">
      <c r="A4039" s="176"/>
      <c r="B4039" s="220"/>
      <c r="C4039" s="220"/>
      <c r="D4039" s="170"/>
      <c r="E4039" s="170"/>
      <c r="F4039" s="180"/>
    </row>
    <row r="4040" spans="1:6" ht="15" customHeight="1">
      <c r="A4040" s="178"/>
      <c r="B4040" s="221"/>
      <c r="C4040" s="221"/>
      <c r="D4040" s="170"/>
      <c r="E4040" s="170"/>
      <c r="F4040" s="180"/>
    </row>
    <row r="4041" spans="1:6" ht="15" customHeight="1">
      <c r="A4041" s="176"/>
      <c r="B4041" s="220"/>
      <c r="C4041" s="220"/>
      <c r="D4041" s="170"/>
      <c r="E4041" s="170"/>
      <c r="F4041" s="180"/>
    </row>
    <row r="4042" spans="1:6" ht="15" customHeight="1">
      <c r="A4042" s="178"/>
      <c r="B4042" s="221"/>
      <c r="C4042" s="221"/>
      <c r="D4042" s="170"/>
      <c r="E4042" s="170"/>
      <c r="F4042" s="180"/>
    </row>
    <row r="4043" spans="1:6" ht="15" customHeight="1">
      <c r="A4043" s="176"/>
      <c r="B4043" s="220"/>
      <c r="C4043" s="220"/>
      <c r="D4043" s="170"/>
      <c r="E4043" s="170"/>
      <c r="F4043" s="180"/>
    </row>
    <row r="4044" spans="1:6" ht="15" customHeight="1">
      <c r="A4044" s="178"/>
      <c r="B4044" s="221"/>
      <c r="C4044" s="221"/>
      <c r="D4044" s="170"/>
      <c r="E4044" s="170"/>
      <c r="F4044" s="180"/>
    </row>
    <row r="4045" spans="1:6" ht="15" customHeight="1">
      <c r="A4045" s="176"/>
      <c r="B4045" s="220"/>
      <c r="C4045" s="220"/>
      <c r="D4045" s="170"/>
      <c r="E4045" s="170"/>
      <c r="F4045" s="180"/>
    </row>
    <row r="4046" spans="1:6" ht="15" customHeight="1">
      <c r="A4046" s="178"/>
      <c r="B4046" s="221"/>
      <c r="C4046" s="221"/>
      <c r="D4046" s="170"/>
      <c r="E4046" s="170"/>
      <c r="F4046" s="180"/>
    </row>
    <row r="4047" spans="1:6" ht="15" customHeight="1">
      <c r="A4047" s="176"/>
      <c r="B4047" s="220"/>
      <c r="C4047" s="220"/>
      <c r="D4047" s="170"/>
      <c r="E4047" s="170"/>
      <c r="F4047" s="180"/>
    </row>
    <row r="4048" spans="1:6" ht="15" customHeight="1">
      <c r="A4048" s="178"/>
      <c r="B4048" s="221"/>
      <c r="C4048" s="221"/>
      <c r="D4048" s="170"/>
      <c r="E4048" s="170"/>
      <c r="F4048" s="180"/>
    </row>
    <row r="4049" spans="1:6" ht="15" customHeight="1">
      <c r="A4049" s="176"/>
      <c r="B4049" s="220"/>
      <c r="C4049" s="220"/>
      <c r="D4049" s="170"/>
      <c r="E4049" s="170"/>
      <c r="F4049" s="180"/>
    </row>
    <row r="4050" spans="1:6" ht="15" customHeight="1">
      <c r="A4050" s="178"/>
      <c r="B4050" s="221"/>
      <c r="C4050" s="221"/>
      <c r="D4050" s="170"/>
      <c r="E4050" s="170"/>
      <c r="F4050" s="180"/>
    </row>
    <row r="4051" spans="1:6" ht="15" customHeight="1">
      <c r="A4051" s="176"/>
      <c r="B4051" s="220"/>
      <c r="C4051" s="220"/>
      <c r="D4051" s="170"/>
      <c r="E4051" s="170"/>
      <c r="F4051" s="180"/>
    </row>
    <row r="4052" spans="1:6" ht="15" customHeight="1">
      <c r="A4052" s="178"/>
      <c r="B4052" s="221"/>
      <c r="C4052" s="221"/>
      <c r="D4052" s="170"/>
      <c r="E4052" s="170"/>
      <c r="F4052" s="180"/>
    </row>
    <row r="4053" spans="1:6" ht="15" customHeight="1">
      <c r="A4053" s="176"/>
      <c r="B4053" s="220"/>
      <c r="C4053" s="220"/>
      <c r="D4053" s="170"/>
      <c r="E4053" s="170"/>
      <c r="F4053" s="180"/>
    </row>
    <row r="4054" spans="1:6" ht="15" customHeight="1">
      <c r="A4054" s="178"/>
      <c r="B4054" s="221"/>
      <c r="C4054" s="221"/>
      <c r="D4054" s="170"/>
      <c r="E4054" s="170"/>
      <c r="F4054" s="180"/>
    </row>
    <row r="4055" spans="1:6" ht="15" customHeight="1">
      <c r="A4055" s="176"/>
      <c r="B4055" s="220"/>
      <c r="C4055" s="220"/>
      <c r="D4055" s="170"/>
      <c r="E4055" s="170"/>
      <c r="F4055" s="180"/>
    </row>
    <row r="4056" spans="1:6" ht="15" customHeight="1">
      <c r="A4056" s="178"/>
      <c r="B4056" s="221"/>
      <c r="C4056" s="221"/>
      <c r="D4056" s="170"/>
      <c r="E4056" s="170"/>
      <c r="F4056" s="180"/>
    </row>
    <row r="4057" spans="1:6" ht="15" customHeight="1">
      <c r="A4057" s="176"/>
      <c r="B4057" s="220"/>
      <c r="C4057" s="220"/>
      <c r="D4057" s="170"/>
      <c r="E4057" s="170"/>
      <c r="F4057" s="180"/>
    </row>
    <row r="4058" spans="1:6" ht="15" customHeight="1">
      <c r="A4058" s="178"/>
      <c r="B4058" s="221"/>
      <c r="C4058" s="221"/>
      <c r="D4058" s="170"/>
      <c r="E4058" s="170"/>
      <c r="F4058" s="180"/>
    </row>
    <row r="4059" spans="1:6" ht="15" customHeight="1">
      <c r="A4059" s="176"/>
      <c r="B4059" s="220"/>
      <c r="C4059" s="220"/>
      <c r="D4059" s="170"/>
      <c r="E4059" s="170"/>
      <c r="F4059" s="180"/>
    </row>
    <row r="4060" spans="1:6" ht="15" customHeight="1">
      <c r="A4060" s="178"/>
      <c r="B4060" s="221"/>
      <c r="C4060" s="221"/>
      <c r="D4060" s="170"/>
      <c r="E4060" s="170"/>
      <c r="F4060" s="180"/>
    </row>
    <row r="4061" spans="1:6" ht="15" customHeight="1">
      <c r="A4061" s="176"/>
      <c r="B4061" s="220"/>
      <c r="C4061" s="220"/>
      <c r="D4061" s="170"/>
      <c r="E4061" s="170"/>
      <c r="F4061" s="180"/>
    </row>
    <row r="4062" spans="1:6" ht="15" customHeight="1">
      <c r="A4062" s="178"/>
      <c r="B4062" s="221"/>
      <c r="C4062" s="221"/>
      <c r="D4062" s="170"/>
      <c r="E4062" s="170"/>
      <c r="F4062" s="180"/>
    </row>
    <row r="4063" spans="1:6" ht="15" customHeight="1">
      <c r="A4063" s="176"/>
      <c r="B4063" s="220"/>
      <c r="C4063" s="220"/>
      <c r="D4063" s="170"/>
      <c r="E4063" s="170"/>
      <c r="F4063" s="180"/>
    </row>
    <row r="4064" spans="1:6" ht="15" customHeight="1">
      <c r="A4064" s="178"/>
      <c r="B4064" s="221"/>
      <c r="C4064" s="221"/>
      <c r="D4064" s="170"/>
      <c r="E4064" s="170"/>
      <c r="F4064" s="180"/>
    </row>
    <row r="4065" spans="1:6" ht="15" customHeight="1">
      <c r="A4065" s="176"/>
      <c r="B4065" s="220"/>
      <c r="C4065" s="220"/>
      <c r="D4065" s="170"/>
      <c r="E4065" s="170"/>
      <c r="F4065" s="180"/>
    </row>
    <row r="4066" spans="1:6" ht="15" customHeight="1">
      <c r="A4066" s="178"/>
      <c r="B4066" s="221"/>
      <c r="C4066" s="221"/>
      <c r="D4066" s="170"/>
      <c r="E4066" s="170"/>
      <c r="F4066" s="180"/>
    </row>
    <row r="4067" spans="1:6" ht="15" customHeight="1">
      <c r="A4067" s="176"/>
      <c r="B4067" s="220"/>
      <c r="C4067" s="220"/>
      <c r="D4067" s="170"/>
      <c r="E4067" s="170"/>
      <c r="F4067" s="180"/>
    </row>
    <row r="4068" spans="1:6" ht="15" customHeight="1">
      <c r="A4068" s="178"/>
      <c r="B4068" s="221"/>
      <c r="C4068" s="221"/>
      <c r="D4068" s="170"/>
      <c r="E4068" s="170"/>
      <c r="F4068" s="180"/>
    </row>
    <row r="4069" spans="1:6" ht="15" customHeight="1">
      <c r="A4069" s="176"/>
      <c r="B4069" s="220"/>
      <c r="C4069" s="220"/>
      <c r="D4069" s="170"/>
      <c r="E4069" s="170"/>
      <c r="F4069" s="180"/>
    </row>
    <row r="4070" spans="1:6" ht="15" customHeight="1">
      <c r="A4070" s="178"/>
      <c r="B4070" s="221"/>
      <c r="C4070" s="221"/>
      <c r="D4070" s="170"/>
      <c r="E4070" s="170"/>
      <c r="F4070" s="180"/>
    </row>
    <row r="4071" spans="1:6" ht="15" customHeight="1">
      <c r="A4071" s="176"/>
      <c r="B4071" s="220"/>
      <c r="C4071" s="220"/>
      <c r="D4071" s="170"/>
      <c r="E4071" s="170"/>
      <c r="F4071" s="180"/>
    </row>
    <row r="4072" spans="1:6" ht="15" customHeight="1">
      <c r="A4072" s="178"/>
      <c r="B4072" s="221"/>
      <c r="C4072" s="221"/>
      <c r="D4072" s="170"/>
      <c r="E4072" s="170"/>
      <c r="F4072" s="180"/>
    </row>
    <row r="4073" spans="1:6" ht="15" customHeight="1">
      <c r="A4073" s="176"/>
      <c r="B4073" s="220"/>
      <c r="C4073" s="220"/>
      <c r="D4073" s="170"/>
      <c r="E4073" s="170"/>
      <c r="F4073" s="180"/>
    </row>
    <row r="4074" spans="1:6" ht="15" customHeight="1">
      <c r="A4074" s="178"/>
      <c r="B4074" s="221"/>
      <c r="C4074" s="221"/>
      <c r="D4074" s="170"/>
      <c r="E4074" s="170"/>
      <c r="F4074" s="180"/>
    </row>
    <row r="4075" spans="1:6" ht="15" customHeight="1">
      <c r="A4075" s="176"/>
      <c r="B4075" s="220"/>
      <c r="C4075" s="220"/>
      <c r="D4075" s="170"/>
      <c r="E4075" s="170"/>
      <c r="F4075" s="180"/>
    </row>
    <row r="4076" spans="1:6" ht="15" customHeight="1">
      <c r="A4076" s="178"/>
      <c r="B4076" s="221"/>
      <c r="C4076" s="221"/>
      <c r="D4076" s="170"/>
      <c r="E4076" s="170"/>
      <c r="F4076" s="180"/>
    </row>
    <row r="4077" spans="1:6" ht="15" customHeight="1">
      <c r="A4077" s="176"/>
      <c r="B4077" s="220"/>
      <c r="C4077" s="220"/>
      <c r="D4077" s="170"/>
      <c r="E4077" s="170"/>
      <c r="F4077" s="180"/>
    </row>
    <row r="4078" spans="1:6" ht="15" customHeight="1">
      <c r="A4078" s="178"/>
      <c r="B4078" s="221"/>
      <c r="C4078" s="221"/>
      <c r="D4078" s="170"/>
      <c r="E4078" s="170"/>
      <c r="F4078" s="180"/>
    </row>
    <row r="4079" spans="1:6" ht="15" customHeight="1">
      <c r="A4079" s="176"/>
      <c r="B4079" s="220"/>
      <c r="C4079" s="220"/>
      <c r="D4079" s="170"/>
      <c r="E4079" s="170"/>
      <c r="F4079" s="180"/>
    </row>
    <row r="4080" spans="1:6" ht="15" customHeight="1">
      <c r="A4080" s="178"/>
      <c r="B4080" s="221"/>
      <c r="C4080" s="221"/>
      <c r="D4080" s="170"/>
      <c r="E4080" s="170"/>
      <c r="F4080" s="180"/>
    </row>
    <row r="4081" spans="1:6" ht="15" customHeight="1">
      <c r="A4081" s="176"/>
      <c r="B4081" s="220"/>
      <c r="C4081" s="220"/>
      <c r="D4081" s="170"/>
      <c r="E4081" s="170"/>
      <c r="F4081" s="180"/>
    </row>
    <row r="4082" spans="1:6" ht="15" customHeight="1">
      <c r="A4082" s="178"/>
      <c r="B4082" s="221"/>
      <c r="C4082" s="221"/>
      <c r="D4082" s="170"/>
      <c r="E4082" s="170"/>
      <c r="F4082" s="180"/>
    </row>
    <row r="4083" spans="1:6" ht="15" customHeight="1">
      <c r="A4083" s="176"/>
      <c r="B4083" s="220"/>
      <c r="C4083" s="220"/>
      <c r="D4083" s="170"/>
      <c r="E4083" s="170"/>
      <c r="F4083" s="180"/>
    </row>
    <row r="4084" spans="1:6" ht="15" customHeight="1">
      <c r="A4084" s="178"/>
      <c r="B4084" s="221"/>
      <c r="C4084" s="221"/>
      <c r="D4084" s="170"/>
      <c r="E4084" s="170"/>
      <c r="F4084" s="180"/>
    </row>
    <row r="4085" spans="1:6" ht="15" customHeight="1">
      <c r="A4085" s="176"/>
      <c r="B4085" s="220"/>
      <c r="C4085" s="220"/>
      <c r="D4085" s="170"/>
      <c r="E4085" s="170"/>
      <c r="F4085" s="180"/>
    </row>
    <row r="4086" spans="1:6" ht="15" customHeight="1">
      <c r="A4086" s="178"/>
      <c r="B4086" s="221"/>
      <c r="C4086" s="221"/>
      <c r="D4086" s="170"/>
      <c r="E4086" s="170"/>
      <c r="F4086" s="180"/>
    </row>
    <row r="4087" spans="1:6" ht="15" customHeight="1">
      <c r="A4087" s="176"/>
      <c r="B4087" s="220"/>
      <c r="C4087" s="220"/>
      <c r="D4087" s="170"/>
      <c r="E4087" s="170"/>
      <c r="F4087" s="180"/>
    </row>
    <row r="4088" spans="1:6" ht="15" customHeight="1">
      <c r="A4088" s="178"/>
      <c r="B4088" s="221"/>
      <c r="C4088" s="221"/>
      <c r="D4088" s="170"/>
      <c r="E4088" s="170"/>
      <c r="F4088" s="180"/>
    </row>
    <row r="4089" spans="1:6" ht="15" customHeight="1">
      <c r="A4089" s="176"/>
      <c r="B4089" s="220"/>
      <c r="C4089" s="220"/>
      <c r="D4089" s="170"/>
      <c r="E4089" s="170"/>
      <c r="F4089" s="180"/>
    </row>
    <row r="4090" spans="1:6" ht="15" customHeight="1">
      <c r="A4090" s="178"/>
      <c r="B4090" s="221"/>
      <c r="C4090" s="221"/>
      <c r="D4090" s="170"/>
      <c r="E4090" s="170"/>
      <c r="F4090" s="180"/>
    </row>
    <row r="4091" spans="1:6" ht="15" customHeight="1">
      <c r="A4091" s="176"/>
      <c r="B4091" s="220"/>
      <c r="C4091" s="220"/>
      <c r="D4091" s="170"/>
      <c r="E4091" s="170"/>
      <c r="F4091" s="180"/>
    </row>
    <row r="4092" spans="1:6" ht="15" customHeight="1">
      <c r="A4092" s="178"/>
      <c r="B4092" s="221"/>
      <c r="C4092" s="221"/>
      <c r="D4092" s="170"/>
      <c r="E4092" s="170"/>
      <c r="F4092" s="180"/>
    </row>
    <row r="4093" spans="1:6" ht="15" customHeight="1">
      <c r="A4093" s="176"/>
      <c r="B4093" s="220"/>
      <c r="C4093" s="220"/>
      <c r="D4093" s="170"/>
      <c r="E4093" s="170"/>
      <c r="F4093" s="180"/>
    </row>
    <row r="4094" spans="1:6" ht="15" customHeight="1">
      <c r="A4094" s="178"/>
      <c r="B4094" s="221"/>
      <c r="C4094" s="221"/>
      <c r="D4094" s="170"/>
      <c r="E4094" s="170"/>
      <c r="F4094" s="180"/>
    </row>
    <row r="4095" spans="1:6" ht="15" customHeight="1">
      <c r="A4095" s="176"/>
      <c r="B4095" s="220"/>
      <c r="C4095" s="220"/>
      <c r="D4095" s="170"/>
      <c r="E4095" s="170"/>
      <c r="F4095" s="180"/>
    </row>
    <row r="4096" spans="1:6" ht="15" customHeight="1">
      <c r="A4096" s="178"/>
      <c r="B4096" s="221"/>
      <c r="C4096" s="221"/>
      <c r="D4096" s="170"/>
      <c r="E4096" s="170"/>
      <c r="F4096" s="180"/>
    </row>
    <row r="4097" spans="1:6" ht="15" customHeight="1">
      <c r="A4097" s="176"/>
      <c r="B4097" s="220"/>
      <c r="C4097" s="220"/>
      <c r="D4097" s="170"/>
      <c r="E4097" s="170"/>
      <c r="F4097" s="180"/>
    </row>
    <row r="4098" spans="1:6" ht="15" customHeight="1">
      <c r="A4098" s="178"/>
      <c r="B4098" s="221"/>
      <c r="C4098" s="221"/>
      <c r="D4098" s="170"/>
      <c r="E4098" s="170"/>
      <c r="F4098" s="180"/>
    </row>
    <row r="4099" spans="1:6" ht="15" customHeight="1">
      <c r="A4099" s="176"/>
      <c r="B4099" s="220"/>
      <c r="C4099" s="220"/>
      <c r="D4099" s="170"/>
      <c r="E4099" s="170"/>
      <c r="F4099" s="180"/>
    </row>
    <row r="4100" spans="1:6" ht="15" customHeight="1">
      <c r="A4100" s="178"/>
      <c r="B4100" s="221"/>
      <c r="C4100" s="221"/>
      <c r="D4100" s="170"/>
      <c r="E4100" s="170"/>
      <c r="F4100" s="180"/>
    </row>
    <row r="4101" spans="1:6" ht="15" customHeight="1">
      <c r="A4101" s="176"/>
      <c r="B4101" s="220"/>
      <c r="C4101" s="220"/>
      <c r="D4101" s="170"/>
      <c r="E4101" s="170"/>
      <c r="F4101" s="180"/>
    </row>
    <row r="4102" spans="1:6" ht="15" customHeight="1">
      <c r="A4102" s="178"/>
      <c r="B4102" s="221"/>
      <c r="C4102" s="221"/>
      <c r="D4102" s="170"/>
      <c r="E4102" s="170"/>
      <c r="F4102" s="180"/>
    </row>
    <row r="4103" spans="1:6" ht="15" customHeight="1">
      <c r="A4103" s="176"/>
      <c r="B4103" s="220"/>
      <c r="C4103" s="220"/>
      <c r="D4103" s="170"/>
      <c r="E4103" s="170"/>
      <c r="F4103" s="180"/>
    </row>
    <row r="4104" spans="1:6" ht="15" customHeight="1">
      <c r="A4104" s="178"/>
      <c r="B4104" s="221"/>
      <c r="C4104" s="221"/>
      <c r="D4104" s="170"/>
      <c r="E4104" s="170"/>
      <c r="F4104" s="180"/>
    </row>
    <row r="4105" spans="1:6" ht="15" customHeight="1">
      <c r="A4105" s="176"/>
      <c r="B4105" s="220"/>
      <c r="C4105" s="220"/>
      <c r="D4105" s="170"/>
      <c r="E4105" s="170"/>
      <c r="F4105" s="180"/>
    </row>
    <row r="4106" spans="1:6" ht="15" customHeight="1">
      <c r="A4106" s="178"/>
      <c r="B4106" s="221"/>
      <c r="C4106" s="221"/>
      <c r="D4106" s="170"/>
      <c r="E4106" s="170"/>
      <c r="F4106" s="180"/>
    </row>
    <row r="4107" spans="1:6" ht="15" customHeight="1">
      <c r="A4107" s="176"/>
      <c r="B4107" s="220"/>
      <c r="C4107" s="220"/>
      <c r="D4107" s="170"/>
      <c r="E4107" s="170"/>
      <c r="F4107" s="180"/>
    </row>
    <row r="4108" spans="1:6" ht="15" customHeight="1">
      <c r="A4108" s="178"/>
      <c r="B4108" s="221"/>
      <c r="C4108" s="221"/>
      <c r="D4108" s="170"/>
      <c r="E4108" s="170"/>
      <c r="F4108" s="180"/>
    </row>
    <row r="4109" spans="1:6" ht="15" customHeight="1">
      <c r="A4109" s="176"/>
      <c r="B4109" s="220"/>
      <c r="C4109" s="220"/>
      <c r="D4109" s="170"/>
      <c r="E4109" s="170"/>
      <c r="F4109" s="180"/>
    </row>
    <row r="4110" spans="1:6" ht="15" customHeight="1">
      <c r="A4110" s="178"/>
      <c r="B4110" s="221"/>
      <c r="C4110" s="221"/>
      <c r="D4110" s="170"/>
      <c r="E4110" s="170"/>
      <c r="F4110" s="180"/>
    </row>
    <row r="4111" spans="1:6" ht="15" customHeight="1">
      <c r="A4111" s="176"/>
      <c r="B4111" s="220"/>
      <c r="C4111" s="220"/>
      <c r="D4111" s="170"/>
      <c r="E4111" s="170"/>
      <c r="F4111" s="180"/>
    </row>
    <row r="4112" spans="1:6" ht="15" customHeight="1">
      <c r="A4112" s="178"/>
      <c r="B4112" s="221"/>
      <c r="C4112" s="221"/>
      <c r="D4112" s="170"/>
      <c r="E4112" s="170"/>
      <c r="F4112" s="180"/>
    </row>
    <row r="4113" spans="1:6" ht="15" customHeight="1">
      <c r="A4113" s="176"/>
      <c r="B4113" s="220"/>
      <c r="C4113" s="220"/>
      <c r="D4113" s="170"/>
      <c r="E4113" s="170"/>
      <c r="F4113" s="180"/>
    </row>
    <row r="4114" spans="1:6" ht="15" customHeight="1">
      <c r="A4114" s="178"/>
      <c r="B4114" s="221"/>
      <c r="C4114" s="221"/>
      <c r="D4114" s="170"/>
      <c r="E4114" s="170"/>
      <c r="F4114" s="180"/>
    </row>
    <row r="4115" spans="1:6" ht="15" customHeight="1">
      <c r="A4115" s="176"/>
      <c r="B4115" s="220"/>
      <c r="C4115" s="220"/>
      <c r="D4115" s="170"/>
      <c r="E4115" s="170"/>
      <c r="F4115" s="180"/>
    </row>
    <row r="4116" spans="1:6" ht="15" customHeight="1">
      <c r="A4116" s="178"/>
      <c r="B4116" s="221"/>
      <c r="C4116" s="221"/>
      <c r="D4116" s="170"/>
      <c r="E4116" s="170"/>
      <c r="F4116" s="180"/>
    </row>
    <row r="4117" spans="1:6" ht="15" customHeight="1">
      <c r="A4117" s="176"/>
      <c r="B4117" s="220"/>
      <c r="C4117" s="220"/>
      <c r="D4117" s="170"/>
      <c r="E4117" s="170"/>
      <c r="F4117" s="180"/>
    </row>
    <row r="4118" spans="1:6" ht="15" customHeight="1">
      <c r="A4118" s="178"/>
      <c r="B4118" s="221"/>
      <c r="C4118" s="221"/>
      <c r="D4118" s="170"/>
      <c r="E4118" s="170"/>
      <c r="F4118" s="180"/>
    </row>
    <row r="4119" spans="1:6" ht="15" customHeight="1">
      <c r="A4119" s="176"/>
      <c r="B4119" s="220"/>
      <c r="C4119" s="220"/>
      <c r="D4119" s="170"/>
      <c r="E4119" s="170"/>
      <c r="F4119" s="180"/>
    </row>
    <row r="4120" spans="1:6" ht="15" customHeight="1">
      <c r="A4120" s="178"/>
      <c r="B4120" s="221"/>
      <c r="C4120" s="221"/>
      <c r="D4120" s="170"/>
      <c r="E4120" s="170"/>
      <c r="F4120" s="180"/>
    </row>
    <row r="4121" spans="1:6" ht="15" customHeight="1">
      <c r="A4121" s="176"/>
      <c r="B4121" s="220"/>
      <c r="C4121" s="220"/>
      <c r="D4121" s="170"/>
      <c r="E4121" s="170"/>
      <c r="F4121" s="180"/>
    </row>
    <row r="4122" spans="1:6" ht="15" customHeight="1">
      <c r="A4122" s="178"/>
      <c r="B4122" s="221"/>
      <c r="C4122" s="221"/>
      <c r="D4122" s="170"/>
      <c r="E4122" s="170"/>
      <c r="F4122" s="180"/>
    </row>
    <row r="4123" spans="1:6" ht="15" customHeight="1">
      <c r="A4123" s="176"/>
      <c r="B4123" s="220"/>
      <c r="C4123" s="220"/>
      <c r="D4123" s="170"/>
      <c r="E4123" s="170"/>
      <c r="F4123" s="180"/>
    </row>
    <row r="4124" spans="1:6" ht="15" customHeight="1">
      <c r="A4124" s="178"/>
      <c r="B4124" s="221"/>
      <c r="C4124" s="221"/>
      <c r="D4124" s="170"/>
      <c r="E4124" s="170"/>
      <c r="F4124" s="180"/>
    </row>
    <row r="4125" spans="1:6" ht="15" customHeight="1">
      <c r="A4125" s="176"/>
      <c r="B4125" s="220"/>
      <c r="C4125" s="220"/>
      <c r="D4125" s="170"/>
      <c r="E4125" s="170"/>
      <c r="F4125" s="180"/>
    </row>
    <row r="4126" spans="1:6" ht="15" customHeight="1">
      <c r="A4126" s="178"/>
      <c r="B4126" s="221"/>
      <c r="C4126" s="221"/>
      <c r="D4126" s="170"/>
      <c r="E4126" s="170"/>
      <c r="F4126" s="180"/>
    </row>
    <row r="4127" spans="1:6" ht="15" customHeight="1">
      <c r="A4127" s="176"/>
      <c r="B4127" s="220"/>
      <c r="C4127" s="220"/>
      <c r="D4127" s="170"/>
      <c r="E4127" s="170"/>
      <c r="F4127" s="180"/>
    </row>
    <row r="4128" spans="1:6" ht="15" customHeight="1">
      <c r="A4128" s="178"/>
      <c r="B4128" s="221"/>
      <c r="C4128" s="221"/>
      <c r="D4128" s="170"/>
      <c r="E4128" s="170"/>
      <c r="F4128" s="180"/>
    </row>
    <row r="4129" spans="1:6" ht="15" customHeight="1">
      <c r="A4129" s="176"/>
      <c r="B4129" s="220"/>
      <c r="C4129" s="220"/>
      <c r="D4129" s="170"/>
      <c r="E4129" s="170"/>
      <c r="F4129" s="180"/>
    </row>
    <row r="4130" spans="1:6" ht="15" customHeight="1">
      <c r="A4130" s="178"/>
      <c r="B4130" s="221"/>
      <c r="C4130" s="221"/>
      <c r="D4130" s="170"/>
      <c r="E4130" s="170"/>
      <c r="F4130" s="180"/>
    </row>
    <row r="4131" spans="1:6" ht="15" customHeight="1">
      <c r="A4131" s="176"/>
      <c r="B4131" s="220"/>
      <c r="C4131" s="220"/>
      <c r="D4131" s="170"/>
      <c r="E4131" s="170"/>
      <c r="F4131" s="180"/>
    </row>
    <row r="4132" spans="1:6" ht="15" customHeight="1">
      <c r="A4132" s="178"/>
      <c r="B4132" s="221"/>
      <c r="C4132" s="221"/>
      <c r="D4132" s="170"/>
      <c r="E4132" s="170"/>
      <c r="F4132" s="180"/>
    </row>
    <row r="4133" spans="1:6" ht="15" customHeight="1">
      <c r="A4133" s="176"/>
      <c r="B4133" s="220"/>
      <c r="C4133" s="220"/>
      <c r="D4133" s="170"/>
      <c r="E4133" s="170"/>
      <c r="F4133" s="180"/>
    </row>
    <row r="4134" spans="1:6" ht="15" customHeight="1">
      <c r="A4134" s="178"/>
      <c r="B4134" s="221"/>
      <c r="C4134" s="221"/>
      <c r="D4134" s="170"/>
      <c r="E4134" s="170"/>
      <c r="F4134" s="180"/>
    </row>
    <row r="4135" spans="1:6" ht="15" customHeight="1">
      <c r="A4135" s="176"/>
      <c r="B4135" s="220"/>
      <c r="C4135" s="220"/>
      <c r="D4135" s="170"/>
      <c r="E4135" s="170"/>
      <c r="F4135" s="180"/>
    </row>
    <row r="4136" spans="1:6" ht="15" customHeight="1">
      <c r="A4136" s="178"/>
      <c r="B4136" s="221"/>
      <c r="C4136" s="221"/>
      <c r="D4136" s="170"/>
      <c r="E4136" s="170"/>
      <c r="F4136" s="180"/>
    </row>
    <row r="4137" spans="1:6" ht="15" customHeight="1">
      <c r="A4137" s="176"/>
      <c r="B4137" s="220"/>
      <c r="C4137" s="220"/>
      <c r="D4137" s="170"/>
      <c r="E4137" s="170"/>
      <c r="F4137" s="180"/>
    </row>
    <row r="4138" spans="1:6" ht="15" customHeight="1">
      <c r="A4138" s="178"/>
      <c r="B4138" s="221"/>
      <c r="C4138" s="221"/>
      <c r="D4138" s="170"/>
      <c r="E4138" s="170"/>
      <c r="F4138" s="180"/>
    </row>
    <row r="4139" spans="1:6" ht="15" customHeight="1">
      <c r="A4139" s="176"/>
      <c r="B4139" s="220"/>
      <c r="C4139" s="220"/>
      <c r="D4139" s="170"/>
      <c r="E4139" s="170"/>
      <c r="F4139" s="180"/>
    </row>
    <row r="4140" spans="1:6" ht="15" customHeight="1">
      <c r="A4140" s="178"/>
      <c r="B4140" s="221"/>
      <c r="C4140" s="221"/>
      <c r="D4140" s="170"/>
      <c r="E4140" s="170"/>
      <c r="F4140" s="180"/>
    </row>
    <row r="4141" spans="1:6" ht="15" customHeight="1">
      <c r="A4141" s="176"/>
      <c r="B4141" s="220"/>
      <c r="C4141" s="220"/>
      <c r="D4141" s="170"/>
      <c r="E4141" s="170"/>
      <c r="F4141" s="180"/>
    </row>
    <row r="4142" spans="1:6" ht="15" customHeight="1">
      <c r="A4142" s="178"/>
      <c r="B4142" s="221"/>
      <c r="C4142" s="221"/>
      <c r="D4142" s="170"/>
      <c r="E4142" s="170"/>
      <c r="F4142" s="180"/>
    </row>
    <row r="4143" spans="1:6" ht="15" customHeight="1">
      <c r="A4143" s="176"/>
      <c r="B4143" s="220"/>
      <c r="C4143" s="220"/>
      <c r="D4143" s="170"/>
      <c r="E4143" s="170"/>
      <c r="F4143" s="180"/>
    </row>
    <row r="4144" spans="1:6" ht="15" customHeight="1">
      <c r="A4144" s="178"/>
      <c r="B4144" s="221"/>
      <c r="C4144" s="221"/>
      <c r="D4144" s="170"/>
      <c r="E4144" s="170"/>
      <c r="F4144" s="180"/>
    </row>
    <row r="4145" spans="1:6" ht="15" customHeight="1">
      <c r="A4145" s="176"/>
      <c r="B4145" s="220"/>
      <c r="C4145" s="220"/>
      <c r="D4145" s="170"/>
      <c r="E4145" s="170"/>
      <c r="F4145" s="180"/>
    </row>
    <row r="4146" spans="1:6" ht="15" customHeight="1">
      <c r="A4146" s="178"/>
      <c r="B4146" s="221"/>
      <c r="C4146" s="221"/>
      <c r="D4146" s="170"/>
      <c r="E4146" s="170"/>
      <c r="F4146" s="180"/>
    </row>
    <row r="4147" spans="1:6" ht="15" customHeight="1">
      <c r="A4147" s="176"/>
      <c r="B4147" s="220"/>
      <c r="C4147" s="220"/>
      <c r="D4147" s="170"/>
      <c r="E4147" s="170"/>
      <c r="F4147" s="180"/>
    </row>
    <row r="4148" spans="1:6" ht="15" customHeight="1">
      <c r="A4148" s="178"/>
      <c r="B4148" s="221"/>
      <c r="C4148" s="221"/>
      <c r="D4148" s="170"/>
      <c r="E4148" s="170"/>
      <c r="F4148" s="180"/>
    </row>
    <row r="4149" spans="1:6" ht="15" customHeight="1">
      <c r="A4149" s="176"/>
      <c r="B4149" s="220"/>
      <c r="C4149" s="220"/>
      <c r="D4149" s="170"/>
      <c r="E4149" s="170"/>
      <c r="F4149" s="180"/>
    </row>
    <row r="4150" spans="1:6" ht="15" customHeight="1">
      <c r="A4150" s="178"/>
      <c r="B4150" s="221"/>
      <c r="C4150" s="221"/>
      <c r="D4150" s="170"/>
      <c r="E4150" s="170"/>
      <c r="F4150" s="180"/>
    </row>
    <row r="4151" spans="1:6" ht="15" customHeight="1">
      <c r="A4151" s="176"/>
      <c r="B4151" s="220"/>
      <c r="C4151" s="220"/>
      <c r="D4151" s="170"/>
      <c r="E4151" s="170"/>
      <c r="F4151" s="180"/>
    </row>
    <row r="4152" spans="1:6" ht="15" customHeight="1">
      <c r="A4152" s="178"/>
      <c r="B4152" s="221"/>
      <c r="C4152" s="221"/>
      <c r="D4152" s="170"/>
      <c r="E4152" s="170"/>
      <c r="F4152" s="180"/>
    </row>
    <row r="4153" spans="1:6" ht="15" customHeight="1">
      <c r="A4153" s="176"/>
      <c r="B4153" s="220"/>
      <c r="C4153" s="220"/>
      <c r="D4153" s="170"/>
      <c r="E4153" s="170"/>
      <c r="F4153" s="180"/>
    </row>
    <row r="4154" spans="1:6" ht="15" customHeight="1">
      <c r="A4154" s="178"/>
      <c r="B4154" s="221"/>
      <c r="C4154" s="221"/>
      <c r="D4154" s="170"/>
      <c r="E4154" s="170"/>
      <c r="F4154" s="180"/>
    </row>
    <row r="4155" spans="1:6" ht="15" customHeight="1">
      <c r="A4155" s="176"/>
      <c r="B4155" s="220"/>
      <c r="C4155" s="220"/>
      <c r="D4155" s="170"/>
      <c r="E4155" s="170"/>
      <c r="F4155" s="180"/>
    </row>
    <row r="4156" spans="1:6" ht="15" customHeight="1">
      <c r="A4156" s="178"/>
      <c r="B4156" s="221"/>
      <c r="C4156" s="221"/>
      <c r="D4156" s="170"/>
      <c r="E4156" s="170"/>
      <c r="F4156" s="180"/>
    </row>
    <row r="4157" spans="1:6" ht="15" customHeight="1">
      <c r="A4157" s="176"/>
      <c r="B4157" s="220"/>
      <c r="C4157" s="220"/>
      <c r="D4157" s="170"/>
      <c r="E4157" s="170"/>
      <c r="F4157" s="180"/>
    </row>
    <row r="4158" spans="1:6" ht="15" customHeight="1">
      <c r="A4158" s="178"/>
      <c r="B4158" s="221"/>
      <c r="C4158" s="221"/>
      <c r="D4158" s="170"/>
      <c r="E4158" s="170"/>
      <c r="F4158" s="180"/>
    </row>
    <row r="4159" spans="1:6" ht="15" customHeight="1">
      <c r="A4159" s="176"/>
      <c r="B4159" s="220"/>
      <c r="C4159" s="220"/>
      <c r="D4159" s="170"/>
      <c r="E4159" s="170"/>
      <c r="F4159" s="180"/>
    </row>
    <row r="4160" spans="1:6" ht="15" customHeight="1">
      <c r="A4160" s="178"/>
      <c r="B4160" s="221"/>
      <c r="C4160" s="221"/>
      <c r="D4160" s="170"/>
      <c r="E4160" s="170"/>
      <c r="F4160" s="180"/>
    </row>
    <row r="4161" spans="1:6" ht="15" customHeight="1">
      <c r="A4161" s="176"/>
      <c r="B4161" s="220"/>
      <c r="C4161" s="220"/>
      <c r="D4161" s="170"/>
      <c r="E4161" s="170"/>
      <c r="F4161" s="180"/>
    </row>
    <row r="4162" spans="1:6" ht="15" customHeight="1">
      <c r="A4162" s="178"/>
      <c r="B4162" s="221"/>
      <c r="C4162" s="221"/>
      <c r="D4162" s="170"/>
      <c r="E4162" s="170"/>
      <c r="F4162" s="180"/>
    </row>
    <row r="4163" spans="1:6" ht="15" customHeight="1">
      <c r="A4163" s="176"/>
      <c r="B4163" s="220"/>
      <c r="C4163" s="220"/>
      <c r="D4163" s="170"/>
      <c r="E4163" s="170"/>
      <c r="F4163" s="180"/>
    </row>
    <row r="4164" spans="1:6" ht="15" customHeight="1">
      <c r="A4164" s="178"/>
      <c r="B4164" s="221"/>
      <c r="C4164" s="221"/>
      <c r="D4164" s="170"/>
      <c r="E4164" s="170"/>
      <c r="F4164" s="180"/>
    </row>
    <row r="4165" spans="1:6" ht="15" customHeight="1">
      <c r="A4165" s="176"/>
      <c r="B4165" s="220"/>
      <c r="C4165" s="220"/>
      <c r="D4165" s="170"/>
      <c r="E4165" s="170"/>
      <c r="F4165" s="180"/>
    </row>
    <row r="4166" spans="1:6" ht="15" customHeight="1">
      <c r="A4166" s="178"/>
      <c r="B4166" s="221"/>
      <c r="C4166" s="221"/>
      <c r="D4166" s="170"/>
      <c r="E4166" s="170"/>
      <c r="F4166" s="180"/>
    </row>
    <row r="4167" spans="1:6" ht="15" customHeight="1">
      <c r="A4167" s="176"/>
      <c r="B4167" s="220"/>
      <c r="C4167" s="220"/>
      <c r="D4167" s="170"/>
      <c r="E4167" s="170"/>
      <c r="F4167" s="180"/>
    </row>
    <row r="4168" spans="1:6" ht="15" customHeight="1">
      <c r="A4168" s="178"/>
      <c r="B4168" s="221"/>
      <c r="C4168" s="221"/>
      <c r="D4168" s="170"/>
      <c r="E4168" s="170"/>
      <c r="F4168" s="180"/>
    </row>
    <row r="4169" spans="1:6" ht="15" customHeight="1">
      <c r="A4169" s="176"/>
      <c r="B4169" s="220"/>
      <c r="C4169" s="220"/>
      <c r="D4169" s="170"/>
      <c r="E4169" s="170"/>
      <c r="F4169" s="180"/>
    </row>
    <row r="4170" spans="1:6" ht="15" customHeight="1">
      <c r="A4170" s="178"/>
      <c r="B4170" s="221"/>
      <c r="C4170" s="221"/>
      <c r="D4170" s="170"/>
      <c r="E4170" s="170"/>
      <c r="F4170" s="180"/>
    </row>
    <row r="4171" spans="1:6" ht="15" customHeight="1">
      <c r="A4171" s="176"/>
      <c r="B4171" s="220"/>
      <c r="C4171" s="220"/>
      <c r="D4171" s="170"/>
      <c r="E4171" s="170"/>
      <c r="F4171" s="180"/>
    </row>
    <row r="4172" spans="1:6" ht="15" customHeight="1">
      <c r="A4172" s="178"/>
      <c r="B4172" s="221"/>
      <c r="C4172" s="221"/>
      <c r="D4172" s="170"/>
      <c r="E4172" s="170"/>
      <c r="F4172" s="180"/>
    </row>
    <row r="4173" spans="1:6" ht="15" customHeight="1">
      <c r="A4173" s="176"/>
      <c r="B4173" s="220"/>
      <c r="C4173" s="220"/>
      <c r="D4173" s="170"/>
      <c r="E4173" s="170"/>
      <c r="F4173" s="180"/>
    </row>
    <row r="4174" spans="1:6" ht="15" customHeight="1">
      <c r="A4174" s="178"/>
      <c r="B4174" s="221"/>
      <c r="C4174" s="221"/>
      <c r="D4174" s="170"/>
      <c r="E4174" s="170"/>
      <c r="F4174" s="180"/>
    </row>
    <row r="4175" spans="1:6" ht="15" customHeight="1">
      <c r="A4175" s="176"/>
      <c r="B4175" s="220"/>
      <c r="C4175" s="220"/>
      <c r="D4175" s="170"/>
      <c r="E4175" s="170"/>
      <c r="F4175" s="180"/>
    </row>
    <row r="4176" spans="1:6" ht="15" customHeight="1">
      <c r="A4176" s="178"/>
      <c r="B4176" s="221"/>
      <c r="C4176" s="221"/>
      <c r="D4176" s="170"/>
      <c r="E4176" s="170"/>
      <c r="F4176" s="180"/>
    </row>
    <row r="4177" spans="1:6" ht="15" customHeight="1">
      <c r="A4177" s="176"/>
      <c r="B4177" s="220"/>
      <c r="C4177" s="220"/>
      <c r="D4177" s="170"/>
      <c r="E4177" s="170"/>
      <c r="F4177" s="180"/>
    </row>
    <row r="4178" spans="1:6" ht="15" customHeight="1">
      <c r="A4178" s="178"/>
      <c r="B4178" s="221"/>
      <c r="C4178" s="221"/>
      <c r="D4178" s="170"/>
      <c r="E4178" s="170"/>
      <c r="F4178" s="180"/>
    </row>
    <row r="4179" spans="1:6" ht="15" customHeight="1">
      <c r="A4179" s="176"/>
      <c r="B4179" s="220"/>
      <c r="C4179" s="220"/>
      <c r="D4179" s="170"/>
      <c r="E4179" s="170"/>
      <c r="F4179" s="180"/>
    </row>
    <row r="4180" spans="1:6" ht="15" customHeight="1">
      <c r="A4180" s="178"/>
      <c r="B4180" s="221"/>
      <c r="C4180" s="221"/>
      <c r="D4180" s="170"/>
      <c r="E4180" s="170"/>
      <c r="F4180" s="180"/>
    </row>
    <row r="4181" spans="1:6" ht="15" customHeight="1">
      <c r="A4181" s="176"/>
      <c r="B4181" s="220"/>
      <c r="C4181" s="220"/>
      <c r="D4181" s="170"/>
      <c r="E4181" s="170"/>
      <c r="F4181" s="180"/>
    </row>
    <row r="4182" spans="1:6" ht="15" customHeight="1">
      <c r="A4182" s="178"/>
      <c r="B4182" s="221"/>
      <c r="C4182" s="221"/>
      <c r="D4182" s="170"/>
      <c r="E4182" s="170"/>
      <c r="F4182" s="180"/>
    </row>
    <row r="4183" spans="1:6" ht="15" customHeight="1">
      <c r="A4183" s="176"/>
      <c r="B4183" s="220"/>
      <c r="C4183" s="220"/>
      <c r="D4183" s="170"/>
      <c r="E4183" s="170"/>
      <c r="F4183" s="180"/>
    </row>
    <row r="4184" spans="1:6" ht="15" customHeight="1">
      <c r="A4184" s="178"/>
      <c r="B4184" s="221"/>
      <c r="C4184" s="221"/>
      <c r="D4184" s="170"/>
      <c r="E4184" s="170"/>
      <c r="F4184" s="180"/>
    </row>
    <row r="4185" spans="1:6" ht="15" customHeight="1">
      <c r="A4185" s="176"/>
      <c r="B4185" s="220"/>
      <c r="C4185" s="220"/>
      <c r="D4185" s="170"/>
      <c r="E4185" s="170"/>
      <c r="F4185" s="180"/>
    </row>
    <row r="4186" spans="1:6" ht="15" customHeight="1">
      <c r="A4186" s="178"/>
      <c r="B4186" s="221"/>
      <c r="C4186" s="221"/>
      <c r="D4186" s="170"/>
      <c r="E4186" s="170"/>
      <c r="F4186" s="180"/>
    </row>
    <row r="4187" spans="1:6" ht="15" customHeight="1">
      <c r="A4187" s="176"/>
      <c r="B4187" s="220"/>
      <c r="C4187" s="220"/>
      <c r="D4187" s="170"/>
      <c r="E4187" s="170"/>
      <c r="F4187" s="180"/>
    </row>
    <row r="4188" spans="1:6" ht="15" customHeight="1">
      <c r="A4188" s="178"/>
      <c r="B4188" s="221"/>
      <c r="C4188" s="221"/>
      <c r="D4188" s="170"/>
      <c r="E4188" s="170"/>
      <c r="F4188" s="180"/>
    </row>
    <row r="4189" spans="1:6" ht="15" customHeight="1">
      <c r="A4189" s="176"/>
      <c r="B4189" s="220"/>
      <c r="C4189" s="220"/>
      <c r="D4189" s="170"/>
      <c r="E4189" s="170"/>
      <c r="F4189" s="180"/>
    </row>
    <row r="4190" spans="1:6" ht="15" customHeight="1">
      <c r="A4190" s="178"/>
      <c r="B4190" s="221"/>
      <c r="C4190" s="221"/>
      <c r="D4190" s="170"/>
      <c r="E4190" s="170"/>
      <c r="F4190" s="180"/>
    </row>
    <row r="4191" spans="1:6" ht="15" customHeight="1">
      <c r="A4191" s="176"/>
      <c r="B4191" s="220"/>
      <c r="C4191" s="220"/>
      <c r="D4191" s="170"/>
      <c r="E4191" s="170"/>
      <c r="F4191" s="180"/>
    </row>
    <row r="4192" spans="1:6" ht="15" customHeight="1">
      <c r="A4192" s="178"/>
      <c r="B4192" s="221"/>
      <c r="C4192" s="221"/>
      <c r="D4192" s="170"/>
      <c r="E4192" s="170"/>
      <c r="F4192" s="180"/>
    </row>
    <row r="4193" spans="1:6" ht="15" customHeight="1">
      <c r="A4193" s="176"/>
      <c r="B4193" s="220"/>
      <c r="C4193" s="220"/>
      <c r="D4193" s="170"/>
      <c r="E4193" s="170"/>
      <c r="F4193" s="180"/>
    </row>
    <row r="4194" spans="1:6" ht="15" customHeight="1">
      <c r="A4194" s="178"/>
      <c r="B4194" s="221"/>
      <c r="C4194" s="221"/>
      <c r="D4194" s="170"/>
      <c r="E4194" s="170"/>
      <c r="F4194" s="180"/>
    </row>
    <row r="4195" spans="1:6" ht="15" customHeight="1">
      <c r="A4195" s="176"/>
      <c r="B4195" s="220"/>
      <c r="C4195" s="220"/>
      <c r="D4195" s="170"/>
      <c r="E4195" s="170"/>
      <c r="F4195" s="180"/>
    </row>
    <row r="4196" spans="1:6" ht="15" customHeight="1">
      <c r="A4196" s="178"/>
      <c r="B4196" s="221"/>
      <c r="C4196" s="221"/>
      <c r="D4196" s="170"/>
      <c r="E4196" s="170"/>
      <c r="F4196" s="180"/>
    </row>
    <row r="4197" spans="1:6" ht="15" customHeight="1">
      <c r="A4197" s="176"/>
      <c r="B4197" s="220"/>
      <c r="C4197" s="220"/>
      <c r="D4197" s="170"/>
      <c r="E4197" s="170"/>
      <c r="F4197" s="180"/>
    </row>
    <row r="4198" spans="1:6" ht="15" customHeight="1">
      <c r="A4198" s="178"/>
      <c r="B4198" s="221"/>
      <c r="C4198" s="221"/>
      <c r="D4198" s="170"/>
      <c r="E4198" s="170"/>
      <c r="F4198" s="180"/>
    </row>
    <row r="4199" spans="1:6" ht="15" customHeight="1">
      <c r="A4199" s="176"/>
      <c r="B4199" s="220"/>
      <c r="C4199" s="220"/>
      <c r="D4199" s="170"/>
      <c r="E4199" s="170"/>
      <c r="F4199" s="180"/>
    </row>
    <row r="4200" spans="1:6" ht="15" customHeight="1">
      <c r="A4200" s="178"/>
      <c r="B4200" s="221"/>
      <c r="C4200" s="221"/>
      <c r="D4200" s="170"/>
      <c r="E4200" s="170"/>
      <c r="F4200" s="180"/>
    </row>
    <row r="4201" spans="1:6" ht="15" customHeight="1">
      <c r="A4201" s="176"/>
      <c r="B4201" s="220"/>
      <c r="C4201" s="220"/>
      <c r="D4201" s="170"/>
      <c r="E4201" s="170"/>
      <c r="F4201" s="180"/>
    </row>
    <row r="4202" spans="1:6" ht="15" customHeight="1">
      <c r="A4202" s="178"/>
      <c r="B4202" s="221"/>
      <c r="C4202" s="221"/>
      <c r="D4202" s="170"/>
      <c r="E4202" s="170"/>
      <c r="F4202" s="180"/>
    </row>
    <row r="4203" spans="1:6" ht="15" customHeight="1">
      <c r="A4203" s="176"/>
      <c r="B4203" s="220"/>
      <c r="C4203" s="220"/>
      <c r="D4203" s="170"/>
      <c r="E4203" s="170"/>
      <c r="F4203" s="180"/>
    </row>
    <row r="4204" spans="1:6" ht="15" customHeight="1">
      <c r="A4204" s="178"/>
      <c r="B4204" s="221"/>
      <c r="C4204" s="221"/>
      <c r="D4204" s="170"/>
      <c r="E4204" s="170"/>
      <c r="F4204" s="180"/>
    </row>
    <row r="4205" spans="1:6" ht="15" customHeight="1">
      <c r="A4205" s="176"/>
      <c r="B4205" s="220"/>
      <c r="C4205" s="220"/>
      <c r="D4205" s="170"/>
      <c r="E4205" s="170"/>
      <c r="F4205" s="180"/>
    </row>
    <row r="4206" spans="1:6" ht="15" customHeight="1">
      <c r="A4206" s="178"/>
      <c r="B4206" s="221"/>
      <c r="C4206" s="221"/>
      <c r="D4206" s="170"/>
      <c r="E4206" s="170"/>
      <c r="F4206" s="180"/>
    </row>
    <row r="4207" spans="1:6" ht="15" customHeight="1">
      <c r="A4207" s="176"/>
      <c r="B4207" s="220"/>
      <c r="C4207" s="220"/>
      <c r="D4207" s="170"/>
      <c r="E4207" s="170"/>
      <c r="F4207" s="180"/>
    </row>
    <row r="4208" spans="1:6" ht="15" customHeight="1">
      <c r="A4208" s="178"/>
      <c r="B4208" s="221"/>
      <c r="C4208" s="221"/>
      <c r="D4208" s="170"/>
      <c r="E4208" s="170"/>
      <c r="F4208" s="180"/>
    </row>
    <row r="4209" spans="1:6" ht="15" customHeight="1">
      <c r="A4209" s="176"/>
      <c r="B4209" s="220"/>
      <c r="C4209" s="220"/>
      <c r="D4209" s="170"/>
      <c r="E4209" s="170"/>
      <c r="F4209" s="180"/>
    </row>
    <row r="4210" spans="1:6" ht="15" customHeight="1">
      <c r="A4210" s="178"/>
      <c r="B4210" s="221"/>
      <c r="C4210" s="221"/>
      <c r="D4210" s="170"/>
      <c r="E4210" s="170"/>
      <c r="F4210" s="180"/>
    </row>
    <row r="4211" spans="1:6" ht="15" customHeight="1">
      <c r="A4211" s="176"/>
      <c r="B4211" s="220"/>
      <c r="C4211" s="220"/>
      <c r="D4211" s="170"/>
      <c r="E4211" s="170"/>
      <c r="F4211" s="180"/>
    </row>
    <row r="4212" spans="1:6" ht="15" customHeight="1">
      <c r="A4212" s="178"/>
      <c r="B4212" s="221"/>
      <c r="C4212" s="221"/>
      <c r="D4212" s="170"/>
      <c r="E4212" s="170"/>
      <c r="F4212" s="180"/>
    </row>
    <row r="4213" spans="1:6" ht="15" customHeight="1">
      <c r="A4213" s="176"/>
      <c r="B4213" s="220"/>
      <c r="C4213" s="220"/>
      <c r="D4213" s="170"/>
      <c r="E4213" s="170"/>
      <c r="F4213" s="180"/>
    </row>
    <row r="4214" spans="1:6" ht="15" customHeight="1">
      <c r="A4214" s="178"/>
      <c r="B4214" s="221"/>
      <c r="C4214" s="221"/>
      <c r="D4214" s="170"/>
      <c r="E4214" s="170"/>
      <c r="F4214" s="180"/>
    </row>
    <row r="4215" spans="1:6" ht="15" customHeight="1">
      <c r="A4215" s="176"/>
      <c r="B4215" s="220"/>
      <c r="C4215" s="220"/>
      <c r="D4215" s="170"/>
      <c r="E4215" s="170"/>
      <c r="F4215" s="180"/>
    </row>
    <row r="4216" spans="1:6" ht="15" customHeight="1">
      <c r="A4216" s="178"/>
      <c r="B4216" s="221"/>
      <c r="C4216" s="221"/>
      <c r="D4216" s="170"/>
      <c r="E4216" s="170"/>
      <c r="F4216" s="180"/>
    </row>
    <row r="4217" spans="1:6" ht="15" customHeight="1">
      <c r="A4217" s="176"/>
      <c r="B4217" s="220"/>
      <c r="C4217" s="220"/>
      <c r="D4217" s="170"/>
      <c r="E4217" s="170"/>
      <c r="F4217" s="180"/>
    </row>
    <row r="4218" spans="1:6" ht="15" customHeight="1">
      <c r="A4218" s="178"/>
      <c r="B4218" s="221"/>
      <c r="C4218" s="221"/>
      <c r="D4218" s="170"/>
      <c r="E4218" s="170"/>
      <c r="F4218" s="180"/>
    </row>
    <row r="4219" spans="1:6" ht="15" customHeight="1">
      <c r="A4219" s="176"/>
      <c r="B4219" s="220"/>
      <c r="C4219" s="220"/>
      <c r="D4219" s="170"/>
      <c r="E4219" s="170"/>
      <c r="F4219" s="180"/>
    </row>
    <row r="4220" spans="1:6" ht="15" customHeight="1">
      <c r="A4220" s="178"/>
      <c r="B4220" s="221"/>
      <c r="C4220" s="221"/>
      <c r="D4220" s="170"/>
      <c r="E4220" s="170"/>
      <c r="F4220" s="180"/>
    </row>
    <row r="4221" spans="1:6" ht="15" customHeight="1">
      <c r="A4221" s="176"/>
      <c r="B4221" s="220"/>
      <c r="C4221" s="220"/>
      <c r="D4221" s="170"/>
      <c r="E4221" s="170"/>
      <c r="F4221" s="180"/>
    </row>
    <row r="4222" spans="1:6" ht="15" customHeight="1">
      <c r="A4222" s="178"/>
      <c r="B4222" s="221"/>
      <c r="C4222" s="221"/>
      <c r="D4222" s="170"/>
      <c r="E4222" s="170"/>
      <c r="F4222" s="180"/>
    </row>
    <row r="4223" spans="1:6" ht="15" customHeight="1">
      <c r="A4223" s="176"/>
      <c r="B4223" s="220"/>
      <c r="C4223" s="220"/>
      <c r="D4223" s="170"/>
      <c r="E4223" s="170"/>
      <c r="F4223" s="180"/>
    </row>
    <row r="4224" spans="1:6" ht="15" customHeight="1">
      <c r="A4224" s="178"/>
      <c r="B4224" s="221"/>
      <c r="C4224" s="221"/>
      <c r="D4224" s="170"/>
      <c r="E4224" s="170"/>
      <c r="F4224" s="180"/>
    </row>
    <row r="4225" spans="1:6" ht="15" customHeight="1">
      <c r="A4225" s="176"/>
      <c r="B4225" s="220"/>
      <c r="C4225" s="220"/>
      <c r="D4225" s="170"/>
      <c r="E4225" s="170"/>
      <c r="F4225" s="180"/>
    </row>
    <row r="4226" spans="1:6" ht="15" customHeight="1">
      <c r="A4226" s="178"/>
      <c r="B4226" s="221"/>
      <c r="C4226" s="221"/>
      <c r="D4226" s="170"/>
      <c r="E4226" s="170"/>
      <c r="F4226" s="180"/>
    </row>
    <row r="4227" spans="1:6" ht="15" customHeight="1">
      <c r="A4227" s="176"/>
      <c r="B4227" s="220"/>
      <c r="C4227" s="220"/>
      <c r="D4227" s="170"/>
      <c r="E4227" s="170"/>
      <c r="F4227" s="180"/>
    </row>
    <row r="4228" spans="1:6" ht="15" customHeight="1">
      <c r="A4228" s="178"/>
      <c r="B4228" s="221"/>
      <c r="C4228" s="221"/>
      <c r="D4228" s="170"/>
      <c r="E4228" s="170"/>
      <c r="F4228" s="180"/>
    </row>
    <row r="4229" spans="1:6" ht="15" customHeight="1">
      <c r="A4229" s="176"/>
      <c r="B4229" s="220"/>
      <c r="C4229" s="220"/>
      <c r="D4229" s="170"/>
      <c r="E4229" s="170"/>
      <c r="F4229" s="180"/>
    </row>
    <row r="4230" spans="1:6" ht="15" customHeight="1">
      <c r="A4230" s="178"/>
      <c r="B4230" s="221"/>
      <c r="C4230" s="221"/>
      <c r="D4230" s="170"/>
      <c r="E4230" s="170"/>
      <c r="F4230" s="180"/>
    </row>
    <row r="4231" spans="1:6" ht="15" customHeight="1">
      <c r="A4231" s="176"/>
      <c r="B4231" s="220"/>
      <c r="C4231" s="220"/>
      <c r="D4231" s="170"/>
      <c r="E4231" s="170"/>
      <c r="F4231" s="180"/>
    </row>
    <row r="4232" spans="1:6" ht="15" customHeight="1">
      <c r="A4232" s="178"/>
      <c r="B4232" s="221"/>
      <c r="C4232" s="221"/>
      <c r="D4232" s="170"/>
      <c r="E4232" s="170"/>
      <c r="F4232" s="180"/>
    </row>
    <row r="4233" spans="1:6" ht="15" customHeight="1">
      <c r="A4233" s="176"/>
      <c r="B4233" s="220"/>
      <c r="C4233" s="220"/>
      <c r="D4233" s="170"/>
      <c r="E4233" s="170"/>
      <c r="F4233" s="180"/>
    </row>
    <row r="4234" spans="1:6" ht="15" customHeight="1">
      <c r="A4234" s="178"/>
      <c r="B4234" s="221"/>
      <c r="C4234" s="221"/>
      <c r="D4234" s="170"/>
      <c r="E4234" s="170"/>
      <c r="F4234" s="180"/>
    </row>
    <row r="4235" spans="1:6" ht="15" customHeight="1">
      <c r="A4235" s="176"/>
      <c r="B4235" s="220"/>
      <c r="C4235" s="220"/>
      <c r="D4235" s="170"/>
      <c r="E4235" s="170"/>
      <c r="F4235" s="180"/>
    </row>
    <row r="4236" spans="1:6" ht="15" customHeight="1">
      <c r="A4236" s="178"/>
      <c r="B4236" s="221"/>
      <c r="C4236" s="221"/>
      <c r="D4236" s="170"/>
      <c r="E4236" s="170"/>
      <c r="F4236" s="180"/>
    </row>
    <row r="4237" spans="1:6" ht="15" customHeight="1">
      <c r="A4237" s="176"/>
      <c r="B4237" s="220"/>
      <c r="C4237" s="220"/>
      <c r="D4237" s="170"/>
      <c r="E4237" s="170"/>
      <c r="F4237" s="180"/>
    </row>
    <row r="4238" spans="1:6" ht="15" customHeight="1">
      <c r="A4238" s="178"/>
      <c r="B4238" s="221"/>
      <c r="C4238" s="221"/>
      <c r="D4238" s="170"/>
      <c r="E4238" s="170"/>
      <c r="F4238" s="180"/>
    </row>
    <row r="4239" spans="1:6" ht="15" customHeight="1">
      <c r="A4239" s="176"/>
      <c r="B4239" s="220"/>
      <c r="C4239" s="220"/>
      <c r="D4239" s="170"/>
      <c r="E4239" s="170"/>
      <c r="F4239" s="180"/>
    </row>
    <row r="4240" spans="1:6" ht="15" customHeight="1">
      <c r="A4240" s="178"/>
      <c r="B4240" s="221"/>
      <c r="C4240" s="221"/>
      <c r="D4240" s="170"/>
      <c r="E4240" s="170"/>
      <c r="F4240" s="180"/>
    </row>
    <row r="4241" spans="1:6" ht="15" customHeight="1">
      <c r="A4241" s="176"/>
      <c r="B4241" s="220"/>
      <c r="C4241" s="220"/>
      <c r="D4241" s="170"/>
      <c r="E4241" s="170"/>
      <c r="F4241" s="180"/>
    </row>
    <row r="4242" spans="1:6" ht="15" customHeight="1">
      <c r="A4242" s="178"/>
      <c r="B4242" s="221"/>
      <c r="C4242" s="221"/>
      <c r="D4242" s="170"/>
      <c r="E4242" s="170"/>
      <c r="F4242" s="180"/>
    </row>
    <row r="4243" spans="1:6" ht="15" customHeight="1">
      <c r="A4243" s="176"/>
      <c r="B4243" s="220"/>
      <c r="C4243" s="220"/>
      <c r="D4243" s="170"/>
      <c r="E4243" s="170"/>
      <c r="F4243" s="180"/>
    </row>
    <row r="4244" spans="1:6" ht="15" customHeight="1">
      <c r="A4244" s="178"/>
      <c r="B4244" s="221"/>
      <c r="C4244" s="221"/>
      <c r="D4244" s="170"/>
      <c r="E4244" s="170"/>
      <c r="F4244" s="180"/>
    </row>
    <row r="4245" spans="1:6" ht="15" customHeight="1">
      <c r="A4245" s="176"/>
      <c r="B4245" s="220"/>
      <c r="C4245" s="220"/>
      <c r="D4245" s="170"/>
      <c r="E4245" s="170"/>
      <c r="F4245" s="180"/>
    </row>
    <row r="4246" spans="1:6" ht="15" customHeight="1">
      <c r="A4246" s="178"/>
      <c r="B4246" s="221"/>
      <c r="C4246" s="221"/>
      <c r="D4246" s="170"/>
      <c r="E4246" s="170"/>
      <c r="F4246" s="180"/>
    </row>
    <row r="4247" spans="1:6" ht="15" customHeight="1">
      <c r="A4247" s="176"/>
      <c r="B4247" s="220"/>
      <c r="C4247" s="220"/>
      <c r="D4247" s="170"/>
      <c r="E4247" s="170"/>
      <c r="F4247" s="180"/>
    </row>
    <row r="4248" spans="1:6" ht="15" customHeight="1">
      <c r="A4248" s="178"/>
      <c r="B4248" s="221"/>
      <c r="C4248" s="221"/>
      <c r="D4248" s="170"/>
      <c r="E4248" s="170"/>
      <c r="F4248" s="180"/>
    </row>
    <row r="4249" spans="1:6" ht="15" customHeight="1">
      <c r="A4249" s="176"/>
      <c r="B4249" s="220"/>
      <c r="C4249" s="220"/>
      <c r="D4249" s="170"/>
      <c r="E4249" s="170"/>
      <c r="F4249" s="180"/>
    </row>
    <row r="4250" spans="1:6" ht="15" customHeight="1">
      <c r="A4250" s="178"/>
      <c r="B4250" s="221"/>
      <c r="C4250" s="221"/>
      <c r="D4250" s="170"/>
      <c r="E4250" s="170"/>
      <c r="F4250" s="180"/>
    </row>
    <row r="4251" spans="1:6" ht="15" customHeight="1">
      <c r="A4251" s="176"/>
      <c r="B4251" s="220"/>
      <c r="C4251" s="220"/>
      <c r="D4251" s="170"/>
      <c r="E4251" s="170"/>
      <c r="F4251" s="180"/>
    </row>
    <row r="4252" spans="1:6" ht="15" customHeight="1">
      <c r="A4252" s="178"/>
      <c r="B4252" s="221"/>
      <c r="C4252" s="221"/>
      <c r="D4252" s="170"/>
      <c r="E4252" s="170"/>
      <c r="F4252" s="180"/>
    </row>
    <row r="4253" spans="1:6" ht="15" customHeight="1">
      <c r="A4253" s="176"/>
      <c r="B4253" s="220"/>
      <c r="C4253" s="220"/>
      <c r="D4253" s="170"/>
      <c r="E4253" s="170"/>
      <c r="F4253" s="180"/>
    </row>
    <row r="4254" spans="1:6" ht="15" customHeight="1">
      <c r="A4254" s="178"/>
      <c r="B4254" s="221"/>
      <c r="C4254" s="221"/>
      <c r="D4254" s="170"/>
      <c r="E4254" s="170"/>
      <c r="F4254" s="180"/>
    </row>
    <row r="4255" spans="1:6" ht="15" customHeight="1">
      <c r="A4255" s="176"/>
      <c r="B4255" s="220"/>
      <c r="C4255" s="220"/>
      <c r="D4255" s="170"/>
      <c r="E4255" s="170"/>
      <c r="F4255" s="180"/>
    </row>
    <row r="4256" spans="1:6" ht="15" customHeight="1">
      <c r="A4256" s="178"/>
      <c r="B4256" s="221"/>
      <c r="C4256" s="221"/>
      <c r="D4256" s="170"/>
      <c r="E4256" s="170"/>
      <c r="F4256" s="180"/>
    </row>
    <row r="4257" spans="1:6" ht="15" customHeight="1">
      <c r="A4257" s="176"/>
      <c r="B4257" s="220"/>
      <c r="C4257" s="220"/>
      <c r="D4257" s="170"/>
      <c r="E4257" s="170"/>
      <c r="F4257" s="180"/>
    </row>
    <row r="4258" spans="1:6" ht="15" customHeight="1">
      <c r="A4258" s="178"/>
      <c r="B4258" s="221"/>
      <c r="C4258" s="221"/>
      <c r="D4258" s="170"/>
      <c r="E4258" s="170"/>
      <c r="F4258" s="180"/>
    </row>
    <row r="4259" spans="1:6" ht="15" customHeight="1">
      <c r="A4259" s="176"/>
      <c r="B4259" s="220"/>
      <c r="C4259" s="220"/>
      <c r="D4259" s="170"/>
      <c r="E4259" s="170"/>
      <c r="F4259" s="180"/>
    </row>
    <row r="4260" spans="1:6" ht="15" customHeight="1">
      <c r="A4260" s="178"/>
      <c r="B4260" s="221"/>
      <c r="C4260" s="221"/>
      <c r="D4260" s="170"/>
      <c r="E4260" s="170"/>
      <c r="F4260" s="180"/>
    </row>
    <row r="4261" spans="1:6" ht="15" customHeight="1">
      <c r="A4261" s="176"/>
      <c r="B4261" s="220"/>
      <c r="C4261" s="220"/>
      <c r="D4261" s="170"/>
      <c r="E4261" s="170"/>
      <c r="F4261" s="180"/>
    </row>
    <row r="4262" spans="1:6" ht="15" customHeight="1">
      <c r="A4262" s="178"/>
      <c r="B4262" s="221"/>
      <c r="C4262" s="221"/>
      <c r="D4262" s="170"/>
      <c r="E4262" s="170"/>
      <c r="F4262" s="180"/>
    </row>
    <row r="4263" spans="1:6" ht="15" customHeight="1">
      <c r="A4263" s="176"/>
      <c r="B4263" s="220"/>
      <c r="C4263" s="220"/>
      <c r="D4263" s="170"/>
      <c r="E4263" s="170"/>
      <c r="F4263" s="180"/>
    </row>
    <row r="4264" spans="1:6" ht="15" customHeight="1">
      <c r="A4264" s="178"/>
      <c r="B4264" s="221"/>
      <c r="C4264" s="221"/>
      <c r="D4264" s="170"/>
      <c r="E4264" s="170"/>
      <c r="F4264" s="180"/>
    </row>
    <row r="4265" spans="1:6" ht="15" customHeight="1">
      <c r="A4265" s="176"/>
      <c r="B4265" s="220"/>
      <c r="C4265" s="220"/>
      <c r="D4265" s="170"/>
      <c r="E4265" s="170"/>
      <c r="F4265" s="180"/>
    </row>
    <row r="4266" spans="1:6" ht="15" customHeight="1">
      <c r="A4266" s="178"/>
      <c r="B4266" s="221"/>
      <c r="C4266" s="221"/>
      <c r="D4266" s="170"/>
      <c r="E4266" s="170"/>
      <c r="F4266" s="180"/>
    </row>
    <row r="4267" spans="1:6" ht="15" customHeight="1">
      <c r="A4267" s="176"/>
      <c r="B4267" s="220"/>
      <c r="C4267" s="220"/>
      <c r="D4267" s="170"/>
      <c r="E4267" s="170"/>
      <c r="F4267" s="180"/>
    </row>
    <row r="4268" spans="1:6" ht="15" customHeight="1">
      <c r="A4268" s="178"/>
      <c r="B4268" s="221"/>
      <c r="C4268" s="221"/>
      <c r="D4268" s="170"/>
      <c r="E4268" s="170"/>
      <c r="F4268" s="180"/>
    </row>
    <row r="4269" spans="1:6" ht="15" customHeight="1">
      <c r="A4269" s="176"/>
      <c r="B4269" s="220"/>
      <c r="C4269" s="220"/>
      <c r="D4269" s="170"/>
      <c r="E4269" s="170"/>
      <c r="F4269" s="180"/>
    </row>
    <row r="4270" spans="1:6" ht="15" customHeight="1">
      <c r="A4270" s="178"/>
      <c r="B4270" s="221"/>
      <c r="C4270" s="221"/>
      <c r="D4270" s="170"/>
      <c r="E4270" s="170"/>
      <c r="F4270" s="180"/>
    </row>
    <row r="4271" spans="1:6" ht="15" customHeight="1">
      <c r="A4271" s="176"/>
      <c r="B4271" s="220"/>
      <c r="C4271" s="220"/>
      <c r="D4271" s="170"/>
      <c r="E4271" s="170"/>
      <c r="F4271" s="180"/>
    </row>
    <row r="4272" spans="1:6" ht="15" customHeight="1">
      <c r="A4272" s="178"/>
      <c r="B4272" s="221"/>
      <c r="C4272" s="221"/>
      <c r="D4272" s="170"/>
      <c r="E4272" s="170"/>
      <c r="F4272" s="180"/>
    </row>
    <row r="4273" spans="1:6" ht="15" customHeight="1">
      <c r="A4273" s="176"/>
      <c r="B4273" s="220"/>
      <c r="C4273" s="220"/>
      <c r="D4273" s="170"/>
      <c r="E4273" s="170"/>
      <c r="F4273" s="180"/>
    </row>
    <row r="4274" spans="1:6" ht="15" customHeight="1">
      <c r="A4274" s="178"/>
      <c r="B4274" s="221"/>
      <c r="C4274" s="221"/>
      <c r="D4274" s="170"/>
      <c r="E4274" s="170"/>
      <c r="F4274" s="180"/>
    </row>
    <row r="4275" spans="1:6" ht="15" customHeight="1">
      <c r="A4275" s="176"/>
      <c r="B4275" s="220"/>
      <c r="C4275" s="220"/>
      <c r="D4275" s="170"/>
      <c r="E4275" s="170"/>
      <c r="F4275" s="180"/>
    </row>
    <row r="4276" spans="1:6" ht="15" customHeight="1">
      <c r="A4276" s="178"/>
      <c r="B4276" s="221"/>
      <c r="C4276" s="221"/>
      <c r="D4276" s="170"/>
      <c r="E4276" s="170"/>
      <c r="F4276" s="180"/>
    </row>
    <row r="4277" spans="1:6" ht="15" customHeight="1">
      <c r="A4277" s="176"/>
      <c r="B4277" s="220"/>
      <c r="C4277" s="220"/>
      <c r="D4277" s="170"/>
      <c r="E4277" s="170"/>
      <c r="F4277" s="180"/>
    </row>
    <row r="4278" spans="1:6" ht="15" customHeight="1">
      <c r="A4278" s="178"/>
      <c r="B4278" s="221"/>
      <c r="C4278" s="221"/>
      <c r="D4278" s="170"/>
      <c r="E4278" s="170"/>
      <c r="F4278" s="180"/>
    </row>
    <row r="4279" spans="1:6" ht="15" customHeight="1">
      <c r="A4279" s="176"/>
      <c r="B4279" s="220"/>
      <c r="C4279" s="220"/>
      <c r="D4279" s="170"/>
      <c r="E4279" s="170"/>
      <c r="F4279" s="180"/>
    </row>
    <row r="4280" spans="1:6" ht="15" customHeight="1">
      <c r="A4280" s="178"/>
      <c r="B4280" s="221"/>
      <c r="C4280" s="221"/>
      <c r="D4280" s="170"/>
      <c r="E4280" s="170"/>
      <c r="F4280" s="180"/>
    </row>
    <row r="4281" spans="1:6" ht="15" customHeight="1">
      <c r="A4281" s="176"/>
      <c r="B4281" s="220"/>
      <c r="C4281" s="220"/>
      <c r="D4281" s="170"/>
      <c r="E4281" s="170"/>
      <c r="F4281" s="180"/>
    </row>
    <row r="4282" spans="1:6" ht="15" customHeight="1">
      <c r="A4282" s="178"/>
      <c r="B4282" s="221"/>
      <c r="C4282" s="221"/>
      <c r="D4282" s="170"/>
      <c r="E4282" s="170"/>
      <c r="F4282" s="180"/>
    </row>
    <row r="4283" spans="1:6" ht="15" customHeight="1">
      <c r="A4283" s="176"/>
      <c r="B4283" s="220"/>
      <c r="C4283" s="220"/>
      <c r="D4283" s="170"/>
      <c r="E4283" s="170"/>
      <c r="F4283" s="180"/>
    </row>
    <row r="4284" spans="1:6" ht="15" customHeight="1">
      <c r="A4284" s="178"/>
      <c r="B4284" s="221"/>
      <c r="C4284" s="221"/>
      <c r="D4284" s="170"/>
      <c r="E4284" s="170"/>
      <c r="F4284" s="180"/>
    </row>
    <row r="4285" spans="1:6" ht="15" customHeight="1">
      <c r="A4285" s="176"/>
      <c r="B4285" s="220"/>
      <c r="C4285" s="220"/>
      <c r="D4285" s="170"/>
      <c r="E4285" s="170"/>
      <c r="F4285" s="180"/>
    </row>
    <row r="4286" spans="1:6" ht="15" customHeight="1">
      <c r="A4286" s="178"/>
      <c r="B4286" s="221"/>
      <c r="C4286" s="221"/>
      <c r="D4286" s="170"/>
      <c r="E4286" s="170"/>
      <c r="F4286" s="180"/>
    </row>
    <row r="4287" spans="1:6" ht="15" customHeight="1">
      <c r="A4287" s="176"/>
      <c r="B4287" s="220"/>
      <c r="C4287" s="220"/>
      <c r="D4287" s="170"/>
      <c r="E4287" s="170"/>
      <c r="F4287" s="180"/>
    </row>
    <row r="4288" spans="1:6" ht="15" customHeight="1">
      <c r="A4288" s="178"/>
      <c r="B4288" s="221"/>
      <c r="C4288" s="221"/>
      <c r="D4288" s="170"/>
      <c r="E4288" s="170"/>
      <c r="F4288" s="180"/>
    </row>
    <row r="4289" spans="1:6" ht="15" customHeight="1">
      <c r="A4289" s="176"/>
      <c r="B4289" s="220"/>
      <c r="C4289" s="220"/>
      <c r="D4289" s="170"/>
      <c r="E4289" s="170"/>
      <c r="F4289" s="180"/>
    </row>
    <row r="4290" spans="1:6" ht="15" customHeight="1">
      <c r="A4290" s="178"/>
      <c r="B4290" s="221"/>
      <c r="C4290" s="221"/>
      <c r="D4290" s="170"/>
      <c r="E4290" s="170"/>
      <c r="F4290" s="180"/>
    </row>
    <row r="4291" spans="1:6" ht="15" customHeight="1">
      <c r="A4291" s="176"/>
      <c r="B4291" s="220"/>
      <c r="C4291" s="220"/>
      <c r="D4291" s="170"/>
      <c r="E4291" s="170"/>
      <c r="F4291" s="180"/>
    </row>
    <row r="4292" spans="1:6" ht="15" customHeight="1">
      <c r="A4292" s="178"/>
      <c r="B4292" s="221"/>
      <c r="C4292" s="221"/>
      <c r="D4292" s="170"/>
      <c r="E4292" s="170"/>
      <c r="F4292" s="180"/>
    </row>
    <row r="4293" spans="1:6" ht="15" customHeight="1">
      <c r="A4293" s="176"/>
      <c r="B4293" s="220"/>
      <c r="C4293" s="220"/>
      <c r="D4293" s="170"/>
      <c r="E4293" s="170"/>
      <c r="F4293" s="180"/>
    </row>
    <row r="4294" spans="1:6" ht="15" customHeight="1">
      <c r="A4294" s="178"/>
      <c r="B4294" s="221"/>
      <c r="C4294" s="221"/>
      <c r="D4294" s="170"/>
      <c r="E4294" s="170"/>
      <c r="F4294" s="180"/>
    </row>
    <row r="4295" spans="1:6" ht="15" customHeight="1">
      <c r="A4295" s="176"/>
      <c r="B4295" s="220"/>
      <c r="C4295" s="220"/>
      <c r="D4295" s="170"/>
      <c r="E4295" s="170"/>
      <c r="F4295" s="180"/>
    </row>
    <row r="4296" spans="1:6" ht="15" customHeight="1">
      <c r="A4296" s="178"/>
      <c r="B4296" s="221"/>
      <c r="C4296" s="221"/>
      <c r="D4296" s="170"/>
      <c r="E4296" s="170"/>
      <c r="F4296" s="180"/>
    </row>
    <row r="4297" spans="1:6" ht="15" customHeight="1">
      <c r="A4297" s="176"/>
      <c r="B4297" s="220"/>
      <c r="C4297" s="220"/>
      <c r="D4297" s="170"/>
      <c r="E4297" s="170"/>
      <c r="F4297" s="180"/>
    </row>
    <row r="4298" spans="1:6" ht="15" customHeight="1">
      <c r="A4298" s="178"/>
      <c r="B4298" s="221"/>
      <c r="C4298" s="221"/>
      <c r="D4298" s="170"/>
      <c r="E4298" s="170"/>
      <c r="F4298" s="180"/>
    </row>
    <row r="4299" spans="1:6" ht="15" customHeight="1">
      <c r="A4299" s="176"/>
      <c r="B4299" s="220"/>
      <c r="C4299" s="220"/>
      <c r="D4299" s="170"/>
      <c r="E4299" s="170"/>
      <c r="F4299" s="180"/>
    </row>
    <row r="4300" spans="1:6" ht="15" customHeight="1">
      <c r="A4300" s="178"/>
      <c r="B4300" s="221"/>
      <c r="C4300" s="221"/>
      <c r="D4300" s="170"/>
      <c r="E4300" s="170"/>
      <c r="F4300" s="180"/>
    </row>
    <row r="4301" spans="1:6" ht="15" customHeight="1">
      <c r="A4301" s="176"/>
      <c r="B4301" s="220"/>
      <c r="C4301" s="220"/>
      <c r="D4301" s="170"/>
      <c r="E4301" s="170"/>
      <c r="F4301" s="180"/>
    </row>
    <row r="4302" spans="1:6" ht="15" customHeight="1">
      <c r="A4302" s="178"/>
      <c r="B4302" s="221"/>
      <c r="C4302" s="221"/>
      <c r="D4302" s="170"/>
      <c r="E4302" s="170"/>
      <c r="F4302" s="180"/>
    </row>
    <row r="4303" spans="1:6" ht="15" customHeight="1">
      <c r="A4303" s="176"/>
      <c r="B4303" s="220"/>
      <c r="C4303" s="220"/>
      <c r="D4303" s="170"/>
      <c r="E4303" s="170"/>
      <c r="F4303" s="180"/>
    </row>
    <row r="4304" spans="1:6" ht="15" customHeight="1">
      <c r="A4304" s="178"/>
      <c r="B4304" s="221"/>
      <c r="C4304" s="221"/>
      <c r="D4304" s="170"/>
      <c r="E4304" s="170"/>
      <c r="F4304" s="180"/>
    </row>
    <row r="4305" spans="1:6" ht="15" customHeight="1">
      <c r="A4305" s="176"/>
      <c r="B4305" s="220"/>
      <c r="C4305" s="220"/>
      <c r="D4305" s="170"/>
      <c r="E4305" s="170"/>
      <c r="F4305" s="180"/>
    </row>
    <row r="4306" spans="1:6" ht="15" customHeight="1">
      <c r="A4306" s="178"/>
      <c r="B4306" s="221"/>
      <c r="C4306" s="221"/>
      <c r="D4306" s="170"/>
      <c r="E4306" s="170"/>
      <c r="F4306" s="180"/>
    </row>
    <row r="4307" spans="1:6" ht="15" customHeight="1">
      <c r="A4307" s="176"/>
      <c r="B4307" s="220"/>
      <c r="C4307" s="220"/>
      <c r="D4307" s="170"/>
      <c r="E4307" s="170"/>
      <c r="F4307" s="180"/>
    </row>
    <row r="4308" spans="1:6" ht="15" customHeight="1">
      <c r="A4308" s="178"/>
      <c r="B4308" s="221"/>
      <c r="C4308" s="221"/>
      <c r="D4308" s="170"/>
      <c r="E4308" s="170"/>
      <c r="F4308" s="180"/>
    </row>
    <row r="4309" spans="1:6" ht="15" customHeight="1">
      <c r="A4309" s="176"/>
      <c r="B4309" s="220"/>
      <c r="C4309" s="220"/>
      <c r="D4309" s="170"/>
      <c r="E4309" s="170"/>
      <c r="F4309" s="180"/>
    </row>
    <row r="4310" spans="1:6" ht="15" customHeight="1">
      <c r="A4310" s="178"/>
      <c r="B4310" s="221"/>
      <c r="C4310" s="221"/>
      <c r="D4310" s="170"/>
      <c r="E4310" s="170"/>
      <c r="F4310" s="180"/>
    </row>
    <row r="4311" spans="1:6" ht="15" customHeight="1">
      <c r="A4311" s="176"/>
      <c r="B4311" s="220"/>
      <c r="C4311" s="220"/>
      <c r="D4311" s="170"/>
      <c r="E4311" s="170"/>
      <c r="F4311" s="180"/>
    </row>
    <row r="4312" spans="1:6" ht="15" customHeight="1">
      <c r="A4312" s="178"/>
      <c r="B4312" s="221"/>
      <c r="C4312" s="221"/>
      <c r="D4312" s="170"/>
      <c r="E4312" s="170"/>
      <c r="F4312" s="180"/>
    </row>
    <row r="4313" spans="1:6" ht="15" customHeight="1">
      <c r="A4313" s="176"/>
      <c r="B4313" s="220"/>
      <c r="C4313" s="220"/>
      <c r="D4313" s="170"/>
      <c r="E4313" s="170"/>
      <c r="F4313" s="180"/>
    </row>
    <row r="4314" spans="1:6" ht="15" customHeight="1">
      <c r="A4314" s="178"/>
      <c r="B4314" s="221"/>
      <c r="C4314" s="221"/>
      <c r="D4314" s="170"/>
      <c r="E4314" s="170"/>
      <c r="F4314" s="180"/>
    </row>
    <row r="4315" spans="1:6" ht="15" customHeight="1">
      <c r="A4315" s="176"/>
      <c r="B4315" s="220"/>
      <c r="C4315" s="220"/>
      <c r="D4315" s="170"/>
      <c r="E4315" s="170"/>
      <c r="F4315" s="180"/>
    </row>
    <row r="4316" spans="1:6" ht="15" customHeight="1">
      <c r="A4316" s="178"/>
      <c r="B4316" s="221"/>
      <c r="C4316" s="221"/>
      <c r="D4316" s="170"/>
      <c r="E4316" s="170"/>
      <c r="F4316" s="180"/>
    </row>
    <row r="4317" spans="1:6" ht="15" customHeight="1">
      <c r="A4317" s="176"/>
      <c r="B4317" s="220"/>
      <c r="C4317" s="220"/>
      <c r="D4317" s="170"/>
      <c r="E4317" s="170"/>
      <c r="F4317" s="180"/>
    </row>
    <row r="4318" spans="1:6" ht="15" customHeight="1">
      <c r="A4318" s="178"/>
      <c r="B4318" s="221"/>
      <c r="C4318" s="221"/>
      <c r="D4318" s="170"/>
      <c r="E4318" s="170"/>
      <c r="F4318" s="180"/>
    </row>
    <row r="4319" spans="1:6" ht="15" customHeight="1">
      <c r="A4319" s="176"/>
      <c r="B4319" s="220"/>
      <c r="C4319" s="220"/>
      <c r="D4319" s="170"/>
      <c r="E4319" s="170"/>
      <c r="F4319" s="180"/>
    </row>
    <row r="4320" spans="1:6" ht="15" customHeight="1">
      <c r="A4320" s="178"/>
      <c r="B4320" s="221"/>
      <c r="C4320" s="221"/>
      <c r="D4320" s="170"/>
      <c r="E4320" s="170"/>
      <c r="F4320" s="180"/>
    </row>
    <row r="4321" spans="1:6" ht="15" customHeight="1">
      <c r="A4321" s="176"/>
      <c r="B4321" s="220"/>
      <c r="C4321" s="220"/>
      <c r="D4321" s="170"/>
      <c r="E4321" s="170"/>
      <c r="F4321" s="180"/>
    </row>
    <row r="4322" spans="1:6" ht="15" customHeight="1">
      <c r="A4322" s="178"/>
      <c r="B4322" s="221"/>
      <c r="C4322" s="221"/>
      <c r="D4322" s="170"/>
      <c r="E4322" s="170"/>
      <c r="F4322" s="180"/>
    </row>
    <row r="4323" spans="1:6" ht="15" customHeight="1">
      <c r="A4323" s="176"/>
      <c r="B4323" s="220"/>
      <c r="C4323" s="220"/>
      <c r="D4323" s="170"/>
      <c r="E4323" s="170"/>
      <c r="F4323" s="180"/>
    </row>
    <row r="4324" spans="1:6" ht="15" customHeight="1">
      <c r="A4324" s="178"/>
      <c r="B4324" s="221"/>
      <c r="C4324" s="221"/>
      <c r="D4324" s="170"/>
      <c r="E4324" s="170"/>
      <c r="F4324" s="180"/>
    </row>
    <row r="4325" spans="1:6" ht="15" customHeight="1">
      <c r="A4325" s="176"/>
      <c r="B4325" s="220"/>
      <c r="C4325" s="220"/>
      <c r="D4325" s="170"/>
      <c r="E4325" s="170"/>
      <c r="F4325" s="180"/>
    </row>
    <row r="4326" spans="1:6" ht="15" customHeight="1">
      <c r="A4326" s="178"/>
      <c r="B4326" s="221"/>
      <c r="C4326" s="221"/>
      <c r="D4326" s="170"/>
      <c r="E4326" s="170"/>
      <c r="F4326" s="180"/>
    </row>
    <row r="4327" spans="1:6" ht="15" customHeight="1">
      <c r="A4327" s="176"/>
      <c r="B4327" s="220"/>
      <c r="C4327" s="220"/>
      <c r="D4327" s="170"/>
      <c r="E4327" s="170"/>
      <c r="F4327" s="180"/>
    </row>
    <row r="4328" spans="1:6" ht="15" customHeight="1">
      <c r="A4328" s="178"/>
      <c r="B4328" s="221"/>
      <c r="C4328" s="221"/>
      <c r="D4328" s="170"/>
      <c r="E4328" s="170"/>
      <c r="F4328" s="180"/>
    </row>
    <row r="4329" spans="1:6" ht="15" customHeight="1">
      <c r="A4329" s="176"/>
      <c r="B4329" s="220"/>
      <c r="C4329" s="220"/>
      <c r="D4329" s="170"/>
      <c r="E4329" s="170"/>
      <c r="F4329" s="180"/>
    </row>
    <row r="4330" spans="1:6" ht="15" customHeight="1">
      <c r="A4330" s="178"/>
      <c r="B4330" s="221"/>
      <c r="C4330" s="221"/>
      <c r="D4330" s="170"/>
      <c r="E4330" s="170"/>
      <c r="F4330" s="180"/>
    </row>
    <row r="4331" spans="1:6" ht="15" customHeight="1">
      <c r="A4331" s="176"/>
      <c r="B4331" s="220"/>
      <c r="C4331" s="220"/>
      <c r="D4331" s="170"/>
      <c r="E4331" s="170"/>
      <c r="F4331" s="180"/>
    </row>
    <row r="4332" spans="1:6" ht="15" customHeight="1">
      <c r="A4332" s="178"/>
      <c r="B4332" s="221"/>
      <c r="C4332" s="221"/>
      <c r="D4332" s="170"/>
      <c r="E4332" s="170"/>
      <c r="F4332" s="180"/>
    </row>
    <row r="4333" spans="1:6" ht="15" customHeight="1">
      <c r="A4333" s="176"/>
      <c r="B4333" s="220"/>
      <c r="C4333" s="220"/>
      <c r="D4333" s="170"/>
      <c r="E4333" s="170"/>
      <c r="F4333" s="180"/>
    </row>
    <row r="4334" spans="1:6" ht="15" customHeight="1">
      <c r="A4334" s="178"/>
      <c r="B4334" s="221"/>
      <c r="C4334" s="221"/>
      <c r="D4334" s="170"/>
      <c r="E4334" s="170"/>
      <c r="F4334" s="180"/>
    </row>
    <row r="4335" spans="1:6" ht="15" customHeight="1">
      <c r="A4335" s="176"/>
      <c r="B4335" s="220"/>
      <c r="C4335" s="220"/>
      <c r="D4335" s="170"/>
      <c r="E4335" s="170"/>
      <c r="F4335" s="180"/>
    </row>
    <row r="4336" spans="1:6" ht="15" customHeight="1">
      <c r="A4336" s="178"/>
      <c r="B4336" s="221"/>
      <c r="C4336" s="221"/>
      <c r="D4336" s="170"/>
      <c r="E4336" s="170"/>
      <c r="F4336" s="180"/>
    </row>
    <row r="4337" spans="1:6" ht="15" customHeight="1">
      <c r="A4337" s="176"/>
      <c r="B4337" s="220"/>
      <c r="C4337" s="220"/>
      <c r="D4337" s="170"/>
      <c r="E4337" s="170"/>
      <c r="F4337" s="180"/>
    </row>
    <row r="4338" spans="1:6" ht="15" customHeight="1">
      <c r="A4338" s="178"/>
      <c r="B4338" s="221"/>
      <c r="C4338" s="221"/>
      <c r="D4338" s="170"/>
      <c r="E4338" s="170"/>
      <c r="F4338" s="180"/>
    </row>
    <row r="4339" spans="1:6" ht="15" customHeight="1">
      <c r="A4339" s="176"/>
      <c r="B4339" s="220"/>
      <c r="C4339" s="220"/>
      <c r="D4339" s="170"/>
      <c r="E4339" s="170"/>
      <c r="F4339" s="180"/>
    </row>
    <row r="4340" spans="1:6" ht="15" customHeight="1">
      <c r="A4340" s="178"/>
      <c r="B4340" s="221"/>
      <c r="C4340" s="221"/>
      <c r="D4340" s="170"/>
      <c r="E4340" s="170"/>
      <c r="F4340" s="180"/>
    </row>
    <row r="4341" spans="1:6" ht="15" customHeight="1">
      <c r="A4341" s="176"/>
      <c r="B4341" s="220"/>
      <c r="C4341" s="220"/>
      <c r="D4341" s="170"/>
      <c r="E4341" s="170"/>
      <c r="F4341" s="180"/>
    </row>
    <row r="4342" spans="1:6" ht="15" customHeight="1">
      <c r="A4342" s="178"/>
      <c r="B4342" s="221"/>
      <c r="C4342" s="221"/>
      <c r="D4342" s="170"/>
      <c r="E4342" s="170"/>
      <c r="F4342" s="180"/>
    </row>
    <row r="4343" spans="1:6" ht="15" customHeight="1">
      <c r="A4343" s="176"/>
      <c r="B4343" s="220"/>
      <c r="C4343" s="220"/>
      <c r="D4343" s="170"/>
      <c r="E4343" s="170"/>
      <c r="F4343" s="180"/>
    </row>
    <row r="4344" spans="1:6" ht="15" customHeight="1">
      <c r="A4344" s="178"/>
      <c r="B4344" s="221"/>
      <c r="C4344" s="221"/>
      <c r="D4344" s="170"/>
      <c r="E4344" s="170"/>
      <c r="F4344" s="180"/>
    </row>
    <row r="4345" spans="1:6" ht="15" customHeight="1">
      <c r="A4345" s="176"/>
      <c r="B4345" s="220"/>
      <c r="C4345" s="220"/>
      <c r="D4345" s="170"/>
      <c r="E4345" s="170"/>
      <c r="F4345" s="180"/>
    </row>
    <row r="4346" spans="1:6" ht="15" customHeight="1">
      <c r="A4346" s="178"/>
      <c r="B4346" s="221"/>
      <c r="C4346" s="221"/>
      <c r="D4346" s="170"/>
      <c r="E4346" s="170"/>
      <c r="F4346" s="180"/>
    </row>
    <row r="4347" spans="1:6" ht="15" customHeight="1">
      <c r="A4347" s="176"/>
      <c r="B4347" s="220"/>
      <c r="C4347" s="220"/>
      <c r="D4347" s="170"/>
      <c r="E4347" s="170"/>
      <c r="F4347" s="180"/>
    </row>
    <row r="4348" spans="1:6" ht="15" customHeight="1">
      <c r="A4348" s="178"/>
      <c r="B4348" s="221"/>
      <c r="C4348" s="221"/>
      <c r="D4348" s="170"/>
      <c r="E4348" s="170"/>
      <c r="F4348" s="180"/>
    </row>
    <row r="4349" spans="1:6" ht="15" customHeight="1">
      <c r="A4349" s="176"/>
      <c r="B4349" s="220"/>
      <c r="C4349" s="220"/>
      <c r="D4349" s="170"/>
      <c r="E4349" s="170"/>
      <c r="F4349" s="180"/>
    </row>
    <row r="4350" spans="1:6" ht="15" customHeight="1">
      <c r="A4350" s="178"/>
      <c r="B4350" s="221"/>
      <c r="C4350" s="221"/>
      <c r="D4350" s="170"/>
      <c r="E4350" s="170"/>
      <c r="F4350" s="180"/>
    </row>
    <row r="4351" spans="1:6" ht="15" customHeight="1">
      <c r="A4351" s="176"/>
      <c r="B4351" s="220"/>
      <c r="C4351" s="220"/>
      <c r="D4351" s="170"/>
      <c r="E4351" s="170"/>
      <c r="F4351" s="180"/>
    </row>
    <row r="4352" spans="1:6" ht="15" customHeight="1">
      <c r="A4352" s="178"/>
      <c r="B4352" s="221"/>
      <c r="C4352" s="221"/>
      <c r="D4352" s="170"/>
      <c r="E4352" s="170"/>
      <c r="F4352" s="180"/>
    </row>
    <row r="4353" spans="1:6" ht="15" customHeight="1">
      <c r="A4353" s="176"/>
      <c r="B4353" s="220"/>
      <c r="C4353" s="220"/>
      <c r="D4353" s="170"/>
      <c r="E4353" s="170"/>
      <c r="F4353" s="180"/>
    </row>
    <row r="4354" spans="1:6" ht="15" customHeight="1">
      <c r="A4354" s="178"/>
      <c r="B4354" s="221"/>
      <c r="C4354" s="221"/>
      <c r="D4354" s="170"/>
      <c r="E4354" s="170"/>
      <c r="F4354" s="180"/>
    </row>
    <row r="4355" spans="1:6" ht="15" customHeight="1">
      <c r="A4355" s="176"/>
      <c r="B4355" s="220"/>
      <c r="C4355" s="220"/>
      <c r="D4355" s="170"/>
      <c r="E4355" s="170"/>
      <c r="F4355" s="180"/>
    </row>
    <row r="4356" spans="1:6" ht="15" customHeight="1">
      <c r="A4356" s="178"/>
      <c r="B4356" s="221"/>
      <c r="C4356" s="221"/>
      <c r="D4356" s="170"/>
      <c r="E4356" s="170"/>
      <c r="F4356" s="180"/>
    </row>
    <row r="4357" spans="1:6" ht="15" customHeight="1">
      <c r="A4357" s="176"/>
      <c r="B4357" s="220"/>
      <c r="C4357" s="220"/>
      <c r="D4357" s="170"/>
      <c r="E4357" s="170"/>
      <c r="F4357" s="180"/>
    </row>
    <row r="4358" spans="1:6" ht="15" customHeight="1">
      <c r="A4358" s="178"/>
      <c r="B4358" s="221"/>
      <c r="C4358" s="221"/>
      <c r="D4358" s="170"/>
      <c r="E4358" s="170"/>
      <c r="F4358" s="180"/>
    </row>
    <row r="4359" spans="1:6" ht="15" customHeight="1">
      <c r="A4359" s="176"/>
      <c r="B4359" s="220"/>
      <c r="C4359" s="220"/>
      <c r="D4359" s="170"/>
      <c r="E4359" s="170"/>
      <c r="F4359" s="180"/>
    </row>
    <row r="4360" spans="1:6" ht="15" customHeight="1">
      <c r="A4360" s="178"/>
      <c r="B4360" s="221"/>
      <c r="C4360" s="221"/>
      <c r="D4360" s="170"/>
      <c r="E4360" s="170"/>
      <c r="F4360" s="180"/>
    </row>
    <row r="4361" spans="1:6" ht="15" customHeight="1">
      <c r="A4361" s="176"/>
      <c r="B4361" s="220"/>
      <c r="C4361" s="220"/>
      <c r="D4361" s="170"/>
      <c r="E4361" s="170"/>
      <c r="F4361" s="180"/>
    </row>
    <row r="4362" spans="1:6" ht="15" customHeight="1">
      <c r="A4362" s="178"/>
      <c r="B4362" s="221"/>
      <c r="C4362" s="221"/>
      <c r="D4362" s="170"/>
      <c r="E4362" s="170"/>
      <c r="F4362" s="180"/>
    </row>
    <row r="4363" spans="1:6" ht="15" customHeight="1">
      <c r="A4363" s="176"/>
      <c r="B4363" s="220"/>
      <c r="C4363" s="220"/>
      <c r="D4363" s="170"/>
      <c r="E4363" s="170"/>
      <c r="F4363" s="180"/>
    </row>
    <row r="4364" spans="1:6" ht="15" customHeight="1">
      <c r="A4364" s="178"/>
      <c r="B4364" s="221"/>
      <c r="C4364" s="221"/>
      <c r="D4364" s="170"/>
      <c r="E4364" s="170"/>
      <c r="F4364" s="180"/>
    </row>
    <row r="4365" spans="1:6" ht="15" customHeight="1">
      <c r="A4365" s="176"/>
      <c r="B4365" s="220"/>
      <c r="C4365" s="220"/>
      <c r="D4365" s="170"/>
      <c r="E4365" s="170"/>
      <c r="F4365" s="180"/>
    </row>
    <row r="4366" spans="1:6" ht="15" customHeight="1">
      <c r="A4366" s="178"/>
      <c r="B4366" s="221"/>
      <c r="C4366" s="221"/>
      <c r="D4366" s="170"/>
      <c r="E4366" s="170"/>
      <c r="F4366" s="180"/>
    </row>
    <row r="4367" spans="1:6" ht="15" customHeight="1">
      <c r="A4367" s="176"/>
      <c r="B4367" s="220"/>
      <c r="C4367" s="220"/>
      <c r="D4367" s="170"/>
      <c r="E4367" s="170"/>
      <c r="F4367" s="180"/>
    </row>
    <row r="4368" spans="1:6" ht="15" customHeight="1">
      <c r="A4368" s="178"/>
      <c r="B4368" s="221"/>
      <c r="C4368" s="221"/>
      <c r="D4368" s="170"/>
      <c r="E4368" s="170"/>
      <c r="F4368" s="180"/>
    </row>
    <row r="4369" spans="1:6" ht="15" customHeight="1">
      <c r="A4369" s="176"/>
      <c r="B4369" s="220"/>
      <c r="C4369" s="220"/>
      <c r="D4369" s="170"/>
      <c r="E4369" s="170"/>
      <c r="F4369" s="180"/>
    </row>
    <row r="4370" spans="1:6" ht="15" customHeight="1">
      <c r="A4370" s="178"/>
      <c r="B4370" s="221"/>
      <c r="C4370" s="221"/>
      <c r="D4370" s="170"/>
      <c r="E4370" s="170"/>
      <c r="F4370" s="180"/>
    </row>
    <row r="4371" spans="1:6" ht="15" customHeight="1">
      <c r="A4371" s="176"/>
      <c r="B4371" s="220"/>
      <c r="C4371" s="220"/>
      <c r="D4371" s="170"/>
      <c r="E4371" s="170"/>
      <c r="F4371" s="180"/>
    </row>
    <row r="4372" spans="1:6" ht="15" customHeight="1">
      <c r="A4372" s="178"/>
      <c r="B4372" s="221"/>
      <c r="C4372" s="221"/>
      <c r="D4372" s="170"/>
      <c r="E4372" s="170"/>
      <c r="F4372" s="180"/>
    </row>
    <row r="4373" spans="1:6" ht="15" customHeight="1">
      <c r="A4373" s="176"/>
      <c r="B4373" s="220"/>
      <c r="C4373" s="220"/>
      <c r="D4373" s="170"/>
      <c r="E4373" s="170"/>
      <c r="F4373" s="180"/>
    </row>
    <row r="4374" spans="1:6" ht="15" customHeight="1">
      <c r="A4374" s="178"/>
      <c r="B4374" s="221"/>
      <c r="C4374" s="221"/>
      <c r="D4374" s="170"/>
      <c r="E4374" s="170"/>
      <c r="F4374" s="180"/>
    </row>
    <row r="4375" spans="1:6" ht="15" customHeight="1">
      <c r="A4375" s="176"/>
      <c r="B4375" s="220"/>
      <c r="C4375" s="220"/>
      <c r="D4375" s="170"/>
      <c r="E4375" s="170"/>
      <c r="F4375" s="180"/>
    </row>
    <row r="4376" spans="1:6" ht="15" customHeight="1">
      <c r="A4376" s="178"/>
      <c r="B4376" s="221"/>
      <c r="C4376" s="221"/>
      <c r="D4376" s="170"/>
      <c r="E4376" s="170"/>
      <c r="F4376" s="180"/>
    </row>
    <row r="4377" spans="1:6" ht="15" customHeight="1">
      <c r="A4377" s="176"/>
      <c r="B4377" s="220"/>
      <c r="C4377" s="220"/>
      <c r="D4377" s="170"/>
      <c r="E4377" s="170"/>
      <c r="F4377" s="180"/>
    </row>
    <row r="4378" spans="1:6" ht="15" customHeight="1">
      <c r="A4378" s="178"/>
      <c r="B4378" s="221"/>
      <c r="C4378" s="221"/>
      <c r="D4378" s="170"/>
      <c r="E4378" s="170"/>
      <c r="F4378" s="180"/>
    </row>
    <row r="4379" spans="1:6" ht="15" customHeight="1">
      <c r="A4379" s="176"/>
      <c r="B4379" s="220"/>
      <c r="C4379" s="220"/>
      <c r="D4379" s="170"/>
      <c r="E4379" s="170"/>
      <c r="F4379" s="180"/>
    </row>
    <row r="4380" spans="1:6" ht="15" customHeight="1">
      <c r="A4380" s="178"/>
      <c r="B4380" s="221"/>
      <c r="C4380" s="221"/>
      <c r="D4380" s="170"/>
      <c r="E4380" s="170"/>
      <c r="F4380" s="180"/>
    </row>
    <row r="4381" spans="1:6" ht="15" customHeight="1">
      <c r="A4381" s="176"/>
      <c r="B4381" s="220"/>
      <c r="C4381" s="220"/>
      <c r="D4381" s="170"/>
      <c r="E4381" s="170"/>
      <c r="F4381" s="180"/>
    </row>
    <row r="4382" spans="1:6" ht="15" customHeight="1">
      <c r="A4382" s="178"/>
      <c r="B4382" s="221"/>
      <c r="C4382" s="221"/>
      <c r="D4382" s="170"/>
      <c r="E4382" s="170"/>
      <c r="F4382" s="180"/>
    </row>
    <row r="4383" spans="1:6" ht="15" customHeight="1">
      <c r="A4383" s="176"/>
      <c r="B4383" s="220"/>
      <c r="C4383" s="220"/>
      <c r="D4383" s="170"/>
      <c r="E4383" s="170"/>
      <c r="F4383" s="180"/>
    </row>
    <row r="4384" spans="1:6" ht="15" customHeight="1">
      <c r="A4384" s="178"/>
      <c r="B4384" s="221"/>
      <c r="C4384" s="221"/>
      <c r="D4384" s="170"/>
      <c r="E4384" s="170"/>
      <c r="F4384" s="180"/>
    </row>
    <row r="4385" spans="1:6" ht="15" customHeight="1">
      <c r="A4385" s="176"/>
      <c r="B4385" s="220"/>
      <c r="C4385" s="220"/>
      <c r="D4385" s="170"/>
      <c r="E4385" s="170"/>
      <c r="F4385" s="180"/>
    </row>
    <row r="4386" spans="1:6" ht="15" customHeight="1">
      <c r="A4386" s="178"/>
      <c r="B4386" s="221"/>
      <c r="C4386" s="221"/>
      <c r="D4386" s="170"/>
      <c r="E4386" s="170"/>
      <c r="F4386" s="180"/>
    </row>
    <row r="4387" spans="1:6" ht="15" customHeight="1">
      <c r="A4387" s="176"/>
      <c r="B4387" s="220"/>
      <c r="C4387" s="220"/>
      <c r="D4387" s="170"/>
      <c r="E4387" s="170"/>
      <c r="F4387" s="180"/>
    </row>
    <row r="4388" spans="1:6" ht="15" customHeight="1">
      <c r="A4388" s="178"/>
      <c r="B4388" s="221"/>
      <c r="C4388" s="221"/>
      <c r="D4388" s="170"/>
      <c r="E4388" s="170"/>
      <c r="F4388" s="180"/>
    </row>
    <row r="4389" spans="1:6" ht="15" customHeight="1">
      <c r="A4389" s="176"/>
      <c r="B4389" s="220"/>
      <c r="C4389" s="220"/>
      <c r="D4389" s="170"/>
      <c r="E4389" s="170"/>
      <c r="F4389" s="180"/>
    </row>
    <row r="4390" spans="1:6" ht="15" customHeight="1">
      <c r="A4390" s="178"/>
      <c r="B4390" s="221"/>
      <c r="C4390" s="221"/>
      <c r="D4390" s="170"/>
      <c r="E4390" s="170"/>
      <c r="F4390" s="180"/>
    </row>
    <row r="4393" spans="1:6" ht="15" customHeight="1">
      <c r="A4393" s="177"/>
      <c r="B4393" s="222"/>
      <c r="C4393" s="222"/>
    </row>
    <row r="4394" spans="1:6" ht="15" customHeight="1">
      <c r="A4394" s="179"/>
      <c r="B4394" s="223"/>
      <c r="C4394" s="223"/>
    </row>
    <row r="4395" spans="1:6" ht="15" customHeight="1">
      <c r="A4395" s="177"/>
      <c r="B4395" s="222"/>
      <c r="C4395" s="222"/>
    </row>
    <row r="4396" spans="1:6" ht="15" customHeight="1">
      <c r="A4396" s="179"/>
      <c r="B4396" s="223"/>
      <c r="C4396" s="223"/>
    </row>
    <row r="4397" spans="1:6" ht="15" customHeight="1">
      <c r="A4397" s="177"/>
      <c r="B4397" s="222"/>
      <c r="C4397" s="222"/>
    </row>
    <row r="4398" spans="1:6" ht="15" customHeight="1">
      <c r="A4398" s="179"/>
      <c r="B4398" s="223"/>
      <c r="C4398" s="223"/>
    </row>
    <row r="4399" spans="1:6" ht="15" customHeight="1">
      <c r="A4399" s="177"/>
      <c r="B4399" s="222"/>
      <c r="C4399" s="222"/>
    </row>
    <row r="4400" spans="1:6" ht="15" customHeight="1">
      <c r="A4400" s="179"/>
      <c r="B4400" s="223"/>
      <c r="C4400" s="223"/>
    </row>
    <row r="4401" spans="1:3" ht="15" customHeight="1">
      <c r="A4401" s="177"/>
      <c r="B4401" s="222"/>
      <c r="C4401" s="222"/>
    </row>
    <row r="4402" spans="1:3" ht="15" customHeight="1">
      <c r="A4402" s="179"/>
      <c r="B4402" s="223"/>
      <c r="C4402" s="223"/>
    </row>
    <row r="4403" spans="1:3" ht="15" customHeight="1">
      <c r="A4403" s="177"/>
      <c r="B4403" s="222"/>
      <c r="C4403" s="222"/>
    </row>
    <row r="4404" spans="1:3" ht="15" customHeight="1">
      <c r="A4404" s="179"/>
      <c r="B4404" s="223"/>
      <c r="C4404" s="223"/>
    </row>
    <row r="4405" spans="1:3" ht="15" customHeight="1">
      <c r="A4405" s="177"/>
      <c r="B4405" s="222"/>
      <c r="C4405" s="222"/>
    </row>
    <row r="4406" spans="1:3" ht="15" customHeight="1">
      <c r="A4406" s="179"/>
      <c r="B4406" s="223"/>
      <c r="C4406" s="223"/>
    </row>
    <row r="4407" spans="1:3" ht="15" customHeight="1">
      <c r="A4407" s="177"/>
      <c r="B4407" s="222"/>
      <c r="C4407" s="222"/>
    </row>
    <row r="4408" spans="1:3" ht="15" customHeight="1">
      <c r="A4408" s="179"/>
      <c r="B4408" s="223"/>
      <c r="C4408" s="223"/>
    </row>
    <row r="4409" spans="1:3" ht="15" customHeight="1">
      <c r="A4409" s="177"/>
      <c r="B4409" s="222"/>
      <c r="C4409" s="222"/>
    </row>
    <row r="4410" spans="1:3" ht="15" customHeight="1">
      <c r="A4410" s="179"/>
      <c r="B4410" s="223"/>
      <c r="C4410" s="223"/>
    </row>
    <row r="4411" spans="1:3" ht="15" customHeight="1">
      <c r="A4411" s="177"/>
      <c r="B4411" s="222"/>
      <c r="C4411" s="222"/>
    </row>
    <row r="4412" spans="1:3" ht="15" customHeight="1">
      <c r="A4412" s="179"/>
      <c r="B4412" s="223"/>
      <c r="C4412" s="223"/>
    </row>
    <row r="4413" spans="1:3" ht="15" customHeight="1">
      <c r="A4413" s="177"/>
      <c r="B4413" s="222"/>
      <c r="C4413" s="222"/>
    </row>
    <row r="4414" spans="1:3" ht="15" customHeight="1">
      <c r="A4414" s="179"/>
      <c r="B4414" s="223"/>
      <c r="C4414" s="223"/>
    </row>
    <row r="4415" spans="1:3" ht="15" customHeight="1">
      <c r="A4415" s="177"/>
      <c r="B4415" s="222"/>
      <c r="C4415" s="222"/>
    </row>
    <row r="4416" spans="1:3" ht="15" customHeight="1">
      <c r="A4416" s="179"/>
      <c r="B4416" s="223"/>
      <c r="C4416" s="223"/>
    </row>
    <row r="4417" spans="1:3" ht="15" customHeight="1">
      <c r="A4417" s="177"/>
      <c r="B4417" s="222"/>
      <c r="C4417" s="222"/>
    </row>
    <row r="4418" spans="1:3" ht="15" customHeight="1">
      <c r="A4418" s="179"/>
      <c r="B4418" s="223"/>
      <c r="C4418" s="223"/>
    </row>
    <row r="4419" spans="1:3" ht="15" customHeight="1">
      <c r="A4419" s="177"/>
      <c r="B4419" s="222"/>
      <c r="C4419" s="222"/>
    </row>
    <row r="4420" spans="1:3" ht="15" customHeight="1">
      <c r="A4420" s="179"/>
      <c r="B4420" s="223"/>
      <c r="C4420" s="223"/>
    </row>
    <row r="4421" spans="1:3" ht="15" customHeight="1">
      <c r="A4421" s="177"/>
      <c r="B4421" s="222"/>
      <c r="C4421" s="222"/>
    </row>
    <row r="4422" spans="1:3" ht="15" customHeight="1">
      <c r="A4422" s="179"/>
      <c r="B4422" s="223"/>
      <c r="C4422" s="223"/>
    </row>
    <row r="4423" spans="1:3" ht="15" customHeight="1">
      <c r="A4423" s="177"/>
      <c r="B4423" s="222"/>
      <c r="C4423" s="222"/>
    </row>
    <row r="4424" spans="1:3" ht="15" customHeight="1">
      <c r="A4424" s="179"/>
      <c r="B4424" s="223"/>
      <c r="C4424" s="223"/>
    </row>
    <row r="4425" spans="1:3" ht="15" customHeight="1">
      <c r="A4425" s="177"/>
      <c r="B4425" s="222"/>
      <c r="C4425" s="222"/>
    </row>
    <row r="4426" spans="1:3" ht="15" customHeight="1">
      <c r="A4426" s="179"/>
      <c r="B4426" s="223"/>
      <c r="C4426" s="223"/>
    </row>
    <row r="4427" spans="1:3" ht="15" customHeight="1">
      <c r="A4427" s="177"/>
      <c r="B4427" s="222"/>
      <c r="C4427" s="222"/>
    </row>
    <row r="4428" spans="1:3" ht="15" customHeight="1">
      <c r="A4428" s="179"/>
      <c r="B4428" s="223"/>
      <c r="C4428" s="223"/>
    </row>
    <row r="4429" spans="1:3" ht="15" customHeight="1">
      <c r="A4429" s="177"/>
      <c r="B4429" s="222"/>
      <c r="C4429" s="222"/>
    </row>
    <row r="4430" spans="1:3" ht="15" customHeight="1">
      <c r="A4430" s="179"/>
      <c r="B4430" s="223"/>
      <c r="C4430" s="223"/>
    </row>
    <row r="4431" spans="1:3" ht="15" customHeight="1">
      <c r="A4431" s="177"/>
      <c r="B4431" s="222"/>
      <c r="C4431" s="222"/>
    </row>
    <row r="4432" spans="1:3" ht="15" customHeight="1">
      <c r="A4432" s="179"/>
      <c r="B4432" s="223"/>
      <c r="C4432" s="223"/>
    </row>
    <row r="4433" spans="1:3" ht="15" customHeight="1">
      <c r="A4433" s="177"/>
      <c r="B4433" s="222"/>
      <c r="C4433" s="222"/>
    </row>
    <row r="4434" spans="1:3" ht="15" customHeight="1">
      <c r="A4434" s="179"/>
      <c r="B4434" s="223"/>
      <c r="C4434" s="223"/>
    </row>
    <row r="4435" spans="1:3" ht="15" customHeight="1">
      <c r="A4435" s="177"/>
      <c r="B4435" s="222"/>
      <c r="C4435" s="222"/>
    </row>
    <row r="4436" spans="1:3" ht="15" customHeight="1">
      <c r="A4436" s="179"/>
      <c r="B4436" s="223"/>
      <c r="C4436" s="223"/>
    </row>
    <row r="4437" spans="1:3" ht="15" customHeight="1">
      <c r="A4437" s="177"/>
      <c r="B4437" s="222"/>
      <c r="C4437" s="222"/>
    </row>
    <row r="4438" spans="1:3" ht="15" customHeight="1">
      <c r="A4438" s="179"/>
      <c r="B4438" s="223"/>
      <c r="C4438" s="223"/>
    </row>
    <row r="4439" spans="1:3" ht="15" customHeight="1">
      <c r="A4439" s="177"/>
      <c r="B4439" s="222"/>
      <c r="C4439" s="222"/>
    </row>
    <row r="4440" spans="1:3" ht="15" customHeight="1">
      <c r="A4440" s="179"/>
      <c r="B4440" s="223"/>
      <c r="C4440" s="223"/>
    </row>
    <row r="4441" spans="1:3" ht="15" customHeight="1">
      <c r="A4441" s="177"/>
      <c r="B4441" s="222"/>
      <c r="C4441" s="222"/>
    </row>
    <row r="4442" spans="1:3" ht="15" customHeight="1">
      <c r="A4442" s="179"/>
      <c r="B4442" s="223"/>
      <c r="C4442" s="223"/>
    </row>
    <row r="4443" spans="1:3" ht="15" customHeight="1">
      <c r="A4443" s="177"/>
      <c r="B4443" s="222"/>
      <c r="C4443" s="222"/>
    </row>
    <row r="4444" spans="1:3" ht="15" customHeight="1">
      <c r="A4444" s="179"/>
      <c r="B4444" s="223"/>
      <c r="C4444" s="223"/>
    </row>
    <row r="4445" spans="1:3" ht="15" customHeight="1">
      <c r="A4445" s="177"/>
      <c r="B4445" s="222"/>
      <c r="C4445" s="222"/>
    </row>
    <row r="4446" spans="1:3" ht="15" customHeight="1">
      <c r="A4446" s="179"/>
      <c r="B4446" s="223"/>
      <c r="C4446" s="223"/>
    </row>
    <row r="4447" spans="1:3" ht="15" customHeight="1">
      <c r="A4447" s="177"/>
      <c r="B4447" s="222"/>
      <c r="C4447" s="222"/>
    </row>
    <row r="4448" spans="1:3" ht="15" customHeight="1">
      <c r="A4448" s="179"/>
      <c r="B4448" s="223"/>
      <c r="C4448" s="223"/>
    </row>
    <row r="4449" spans="1:3" ht="15" customHeight="1">
      <c r="A4449" s="177"/>
      <c r="B4449" s="222"/>
      <c r="C4449" s="222"/>
    </row>
    <row r="4450" spans="1:3" ht="15" customHeight="1">
      <c r="A4450" s="179"/>
      <c r="B4450" s="223"/>
      <c r="C4450" s="223"/>
    </row>
    <row r="4451" spans="1:3" ht="15" customHeight="1">
      <c r="A4451" s="177"/>
      <c r="B4451" s="222"/>
      <c r="C4451" s="222"/>
    </row>
    <row r="4452" spans="1:3" ht="15" customHeight="1">
      <c r="A4452" s="179"/>
      <c r="B4452" s="223"/>
      <c r="C4452" s="223"/>
    </row>
    <row r="4453" spans="1:3" ht="15" customHeight="1">
      <c r="A4453" s="177"/>
      <c r="B4453" s="222"/>
      <c r="C4453" s="222"/>
    </row>
    <row r="4454" spans="1:3" ht="15" customHeight="1">
      <c r="A4454" s="179"/>
      <c r="B4454" s="223"/>
      <c r="C4454" s="223"/>
    </row>
    <row r="4455" spans="1:3" ht="15" customHeight="1">
      <c r="A4455" s="177"/>
      <c r="B4455" s="222"/>
      <c r="C4455" s="222"/>
    </row>
    <row r="4456" spans="1:3" ht="15" customHeight="1">
      <c r="A4456" s="179"/>
      <c r="B4456" s="223"/>
      <c r="C4456" s="223"/>
    </row>
    <row r="4457" spans="1:3" ht="15" customHeight="1">
      <c r="A4457" s="177"/>
      <c r="B4457" s="222"/>
      <c r="C4457" s="222"/>
    </row>
    <row r="4458" spans="1:3" ht="15" customHeight="1">
      <c r="A4458" s="179"/>
      <c r="B4458" s="223"/>
      <c r="C4458" s="223"/>
    </row>
    <row r="4459" spans="1:3" ht="15" customHeight="1">
      <c r="A4459" s="177"/>
      <c r="B4459" s="222"/>
      <c r="C4459" s="222"/>
    </row>
    <row r="4460" spans="1:3" ht="15" customHeight="1">
      <c r="A4460" s="179"/>
      <c r="B4460" s="223"/>
      <c r="C4460" s="223"/>
    </row>
    <row r="4461" spans="1:3" ht="15" customHeight="1">
      <c r="A4461" s="177"/>
      <c r="B4461" s="222"/>
      <c r="C4461" s="222"/>
    </row>
    <row r="4462" spans="1:3" ht="15" customHeight="1">
      <c r="A4462" s="179"/>
      <c r="B4462" s="223"/>
      <c r="C4462" s="223"/>
    </row>
    <row r="4463" spans="1:3" ht="15" customHeight="1">
      <c r="A4463" s="177"/>
      <c r="B4463" s="222"/>
      <c r="C4463" s="222"/>
    </row>
    <row r="4464" spans="1:3" ht="15" customHeight="1">
      <c r="A4464" s="179"/>
      <c r="B4464" s="223"/>
      <c r="C4464" s="223"/>
    </row>
    <row r="4465" spans="1:3" ht="15" customHeight="1">
      <c r="A4465" s="177"/>
      <c r="B4465" s="222"/>
      <c r="C4465" s="222"/>
    </row>
    <row r="4466" spans="1:3" ht="15" customHeight="1">
      <c r="A4466" s="179"/>
      <c r="B4466" s="223"/>
      <c r="C4466" s="223"/>
    </row>
    <row r="4467" spans="1:3" ht="15" customHeight="1">
      <c r="A4467" s="177"/>
      <c r="B4467" s="222"/>
      <c r="C4467" s="222"/>
    </row>
    <row r="4468" spans="1:3" ht="15" customHeight="1">
      <c r="A4468" s="179"/>
      <c r="B4468" s="223"/>
      <c r="C4468" s="223"/>
    </row>
    <row r="4469" spans="1:3" ht="15" customHeight="1">
      <c r="A4469" s="177"/>
      <c r="B4469" s="222"/>
      <c r="C4469" s="222"/>
    </row>
    <row r="4470" spans="1:3" ht="15" customHeight="1">
      <c r="A4470" s="179"/>
      <c r="B4470" s="223"/>
      <c r="C4470" s="223"/>
    </row>
    <row r="4471" spans="1:3" ht="15" customHeight="1">
      <c r="A4471" s="177"/>
      <c r="B4471" s="222"/>
      <c r="C4471" s="222"/>
    </row>
    <row r="4472" spans="1:3" ht="15" customHeight="1">
      <c r="A4472" s="179"/>
      <c r="B4472" s="223"/>
      <c r="C4472" s="223"/>
    </row>
    <row r="4473" spans="1:3" ht="15" customHeight="1">
      <c r="A4473" s="177"/>
      <c r="B4473" s="222"/>
      <c r="C4473" s="222"/>
    </row>
    <row r="4474" spans="1:3" ht="15" customHeight="1">
      <c r="A4474" s="179"/>
      <c r="B4474" s="223"/>
      <c r="C4474" s="223"/>
    </row>
    <row r="4475" spans="1:3" ht="15" customHeight="1">
      <c r="A4475" s="177"/>
      <c r="B4475" s="222"/>
      <c r="C4475" s="222"/>
    </row>
    <row r="4476" spans="1:3" ht="15" customHeight="1">
      <c r="A4476" s="179"/>
      <c r="B4476" s="223"/>
      <c r="C4476" s="223"/>
    </row>
    <row r="4477" spans="1:3" ht="15" customHeight="1">
      <c r="A4477" s="177"/>
      <c r="B4477" s="222"/>
      <c r="C4477" s="222"/>
    </row>
    <row r="4478" spans="1:3" ht="15" customHeight="1">
      <c r="A4478" s="179"/>
      <c r="B4478" s="223"/>
      <c r="C4478" s="223"/>
    </row>
    <row r="4479" spans="1:3" ht="15" customHeight="1">
      <c r="A4479" s="177"/>
      <c r="B4479" s="222"/>
      <c r="C4479" s="222"/>
    </row>
    <row r="4480" spans="1:3" ht="15" customHeight="1">
      <c r="A4480" s="179"/>
      <c r="B4480" s="223"/>
      <c r="C4480" s="223"/>
    </row>
    <row r="4481" spans="1:3" ht="15" customHeight="1">
      <c r="A4481" s="177"/>
      <c r="B4481" s="222"/>
      <c r="C4481" s="222"/>
    </row>
    <row r="4482" spans="1:3" ht="15" customHeight="1">
      <c r="A4482" s="179"/>
      <c r="B4482" s="223"/>
      <c r="C4482" s="223"/>
    </row>
    <row r="4483" spans="1:3" ht="15" customHeight="1">
      <c r="A4483" s="177"/>
      <c r="B4483" s="222"/>
      <c r="C4483" s="222"/>
    </row>
    <row r="4484" spans="1:3" ht="15" customHeight="1">
      <c r="A4484" s="179"/>
      <c r="B4484" s="223"/>
      <c r="C4484" s="223"/>
    </row>
    <row r="4485" spans="1:3" ht="15" customHeight="1">
      <c r="A4485" s="177"/>
      <c r="B4485" s="222"/>
      <c r="C4485" s="222"/>
    </row>
    <row r="4486" spans="1:3" ht="15" customHeight="1">
      <c r="A4486" s="179"/>
      <c r="B4486" s="223"/>
      <c r="C4486" s="223"/>
    </row>
    <row r="4487" spans="1:3" ht="15" customHeight="1">
      <c r="A4487" s="177"/>
      <c r="B4487" s="222"/>
      <c r="C4487" s="222"/>
    </row>
    <row r="4488" spans="1:3" ht="15" customHeight="1">
      <c r="A4488" s="179"/>
      <c r="B4488" s="223"/>
      <c r="C4488" s="223"/>
    </row>
    <row r="4489" spans="1:3" ht="15" customHeight="1">
      <c r="A4489" s="177"/>
      <c r="B4489" s="222"/>
      <c r="C4489" s="222"/>
    </row>
    <row r="4490" spans="1:3" ht="15" customHeight="1">
      <c r="A4490" s="179"/>
      <c r="B4490" s="223"/>
      <c r="C4490" s="223"/>
    </row>
    <row r="4491" spans="1:3" ht="15" customHeight="1">
      <c r="A4491" s="177"/>
      <c r="B4491" s="222"/>
      <c r="C4491" s="222"/>
    </row>
    <row r="4492" spans="1:3" ht="15" customHeight="1">
      <c r="A4492" s="179"/>
      <c r="B4492" s="223"/>
      <c r="C4492" s="223"/>
    </row>
    <row r="4493" spans="1:3" ht="15" customHeight="1">
      <c r="A4493" s="177"/>
      <c r="B4493" s="222"/>
      <c r="C4493" s="222"/>
    </row>
    <row r="4494" spans="1:3" ht="15" customHeight="1">
      <c r="A4494" s="179"/>
      <c r="B4494" s="223"/>
      <c r="C4494" s="223"/>
    </row>
    <row r="4495" spans="1:3" ht="15" customHeight="1">
      <c r="A4495" s="177"/>
      <c r="B4495" s="222"/>
      <c r="C4495" s="222"/>
    </row>
    <row r="4496" spans="1:3" ht="15" customHeight="1">
      <c r="A4496" s="179"/>
      <c r="B4496" s="223"/>
      <c r="C4496" s="223"/>
    </row>
    <row r="4497" spans="1:3" ht="15" customHeight="1">
      <c r="A4497" s="177"/>
      <c r="B4497" s="222"/>
      <c r="C4497" s="222"/>
    </row>
    <row r="4498" spans="1:3" ht="15" customHeight="1">
      <c r="A4498" s="179"/>
      <c r="B4498" s="223"/>
      <c r="C4498" s="223"/>
    </row>
    <row r="4499" spans="1:3" ht="15" customHeight="1">
      <c r="A4499" s="177"/>
      <c r="B4499" s="222"/>
      <c r="C4499" s="222"/>
    </row>
    <row r="4500" spans="1:3" ht="15" customHeight="1">
      <c r="A4500" s="179"/>
      <c r="B4500" s="223"/>
      <c r="C4500" s="223"/>
    </row>
    <row r="4501" spans="1:3" ht="15" customHeight="1">
      <c r="A4501" s="177"/>
      <c r="B4501" s="222"/>
      <c r="C4501" s="222"/>
    </row>
    <row r="4502" spans="1:3" ht="15" customHeight="1">
      <c r="A4502" s="179"/>
      <c r="B4502" s="223"/>
      <c r="C4502" s="223"/>
    </row>
    <row r="4503" spans="1:3" ht="15" customHeight="1">
      <c r="A4503" s="177"/>
      <c r="B4503" s="222"/>
      <c r="C4503" s="222"/>
    </row>
    <row r="4504" spans="1:3" ht="15" customHeight="1">
      <c r="A4504" s="179"/>
      <c r="B4504" s="223"/>
      <c r="C4504" s="223"/>
    </row>
    <row r="4505" spans="1:3" ht="15" customHeight="1">
      <c r="A4505" s="177"/>
      <c r="B4505" s="222"/>
      <c r="C4505" s="222"/>
    </row>
    <row r="4506" spans="1:3" ht="15" customHeight="1">
      <c r="A4506" s="179"/>
      <c r="B4506" s="223"/>
      <c r="C4506" s="223"/>
    </row>
    <row r="4507" spans="1:3" ht="15" customHeight="1">
      <c r="A4507" s="177"/>
      <c r="B4507" s="222"/>
      <c r="C4507" s="222"/>
    </row>
    <row r="4508" spans="1:3" ht="15" customHeight="1">
      <c r="A4508" s="179"/>
      <c r="B4508" s="223"/>
      <c r="C4508" s="223"/>
    </row>
    <row r="4509" spans="1:3" ht="15" customHeight="1">
      <c r="A4509" s="177"/>
      <c r="B4509" s="222"/>
      <c r="C4509" s="222"/>
    </row>
    <row r="4510" spans="1:3" ht="15" customHeight="1">
      <c r="A4510" s="179"/>
      <c r="B4510" s="223"/>
      <c r="C4510" s="223"/>
    </row>
    <row r="4511" spans="1:3" ht="15" customHeight="1">
      <c r="A4511" s="177"/>
      <c r="B4511" s="222"/>
      <c r="C4511" s="222"/>
    </row>
    <row r="4512" spans="1:3" ht="15" customHeight="1">
      <c r="A4512" s="179"/>
      <c r="B4512" s="223"/>
      <c r="C4512" s="223"/>
    </row>
    <row r="4513" spans="1:3" ht="15" customHeight="1">
      <c r="A4513" s="177"/>
      <c r="B4513" s="222"/>
      <c r="C4513" s="222"/>
    </row>
    <row r="4514" spans="1:3" ht="15" customHeight="1">
      <c r="A4514" s="179"/>
      <c r="B4514" s="223"/>
      <c r="C4514" s="223"/>
    </row>
    <row r="4515" spans="1:3" ht="15" customHeight="1">
      <c r="A4515" s="177"/>
      <c r="B4515" s="222"/>
      <c r="C4515" s="222"/>
    </row>
    <row r="4516" spans="1:3" ht="15" customHeight="1">
      <c r="A4516" s="179"/>
      <c r="B4516" s="223"/>
      <c r="C4516" s="223"/>
    </row>
    <row r="4517" spans="1:3" ht="15" customHeight="1">
      <c r="A4517" s="177"/>
      <c r="B4517" s="222"/>
      <c r="C4517" s="222"/>
    </row>
    <row r="4518" spans="1:3" ht="15" customHeight="1">
      <c r="A4518" s="179"/>
      <c r="B4518" s="223"/>
      <c r="C4518" s="223"/>
    </row>
    <row r="4519" spans="1:3" ht="15" customHeight="1">
      <c r="A4519" s="177"/>
      <c r="B4519" s="222"/>
      <c r="C4519" s="222"/>
    </row>
    <row r="4520" spans="1:3" ht="15" customHeight="1">
      <c r="A4520" s="179"/>
      <c r="B4520" s="223"/>
      <c r="C4520" s="223"/>
    </row>
    <row r="4521" spans="1:3" ht="15" customHeight="1">
      <c r="A4521" s="177"/>
      <c r="B4521" s="222"/>
      <c r="C4521" s="222"/>
    </row>
    <row r="4522" spans="1:3" ht="15" customHeight="1">
      <c r="A4522" s="179"/>
      <c r="B4522" s="223"/>
      <c r="C4522" s="223"/>
    </row>
    <row r="4523" spans="1:3" ht="15" customHeight="1">
      <c r="A4523" s="177"/>
      <c r="B4523" s="222"/>
      <c r="C4523" s="222"/>
    </row>
    <row r="4524" spans="1:3" ht="15" customHeight="1">
      <c r="A4524" s="179"/>
      <c r="B4524" s="223"/>
      <c r="C4524" s="223"/>
    </row>
    <row r="4525" spans="1:3" ht="15" customHeight="1">
      <c r="A4525" s="177"/>
      <c r="B4525" s="222"/>
      <c r="C4525" s="222"/>
    </row>
    <row r="4526" spans="1:3" ht="15" customHeight="1">
      <c r="A4526" s="179"/>
      <c r="B4526" s="223"/>
      <c r="C4526" s="223"/>
    </row>
    <row r="4527" spans="1:3" ht="15" customHeight="1">
      <c r="A4527" s="177"/>
      <c r="B4527" s="222"/>
      <c r="C4527" s="222"/>
    </row>
    <row r="4528" spans="1:3" ht="15" customHeight="1">
      <c r="A4528" s="179"/>
      <c r="B4528" s="223"/>
      <c r="C4528" s="223"/>
    </row>
    <row r="4529" spans="1:3" ht="15" customHeight="1">
      <c r="A4529" s="177"/>
      <c r="B4529" s="222"/>
      <c r="C4529" s="222"/>
    </row>
    <row r="4530" spans="1:3" ht="15" customHeight="1">
      <c r="A4530" s="179"/>
      <c r="B4530" s="223"/>
      <c r="C4530" s="223"/>
    </row>
    <row r="4531" spans="1:3" ht="15" customHeight="1">
      <c r="A4531" s="177"/>
      <c r="B4531" s="222"/>
      <c r="C4531" s="222"/>
    </row>
    <row r="4532" spans="1:3" ht="15" customHeight="1">
      <c r="A4532" s="179"/>
      <c r="B4532" s="223"/>
      <c r="C4532" s="223"/>
    </row>
    <row r="4533" spans="1:3" ht="15" customHeight="1">
      <c r="A4533" s="177"/>
      <c r="B4533" s="222"/>
      <c r="C4533" s="222"/>
    </row>
    <row r="4534" spans="1:3" ht="15" customHeight="1">
      <c r="A4534" s="179"/>
      <c r="B4534" s="223"/>
      <c r="C4534" s="223"/>
    </row>
    <row r="4535" spans="1:3" ht="15" customHeight="1">
      <c r="A4535" s="177"/>
      <c r="B4535" s="222"/>
      <c r="C4535" s="222"/>
    </row>
    <row r="4536" spans="1:3" ht="15" customHeight="1">
      <c r="A4536" s="179"/>
      <c r="B4536" s="223"/>
      <c r="C4536" s="223"/>
    </row>
    <row r="4537" spans="1:3" ht="15" customHeight="1">
      <c r="A4537" s="177"/>
      <c r="B4537" s="222"/>
      <c r="C4537" s="222"/>
    </row>
    <row r="4538" spans="1:3" ht="15" customHeight="1">
      <c r="A4538" s="179"/>
      <c r="B4538" s="223"/>
      <c r="C4538" s="223"/>
    </row>
    <row r="4539" spans="1:3" ht="15" customHeight="1">
      <c r="A4539" s="177"/>
      <c r="B4539" s="222"/>
      <c r="C4539" s="222"/>
    </row>
    <row r="4540" spans="1:3" ht="15" customHeight="1">
      <c r="A4540" s="179"/>
      <c r="B4540" s="223"/>
      <c r="C4540" s="223"/>
    </row>
    <row r="4541" spans="1:3" ht="15" customHeight="1">
      <c r="A4541" s="177"/>
      <c r="B4541" s="222"/>
      <c r="C4541" s="222"/>
    </row>
    <row r="4542" spans="1:3" ht="15" customHeight="1">
      <c r="A4542" s="179"/>
      <c r="B4542" s="223"/>
      <c r="C4542" s="223"/>
    </row>
    <row r="4543" spans="1:3" ht="15" customHeight="1">
      <c r="A4543" s="177"/>
      <c r="B4543" s="222"/>
      <c r="C4543" s="222"/>
    </row>
    <row r="4544" spans="1:3" ht="15" customHeight="1">
      <c r="A4544" s="179"/>
      <c r="B4544" s="223"/>
      <c r="C4544" s="223"/>
    </row>
    <row r="4545" spans="1:3" ht="15" customHeight="1">
      <c r="A4545" s="177"/>
      <c r="B4545" s="222"/>
      <c r="C4545" s="222"/>
    </row>
    <row r="4546" spans="1:3" ht="15" customHeight="1">
      <c r="A4546" s="179"/>
      <c r="B4546" s="223"/>
      <c r="C4546" s="223"/>
    </row>
    <row r="4547" spans="1:3" ht="15" customHeight="1">
      <c r="A4547" s="177"/>
      <c r="B4547" s="222"/>
      <c r="C4547" s="222"/>
    </row>
    <row r="4548" spans="1:3" ht="15" customHeight="1">
      <c r="A4548" s="179"/>
      <c r="B4548" s="223"/>
      <c r="C4548" s="223"/>
    </row>
    <row r="4549" spans="1:3" ht="15" customHeight="1">
      <c r="A4549" s="177"/>
      <c r="B4549" s="222"/>
      <c r="C4549" s="222"/>
    </row>
    <row r="4550" spans="1:3" ht="15" customHeight="1">
      <c r="A4550" s="179"/>
      <c r="B4550" s="223"/>
      <c r="C4550" s="223"/>
    </row>
    <row r="4551" spans="1:3" ht="15" customHeight="1">
      <c r="A4551" s="177"/>
      <c r="B4551" s="222"/>
      <c r="C4551" s="222"/>
    </row>
    <row r="4552" spans="1:3" ht="15" customHeight="1">
      <c r="A4552" s="179"/>
      <c r="B4552" s="223"/>
      <c r="C4552" s="223"/>
    </row>
    <row r="4553" spans="1:3" ht="15" customHeight="1">
      <c r="A4553" s="177"/>
      <c r="B4553" s="222"/>
      <c r="C4553" s="222"/>
    </row>
    <row r="4554" spans="1:3" ht="15" customHeight="1">
      <c r="A4554" s="179"/>
      <c r="B4554" s="223"/>
      <c r="C4554" s="223"/>
    </row>
    <row r="4555" spans="1:3" ht="15" customHeight="1">
      <c r="A4555" s="177"/>
      <c r="B4555" s="222"/>
      <c r="C4555" s="222"/>
    </row>
    <row r="4556" spans="1:3" ht="15" customHeight="1">
      <c r="A4556" s="179"/>
      <c r="B4556" s="223"/>
      <c r="C4556" s="223"/>
    </row>
    <row r="4557" spans="1:3" ht="15" customHeight="1">
      <c r="A4557" s="177"/>
      <c r="B4557" s="222"/>
      <c r="C4557" s="222"/>
    </row>
    <row r="4558" spans="1:3" ht="15" customHeight="1">
      <c r="A4558" s="179"/>
      <c r="B4558" s="223"/>
      <c r="C4558" s="223"/>
    </row>
    <row r="4559" spans="1:3" ht="15" customHeight="1">
      <c r="A4559" s="177"/>
      <c r="B4559" s="222"/>
      <c r="C4559" s="222"/>
    </row>
    <row r="4560" spans="1:3" ht="15" customHeight="1">
      <c r="A4560" s="179"/>
      <c r="B4560" s="223"/>
      <c r="C4560" s="223"/>
    </row>
    <row r="4561" spans="1:3" ht="15" customHeight="1">
      <c r="A4561" s="177"/>
      <c r="B4561" s="222"/>
      <c r="C4561" s="222"/>
    </row>
    <row r="4562" spans="1:3" ht="15" customHeight="1">
      <c r="A4562" s="179"/>
      <c r="B4562" s="223"/>
      <c r="C4562" s="223"/>
    </row>
    <row r="4563" spans="1:3" ht="15" customHeight="1">
      <c r="A4563" s="177"/>
      <c r="B4563" s="222"/>
      <c r="C4563" s="222"/>
    </row>
    <row r="4564" spans="1:3" ht="15" customHeight="1">
      <c r="A4564" s="179"/>
      <c r="B4564" s="223"/>
      <c r="C4564" s="223"/>
    </row>
    <row r="4565" spans="1:3" ht="15" customHeight="1">
      <c r="A4565" s="177"/>
      <c r="B4565" s="222"/>
      <c r="C4565" s="222"/>
    </row>
    <row r="4566" spans="1:3" ht="15" customHeight="1">
      <c r="A4566" s="179"/>
      <c r="B4566" s="223"/>
      <c r="C4566" s="223"/>
    </row>
    <row r="4567" spans="1:3" ht="15" customHeight="1">
      <c r="A4567" s="177"/>
      <c r="B4567" s="222"/>
      <c r="C4567" s="222"/>
    </row>
    <row r="4568" spans="1:3" ht="15" customHeight="1">
      <c r="A4568" s="179"/>
      <c r="B4568" s="223"/>
      <c r="C4568" s="223"/>
    </row>
    <row r="4569" spans="1:3" ht="15" customHeight="1">
      <c r="A4569" s="177"/>
      <c r="B4569" s="222"/>
      <c r="C4569" s="222"/>
    </row>
    <row r="4570" spans="1:3" ht="15" customHeight="1">
      <c r="A4570" s="179"/>
      <c r="B4570" s="223"/>
      <c r="C4570" s="223"/>
    </row>
    <row r="4571" spans="1:3" ht="15" customHeight="1">
      <c r="A4571" s="177"/>
      <c r="B4571" s="222"/>
      <c r="C4571" s="222"/>
    </row>
    <row r="4572" spans="1:3" ht="15" customHeight="1">
      <c r="A4572" s="179"/>
      <c r="B4572" s="223"/>
      <c r="C4572" s="223"/>
    </row>
    <row r="4573" spans="1:3" ht="15" customHeight="1">
      <c r="A4573" s="177"/>
      <c r="B4573" s="222"/>
      <c r="C4573" s="222"/>
    </row>
    <row r="4574" spans="1:3" ht="15" customHeight="1">
      <c r="A4574" s="179"/>
      <c r="B4574" s="223"/>
      <c r="C4574" s="223"/>
    </row>
    <row r="4575" spans="1:3" ht="15" customHeight="1">
      <c r="A4575" s="177"/>
      <c r="B4575" s="222"/>
      <c r="C4575" s="222"/>
    </row>
    <row r="4576" spans="1:3" ht="15" customHeight="1">
      <c r="A4576" s="179"/>
      <c r="B4576" s="223"/>
      <c r="C4576" s="223"/>
    </row>
    <row r="4577" spans="1:3" ht="15" customHeight="1">
      <c r="A4577" s="177"/>
      <c r="B4577" s="222"/>
      <c r="C4577" s="222"/>
    </row>
    <row r="4578" spans="1:3" ht="15" customHeight="1">
      <c r="A4578" s="179"/>
      <c r="B4578" s="223"/>
      <c r="C4578" s="223"/>
    </row>
    <row r="4579" spans="1:3" ht="15" customHeight="1">
      <c r="A4579" s="177"/>
      <c r="B4579" s="222"/>
      <c r="C4579" s="222"/>
    </row>
    <row r="4580" spans="1:3" ht="15" customHeight="1">
      <c r="A4580" s="179"/>
      <c r="B4580" s="223"/>
      <c r="C4580" s="223"/>
    </row>
    <row r="4581" spans="1:3" ht="15" customHeight="1">
      <c r="A4581" s="177"/>
      <c r="B4581" s="222"/>
      <c r="C4581" s="222"/>
    </row>
    <row r="4582" spans="1:3" ht="15" customHeight="1">
      <c r="A4582" s="179"/>
      <c r="B4582" s="223"/>
      <c r="C4582" s="223"/>
    </row>
    <row r="4583" spans="1:3" ht="15" customHeight="1">
      <c r="A4583" s="177"/>
      <c r="B4583" s="222"/>
      <c r="C4583" s="222"/>
    </row>
    <row r="4584" spans="1:3" ht="15" customHeight="1">
      <c r="A4584" s="179"/>
      <c r="B4584" s="223"/>
      <c r="C4584" s="223"/>
    </row>
    <row r="4585" spans="1:3" ht="15" customHeight="1">
      <c r="A4585" s="177"/>
      <c r="B4585" s="222"/>
      <c r="C4585" s="222"/>
    </row>
    <row r="4586" spans="1:3" ht="15" customHeight="1">
      <c r="A4586" s="179"/>
      <c r="B4586" s="223"/>
      <c r="C4586" s="223"/>
    </row>
    <row r="4587" spans="1:3" ht="15" customHeight="1">
      <c r="A4587" s="177"/>
      <c r="B4587" s="222"/>
      <c r="C4587" s="222"/>
    </row>
    <row r="4588" spans="1:3" ht="15" customHeight="1">
      <c r="A4588" s="179"/>
      <c r="B4588" s="223"/>
      <c r="C4588" s="223"/>
    </row>
    <row r="4589" spans="1:3" ht="15" customHeight="1">
      <c r="A4589" s="177"/>
      <c r="B4589" s="222"/>
      <c r="C4589" s="222"/>
    </row>
    <row r="4590" spans="1:3" ht="15" customHeight="1">
      <c r="A4590" s="179"/>
      <c r="B4590" s="223"/>
      <c r="C4590" s="223"/>
    </row>
    <row r="4591" spans="1:3" ht="15" customHeight="1">
      <c r="A4591" s="177"/>
      <c r="B4591" s="222"/>
      <c r="C4591" s="222"/>
    </row>
    <row r="4592" spans="1:3" ht="15" customHeight="1">
      <c r="A4592" s="179"/>
      <c r="B4592" s="223"/>
      <c r="C4592" s="223"/>
    </row>
    <row r="4593" spans="1:3" ht="15" customHeight="1">
      <c r="A4593" s="177"/>
      <c r="B4593" s="222"/>
      <c r="C4593" s="222"/>
    </row>
    <row r="4594" spans="1:3" ht="15" customHeight="1">
      <c r="A4594" s="179"/>
      <c r="B4594" s="223"/>
      <c r="C4594" s="223"/>
    </row>
    <row r="4595" spans="1:3" ht="15" customHeight="1">
      <c r="A4595" s="177"/>
      <c r="B4595" s="222"/>
      <c r="C4595" s="222"/>
    </row>
    <row r="4596" spans="1:3" ht="15" customHeight="1">
      <c r="A4596" s="179"/>
      <c r="B4596" s="223"/>
      <c r="C4596" s="223"/>
    </row>
    <row r="4597" spans="1:3" ht="15" customHeight="1">
      <c r="A4597" s="177"/>
      <c r="B4597" s="222"/>
      <c r="C4597" s="222"/>
    </row>
    <row r="4598" spans="1:3" ht="15" customHeight="1">
      <c r="A4598" s="179"/>
      <c r="B4598" s="223"/>
      <c r="C4598" s="223"/>
    </row>
    <row r="4599" spans="1:3" ht="15" customHeight="1">
      <c r="A4599" s="177"/>
      <c r="B4599" s="222"/>
      <c r="C4599" s="222"/>
    </row>
    <row r="4600" spans="1:3" ht="15" customHeight="1">
      <c r="A4600" s="179"/>
      <c r="B4600" s="223"/>
      <c r="C4600" s="223"/>
    </row>
    <row r="4601" spans="1:3" ht="15" customHeight="1">
      <c r="A4601" s="177"/>
      <c r="B4601" s="222"/>
      <c r="C4601" s="222"/>
    </row>
    <row r="4602" spans="1:3" ht="15" customHeight="1">
      <c r="A4602" s="179"/>
      <c r="B4602" s="223"/>
      <c r="C4602" s="223"/>
    </row>
    <row r="4603" spans="1:3" ht="15" customHeight="1">
      <c r="A4603" s="177"/>
      <c r="B4603" s="222"/>
      <c r="C4603" s="222"/>
    </row>
    <row r="4604" spans="1:3" ht="15" customHeight="1">
      <c r="A4604" s="179"/>
      <c r="B4604" s="223"/>
      <c r="C4604" s="223"/>
    </row>
    <row r="4605" spans="1:3" ht="15" customHeight="1">
      <c r="A4605" s="177"/>
      <c r="B4605" s="222"/>
      <c r="C4605" s="222"/>
    </row>
    <row r="4606" spans="1:3" ht="15" customHeight="1">
      <c r="A4606" s="179"/>
      <c r="B4606" s="223"/>
      <c r="C4606" s="223"/>
    </row>
    <row r="4607" spans="1:3" ht="15" customHeight="1">
      <c r="A4607" s="177"/>
      <c r="B4607" s="222"/>
      <c r="C4607" s="222"/>
    </row>
    <row r="4608" spans="1:3" ht="15" customHeight="1">
      <c r="A4608" s="179"/>
      <c r="B4608" s="223"/>
      <c r="C4608" s="223"/>
    </row>
    <row r="4609" spans="1:3" ht="15" customHeight="1">
      <c r="A4609" s="177"/>
      <c r="B4609" s="222"/>
      <c r="C4609" s="222"/>
    </row>
    <row r="4610" spans="1:3" ht="15" customHeight="1">
      <c r="A4610" s="179"/>
      <c r="B4610" s="223"/>
      <c r="C4610" s="223"/>
    </row>
    <row r="4611" spans="1:3" ht="15" customHeight="1">
      <c r="A4611" s="177"/>
      <c r="B4611" s="222"/>
      <c r="C4611" s="222"/>
    </row>
    <row r="4612" spans="1:3" ht="15" customHeight="1">
      <c r="A4612" s="179"/>
      <c r="B4612" s="223"/>
      <c r="C4612" s="223"/>
    </row>
    <row r="4613" spans="1:3" ht="15" customHeight="1">
      <c r="A4613" s="177"/>
      <c r="B4613" s="222"/>
      <c r="C4613" s="222"/>
    </row>
    <row r="4614" spans="1:3" ht="15" customHeight="1">
      <c r="A4614" s="179"/>
      <c r="B4614" s="223"/>
      <c r="C4614" s="223"/>
    </row>
    <row r="4615" spans="1:3" ht="15" customHeight="1">
      <c r="A4615" s="177"/>
      <c r="B4615" s="222"/>
      <c r="C4615" s="222"/>
    </row>
    <row r="4616" spans="1:3" ht="15" customHeight="1">
      <c r="A4616" s="179"/>
      <c r="B4616" s="223"/>
      <c r="C4616" s="223"/>
    </row>
    <row r="4617" spans="1:3" ht="15" customHeight="1">
      <c r="A4617" s="177"/>
      <c r="B4617" s="222"/>
      <c r="C4617" s="222"/>
    </row>
    <row r="4618" spans="1:3" ht="15" customHeight="1">
      <c r="A4618" s="179"/>
      <c r="B4618" s="223"/>
      <c r="C4618" s="223"/>
    </row>
    <row r="4619" spans="1:3" ht="15" customHeight="1">
      <c r="A4619" s="177"/>
      <c r="B4619" s="222"/>
      <c r="C4619" s="222"/>
    </row>
    <row r="4620" spans="1:3" ht="15" customHeight="1">
      <c r="A4620" s="179"/>
      <c r="B4620" s="223"/>
      <c r="C4620" s="223"/>
    </row>
    <row r="4621" spans="1:3" ht="15" customHeight="1">
      <c r="A4621" s="177"/>
      <c r="B4621" s="222"/>
      <c r="C4621" s="222"/>
    </row>
    <row r="4622" spans="1:3" ht="15" customHeight="1">
      <c r="A4622" s="179"/>
      <c r="B4622" s="223"/>
      <c r="C4622" s="223"/>
    </row>
    <row r="4623" spans="1:3" ht="15" customHeight="1">
      <c r="A4623" s="177"/>
      <c r="B4623" s="222"/>
      <c r="C4623" s="222"/>
    </row>
    <row r="4624" spans="1:3" ht="15" customHeight="1">
      <c r="A4624" s="179"/>
      <c r="B4624" s="223"/>
      <c r="C4624" s="223"/>
    </row>
    <row r="4625" spans="1:3" ht="15" customHeight="1">
      <c r="A4625" s="177"/>
      <c r="B4625" s="222"/>
      <c r="C4625" s="222"/>
    </row>
    <row r="4626" spans="1:3" ht="15" customHeight="1">
      <c r="A4626" s="179"/>
      <c r="B4626" s="223"/>
      <c r="C4626" s="223"/>
    </row>
    <row r="4627" spans="1:3" ht="15" customHeight="1">
      <c r="A4627" s="177"/>
      <c r="B4627" s="222"/>
      <c r="C4627" s="222"/>
    </row>
    <row r="4628" spans="1:3" ht="15" customHeight="1">
      <c r="A4628" s="179"/>
      <c r="B4628" s="223"/>
      <c r="C4628" s="223"/>
    </row>
    <row r="4629" spans="1:3" ht="15" customHeight="1">
      <c r="A4629" s="177"/>
      <c r="B4629" s="222"/>
      <c r="C4629" s="222"/>
    </row>
    <row r="4630" spans="1:3" ht="15" customHeight="1">
      <c r="A4630" s="179"/>
      <c r="B4630" s="223"/>
      <c r="C4630" s="223"/>
    </row>
    <row r="4631" spans="1:3" ht="15" customHeight="1">
      <c r="A4631" s="177"/>
      <c r="B4631" s="222"/>
      <c r="C4631" s="222"/>
    </row>
    <row r="4632" spans="1:3" ht="15" customHeight="1">
      <c r="A4632" s="179"/>
      <c r="B4632" s="223"/>
      <c r="C4632" s="223"/>
    </row>
    <row r="4633" spans="1:3" ht="15" customHeight="1">
      <c r="A4633" s="177"/>
      <c r="B4633" s="222"/>
      <c r="C4633" s="222"/>
    </row>
    <row r="4634" spans="1:3" ht="15" customHeight="1">
      <c r="A4634" s="179"/>
      <c r="B4634" s="223"/>
      <c r="C4634" s="223"/>
    </row>
    <row r="4635" spans="1:3" ht="15" customHeight="1">
      <c r="A4635" s="177"/>
      <c r="B4635" s="222"/>
      <c r="C4635" s="222"/>
    </row>
    <row r="4636" spans="1:3" ht="15" customHeight="1">
      <c r="A4636" s="179"/>
      <c r="B4636" s="223"/>
      <c r="C4636" s="223"/>
    </row>
    <row r="4637" spans="1:3" ht="15" customHeight="1">
      <c r="A4637" s="177"/>
      <c r="B4637" s="222"/>
      <c r="C4637" s="222"/>
    </row>
    <row r="4638" spans="1:3" ht="15" customHeight="1">
      <c r="A4638" s="179"/>
      <c r="B4638" s="223"/>
      <c r="C4638" s="223"/>
    </row>
    <row r="4639" spans="1:3" ht="15" customHeight="1">
      <c r="A4639" s="177"/>
      <c r="B4639" s="222"/>
      <c r="C4639" s="222"/>
    </row>
    <row r="4640" spans="1:3" ht="15" customHeight="1">
      <c r="A4640" s="179"/>
      <c r="B4640" s="223"/>
      <c r="C4640" s="223"/>
    </row>
    <row r="4641" spans="1:3" ht="15" customHeight="1">
      <c r="A4641" s="177"/>
      <c r="B4641" s="222"/>
      <c r="C4641" s="222"/>
    </row>
    <row r="4642" spans="1:3" ht="15" customHeight="1">
      <c r="A4642" s="179"/>
      <c r="B4642" s="223"/>
      <c r="C4642" s="223"/>
    </row>
    <row r="4643" spans="1:3" ht="15" customHeight="1">
      <c r="A4643" s="177"/>
      <c r="B4643" s="222"/>
      <c r="C4643" s="222"/>
    </row>
    <row r="4644" spans="1:3" ht="15" customHeight="1">
      <c r="A4644" s="179"/>
      <c r="B4644" s="223"/>
      <c r="C4644" s="223"/>
    </row>
    <row r="4645" spans="1:3" ht="15" customHeight="1">
      <c r="A4645" s="177"/>
      <c r="B4645" s="222"/>
      <c r="C4645" s="222"/>
    </row>
    <row r="4646" spans="1:3" ht="15" customHeight="1">
      <c r="A4646" s="179"/>
      <c r="B4646" s="223"/>
      <c r="C4646" s="223"/>
    </row>
    <row r="4647" spans="1:3" ht="15" customHeight="1">
      <c r="A4647" s="177"/>
      <c r="B4647" s="222"/>
      <c r="C4647" s="222"/>
    </row>
    <row r="4648" spans="1:3" ht="15" customHeight="1">
      <c r="A4648" s="179"/>
      <c r="B4648" s="223"/>
      <c r="C4648" s="223"/>
    </row>
    <row r="4649" spans="1:3" ht="15" customHeight="1">
      <c r="A4649" s="177"/>
      <c r="B4649" s="222"/>
      <c r="C4649" s="222"/>
    </row>
    <row r="4650" spans="1:3" ht="15" customHeight="1">
      <c r="A4650" s="179"/>
      <c r="B4650" s="223"/>
      <c r="C4650" s="223"/>
    </row>
    <row r="4651" spans="1:3" ht="15" customHeight="1">
      <c r="A4651" s="177"/>
      <c r="B4651" s="222"/>
      <c r="C4651" s="222"/>
    </row>
    <row r="4652" spans="1:3" ht="15" customHeight="1">
      <c r="A4652" s="179"/>
      <c r="B4652" s="223"/>
      <c r="C4652" s="223"/>
    </row>
    <row r="4653" spans="1:3" ht="15" customHeight="1">
      <c r="A4653" s="177"/>
      <c r="B4653" s="222"/>
      <c r="C4653" s="222"/>
    </row>
    <row r="4654" spans="1:3" ht="15" customHeight="1">
      <c r="A4654" s="179"/>
      <c r="B4654" s="223"/>
      <c r="C4654" s="223"/>
    </row>
    <row r="4655" spans="1:3" ht="15" customHeight="1">
      <c r="A4655" s="177"/>
      <c r="B4655" s="222"/>
      <c r="C4655" s="222"/>
    </row>
    <row r="4656" spans="1:3" ht="15" customHeight="1">
      <c r="A4656" s="179"/>
      <c r="B4656" s="223"/>
      <c r="C4656" s="223"/>
    </row>
    <row r="4657" spans="1:3" ht="15" customHeight="1">
      <c r="A4657" s="177"/>
      <c r="B4657" s="222"/>
      <c r="C4657" s="222"/>
    </row>
    <row r="4658" spans="1:3" ht="15" customHeight="1">
      <c r="A4658" s="179"/>
      <c r="B4658" s="223"/>
      <c r="C4658" s="223"/>
    </row>
    <row r="4659" spans="1:3" ht="15" customHeight="1">
      <c r="A4659" s="177"/>
      <c r="B4659" s="222"/>
      <c r="C4659" s="222"/>
    </row>
    <row r="4660" spans="1:3" ht="15" customHeight="1">
      <c r="A4660" s="179"/>
      <c r="B4660" s="223"/>
      <c r="C4660" s="223"/>
    </row>
    <row r="4661" spans="1:3" ht="15" customHeight="1">
      <c r="A4661" s="177"/>
      <c r="B4661" s="222"/>
      <c r="C4661" s="222"/>
    </row>
    <row r="4662" spans="1:3" ht="15" customHeight="1">
      <c r="A4662" s="179"/>
      <c r="B4662" s="223"/>
      <c r="C4662" s="223"/>
    </row>
    <row r="4663" spans="1:3" ht="15" customHeight="1">
      <c r="A4663" s="177"/>
      <c r="B4663" s="222"/>
      <c r="C4663" s="222"/>
    </row>
    <row r="4664" spans="1:3" ht="15" customHeight="1">
      <c r="A4664" s="179"/>
      <c r="B4664" s="223"/>
      <c r="C4664" s="223"/>
    </row>
    <row r="4665" spans="1:3" ht="15" customHeight="1">
      <c r="A4665" s="177"/>
      <c r="B4665" s="222"/>
      <c r="C4665" s="222"/>
    </row>
    <row r="4666" spans="1:3" ht="15" customHeight="1">
      <c r="A4666" s="179"/>
      <c r="B4666" s="223"/>
      <c r="C4666" s="223"/>
    </row>
    <row r="4667" spans="1:3" ht="15" customHeight="1">
      <c r="A4667" s="177"/>
      <c r="B4667" s="222"/>
      <c r="C4667" s="222"/>
    </row>
    <row r="4668" spans="1:3" ht="15" customHeight="1">
      <c r="A4668" s="179"/>
      <c r="B4668" s="223"/>
      <c r="C4668" s="223"/>
    </row>
    <row r="4669" spans="1:3" ht="15" customHeight="1">
      <c r="A4669" s="177"/>
      <c r="B4669" s="222"/>
      <c r="C4669" s="222"/>
    </row>
    <row r="4670" spans="1:3" ht="15" customHeight="1">
      <c r="A4670" s="179"/>
      <c r="B4670" s="223"/>
      <c r="C4670" s="223"/>
    </row>
    <row r="4671" spans="1:3" ht="15" customHeight="1">
      <c r="A4671" s="177"/>
      <c r="B4671" s="222"/>
      <c r="C4671" s="222"/>
    </row>
    <row r="4672" spans="1:3" ht="15" customHeight="1">
      <c r="A4672" s="179"/>
      <c r="B4672" s="223"/>
      <c r="C4672" s="223"/>
    </row>
    <row r="4673" spans="1:3" ht="15" customHeight="1">
      <c r="A4673" s="177"/>
      <c r="B4673" s="222"/>
      <c r="C4673" s="222"/>
    </row>
    <row r="4674" spans="1:3" ht="15" customHeight="1">
      <c r="A4674" s="179"/>
      <c r="B4674" s="223"/>
      <c r="C4674" s="223"/>
    </row>
    <row r="4675" spans="1:3" ht="15" customHeight="1">
      <c r="A4675" s="177"/>
      <c r="B4675" s="222"/>
      <c r="C4675" s="222"/>
    </row>
    <row r="4676" spans="1:3" ht="15" customHeight="1">
      <c r="A4676" s="179"/>
      <c r="B4676" s="223"/>
      <c r="C4676" s="223"/>
    </row>
    <row r="4677" spans="1:3" ht="15" customHeight="1">
      <c r="A4677" s="177"/>
      <c r="B4677" s="222"/>
      <c r="C4677" s="222"/>
    </row>
    <row r="4678" spans="1:3" ht="15" customHeight="1">
      <c r="A4678" s="179"/>
      <c r="B4678" s="223"/>
      <c r="C4678" s="223"/>
    </row>
    <row r="4679" spans="1:3" ht="15" customHeight="1">
      <c r="A4679" s="177"/>
      <c r="B4679" s="222"/>
      <c r="C4679" s="222"/>
    </row>
    <row r="4680" spans="1:3" ht="15" customHeight="1">
      <c r="A4680" s="179"/>
      <c r="B4680" s="223"/>
      <c r="C4680" s="223"/>
    </row>
    <row r="4681" spans="1:3" ht="15" customHeight="1">
      <c r="A4681" s="177"/>
      <c r="B4681" s="222"/>
      <c r="C4681" s="222"/>
    </row>
    <row r="4682" spans="1:3" ht="15" customHeight="1">
      <c r="A4682" s="179"/>
      <c r="B4682" s="223"/>
      <c r="C4682" s="223"/>
    </row>
    <row r="4683" spans="1:3" ht="15" customHeight="1">
      <c r="A4683" s="177"/>
      <c r="B4683" s="222"/>
      <c r="C4683" s="222"/>
    </row>
    <row r="4684" spans="1:3" ht="15" customHeight="1">
      <c r="A4684" s="179"/>
      <c r="B4684" s="223"/>
      <c r="C4684" s="223"/>
    </row>
    <row r="4685" spans="1:3" ht="15" customHeight="1">
      <c r="A4685" s="177"/>
      <c r="B4685" s="222"/>
      <c r="C4685" s="222"/>
    </row>
    <row r="4686" spans="1:3" ht="15" customHeight="1">
      <c r="A4686" s="179"/>
      <c r="B4686" s="223"/>
      <c r="C4686" s="223"/>
    </row>
    <row r="4687" spans="1:3" ht="15" customHeight="1">
      <c r="A4687" s="177"/>
      <c r="B4687" s="222"/>
      <c r="C4687" s="222"/>
    </row>
    <row r="4688" spans="1:3" ht="15" customHeight="1">
      <c r="A4688" s="179"/>
      <c r="B4688" s="223"/>
      <c r="C4688" s="223"/>
    </row>
    <row r="4689" spans="1:3" ht="15" customHeight="1">
      <c r="A4689" s="177"/>
      <c r="B4689" s="222"/>
      <c r="C4689" s="222"/>
    </row>
    <row r="4690" spans="1:3" ht="15" customHeight="1">
      <c r="A4690" s="179"/>
      <c r="B4690" s="223"/>
      <c r="C4690" s="223"/>
    </row>
    <row r="4691" spans="1:3" ht="15" customHeight="1">
      <c r="A4691" s="177"/>
      <c r="B4691" s="222"/>
      <c r="C4691" s="222"/>
    </row>
    <row r="4692" spans="1:3" ht="15" customHeight="1">
      <c r="A4692" s="179"/>
      <c r="B4692" s="223"/>
      <c r="C4692" s="223"/>
    </row>
    <row r="4693" spans="1:3" ht="15" customHeight="1">
      <c r="A4693" s="177"/>
      <c r="B4693" s="222"/>
      <c r="C4693" s="222"/>
    </row>
    <row r="4694" spans="1:3" ht="15" customHeight="1">
      <c r="A4694" s="179"/>
      <c r="B4694" s="223"/>
      <c r="C4694" s="223"/>
    </row>
    <row r="4695" spans="1:3" ht="15" customHeight="1">
      <c r="A4695" s="177"/>
      <c r="B4695" s="222"/>
      <c r="C4695" s="222"/>
    </row>
    <row r="4696" spans="1:3" ht="15" customHeight="1">
      <c r="A4696" s="179"/>
      <c r="B4696" s="223"/>
      <c r="C4696" s="223"/>
    </row>
    <row r="4697" spans="1:3" ht="15" customHeight="1">
      <c r="A4697" s="177"/>
      <c r="B4697" s="222"/>
      <c r="C4697" s="222"/>
    </row>
    <row r="4698" spans="1:3" ht="15" customHeight="1">
      <c r="A4698" s="179"/>
      <c r="B4698" s="223"/>
      <c r="C4698" s="223"/>
    </row>
    <row r="4699" spans="1:3" ht="15" customHeight="1">
      <c r="A4699" s="177"/>
      <c r="B4699" s="222"/>
      <c r="C4699" s="222"/>
    </row>
    <row r="4700" spans="1:3" ht="15" customHeight="1">
      <c r="A4700" s="179"/>
      <c r="B4700" s="223"/>
      <c r="C4700" s="223"/>
    </row>
    <row r="4701" spans="1:3" ht="15" customHeight="1">
      <c r="A4701" s="177"/>
      <c r="B4701" s="222"/>
      <c r="C4701" s="222"/>
    </row>
    <row r="4702" spans="1:3" ht="15" customHeight="1">
      <c r="A4702" s="179"/>
      <c r="B4702" s="223"/>
      <c r="C4702" s="223"/>
    </row>
    <row r="4703" spans="1:3" ht="15" customHeight="1">
      <c r="A4703" s="177"/>
      <c r="B4703" s="222"/>
      <c r="C4703" s="222"/>
    </row>
    <row r="4704" spans="1:3" ht="15" customHeight="1">
      <c r="A4704" s="179"/>
      <c r="B4704" s="223"/>
      <c r="C4704" s="223"/>
    </row>
    <row r="4705" spans="1:3" ht="15" customHeight="1">
      <c r="A4705" s="177"/>
      <c r="B4705" s="222"/>
      <c r="C4705" s="222"/>
    </row>
    <row r="4706" spans="1:3" ht="15" customHeight="1">
      <c r="A4706" s="179"/>
      <c r="B4706" s="223"/>
      <c r="C4706" s="223"/>
    </row>
    <row r="4707" spans="1:3" ht="15" customHeight="1">
      <c r="A4707" s="177"/>
      <c r="B4707" s="222"/>
      <c r="C4707" s="222"/>
    </row>
    <row r="4708" spans="1:3" ht="15" customHeight="1">
      <c r="A4708" s="179"/>
      <c r="B4708" s="223"/>
      <c r="C4708" s="223"/>
    </row>
    <row r="4709" spans="1:3" ht="15" customHeight="1">
      <c r="A4709" s="177"/>
      <c r="B4709" s="222"/>
      <c r="C4709" s="222"/>
    </row>
    <row r="4710" spans="1:3" ht="15" customHeight="1">
      <c r="A4710" s="179"/>
      <c r="B4710" s="223"/>
      <c r="C4710" s="223"/>
    </row>
    <row r="4711" spans="1:3" ht="15" customHeight="1">
      <c r="A4711" s="177"/>
      <c r="B4711" s="222"/>
      <c r="C4711" s="222"/>
    </row>
    <row r="4712" spans="1:3" ht="15" customHeight="1">
      <c r="A4712" s="179"/>
      <c r="B4712" s="223"/>
      <c r="C4712" s="223"/>
    </row>
    <row r="4713" spans="1:3" ht="15" customHeight="1">
      <c r="A4713" s="177"/>
      <c r="B4713" s="222"/>
      <c r="C4713" s="222"/>
    </row>
    <row r="4714" spans="1:3" ht="15" customHeight="1">
      <c r="A4714" s="179"/>
      <c r="B4714" s="223"/>
      <c r="C4714" s="223"/>
    </row>
    <row r="4715" spans="1:3" ht="15" customHeight="1">
      <c r="A4715" s="177"/>
      <c r="B4715" s="222"/>
      <c r="C4715" s="222"/>
    </row>
    <row r="4716" spans="1:3" ht="15" customHeight="1">
      <c r="A4716" s="179"/>
      <c r="B4716" s="223"/>
      <c r="C4716" s="223"/>
    </row>
    <row r="4717" spans="1:3" ht="15" customHeight="1">
      <c r="A4717" s="177"/>
      <c r="B4717" s="222"/>
      <c r="C4717" s="222"/>
    </row>
    <row r="4718" spans="1:3" ht="15" customHeight="1">
      <c r="A4718" s="179"/>
      <c r="B4718" s="223"/>
      <c r="C4718" s="223"/>
    </row>
    <row r="4719" spans="1:3" ht="15" customHeight="1">
      <c r="A4719" s="177"/>
      <c r="B4719" s="222"/>
      <c r="C4719" s="222"/>
    </row>
    <row r="4720" spans="1:3" ht="15" customHeight="1">
      <c r="A4720" s="179"/>
      <c r="B4720" s="223"/>
      <c r="C4720" s="223"/>
    </row>
    <row r="4721" spans="1:3" ht="15" customHeight="1">
      <c r="A4721" s="177"/>
      <c r="B4721" s="222"/>
      <c r="C4721" s="222"/>
    </row>
    <row r="4722" spans="1:3" ht="15" customHeight="1">
      <c r="A4722" s="179"/>
      <c r="B4722" s="223"/>
      <c r="C4722" s="223"/>
    </row>
    <row r="4723" spans="1:3" ht="15" customHeight="1">
      <c r="A4723" s="177"/>
      <c r="B4723" s="222"/>
      <c r="C4723" s="222"/>
    </row>
    <row r="4724" spans="1:3" ht="15" customHeight="1">
      <c r="A4724" s="179"/>
      <c r="B4724" s="223"/>
      <c r="C4724" s="223"/>
    </row>
    <row r="4725" spans="1:3" ht="15" customHeight="1">
      <c r="A4725" s="177"/>
      <c r="B4725" s="222"/>
      <c r="C4725" s="222"/>
    </row>
    <row r="4726" spans="1:3" ht="15" customHeight="1">
      <c r="A4726" s="179"/>
      <c r="B4726" s="223"/>
      <c r="C4726" s="223"/>
    </row>
    <row r="4727" spans="1:3" ht="15" customHeight="1">
      <c r="A4727" s="177"/>
      <c r="B4727" s="222"/>
      <c r="C4727" s="222"/>
    </row>
    <row r="4728" spans="1:3" ht="15" customHeight="1">
      <c r="A4728" s="179"/>
      <c r="B4728" s="223"/>
      <c r="C4728" s="223"/>
    </row>
    <row r="4729" spans="1:3" ht="15" customHeight="1">
      <c r="A4729" s="177"/>
      <c r="B4729" s="222"/>
      <c r="C4729" s="222"/>
    </row>
    <row r="4730" spans="1:3" ht="15" customHeight="1">
      <c r="A4730" s="179"/>
      <c r="B4730" s="223"/>
      <c r="C4730" s="223"/>
    </row>
    <row r="4731" spans="1:3" ht="15" customHeight="1">
      <c r="A4731" s="177"/>
      <c r="B4731" s="222"/>
      <c r="C4731" s="222"/>
    </row>
    <row r="4732" spans="1:3" ht="15" customHeight="1">
      <c r="A4732" s="179"/>
      <c r="B4732" s="223"/>
      <c r="C4732" s="223"/>
    </row>
    <row r="4733" spans="1:3" ht="15" customHeight="1">
      <c r="A4733" s="177"/>
      <c r="B4733" s="222"/>
      <c r="C4733" s="222"/>
    </row>
    <row r="4734" spans="1:3" ht="15" customHeight="1">
      <c r="A4734" s="179"/>
      <c r="B4734" s="223"/>
      <c r="C4734" s="223"/>
    </row>
    <row r="4735" spans="1:3" ht="15" customHeight="1">
      <c r="A4735" s="177"/>
      <c r="B4735" s="222"/>
      <c r="C4735" s="222"/>
    </row>
    <row r="4736" spans="1:3" ht="15" customHeight="1">
      <c r="A4736" s="179"/>
      <c r="B4736" s="223"/>
      <c r="C4736" s="223"/>
    </row>
    <row r="4737" spans="1:3" ht="15" customHeight="1">
      <c r="A4737" s="177"/>
      <c r="B4737" s="222"/>
      <c r="C4737" s="222"/>
    </row>
    <row r="4738" spans="1:3" ht="15" customHeight="1">
      <c r="A4738" s="179"/>
      <c r="B4738" s="223"/>
      <c r="C4738" s="223"/>
    </row>
    <row r="4739" spans="1:3" ht="15" customHeight="1">
      <c r="A4739" s="177"/>
      <c r="B4739" s="222"/>
      <c r="C4739" s="222"/>
    </row>
    <row r="4740" spans="1:3" ht="15" customHeight="1">
      <c r="A4740" s="179"/>
      <c r="B4740" s="223"/>
      <c r="C4740" s="223"/>
    </row>
    <row r="4741" spans="1:3" ht="15" customHeight="1">
      <c r="A4741" s="177"/>
      <c r="B4741" s="222"/>
      <c r="C4741" s="222"/>
    </row>
    <row r="4742" spans="1:3" ht="15" customHeight="1">
      <c r="A4742" s="179"/>
      <c r="B4742" s="223"/>
      <c r="C4742" s="223"/>
    </row>
    <row r="4743" spans="1:3" ht="15" customHeight="1">
      <c r="A4743" s="177"/>
      <c r="B4743" s="222"/>
      <c r="C4743" s="222"/>
    </row>
    <row r="4744" spans="1:3" ht="15" customHeight="1">
      <c r="A4744" s="179"/>
      <c r="B4744" s="223"/>
      <c r="C4744" s="223"/>
    </row>
    <row r="4745" spans="1:3" ht="15" customHeight="1">
      <c r="A4745" s="177"/>
      <c r="B4745" s="222"/>
      <c r="C4745" s="222"/>
    </row>
    <row r="4746" spans="1:3" ht="15" customHeight="1">
      <c r="A4746" s="179"/>
      <c r="B4746" s="223"/>
      <c r="C4746" s="223"/>
    </row>
    <row r="4747" spans="1:3" ht="15" customHeight="1">
      <c r="A4747" s="177"/>
      <c r="B4747" s="222"/>
      <c r="C4747" s="222"/>
    </row>
    <row r="4748" spans="1:3" ht="15" customHeight="1">
      <c r="A4748" s="179"/>
      <c r="B4748" s="223"/>
      <c r="C4748" s="223"/>
    </row>
    <row r="4749" spans="1:3" ht="15" customHeight="1">
      <c r="A4749" s="177"/>
      <c r="B4749" s="222"/>
      <c r="C4749" s="222"/>
    </row>
    <row r="4750" spans="1:3" ht="15" customHeight="1">
      <c r="A4750" s="179"/>
      <c r="B4750" s="223"/>
      <c r="C4750" s="223"/>
    </row>
    <row r="4751" spans="1:3" ht="15" customHeight="1">
      <c r="A4751" s="177"/>
      <c r="B4751" s="222"/>
      <c r="C4751" s="222"/>
    </row>
    <row r="4752" spans="1:3" ht="15" customHeight="1">
      <c r="A4752" s="179"/>
      <c r="B4752" s="223"/>
      <c r="C4752" s="223"/>
    </row>
    <row r="4753" spans="1:3" ht="15" customHeight="1">
      <c r="A4753" s="177"/>
      <c r="B4753" s="222"/>
      <c r="C4753" s="222"/>
    </row>
    <row r="4754" spans="1:3" ht="15" customHeight="1">
      <c r="A4754" s="179"/>
      <c r="B4754" s="223"/>
      <c r="C4754" s="223"/>
    </row>
    <row r="4755" spans="1:3" ht="15" customHeight="1">
      <c r="A4755" s="177"/>
      <c r="B4755" s="222"/>
      <c r="C4755" s="222"/>
    </row>
    <row r="4756" spans="1:3" ht="15" customHeight="1">
      <c r="A4756" s="179"/>
      <c r="B4756" s="223"/>
      <c r="C4756" s="223"/>
    </row>
    <row r="4757" spans="1:3" ht="15" customHeight="1">
      <c r="A4757" s="177"/>
      <c r="B4757" s="222"/>
      <c r="C4757" s="222"/>
    </row>
    <row r="4758" spans="1:3" ht="15" customHeight="1">
      <c r="A4758" s="179"/>
      <c r="B4758" s="223"/>
      <c r="C4758" s="223"/>
    </row>
    <row r="4759" spans="1:3" ht="15" customHeight="1">
      <c r="A4759" s="177"/>
      <c r="B4759" s="222"/>
      <c r="C4759" s="222"/>
    </row>
    <row r="4760" spans="1:3" ht="15" customHeight="1">
      <c r="A4760" s="179"/>
      <c r="B4760" s="223"/>
      <c r="C4760" s="223"/>
    </row>
    <row r="4761" spans="1:3" ht="15" customHeight="1">
      <c r="A4761" s="177"/>
      <c r="B4761" s="222"/>
      <c r="C4761" s="222"/>
    </row>
    <row r="4762" spans="1:3" ht="15" customHeight="1">
      <c r="A4762" s="179"/>
      <c r="B4762" s="223"/>
      <c r="C4762" s="223"/>
    </row>
    <row r="4763" spans="1:3" ht="15" customHeight="1">
      <c r="A4763" s="177"/>
      <c r="B4763" s="222"/>
      <c r="C4763" s="222"/>
    </row>
    <row r="4764" spans="1:3" ht="15" customHeight="1">
      <c r="A4764" s="179"/>
      <c r="B4764" s="223"/>
      <c r="C4764" s="223"/>
    </row>
    <row r="4765" spans="1:3" ht="15" customHeight="1">
      <c r="A4765" s="177"/>
      <c r="B4765" s="222"/>
      <c r="C4765" s="222"/>
    </row>
    <row r="4766" spans="1:3" ht="15" customHeight="1">
      <c r="A4766" s="179"/>
      <c r="B4766" s="223"/>
      <c r="C4766" s="223"/>
    </row>
    <row r="4767" spans="1:3" ht="15" customHeight="1">
      <c r="A4767" s="177"/>
      <c r="B4767" s="222"/>
      <c r="C4767" s="222"/>
    </row>
    <row r="4768" spans="1:3" ht="15" customHeight="1">
      <c r="A4768" s="179"/>
      <c r="B4768" s="223"/>
      <c r="C4768" s="223"/>
    </row>
    <row r="4769" spans="1:3" ht="15" customHeight="1">
      <c r="A4769" s="177"/>
      <c r="B4769" s="222"/>
      <c r="C4769" s="222"/>
    </row>
    <row r="4770" spans="1:3" ht="15" customHeight="1">
      <c r="A4770" s="179"/>
      <c r="B4770" s="223"/>
      <c r="C4770" s="223"/>
    </row>
    <row r="4771" spans="1:3" ht="15" customHeight="1">
      <c r="A4771" s="177"/>
      <c r="B4771" s="222"/>
      <c r="C4771" s="222"/>
    </row>
    <row r="4772" spans="1:3" ht="15" customHeight="1">
      <c r="A4772" s="179"/>
      <c r="B4772" s="223"/>
      <c r="C4772" s="223"/>
    </row>
    <row r="4773" spans="1:3" ht="15" customHeight="1">
      <c r="A4773" s="177"/>
      <c r="B4773" s="222"/>
      <c r="C4773" s="222"/>
    </row>
    <row r="4774" spans="1:3" ht="15" customHeight="1">
      <c r="A4774" s="179"/>
      <c r="B4774" s="223"/>
      <c r="C4774" s="223"/>
    </row>
    <row r="4775" spans="1:3" ht="15" customHeight="1">
      <c r="A4775" s="177"/>
      <c r="B4775" s="222"/>
      <c r="C4775" s="222"/>
    </row>
    <row r="4776" spans="1:3" ht="15" customHeight="1">
      <c r="A4776" s="179"/>
      <c r="B4776" s="223"/>
      <c r="C4776" s="223"/>
    </row>
    <row r="4777" spans="1:3" ht="15" customHeight="1">
      <c r="A4777" s="177"/>
      <c r="B4777" s="222"/>
      <c r="C4777" s="222"/>
    </row>
    <row r="4778" spans="1:3" ht="15" customHeight="1">
      <c r="A4778" s="179"/>
      <c r="B4778" s="223"/>
      <c r="C4778" s="223"/>
    </row>
    <row r="4779" spans="1:3" ht="15" customHeight="1">
      <c r="A4779" s="177"/>
      <c r="B4779" s="222"/>
      <c r="C4779" s="222"/>
    </row>
    <row r="4780" spans="1:3" ht="15" customHeight="1">
      <c r="A4780" s="179"/>
      <c r="B4780" s="223"/>
      <c r="C4780" s="223"/>
    </row>
    <row r="4781" spans="1:3" ht="15" customHeight="1">
      <c r="A4781" s="177"/>
      <c r="B4781" s="222"/>
      <c r="C4781" s="222"/>
    </row>
    <row r="4782" spans="1:3" ht="15" customHeight="1">
      <c r="A4782" s="179"/>
      <c r="B4782" s="223"/>
      <c r="C4782" s="223"/>
    </row>
    <row r="4783" spans="1:3" ht="15" customHeight="1">
      <c r="A4783" s="177"/>
      <c r="B4783" s="222"/>
      <c r="C4783" s="222"/>
    </row>
    <row r="4784" spans="1:3" ht="15" customHeight="1">
      <c r="A4784" s="179"/>
      <c r="B4784" s="223"/>
      <c r="C4784" s="223"/>
    </row>
    <row r="4785" spans="1:3" ht="15" customHeight="1">
      <c r="A4785" s="177"/>
      <c r="B4785" s="222"/>
      <c r="C4785" s="222"/>
    </row>
    <row r="4786" spans="1:3" ht="15" customHeight="1">
      <c r="A4786" s="179"/>
      <c r="B4786" s="223"/>
      <c r="C4786" s="223"/>
    </row>
    <row r="4787" spans="1:3" ht="15" customHeight="1">
      <c r="A4787" s="177"/>
      <c r="B4787" s="222"/>
      <c r="C4787" s="222"/>
    </row>
    <row r="4788" spans="1:3" ht="15" customHeight="1">
      <c r="A4788" s="179"/>
      <c r="B4788" s="223"/>
      <c r="C4788" s="223"/>
    </row>
    <row r="4789" spans="1:3" ht="15" customHeight="1">
      <c r="A4789" s="177"/>
      <c r="B4789" s="222"/>
      <c r="C4789" s="222"/>
    </row>
    <row r="4790" spans="1:3" ht="15" customHeight="1">
      <c r="A4790" s="179"/>
      <c r="B4790" s="223"/>
      <c r="C4790" s="223"/>
    </row>
    <row r="4791" spans="1:3" ht="15" customHeight="1">
      <c r="A4791" s="177"/>
      <c r="B4791" s="222"/>
      <c r="C4791" s="222"/>
    </row>
    <row r="4792" spans="1:3" ht="15" customHeight="1">
      <c r="A4792" s="179"/>
      <c r="B4792" s="223"/>
      <c r="C4792" s="223"/>
    </row>
    <row r="4793" spans="1:3" ht="15" customHeight="1">
      <c r="A4793" s="177"/>
      <c r="B4793" s="222"/>
      <c r="C4793" s="222"/>
    </row>
    <row r="4794" spans="1:3" ht="15" customHeight="1">
      <c r="A4794" s="179"/>
      <c r="B4794" s="223"/>
      <c r="C4794" s="223"/>
    </row>
    <row r="4795" spans="1:3" ht="15" customHeight="1">
      <c r="A4795" s="177"/>
      <c r="B4795" s="222"/>
      <c r="C4795" s="222"/>
    </row>
    <row r="4796" spans="1:3" ht="15" customHeight="1">
      <c r="A4796" s="179"/>
      <c r="B4796" s="223"/>
      <c r="C4796" s="223"/>
    </row>
    <row r="4797" spans="1:3" ht="15" customHeight="1">
      <c r="A4797" s="177"/>
      <c r="B4797" s="222"/>
      <c r="C4797" s="222"/>
    </row>
    <row r="4798" spans="1:3" ht="15" customHeight="1">
      <c r="A4798" s="179"/>
      <c r="B4798" s="223"/>
      <c r="C4798" s="223"/>
    </row>
    <row r="4799" spans="1:3" ht="15" customHeight="1">
      <c r="A4799" s="177"/>
      <c r="B4799" s="222"/>
      <c r="C4799" s="222"/>
    </row>
    <row r="4800" spans="1:3" ht="15" customHeight="1">
      <c r="A4800" s="179"/>
      <c r="B4800" s="223"/>
      <c r="C4800" s="223"/>
    </row>
    <row r="4801" spans="1:3" ht="15" customHeight="1">
      <c r="A4801" s="177"/>
      <c r="B4801" s="222"/>
      <c r="C4801" s="222"/>
    </row>
    <row r="4802" spans="1:3" ht="15" customHeight="1">
      <c r="A4802" s="179"/>
      <c r="B4802" s="223"/>
      <c r="C4802" s="223"/>
    </row>
    <row r="4803" spans="1:3" ht="15" customHeight="1">
      <c r="A4803" s="177"/>
      <c r="B4803" s="222"/>
      <c r="C4803" s="222"/>
    </row>
    <row r="4804" spans="1:3" ht="15" customHeight="1">
      <c r="A4804" s="179"/>
      <c r="B4804" s="223"/>
      <c r="C4804" s="223"/>
    </row>
    <row r="4805" spans="1:3" ht="15" customHeight="1">
      <c r="A4805" s="177"/>
      <c r="B4805" s="222"/>
      <c r="C4805" s="222"/>
    </row>
    <row r="4806" spans="1:3" ht="15" customHeight="1">
      <c r="A4806" s="179"/>
      <c r="B4806" s="223"/>
      <c r="C4806" s="223"/>
    </row>
    <row r="4807" spans="1:3" ht="15" customHeight="1">
      <c r="A4807" s="177"/>
      <c r="B4807" s="222"/>
      <c r="C4807" s="222"/>
    </row>
    <row r="4808" spans="1:3" ht="15" customHeight="1">
      <c r="A4808" s="179"/>
      <c r="B4808" s="223"/>
      <c r="C4808" s="223"/>
    </row>
    <row r="4809" spans="1:3" ht="15" customHeight="1">
      <c r="A4809" s="177"/>
      <c r="B4809" s="222"/>
      <c r="C4809" s="222"/>
    </row>
    <row r="4810" spans="1:3" ht="15" customHeight="1">
      <c r="A4810" s="179"/>
      <c r="B4810" s="223"/>
      <c r="C4810" s="223"/>
    </row>
    <row r="4811" spans="1:3" ht="15" customHeight="1">
      <c r="A4811" s="177"/>
      <c r="B4811" s="222"/>
      <c r="C4811" s="222"/>
    </row>
    <row r="4812" spans="1:3" ht="15" customHeight="1">
      <c r="A4812" s="179"/>
      <c r="B4812" s="223"/>
      <c r="C4812" s="223"/>
    </row>
    <row r="4813" spans="1:3" ht="15" customHeight="1">
      <c r="A4813" s="177"/>
      <c r="B4813" s="222"/>
      <c r="C4813" s="222"/>
    </row>
    <row r="4814" spans="1:3" ht="15" customHeight="1">
      <c r="A4814" s="179"/>
      <c r="B4814" s="223"/>
      <c r="C4814" s="223"/>
    </row>
    <row r="4815" spans="1:3" ht="15" customHeight="1">
      <c r="A4815" s="177"/>
      <c r="B4815" s="222"/>
      <c r="C4815" s="222"/>
    </row>
    <row r="4816" spans="1:3" ht="15" customHeight="1">
      <c r="A4816" s="179"/>
      <c r="B4816" s="223"/>
      <c r="C4816" s="223"/>
    </row>
    <row r="4817" spans="1:3" ht="15" customHeight="1">
      <c r="A4817" s="177"/>
      <c r="B4817" s="222"/>
      <c r="C4817" s="222"/>
    </row>
    <row r="4818" spans="1:3" ht="15" customHeight="1">
      <c r="A4818" s="179"/>
      <c r="B4818" s="223"/>
      <c r="C4818" s="223"/>
    </row>
    <row r="4819" spans="1:3" ht="15" customHeight="1">
      <c r="A4819" s="177"/>
      <c r="B4819" s="222"/>
      <c r="C4819" s="222"/>
    </row>
    <row r="4820" spans="1:3" ht="15" customHeight="1">
      <c r="A4820" s="179"/>
      <c r="B4820" s="223"/>
      <c r="C4820" s="223"/>
    </row>
    <row r="4821" spans="1:3" ht="15" customHeight="1">
      <c r="A4821" s="177"/>
      <c r="B4821" s="222"/>
      <c r="C4821" s="222"/>
    </row>
    <row r="4822" spans="1:3" ht="15" customHeight="1">
      <c r="A4822" s="179"/>
      <c r="B4822" s="223"/>
      <c r="C4822" s="223"/>
    </row>
    <row r="4823" spans="1:3" ht="15" customHeight="1">
      <c r="A4823" s="177"/>
      <c r="B4823" s="222"/>
      <c r="C4823" s="222"/>
    </row>
    <row r="4824" spans="1:3" ht="15" customHeight="1">
      <c r="A4824" s="179"/>
      <c r="B4824" s="223"/>
      <c r="C4824" s="223"/>
    </row>
    <row r="4825" spans="1:3" ht="15" customHeight="1">
      <c r="A4825" s="177"/>
      <c r="B4825" s="222"/>
      <c r="C4825" s="222"/>
    </row>
    <row r="4826" spans="1:3" ht="15" customHeight="1">
      <c r="A4826" s="179"/>
      <c r="B4826" s="223"/>
      <c r="C4826" s="223"/>
    </row>
    <row r="4827" spans="1:3" ht="15" customHeight="1">
      <c r="A4827" s="177"/>
      <c r="B4827" s="222"/>
      <c r="C4827" s="222"/>
    </row>
    <row r="4828" spans="1:3" ht="15" customHeight="1">
      <c r="A4828" s="179"/>
      <c r="B4828" s="223"/>
      <c r="C4828" s="223"/>
    </row>
    <row r="4829" spans="1:3" ht="15" customHeight="1">
      <c r="A4829" s="177"/>
      <c r="B4829" s="222"/>
      <c r="C4829" s="222"/>
    </row>
    <row r="4830" spans="1:3" ht="15" customHeight="1">
      <c r="A4830" s="179"/>
      <c r="B4830" s="223"/>
      <c r="C4830" s="223"/>
    </row>
    <row r="4831" spans="1:3" ht="15" customHeight="1">
      <c r="A4831" s="177"/>
      <c r="B4831" s="222"/>
      <c r="C4831" s="222"/>
    </row>
    <row r="4832" spans="1:3" ht="15" customHeight="1">
      <c r="A4832" s="179"/>
      <c r="B4832" s="223"/>
      <c r="C4832" s="223"/>
    </row>
    <row r="4833" spans="1:3" ht="15" customHeight="1">
      <c r="A4833" s="177"/>
      <c r="B4833" s="222"/>
      <c r="C4833" s="222"/>
    </row>
    <row r="4834" spans="1:3" ht="15" customHeight="1">
      <c r="A4834" s="179"/>
      <c r="B4834" s="223"/>
      <c r="C4834" s="223"/>
    </row>
    <row r="4835" spans="1:3" ht="15" customHeight="1">
      <c r="A4835" s="177"/>
      <c r="B4835" s="222"/>
      <c r="C4835" s="222"/>
    </row>
    <row r="4836" spans="1:3" ht="15" customHeight="1">
      <c r="A4836" s="179"/>
      <c r="B4836" s="223"/>
      <c r="C4836" s="223"/>
    </row>
    <row r="4837" spans="1:3" ht="15" customHeight="1">
      <c r="A4837" s="177"/>
      <c r="B4837" s="222"/>
      <c r="C4837" s="222"/>
    </row>
    <row r="4838" spans="1:3" ht="15" customHeight="1">
      <c r="A4838" s="179"/>
      <c r="B4838" s="223"/>
      <c r="C4838" s="223"/>
    </row>
    <row r="4839" spans="1:3" ht="15" customHeight="1">
      <c r="A4839" s="177"/>
      <c r="B4839" s="222"/>
      <c r="C4839" s="222"/>
    </row>
    <row r="4840" spans="1:3" ht="15" customHeight="1">
      <c r="A4840" s="179"/>
      <c r="B4840" s="223"/>
      <c r="C4840" s="223"/>
    </row>
    <row r="4841" spans="1:3" ht="15" customHeight="1">
      <c r="A4841" s="177"/>
      <c r="B4841" s="222"/>
      <c r="C4841" s="222"/>
    </row>
    <row r="4842" spans="1:3" ht="15" customHeight="1">
      <c r="A4842" s="179"/>
      <c r="B4842" s="223"/>
      <c r="C4842" s="223"/>
    </row>
    <row r="4843" spans="1:3" ht="15" customHeight="1">
      <c r="A4843" s="177"/>
      <c r="B4843" s="222"/>
      <c r="C4843" s="222"/>
    </row>
    <row r="4844" spans="1:3" ht="15" customHeight="1">
      <c r="A4844" s="179"/>
      <c r="B4844" s="223"/>
      <c r="C4844" s="223"/>
    </row>
    <row r="4845" spans="1:3" ht="15" customHeight="1">
      <c r="A4845" s="177"/>
      <c r="B4845" s="222"/>
      <c r="C4845" s="222"/>
    </row>
    <row r="4846" spans="1:3" ht="15" customHeight="1">
      <c r="A4846" s="179"/>
      <c r="B4846" s="223"/>
      <c r="C4846" s="223"/>
    </row>
    <row r="4847" spans="1:3" ht="15" customHeight="1">
      <c r="A4847" s="177"/>
      <c r="B4847" s="222"/>
      <c r="C4847" s="222"/>
    </row>
    <row r="4848" spans="1:3" ht="15" customHeight="1">
      <c r="A4848" s="179"/>
      <c r="B4848" s="223"/>
      <c r="C4848" s="223"/>
    </row>
    <row r="4849" spans="1:3" ht="15" customHeight="1">
      <c r="A4849" s="177"/>
      <c r="B4849" s="222"/>
      <c r="C4849" s="222"/>
    </row>
    <row r="4850" spans="1:3" ht="15" customHeight="1">
      <c r="A4850" s="179"/>
      <c r="B4850" s="223"/>
      <c r="C4850" s="223"/>
    </row>
    <row r="4851" spans="1:3" ht="15" customHeight="1">
      <c r="A4851" s="177"/>
      <c r="B4851" s="222"/>
      <c r="C4851" s="222"/>
    </row>
    <row r="4852" spans="1:3" ht="15" customHeight="1">
      <c r="A4852" s="179"/>
      <c r="B4852" s="223"/>
      <c r="C4852" s="223"/>
    </row>
    <row r="4853" spans="1:3" ht="15" customHeight="1">
      <c r="A4853" s="177"/>
      <c r="B4853" s="222"/>
      <c r="C4853" s="222"/>
    </row>
    <row r="4854" spans="1:3" ht="15" customHeight="1">
      <c r="A4854" s="179"/>
      <c r="B4854" s="223"/>
      <c r="C4854" s="223"/>
    </row>
    <row r="4855" spans="1:3" ht="15" customHeight="1">
      <c r="A4855" s="177"/>
      <c r="B4855" s="222"/>
      <c r="C4855" s="222"/>
    </row>
    <row r="4856" spans="1:3" ht="15" customHeight="1">
      <c r="A4856" s="179"/>
      <c r="B4856" s="223"/>
      <c r="C4856" s="223"/>
    </row>
    <row r="4857" spans="1:3" ht="15" customHeight="1">
      <c r="A4857" s="177"/>
      <c r="B4857" s="222"/>
      <c r="C4857" s="222"/>
    </row>
    <row r="4858" spans="1:3" ht="15" customHeight="1">
      <c r="A4858" s="179"/>
      <c r="B4858" s="223"/>
      <c r="C4858" s="223"/>
    </row>
    <row r="4859" spans="1:3" ht="15" customHeight="1">
      <c r="A4859" s="177"/>
      <c r="B4859" s="222"/>
      <c r="C4859" s="222"/>
    </row>
    <row r="4860" spans="1:3" ht="15" customHeight="1">
      <c r="A4860" s="179"/>
      <c r="B4860" s="223"/>
      <c r="C4860" s="223"/>
    </row>
    <row r="4861" spans="1:3" ht="15" customHeight="1">
      <c r="A4861" s="177"/>
      <c r="B4861" s="222"/>
      <c r="C4861" s="222"/>
    </row>
    <row r="4862" spans="1:3" ht="15" customHeight="1">
      <c r="A4862" s="179"/>
      <c r="B4862" s="223"/>
      <c r="C4862" s="223"/>
    </row>
    <row r="4863" spans="1:3" ht="15" customHeight="1">
      <c r="A4863" s="177"/>
      <c r="B4863" s="222"/>
      <c r="C4863" s="222"/>
    </row>
    <row r="4864" spans="1:3" ht="15" customHeight="1">
      <c r="A4864" s="179"/>
      <c r="B4864" s="223"/>
      <c r="C4864" s="223"/>
    </row>
    <row r="4865" spans="1:3" ht="15" customHeight="1">
      <c r="A4865" s="177"/>
      <c r="B4865" s="222"/>
      <c r="C4865" s="222"/>
    </row>
    <row r="4866" spans="1:3" ht="15" customHeight="1">
      <c r="A4866" s="179"/>
      <c r="B4866" s="223"/>
      <c r="C4866" s="223"/>
    </row>
    <row r="4867" spans="1:3" ht="15" customHeight="1">
      <c r="A4867" s="177"/>
      <c r="B4867" s="222"/>
      <c r="C4867" s="222"/>
    </row>
    <row r="4868" spans="1:3" ht="15" customHeight="1">
      <c r="A4868" s="179"/>
      <c r="B4868" s="223"/>
      <c r="C4868" s="223"/>
    </row>
    <row r="4869" spans="1:3" ht="15" customHeight="1">
      <c r="A4869" s="177"/>
      <c r="B4869" s="222"/>
      <c r="C4869" s="222"/>
    </row>
    <row r="4870" spans="1:3" ht="15" customHeight="1">
      <c r="A4870" s="179"/>
      <c r="B4870" s="223"/>
      <c r="C4870" s="223"/>
    </row>
    <row r="4871" spans="1:3" ht="15" customHeight="1">
      <c r="A4871" s="177"/>
      <c r="B4871" s="222"/>
      <c r="C4871" s="222"/>
    </row>
    <row r="4872" spans="1:3" ht="15" customHeight="1">
      <c r="A4872" s="179"/>
      <c r="B4872" s="223"/>
      <c r="C4872" s="223"/>
    </row>
    <row r="4873" spans="1:3" ht="15" customHeight="1">
      <c r="A4873" s="177"/>
      <c r="B4873" s="222"/>
      <c r="C4873" s="222"/>
    </row>
    <row r="4874" spans="1:3" ht="15" customHeight="1">
      <c r="A4874" s="179"/>
      <c r="B4874" s="223"/>
      <c r="C4874" s="223"/>
    </row>
    <row r="4875" spans="1:3" ht="15" customHeight="1">
      <c r="A4875" s="177"/>
      <c r="B4875" s="222"/>
      <c r="C4875" s="222"/>
    </row>
    <row r="4876" spans="1:3" ht="15" customHeight="1">
      <c r="A4876" s="179"/>
      <c r="B4876" s="223"/>
      <c r="C4876" s="223"/>
    </row>
    <row r="4877" spans="1:3" ht="15" customHeight="1">
      <c r="A4877" s="177"/>
      <c r="B4877" s="222"/>
      <c r="C4877" s="222"/>
    </row>
    <row r="4878" spans="1:3" ht="15" customHeight="1">
      <c r="A4878" s="179"/>
      <c r="B4878" s="223"/>
      <c r="C4878" s="223"/>
    </row>
    <row r="4879" spans="1:3" ht="15" customHeight="1">
      <c r="A4879" s="177"/>
      <c r="B4879" s="222"/>
      <c r="C4879" s="222"/>
    </row>
    <row r="4880" spans="1:3" ht="15" customHeight="1">
      <c r="A4880" s="179"/>
      <c r="B4880" s="223"/>
      <c r="C4880" s="223"/>
    </row>
    <row r="4881" spans="1:3" ht="15" customHeight="1">
      <c r="A4881" s="177"/>
      <c r="B4881" s="222"/>
      <c r="C4881" s="222"/>
    </row>
    <row r="4882" spans="1:3" ht="15" customHeight="1">
      <c r="A4882" s="179"/>
      <c r="B4882" s="223"/>
      <c r="C4882" s="223"/>
    </row>
    <row r="4883" spans="1:3" ht="15" customHeight="1">
      <c r="A4883" s="177"/>
      <c r="B4883" s="222"/>
      <c r="C4883" s="222"/>
    </row>
    <row r="4884" spans="1:3" ht="15" customHeight="1">
      <c r="A4884" s="179"/>
      <c r="B4884" s="223"/>
      <c r="C4884" s="223"/>
    </row>
    <row r="4885" spans="1:3" ht="15" customHeight="1">
      <c r="A4885" s="177"/>
      <c r="B4885" s="222"/>
      <c r="C4885" s="222"/>
    </row>
    <row r="4886" spans="1:3" ht="15" customHeight="1">
      <c r="A4886" s="179"/>
      <c r="B4886" s="223"/>
      <c r="C4886" s="223"/>
    </row>
    <row r="4887" spans="1:3" ht="15" customHeight="1">
      <c r="A4887" s="177"/>
      <c r="B4887" s="222"/>
      <c r="C4887" s="222"/>
    </row>
    <row r="4888" spans="1:3" ht="15" customHeight="1">
      <c r="A4888" s="179"/>
      <c r="B4888" s="223"/>
      <c r="C4888" s="223"/>
    </row>
    <row r="4889" spans="1:3" ht="15" customHeight="1">
      <c r="A4889" s="177"/>
      <c r="B4889" s="222"/>
      <c r="C4889" s="222"/>
    </row>
    <row r="4890" spans="1:3" ht="15" customHeight="1">
      <c r="A4890" s="179"/>
      <c r="B4890" s="223"/>
      <c r="C4890" s="223"/>
    </row>
    <row r="4891" spans="1:3" ht="15" customHeight="1">
      <c r="A4891" s="177"/>
      <c r="B4891" s="222"/>
      <c r="C4891" s="222"/>
    </row>
    <row r="4892" spans="1:3" ht="15" customHeight="1">
      <c r="A4892" s="179"/>
      <c r="B4892" s="223"/>
      <c r="C4892" s="223"/>
    </row>
    <row r="4893" spans="1:3" ht="15" customHeight="1">
      <c r="A4893" s="177"/>
      <c r="B4893" s="222"/>
      <c r="C4893" s="222"/>
    </row>
    <row r="4894" spans="1:3" ht="15" customHeight="1">
      <c r="A4894" s="179"/>
      <c r="B4894" s="223"/>
      <c r="C4894" s="223"/>
    </row>
    <row r="4895" spans="1:3" ht="15" customHeight="1">
      <c r="A4895" s="177"/>
      <c r="B4895" s="222"/>
      <c r="C4895" s="222"/>
    </row>
    <row r="4896" spans="1:3" ht="15" customHeight="1">
      <c r="A4896" s="179"/>
      <c r="B4896" s="223"/>
      <c r="C4896" s="223"/>
    </row>
    <row r="4897" spans="1:3" ht="15" customHeight="1">
      <c r="A4897" s="177"/>
      <c r="B4897" s="222"/>
      <c r="C4897" s="222"/>
    </row>
    <row r="4898" spans="1:3" ht="15" customHeight="1">
      <c r="A4898" s="179"/>
      <c r="B4898" s="223"/>
      <c r="C4898" s="223"/>
    </row>
    <row r="4899" spans="1:3" ht="15" customHeight="1">
      <c r="A4899" s="177"/>
      <c r="B4899" s="222"/>
      <c r="C4899" s="222"/>
    </row>
    <row r="4900" spans="1:3" ht="15" customHeight="1">
      <c r="A4900" s="179"/>
      <c r="B4900" s="223"/>
      <c r="C4900" s="223"/>
    </row>
    <row r="4901" spans="1:3" ht="15" customHeight="1">
      <c r="A4901" s="177"/>
      <c r="B4901" s="222"/>
      <c r="C4901" s="222"/>
    </row>
    <row r="4902" spans="1:3" ht="15" customHeight="1">
      <c r="A4902" s="179"/>
      <c r="B4902" s="223"/>
      <c r="C4902" s="223"/>
    </row>
    <row r="4903" spans="1:3" ht="15" customHeight="1">
      <c r="A4903" s="177"/>
      <c r="B4903" s="222"/>
      <c r="C4903" s="222"/>
    </row>
    <row r="4904" spans="1:3" ht="15" customHeight="1">
      <c r="A4904" s="179"/>
      <c r="B4904" s="223"/>
      <c r="C4904" s="223"/>
    </row>
    <row r="4905" spans="1:3" ht="15" customHeight="1">
      <c r="A4905" s="177"/>
      <c r="B4905" s="222"/>
      <c r="C4905" s="222"/>
    </row>
    <row r="4906" spans="1:3" ht="15" customHeight="1">
      <c r="A4906" s="179"/>
      <c r="B4906" s="223"/>
      <c r="C4906" s="223"/>
    </row>
    <row r="4907" spans="1:3" ht="15" customHeight="1">
      <c r="A4907" s="177"/>
      <c r="B4907" s="222"/>
      <c r="C4907" s="222"/>
    </row>
    <row r="4908" spans="1:3" ht="15" customHeight="1">
      <c r="A4908" s="179"/>
      <c r="B4908" s="223"/>
      <c r="C4908" s="223"/>
    </row>
    <row r="4909" spans="1:3" ht="15" customHeight="1">
      <c r="A4909" s="177"/>
      <c r="B4909" s="222"/>
      <c r="C4909" s="222"/>
    </row>
    <row r="4910" spans="1:3" ht="15" customHeight="1">
      <c r="A4910" s="179"/>
      <c r="B4910" s="223"/>
      <c r="C4910" s="223"/>
    </row>
    <row r="4911" spans="1:3" ht="15" customHeight="1">
      <c r="A4911" s="177"/>
      <c r="B4911" s="222"/>
      <c r="C4911" s="222"/>
    </row>
    <row r="4912" spans="1:3" ht="15" customHeight="1">
      <c r="A4912" s="179"/>
      <c r="B4912" s="223"/>
      <c r="C4912" s="223"/>
    </row>
    <row r="4913" spans="1:3" ht="15" customHeight="1">
      <c r="A4913" s="177"/>
      <c r="B4913" s="222"/>
      <c r="C4913" s="222"/>
    </row>
    <row r="4914" spans="1:3" ht="15" customHeight="1">
      <c r="A4914" s="179"/>
      <c r="B4914" s="223"/>
      <c r="C4914" s="223"/>
    </row>
    <row r="4915" spans="1:3" ht="15" customHeight="1">
      <c r="A4915" s="177"/>
      <c r="B4915" s="222"/>
      <c r="C4915" s="222"/>
    </row>
    <row r="4916" spans="1:3" ht="15" customHeight="1">
      <c r="A4916" s="179"/>
      <c r="B4916" s="223"/>
      <c r="C4916" s="223"/>
    </row>
    <row r="4917" spans="1:3" ht="15" customHeight="1">
      <c r="A4917" s="177"/>
      <c r="B4917" s="222"/>
      <c r="C4917" s="222"/>
    </row>
    <row r="4918" spans="1:3" ht="15" customHeight="1">
      <c r="A4918" s="179"/>
      <c r="B4918" s="223"/>
      <c r="C4918" s="223"/>
    </row>
    <row r="4919" spans="1:3" ht="15" customHeight="1">
      <c r="A4919" s="177"/>
      <c r="B4919" s="222"/>
      <c r="C4919" s="222"/>
    </row>
    <row r="4920" spans="1:3" ht="15" customHeight="1">
      <c r="A4920" s="179"/>
      <c r="B4920" s="223"/>
      <c r="C4920" s="223"/>
    </row>
    <row r="4921" spans="1:3" ht="15" customHeight="1">
      <c r="A4921" s="177"/>
      <c r="B4921" s="222"/>
      <c r="C4921" s="222"/>
    </row>
    <row r="4922" spans="1:3" ht="15" customHeight="1">
      <c r="A4922" s="179"/>
      <c r="B4922" s="223"/>
      <c r="C4922" s="223"/>
    </row>
    <row r="4923" spans="1:3" ht="15" customHeight="1">
      <c r="A4923" s="177"/>
      <c r="B4923" s="222"/>
      <c r="C4923" s="222"/>
    </row>
    <row r="4924" spans="1:3" ht="15" customHeight="1">
      <c r="A4924" s="179"/>
      <c r="B4924" s="223"/>
      <c r="C4924" s="223"/>
    </row>
    <row r="4925" spans="1:3" ht="15" customHeight="1">
      <c r="A4925" s="177"/>
      <c r="B4925" s="222"/>
      <c r="C4925" s="222"/>
    </row>
    <row r="4926" spans="1:3" ht="15" customHeight="1">
      <c r="A4926" s="179"/>
      <c r="B4926" s="223"/>
      <c r="C4926" s="223"/>
    </row>
    <row r="4927" spans="1:3" ht="15" customHeight="1">
      <c r="A4927" s="177"/>
      <c r="B4927" s="222"/>
      <c r="C4927" s="222"/>
    </row>
    <row r="4928" spans="1:3" ht="15" customHeight="1">
      <c r="A4928" s="179"/>
      <c r="B4928" s="223"/>
      <c r="C4928" s="223"/>
    </row>
    <row r="4929" spans="1:3" ht="15" customHeight="1">
      <c r="A4929" s="177"/>
      <c r="B4929" s="222"/>
      <c r="C4929" s="222"/>
    </row>
    <row r="4930" spans="1:3" ht="15" customHeight="1">
      <c r="A4930" s="179"/>
      <c r="B4930" s="223"/>
      <c r="C4930" s="223"/>
    </row>
    <row r="4931" spans="1:3" ht="15" customHeight="1">
      <c r="A4931" s="177"/>
      <c r="B4931" s="222"/>
      <c r="C4931" s="222"/>
    </row>
    <row r="4932" spans="1:3" ht="15" customHeight="1">
      <c r="A4932" s="179"/>
      <c r="B4932" s="223"/>
      <c r="C4932" s="223"/>
    </row>
    <row r="4933" spans="1:3" ht="15" customHeight="1">
      <c r="A4933" s="177"/>
      <c r="B4933" s="222"/>
      <c r="C4933" s="222"/>
    </row>
    <row r="4934" spans="1:3" ht="15" customHeight="1">
      <c r="A4934" s="179"/>
      <c r="B4934" s="223"/>
      <c r="C4934" s="223"/>
    </row>
    <row r="4935" spans="1:3" ht="15" customHeight="1">
      <c r="A4935" s="177"/>
      <c r="B4935" s="222"/>
      <c r="C4935" s="222"/>
    </row>
    <row r="4936" spans="1:3" ht="15" customHeight="1">
      <c r="A4936" s="179"/>
      <c r="B4936" s="223"/>
      <c r="C4936" s="223"/>
    </row>
    <row r="4937" spans="1:3" ht="15" customHeight="1">
      <c r="A4937" s="177"/>
      <c r="B4937" s="222"/>
      <c r="C4937" s="222"/>
    </row>
    <row r="4938" spans="1:3" ht="15" customHeight="1">
      <c r="A4938" s="179"/>
      <c r="B4938" s="223"/>
      <c r="C4938" s="223"/>
    </row>
    <row r="4939" spans="1:3" ht="15" customHeight="1">
      <c r="A4939" s="177"/>
      <c r="B4939" s="222"/>
      <c r="C4939" s="222"/>
    </row>
    <row r="4940" spans="1:3" ht="15" customHeight="1">
      <c r="A4940" s="179"/>
      <c r="B4940" s="223"/>
      <c r="C4940" s="223"/>
    </row>
    <row r="4941" spans="1:3" ht="15" customHeight="1">
      <c r="A4941" s="177"/>
      <c r="B4941" s="222"/>
      <c r="C4941" s="222"/>
    </row>
    <row r="4942" spans="1:3" ht="15" customHeight="1">
      <c r="A4942" s="179"/>
      <c r="B4942" s="223"/>
      <c r="C4942" s="223"/>
    </row>
    <row r="4943" spans="1:3" ht="15" customHeight="1">
      <c r="A4943" s="177"/>
      <c r="B4943" s="222"/>
      <c r="C4943" s="222"/>
    </row>
    <row r="4944" spans="1:3" ht="15" customHeight="1">
      <c r="A4944" s="179"/>
      <c r="B4944" s="223"/>
      <c r="C4944" s="223"/>
    </row>
    <row r="4945" spans="1:3" ht="15" customHeight="1">
      <c r="A4945" s="177"/>
      <c r="B4945" s="222"/>
      <c r="C4945" s="222"/>
    </row>
    <row r="4946" spans="1:3" ht="15" customHeight="1">
      <c r="A4946" s="179"/>
      <c r="B4946" s="223"/>
      <c r="C4946" s="223"/>
    </row>
    <row r="4947" spans="1:3" ht="15" customHeight="1">
      <c r="A4947" s="177"/>
      <c r="B4947" s="222"/>
      <c r="C4947" s="222"/>
    </row>
    <row r="4948" spans="1:3" ht="15" customHeight="1">
      <c r="A4948" s="179"/>
      <c r="B4948" s="223"/>
      <c r="C4948" s="223"/>
    </row>
    <row r="4949" spans="1:3" ht="15" customHeight="1">
      <c r="A4949" s="177"/>
      <c r="B4949" s="222"/>
      <c r="C4949" s="222"/>
    </row>
    <row r="4950" spans="1:3" ht="15" customHeight="1">
      <c r="A4950" s="179"/>
      <c r="B4950" s="223"/>
      <c r="C4950" s="223"/>
    </row>
    <row r="4951" spans="1:3" ht="15" customHeight="1">
      <c r="A4951" s="177"/>
      <c r="B4951" s="222"/>
      <c r="C4951" s="222"/>
    </row>
    <row r="4952" spans="1:3" ht="15" customHeight="1">
      <c r="A4952" s="179"/>
      <c r="B4952" s="223"/>
      <c r="C4952" s="223"/>
    </row>
    <row r="4953" spans="1:3" ht="15" customHeight="1">
      <c r="A4953" s="177"/>
      <c r="B4953" s="222"/>
      <c r="C4953" s="222"/>
    </row>
    <row r="4954" spans="1:3" ht="15" customHeight="1">
      <c r="A4954" s="179"/>
      <c r="B4954" s="223"/>
      <c r="C4954" s="223"/>
    </row>
    <row r="4955" spans="1:3" ht="15" customHeight="1">
      <c r="A4955" s="177"/>
      <c r="B4955" s="222"/>
      <c r="C4955" s="222"/>
    </row>
    <row r="4956" spans="1:3" ht="15" customHeight="1">
      <c r="A4956" s="179"/>
      <c r="B4956" s="223"/>
      <c r="C4956" s="223"/>
    </row>
    <row r="4957" spans="1:3" ht="15" customHeight="1">
      <c r="A4957" s="177"/>
      <c r="B4957" s="222"/>
      <c r="C4957" s="222"/>
    </row>
    <row r="4958" spans="1:3" ht="15" customHeight="1">
      <c r="A4958" s="179"/>
      <c r="B4958" s="223"/>
      <c r="C4958" s="223"/>
    </row>
    <row r="4959" spans="1:3" ht="15" customHeight="1">
      <c r="A4959" s="177"/>
      <c r="B4959" s="222"/>
      <c r="C4959" s="222"/>
    </row>
    <row r="4960" spans="1:3" ht="15" customHeight="1">
      <c r="A4960" s="179"/>
      <c r="B4960" s="223"/>
      <c r="C4960" s="223"/>
    </row>
    <row r="4961" spans="1:3" ht="15" customHeight="1">
      <c r="A4961" s="177"/>
      <c r="B4961" s="222"/>
      <c r="C4961" s="222"/>
    </row>
    <row r="4962" spans="1:3" ht="15" customHeight="1">
      <c r="A4962" s="179"/>
      <c r="B4962" s="223"/>
      <c r="C4962" s="223"/>
    </row>
    <row r="4963" spans="1:3" ht="15" customHeight="1">
      <c r="A4963" s="177"/>
      <c r="B4963" s="222"/>
      <c r="C4963" s="222"/>
    </row>
    <row r="4964" spans="1:3" ht="15" customHeight="1">
      <c r="A4964" s="179"/>
      <c r="B4964" s="223"/>
      <c r="C4964" s="223"/>
    </row>
    <row r="4965" spans="1:3" ht="15" customHeight="1">
      <c r="A4965" s="177"/>
      <c r="B4965" s="222"/>
      <c r="C4965" s="222"/>
    </row>
    <row r="4966" spans="1:3" ht="15" customHeight="1">
      <c r="A4966" s="179"/>
      <c r="B4966" s="223"/>
      <c r="C4966" s="223"/>
    </row>
    <row r="4967" spans="1:3" ht="15" customHeight="1">
      <c r="A4967" s="177"/>
      <c r="B4967" s="222"/>
      <c r="C4967" s="222"/>
    </row>
    <row r="4968" spans="1:3" ht="15" customHeight="1">
      <c r="A4968" s="179"/>
      <c r="B4968" s="223"/>
      <c r="C4968" s="223"/>
    </row>
    <row r="4969" spans="1:3" ht="15" customHeight="1">
      <c r="A4969" s="177"/>
      <c r="B4969" s="222"/>
      <c r="C4969" s="222"/>
    </row>
    <row r="4970" spans="1:3" ht="15" customHeight="1">
      <c r="A4970" s="179"/>
      <c r="B4970" s="223"/>
      <c r="C4970" s="223"/>
    </row>
    <row r="4971" spans="1:3" ht="15" customHeight="1">
      <c r="A4971" s="177"/>
      <c r="B4971" s="222"/>
      <c r="C4971" s="222"/>
    </row>
    <row r="4972" spans="1:3" ht="15" customHeight="1">
      <c r="A4972" s="179"/>
      <c r="B4972" s="223"/>
      <c r="C4972" s="223"/>
    </row>
    <row r="4973" spans="1:3" ht="15" customHeight="1">
      <c r="A4973" s="177"/>
      <c r="B4973" s="222"/>
      <c r="C4973" s="222"/>
    </row>
    <row r="4974" spans="1:3" ht="15" customHeight="1">
      <c r="A4974" s="179"/>
      <c r="B4974" s="223"/>
      <c r="C4974" s="223"/>
    </row>
    <row r="4975" spans="1:3" ht="15" customHeight="1">
      <c r="A4975" s="177"/>
      <c r="B4975" s="222"/>
      <c r="C4975" s="222"/>
    </row>
    <row r="4976" spans="1:3" ht="15" customHeight="1">
      <c r="A4976" s="179"/>
      <c r="B4976" s="223"/>
      <c r="C4976" s="223"/>
    </row>
    <row r="4977" spans="1:3" ht="15" customHeight="1">
      <c r="A4977" s="177"/>
      <c r="B4977" s="222"/>
      <c r="C4977" s="222"/>
    </row>
    <row r="4978" spans="1:3" ht="15" customHeight="1">
      <c r="A4978" s="179"/>
      <c r="B4978" s="223"/>
      <c r="C4978" s="223"/>
    </row>
    <row r="4979" spans="1:3" ht="15" customHeight="1">
      <c r="A4979" s="177"/>
      <c r="B4979" s="222"/>
      <c r="C4979" s="222"/>
    </row>
    <row r="4980" spans="1:3" ht="15" customHeight="1">
      <c r="A4980" s="179"/>
      <c r="B4980" s="223"/>
      <c r="C4980" s="223"/>
    </row>
    <row r="4981" spans="1:3" ht="15" customHeight="1">
      <c r="A4981" s="177"/>
      <c r="B4981" s="222"/>
      <c r="C4981" s="222"/>
    </row>
    <row r="4982" spans="1:3" ht="15" customHeight="1">
      <c r="A4982" s="179"/>
      <c r="B4982" s="223"/>
      <c r="C4982" s="223"/>
    </row>
    <row r="4983" spans="1:3" ht="15" customHeight="1">
      <c r="A4983" s="177"/>
      <c r="B4983" s="222"/>
      <c r="C4983" s="222"/>
    </row>
    <row r="4984" spans="1:3" ht="15" customHeight="1">
      <c r="A4984" s="179"/>
      <c r="B4984" s="223"/>
      <c r="C4984" s="223"/>
    </row>
    <row r="4985" spans="1:3" ht="15" customHeight="1">
      <c r="A4985" s="177"/>
      <c r="B4985" s="222"/>
      <c r="C4985" s="222"/>
    </row>
    <row r="4986" spans="1:3" ht="15" customHeight="1">
      <c r="A4986" s="179"/>
      <c r="B4986" s="223"/>
      <c r="C4986" s="223"/>
    </row>
    <row r="4987" spans="1:3" ht="15" customHeight="1">
      <c r="A4987" s="177"/>
      <c r="B4987" s="222"/>
      <c r="C4987" s="222"/>
    </row>
    <row r="4988" spans="1:3" ht="15" customHeight="1">
      <c r="A4988" s="179"/>
      <c r="B4988" s="223"/>
      <c r="C4988" s="223"/>
    </row>
    <row r="4989" spans="1:3" ht="15" customHeight="1">
      <c r="A4989" s="177"/>
      <c r="B4989" s="222"/>
      <c r="C4989" s="222"/>
    </row>
    <row r="4990" spans="1:3" ht="15" customHeight="1">
      <c r="A4990" s="179"/>
      <c r="B4990" s="223"/>
      <c r="C4990" s="223"/>
    </row>
    <row r="4991" spans="1:3" ht="15" customHeight="1">
      <c r="A4991" s="177"/>
      <c r="B4991" s="222"/>
      <c r="C4991" s="222"/>
    </row>
    <row r="4992" spans="1:3" ht="15" customHeight="1">
      <c r="A4992" s="179"/>
      <c r="B4992" s="223"/>
      <c r="C4992" s="223"/>
    </row>
    <row r="4993" spans="1:3" ht="15" customHeight="1">
      <c r="A4993" s="177"/>
      <c r="B4993" s="222"/>
      <c r="C4993" s="222"/>
    </row>
    <row r="4994" spans="1:3" ht="15" customHeight="1">
      <c r="A4994" s="179"/>
      <c r="B4994" s="223"/>
      <c r="C4994" s="223"/>
    </row>
    <row r="4995" spans="1:3" ht="15" customHeight="1">
      <c r="A4995" s="177"/>
      <c r="B4995" s="222"/>
      <c r="C4995" s="222"/>
    </row>
    <row r="4996" spans="1:3" ht="15" customHeight="1">
      <c r="A4996" s="179"/>
      <c r="B4996" s="223"/>
      <c r="C4996" s="223"/>
    </row>
    <row r="4997" spans="1:3" ht="15" customHeight="1">
      <c r="A4997" s="177"/>
      <c r="B4997" s="222"/>
      <c r="C4997" s="222"/>
    </row>
    <row r="4998" spans="1:3" ht="15" customHeight="1">
      <c r="A4998" s="179"/>
      <c r="B4998" s="223"/>
      <c r="C4998" s="223"/>
    </row>
    <row r="4999" spans="1:3" ht="15" customHeight="1">
      <c r="A4999" s="177"/>
      <c r="B4999" s="222"/>
      <c r="C4999" s="222"/>
    </row>
    <row r="5000" spans="1:3" ht="15" customHeight="1">
      <c r="A5000" s="179"/>
      <c r="B5000" s="223"/>
      <c r="C5000" s="223"/>
    </row>
    <row r="5001" spans="1:3" ht="15" customHeight="1">
      <c r="A5001" s="177"/>
      <c r="B5001" s="222"/>
      <c r="C5001" s="222"/>
    </row>
    <row r="5002" spans="1:3" ht="15" customHeight="1">
      <c r="A5002" s="179"/>
      <c r="B5002" s="223"/>
      <c r="C5002" s="223"/>
    </row>
    <row r="5003" spans="1:3" ht="15" customHeight="1">
      <c r="A5003" s="177"/>
      <c r="B5003" s="222"/>
      <c r="C5003" s="222"/>
    </row>
    <row r="5004" spans="1:3" ht="15" customHeight="1">
      <c r="A5004" s="179"/>
      <c r="B5004" s="223"/>
      <c r="C5004" s="223"/>
    </row>
    <row r="5005" spans="1:3" ht="15" customHeight="1">
      <c r="A5005" s="177"/>
      <c r="B5005" s="222"/>
      <c r="C5005" s="222"/>
    </row>
    <row r="5006" spans="1:3" ht="15" customHeight="1">
      <c r="A5006" s="179"/>
      <c r="B5006" s="223"/>
      <c r="C5006" s="223"/>
    </row>
    <row r="5007" spans="1:3" ht="15" customHeight="1">
      <c r="A5007" s="177"/>
      <c r="B5007" s="222"/>
      <c r="C5007" s="222"/>
    </row>
    <row r="5008" spans="1:3" ht="15" customHeight="1">
      <c r="A5008" s="179"/>
      <c r="B5008" s="223"/>
      <c r="C5008" s="223"/>
    </row>
    <row r="5009" spans="1:3" ht="15" customHeight="1">
      <c r="A5009" s="177"/>
      <c r="B5009" s="222"/>
      <c r="C5009" s="222"/>
    </row>
    <row r="5010" spans="1:3" ht="15" customHeight="1">
      <c r="A5010" s="179"/>
      <c r="B5010" s="223"/>
      <c r="C5010" s="223"/>
    </row>
    <row r="5011" spans="1:3" ht="15" customHeight="1">
      <c r="A5011" s="177"/>
      <c r="B5011" s="222"/>
      <c r="C5011" s="222"/>
    </row>
    <row r="5012" spans="1:3" ht="15" customHeight="1">
      <c r="A5012" s="179"/>
      <c r="B5012" s="223"/>
      <c r="C5012" s="223"/>
    </row>
    <row r="5013" spans="1:3" ht="15" customHeight="1">
      <c r="A5013" s="177"/>
      <c r="B5013" s="222"/>
      <c r="C5013" s="222"/>
    </row>
    <row r="5014" spans="1:3" ht="15" customHeight="1">
      <c r="A5014" s="179"/>
      <c r="B5014" s="223"/>
      <c r="C5014" s="223"/>
    </row>
    <row r="5015" spans="1:3" ht="15" customHeight="1">
      <c r="A5015" s="177"/>
      <c r="B5015" s="222"/>
      <c r="C5015" s="222"/>
    </row>
    <row r="5016" spans="1:3" ht="15" customHeight="1">
      <c r="A5016" s="179"/>
      <c r="B5016" s="223"/>
      <c r="C5016" s="223"/>
    </row>
    <row r="5017" spans="1:3" ht="15" customHeight="1">
      <c r="A5017" s="177"/>
      <c r="B5017" s="222"/>
      <c r="C5017" s="222"/>
    </row>
    <row r="5018" spans="1:3" ht="15" customHeight="1">
      <c r="A5018" s="179"/>
      <c r="B5018" s="223"/>
      <c r="C5018" s="223"/>
    </row>
    <row r="5019" spans="1:3" ht="15" customHeight="1">
      <c r="A5019" s="177"/>
      <c r="B5019" s="222"/>
      <c r="C5019" s="222"/>
    </row>
    <row r="5020" spans="1:3" ht="15" customHeight="1">
      <c r="A5020" s="179"/>
      <c r="B5020" s="223"/>
      <c r="C5020" s="223"/>
    </row>
    <row r="5021" spans="1:3" ht="15" customHeight="1">
      <c r="A5021" s="177"/>
      <c r="B5021" s="222"/>
      <c r="C5021" s="222"/>
    </row>
    <row r="5022" spans="1:3" ht="15" customHeight="1">
      <c r="A5022" s="179"/>
      <c r="B5022" s="223"/>
      <c r="C5022" s="223"/>
    </row>
    <row r="5023" spans="1:3" ht="15" customHeight="1">
      <c r="A5023" s="177"/>
      <c r="B5023" s="222"/>
      <c r="C5023" s="222"/>
    </row>
    <row r="5024" spans="1:3" ht="15" customHeight="1">
      <c r="A5024" s="179"/>
      <c r="B5024" s="223"/>
      <c r="C5024" s="223"/>
    </row>
    <row r="5025" spans="1:3" ht="15" customHeight="1">
      <c r="A5025" s="177"/>
      <c r="B5025" s="222"/>
      <c r="C5025" s="222"/>
    </row>
    <row r="5026" spans="1:3" ht="15" customHeight="1">
      <c r="A5026" s="179"/>
      <c r="B5026" s="223"/>
      <c r="C5026" s="223"/>
    </row>
    <row r="5027" spans="1:3" ht="15" customHeight="1">
      <c r="A5027" s="177"/>
      <c r="B5027" s="222"/>
      <c r="C5027" s="222"/>
    </row>
    <row r="5028" spans="1:3" ht="15" customHeight="1">
      <c r="A5028" s="179"/>
      <c r="B5028" s="223"/>
      <c r="C5028" s="223"/>
    </row>
    <row r="5029" spans="1:3" ht="15" customHeight="1">
      <c r="A5029" s="177"/>
      <c r="B5029" s="222"/>
      <c r="C5029" s="222"/>
    </row>
    <row r="5030" spans="1:3" ht="15" customHeight="1">
      <c r="A5030" s="179"/>
      <c r="B5030" s="223"/>
      <c r="C5030" s="223"/>
    </row>
    <row r="5031" spans="1:3" ht="15" customHeight="1">
      <c r="A5031" s="177"/>
      <c r="B5031" s="222"/>
      <c r="C5031" s="222"/>
    </row>
    <row r="5032" spans="1:3" ht="15" customHeight="1">
      <c r="A5032" s="179"/>
      <c r="B5032" s="223"/>
      <c r="C5032" s="223"/>
    </row>
    <row r="5033" spans="1:3" ht="15" customHeight="1">
      <c r="A5033" s="177"/>
      <c r="B5033" s="222"/>
      <c r="C5033" s="222"/>
    </row>
    <row r="5034" spans="1:3" ht="15" customHeight="1">
      <c r="A5034" s="179"/>
      <c r="B5034" s="223"/>
      <c r="C5034" s="223"/>
    </row>
    <row r="5035" spans="1:3" ht="15" customHeight="1">
      <c r="A5035" s="177"/>
      <c r="B5035" s="222"/>
      <c r="C5035" s="222"/>
    </row>
    <row r="5036" spans="1:3" ht="15" customHeight="1">
      <c r="A5036" s="179"/>
      <c r="B5036" s="223"/>
      <c r="C5036" s="223"/>
    </row>
    <row r="5037" spans="1:3" ht="15" customHeight="1">
      <c r="A5037" s="177"/>
      <c r="B5037" s="222"/>
      <c r="C5037" s="222"/>
    </row>
    <row r="5038" spans="1:3" ht="15" customHeight="1">
      <c r="A5038" s="179"/>
      <c r="B5038" s="223"/>
      <c r="C5038" s="223"/>
    </row>
    <row r="5039" spans="1:3" ht="15" customHeight="1">
      <c r="A5039" s="177"/>
      <c r="B5039" s="222"/>
      <c r="C5039" s="222"/>
    </row>
    <row r="5040" spans="1:3" ht="15" customHeight="1">
      <c r="A5040" s="179"/>
      <c r="B5040" s="223"/>
      <c r="C5040" s="223"/>
    </row>
    <row r="5041" spans="1:3" ht="15" customHeight="1">
      <c r="A5041" s="177"/>
      <c r="B5041" s="222"/>
      <c r="C5041" s="222"/>
    </row>
    <row r="5042" spans="1:3" ht="15" customHeight="1">
      <c r="A5042" s="179"/>
      <c r="B5042" s="223"/>
      <c r="C5042" s="223"/>
    </row>
    <row r="5043" spans="1:3" ht="15" customHeight="1">
      <c r="A5043" s="177"/>
      <c r="B5043" s="222"/>
      <c r="C5043" s="222"/>
    </row>
    <row r="5044" spans="1:3" ht="15" customHeight="1">
      <c r="A5044" s="179"/>
      <c r="B5044" s="223"/>
      <c r="C5044" s="223"/>
    </row>
    <row r="5045" spans="1:3" ht="15" customHeight="1">
      <c r="A5045" s="177"/>
      <c r="B5045" s="222"/>
      <c r="C5045" s="222"/>
    </row>
    <row r="5046" spans="1:3" ht="15" customHeight="1">
      <c r="A5046" s="179"/>
      <c r="B5046" s="223"/>
      <c r="C5046" s="223"/>
    </row>
    <row r="5047" spans="1:3" ht="15" customHeight="1">
      <c r="A5047" s="177"/>
      <c r="B5047" s="222"/>
      <c r="C5047" s="222"/>
    </row>
    <row r="5048" spans="1:3" ht="15" customHeight="1">
      <c r="A5048" s="179"/>
      <c r="B5048" s="223"/>
      <c r="C5048" s="223"/>
    </row>
    <row r="5049" spans="1:3" ht="15" customHeight="1">
      <c r="A5049" s="177"/>
      <c r="B5049" s="222"/>
      <c r="C5049" s="222"/>
    </row>
    <row r="5050" spans="1:3" ht="15" customHeight="1">
      <c r="A5050" s="179"/>
      <c r="B5050" s="223"/>
      <c r="C5050" s="223"/>
    </row>
    <row r="5051" spans="1:3" ht="15" customHeight="1">
      <c r="A5051" s="177"/>
      <c r="B5051" s="222"/>
      <c r="C5051" s="222"/>
    </row>
    <row r="5052" spans="1:3" ht="15" customHeight="1">
      <c r="A5052" s="179"/>
      <c r="B5052" s="223"/>
      <c r="C5052" s="223"/>
    </row>
    <row r="5053" spans="1:3" ht="15" customHeight="1">
      <c r="A5053" s="177"/>
      <c r="B5053" s="222"/>
      <c r="C5053" s="222"/>
    </row>
    <row r="5054" spans="1:3" ht="15" customHeight="1">
      <c r="A5054" s="179"/>
      <c r="B5054" s="223"/>
      <c r="C5054" s="223"/>
    </row>
    <row r="5055" spans="1:3" ht="15" customHeight="1">
      <c r="A5055" s="177"/>
      <c r="B5055" s="222"/>
      <c r="C5055" s="222"/>
    </row>
    <row r="5056" spans="1:3" ht="15" customHeight="1">
      <c r="A5056" s="179"/>
      <c r="B5056" s="223"/>
      <c r="C5056" s="223"/>
    </row>
    <row r="5057" spans="1:3" ht="15" customHeight="1">
      <c r="A5057" s="177"/>
      <c r="B5057" s="222"/>
      <c r="C5057" s="222"/>
    </row>
    <row r="5058" spans="1:3" ht="15" customHeight="1">
      <c r="A5058" s="179"/>
      <c r="B5058" s="223"/>
      <c r="C5058" s="223"/>
    </row>
    <row r="5059" spans="1:3" ht="15" customHeight="1">
      <c r="A5059" s="177"/>
      <c r="B5059" s="222"/>
      <c r="C5059" s="222"/>
    </row>
    <row r="5060" spans="1:3" ht="15" customHeight="1">
      <c r="A5060" s="179"/>
      <c r="B5060" s="223"/>
      <c r="C5060" s="223"/>
    </row>
    <row r="5061" spans="1:3" ht="15" customHeight="1">
      <c r="A5061" s="177"/>
      <c r="B5061" s="222"/>
      <c r="C5061" s="222"/>
    </row>
    <row r="5062" spans="1:3" ht="15" customHeight="1">
      <c r="A5062" s="179"/>
      <c r="B5062" s="223"/>
      <c r="C5062" s="223"/>
    </row>
    <row r="5063" spans="1:3" ht="15" customHeight="1">
      <c r="A5063" s="177"/>
      <c r="B5063" s="222"/>
      <c r="C5063" s="222"/>
    </row>
    <row r="5064" spans="1:3" ht="15" customHeight="1">
      <c r="A5064" s="179"/>
      <c r="B5064" s="223"/>
      <c r="C5064" s="223"/>
    </row>
    <row r="5065" spans="1:3" ht="15" customHeight="1">
      <c r="A5065" s="177"/>
      <c r="B5065" s="222"/>
      <c r="C5065" s="222"/>
    </row>
    <row r="5066" spans="1:3" ht="15" customHeight="1">
      <c r="A5066" s="179"/>
      <c r="B5066" s="223"/>
      <c r="C5066" s="223"/>
    </row>
    <row r="5067" spans="1:3" ht="15" customHeight="1">
      <c r="A5067" s="177"/>
      <c r="B5067" s="222"/>
      <c r="C5067" s="222"/>
    </row>
    <row r="5068" spans="1:3" ht="15" customHeight="1">
      <c r="A5068" s="179"/>
      <c r="B5068" s="223"/>
      <c r="C5068" s="223"/>
    </row>
    <row r="5069" spans="1:3" ht="15" customHeight="1">
      <c r="A5069" s="177"/>
      <c r="B5069" s="222"/>
      <c r="C5069" s="222"/>
    </row>
    <row r="5070" spans="1:3" ht="15" customHeight="1">
      <c r="A5070" s="179"/>
      <c r="B5070" s="223"/>
      <c r="C5070" s="223"/>
    </row>
    <row r="5071" spans="1:3" ht="15" customHeight="1">
      <c r="A5071" s="177"/>
      <c r="B5071" s="222"/>
      <c r="C5071" s="222"/>
    </row>
    <row r="5072" spans="1:3" ht="15" customHeight="1">
      <c r="A5072" s="179"/>
      <c r="B5072" s="223"/>
      <c r="C5072" s="223"/>
    </row>
    <row r="5073" spans="1:3" ht="15" customHeight="1">
      <c r="A5073" s="177"/>
      <c r="B5073" s="222"/>
      <c r="C5073" s="222"/>
    </row>
    <row r="5074" spans="1:3" ht="15" customHeight="1">
      <c r="A5074" s="179"/>
      <c r="B5074" s="223"/>
      <c r="C5074" s="223"/>
    </row>
    <row r="5075" spans="1:3" ht="15" customHeight="1">
      <c r="A5075" s="177"/>
      <c r="B5075" s="222"/>
      <c r="C5075" s="222"/>
    </row>
    <row r="5076" spans="1:3" ht="15" customHeight="1">
      <c r="A5076" s="179"/>
      <c r="B5076" s="223"/>
      <c r="C5076" s="223"/>
    </row>
    <row r="5077" spans="1:3" ht="15" customHeight="1">
      <c r="A5077" s="177"/>
      <c r="B5077" s="222"/>
      <c r="C5077" s="222"/>
    </row>
    <row r="5078" spans="1:3" ht="15" customHeight="1">
      <c r="A5078" s="179"/>
      <c r="B5078" s="223"/>
      <c r="C5078" s="223"/>
    </row>
    <row r="5079" spans="1:3" ht="15" customHeight="1">
      <c r="A5079" s="177"/>
      <c r="B5079" s="222"/>
      <c r="C5079" s="222"/>
    </row>
    <row r="5080" spans="1:3" ht="15" customHeight="1">
      <c r="A5080" s="179"/>
      <c r="B5080" s="223"/>
      <c r="C5080" s="223"/>
    </row>
    <row r="5081" spans="1:3" ht="15" customHeight="1">
      <c r="A5081" s="177"/>
      <c r="B5081" s="222"/>
      <c r="C5081" s="222"/>
    </row>
    <row r="5082" spans="1:3" ht="15" customHeight="1">
      <c r="A5082" s="179"/>
      <c r="B5082" s="223"/>
      <c r="C5082" s="223"/>
    </row>
    <row r="5083" spans="1:3" ht="15" customHeight="1">
      <c r="A5083" s="177"/>
      <c r="B5083" s="222"/>
      <c r="C5083" s="222"/>
    </row>
    <row r="5084" spans="1:3" ht="15" customHeight="1">
      <c r="A5084" s="179"/>
      <c r="B5084" s="223"/>
      <c r="C5084" s="223"/>
    </row>
    <row r="5085" spans="1:3" ht="15" customHeight="1">
      <c r="A5085" s="177"/>
      <c r="B5085" s="222"/>
      <c r="C5085" s="222"/>
    </row>
    <row r="5086" spans="1:3" ht="15" customHeight="1">
      <c r="A5086" s="179"/>
      <c r="B5086" s="223"/>
      <c r="C5086" s="223"/>
    </row>
    <row r="5087" spans="1:3" ht="15" customHeight="1">
      <c r="A5087" s="177"/>
      <c r="B5087" s="222"/>
      <c r="C5087" s="222"/>
    </row>
    <row r="5088" spans="1:3" ht="15" customHeight="1">
      <c r="A5088" s="179"/>
      <c r="B5088" s="223"/>
      <c r="C5088" s="223"/>
    </row>
    <row r="5089" spans="1:3" ht="15" customHeight="1">
      <c r="A5089" s="177"/>
      <c r="B5089" s="222"/>
      <c r="C5089" s="222"/>
    </row>
    <row r="5090" spans="1:3" ht="15" customHeight="1">
      <c r="A5090" s="179"/>
      <c r="B5090" s="223"/>
      <c r="C5090" s="223"/>
    </row>
    <row r="5091" spans="1:3" ht="15" customHeight="1">
      <c r="A5091" s="177"/>
      <c r="B5091" s="222"/>
      <c r="C5091" s="222"/>
    </row>
    <row r="5092" spans="1:3" ht="15" customHeight="1">
      <c r="A5092" s="179"/>
      <c r="B5092" s="223"/>
      <c r="C5092" s="223"/>
    </row>
    <row r="5093" spans="1:3" ht="15" customHeight="1">
      <c r="A5093" s="177"/>
      <c r="B5093" s="222"/>
      <c r="C5093" s="222"/>
    </row>
    <row r="5094" spans="1:3" ht="15" customHeight="1">
      <c r="A5094" s="179"/>
      <c r="B5094" s="223"/>
      <c r="C5094" s="223"/>
    </row>
    <row r="5095" spans="1:3" ht="15" customHeight="1">
      <c r="A5095" s="177"/>
      <c r="B5095" s="222"/>
      <c r="C5095" s="222"/>
    </row>
    <row r="5096" spans="1:3" ht="15" customHeight="1">
      <c r="A5096" s="179"/>
      <c r="B5096" s="223"/>
      <c r="C5096" s="223"/>
    </row>
    <row r="5097" spans="1:3" ht="15" customHeight="1">
      <c r="A5097" s="177"/>
      <c r="B5097" s="222"/>
      <c r="C5097" s="222"/>
    </row>
    <row r="5098" spans="1:3" ht="15" customHeight="1">
      <c r="A5098" s="179"/>
      <c r="B5098" s="223"/>
      <c r="C5098" s="223"/>
    </row>
    <row r="5099" spans="1:3" ht="15" customHeight="1">
      <c r="A5099" s="177"/>
      <c r="B5099" s="222"/>
      <c r="C5099" s="222"/>
    </row>
    <row r="5100" spans="1:3" ht="15" customHeight="1">
      <c r="A5100" s="179"/>
      <c r="B5100" s="223"/>
      <c r="C5100" s="223"/>
    </row>
    <row r="5101" spans="1:3" ht="15" customHeight="1">
      <c r="A5101" s="177"/>
      <c r="B5101" s="222"/>
      <c r="C5101" s="222"/>
    </row>
    <row r="5102" spans="1:3" ht="15" customHeight="1">
      <c r="A5102" s="179"/>
      <c r="B5102" s="223"/>
      <c r="C5102" s="223"/>
    </row>
    <row r="5103" spans="1:3" ht="15" customHeight="1">
      <c r="A5103" s="177"/>
      <c r="B5103" s="222"/>
      <c r="C5103" s="222"/>
    </row>
    <row r="5104" spans="1:3" ht="15" customHeight="1">
      <c r="A5104" s="179"/>
      <c r="B5104" s="223"/>
      <c r="C5104" s="223"/>
    </row>
    <row r="5105" spans="1:3" ht="15" customHeight="1">
      <c r="A5105" s="177"/>
      <c r="B5105" s="222"/>
      <c r="C5105" s="222"/>
    </row>
    <row r="5106" spans="1:3" ht="15" customHeight="1">
      <c r="A5106" s="179"/>
      <c r="B5106" s="223"/>
      <c r="C5106" s="223"/>
    </row>
    <row r="5107" spans="1:3" ht="15" customHeight="1">
      <c r="A5107" s="177"/>
      <c r="B5107" s="222"/>
      <c r="C5107" s="222"/>
    </row>
    <row r="5108" spans="1:3" ht="15" customHeight="1">
      <c r="A5108" s="179"/>
      <c r="B5108" s="223"/>
      <c r="C5108" s="223"/>
    </row>
    <row r="5109" spans="1:3" ht="15" customHeight="1">
      <c r="A5109" s="177"/>
      <c r="B5109" s="222"/>
      <c r="C5109" s="222"/>
    </row>
    <row r="5110" spans="1:3" ht="15" customHeight="1">
      <c r="A5110" s="179"/>
      <c r="B5110" s="223"/>
      <c r="C5110" s="223"/>
    </row>
    <row r="5111" spans="1:3" ht="15" customHeight="1">
      <c r="A5111" s="177"/>
      <c r="B5111" s="222"/>
      <c r="C5111" s="222"/>
    </row>
    <row r="5112" spans="1:3" ht="15" customHeight="1">
      <c r="A5112" s="179"/>
      <c r="B5112" s="223"/>
      <c r="C5112" s="223"/>
    </row>
    <row r="5113" spans="1:3" ht="15" customHeight="1">
      <c r="A5113" s="177"/>
      <c r="B5113" s="222"/>
      <c r="C5113" s="222"/>
    </row>
    <row r="5114" spans="1:3" ht="15" customHeight="1">
      <c r="A5114" s="179"/>
      <c r="B5114" s="223"/>
      <c r="C5114" s="223"/>
    </row>
    <row r="5115" spans="1:3" ht="15" customHeight="1">
      <c r="A5115" s="177"/>
      <c r="B5115" s="222"/>
      <c r="C5115" s="222"/>
    </row>
    <row r="5116" spans="1:3" ht="15" customHeight="1">
      <c r="A5116" s="179"/>
      <c r="B5116" s="223"/>
      <c r="C5116" s="223"/>
    </row>
    <row r="5117" spans="1:3" ht="15" customHeight="1">
      <c r="A5117" s="177"/>
      <c r="B5117" s="222"/>
      <c r="C5117" s="222"/>
    </row>
    <row r="5118" spans="1:3" ht="15" customHeight="1">
      <c r="A5118" s="179"/>
      <c r="B5118" s="223"/>
      <c r="C5118" s="223"/>
    </row>
    <row r="5119" spans="1:3" ht="15" customHeight="1">
      <c r="A5119" s="177"/>
      <c r="B5119" s="222"/>
      <c r="C5119" s="222"/>
    </row>
    <row r="5120" spans="1:3" ht="15" customHeight="1">
      <c r="A5120" s="179"/>
      <c r="B5120" s="223"/>
      <c r="C5120" s="223"/>
    </row>
    <row r="5121" spans="1:3" ht="15" customHeight="1">
      <c r="A5121" s="177"/>
      <c r="B5121" s="222"/>
      <c r="C5121" s="222"/>
    </row>
    <row r="5122" spans="1:3" ht="15" customHeight="1">
      <c r="A5122" s="179"/>
      <c r="B5122" s="223"/>
      <c r="C5122" s="223"/>
    </row>
    <row r="5123" spans="1:3" ht="15" customHeight="1">
      <c r="A5123" s="177"/>
      <c r="B5123" s="222"/>
      <c r="C5123" s="222"/>
    </row>
    <row r="5124" spans="1:3" ht="15" customHeight="1">
      <c r="A5124" s="179"/>
      <c r="B5124" s="223"/>
      <c r="C5124" s="223"/>
    </row>
    <row r="5125" spans="1:3" ht="15" customHeight="1">
      <c r="A5125" s="177"/>
      <c r="B5125" s="222"/>
      <c r="C5125" s="222"/>
    </row>
    <row r="5126" spans="1:3" ht="15" customHeight="1">
      <c r="A5126" s="179"/>
      <c r="B5126" s="223"/>
      <c r="C5126" s="223"/>
    </row>
    <row r="5127" spans="1:3" ht="15" customHeight="1">
      <c r="A5127" s="177"/>
      <c r="B5127" s="222"/>
      <c r="C5127" s="222"/>
    </row>
    <row r="5128" spans="1:3" ht="15" customHeight="1">
      <c r="A5128" s="179"/>
      <c r="B5128" s="223"/>
      <c r="C5128" s="223"/>
    </row>
    <row r="5129" spans="1:3" ht="15" customHeight="1">
      <c r="A5129" s="177"/>
      <c r="B5129" s="222"/>
      <c r="C5129" s="222"/>
    </row>
    <row r="5130" spans="1:3" ht="15" customHeight="1">
      <c r="A5130" s="179"/>
      <c r="B5130" s="223"/>
      <c r="C5130" s="223"/>
    </row>
    <row r="5131" spans="1:3" ht="15" customHeight="1">
      <c r="A5131" s="177"/>
      <c r="B5131" s="222"/>
      <c r="C5131" s="222"/>
    </row>
    <row r="5132" spans="1:3" ht="15" customHeight="1">
      <c r="A5132" s="179"/>
      <c r="B5132" s="223"/>
      <c r="C5132" s="223"/>
    </row>
    <row r="5133" spans="1:3" ht="15" customHeight="1">
      <c r="A5133" s="177"/>
      <c r="B5133" s="222"/>
      <c r="C5133" s="222"/>
    </row>
    <row r="5134" spans="1:3" ht="15" customHeight="1">
      <c r="A5134" s="179"/>
      <c r="B5134" s="223"/>
      <c r="C5134" s="223"/>
    </row>
    <row r="5135" spans="1:3" ht="15" customHeight="1">
      <c r="A5135" s="177"/>
      <c r="B5135" s="222"/>
      <c r="C5135" s="222"/>
    </row>
    <row r="5136" spans="1:3" ht="15" customHeight="1">
      <c r="A5136" s="179"/>
      <c r="B5136" s="223"/>
      <c r="C5136" s="223"/>
    </row>
    <row r="5137" spans="1:3" ht="15" customHeight="1">
      <c r="A5137" s="177"/>
      <c r="B5137" s="222"/>
      <c r="C5137" s="222"/>
    </row>
    <row r="5138" spans="1:3" ht="15" customHeight="1">
      <c r="A5138" s="179"/>
      <c r="B5138" s="223"/>
      <c r="C5138" s="223"/>
    </row>
    <row r="5139" spans="1:3" ht="15" customHeight="1">
      <c r="A5139" s="177"/>
      <c r="B5139" s="222"/>
      <c r="C5139" s="222"/>
    </row>
    <row r="5140" spans="1:3" ht="15" customHeight="1">
      <c r="A5140" s="179"/>
      <c r="B5140" s="223"/>
      <c r="C5140" s="223"/>
    </row>
    <row r="5141" spans="1:3" ht="15" customHeight="1">
      <c r="A5141" s="177"/>
      <c r="B5141" s="222"/>
      <c r="C5141" s="222"/>
    </row>
    <row r="5142" spans="1:3" ht="15" customHeight="1">
      <c r="A5142" s="179"/>
      <c r="B5142" s="223"/>
      <c r="C5142" s="223"/>
    </row>
    <row r="5143" spans="1:3" ht="15" customHeight="1">
      <c r="A5143" s="177"/>
      <c r="B5143" s="222"/>
      <c r="C5143" s="222"/>
    </row>
    <row r="5144" spans="1:3" ht="15" customHeight="1">
      <c r="A5144" s="179"/>
      <c r="B5144" s="223"/>
      <c r="C5144" s="223"/>
    </row>
    <row r="5145" spans="1:3" ht="15" customHeight="1">
      <c r="A5145" s="177"/>
      <c r="B5145" s="222"/>
      <c r="C5145" s="222"/>
    </row>
    <row r="5146" spans="1:3" ht="15" customHeight="1">
      <c r="A5146" s="179"/>
      <c r="B5146" s="223"/>
      <c r="C5146" s="223"/>
    </row>
    <row r="5147" spans="1:3" ht="15" customHeight="1">
      <c r="A5147" s="177"/>
      <c r="B5147" s="222"/>
      <c r="C5147" s="222"/>
    </row>
    <row r="5148" spans="1:3" ht="15" customHeight="1">
      <c r="A5148" s="179"/>
      <c r="B5148" s="223"/>
      <c r="C5148" s="223"/>
    </row>
    <row r="5149" spans="1:3" ht="15" customHeight="1">
      <c r="A5149" s="177"/>
      <c r="B5149" s="222"/>
      <c r="C5149" s="222"/>
    </row>
    <row r="5150" spans="1:3" ht="15" customHeight="1">
      <c r="A5150" s="179"/>
      <c r="B5150" s="223"/>
      <c r="C5150" s="223"/>
    </row>
    <row r="5151" spans="1:3" ht="15" customHeight="1">
      <c r="A5151" s="177"/>
      <c r="B5151" s="222"/>
      <c r="C5151" s="222"/>
    </row>
    <row r="5152" spans="1:3" ht="15" customHeight="1">
      <c r="A5152" s="179"/>
      <c r="B5152" s="223"/>
      <c r="C5152" s="223"/>
    </row>
    <row r="5153" spans="1:3" ht="15" customHeight="1">
      <c r="A5153" s="177"/>
      <c r="B5153" s="222"/>
      <c r="C5153" s="222"/>
    </row>
    <row r="5154" spans="1:3" ht="15" customHeight="1">
      <c r="A5154" s="179"/>
      <c r="B5154" s="223"/>
      <c r="C5154" s="223"/>
    </row>
    <row r="5155" spans="1:3" ht="15" customHeight="1">
      <c r="A5155" s="177"/>
      <c r="B5155" s="222"/>
      <c r="C5155" s="222"/>
    </row>
    <row r="5156" spans="1:3" ht="15" customHeight="1">
      <c r="A5156" s="179"/>
      <c r="B5156" s="223"/>
      <c r="C5156" s="223"/>
    </row>
    <row r="5157" spans="1:3" ht="15" customHeight="1">
      <c r="A5157" s="177"/>
      <c r="B5157" s="222"/>
      <c r="C5157" s="222"/>
    </row>
    <row r="5158" spans="1:3" ht="15" customHeight="1">
      <c r="A5158" s="179"/>
      <c r="B5158" s="223"/>
      <c r="C5158" s="223"/>
    </row>
    <row r="5159" spans="1:3" ht="15" customHeight="1">
      <c r="A5159" s="177"/>
      <c r="B5159" s="222"/>
      <c r="C5159" s="222"/>
    </row>
    <row r="5160" spans="1:3" ht="15" customHeight="1">
      <c r="A5160" s="179"/>
      <c r="B5160" s="223"/>
      <c r="C5160" s="223"/>
    </row>
    <row r="5161" spans="1:3" ht="15" customHeight="1">
      <c r="A5161" s="177"/>
      <c r="B5161" s="222"/>
      <c r="C5161" s="222"/>
    </row>
    <row r="5162" spans="1:3" ht="15" customHeight="1">
      <c r="A5162" s="179"/>
      <c r="B5162" s="223"/>
      <c r="C5162" s="223"/>
    </row>
    <row r="5163" spans="1:3" ht="15" customHeight="1">
      <c r="A5163" s="177"/>
      <c r="B5163" s="222"/>
      <c r="C5163" s="222"/>
    </row>
    <row r="5164" spans="1:3" ht="15" customHeight="1">
      <c r="A5164" s="179"/>
      <c r="B5164" s="223"/>
      <c r="C5164" s="223"/>
    </row>
    <row r="5165" spans="1:3" ht="15" customHeight="1">
      <c r="A5165" s="177"/>
      <c r="B5165" s="222"/>
      <c r="C5165" s="222"/>
    </row>
    <row r="5166" spans="1:3" ht="15" customHeight="1">
      <c r="A5166" s="179"/>
      <c r="B5166" s="223"/>
      <c r="C5166" s="223"/>
    </row>
    <row r="5167" spans="1:3" ht="15" customHeight="1">
      <c r="A5167" s="177"/>
      <c r="B5167" s="222"/>
      <c r="C5167" s="222"/>
    </row>
    <row r="5168" spans="1:3" ht="15" customHeight="1">
      <c r="A5168" s="179"/>
      <c r="B5168" s="223"/>
      <c r="C5168" s="223"/>
    </row>
    <row r="5169" spans="1:3" ht="15" customHeight="1">
      <c r="A5169" s="177"/>
      <c r="B5169" s="222"/>
      <c r="C5169" s="222"/>
    </row>
    <row r="5170" spans="1:3" ht="15" customHeight="1">
      <c r="A5170" s="179"/>
      <c r="B5170" s="223"/>
      <c r="C5170" s="223"/>
    </row>
    <row r="5171" spans="1:3" ht="15" customHeight="1">
      <c r="A5171" s="177"/>
      <c r="B5171" s="222"/>
      <c r="C5171" s="222"/>
    </row>
    <row r="5172" spans="1:3" ht="15" customHeight="1">
      <c r="A5172" s="179"/>
      <c r="B5172" s="223"/>
      <c r="C5172" s="223"/>
    </row>
    <row r="5173" spans="1:3" ht="15" customHeight="1">
      <c r="A5173" s="177"/>
      <c r="B5173" s="222"/>
      <c r="C5173" s="222"/>
    </row>
    <row r="5174" spans="1:3" ht="15" customHeight="1">
      <c r="A5174" s="179"/>
      <c r="B5174" s="223"/>
      <c r="C5174" s="223"/>
    </row>
    <row r="5175" spans="1:3" ht="15" customHeight="1">
      <c r="A5175" s="177"/>
      <c r="B5175" s="222"/>
      <c r="C5175" s="222"/>
    </row>
    <row r="5176" spans="1:3" ht="15" customHeight="1">
      <c r="A5176" s="179"/>
      <c r="B5176" s="223"/>
      <c r="C5176" s="223"/>
    </row>
    <row r="5177" spans="1:3" ht="15" customHeight="1">
      <c r="A5177" s="177"/>
      <c r="B5177" s="222"/>
      <c r="C5177" s="222"/>
    </row>
    <row r="5178" spans="1:3" ht="15" customHeight="1">
      <c r="A5178" s="179"/>
      <c r="B5178" s="223"/>
      <c r="C5178" s="223"/>
    </row>
    <row r="5179" spans="1:3" ht="15" customHeight="1">
      <c r="A5179" s="177"/>
      <c r="B5179" s="222"/>
      <c r="C5179" s="222"/>
    </row>
    <row r="5180" spans="1:3" ht="15" customHeight="1">
      <c r="A5180" s="179"/>
      <c r="B5180" s="223"/>
      <c r="C5180" s="223"/>
    </row>
    <row r="5181" spans="1:3" ht="15" customHeight="1">
      <c r="A5181" s="177"/>
      <c r="B5181" s="222"/>
      <c r="C5181" s="222"/>
    </row>
    <row r="5182" spans="1:3" ht="15" customHeight="1">
      <c r="A5182" s="179"/>
      <c r="B5182" s="223"/>
      <c r="C5182" s="223"/>
    </row>
    <row r="5183" spans="1:3" ht="15" customHeight="1">
      <c r="A5183" s="177"/>
      <c r="B5183" s="222"/>
      <c r="C5183" s="222"/>
    </row>
    <row r="5184" spans="1:3" ht="15" customHeight="1">
      <c r="A5184" s="179"/>
      <c r="B5184" s="223"/>
      <c r="C5184" s="223"/>
    </row>
    <row r="5185" spans="1:3" ht="15" customHeight="1">
      <c r="A5185" s="177"/>
      <c r="B5185" s="222"/>
      <c r="C5185" s="222"/>
    </row>
    <row r="5186" spans="1:3" ht="15" customHeight="1">
      <c r="A5186" s="179"/>
      <c r="B5186" s="223"/>
      <c r="C5186" s="223"/>
    </row>
    <row r="5187" spans="1:3" ht="15" customHeight="1">
      <c r="A5187" s="177"/>
      <c r="B5187" s="222"/>
      <c r="C5187" s="222"/>
    </row>
    <row r="5188" spans="1:3" ht="15" customHeight="1">
      <c r="A5188" s="179"/>
      <c r="B5188" s="223"/>
      <c r="C5188" s="223"/>
    </row>
    <row r="5189" spans="1:3" ht="15" customHeight="1">
      <c r="A5189" s="177"/>
      <c r="B5189" s="222"/>
      <c r="C5189" s="222"/>
    </row>
    <row r="5190" spans="1:3" ht="15" customHeight="1">
      <c r="A5190" s="179"/>
      <c r="B5190" s="223"/>
      <c r="C5190" s="223"/>
    </row>
    <row r="5191" spans="1:3" ht="15" customHeight="1">
      <c r="A5191" s="177"/>
      <c r="B5191" s="222"/>
      <c r="C5191" s="222"/>
    </row>
    <row r="5192" spans="1:3" ht="15" customHeight="1">
      <c r="A5192" s="179"/>
      <c r="B5192" s="223"/>
      <c r="C5192" s="223"/>
    </row>
    <row r="5193" spans="1:3" ht="15" customHeight="1">
      <c r="A5193" s="177"/>
      <c r="B5193" s="222"/>
      <c r="C5193" s="222"/>
    </row>
    <row r="5194" spans="1:3" ht="15" customHeight="1">
      <c r="A5194" s="179"/>
      <c r="B5194" s="223"/>
      <c r="C5194" s="223"/>
    </row>
    <row r="5195" spans="1:3" ht="15" customHeight="1">
      <c r="A5195" s="177"/>
      <c r="B5195" s="222"/>
      <c r="C5195" s="222"/>
    </row>
    <row r="5196" spans="1:3" ht="15" customHeight="1">
      <c r="A5196" s="179"/>
      <c r="B5196" s="223"/>
      <c r="C5196" s="223"/>
    </row>
    <row r="5197" spans="1:3" ht="15" customHeight="1">
      <c r="A5197" s="177"/>
      <c r="B5197" s="222"/>
      <c r="C5197" s="222"/>
    </row>
    <row r="5198" spans="1:3" ht="15" customHeight="1">
      <c r="A5198" s="179"/>
      <c r="B5198" s="223"/>
      <c r="C5198" s="223"/>
    </row>
    <row r="5199" spans="1:3" ht="15" customHeight="1">
      <c r="A5199" s="177"/>
      <c r="B5199" s="222"/>
      <c r="C5199" s="222"/>
    </row>
    <row r="5200" spans="1:3" ht="15" customHeight="1">
      <c r="A5200" s="179"/>
      <c r="B5200" s="223"/>
      <c r="C5200" s="223"/>
    </row>
    <row r="5201" spans="1:3" ht="15" customHeight="1">
      <c r="A5201" s="177"/>
      <c r="B5201" s="222"/>
      <c r="C5201" s="222"/>
    </row>
    <row r="5202" spans="1:3" ht="15" customHeight="1">
      <c r="A5202" s="179"/>
      <c r="B5202" s="223"/>
      <c r="C5202" s="223"/>
    </row>
    <row r="5203" spans="1:3" ht="15" customHeight="1">
      <c r="A5203" s="177"/>
      <c r="B5203" s="222"/>
      <c r="C5203" s="222"/>
    </row>
    <row r="5204" spans="1:3" ht="15" customHeight="1">
      <c r="A5204" s="179"/>
      <c r="B5204" s="223"/>
      <c r="C5204" s="223"/>
    </row>
    <row r="5205" spans="1:3" ht="15" customHeight="1">
      <c r="A5205" s="177"/>
      <c r="B5205" s="222"/>
      <c r="C5205" s="222"/>
    </row>
    <row r="5206" spans="1:3" ht="15" customHeight="1">
      <c r="A5206" s="179"/>
      <c r="B5206" s="223"/>
      <c r="C5206" s="223"/>
    </row>
    <row r="5207" spans="1:3" ht="15" customHeight="1">
      <c r="A5207" s="177"/>
      <c r="B5207" s="222"/>
      <c r="C5207" s="222"/>
    </row>
    <row r="5208" spans="1:3" ht="15" customHeight="1">
      <c r="A5208" s="179"/>
      <c r="B5208" s="223"/>
      <c r="C5208" s="223"/>
    </row>
    <row r="5209" spans="1:3" ht="15" customHeight="1">
      <c r="A5209" s="177"/>
      <c r="B5209" s="222"/>
      <c r="C5209" s="222"/>
    </row>
    <row r="5210" spans="1:3" ht="15" customHeight="1">
      <c r="A5210" s="179"/>
      <c r="B5210" s="223"/>
      <c r="C5210" s="223"/>
    </row>
    <row r="5211" spans="1:3" ht="15" customHeight="1">
      <c r="A5211" s="177"/>
      <c r="B5211" s="222"/>
      <c r="C5211" s="222"/>
    </row>
    <row r="5212" spans="1:3" ht="15" customHeight="1">
      <c r="A5212" s="179"/>
      <c r="B5212" s="223"/>
      <c r="C5212" s="223"/>
    </row>
    <row r="5213" spans="1:3" ht="15" customHeight="1">
      <c r="A5213" s="177"/>
      <c r="B5213" s="222"/>
      <c r="C5213" s="222"/>
    </row>
    <row r="5214" spans="1:3" ht="15" customHeight="1">
      <c r="A5214" s="179"/>
      <c r="B5214" s="223"/>
      <c r="C5214" s="223"/>
    </row>
    <row r="5215" spans="1:3" ht="15" customHeight="1">
      <c r="A5215" s="177"/>
      <c r="B5215" s="222"/>
      <c r="C5215" s="222"/>
    </row>
    <row r="5216" spans="1:3" ht="15" customHeight="1">
      <c r="A5216" s="179"/>
      <c r="B5216" s="223"/>
      <c r="C5216" s="223"/>
    </row>
    <row r="5217" spans="1:3" ht="15" customHeight="1">
      <c r="A5217" s="177"/>
      <c r="B5217" s="222"/>
      <c r="C5217" s="222"/>
    </row>
    <row r="5218" spans="1:3" ht="15" customHeight="1">
      <c r="A5218" s="179"/>
      <c r="B5218" s="223"/>
      <c r="C5218" s="223"/>
    </row>
    <row r="5219" spans="1:3" ht="15" customHeight="1">
      <c r="A5219" s="177"/>
      <c r="B5219" s="222"/>
      <c r="C5219" s="222"/>
    </row>
    <row r="5220" spans="1:3" ht="15" customHeight="1">
      <c r="A5220" s="179"/>
      <c r="B5220" s="223"/>
      <c r="C5220" s="223"/>
    </row>
    <row r="5221" spans="1:3" ht="15" customHeight="1">
      <c r="A5221" s="177"/>
      <c r="B5221" s="222"/>
      <c r="C5221" s="222"/>
    </row>
    <row r="5222" spans="1:3" ht="15" customHeight="1">
      <c r="A5222" s="179"/>
      <c r="B5222" s="223"/>
      <c r="C5222" s="223"/>
    </row>
    <row r="5223" spans="1:3" ht="15" customHeight="1">
      <c r="A5223" s="177"/>
      <c r="B5223" s="222"/>
      <c r="C5223" s="222"/>
    </row>
    <row r="5224" spans="1:3" ht="15" customHeight="1">
      <c r="A5224" s="179"/>
      <c r="B5224" s="223"/>
      <c r="C5224" s="223"/>
    </row>
    <row r="5225" spans="1:3" ht="15" customHeight="1">
      <c r="A5225" s="177"/>
      <c r="B5225" s="222"/>
      <c r="C5225" s="222"/>
    </row>
    <row r="5226" spans="1:3" ht="15" customHeight="1">
      <c r="A5226" s="179"/>
      <c r="B5226" s="223"/>
      <c r="C5226" s="223"/>
    </row>
    <row r="5227" spans="1:3" ht="15" customHeight="1">
      <c r="A5227" s="177"/>
      <c r="B5227" s="222"/>
      <c r="C5227" s="222"/>
    </row>
    <row r="5228" spans="1:3" ht="15" customHeight="1">
      <c r="A5228" s="179"/>
      <c r="B5228" s="223"/>
      <c r="C5228" s="223"/>
    </row>
    <row r="5229" spans="1:3" ht="15" customHeight="1">
      <c r="A5229" s="177"/>
      <c r="B5229" s="222"/>
      <c r="C5229" s="222"/>
    </row>
    <row r="5230" spans="1:3" ht="15" customHeight="1">
      <c r="A5230" s="179"/>
      <c r="B5230" s="223"/>
      <c r="C5230" s="223"/>
    </row>
    <row r="5231" spans="1:3" ht="15" customHeight="1">
      <c r="A5231" s="177"/>
      <c r="B5231" s="222"/>
      <c r="C5231" s="222"/>
    </row>
    <row r="5232" spans="1:3" ht="15" customHeight="1">
      <c r="A5232" s="179"/>
      <c r="B5232" s="223"/>
      <c r="C5232" s="223"/>
    </row>
    <row r="5233" spans="1:3" ht="15" customHeight="1">
      <c r="A5233" s="177"/>
      <c r="B5233" s="222"/>
      <c r="C5233" s="222"/>
    </row>
    <row r="5234" spans="1:3" ht="15" customHeight="1">
      <c r="A5234" s="179"/>
      <c r="B5234" s="223"/>
      <c r="C5234" s="223"/>
    </row>
    <row r="5235" spans="1:3" ht="15" customHeight="1">
      <c r="A5235" s="177"/>
      <c r="B5235" s="222"/>
      <c r="C5235" s="222"/>
    </row>
    <row r="5236" spans="1:3" ht="15" customHeight="1">
      <c r="A5236" s="179"/>
      <c r="B5236" s="223"/>
      <c r="C5236" s="223"/>
    </row>
    <row r="5237" spans="1:3" ht="15" customHeight="1">
      <c r="A5237" s="177"/>
      <c r="B5237" s="222"/>
      <c r="C5237" s="222"/>
    </row>
    <row r="5238" spans="1:3" ht="15" customHeight="1">
      <c r="A5238" s="179"/>
      <c r="B5238" s="223"/>
      <c r="C5238" s="223"/>
    </row>
    <row r="5239" spans="1:3" ht="15" customHeight="1">
      <c r="A5239" s="177"/>
      <c r="B5239" s="222"/>
      <c r="C5239" s="222"/>
    </row>
    <row r="5240" spans="1:3" ht="15" customHeight="1">
      <c r="A5240" s="179"/>
      <c r="B5240" s="223"/>
      <c r="C5240" s="223"/>
    </row>
    <row r="5241" spans="1:3" ht="15" customHeight="1">
      <c r="A5241" s="177"/>
      <c r="B5241" s="222"/>
      <c r="C5241" s="222"/>
    </row>
    <row r="5242" spans="1:3" ht="15" customHeight="1">
      <c r="A5242" s="179"/>
      <c r="B5242" s="223"/>
      <c r="C5242" s="223"/>
    </row>
    <row r="5243" spans="1:3" ht="15" customHeight="1">
      <c r="A5243" s="177"/>
      <c r="B5243" s="222"/>
      <c r="C5243" s="222"/>
    </row>
    <row r="5244" spans="1:3" ht="15" customHeight="1">
      <c r="A5244" s="179"/>
      <c r="B5244" s="223"/>
      <c r="C5244" s="223"/>
    </row>
    <row r="5245" spans="1:3" ht="15" customHeight="1">
      <c r="A5245" s="177"/>
      <c r="B5245" s="222"/>
      <c r="C5245" s="222"/>
    </row>
    <row r="5246" spans="1:3" ht="15" customHeight="1">
      <c r="A5246" s="179"/>
      <c r="B5246" s="223"/>
      <c r="C5246" s="223"/>
    </row>
    <row r="5247" spans="1:3" ht="15" customHeight="1">
      <c r="A5247" s="177"/>
      <c r="B5247" s="222"/>
      <c r="C5247" s="222"/>
    </row>
    <row r="5248" spans="1:3" ht="15" customHeight="1">
      <c r="A5248" s="179"/>
      <c r="B5248" s="223"/>
      <c r="C5248" s="223"/>
    </row>
    <row r="5249" spans="1:3" ht="15" customHeight="1">
      <c r="A5249" s="177"/>
      <c r="B5249" s="222"/>
      <c r="C5249" s="222"/>
    </row>
    <row r="5250" spans="1:3" ht="15" customHeight="1">
      <c r="A5250" s="179"/>
      <c r="B5250" s="223"/>
      <c r="C5250" s="223"/>
    </row>
    <row r="5251" spans="1:3" ht="15" customHeight="1">
      <c r="A5251" s="177"/>
      <c r="B5251" s="222"/>
      <c r="C5251" s="222"/>
    </row>
    <row r="5252" spans="1:3" ht="15" customHeight="1">
      <c r="A5252" s="179"/>
      <c r="B5252" s="223"/>
      <c r="C5252" s="223"/>
    </row>
    <row r="5253" spans="1:3" ht="15" customHeight="1">
      <c r="A5253" s="177"/>
      <c r="B5253" s="222"/>
      <c r="C5253" s="222"/>
    </row>
    <row r="5254" spans="1:3" ht="15" customHeight="1">
      <c r="A5254" s="179"/>
      <c r="B5254" s="223"/>
      <c r="C5254" s="223"/>
    </row>
    <row r="5255" spans="1:3" ht="15" customHeight="1">
      <c r="A5255" s="177"/>
      <c r="B5255" s="222"/>
      <c r="C5255" s="222"/>
    </row>
    <row r="5256" spans="1:3" ht="15" customHeight="1">
      <c r="A5256" s="179"/>
      <c r="B5256" s="223"/>
      <c r="C5256" s="223"/>
    </row>
    <row r="5257" spans="1:3" ht="15" customHeight="1">
      <c r="A5257" s="177"/>
      <c r="B5257" s="222"/>
      <c r="C5257" s="222"/>
    </row>
    <row r="5258" spans="1:3" ht="15" customHeight="1">
      <c r="A5258" s="179"/>
      <c r="B5258" s="223"/>
      <c r="C5258" s="223"/>
    </row>
    <row r="5259" spans="1:3" ht="15" customHeight="1">
      <c r="A5259" s="177"/>
      <c r="B5259" s="222"/>
      <c r="C5259" s="222"/>
    </row>
    <row r="5260" spans="1:3" ht="15" customHeight="1">
      <c r="A5260" s="179"/>
      <c r="B5260" s="223"/>
      <c r="C5260" s="223"/>
    </row>
    <row r="5261" spans="1:3" ht="15" customHeight="1">
      <c r="A5261" s="177"/>
      <c r="B5261" s="222"/>
      <c r="C5261" s="222"/>
    </row>
    <row r="5262" spans="1:3" ht="15" customHeight="1">
      <c r="A5262" s="179"/>
      <c r="B5262" s="223"/>
      <c r="C5262" s="223"/>
    </row>
    <row r="5263" spans="1:3" ht="15" customHeight="1">
      <c r="A5263" s="177"/>
      <c r="B5263" s="222"/>
      <c r="C5263" s="222"/>
    </row>
    <row r="5264" spans="1:3" ht="15" customHeight="1">
      <c r="A5264" s="179"/>
      <c r="B5264" s="223"/>
      <c r="C5264" s="223"/>
    </row>
    <row r="5265" spans="1:3" ht="15" customHeight="1">
      <c r="A5265" s="177"/>
      <c r="B5265" s="222"/>
      <c r="C5265" s="222"/>
    </row>
    <row r="5266" spans="1:3" ht="15" customHeight="1">
      <c r="A5266" s="179"/>
      <c r="B5266" s="223"/>
      <c r="C5266" s="223"/>
    </row>
    <row r="5267" spans="1:3" ht="15" customHeight="1">
      <c r="A5267" s="177"/>
      <c r="B5267" s="222"/>
      <c r="C5267" s="222"/>
    </row>
    <row r="5268" spans="1:3" ht="15" customHeight="1">
      <c r="A5268" s="179"/>
      <c r="B5268" s="223"/>
      <c r="C5268" s="223"/>
    </row>
    <row r="5269" spans="1:3" ht="15" customHeight="1">
      <c r="A5269" s="177"/>
      <c r="B5269" s="222"/>
      <c r="C5269" s="222"/>
    </row>
    <row r="5270" spans="1:3" ht="15" customHeight="1">
      <c r="A5270" s="179"/>
      <c r="B5270" s="223"/>
      <c r="C5270" s="223"/>
    </row>
    <row r="5271" spans="1:3" ht="15" customHeight="1">
      <c r="A5271" s="177"/>
      <c r="B5271" s="222"/>
      <c r="C5271" s="222"/>
    </row>
    <row r="5272" spans="1:3" ht="15" customHeight="1">
      <c r="A5272" s="179"/>
      <c r="B5272" s="223"/>
      <c r="C5272" s="223"/>
    </row>
    <row r="5273" spans="1:3" ht="15" customHeight="1">
      <c r="A5273" s="177"/>
      <c r="B5273" s="222"/>
      <c r="C5273" s="222"/>
    </row>
    <row r="5274" spans="1:3" ht="15" customHeight="1">
      <c r="A5274" s="179"/>
      <c r="B5274" s="223"/>
      <c r="C5274" s="223"/>
    </row>
    <row r="5275" spans="1:3" ht="15" customHeight="1">
      <c r="A5275" s="177"/>
      <c r="B5275" s="222"/>
      <c r="C5275" s="222"/>
    </row>
    <row r="5276" spans="1:3" ht="15" customHeight="1">
      <c r="A5276" s="179"/>
      <c r="B5276" s="223"/>
      <c r="C5276" s="223"/>
    </row>
    <row r="5277" spans="1:3" ht="15" customHeight="1">
      <c r="A5277" s="177"/>
      <c r="B5277" s="222"/>
      <c r="C5277" s="222"/>
    </row>
    <row r="5278" spans="1:3" ht="15" customHeight="1">
      <c r="A5278" s="179"/>
      <c r="B5278" s="223"/>
      <c r="C5278" s="223"/>
    </row>
    <row r="5279" spans="1:3" ht="15" customHeight="1">
      <c r="A5279" s="177"/>
      <c r="B5279" s="222"/>
      <c r="C5279" s="222"/>
    </row>
    <row r="5280" spans="1:3" ht="15" customHeight="1">
      <c r="A5280" s="179"/>
      <c r="B5280" s="223"/>
      <c r="C5280" s="223"/>
    </row>
    <row r="5281" spans="1:3" ht="15" customHeight="1">
      <c r="A5281" s="177"/>
      <c r="B5281" s="222"/>
      <c r="C5281" s="222"/>
    </row>
    <row r="5282" spans="1:3" ht="15" customHeight="1">
      <c r="A5282" s="179"/>
      <c r="B5282" s="223"/>
      <c r="C5282" s="223"/>
    </row>
    <row r="5283" spans="1:3" ht="15" customHeight="1">
      <c r="A5283" s="177"/>
      <c r="B5283" s="222"/>
      <c r="C5283" s="222"/>
    </row>
    <row r="5284" spans="1:3" ht="15" customHeight="1">
      <c r="A5284" s="179"/>
      <c r="B5284" s="223"/>
      <c r="C5284" s="223"/>
    </row>
    <row r="5285" spans="1:3" ht="15" customHeight="1">
      <c r="A5285" s="177"/>
      <c r="B5285" s="222"/>
      <c r="C5285" s="222"/>
    </row>
    <row r="5286" spans="1:3" ht="15" customHeight="1">
      <c r="A5286" s="179"/>
      <c r="B5286" s="223"/>
      <c r="C5286" s="223"/>
    </row>
    <row r="5287" spans="1:3" ht="15" customHeight="1">
      <c r="A5287" s="177"/>
      <c r="B5287" s="222"/>
      <c r="C5287" s="222"/>
    </row>
    <row r="5288" spans="1:3" ht="15" customHeight="1">
      <c r="A5288" s="179"/>
      <c r="B5288" s="223"/>
      <c r="C5288" s="223"/>
    </row>
    <row r="5289" spans="1:3" ht="15" customHeight="1">
      <c r="A5289" s="177"/>
      <c r="B5289" s="222"/>
      <c r="C5289" s="222"/>
    </row>
    <row r="5290" spans="1:3" ht="15" customHeight="1">
      <c r="A5290" s="179"/>
      <c r="B5290" s="223"/>
      <c r="C5290" s="223"/>
    </row>
    <row r="5291" spans="1:3" ht="15" customHeight="1">
      <c r="A5291" s="177"/>
      <c r="B5291" s="222"/>
      <c r="C5291" s="222"/>
    </row>
    <row r="5292" spans="1:3" ht="15" customHeight="1">
      <c r="A5292" s="179"/>
      <c r="B5292" s="223"/>
      <c r="C5292" s="223"/>
    </row>
    <row r="5293" spans="1:3" ht="15" customHeight="1">
      <c r="A5293" s="177"/>
      <c r="B5293" s="222"/>
      <c r="C5293" s="222"/>
    </row>
    <row r="5294" spans="1:3" ht="15" customHeight="1">
      <c r="A5294" s="179"/>
      <c r="B5294" s="223"/>
      <c r="C5294" s="223"/>
    </row>
    <row r="5295" spans="1:3" ht="15" customHeight="1">
      <c r="A5295" s="177"/>
      <c r="B5295" s="222"/>
      <c r="C5295" s="222"/>
    </row>
    <row r="5296" spans="1:3" ht="15" customHeight="1">
      <c r="A5296" s="179"/>
      <c r="B5296" s="223"/>
      <c r="C5296" s="223"/>
    </row>
    <row r="5297" spans="1:3" ht="15" customHeight="1">
      <c r="A5297" s="177"/>
      <c r="B5297" s="222"/>
      <c r="C5297" s="222"/>
    </row>
    <row r="5298" spans="1:3" ht="15" customHeight="1">
      <c r="A5298" s="179"/>
      <c r="B5298" s="223"/>
      <c r="C5298" s="223"/>
    </row>
    <row r="5299" spans="1:3" ht="15" customHeight="1">
      <c r="A5299" s="177"/>
      <c r="B5299" s="222"/>
      <c r="C5299" s="222"/>
    </row>
    <row r="5300" spans="1:3" ht="15" customHeight="1">
      <c r="A5300" s="179"/>
      <c r="B5300" s="223"/>
      <c r="C5300" s="223"/>
    </row>
    <row r="5301" spans="1:3" ht="15" customHeight="1">
      <c r="A5301" s="177"/>
      <c r="B5301" s="222"/>
      <c r="C5301" s="222"/>
    </row>
    <row r="5302" spans="1:3" ht="15" customHeight="1">
      <c r="A5302" s="179"/>
      <c r="B5302" s="223"/>
      <c r="C5302" s="223"/>
    </row>
    <row r="5303" spans="1:3" ht="15" customHeight="1">
      <c r="A5303" s="177"/>
      <c r="B5303" s="222"/>
      <c r="C5303" s="222"/>
    </row>
    <row r="5304" spans="1:3" ht="15" customHeight="1">
      <c r="A5304" s="179"/>
      <c r="B5304" s="223"/>
      <c r="C5304" s="223"/>
    </row>
    <row r="5305" spans="1:3" ht="15" customHeight="1">
      <c r="A5305" s="177"/>
      <c r="B5305" s="222"/>
      <c r="C5305" s="222"/>
    </row>
    <row r="5306" spans="1:3" ht="15" customHeight="1">
      <c r="A5306" s="179"/>
      <c r="B5306" s="223"/>
      <c r="C5306" s="223"/>
    </row>
    <row r="5307" spans="1:3" ht="15" customHeight="1">
      <c r="A5307" s="177"/>
      <c r="B5307" s="222"/>
      <c r="C5307" s="222"/>
    </row>
    <row r="5308" spans="1:3" ht="15" customHeight="1">
      <c r="A5308" s="179"/>
      <c r="B5308" s="223"/>
      <c r="C5308" s="223"/>
    </row>
    <row r="5309" spans="1:3" ht="15" customHeight="1">
      <c r="A5309" s="177"/>
      <c r="B5309" s="222"/>
      <c r="C5309" s="222"/>
    </row>
    <row r="5310" spans="1:3" ht="15" customHeight="1">
      <c r="A5310" s="179"/>
      <c r="B5310" s="223"/>
      <c r="C5310" s="223"/>
    </row>
    <row r="5311" spans="1:3" ht="15" customHeight="1">
      <c r="A5311" s="177"/>
      <c r="B5311" s="222"/>
      <c r="C5311" s="222"/>
    </row>
    <row r="5312" spans="1:3" ht="15" customHeight="1">
      <c r="A5312" s="179"/>
      <c r="B5312" s="223"/>
      <c r="C5312" s="223"/>
    </row>
    <row r="5313" spans="1:3" ht="15" customHeight="1">
      <c r="A5313" s="177"/>
      <c r="B5313" s="222"/>
      <c r="C5313" s="222"/>
    </row>
    <row r="5314" spans="1:3" ht="15" customHeight="1">
      <c r="A5314" s="179"/>
      <c r="B5314" s="223"/>
      <c r="C5314" s="223"/>
    </row>
    <row r="5315" spans="1:3" ht="15" customHeight="1">
      <c r="A5315" s="177"/>
      <c r="B5315" s="222"/>
      <c r="C5315" s="222"/>
    </row>
    <row r="5316" spans="1:3" ht="15" customHeight="1">
      <c r="A5316" s="179"/>
      <c r="B5316" s="223"/>
      <c r="C5316" s="223"/>
    </row>
    <row r="5317" spans="1:3" ht="15" customHeight="1">
      <c r="A5317" s="177"/>
      <c r="B5317" s="222"/>
      <c r="C5317" s="222"/>
    </row>
    <row r="5318" spans="1:3" ht="15" customHeight="1">
      <c r="A5318" s="179"/>
      <c r="B5318" s="223"/>
      <c r="C5318" s="223"/>
    </row>
    <row r="5319" spans="1:3" ht="15" customHeight="1">
      <c r="A5319" s="177"/>
      <c r="B5319" s="222"/>
      <c r="C5319" s="222"/>
    </row>
    <row r="5320" spans="1:3" ht="15" customHeight="1">
      <c r="A5320" s="179"/>
      <c r="B5320" s="223"/>
      <c r="C5320" s="223"/>
    </row>
    <row r="5321" spans="1:3" ht="15" customHeight="1">
      <c r="A5321" s="177"/>
      <c r="B5321" s="222"/>
      <c r="C5321" s="222"/>
    </row>
    <row r="5322" spans="1:3" ht="15" customHeight="1">
      <c r="A5322" s="179"/>
      <c r="B5322" s="223"/>
      <c r="C5322" s="223"/>
    </row>
    <row r="5323" spans="1:3" ht="15" customHeight="1">
      <c r="A5323" s="177"/>
      <c r="B5323" s="222"/>
      <c r="C5323" s="222"/>
    </row>
    <row r="5324" spans="1:3" ht="15" customHeight="1">
      <c r="A5324" s="179"/>
      <c r="B5324" s="223"/>
      <c r="C5324" s="223"/>
    </row>
    <row r="5325" spans="1:3" ht="15" customHeight="1">
      <c r="A5325" s="177"/>
      <c r="B5325" s="222"/>
      <c r="C5325" s="222"/>
    </row>
    <row r="5326" spans="1:3" ht="15" customHeight="1">
      <c r="A5326" s="179"/>
      <c r="B5326" s="223"/>
      <c r="C5326" s="223"/>
    </row>
    <row r="5327" spans="1:3" ht="15" customHeight="1">
      <c r="A5327" s="177"/>
      <c r="B5327" s="222"/>
      <c r="C5327" s="222"/>
    </row>
    <row r="5328" spans="1:3" ht="15" customHeight="1">
      <c r="A5328" s="179"/>
      <c r="B5328" s="223"/>
      <c r="C5328" s="223"/>
    </row>
    <row r="5329" spans="1:3" ht="15" customHeight="1">
      <c r="A5329" s="177"/>
      <c r="B5329" s="222"/>
      <c r="C5329" s="222"/>
    </row>
    <row r="5330" spans="1:3" ht="15" customHeight="1">
      <c r="A5330" s="179"/>
      <c r="B5330" s="223"/>
      <c r="C5330" s="223"/>
    </row>
    <row r="5331" spans="1:3" ht="15" customHeight="1">
      <c r="A5331" s="177"/>
      <c r="B5331" s="222"/>
      <c r="C5331" s="222"/>
    </row>
    <row r="5332" spans="1:3" ht="15" customHeight="1">
      <c r="A5332" s="179"/>
      <c r="B5332" s="223"/>
      <c r="C5332" s="223"/>
    </row>
    <row r="5333" spans="1:3" ht="15" customHeight="1">
      <c r="A5333" s="177"/>
      <c r="B5333" s="222"/>
      <c r="C5333" s="222"/>
    </row>
    <row r="5334" spans="1:3" ht="15" customHeight="1">
      <c r="A5334" s="179"/>
      <c r="B5334" s="223"/>
      <c r="C5334" s="223"/>
    </row>
    <row r="5335" spans="1:3" ht="15" customHeight="1">
      <c r="A5335" s="177"/>
      <c r="B5335" s="222"/>
      <c r="C5335" s="222"/>
    </row>
    <row r="5336" spans="1:3" ht="15" customHeight="1">
      <c r="A5336" s="179"/>
      <c r="B5336" s="223"/>
      <c r="C5336" s="223"/>
    </row>
    <row r="5337" spans="1:3" ht="15" customHeight="1">
      <c r="A5337" s="177"/>
      <c r="B5337" s="222"/>
      <c r="C5337" s="222"/>
    </row>
    <row r="5338" spans="1:3" ht="15" customHeight="1">
      <c r="A5338" s="179"/>
      <c r="B5338" s="223"/>
      <c r="C5338" s="223"/>
    </row>
    <row r="5339" spans="1:3" ht="15" customHeight="1">
      <c r="A5339" s="177"/>
      <c r="B5339" s="222"/>
      <c r="C5339" s="222"/>
    </row>
    <row r="5340" spans="1:3" ht="15" customHeight="1">
      <c r="A5340" s="179"/>
      <c r="B5340" s="223"/>
      <c r="C5340" s="223"/>
    </row>
    <row r="5341" spans="1:3" ht="15" customHeight="1">
      <c r="A5341" s="177"/>
      <c r="B5341" s="222"/>
      <c r="C5341" s="222"/>
    </row>
    <row r="5342" spans="1:3" ht="15" customHeight="1">
      <c r="A5342" s="179"/>
      <c r="B5342" s="223"/>
      <c r="C5342" s="223"/>
    </row>
    <row r="5343" spans="1:3" ht="15" customHeight="1">
      <c r="A5343" s="177"/>
      <c r="B5343" s="222"/>
      <c r="C5343" s="222"/>
    </row>
    <row r="5344" spans="1:3" ht="15" customHeight="1">
      <c r="A5344" s="179"/>
      <c r="B5344" s="223"/>
      <c r="C5344" s="223"/>
    </row>
    <row r="5345" spans="1:3" ht="15" customHeight="1">
      <c r="A5345" s="177"/>
      <c r="B5345" s="222"/>
      <c r="C5345" s="222"/>
    </row>
    <row r="5346" spans="1:3" ht="15" customHeight="1">
      <c r="A5346" s="179"/>
      <c r="B5346" s="223"/>
      <c r="C5346" s="223"/>
    </row>
    <row r="5347" spans="1:3" ht="15" customHeight="1">
      <c r="A5347" s="177"/>
      <c r="B5347" s="222"/>
      <c r="C5347" s="222"/>
    </row>
    <row r="5348" spans="1:3" ht="15" customHeight="1">
      <c r="A5348" s="179"/>
      <c r="B5348" s="223"/>
      <c r="C5348" s="223"/>
    </row>
    <row r="5349" spans="1:3" ht="15" customHeight="1">
      <c r="A5349" s="177"/>
      <c r="B5349" s="222"/>
      <c r="C5349" s="222"/>
    </row>
    <row r="5350" spans="1:3" ht="15" customHeight="1">
      <c r="A5350" s="179"/>
      <c r="B5350" s="223"/>
      <c r="C5350" s="223"/>
    </row>
    <row r="5351" spans="1:3" ht="15" customHeight="1">
      <c r="A5351" s="177"/>
      <c r="B5351" s="222"/>
      <c r="C5351" s="222"/>
    </row>
    <row r="5352" spans="1:3" ht="15" customHeight="1">
      <c r="A5352" s="179"/>
      <c r="B5352" s="223"/>
      <c r="C5352" s="223"/>
    </row>
    <row r="5353" spans="1:3" ht="15" customHeight="1">
      <c r="A5353" s="177"/>
      <c r="B5353" s="222"/>
      <c r="C5353" s="222"/>
    </row>
    <row r="5354" spans="1:3" ht="15" customHeight="1">
      <c r="A5354" s="179"/>
      <c r="B5354" s="223"/>
      <c r="C5354" s="223"/>
    </row>
    <row r="5355" spans="1:3" ht="15" customHeight="1">
      <c r="A5355" s="177"/>
      <c r="B5355" s="222"/>
      <c r="C5355" s="222"/>
    </row>
    <row r="5356" spans="1:3" ht="15" customHeight="1">
      <c r="A5356" s="179"/>
      <c r="B5356" s="223"/>
      <c r="C5356" s="223"/>
    </row>
    <row r="5357" spans="1:3" ht="15" customHeight="1">
      <c r="A5357" s="177"/>
      <c r="B5357" s="222"/>
      <c r="C5357" s="222"/>
    </row>
    <row r="5358" spans="1:3" ht="15" customHeight="1">
      <c r="A5358" s="179"/>
      <c r="B5358" s="223"/>
      <c r="C5358" s="223"/>
    </row>
    <row r="5359" spans="1:3" ht="15" customHeight="1">
      <c r="A5359" s="177"/>
      <c r="B5359" s="222"/>
      <c r="C5359" s="222"/>
    </row>
    <row r="5360" spans="1:3" ht="15" customHeight="1">
      <c r="A5360" s="179"/>
      <c r="B5360" s="223"/>
      <c r="C5360" s="223"/>
    </row>
    <row r="5361" spans="1:3" ht="15" customHeight="1">
      <c r="A5361" s="177"/>
      <c r="B5361" s="222"/>
      <c r="C5361" s="222"/>
    </row>
    <row r="5362" spans="1:3" ht="15" customHeight="1">
      <c r="A5362" s="179"/>
      <c r="B5362" s="223"/>
      <c r="C5362" s="223"/>
    </row>
    <row r="5363" spans="1:3" ht="15" customHeight="1">
      <c r="A5363" s="177"/>
      <c r="B5363" s="222"/>
      <c r="C5363" s="222"/>
    </row>
    <row r="5364" spans="1:3" ht="15" customHeight="1">
      <c r="A5364" s="179"/>
      <c r="B5364" s="223"/>
      <c r="C5364" s="223"/>
    </row>
    <row r="5365" spans="1:3" ht="15" customHeight="1">
      <c r="A5365" s="177"/>
      <c r="B5365" s="222"/>
      <c r="C5365" s="222"/>
    </row>
    <row r="5366" spans="1:3" ht="15" customHeight="1">
      <c r="A5366" s="179"/>
      <c r="B5366" s="223"/>
      <c r="C5366" s="223"/>
    </row>
    <row r="5367" spans="1:3" ht="15" customHeight="1">
      <c r="A5367" s="177"/>
      <c r="B5367" s="222"/>
      <c r="C5367" s="222"/>
    </row>
    <row r="5368" spans="1:3" ht="15" customHeight="1">
      <c r="A5368" s="179"/>
      <c r="B5368" s="223"/>
      <c r="C5368" s="223"/>
    </row>
    <row r="5369" spans="1:3" ht="15" customHeight="1">
      <c r="A5369" s="177"/>
      <c r="B5369" s="222"/>
      <c r="C5369" s="222"/>
    </row>
    <row r="5370" spans="1:3" ht="15" customHeight="1">
      <c r="A5370" s="179"/>
      <c r="B5370" s="223"/>
      <c r="C5370" s="223"/>
    </row>
    <row r="5371" spans="1:3" ht="15" customHeight="1">
      <c r="A5371" s="177"/>
      <c r="B5371" s="222"/>
      <c r="C5371" s="222"/>
    </row>
    <row r="5372" spans="1:3" ht="15" customHeight="1">
      <c r="A5372" s="179"/>
      <c r="B5372" s="223"/>
      <c r="C5372" s="223"/>
    </row>
    <row r="5373" spans="1:3" ht="15" customHeight="1">
      <c r="A5373" s="177"/>
      <c r="B5373" s="222"/>
      <c r="C5373" s="222"/>
    </row>
    <row r="5374" spans="1:3" ht="15" customHeight="1">
      <c r="A5374" s="179"/>
      <c r="B5374" s="223"/>
      <c r="C5374" s="223"/>
    </row>
    <row r="5375" spans="1:3" ht="15" customHeight="1">
      <c r="A5375" s="177"/>
      <c r="B5375" s="222"/>
      <c r="C5375" s="222"/>
    </row>
    <row r="5376" spans="1:3" ht="15" customHeight="1">
      <c r="A5376" s="179"/>
      <c r="B5376" s="223"/>
      <c r="C5376" s="223"/>
    </row>
    <row r="5377" spans="1:3" ht="15" customHeight="1">
      <c r="A5377" s="177"/>
      <c r="B5377" s="222"/>
      <c r="C5377" s="222"/>
    </row>
    <row r="5378" spans="1:3" ht="15" customHeight="1">
      <c r="A5378" s="179"/>
      <c r="B5378" s="223"/>
      <c r="C5378" s="223"/>
    </row>
    <row r="5379" spans="1:3" ht="15" customHeight="1">
      <c r="A5379" s="177"/>
      <c r="B5379" s="222"/>
      <c r="C5379" s="222"/>
    </row>
    <row r="5380" spans="1:3" ht="15" customHeight="1">
      <c r="A5380" s="179"/>
      <c r="B5380" s="223"/>
      <c r="C5380" s="223"/>
    </row>
    <row r="5381" spans="1:3" ht="15" customHeight="1">
      <c r="A5381" s="177"/>
      <c r="B5381" s="222"/>
      <c r="C5381" s="222"/>
    </row>
    <row r="5382" spans="1:3" ht="15" customHeight="1">
      <c r="A5382" s="179"/>
      <c r="B5382" s="223"/>
      <c r="C5382" s="223"/>
    </row>
    <row r="5383" spans="1:3" ht="15" customHeight="1">
      <c r="A5383" s="177"/>
      <c r="B5383" s="222"/>
      <c r="C5383" s="222"/>
    </row>
    <row r="5384" spans="1:3" ht="15" customHeight="1">
      <c r="A5384" s="179"/>
      <c r="B5384" s="223"/>
      <c r="C5384" s="223"/>
    </row>
    <row r="5385" spans="1:3" ht="15" customHeight="1">
      <c r="A5385" s="177"/>
      <c r="B5385" s="222"/>
      <c r="C5385" s="222"/>
    </row>
    <row r="5386" spans="1:3" ht="15" customHeight="1">
      <c r="A5386" s="179"/>
      <c r="B5386" s="223"/>
      <c r="C5386" s="223"/>
    </row>
    <row r="5387" spans="1:3" ht="15" customHeight="1">
      <c r="A5387" s="177"/>
      <c r="B5387" s="222"/>
      <c r="C5387" s="222"/>
    </row>
    <row r="5388" spans="1:3" ht="15" customHeight="1">
      <c r="A5388" s="179"/>
      <c r="B5388" s="223"/>
      <c r="C5388" s="223"/>
    </row>
    <row r="5389" spans="1:3" ht="15" customHeight="1">
      <c r="A5389" s="177"/>
      <c r="B5389" s="222"/>
      <c r="C5389" s="222"/>
    </row>
    <row r="5390" spans="1:3" ht="15" customHeight="1">
      <c r="A5390" s="179"/>
      <c r="B5390" s="223"/>
      <c r="C5390" s="223"/>
    </row>
    <row r="5391" spans="1:3" ht="15" customHeight="1">
      <c r="A5391" s="177"/>
      <c r="B5391" s="222"/>
      <c r="C5391" s="222"/>
    </row>
    <row r="5392" spans="1:3" ht="15" customHeight="1">
      <c r="A5392" s="179"/>
      <c r="B5392" s="223"/>
      <c r="C5392" s="223"/>
    </row>
    <row r="5393" spans="1:3" ht="15" customHeight="1">
      <c r="A5393" s="177"/>
      <c r="B5393" s="222"/>
      <c r="C5393" s="222"/>
    </row>
    <row r="5394" spans="1:3" ht="15" customHeight="1">
      <c r="A5394" s="179"/>
      <c r="B5394" s="223"/>
      <c r="C5394" s="223"/>
    </row>
    <row r="5395" spans="1:3" ht="15" customHeight="1">
      <c r="A5395" s="177"/>
      <c r="B5395" s="222"/>
      <c r="C5395" s="222"/>
    </row>
    <row r="5396" spans="1:3" ht="15" customHeight="1">
      <c r="A5396" s="179"/>
      <c r="B5396" s="223"/>
      <c r="C5396" s="223"/>
    </row>
    <row r="5397" spans="1:3" ht="15" customHeight="1">
      <c r="A5397" s="177"/>
      <c r="B5397" s="222"/>
      <c r="C5397" s="222"/>
    </row>
    <row r="5398" spans="1:3" ht="15" customHeight="1">
      <c r="A5398" s="179"/>
      <c r="B5398" s="223"/>
      <c r="C5398" s="223"/>
    </row>
    <row r="5399" spans="1:3" ht="15" customHeight="1">
      <c r="A5399" s="177"/>
      <c r="B5399" s="222"/>
      <c r="C5399" s="222"/>
    </row>
    <row r="5400" spans="1:3" ht="15" customHeight="1">
      <c r="A5400" s="179"/>
      <c r="B5400" s="223"/>
      <c r="C5400" s="223"/>
    </row>
    <row r="5401" spans="1:3" ht="15" customHeight="1">
      <c r="A5401" s="177"/>
      <c r="B5401" s="222"/>
      <c r="C5401" s="222"/>
    </row>
    <row r="5402" spans="1:3" ht="15" customHeight="1">
      <c r="A5402" s="179"/>
      <c r="B5402" s="223"/>
      <c r="C5402" s="223"/>
    </row>
    <row r="5403" spans="1:3" ht="15" customHeight="1">
      <c r="A5403" s="177"/>
      <c r="B5403" s="222"/>
      <c r="C5403" s="222"/>
    </row>
    <row r="5404" spans="1:3" ht="15" customHeight="1">
      <c r="A5404" s="179"/>
      <c r="B5404" s="223"/>
      <c r="C5404" s="223"/>
    </row>
    <row r="5405" spans="1:3" ht="15" customHeight="1">
      <c r="A5405" s="177"/>
      <c r="B5405" s="222"/>
      <c r="C5405" s="222"/>
    </row>
    <row r="5406" spans="1:3" ht="15" customHeight="1">
      <c r="A5406" s="179"/>
      <c r="B5406" s="223"/>
      <c r="C5406" s="223"/>
    </row>
    <row r="5407" spans="1:3" ht="15" customHeight="1">
      <c r="A5407" s="177"/>
      <c r="B5407" s="222"/>
      <c r="C5407" s="222"/>
    </row>
    <row r="5408" spans="1:3" ht="15" customHeight="1">
      <c r="A5408" s="179"/>
      <c r="B5408" s="223"/>
      <c r="C5408" s="223"/>
    </row>
    <row r="5409" spans="1:3" ht="15" customHeight="1">
      <c r="A5409" s="177"/>
      <c r="B5409" s="222"/>
      <c r="C5409" s="222"/>
    </row>
    <row r="5410" spans="1:3" ht="15" customHeight="1">
      <c r="A5410" s="179"/>
      <c r="B5410" s="223"/>
      <c r="C5410" s="223"/>
    </row>
    <row r="5411" spans="1:3" ht="15" customHeight="1">
      <c r="A5411" s="177"/>
      <c r="B5411" s="222"/>
      <c r="C5411" s="222"/>
    </row>
    <row r="5412" spans="1:3" ht="15" customHeight="1">
      <c r="A5412" s="179"/>
      <c r="B5412" s="223"/>
      <c r="C5412" s="223"/>
    </row>
    <row r="5413" spans="1:3" ht="15" customHeight="1">
      <c r="A5413" s="177"/>
      <c r="B5413" s="222"/>
      <c r="C5413" s="222"/>
    </row>
    <row r="5414" spans="1:3" ht="15" customHeight="1">
      <c r="A5414" s="179"/>
      <c r="B5414" s="223"/>
      <c r="C5414" s="223"/>
    </row>
    <row r="5415" spans="1:3" ht="15" customHeight="1">
      <c r="A5415" s="177"/>
      <c r="B5415" s="222"/>
      <c r="C5415" s="222"/>
    </row>
    <row r="5416" spans="1:3" ht="15" customHeight="1">
      <c r="A5416" s="179"/>
      <c r="B5416" s="223"/>
      <c r="C5416" s="223"/>
    </row>
    <row r="5417" spans="1:3" ht="15" customHeight="1">
      <c r="A5417" s="177"/>
      <c r="B5417" s="222"/>
      <c r="C5417" s="222"/>
    </row>
    <row r="5418" spans="1:3" ht="15" customHeight="1">
      <c r="A5418" s="179"/>
      <c r="B5418" s="223"/>
      <c r="C5418" s="223"/>
    </row>
    <row r="5419" spans="1:3" ht="15" customHeight="1">
      <c r="A5419" s="177"/>
      <c r="B5419" s="222"/>
      <c r="C5419" s="222"/>
    </row>
    <row r="5420" spans="1:3" ht="15" customHeight="1">
      <c r="A5420" s="179"/>
      <c r="B5420" s="223"/>
      <c r="C5420" s="223"/>
    </row>
    <row r="5421" spans="1:3" ht="15" customHeight="1">
      <c r="A5421" s="177"/>
      <c r="B5421" s="222"/>
      <c r="C5421" s="222"/>
    </row>
    <row r="5422" spans="1:3" ht="15" customHeight="1">
      <c r="A5422" s="179"/>
      <c r="B5422" s="223"/>
      <c r="C5422" s="223"/>
    </row>
    <row r="5423" spans="1:3" ht="15" customHeight="1">
      <c r="A5423" s="177"/>
      <c r="B5423" s="222"/>
      <c r="C5423" s="222"/>
    </row>
    <row r="5424" spans="1:3" ht="15" customHeight="1">
      <c r="A5424" s="179"/>
      <c r="B5424" s="223"/>
      <c r="C5424" s="223"/>
    </row>
    <row r="5425" spans="1:3" ht="15" customHeight="1">
      <c r="A5425" s="177"/>
      <c r="B5425" s="222"/>
      <c r="C5425" s="222"/>
    </row>
    <row r="5426" spans="1:3" ht="15" customHeight="1">
      <c r="A5426" s="179"/>
      <c r="B5426" s="223"/>
      <c r="C5426" s="223"/>
    </row>
    <row r="5427" spans="1:3" ht="15" customHeight="1">
      <c r="A5427" s="177"/>
      <c r="B5427" s="222"/>
      <c r="C5427" s="222"/>
    </row>
    <row r="5428" spans="1:3" ht="15" customHeight="1">
      <c r="A5428" s="179"/>
      <c r="B5428" s="223"/>
      <c r="C5428" s="223"/>
    </row>
    <row r="5429" spans="1:3" ht="15" customHeight="1">
      <c r="A5429" s="177"/>
      <c r="B5429" s="222"/>
      <c r="C5429" s="222"/>
    </row>
    <row r="5430" spans="1:3" ht="15" customHeight="1">
      <c r="A5430" s="179"/>
      <c r="B5430" s="223"/>
      <c r="C5430" s="223"/>
    </row>
    <row r="5431" spans="1:3" ht="15" customHeight="1">
      <c r="A5431" s="177"/>
      <c r="B5431" s="222"/>
      <c r="C5431" s="222"/>
    </row>
    <row r="5432" spans="1:3" ht="15" customHeight="1">
      <c r="A5432" s="179"/>
      <c r="B5432" s="223"/>
      <c r="C5432" s="223"/>
    </row>
    <row r="5433" spans="1:3" ht="15" customHeight="1">
      <c r="A5433" s="177"/>
      <c r="B5433" s="222"/>
      <c r="C5433" s="222"/>
    </row>
    <row r="5434" spans="1:3" ht="15" customHeight="1">
      <c r="A5434" s="179"/>
      <c r="B5434" s="223"/>
      <c r="C5434" s="223"/>
    </row>
    <row r="5435" spans="1:3" ht="15" customHeight="1">
      <c r="A5435" s="177"/>
      <c r="B5435" s="222"/>
      <c r="C5435" s="222"/>
    </row>
    <row r="5436" spans="1:3" ht="15" customHeight="1">
      <c r="A5436" s="179"/>
      <c r="B5436" s="223"/>
      <c r="C5436" s="223"/>
    </row>
    <row r="5437" spans="1:3" ht="15" customHeight="1">
      <c r="A5437" s="177"/>
      <c r="B5437" s="222"/>
      <c r="C5437" s="222"/>
    </row>
    <row r="5438" spans="1:3" ht="15" customHeight="1">
      <c r="A5438" s="179"/>
      <c r="B5438" s="223"/>
      <c r="C5438" s="223"/>
    </row>
    <row r="5439" spans="1:3" ht="15" customHeight="1">
      <c r="A5439" s="177"/>
      <c r="B5439" s="222"/>
      <c r="C5439" s="222"/>
    </row>
    <row r="5440" spans="1:3" ht="15" customHeight="1">
      <c r="A5440" s="179"/>
      <c r="B5440" s="223"/>
      <c r="C5440" s="223"/>
    </row>
    <row r="5441" spans="1:3" ht="15" customHeight="1">
      <c r="A5441" s="177"/>
      <c r="B5441" s="222"/>
      <c r="C5441" s="222"/>
    </row>
    <row r="5442" spans="1:3" ht="15" customHeight="1">
      <c r="A5442" s="179"/>
      <c r="B5442" s="223"/>
      <c r="C5442" s="223"/>
    </row>
    <row r="5443" spans="1:3" ht="15" customHeight="1">
      <c r="A5443" s="177"/>
      <c r="B5443" s="222"/>
      <c r="C5443" s="222"/>
    </row>
    <row r="5444" spans="1:3" ht="15" customHeight="1">
      <c r="A5444" s="179"/>
      <c r="B5444" s="223"/>
      <c r="C5444" s="223"/>
    </row>
    <row r="5445" spans="1:3" ht="15" customHeight="1">
      <c r="A5445" s="177"/>
      <c r="B5445" s="222"/>
      <c r="C5445" s="222"/>
    </row>
    <row r="5446" spans="1:3" ht="15" customHeight="1">
      <c r="A5446" s="179"/>
      <c r="B5446" s="223"/>
      <c r="C5446" s="223"/>
    </row>
    <row r="5447" spans="1:3" ht="15" customHeight="1">
      <c r="A5447" s="177"/>
      <c r="B5447" s="222"/>
      <c r="C5447" s="222"/>
    </row>
    <row r="5448" spans="1:3" ht="15" customHeight="1">
      <c r="A5448" s="179"/>
      <c r="B5448" s="223"/>
      <c r="C5448" s="223"/>
    </row>
    <row r="5449" spans="1:3" ht="15" customHeight="1">
      <c r="A5449" s="177"/>
      <c r="B5449" s="222"/>
      <c r="C5449" s="222"/>
    </row>
    <row r="5450" spans="1:3" ht="15" customHeight="1">
      <c r="A5450" s="179"/>
      <c r="B5450" s="223"/>
      <c r="C5450" s="223"/>
    </row>
    <row r="5451" spans="1:3" ht="15" customHeight="1">
      <c r="A5451" s="177"/>
      <c r="B5451" s="222"/>
      <c r="C5451" s="222"/>
    </row>
    <row r="5452" spans="1:3" ht="15" customHeight="1">
      <c r="A5452" s="179"/>
      <c r="B5452" s="223"/>
      <c r="C5452" s="223"/>
    </row>
    <row r="5453" spans="1:3" ht="15" customHeight="1">
      <c r="A5453" s="177"/>
      <c r="B5453" s="222"/>
      <c r="C5453" s="222"/>
    </row>
    <row r="5454" spans="1:3" ht="15" customHeight="1">
      <c r="A5454" s="179"/>
      <c r="B5454" s="223"/>
      <c r="C5454" s="223"/>
    </row>
    <row r="5455" spans="1:3" ht="15" customHeight="1">
      <c r="A5455" s="177"/>
      <c r="B5455" s="222"/>
      <c r="C5455" s="222"/>
    </row>
    <row r="5456" spans="1:3" ht="15" customHeight="1">
      <c r="A5456" s="179"/>
      <c r="B5456" s="223"/>
      <c r="C5456" s="223"/>
    </row>
    <row r="5457" spans="1:3" ht="15" customHeight="1">
      <c r="A5457" s="177"/>
      <c r="B5457" s="222"/>
      <c r="C5457" s="222"/>
    </row>
    <row r="5458" spans="1:3" ht="15" customHeight="1">
      <c r="A5458" s="179"/>
      <c r="B5458" s="223"/>
      <c r="C5458" s="223"/>
    </row>
    <row r="5459" spans="1:3" ht="15" customHeight="1">
      <c r="A5459" s="177"/>
      <c r="B5459" s="222"/>
      <c r="C5459" s="222"/>
    </row>
    <row r="5460" spans="1:3" ht="15" customHeight="1">
      <c r="A5460" s="179"/>
      <c r="B5460" s="223"/>
      <c r="C5460" s="223"/>
    </row>
    <row r="5461" spans="1:3" ht="15" customHeight="1">
      <c r="A5461" s="177"/>
      <c r="B5461" s="222"/>
      <c r="C5461" s="222"/>
    </row>
    <row r="5462" spans="1:3" ht="15" customHeight="1">
      <c r="A5462" s="179"/>
      <c r="B5462" s="223"/>
      <c r="C5462" s="223"/>
    </row>
    <row r="5463" spans="1:3" ht="15" customHeight="1">
      <c r="A5463" s="177"/>
      <c r="B5463" s="222"/>
      <c r="C5463" s="222"/>
    </row>
    <row r="5464" spans="1:3" ht="15" customHeight="1">
      <c r="A5464" s="179"/>
      <c r="B5464" s="223"/>
      <c r="C5464" s="223"/>
    </row>
    <row r="5465" spans="1:3" ht="15" customHeight="1">
      <c r="A5465" s="177"/>
      <c r="B5465" s="222"/>
      <c r="C5465" s="222"/>
    </row>
    <row r="5466" spans="1:3" ht="15" customHeight="1">
      <c r="A5466" s="179"/>
      <c r="B5466" s="223"/>
      <c r="C5466" s="223"/>
    </row>
    <row r="5467" spans="1:3" ht="15" customHeight="1">
      <c r="A5467" s="177"/>
      <c r="B5467" s="222"/>
      <c r="C5467" s="222"/>
    </row>
    <row r="5468" spans="1:3" ht="15" customHeight="1">
      <c r="A5468" s="179"/>
      <c r="B5468" s="223"/>
      <c r="C5468" s="223"/>
    </row>
    <row r="5469" spans="1:3" ht="15" customHeight="1">
      <c r="A5469" s="177"/>
      <c r="B5469" s="222"/>
      <c r="C5469" s="222"/>
    </row>
    <row r="5470" spans="1:3" ht="15" customHeight="1">
      <c r="A5470" s="179"/>
      <c r="B5470" s="223"/>
      <c r="C5470" s="223"/>
    </row>
    <row r="5471" spans="1:3" ht="15" customHeight="1">
      <c r="A5471" s="177"/>
      <c r="B5471" s="222"/>
      <c r="C5471" s="222"/>
    </row>
    <row r="5472" spans="1:3" ht="15" customHeight="1">
      <c r="A5472" s="179"/>
      <c r="B5472" s="223"/>
      <c r="C5472" s="223"/>
    </row>
    <row r="5473" spans="1:3" ht="15" customHeight="1">
      <c r="A5473" s="177"/>
      <c r="B5473" s="222"/>
      <c r="C5473" s="222"/>
    </row>
    <row r="5474" spans="1:3" ht="15" customHeight="1">
      <c r="A5474" s="179"/>
      <c r="B5474" s="223"/>
      <c r="C5474" s="223"/>
    </row>
    <row r="5475" spans="1:3" ht="15" customHeight="1">
      <c r="A5475" s="177"/>
      <c r="B5475" s="222"/>
      <c r="C5475" s="222"/>
    </row>
    <row r="5476" spans="1:3" ht="15" customHeight="1">
      <c r="A5476" s="179"/>
      <c r="B5476" s="223"/>
      <c r="C5476" s="223"/>
    </row>
    <row r="5477" spans="1:3" ht="15" customHeight="1">
      <c r="A5477" s="177"/>
      <c r="B5477" s="222"/>
      <c r="C5477" s="222"/>
    </row>
    <row r="5478" spans="1:3" ht="15" customHeight="1">
      <c r="A5478" s="179"/>
      <c r="B5478" s="223"/>
      <c r="C5478" s="223"/>
    </row>
    <row r="5479" spans="1:3" ht="15" customHeight="1">
      <c r="A5479" s="177"/>
      <c r="B5479" s="222"/>
      <c r="C5479" s="222"/>
    </row>
    <row r="5480" spans="1:3" ht="15" customHeight="1">
      <c r="A5480" s="179"/>
      <c r="B5480" s="223"/>
      <c r="C5480" s="223"/>
    </row>
    <row r="5481" spans="1:3" ht="15" customHeight="1">
      <c r="A5481" s="177"/>
      <c r="B5481" s="222"/>
      <c r="C5481" s="222"/>
    </row>
    <row r="5482" spans="1:3" ht="15" customHeight="1">
      <c r="A5482" s="179"/>
      <c r="B5482" s="223"/>
      <c r="C5482" s="223"/>
    </row>
    <row r="5483" spans="1:3" ht="15" customHeight="1">
      <c r="A5483" s="177"/>
      <c r="B5483" s="222"/>
      <c r="C5483" s="222"/>
    </row>
    <row r="5484" spans="1:3" ht="15" customHeight="1">
      <c r="A5484" s="179"/>
      <c r="B5484" s="223"/>
      <c r="C5484" s="223"/>
    </row>
    <row r="5485" spans="1:3" ht="15" customHeight="1">
      <c r="A5485" s="177"/>
      <c r="B5485" s="222"/>
      <c r="C5485" s="222"/>
    </row>
    <row r="5486" spans="1:3" ht="15" customHeight="1">
      <c r="A5486" s="179"/>
      <c r="B5486" s="223"/>
      <c r="C5486" s="223"/>
    </row>
    <row r="5487" spans="1:3" ht="15" customHeight="1">
      <c r="A5487" s="177"/>
      <c r="B5487" s="222"/>
      <c r="C5487" s="222"/>
    </row>
    <row r="5488" spans="1:3" ht="15" customHeight="1">
      <c r="A5488" s="179"/>
      <c r="B5488" s="223"/>
      <c r="C5488" s="223"/>
    </row>
    <row r="5489" spans="1:3" ht="15" customHeight="1">
      <c r="A5489" s="177"/>
      <c r="B5489" s="222"/>
      <c r="C5489" s="222"/>
    </row>
    <row r="5490" spans="1:3" ht="15" customHeight="1">
      <c r="A5490" s="179"/>
      <c r="B5490" s="223"/>
      <c r="C5490" s="223"/>
    </row>
    <row r="5491" spans="1:3" ht="15" customHeight="1">
      <c r="A5491" s="177"/>
      <c r="B5491" s="222"/>
      <c r="C5491" s="222"/>
    </row>
    <row r="5492" spans="1:3" ht="15" customHeight="1">
      <c r="A5492" s="179"/>
      <c r="B5492" s="223"/>
      <c r="C5492" s="223"/>
    </row>
    <row r="5493" spans="1:3" ht="15" customHeight="1">
      <c r="A5493" s="177"/>
      <c r="B5493" s="222"/>
      <c r="C5493" s="222"/>
    </row>
    <row r="5494" spans="1:3" ht="15" customHeight="1">
      <c r="A5494" s="179"/>
      <c r="B5494" s="223"/>
      <c r="C5494" s="223"/>
    </row>
    <row r="5495" spans="1:3" ht="15" customHeight="1">
      <c r="A5495" s="177"/>
      <c r="B5495" s="222"/>
      <c r="C5495" s="222"/>
    </row>
    <row r="5496" spans="1:3" ht="15" customHeight="1">
      <c r="A5496" s="179"/>
      <c r="B5496" s="223"/>
      <c r="C5496" s="223"/>
    </row>
    <row r="5497" spans="1:3" ht="15" customHeight="1">
      <c r="A5497" s="177"/>
      <c r="B5497" s="222"/>
      <c r="C5497" s="222"/>
    </row>
    <row r="5498" spans="1:3" ht="15" customHeight="1">
      <c r="A5498" s="179"/>
      <c r="B5498" s="223"/>
      <c r="C5498" s="223"/>
    </row>
    <row r="5499" spans="1:3" ht="15" customHeight="1">
      <c r="A5499" s="177"/>
      <c r="B5499" s="222"/>
      <c r="C5499" s="222"/>
    </row>
    <row r="5500" spans="1:3" ht="15" customHeight="1">
      <c r="A5500" s="179"/>
      <c r="B5500" s="223"/>
      <c r="C5500" s="223"/>
    </row>
    <row r="5501" spans="1:3" ht="15" customHeight="1">
      <c r="A5501" s="177"/>
      <c r="B5501" s="222"/>
      <c r="C5501" s="222"/>
    </row>
    <row r="5502" spans="1:3" ht="15" customHeight="1">
      <c r="A5502" s="179"/>
      <c r="B5502" s="223"/>
      <c r="C5502" s="223"/>
    </row>
    <row r="5503" spans="1:3" ht="15" customHeight="1">
      <c r="A5503" s="177"/>
      <c r="B5503" s="222"/>
      <c r="C5503" s="222"/>
    </row>
    <row r="5504" spans="1:3" ht="15" customHeight="1">
      <c r="A5504" s="179"/>
      <c r="B5504" s="223"/>
      <c r="C5504" s="223"/>
    </row>
    <row r="5505" spans="1:3" ht="15" customHeight="1">
      <c r="A5505" s="177"/>
      <c r="B5505" s="222"/>
      <c r="C5505" s="222"/>
    </row>
    <row r="5506" spans="1:3" ht="15" customHeight="1">
      <c r="A5506" s="179"/>
      <c r="B5506" s="223"/>
      <c r="C5506" s="223"/>
    </row>
    <row r="5507" spans="1:3" ht="15" customHeight="1">
      <c r="A5507" s="177"/>
      <c r="B5507" s="222"/>
      <c r="C5507" s="222"/>
    </row>
    <row r="5508" spans="1:3" ht="15" customHeight="1">
      <c r="A5508" s="179"/>
      <c r="B5508" s="223"/>
      <c r="C5508" s="223"/>
    </row>
    <row r="5509" spans="1:3" ht="15" customHeight="1">
      <c r="A5509" s="177"/>
      <c r="B5509" s="222"/>
      <c r="C5509" s="222"/>
    </row>
    <row r="5510" spans="1:3" ht="15" customHeight="1">
      <c r="A5510" s="179"/>
      <c r="B5510" s="223"/>
      <c r="C5510" s="223"/>
    </row>
    <row r="5511" spans="1:3" ht="15" customHeight="1">
      <c r="A5511" s="177"/>
      <c r="B5511" s="222"/>
      <c r="C5511" s="222"/>
    </row>
    <row r="5512" spans="1:3" ht="15" customHeight="1">
      <c r="A5512" s="179"/>
      <c r="B5512" s="223"/>
      <c r="C5512" s="223"/>
    </row>
    <row r="5513" spans="1:3" ht="15" customHeight="1">
      <c r="A5513" s="177"/>
      <c r="B5513" s="222"/>
      <c r="C5513" s="222"/>
    </row>
    <row r="5514" spans="1:3" ht="15" customHeight="1">
      <c r="A5514" s="179"/>
      <c r="B5514" s="223"/>
      <c r="C5514" s="223"/>
    </row>
    <row r="5515" spans="1:3" ht="15" customHeight="1">
      <c r="A5515" s="177"/>
      <c r="B5515" s="222"/>
      <c r="C5515" s="222"/>
    </row>
    <row r="5516" spans="1:3" ht="15" customHeight="1">
      <c r="A5516" s="179"/>
      <c r="B5516" s="223"/>
      <c r="C5516" s="223"/>
    </row>
    <row r="5517" spans="1:3" ht="15" customHeight="1">
      <c r="A5517" s="177"/>
      <c r="B5517" s="222"/>
      <c r="C5517" s="222"/>
    </row>
    <row r="5518" spans="1:3" ht="15" customHeight="1">
      <c r="A5518" s="179"/>
      <c r="B5518" s="223"/>
      <c r="C5518" s="223"/>
    </row>
    <row r="5519" spans="1:3" ht="15" customHeight="1">
      <c r="A5519" s="177"/>
      <c r="B5519" s="222"/>
      <c r="C5519" s="222"/>
    </row>
    <row r="5520" spans="1:3" ht="15" customHeight="1">
      <c r="A5520" s="179"/>
      <c r="B5520" s="223"/>
      <c r="C5520" s="223"/>
    </row>
    <row r="5521" spans="1:3" ht="15" customHeight="1">
      <c r="A5521" s="177"/>
      <c r="B5521" s="222"/>
      <c r="C5521" s="222"/>
    </row>
    <row r="5522" spans="1:3" ht="15" customHeight="1">
      <c r="A5522" s="179"/>
      <c r="B5522" s="223"/>
      <c r="C5522" s="223"/>
    </row>
    <row r="5523" spans="1:3" ht="15" customHeight="1">
      <c r="A5523" s="177"/>
      <c r="B5523" s="222"/>
      <c r="C5523" s="222"/>
    </row>
    <row r="5524" spans="1:3" ht="15" customHeight="1">
      <c r="A5524" s="179"/>
      <c r="B5524" s="223"/>
      <c r="C5524" s="223"/>
    </row>
    <row r="5525" spans="1:3" ht="15" customHeight="1">
      <c r="A5525" s="177"/>
      <c r="B5525" s="222"/>
      <c r="C5525" s="222"/>
    </row>
    <row r="5526" spans="1:3" ht="15" customHeight="1">
      <c r="A5526" s="179"/>
      <c r="B5526" s="223"/>
      <c r="C5526" s="223"/>
    </row>
    <row r="5527" spans="1:3" ht="15" customHeight="1">
      <c r="A5527" s="177"/>
      <c r="B5527" s="222"/>
      <c r="C5527" s="222"/>
    </row>
    <row r="5528" spans="1:3" ht="15" customHeight="1">
      <c r="A5528" s="179"/>
      <c r="B5528" s="223"/>
      <c r="C5528" s="223"/>
    </row>
    <row r="5529" spans="1:3" ht="15" customHeight="1">
      <c r="A5529" s="177"/>
      <c r="B5529" s="222"/>
      <c r="C5529" s="222"/>
    </row>
    <row r="5530" spans="1:3" ht="15" customHeight="1">
      <c r="A5530" s="179"/>
      <c r="B5530" s="223"/>
      <c r="C5530" s="223"/>
    </row>
    <row r="5531" spans="1:3" ht="15" customHeight="1">
      <c r="A5531" s="177"/>
      <c r="B5531" s="222"/>
      <c r="C5531" s="222"/>
    </row>
    <row r="5532" spans="1:3" ht="15" customHeight="1">
      <c r="A5532" s="179"/>
      <c r="B5532" s="223"/>
      <c r="C5532" s="223"/>
    </row>
    <row r="5533" spans="1:3" ht="15" customHeight="1">
      <c r="A5533" s="177"/>
      <c r="B5533" s="222"/>
      <c r="C5533" s="222"/>
    </row>
    <row r="5534" spans="1:3" ht="15" customHeight="1">
      <c r="A5534" s="179"/>
      <c r="B5534" s="223"/>
      <c r="C5534" s="223"/>
    </row>
    <row r="5535" spans="1:3" ht="15" customHeight="1">
      <c r="A5535" s="177"/>
      <c r="B5535" s="222"/>
      <c r="C5535" s="222"/>
    </row>
    <row r="5536" spans="1:3" ht="15" customHeight="1">
      <c r="A5536" s="179"/>
      <c r="B5536" s="223"/>
      <c r="C5536" s="223"/>
    </row>
    <row r="5537" spans="1:3" ht="15" customHeight="1">
      <c r="A5537" s="177"/>
      <c r="B5537" s="222"/>
      <c r="C5537" s="222"/>
    </row>
    <row r="5538" spans="1:3" ht="15" customHeight="1">
      <c r="A5538" s="179"/>
      <c r="B5538" s="223"/>
      <c r="C5538" s="223"/>
    </row>
    <row r="5539" spans="1:3" ht="15" customHeight="1">
      <c r="A5539" s="177"/>
      <c r="B5539" s="222"/>
      <c r="C5539" s="222"/>
    </row>
    <row r="5540" spans="1:3" ht="15" customHeight="1">
      <c r="A5540" s="179"/>
      <c r="B5540" s="223"/>
      <c r="C5540" s="223"/>
    </row>
    <row r="5541" spans="1:3" ht="15" customHeight="1">
      <c r="A5541" s="177"/>
      <c r="B5541" s="222"/>
      <c r="C5541" s="222"/>
    </row>
    <row r="5542" spans="1:3" ht="15" customHeight="1">
      <c r="A5542" s="179"/>
      <c r="B5542" s="223"/>
      <c r="C5542" s="223"/>
    </row>
    <row r="5543" spans="1:3" ht="15" customHeight="1">
      <c r="A5543" s="177"/>
      <c r="B5543" s="222"/>
      <c r="C5543" s="222"/>
    </row>
    <row r="5544" spans="1:3" ht="15" customHeight="1">
      <c r="A5544" s="179"/>
      <c r="B5544" s="223"/>
      <c r="C5544" s="223"/>
    </row>
    <row r="5545" spans="1:3" ht="15" customHeight="1">
      <c r="A5545" s="177"/>
      <c r="B5545" s="222"/>
      <c r="C5545" s="222"/>
    </row>
    <row r="5546" spans="1:3" ht="15" customHeight="1">
      <c r="A5546" s="179"/>
      <c r="B5546" s="223"/>
      <c r="C5546" s="223"/>
    </row>
    <row r="5547" spans="1:3" ht="15" customHeight="1">
      <c r="A5547" s="177"/>
      <c r="B5547" s="222"/>
      <c r="C5547" s="222"/>
    </row>
    <row r="5548" spans="1:3" ht="15" customHeight="1">
      <c r="A5548" s="179"/>
      <c r="B5548" s="223"/>
      <c r="C5548" s="223"/>
    </row>
    <row r="5549" spans="1:3" ht="15" customHeight="1">
      <c r="A5549" s="177"/>
      <c r="B5549" s="222"/>
      <c r="C5549" s="222"/>
    </row>
    <row r="5550" spans="1:3" ht="15" customHeight="1">
      <c r="A5550" s="179"/>
      <c r="B5550" s="223"/>
      <c r="C5550" s="223"/>
    </row>
    <row r="5551" spans="1:3" ht="15" customHeight="1">
      <c r="A5551" s="177"/>
      <c r="B5551" s="222"/>
      <c r="C5551" s="222"/>
    </row>
    <row r="5552" spans="1:3" ht="15" customHeight="1">
      <c r="A5552" s="179"/>
      <c r="B5552" s="223"/>
      <c r="C5552" s="223"/>
    </row>
    <row r="5553" spans="1:3" ht="15" customHeight="1">
      <c r="A5553" s="177"/>
      <c r="B5553" s="222"/>
      <c r="C5553" s="222"/>
    </row>
    <row r="5554" spans="1:3" ht="15" customHeight="1">
      <c r="A5554" s="179"/>
      <c r="B5554" s="223"/>
      <c r="C5554" s="223"/>
    </row>
    <row r="5555" spans="1:3" ht="15" customHeight="1">
      <c r="A5555" s="177"/>
      <c r="B5555" s="222"/>
      <c r="C5555" s="222"/>
    </row>
    <row r="5556" spans="1:3" ht="15" customHeight="1">
      <c r="A5556" s="179"/>
      <c r="B5556" s="223"/>
      <c r="C5556" s="223"/>
    </row>
    <row r="5557" spans="1:3" ht="15" customHeight="1">
      <c r="A5557" s="177"/>
      <c r="B5557" s="222"/>
      <c r="C5557" s="222"/>
    </row>
    <row r="5558" spans="1:3" ht="15" customHeight="1">
      <c r="A5558" s="179"/>
      <c r="B5558" s="223"/>
      <c r="C5558" s="223"/>
    </row>
    <row r="5559" spans="1:3" ht="15" customHeight="1">
      <c r="A5559" s="177"/>
      <c r="B5559" s="222"/>
      <c r="C5559" s="222"/>
    </row>
    <row r="5560" spans="1:3" ht="15" customHeight="1">
      <c r="A5560" s="179"/>
      <c r="B5560" s="223"/>
      <c r="C5560" s="223"/>
    </row>
    <row r="5561" spans="1:3" ht="15" customHeight="1">
      <c r="A5561" s="177"/>
      <c r="B5561" s="222"/>
      <c r="C5561" s="222"/>
    </row>
    <row r="5562" spans="1:3" ht="15" customHeight="1">
      <c r="A5562" s="179"/>
      <c r="B5562" s="223"/>
      <c r="C5562" s="223"/>
    </row>
    <row r="5563" spans="1:3" ht="15" customHeight="1">
      <c r="A5563" s="177"/>
      <c r="B5563" s="222"/>
      <c r="C5563" s="222"/>
    </row>
    <row r="5564" spans="1:3" ht="15" customHeight="1">
      <c r="A5564" s="179"/>
      <c r="B5564" s="223"/>
      <c r="C5564" s="223"/>
    </row>
    <row r="5565" spans="1:3" ht="15" customHeight="1">
      <c r="A5565" s="177"/>
      <c r="B5565" s="222"/>
      <c r="C5565" s="222"/>
    </row>
    <row r="5566" spans="1:3" ht="15" customHeight="1">
      <c r="A5566" s="179"/>
      <c r="B5566" s="223"/>
      <c r="C5566" s="223"/>
    </row>
    <row r="5567" spans="1:3" ht="15" customHeight="1">
      <c r="A5567" s="177"/>
      <c r="B5567" s="222"/>
      <c r="C5567" s="222"/>
    </row>
    <row r="5568" spans="1:3" ht="15" customHeight="1">
      <c r="A5568" s="179"/>
      <c r="B5568" s="223"/>
      <c r="C5568" s="223"/>
    </row>
    <row r="5569" spans="1:3" ht="15" customHeight="1">
      <c r="A5569" s="177"/>
      <c r="B5569" s="222"/>
      <c r="C5569" s="222"/>
    </row>
    <row r="5570" spans="1:3" ht="15" customHeight="1">
      <c r="A5570" s="179"/>
      <c r="B5570" s="223"/>
      <c r="C5570" s="223"/>
    </row>
    <row r="5571" spans="1:3" ht="15" customHeight="1">
      <c r="A5571" s="177"/>
      <c r="B5571" s="222"/>
      <c r="C5571" s="222"/>
    </row>
    <row r="5572" spans="1:3" ht="15" customHeight="1">
      <c r="A5572" s="179"/>
      <c r="B5572" s="223"/>
      <c r="C5572" s="223"/>
    </row>
    <row r="5573" spans="1:3" ht="15" customHeight="1">
      <c r="A5573" s="177"/>
      <c r="B5573" s="222"/>
      <c r="C5573" s="222"/>
    </row>
    <row r="5574" spans="1:3" ht="15" customHeight="1">
      <c r="A5574" s="179"/>
      <c r="B5574" s="223"/>
      <c r="C5574" s="223"/>
    </row>
    <row r="5575" spans="1:3" ht="15" customHeight="1">
      <c r="A5575" s="177"/>
      <c r="B5575" s="222"/>
      <c r="C5575" s="222"/>
    </row>
    <row r="5576" spans="1:3" ht="15" customHeight="1">
      <c r="A5576" s="179"/>
      <c r="B5576" s="223"/>
      <c r="C5576" s="223"/>
    </row>
    <row r="5577" spans="1:3" ht="15" customHeight="1">
      <c r="A5577" s="177"/>
      <c r="B5577" s="222"/>
      <c r="C5577" s="222"/>
    </row>
    <row r="5578" spans="1:3" ht="15" customHeight="1">
      <c r="A5578" s="179"/>
      <c r="B5578" s="223"/>
      <c r="C5578" s="223"/>
    </row>
    <row r="5579" spans="1:3" ht="15" customHeight="1">
      <c r="A5579" s="177"/>
      <c r="B5579" s="222"/>
      <c r="C5579" s="222"/>
    </row>
    <row r="5580" spans="1:3" ht="15" customHeight="1">
      <c r="A5580" s="179"/>
      <c r="B5580" s="223"/>
      <c r="C5580" s="223"/>
    </row>
    <row r="5581" spans="1:3" ht="15" customHeight="1">
      <c r="A5581" s="177"/>
      <c r="B5581" s="222"/>
      <c r="C5581" s="222"/>
    </row>
    <row r="5582" spans="1:3" ht="15" customHeight="1">
      <c r="A5582" s="179"/>
      <c r="B5582" s="223"/>
      <c r="C5582" s="223"/>
    </row>
    <row r="5583" spans="1:3" ht="15" customHeight="1">
      <c r="A5583" s="177"/>
      <c r="B5583" s="222"/>
      <c r="C5583" s="222"/>
    </row>
    <row r="5584" spans="1:3" ht="15" customHeight="1">
      <c r="A5584" s="179"/>
      <c r="B5584" s="223"/>
      <c r="C5584" s="223"/>
    </row>
    <row r="5585" spans="1:3" ht="15" customHeight="1">
      <c r="A5585" s="177"/>
      <c r="B5585" s="222"/>
      <c r="C5585" s="222"/>
    </row>
    <row r="5586" spans="1:3" ht="15" customHeight="1">
      <c r="A5586" s="179"/>
      <c r="B5586" s="223"/>
      <c r="C5586" s="223"/>
    </row>
    <row r="5587" spans="1:3" ht="15" customHeight="1">
      <c r="A5587" s="177"/>
      <c r="B5587" s="222"/>
      <c r="C5587" s="222"/>
    </row>
    <row r="5588" spans="1:3" ht="15" customHeight="1">
      <c r="A5588" s="179"/>
      <c r="B5588" s="223"/>
      <c r="C5588" s="223"/>
    </row>
    <row r="5589" spans="1:3" ht="15" customHeight="1">
      <c r="A5589" s="177"/>
      <c r="B5589" s="222"/>
      <c r="C5589" s="222"/>
    </row>
    <row r="5590" spans="1:3" ht="15" customHeight="1">
      <c r="A5590" s="179"/>
      <c r="B5590" s="223"/>
      <c r="C5590" s="223"/>
    </row>
    <row r="5591" spans="1:3" ht="15" customHeight="1">
      <c r="A5591" s="177"/>
      <c r="B5591" s="222"/>
      <c r="C5591" s="222"/>
    </row>
    <row r="5592" spans="1:3" ht="15" customHeight="1">
      <c r="A5592" s="179"/>
      <c r="B5592" s="223"/>
      <c r="C5592" s="223"/>
    </row>
    <row r="5593" spans="1:3" ht="15" customHeight="1">
      <c r="A5593" s="177"/>
      <c r="B5593" s="222"/>
      <c r="C5593" s="222"/>
    </row>
    <row r="5594" spans="1:3" ht="15" customHeight="1">
      <c r="A5594" s="179"/>
      <c r="B5594" s="223"/>
      <c r="C5594" s="223"/>
    </row>
    <row r="5595" spans="1:3" ht="15" customHeight="1">
      <c r="A5595" s="177"/>
      <c r="B5595" s="222"/>
      <c r="C5595" s="222"/>
    </row>
    <row r="5596" spans="1:3" ht="15" customHeight="1">
      <c r="A5596" s="179"/>
      <c r="B5596" s="223"/>
      <c r="C5596" s="223"/>
    </row>
    <row r="5597" spans="1:3" ht="15" customHeight="1">
      <c r="A5597" s="177"/>
      <c r="B5597" s="222"/>
      <c r="C5597" s="222"/>
    </row>
    <row r="5598" spans="1:3" ht="15" customHeight="1">
      <c r="A5598" s="179"/>
      <c r="B5598" s="223"/>
      <c r="C5598" s="223"/>
    </row>
    <row r="5599" spans="1:3" ht="15" customHeight="1">
      <c r="A5599" s="177"/>
      <c r="B5599" s="222"/>
      <c r="C5599" s="222"/>
    </row>
    <row r="5600" spans="1:3" ht="15" customHeight="1">
      <c r="A5600" s="179"/>
      <c r="B5600" s="223"/>
      <c r="C5600" s="223"/>
    </row>
    <row r="5601" spans="1:3" ht="15" customHeight="1">
      <c r="A5601" s="177"/>
      <c r="B5601" s="222"/>
      <c r="C5601" s="222"/>
    </row>
    <row r="5602" spans="1:3" ht="15" customHeight="1">
      <c r="A5602" s="179"/>
      <c r="B5602" s="223"/>
      <c r="C5602" s="223"/>
    </row>
    <row r="5603" spans="1:3" ht="15" customHeight="1">
      <c r="A5603" s="177"/>
      <c r="B5603" s="222"/>
      <c r="C5603" s="222"/>
    </row>
    <row r="5604" spans="1:3" ht="15" customHeight="1">
      <c r="A5604" s="179"/>
      <c r="B5604" s="223"/>
      <c r="C5604" s="223"/>
    </row>
    <row r="5605" spans="1:3" ht="15" customHeight="1">
      <c r="A5605" s="177"/>
      <c r="B5605" s="222"/>
      <c r="C5605" s="222"/>
    </row>
    <row r="5606" spans="1:3" ht="15" customHeight="1">
      <c r="A5606" s="179"/>
      <c r="B5606" s="223"/>
      <c r="C5606" s="223"/>
    </row>
    <row r="5607" spans="1:3" ht="15" customHeight="1">
      <c r="A5607" s="177"/>
      <c r="B5607" s="222"/>
      <c r="C5607" s="222"/>
    </row>
    <row r="5608" spans="1:3" ht="15" customHeight="1">
      <c r="A5608" s="179"/>
      <c r="B5608" s="223"/>
      <c r="C5608" s="223"/>
    </row>
    <row r="5609" spans="1:3" ht="15" customHeight="1">
      <c r="A5609" s="177"/>
      <c r="B5609" s="222"/>
      <c r="C5609" s="222"/>
    </row>
    <row r="5610" spans="1:3" ht="15" customHeight="1">
      <c r="A5610" s="179"/>
      <c r="B5610" s="223"/>
      <c r="C5610" s="223"/>
    </row>
    <row r="5611" spans="1:3" ht="15" customHeight="1">
      <c r="A5611" s="177"/>
      <c r="B5611" s="222"/>
      <c r="C5611" s="222"/>
    </row>
    <row r="5612" spans="1:3" ht="15" customHeight="1">
      <c r="A5612" s="179"/>
      <c r="B5612" s="223"/>
      <c r="C5612" s="223"/>
    </row>
    <row r="5613" spans="1:3" ht="15" customHeight="1">
      <c r="A5613" s="177"/>
      <c r="B5613" s="222"/>
      <c r="C5613" s="222"/>
    </row>
    <row r="5614" spans="1:3" ht="15" customHeight="1">
      <c r="A5614" s="179"/>
      <c r="B5614" s="223"/>
      <c r="C5614" s="223"/>
    </row>
    <row r="5615" spans="1:3" ht="15" customHeight="1">
      <c r="A5615" s="177"/>
      <c r="B5615" s="222"/>
      <c r="C5615" s="222"/>
    </row>
    <row r="5616" spans="1:3" ht="15" customHeight="1">
      <c r="A5616" s="179"/>
      <c r="B5616" s="223"/>
      <c r="C5616" s="223"/>
    </row>
    <row r="5617" spans="1:3" ht="15" customHeight="1">
      <c r="A5617" s="177"/>
      <c r="B5617" s="222"/>
      <c r="C5617" s="222"/>
    </row>
    <row r="5618" spans="1:3" ht="15" customHeight="1">
      <c r="A5618" s="179"/>
      <c r="B5618" s="223"/>
      <c r="C5618" s="223"/>
    </row>
    <row r="5619" spans="1:3" ht="15" customHeight="1">
      <c r="A5619" s="177"/>
      <c r="B5619" s="222"/>
      <c r="C5619" s="222"/>
    </row>
    <row r="5620" spans="1:3" ht="15" customHeight="1">
      <c r="A5620" s="179"/>
      <c r="B5620" s="223"/>
      <c r="C5620" s="223"/>
    </row>
    <row r="5621" spans="1:3" ht="15" customHeight="1">
      <c r="A5621" s="177"/>
      <c r="B5621" s="222"/>
      <c r="C5621" s="222"/>
    </row>
    <row r="5622" spans="1:3" ht="15" customHeight="1">
      <c r="A5622" s="179"/>
      <c r="B5622" s="223"/>
      <c r="C5622" s="223"/>
    </row>
    <row r="5623" spans="1:3" ht="15" customHeight="1">
      <c r="A5623" s="177"/>
      <c r="B5623" s="222"/>
      <c r="C5623" s="222"/>
    </row>
    <row r="5624" spans="1:3" ht="15" customHeight="1">
      <c r="A5624" s="179"/>
      <c r="B5624" s="223"/>
      <c r="C5624" s="223"/>
    </row>
    <row r="5625" spans="1:3" ht="15" customHeight="1">
      <c r="A5625" s="177"/>
      <c r="B5625" s="222"/>
      <c r="C5625" s="222"/>
    </row>
    <row r="5626" spans="1:3" ht="15" customHeight="1">
      <c r="A5626" s="179"/>
      <c r="B5626" s="223"/>
      <c r="C5626" s="223"/>
    </row>
    <row r="5627" spans="1:3" ht="15" customHeight="1">
      <c r="A5627" s="177"/>
      <c r="B5627" s="222"/>
      <c r="C5627" s="222"/>
    </row>
    <row r="5628" spans="1:3" ht="15" customHeight="1">
      <c r="A5628" s="179"/>
      <c r="B5628" s="223"/>
      <c r="C5628" s="223"/>
    </row>
    <row r="5629" spans="1:3" ht="15" customHeight="1">
      <c r="A5629" s="177"/>
      <c r="B5629" s="222"/>
      <c r="C5629" s="222"/>
    </row>
    <row r="5630" spans="1:3" ht="15" customHeight="1">
      <c r="A5630" s="179"/>
      <c r="B5630" s="223"/>
      <c r="C5630" s="223"/>
    </row>
    <row r="5631" spans="1:3" ht="15" customHeight="1">
      <c r="A5631" s="177"/>
      <c r="B5631" s="222"/>
      <c r="C5631" s="222"/>
    </row>
    <row r="5632" spans="1:3" ht="15" customHeight="1">
      <c r="A5632" s="179"/>
      <c r="B5632" s="223"/>
      <c r="C5632" s="223"/>
    </row>
    <row r="5633" spans="1:3" ht="15" customHeight="1">
      <c r="A5633" s="177"/>
      <c r="B5633" s="222"/>
      <c r="C5633" s="222"/>
    </row>
    <row r="5634" spans="1:3" ht="15" customHeight="1">
      <c r="A5634" s="179"/>
      <c r="B5634" s="223"/>
      <c r="C5634" s="223"/>
    </row>
    <row r="5635" spans="1:3" ht="15" customHeight="1">
      <c r="A5635" s="177"/>
      <c r="B5635" s="222"/>
      <c r="C5635" s="222"/>
    </row>
    <row r="5636" spans="1:3" ht="15" customHeight="1">
      <c r="A5636" s="179"/>
      <c r="B5636" s="223"/>
      <c r="C5636" s="223"/>
    </row>
    <row r="5637" spans="1:3" ht="15" customHeight="1">
      <c r="A5637" s="177"/>
      <c r="B5637" s="222"/>
      <c r="C5637" s="222"/>
    </row>
    <row r="5638" spans="1:3" ht="15" customHeight="1">
      <c r="A5638" s="179"/>
      <c r="B5638" s="223"/>
      <c r="C5638" s="223"/>
    </row>
    <row r="5639" spans="1:3" ht="15" customHeight="1">
      <c r="A5639" s="177"/>
      <c r="B5639" s="222"/>
      <c r="C5639" s="222"/>
    </row>
    <row r="5640" spans="1:3" ht="15" customHeight="1">
      <c r="A5640" s="179"/>
      <c r="B5640" s="223"/>
      <c r="C5640" s="223"/>
    </row>
    <row r="5641" spans="1:3" ht="15" customHeight="1">
      <c r="A5641" s="177"/>
      <c r="B5641" s="222"/>
      <c r="C5641" s="222"/>
    </row>
    <row r="5642" spans="1:3" ht="15" customHeight="1">
      <c r="A5642" s="179"/>
      <c r="B5642" s="223"/>
      <c r="C5642" s="223"/>
    </row>
    <row r="5643" spans="1:3" ht="15" customHeight="1">
      <c r="A5643" s="177"/>
      <c r="B5643" s="222"/>
      <c r="C5643" s="222"/>
    </row>
    <row r="5644" spans="1:3" ht="15" customHeight="1">
      <c r="A5644" s="179"/>
      <c r="B5644" s="223"/>
      <c r="C5644" s="223"/>
    </row>
    <row r="5645" spans="1:3" ht="15" customHeight="1">
      <c r="A5645" s="177"/>
      <c r="B5645" s="222"/>
      <c r="C5645" s="222"/>
    </row>
    <row r="5646" spans="1:3" ht="15" customHeight="1">
      <c r="A5646" s="179"/>
      <c r="B5646" s="223"/>
      <c r="C5646" s="223"/>
    </row>
    <row r="5647" spans="1:3" ht="15" customHeight="1">
      <c r="A5647" s="177"/>
      <c r="B5647" s="222"/>
      <c r="C5647" s="222"/>
    </row>
    <row r="5648" spans="1:3" ht="15" customHeight="1">
      <c r="A5648" s="179"/>
      <c r="B5648" s="223"/>
      <c r="C5648" s="223"/>
    </row>
    <row r="5649" spans="1:3" ht="15" customHeight="1">
      <c r="A5649" s="177"/>
      <c r="B5649" s="222"/>
      <c r="C5649" s="222"/>
    </row>
    <row r="5650" spans="1:3" ht="15" customHeight="1">
      <c r="A5650" s="179"/>
      <c r="B5650" s="223"/>
      <c r="C5650" s="223"/>
    </row>
    <row r="5651" spans="1:3" ht="15" customHeight="1">
      <c r="A5651" s="177"/>
      <c r="B5651" s="222"/>
      <c r="C5651" s="222"/>
    </row>
    <row r="5652" spans="1:3" ht="15" customHeight="1">
      <c r="A5652" s="179"/>
      <c r="B5652" s="223"/>
      <c r="C5652" s="223"/>
    </row>
    <row r="5653" spans="1:3" ht="15" customHeight="1">
      <c r="A5653" s="177"/>
      <c r="B5653" s="222"/>
      <c r="C5653" s="222"/>
    </row>
    <row r="5654" spans="1:3" ht="15" customHeight="1">
      <c r="A5654" s="179"/>
      <c r="B5654" s="223"/>
      <c r="C5654" s="223"/>
    </row>
    <row r="5655" spans="1:3" ht="15" customHeight="1">
      <c r="A5655" s="177"/>
      <c r="B5655" s="222"/>
      <c r="C5655" s="222"/>
    </row>
    <row r="5656" spans="1:3" ht="15" customHeight="1">
      <c r="A5656" s="179"/>
      <c r="B5656" s="223"/>
      <c r="C5656" s="223"/>
    </row>
    <row r="5657" spans="1:3" ht="15" customHeight="1">
      <c r="A5657" s="177"/>
      <c r="B5657" s="222"/>
      <c r="C5657" s="222"/>
    </row>
    <row r="5658" spans="1:3" ht="15" customHeight="1">
      <c r="A5658" s="179"/>
      <c r="B5658" s="223"/>
      <c r="C5658" s="223"/>
    </row>
    <row r="5659" spans="1:3" ht="15" customHeight="1">
      <c r="A5659" s="177"/>
      <c r="B5659" s="222"/>
      <c r="C5659" s="222"/>
    </row>
    <row r="5660" spans="1:3" ht="15" customHeight="1">
      <c r="A5660" s="179"/>
      <c r="B5660" s="223"/>
      <c r="C5660" s="223"/>
    </row>
    <row r="5661" spans="1:3" ht="15" customHeight="1">
      <c r="A5661" s="177"/>
      <c r="B5661" s="222"/>
      <c r="C5661" s="222"/>
    </row>
    <row r="5662" spans="1:3" ht="15" customHeight="1">
      <c r="A5662" s="179"/>
      <c r="B5662" s="223"/>
      <c r="C5662" s="223"/>
    </row>
    <row r="5663" spans="1:3" ht="15" customHeight="1">
      <c r="A5663" s="177"/>
      <c r="B5663" s="222"/>
      <c r="C5663" s="222"/>
    </row>
    <row r="5664" spans="1:3" ht="15" customHeight="1">
      <c r="A5664" s="179"/>
      <c r="B5664" s="223"/>
      <c r="C5664" s="223"/>
    </row>
    <row r="5665" spans="1:3" ht="15" customHeight="1">
      <c r="A5665" s="177"/>
      <c r="B5665" s="222"/>
      <c r="C5665" s="222"/>
    </row>
    <row r="5666" spans="1:3" ht="15" customHeight="1">
      <c r="A5666" s="179"/>
      <c r="B5666" s="223"/>
      <c r="C5666" s="223"/>
    </row>
    <row r="5667" spans="1:3" ht="15" customHeight="1">
      <c r="A5667" s="177"/>
      <c r="B5667" s="222"/>
      <c r="C5667" s="222"/>
    </row>
    <row r="5668" spans="1:3" ht="15" customHeight="1">
      <c r="A5668" s="179"/>
      <c r="B5668" s="223"/>
      <c r="C5668" s="223"/>
    </row>
    <row r="5669" spans="1:3" ht="15" customHeight="1">
      <c r="A5669" s="177"/>
      <c r="B5669" s="222"/>
      <c r="C5669" s="222"/>
    </row>
    <row r="5670" spans="1:3" ht="15" customHeight="1">
      <c r="A5670" s="179"/>
      <c r="B5670" s="223"/>
      <c r="C5670" s="223"/>
    </row>
    <row r="5671" spans="1:3" ht="15" customHeight="1">
      <c r="A5671" s="177"/>
      <c r="B5671" s="222"/>
      <c r="C5671" s="222"/>
    </row>
    <row r="5672" spans="1:3" ht="15" customHeight="1">
      <c r="A5672" s="179"/>
      <c r="B5672" s="223"/>
      <c r="C5672" s="223"/>
    </row>
    <row r="5673" spans="1:3" ht="15" customHeight="1">
      <c r="A5673" s="177"/>
      <c r="B5673" s="222"/>
      <c r="C5673" s="222"/>
    </row>
    <row r="5674" spans="1:3" ht="15" customHeight="1">
      <c r="A5674" s="179"/>
      <c r="B5674" s="223"/>
      <c r="C5674" s="223"/>
    </row>
    <row r="5675" spans="1:3" ht="15" customHeight="1">
      <c r="A5675" s="177"/>
      <c r="B5675" s="222"/>
      <c r="C5675" s="222"/>
    </row>
    <row r="5676" spans="1:3" ht="15" customHeight="1">
      <c r="A5676" s="179"/>
      <c r="B5676" s="223"/>
      <c r="C5676" s="223"/>
    </row>
    <row r="5677" spans="1:3" ht="15" customHeight="1">
      <c r="A5677" s="177"/>
      <c r="B5677" s="222"/>
      <c r="C5677" s="222"/>
    </row>
    <row r="5678" spans="1:3" ht="15" customHeight="1">
      <c r="A5678" s="179"/>
      <c r="B5678" s="223"/>
      <c r="C5678" s="223"/>
    </row>
    <row r="5679" spans="1:3" ht="15" customHeight="1">
      <c r="A5679" s="177"/>
      <c r="B5679" s="222"/>
      <c r="C5679" s="222"/>
    </row>
    <row r="5680" spans="1:3" ht="15" customHeight="1">
      <c r="A5680" s="179"/>
      <c r="B5680" s="223"/>
      <c r="C5680" s="223"/>
    </row>
    <row r="5681" spans="1:3" ht="15" customHeight="1">
      <c r="A5681" s="177"/>
      <c r="B5681" s="222"/>
      <c r="C5681" s="222"/>
    </row>
    <row r="5682" spans="1:3" ht="15" customHeight="1">
      <c r="A5682" s="179"/>
      <c r="B5682" s="223"/>
      <c r="C5682" s="223"/>
    </row>
    <row r="5683" spans="1:3" ht="15" customHeight="1">
      <c r="A5683" s="177"/>
      <c r="B5683" s="222"/>
      <c r="C5683" s="222"/>
    </row>
    <row r="5684" spans="1:3" ht="15" customHeight="1">
      <c r="A5684" s="179"/>
      <c r="B5684" s="223"/>
      <c r="C5684" s="223"/>
    </row>
    <row r="5685" spans="1:3" ht="15" customHeight="1">
      <c r="A5685" s="177"/>
      <c r="B5685" s="222"/>
      <c r="C5685" s="222"/>
    </row>
    <row r="5686" spans="1:3" ht="15" customHeight="1">
      <c r="A5686" s="179"/>
      <c r="B5686" s="223"/>
      <c r="C5686" s="223"/>
    </row>
    <row r="5687" spans="1:3" ht="15" customHeight="1">
      <c r="A5687" s="177"/>
      <c r="B5687" s="222"/>
      <c r="C5687" s="222"/>
    </row>
    <row r="5688" spans="1:3" ht="15" customHeight="1">
      <c r="A5688" s="179"/>
      <c r="B5688" s="223"/>
      <c r="C5688" s="223"/>
    </row>
    <row r="5689" spans="1:3" ht="15" customHeight="1">
      <c r="A5689" s="177"/>
      <c r="B5689" s="222"/>
      <c r="C5689" s="222"/>
    </row>
    <row r="5690" spans="1:3" ht="15" customHeight="1">
      <c r="A5690" s="179"/>
      <c r="B5690" s="223"/>
      <c r="C5690" s="223"/>
    </row>
    <row r="5691" spans="1:3" ht="15" customHeight="1">
      <c r="A5691" s="177"/>
      <c r="B5691" s="222"/>
      <c r="C5691" s="222"/>
    </row>
    <row r="5692" spans="1:3" ht="15" customHeight="1">
      <c r="A5692" s="179"/>
      <c r="B5692" s="223"/>
      <c r="C5692" s="223"/>
    </row>
    <row r="5693" spans="1:3" ht="15" customHeight="1">
      <c r="A5693" s="177"/>
      <c r="B5693" s="222"/>
      <c r="C5693" s="222"/>
    </row>
    <row r="5694" spans="1:3" ht="15" customHeight="1">
      <c r="A5694" s="179"/>
      <c r="B5694" s="223"/>
      <c r="C5694" s="223"/>
    </row>
    <row r="5695" spans="1:3" ht="15" customHeight="1">
      <c r="A5695" s="177"/>
      <c r="B5695" s="222"/>
      <c r="C5695" s="222"/>
    </row>
    <row r="5696" spans="1:3" ht="15" customHeight="1">
      <c r="A5696" s="179"/>
      <c r="B5696" s="223"/>
      <c r="C5696" s="223"/>
    </row>
    <row r="5697" spans="1:3" ht="15" customHeight="1">
      <c r="A5697" s="177"/>
      <c r="B5697" s="222"/>
      <c r="C5697" s="222"/>
    </row>
    <row r="5698" spans="1:3" ht="15" customHeight="1">
      <c r="A5698" s="179"/>
      <c r="B5698" s="223"/>
      <c r="C5698" s="223"/>
    </row>
    <row r="5699" spans="1:3" ht="15" customHeight="1">
      <c r="A5699" s="177"/>
      <c r="B5699" s="222"/>
      <c r="C5699" s="222"/>
    </row>
    <row r="5700" spans="1:3" ht="15" customHeight="1">
      <c r="A5700" s="179"/>
      <c r="B5700" s="223"/>
      <c r="C5700" s="223"/>
    </row>
    <row r="5701" spans="1:3" ht="15" customHeight="1">
      <c r="A5701" s="177"/>
      <c r="B5701" s="222"/>
      <c r="C5701" s="222"/>
    </row>
    <row r="5702" spans="1:3" ht="15" customHeight="1">
      <c r="A5702" s="179"/>
      <c r="B5702" s="223"/>
      <c r="C5702" s="223"/>
    </row>
    <row r="5703" spans="1:3" ht="15" customHeight="1">
      <c r="A5703" s="177"/>
      <c r="B5703" s="222"/>
      <c r="C5703" s="222"/>
    </row>
    <row r="5704" spans="1:3" ht="15" customHeight="1">
      <c r="A5704" s="179"/>
      <c r="B5704" s="223"/>
      <c r="C5704" s="223"/>
    </row>
    <row r="5705" spans="1:3" ht="15" customHeight="1">
      <c r="A5705" s="177"/>
      <c r="B5705" s="222"/>
      <c r="C5705" s="222"/>
    </row>
    <row r="5706" spans="1:3" ht="15" customHeight="1">
      <c r="A5706" s="179"/>
      <c r="B5706" s="223"/>
      <c r="C5706" s="223"/>
    </row>
    <row r="5707" spans="1:3" ht="15" customHeight="1">
      <c r="A5707" s="177"/>
      <c r="B5707" s="222"/>
      <c r="C5707" s="222"/>
    </row>
    <row r="5708" spans="1:3" ht="15" customHeight="1">
      <c r="A5708" s="179"/>
      <c r="B5708" s="223"/>
      <c r="C5708" s="223"/>
    </row>
    <row r="5709" spans="1:3" ht="15" customHeight="1">
      <c r="A5709" s="177"/>
      <c r="B5709" s="222"/>
      <c r="C5709" s="222"/>
    </row>
    <row r="5710" spans="1:3" ht="15" customHeight="1">
      <c r="A5710" s="179"/>
      <c r="B5710" s="223"/>
      <c r="C5710" s="223"/>
    </row>
    <row r="5711" spans="1:3" ht="15" customHeight="1">
      <c r="A5711" s="177"/>
      <c r="B5711" s="222"/>
      <c r="C5711" s="222"/>
    </row>
    <row r="5712" spans="1:3" ht="15" customHeight="1">
      <c r="A5712" s="179"/>
      <c r="B5712" s="223"/>
      <c r="C5712" s="223"/>
    </row>
    <row r="5713" spans="1:3" ht="15" customHeight="1">
      <c r="A5713" s="177"/>
      <c r="B5713" s="222"/>
      <c r="C5713" s="222"/>
    </row>
    <row r="5714" spans="1:3" ht="15" customHeight="1">
      <c r="A5714" s="179"/>
      <c r="B5714" s="223"/>
      <c r="C5714" s="223"/>
    </row>
    <row r="5715" spans="1:3" ht="15" customHeight="1">
      <c r="A5715" s="177"/>
      <c r="B5715" s="222"/>
      <c r="C5715" s="222"/>
    </row>
    <row r="5716" spans="1:3" ht="15" customHeight="1">
      <c r="A5716" s="179"/>
      <c r="B5716" s="223"/>
      <c r="C5716" s="223"/>
    </row>
    <row r="5717" spans="1:3" ht="15" customHeight="1">
      <c r="A5717" s="177"/>
      <c r="B5717" s="222"/>
      <c r="C5717" s="222"/>
    </row>
    <row r="5718" spans="1:3" ht="15" customHeight="1">
      <c r="A5718" s="179"/>
      <c r="B5718" s="223"/>
      <c r="C5718" s="223"/>
    </row>
    <row r="5719" spans="1:3" ht="15" customHeight="1">
      <c r="A5719" s="177"/>
      <c r="B5719" s="222"/>
      <c r="C5719" s="222"/>
    </row>
    <row r="5720" spans="1:3" ht="15" customHeight="1">
      <c r="A5720" s="179"/>
      <c r="B5720" s="223"/>
      <c r="C5720" s="223"/>
    </row>
    <row r="5721" spans="1:3" ht="15" customHeight="1">
      <c r="A5721" s="177"/>
      <c r="B5721" s="222"/>
      <c r="C5721" s="222"/>
    </row>
    <row r="5722" spans="1:3" ht="15" customHeight="1">
      <c r="A5722" s="179"/>
      <c r="B5722" s="223"/>
      <c r="C5722" s="223"/>
    </row>
    <row r="5723" spans="1:3" ht="15" customHeight="1">
      <c r="A5723" s="177"/>
      <c r="B5723" s="222"/>
      <c r="C5723" s="222"/>
    </row>
    <row r="5724" spans="1:3" ht="15" customHeight="1">
      <c r="A5724" s="179"/>
      <c r="B5724" s="223"/>
      <c r="C5724" s="223"/>
    </row>
    <row r="5725" spans="1:3" ht="15" customHeight="1">
      <c r="A5725" s="177"/>
      <c r="B5725" s="222"/>
      <c r="C5725" s="222"/>
    </row>
    <row r="5726" spans="1:3" ht="15" customHeight="1">
      <c r="A5726" s="179"/>
      <c r="B5726" s="223"/>
      <c r="C5726" s="223"/>
    </row>
    <row r="5727" spans="1:3" ht="15" customHeight="1">
      <c r="A5727" s="177"/>
      <c r="B5727" s="222"/>
      <c r="C5727" s="222"/>
    </row>
    <row r="5728" spans="1:3" ht="15" customHeight="1">
      <c r="A5728" s="179"/>
      <c r="B5728" s="223"/>
      <c r="C5728" s="223"/>
    </row>
    <row r="5729" spans="1:3" ht="15" customHeight="1">
      <c r="A5729" s="177"/>
      <c r="B5729" s="222"/>
      <c r="C5729" s="222"/>
    </row>
    <row r="5730" spans="1:3" ht="15" customHeight="1">
      <c r="A5730" s="179"/>
      <c r="B5730" s="223"/>
      <c r="C5730" s="223"/>
    </row>
    <row r="5731" spans="1:3" ht="15" customHeight="1">
      <c r="A5731" s="177"/>
      <c r="B5731" s="222"/>
      <c r="C5731" s="222"/>
    </row>
    <row r="5732" spans="1:3" ht="15" customHeight="1">
      <c r="A5732" s="179"/>
      <c r="B5732" s="223"/>
      <c r="C5732" s="223"/>
    </row>
    <row r="5733" spans="1:3" ht="15" customHeight="1">
      <c r="A5733" s="177"/>
      <c r="B5733" s="222"/>
      <c r="C5733" s="222"/>
    </row>
    <row r="5734" spans="1:3" ht="15" customHeight="1">
      <c r="A5734" s="179"/>
      <c r="B5734" s="223"/>
      <c r="C5734" s="223"/>
    </row>
    <row r="5735" spans="1:3" ht="15" customHeight="1">
      <c r="A5735" s="177"/>
      <c r="B5735" s="222"/>
      <c r="C5735" s="222"/>
    </row>
    <row r="5736" spans="1:3" ht="15" customHeight="1">
      <c r="A5736" s="179"/>
      <c r="B5736" s="223"/>
      <c r="C5736" s="223"/>
    </row>
    <row r="5737" spans="1:3" ht="15" customHeight="1">
      <c r="A5737" s="177"/>
      <c r="B5737" s="222"/>
      <c r="C5737" s="222"/>
    </row>
    <row r="5738" spans="1:3" ht="15" customHeight="1">
      <c r="A5738" s="179"/>
      <c r="B5738" s="223"/>
      <c r="C5738" s="223"/>
    </row>
    <row r="5739" spans="1:3" ht="15" customHeight="1">
      <c r="A5739" s="177"/>
      <c r="B5739" s="222"/>
      <c r="C5739" s="222"/>
    </row>
    <row r="5740" spans="1:3" ht="15" customHeight="1">
      <c r="A5740" s="179"/>
      <c r="B5740" s="223"/>
      <c r="C5740" s="223"/>
    </row>
    <row r="5741" spans="1:3" ht="15" customHeight="1">
      <c r="A5741" s="177"/>
      <c r="B5741" s="222"/>
      <c r="C5741" s="222"/>
    </row>
    <row r="5742" spans="1:3" ht="15" customHeight="1">
      <c r="A5742" s="179"/>
      <c r="B5742" s="223"/>
      <c r="C5742" s="223"/>
    </row>
    <row r="5743" spans="1:3" ht="15" customHeight="1">
      <c r="A5743" s="177"/>
      <c r="B5743" s="222"/>
      <c r="C5743" s="222"/>
    </row>
    <row r="5744" spans="1:3" ht="15" customHeight="1">
      <c r="A5744" s="179"/>
      <c r="B5744" s="223"/>
      <c r="C5744" s="223"/>
    </row>
    <row r="5745" spans="1:3" ht="15" customHeight="1">
      <c r="A5745" s="177"/>
      <c r="B5745" s="222"/>
      <c r="C5745" s="222"/>
    </row>
    <row r="5746" spans="1:3" ht="15" customHeight="1">
      <c r="A5746" s="179"/>
      <c r="B5746" s="223"/>
      <c r="C5746" s="223"/>
    </row>
    <row r="5747" spans="1:3" ht="15" customHeight="1">
      <c r="A5747" s="177"/>
      <c r="B5747" s="222"/>
      <c r="C5747" s="222"/>
    </row>
    <row r="5748" spans="1:3" ht="15" customHeight="1">
      <c r="A5748" s="179"/>
      <c r="B5748" s="223"/>
      <c r="C5748" s="223"/>
    </row>
    <row r="5749" spans="1:3" ht="15" customHeight="1">
      <c r="A5749" s="177"/>
      <c r="B5749" s="222"/>
      <c r="C5749" s="222"/>
    </row>
    <row r="5750" spans="1:3" ht="15" customHeight="1">
      <c r="A5750" s="179"/>
      <c r="B5750" s="223"/>
      <c r="C5750" s="223"/>
    </row>
    <row r="5751" spans="1:3" ht="15" customHeight="1">
      <c r="A5751" s="177"/>
      <c r="B5751" s="222"/>
      <c r="C5751" s="222"/>
    </row>
    <row r="5752" spans="1:3" ht="15" customHeight="1">
      <c r="A5752" s="179"/>
      <c r="B5752" s="223"/>
      <c r="C5752" s="223"/>
    </row>
    <row r="5753" spans="1:3" ht="15" customHeight="1">
      <c r="A5753" s="177"/>
      <c r="B5753" s="222"/>
      <c r="C5753" s="222"/>
    </row>
    <row r="5754" spans="1:3" ht="15" customHeight="1">
      <c r="A5754" s="179"/>
      <c r="B5754" s="223"/>
      <c r="C5754" s="223"/>
    </row>
    <row r="5755" spans="1:3" ht="15" customHeight="1">
      <c r="A5755" s="177"/>
      <c r="B5755" s="222"/>
      <c r="C5755" s="222"/>
    </row>
    <row r="5756" spans="1:3" ht="15" customHeight="1">
      <c r="A5756" s="179"/>
      <c r="B5756" s="223"/>
      <c r="C5756" s="223"/>
    </row>
    <row r="5757" spans="1:3" ht="15" customHeight="1">
      <c r="A5757" s="177"/>
      <c r="B5757" s="222"/>
      <c r="C5757" s="222"/>
    </row>
    <row r="5758" spans="1:3" ht="15" customHeight="1">
      <c r="A5758" s="179"/>
      <c r="B5758" s="223"/>
      <c r="C5758" s="223"/>
    </row>
    <row r="5759" spans="1:3" ht="15" customHeight="1">
      <c r="A5759" s="177"/>
      <c r="B5759" s="222"/>
      <c r="C5759" s="222"/>
    </row>
    <row r="5760" spans="1:3" ht="15" customHeight="1">
      <c r="A5760" s="179"/>
      <c r="B5760" s="223"/>
      <c r="C5760" s="223"/>
    </row>
    <row r="5761" spans="1:3" ht="15" customHeight="1">
      <c r="A5761" s="177"/>
      <c r="B5761" s="222"/>
      <c r="C5761" s="222"/>
    </row>
    <row r="5762" spans="1:3" ht="15" customHeight="1">
      <c r="A5762" s="179"/>
      <c r="B5762" s="223"/>
      <c r="C5762" s="223"/>
    </row>
    <row r="5763" spans="1:3" ht="15" customHeight="1">
      <c r="A5763" s="177"/>
      <c r="B5763" s="222"/>
      <c r="C5763" s="222"/>
    </row>
    <row r="5764" spans="1:3" ht="15" customHeight="1">
      <c r="A5764" s="179"/>
      <c r="B5764" s="223"/>
      <c r="C5764" s="223"/>
    </row>
    <row r="5765" spans="1:3" ht="15" customHeight="1">
      <c r="A5765" s="177"/>
      <c r="B5765" s="222"/>
      <c r="C5765" s="222"/>
    </row>
    <row r="5766" spans="1:3" ht="15" customHeight="1">
      <c r="A5766" s="179"/>
      <c r="B5766" s="223"/>
      <c r="C5766" s="223"/>
    </row>
    <row r="5767" spans="1:3" ht="15" customHeight="1">
      <c r="A5767" s="177"/>
      <c r="B5767" s="222"/>
      <c r="C5767" s="222"/>
    </row>
    <row r="5768" spans="1:3" ht="15" customHeight="1">
      <c r="A5768" s="179"/>
      <c r="B5768" s="223"/>
      <c r="C5768" s="223"/>
    </row>
    <row r="5769" spans="1:3" ht="15" customHeight="1">
      <c r="A5769" s="177"/>
      <c r="B5769" s="222"/>
      <c r="C5769" s="222"/>
    </row>
    <row r="5770" spans="1:3" ht="15" customHeight="1">
      <c r="A5770" s="179"/>
      <c r="B5770" s="223"/>
      <c r="C5770" s="223"/>
    </row>
    <row r="5771" spans="1:3" ht="15" customHeight="1">
      <c r="A5771" s="177"/>
      <c r="B5771" s="222"/>
      <c r="C5771" s="222"/>
    </row>
    <row r="5772" spans="1:3" ht="15" customHeight="1">
      <c r="A5772" s="179"/>
      <c r="B5772" s="223"/>
      <c r="C5772" s="223"/>
    </row>
    <row r="5773" spans="1:3" ht="15" customHeight="1">
      <c r="A5773" s="177"/>
      <c r="B5773" s="222"/>
      <c r="C5773" s="222"/>
    </row>
    <row r="5774" spans="1:3" ht="15" customHeight="1">
      <c r="A5774" s="179"/>
      <c r="B5774" s="223"/>
      <c r="C5774" s="223"/>
    </row>
    <row r="5775" spans="1:3" ht="15" customHeight="1">
      <c r="A5775" s="177"/>
      <c r="B5775" s="222"/>
      <c r="C5775" s="222"/>
    </row>
    <row r="5776" spans="1:3" ht="15" customHeight="1">
      <c r="A5776" s="179"/>
      <c r="B5776" s="223"/>
      <c r="C5776" s="223"/>
    </row>
    <row r="5777" spans="1:3" ht="15" customHeight="1">
      <c r="A5777" s="177"/>
      <c r="B5777" s="222"/>
      <c r="C5777" s="222"/>
    </row>
    <row r="5778" spans="1:3" ht="15" customHeight="1">
      <c r="A5778" s="179"/>
      <c r="B5778" s="223"/>
      <c r="C5778" s="223"/>
    </row>
    <row r="5779" spans="1:3" ht="15" customHeight="1">
      <c r="A5779" s="177"/>
      <c r="B5779" s="222"/>
      <c r="C5779" s="222"/>
    </row>
    <row r="5780" spans="1:3" ht="15" customHeight="1">
      <c r="A5780" s="179"/>
      <c r="B5780" s="223"/>
      <c r="C5780" s="223"/>
    </row>
    <row r="5781" spans="1:3" ht="15" customHeight="1">
      <c r="A5781" s="177"/>
      <c r="B5781" s="222"/>
      <c r="C5781" s="222"/>
    </row>
    <row r="5782" spans="1:3" ht="15" customHeight="1">
      <c r="A5782" s="179"/>
      <c r="B5782" s="223"/>
      <c r="C5782" s="223"/>
    </row>
    <row r="5783" spans="1:3" ht="15" customHeight="1">
      <c r="A5783" s="177"/>
      <c r="B5783" s="222"/>
      <c r="C5783" s="222"/>
    </row>
    <row r="5784" spans="1:3" ht="15" customHeight="1">
      <c r="A5784" s="179"/>
      <c r="B5784" s="223"/>
      <c r="C5784" s="223"/>
    </row>
    <row r="5785" spans="1:3" ht="15" customHeight="1">
      <c r="A5785" s="177"/>
      <c r="B5785" s="222"/>
      <c r="C5785" s="222"/>
    </row>
    <row r="5786" spans="1:3" ht="15" customHeight="1">
      <c r="A5786" s="179"/>
      <c r="B5786" s="223"/>
      <c r="C5786" s="223"/>
    </row>
    <row r="5787" spans="1:3" ht="15" customHeight="1">
      <c r="A5787" s="177"/>
      <c r="B5787" s="222"/>
      <c r="C5787" s="222"/>
    </row>
    <row r="5788" spans="1:3" ht="15" customHeight="1">
      <c r="A5788" s="179"/>
      <c r="B5788" s="223"/>
      <c r="C5788" s="223"/>
    </row>
    <row r="5789" spans="1:3" ht="15" customHeight="1">
      <c r="A5789" s="177"/>
      <c r="B5789" s="222"/>
      <c r="C5789" s="222"/>
    </row>
    <row r="5790" spans="1:3" ht="15" customHeight="1">
      <c r="A5790" s="179"/>
      <c r="B5790" s="223"/>
      <c r="C5790" s="223"/>
    </row>
    <row r="5791" spans="1:3" ht="15" customHeight="1">
      <c r="A5791" s="177"/>
      <c r="B5791" s="222"/>
      <c r="C5791" s="222"/>
    </row>
    <row r="5792" spans="1:3" ht="15" customHeight="1">
      <c r="A5792" s="179"/>
      <c r="B5792" s="223"/>
      <c r="C5792" s="223"/>
    </row>
    <row r="5793" spans="1:3" ht="15" customHeight="1">
      <c r="A5793" s="177"/>
      <c r="B5793" s="222"/>
      <c r="C5793" s="222"/>
    </row>
    <row r="5794" spans="1:3" ht="15" customHeight="1">
      <c r="A5794" s="179"/>
      <c r="B5794" s="223"/>
      <c r="C5794" s="223"/>
    </row>
    <row r="5795" spans="1:3" ht="15" customHeight="1">
      <c r="A5795" s="177"/>
      <c r="B5795" s="222"/>
      <c r="C5795" s="222"/>
    </row>
    <row r="5796" spans="1:3" ht="15" customHeight="1">
      <c r="A5796" s="179"/>
      <c r="B5796" s="223"/>
      <c r="C5796" s="223"/>
    </row>
    <row r="5797" spans="1:3" ht="15" customHeight="1">
      <c r="A5797" s="177"/>
      <c r="B5797" s="222"/>
      <c r="C5797" s="222"/>
    </row>
    <row r="5798" spans="1:3" ht="15" customHeight="1">
      <c r="A5798" s="179"/>
      <c r="B5798" s="223"/>
      <c r="C5798" s="223"/>
    </row>
    <row r="5799" spans="1:3" ht="15" customHeight="1">
      <c r="A5799" s="177"/>
      <c r="B5799" s="222"/>
      <c r="C5799" s="222"/>
    </row>
    <row r="5800" spans="1:3" ht="15" customHeight="1">
      <c r="A5800" s="179"/>
      <c r="B5800" s="223"/>
      <c r="C5800" s="223"/>
    </row>
    <row r="5801" spans="1:3" ht="15" customHeight="1">
      <c r="A5801" s="177"/>
      <c r="B5801" s="222"/>
      <c r="C5801" s="222"/>
    </row>
    <row r="5802" spans="1:3" ht="15" customHeight="1">
      <c r="A5802" s="179"/>
      <c r="B5802" s="223"/>
      <c r="C5802" s="223"/>
    </row>
    <row r="5803" spans="1:3" ht="15" customHeight="1">
      <c r="A5803" s="177"/>
      <c r="B5803" s="222"/>
      <c r="C5803" s="222"/>
    </row>
    <row r="5804" spans="1:3" ht="15" customHeight="1">
      <c r="A5804" s="179"/>
      <c r="B5804" s="223"/>
      <c r="C5804" s="223"/>
    </row>
    <row r="5805" spans="1:3" ht="15" customHeight="1">
      <c r="A5805" s="177"/>
      <c r="B5805" s="222"/>
      <c r="C5805" s="222"/>
    </row>
    <row r="5806" spans="1:3" ht="15" customHeight="1">
      <c r="A5806" s="179"/>
      <c r="B5806" s="223"/>
      <c r="C5806" s="223"/>
    </row>
    <row r="5807" spans="1:3" ht="15" customHeight="1">
      <c r="A5807" s="177"/>
      <c r="B5807" s="222"/>
      <c r="C5807" s="222"/>
    </row>
    <row r="5808" spans="1:3" ht="15" customHeight="1">
      <c r="A5808" s="179"/>
      <c r="B5808" s="223"/>
      <c r="C5808" s="223"/>
    </row>
    <row r="5809" spans="1:3" ht="15" customHeight="1">
      <c r="A5809" s="177"/>
      <c r="B5809" s="222"/>
      <c r="C5809" s="222"/>
    </row>
    <row r="5810" spans="1:3" ht="15" customHeight="1">
      <c r="A5810" s="179"/>
      <c r="B5810" s="223"/>
      <c r="C5810" s="223"/>
    </row>
    <row r="5811" spans="1:3" ht="15" customHeight="1">
      <c r="A5811" s="177"/>
      <c r="B5811" s="222"/>
      <c r="C5811" s="222"/>
    </row>
    <row r="5812" spans="1:3" ht="15" customHeight="1">
      <c r="A5812" s="179"/>
      <c r="B5812" s="223"/>
      <c r="C5812" s="223"/>
    </row>
    <row r="5813" spans="1:3" ht="15" customHeight="1">
      <c r="A5813" s="177"/>
      <c r="B5813" s="222"/>
      <c r="C5813" s="222"/>
    </row>
    <row r="5814" spans="1:3" ht="15" customHeight="1">
      <c r="A5814" s="179"/>
      <c r="B5814" s="223"/>
      <c r="C5814" s="223"/>
    </row>
    <row r="5815" spans="1:3" ht="15" customHeight="1">
      <c r="A5815" s="177"/>
      <c r="B5815" s="222"/>
      <c r="C5815" s="222"/>
    </row>
    <row r="5816" spans="1:3" ht="15" customHeight="1">
      <c r="A5816" s="179"/>
      <c r="B5816" s="223"/>
      <c r="C5816" s="223"/>
    </row>
    <row r="5817" spans="1:3" ht="15" customHeight="1">
      <c r="A5817" s="177"/>
      <c r="B5817" s="222"/>
      <c r="C5817" s="222"/>
    </row>
    <row r="5818" spans="1:3" ht="15" customHeight="1">
      <c r="A5818" s="179"/>
      <c r="B5818" s="223"/>
      <c r="C5818" s="223"/>
    </row>
    <row r="5819" spans="1:3" ht="15" customHeight="1">
      <c r="A5819" s="177"/>
      <c r="B5819" s="222"/>
      <c r="C5819" s="222"/>
    </row>
    <row r="5820" spans="1:3" ht="15" customHeight="1">
      <c r="A5820" s="179"/>
      <c r="B5820" s="223"/>
      <c r="C5820" s="223"/>
    </row>
    <row r="5821" spans="1:3" ht="15" customHeight="1">
      <c r="A5821" s="177"/>
      <c r="B5821" s="222"/>
      <c r="C5821" s="222"/>
    </row>
    <row r="5822" spans="1:3" ht="15" customHeight="1">
      <c r="A5822" s="179"/>
      <c r="B5822" s="223"/>
      <c r="C5822" s="223"/>
    </row>
    <row r="5823" spans="1:3" ht="15" customHeight="1">
      <c r="A5823" s="177"/>
      <c r="B5823" s="222"/>
      <c r="C5823" s="222"/>
    </row>
    <row r="5824" spans="1:3" ht="15" customHeight="1">
      <c r="A5824" s="179"/>
      <c r="B5824" s="223"/>
      <c r="C5824" s="223"/>
    </row>
    <row r="5825" spans="1:3" ht="15" customHeight="1">
      <c r="A5825" s="177"/>
      <c r="B5825" s="222"/>
      <c r="C5825" s="222"/>
    </row>
    <row r="5826" spans="1:3" ht="15" customHeight="1">
      <c r="A5826" s="179"/>
      <c r="B5826" s="223"/>
      <c r="C5826" s="223"/>
    </row>
    <row r="5827" spans="1:3" ht="15" customHeight="1">
      <c r="A5827" s="177"/>
      <c r="B5827" s="222"/>
      <c r="C5827" s="222"/>
    </row>
    <row r="5828" spans="1:3" ht="15" customHeight="1">
      <c r="A5828" s="179"/>
      <c r="B5828" s="223"/>
      <c r="C5828" s="223"/>
    </row>
    <row r="5829" spans="1:3" ht="15" customHeight="1">
      <c r="A5829" s="177"/>
      <c r="B5829" s="222"/>
      <c r="C5829" s="222"/>
    </row>
    <row r="5830" spans="1:3" ht="15" customHeight="1">
      <c r="A5830" s="179"/>
      <c r="B5830" s="223"/>
      <c r="C5830" s="223"/>
    </row>
    <row r="5831" spans="1:3" ht="15" customHeight="1">
      <c r="A5831" s="177"/>
      <c r="B5831" s="222"/>
      <c r="C5831" s="222"/>
    </row>
    <row r="5832" spans="1:3" ht="15" customHeight="1">
      <c r="A5832" s="179"/>
      <c r="B5832" s="223"/>
      <c r="C5832" s="223"/>
    </row>
    <row r="5833" spans="1:3" ht="15" customHeight="1">
      <c r="A5833" s="177"/>
      <c r="B5833" s="222"/>
      <c r="C5833" s="222"/>
    </row>
    <row r="5834" spans="1:3" ht="15" customHeight="1">
      <c r="A5834" s="179"/>
      <c r="B5834" s="223"/>
      <c r="C5834" s="223"/>
    </row>
    <row r="5835" spans="1:3" ht="15" customHeight="1">
      <c r="A5835" s="177"/>
      <c r="B5835" s="222"/>
      <c r="C5835" s="222"/>
    </row>
    <row r="5836" spans="1:3" ht="15" customHeight="1">
      <c r="A5836" s="179"/>
      <c r="B5836" s="223"/>
      <c r="C5836" s="223"/>
    </row>
    <row r="5837" spans="1:3" ht="15" customHeight="1">
      <c r="A5837" s="177"/>
      <c r="B5837" s="222"/>
      <c r="C5837" s="222"/>
    </row>
    <row r="5838" spans="1:3" ht="15" customHeight="1">
      <c r="A5838" s="179"/>
      <c r="B5838" s="223"/>
      <c r="C5838" s="223"/>
    </row>
    <row r="5839" spans="1:3" ht="15" customHeight="1">
      <c r="A5839" s="177"/>
      <c r="B5839" s="222"/>
      <c r="C5839" s="222"/>
    </row>
    <row r="5840" spans="1:3" ht="15" customHeight="1">
      <c r="A5840" s="179"/>
      <c r="B5840" s="223"/>
      <c r="C5840" s="223"/>
    </row>
    <row r="5841" spans="1:14" ht="15" customHeight="1">
      <c r="A5841" s="177"/>
      <c r="B5841" s="222"/>
      <c r="C5841" s="222"/>
    </row>
    <row r="5842" spans="1:14" ht="15" customHeight="1">
      <c r="A5842" s="179"/>
      <c r="B5842" s="223"/>
      <c r="C5842" s="223"/>
    </row>
    <row r="5843" spans="1:14" ht="15" customHeight="1">
      <c r="A5843" s="177"/>
      <c r="B5843" s="222"/>
      <c r="C5843" s="222"/>
    </row>
    <row r="5844" spans="1:14" ht="15" customHeight="1">
      <c r="A5844" s="179"/>
      <c r="B5844" s="223"/>
      <c r="C5844" s="223"/>
    </row>
    <row r="5845" spans="1:14" ht="15" customHeight="1">
      <c r="A5845" s="177"/>
      <c r="B5845" s="222"/>
      <c r="C5845" s="222"/>
    </row>
    <row r="5846" spans="1:14" ht="15" customHeight="1">
      <c r="A5846" s="179"/>
      <c r="B5846" s="223"/>
      <c r="C5846" s="223"/>
    </row>
    <row r="5847" spans="1:14" ht="15" customHeight="1">
      <c r="A5847" s="177"/>
      <c r="B5847" s="222"/>
      <c r="C5847" s="222"/>
    </row>
    <row r="5848" spans="1:14" ht="15" customHeight="1">
      <c r="A5848" s="179"/>
      <c r="B5848" s="223"/>
      <c r="C5848" s="223"/>
    </row>
    <row r="5849" spans="1:14" ht="15" customHeight="1">
      <c r="A5849" s="177"/>
      <c r="B5849" s="222"/>
      <c r="C5849" s="222"/>
    </row>
    <row r="5850" spans="1:14" ht="15" customHeight="1">
      <c r="A5850" s="179"/>
      <c r="B5850" s="223"/>
      <c r="C5850" s="223"/>
    </row>
    <row r="5851" spans="1:14" ht="15" customHeight="1">
      <c r="A5851" s="177"/>
      <c r="B5851" s="222"/>
      <c r="C5851" s="222"/>
    </row>
    <row r="5852" spans="1:14" ht="15" customHeight="1">
      <c r="A5852" s="179"/>
      <c r="B5852" s="223"/>
      <c r="C5852" s="223"/>
    </row>
    <row r="5856" spans="1:14" ht="15" customHeight="1">
      <c r="M5856">
        <v>11</v>
      </c>
      <c r="N5856">
        <v>12</v>
      </c>
    </row>
  </sheetData>
  <pageMargins left="0.7" right="0.7" top="0.75" bottom="0.75" header="0" footer="0"/>
  <pageSetup orientation="landscape" r:id="rId8"/>
  <drawing r:id="rId9"/>
  <tableParts count="1">
    <tablePart r:id="rId10"/>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0A2C18-58C4-44F5-A1CA-05BB15E40BC3}">
  <dimension ref="A1:I1462"/>
  <sheetViews>
    <sheetView topLeftCell="A2" workbookViewId="0">
      <selection activeCell="L2" sqref="L2"/>
    </sheetView>
  </sheetViews>
  <sheetFormatPr defaultRowHeight="15"/>
  <sheetData>
    <row r="1" spans="1:9">
      <c r="A1" t="s">
        <v>345</v>
      </c>
      <c r="E1" t="s">
        <v>64</v>
      </c>
      <c r="H1" t="s">
        <v>63</v>
      </c>
    </row>
    <row r="2" spans="1:9">
      <c r="A2" s="204" t="s">
        <v>145</v>
      </c>
      <c r="B2" s="204" t="s">
        <v>337</v>
      </c>
      <c r="E2" s="204" t="s">
        <v>145</v>
      </c>
      <c r="F2" s="204" t="s">
        <v>337</v>
      </c>
      <c r="H2" s="204" t="s">
        <v>145</v>
      </c>
      <c r="I2" s="204" t="s">
        <v>337</v>
      </c>
    </row>
    <row r="3" spans="1:9">
      <c r="A3" s="176">
        <v>2674.4304999999999</v>
      </c>
      <c r="B3" s="177">
        <v>89.334249999999997</v>
      </c>
      <c r="E3" s="176">
        <v>2814.7105606124901</v>
      </c>
      <c r="F3" s="177">
        <v>108.18749999999901</v>
      </c>
      <c r="H3" s="176">
        <v>2674.4304999999999</v>
      </c>
      <c r="I3" s="177">
        <v>89.334249999999997</v>
      </c>
    </row>
    <row r="4" spans="1:9">
      <c r="A4" s="178">
        <v>2576.1278333333298</v>
      </c>
      <c r="B4" s="179">
        <v>61.945999999999998</v>
      </c>
      <c r="E4" s="178">
        <v>2820.15931286666</v>
      </c>
      <c r="F4" s="179">
        <v>111.245</v>
      </c>
      <c r="H4" s="178">
        <v>2576.1278333333298</v>
      </c>
      <c r="I4" s="179">
        <v>61.945999999999998</v>
      </c>
    </row>
    <row r="5" spans="1:9">
      <c r="A5" s="176">
        <v>2131.9819583333301</v>
      </c>
      <c r="B5" s="177">
        <v>45.9017499999999</v>
      </c>
      <c r="E5" s="176">
        <v>2147.3532233291598</v>
      </c>
      <c r="F5" s="177">
        <v>110.51333333333299</v>
      </c>
      <c r="H5" s="176">
        <v>2131.9819583333301</v>
      </c>
      <c r="I5" s="177">
        <v>45.9017499999999</v>
      </c>
    </row>
    <row r="6" spans="1:9">
      <c r="A6" s="178">
        <v>2772.0559583333302</v>
      </c>
      <c r="B6" s="179">
        <v>80.858249999999998</v>
      </c>
      <c r="E6" s="178">
        <v>2545.3108069374898</v>
      </c>
      <c r="F6" s="179">
        <v>109.41500000000001</v>
      </c>
      <c r="H6" s="178">
        <v>2772.0559583333302</v>
      </c>
      <c r="I6" s="179">
        <v>80.858249999999998</v>
      </c>
    </row>
    <row r="7" spans="1:9">
      <c r="A7" s="176">
        <v>2143.486625</v>
      </c>
      <c r="B7" s="177">
        <v>55.961833333333303</v>
      </c>
      <c r="E7" s="176">
        <v>2222.4136193208301</v>
      </c>
      <c r="F7" s="177">
        <v>109.898333333333</v>
      </c>
      <c r="H7" s="176">
        <v>2143.486625</v>
      </c>
      <c r="I7" s="177">
        <v>55.961833333333303</v>
      </c>
    </row>
    <row r="8" spans="1:9">
      <c r="A8" s="178">
        <v>2682.031125</v>
      </c>
      <c r="B8" s="179">
        <v>101.094833333333</v>
      </c>
      <c r="E8" s="178">
        <v>2257.3158007708298</v>
      </c>
      <c r="F8" s="179">
        <v>111.870833333333</v>
      </c>
      <c r="H8" s="178">
        <v>2682.031125</v>
      </c>
      <c r="I8" s="179">
        <v>101.094833333333</v>
      </c>
    </row>
    <row r="9" spans="1:9">
      <c r="A9" s="176">
        <v>1788.07475</v>
      </c>
      <c r="B9" s="177">
        <v>26.664999999999999</v>
      </c>
      <c r="E9" s="176">
        <v>2032.198344465</v>
      </c>
      <c r="F9" s="177">
        <v>108.64100000000001</v>
      </c>
      <c r="H9" s="176">
        <v>1788.07475</v>
      </c>
      <c r="I9" s="177">
        <v>26.664999999999999</v>
      </c>
    </row>
    <row r="10" spans="1:9">
      <c r="A10" s="178">
        <v>2082.8450909090898</v>
      </c>
      <c r="B10" s="179">
        <v>38.894545454545401</v>
      </c>
      <c r="E10" s="178">
        <v>2117.8163037374902</v>
      </c>
      <c r="F10" s="179">
        <v>112.47499999999999</v>
      </c>
      <c r="H10" s="178">
        <v>2082.8450909090898</v>
      </c>
      <c r="I10" s="179">
        <v>38.894545454545401</v>
      </c>
    </row>
    <row r="11" spans="1:9">
      <c r="A11" s="176">
        <v>1815.8505</v>
      </c>
      <c r="B11" s="177">
        <v>46.715000000000003</v>
      </c>
      <c r="E11" s="176">
        <v>1881.9500175666601</v>
      </c>
      <c r="F11" s="177">
        <v>111.09333333333301</v>
      </c>
      <c r="H11" s="176">
        <v>1815.8505</v>
      </c>
      <c r="I11" s="177">
        <v>46.715000000000003</v>
      </c>
    </row>
    <row r="12" spans="1:9">
      <c r="A12" s="178">
        <v>2219.27536363636</v>
      </c>
      <c r="B12" s="179">
        <v>46.208636363636302</v>
      </c>
      <c r="E12" s="178">
        <v>2576.3438875909001</v>
      </c>
      <c r="F12" s="179">
        <v>111.433636363636</v>
      </c>
      <c r="H12" s="178">
        <v>2219.27536363636</v>
      </c>
      <c r="I12" s="179">
        <v>46.208636363636302</v>
      </c>
    </row>
    <row r="13" spans="1:9">
      <c r="A13" s="176">
        <v>2142.3453</v>
      </c>
      <c r="B13" s="177">
        <v>41.856000000000002</v>
      </c>
      <c r="E13" s="176">
        <v>2044.66478628499</v>
      </c>
      <c r="F13" s="177">
        <v>110.70699999999999</v>
      </c>
      <c r="H13" s="176">
        <v>2142.3453</v>
      </c>
      <c r="I13" s="177">
        <v>41.856000000000002</v>
      </c>
    </row>
    <row r="14" spans="1:9">
      <c r="A14" s="178">
        <v>2169.7437083333298</v>
      </c>
      <c r="B14" s="179">
        <v>46.013749999999902</v>
      </c>
      <c r="E14" s="178">
        <v>2868.9563182708298</v>
      </c>
      <c r="F14" s="179">
        <v>108.410833333333</v>
      </c>
      <c r="H14" s="178">
        <v>2169.7437083333298</v>
      </c>
      <c r="I14" s="179">
        <v>46.013749999999902</v>
      </c>
    </row>
    <row r="15" spans="1:9">
      <c r="A15" s="176">
        <v>2228.9214999999999</v>
      </c>
      <c r="B15" s="177">
        <v>34.894374999999997</v>
      </c>
      <c r="E15" s="176">
        <v>2472.6334011958302</v>
      </c>
      <c r="F15" s="177">
        <v>110.37583333333301</v>
      </c>
      <c r="H15" s="176">
        <v>2228.9214999999999</v>
      </c>
      <c r="I15" s="177">
        <v>34.894374999999997</v>
      </c>
    </row>
    <row r="16" spans="1:9">
      <c r="A16" s="178">
        <v>2289.4490000000001</v>
      </c>
      <c r="B16" s="179">
        <v>53.312916666666602</v>
      </c>
      <c r="E16" s="178">
        <v>3299.9393580708202</v>
      </c>
      <c r="F16" s="179">
        <v>110.207499999999</v>
      </c>
      <c r="H16" s="178">
        <v>2289.4490000000001</v>
      </c>
      <c r="I16" s="179">
        <v>53.312916666666602</v>
      </c>
    </row>
    <row r="17" spans="1:9">
      <c r="A17" s="176">
        <v>1966.19391666666</v>
      </c>
      <c r="B17" s="177">
        <v>70.307083333333296</v>
      </c>
      <c r="E17" s="176">
        <v>2786.5475998083298</v>
      </c>
      <c r="F17" s="177">
        <v>111.74</v>
      </c>
      <c r="H17" s="176">
        <v>1966.19391666666</v>
      </c>
      <c r="I17" s="177">
        <v>70.307083333333296</v>
      </c>
    </row>
    <row r="18" spans="1:9">
      <c r="A18" s="178">
        <v>2222.9840416666598</v>
      </c>
      <c r="B18" s="179">
        <v>64.552916666666604</v>
      </c>
      <c r="E18" s="178">
        <v>3225.7517746541598</v>
      </c>
      <c r="F18" s="179">
        <v>111.213333333333</v>
      </c>
      <c r="H18" s="178">
        <v>2222.9840416666598</v>
      </c>
      <c r="I18" s="179">
        <v>64.552916666666604</v>
      </c>
    </row>
    <row r="19" spans="1:9">
      <c r="A19" s="176">
        <v>1651.58858333333</v>
      </c>
      <c r="B19" s="177">
        <v>49.776249999999997</v>
      </c>
      <c r="E19" s="176">
        <v>2425.1360756541599</v>
      </c>
      <c r="F19" s="177">
        <v>108.96833333333301</v>
      </c>
      <c r="H19" s="176">
        <v>1651.58858333333</v>
      </c>
      <c r="I19" s="177">
        <v>49.776249999999997</v>
      </c>
    </row>
    <row r="20" spans="1:9">
      <c r="A20" s="178">
        <v>1957.57495833333</v>
      </c>
      <c r="B20" s="179">
        <v>61.483333333333299</v>
      </c>
      <c r="E20" s="178">
        <v>2401.8058121333302</v>
      </c>
      <c r="F20" s="179">
        <v>109.2625</v>
      </c>
      <c r="H20" s="178">
        <v>1957.57495833333</v>
      </c>
      <c r="I20" s="179">
        <v>61.483333333333299</v>
      </c>
    </row>
    <row r="21" spans="1:9">
      <c r="A21" s="176">
        <v>1865.0249999999901</v>
      </c>
      <c r="B21" s="177">
        <v>56.407083333333297</v>
      </c>
      <c r="E21" s="176">
        <v>2113.5125400799898</v>
      </c>
      <c r="F21" s="177">
        <v>110.199</v>
      </c>
      <c r="H21" s="176">
        <v>1865.0249999999901</v>
      </c>
      <c r="I21" s="177">
        <v>56.407083333333297</v>
      </c>
    </row>
    <row r="22" spans="1:9">
      <c r="A22" s="178">
        <v>2157.2933333333299</v>
      </c>
      <c r="B22" s="179">
        <v>69.813749999999999</v>
      </c>
      <c r="E22" s="178">
        <v>2433.3480168166602</v>
      </c>
      <c r="F22" s="179">
        <v>111.273333333333</v>
      </c>
      <c r="H22" s="178">
        <v>2157.2933333333299</v>
      </c>
      <c r="I22" s="179">
        <v>69.813749999999999</v>
      </c>
    </row>
    <row r="23" spans="1:9">
      <c r="A23" s="176">
        <v>1933.9007916666601</v>
      </c>
      <c r="B23" s="177">
        <v>53.609583333333298</v>
      </c>
      <c r="E23" s="176">
        <v>2189.0438997312399</v>
      </c>
      <c r="F23" s="177">
        <v>109.4875</v>
      </c>
      <c r="H23" s="176">
        <v>1933.9007916666601</v>
      </c>
      <c r="I23" s="177">
        <v>53.609583333333298</v>
      </c>
    </row>
    <row r="24" spans="1:9">
      <c r="A24" s="178">
        <v>2161.194375</v>
      </c>
      <c r="B24" s="179">
        <v>53.2916666666666</v>
      </c>
      <c r="E24" s="178">
        <v>2483.5657340083299</v>
      </c>
      <c r="F24" s="179">
        <v>110.505</v>
      </c>
      <c r="H24" s="178">
        <v>2161.194375</v>
      </c>
      <c r="I24" s="179">
        <v>53.2916666666666</v>
      </c>
    </row>
    <row r="25" spans="1:9">
      <c r="A25" s="176">
        <v>1672.51316666666</v>
      </c>
      <c r="B25" s="177">
        <v>53.844583333333297</v>
      </c>
      <c r="E25" s="176">
        <v>1896.0243473666601</v>
      </c>
      <c r="F25" s="177">
        <v>109.098333333333</v>
      </c>
      <c r="H25" s="176">
        <v>1672.51316666666</v>
      </c>
      <c r="I25" s="177">
        <v>53.844583333333297</v>
      </c>
    </row>
    <row r="26" spans="1:9">
      <c r="A26" s="178">
        <v>1928.0590416666601</v>
      </c>
      <c r="B26" s="179">
        <v>53.347916666666599</v>
      </c>
      <c r="E26" s="178">
        <v>2615.8735382874902</v>
      </c>
      <c r="F26" s="179">
        <v>110.826666666666</v>
      </c>
      <c r="H26" s="178">
        <v>1928.0590416666601</v>
      </c>
      <c r="I26" s="179">
        <v>53.347916666666599</v>
      </c>
    </row>
    <row r="27" spans="1:9">
      <c r="A27" s="176">
        <v>1863.6369999999899</v>
      </c>
      <c r="B27" s="177">
        <v>55.712166666666597</v>
      </c>
      <c r="E27" s="176">
        <v>1992.70477325416</v>
      </c>
      <c r="F27" s="177">
        <v>111.049166666666</v>
      </c>
      <c r="H27" s="176">
        <v>1863.6369999999899</v>
      </c>
      <c r="I27" s="177">
        <v>55.712166666666597</v>
      </c>
    </row>
    <row r="28" spans="1:9">
      <c r="A28" s="178">
        <v>2185.68658333333</v>
      </c>
      <c r="B28" s="179">
        <v>66.450833333333307</v>
      </c>
      <c r="E28" s="178">
        <v>2387.7880464916602</v>
      </c>
      <c r="F28" s="179">
        <v>109.829166666666</v>
      </c>
      <c r="H28" s="178">
        <v>2185.68658333333</v>
      </c>
      <c r="I28" s="179">
        <v>66.450833333333307</v>
      </c>
    </row>
    <row r="29" spans="1:9">
      <c r="A29" s="176">
        <v>2185.5760416666599</v>
      </c>
      <c r="B29" s="177">
        <v>78.998583333333301</v>
      </c>
      <c r="E29" s="176">
        <v>2358.34048073333</v>
      </c>
      <c r="F29" s="177">
        <v>110.7</v>
      </c>
      <c r="H29" s="176">
        <v>2185.5760416666599</v>
      </c>
      <c r="I29" s="177">
        <v>78.998583333333301</v>
      </c>
    </row>
    <row r="30" spans="1:9">
      <c r="A30" s="178">
        <v>3175.2769166666599</v>
      </c>
      <c r="B30" s="179">
        <v>159.797333333333</v>
      </c>
      <c r="E30" s="178">
        <v>3340.70503213333</v>
      </c>
      <c r="F30" s="179">
        <v>109.087499999999</v>
      </c>
      <c r="H30" s="178">
        <v>3175.2769166666599</v>
      </c>
      <c r="I30" s="179">
        <v>159.797333333333</v>
      </c>
    </row>
    <row r="31" spans="1:9">
      <c r="A31" s="176">
        <v>2648.79408333333</v>
      </c>
      <c r="B31" s="177">
        <v>108.42100000000001</v>
      </c>
      <c r="E31" s="176">
        <v>2842.3093060374899</v>
      </c>
      <c r="F31" s="177">
        <v>109.721666666666</v>
      </c>
      <c r="H31" s="176">
        <v>2648.79408333333</v>
      </c>
      <c r="I31" s="177">
        <v>108.42100000000001</v>
      </c>
    </row>
    <row r="32" spans="1:9">
      <c r="A32" s="178">
        <v>3164.5167499999998</v>
      </c>
      <c r="B32" s="179">
        <v>132.91399999999999</v>
      </c>
      <c r="E32" s="178">
        <v>3250.4874035166599</v>
      </c>
      <c r="F32" s="179">
        <v>111.22666666666601</v>
      </c>
      <c r="H32" s="178">
        <v>3164.5167499999998</v>
      </c>
      <c r="I32" s="179">
        <v>132.91399999999999</v>
      </c>
    </row>
    <row r="33" spans="1:9">
      <c r="A33" s="176">
        <v>2308.0395416666602</v>
      </c>
      <c r="B33" s="177">
        <v>68.866583333333296</v>
      </c>
      <c r="E33" s="176">
        <v>2453.1961141708298</v>
      </c>
      <c r="F33" s="177">
        <v>112.73</v>
      </c>
      <c r="H33" s="176">
        <v>2308.0395416666602</v>
      </c>
      <c r="I33" s="177">
        <v>68.866583333333296</v>
      </c>
    </row>
    <row r="34" spans="1:9">
      <c r="A34" s="178">
        <v>2417.7790416666599</v>
      </c>
      <c r="B34" s="179">
        <v>50.487499999999997</v>
      </c>
      <c r="E34" s="178">
        <v>2536.4750736916599</v>
      </c>
      <c r="F34" s="179">
        <v>111.52500000000001</v>
      </c>
      <c r="H34" s="178">
        <v>2417.7790416666599</v>
      </c>
      <c r="I34" s="179">
        <v>50.487499999999997</v>
      </c>
    </row>
    <row r="35" spans="1:9">
      <c r="A35" s="176">
        <v>1961.419625</v>
      </c>
      <c r="B35" s="177">
        <v>47.181833333333302</v>
      </c>
      <c r="E35" s="176">
        <v>1958.7403593583299</v>
      </c>
      <c r="F35" s="177">
        <v>110.448333333333</v>
      </c>
      <c r="H35" s="176">
        <v>1961.419625</v>
      </c>
      <c r="I35" s="177">
        <v>47.181833333333302</v>
      </c>
    </row>
    <row r="36" spans="1:9">
      <c r="A36" s="178">
        <v>2127.0714583333302</v>
      </c>
      <c r="B36" s="179">
        <v>43.937833333333302</v>
      </c>
      <c r="E36" s="178">
        <v>2217.7377323208302</v>
      </c>
      <c r="F36" s="179">
        <v>109.19416666666601</v>
      </c>
      <c r="H36" s="178">
        <v>2127.0714583333302</v>
      </c>
      <c r="I36" s="179">
        <v>43.937833333333302</v>
      </c>
    </row>
    <row r="37" spans="1:9">
      <c r="A37" s="176">
        <v>2004.6923124999901</v>
      </c>
      <c r="B37" s="177">
        <v>50.634124999999997</v>
      </c>
      <c r="E37" s="176">
        <v>2035.5217133875001</v>
      </c>
      <c r="F37" s="177">
        <v>112.33750000000001</v>
      </c>
      <c r="H37" s="176">
        <v>2004.6923124999901</v>
      </c>
      <c r="I37" s="177">
        <v>50.634124999999997</v>
      </c>
    </row>
    <row r="38" spans="1:9">
      <c r="A38" s="178">
        <v>2200.4989999999998</v>
      </c>
      <c r="B38" s="179">
        <v>50.1071666666666</v>
      </c>
      <c r="E38" s="178">
        <v>2450.3480851874901</v>
      </c>
      <c r="F38" s="179">
        <v>109.47499999999999</v>
      </c>
      <c r="H38" s="178">
        <v>2200.4989999999998</v>
      </c>
      <c r="I38" s="179">
        <v>50.1071666666666</v>
      </c>
    </row>
    <row r="39" spans="1:9">
      <c r="A39" s="176">
        <v>1839.5621428571401</v>
      </c>
      <c r="B39" s="177">
        <v>43.767999999999901</v>
      </c>
      <c r="E39" s="176">
        <v>1864.6022638714201</v>
      </c>
      <c r="F39" s="177">
        <v>109.98857142857101</v>
      </c>
      <c r="H39" s="176">
        <v>1839.5621428571401</v>
      </c>
      <c r="I39" s="177">
        <v>43.767999999999901</v>
      </c>
    </row>
    <row r="40" spans="1:9">
      <c r="A40" s="178">
        <v>2184.156125</v>
      </c>
      <c r="B40" s="179">
        <v>72.031833333333296</v>
      </c>
      <c r="E40" s="178">
        <v>2278.1295495916602</v>
      </c>
      <c r="F40" s="179">
        <v>110.447499999999</v>
      </c>
      <c r="H40" s="178">
        <v>2184.156125</v>
      </c>
      <c r="I40" s="179">
        <v>72.031833333333296</v>
      </c>
    </row>
    <row r="41" spans="1:9">
      <c r="A41" s="176">
        <v>1748.4124999999999</v>
      </c>
      <c r="B41" s="177">
        <v>44.526333333333298</v>
      </c>
      <c r="E41" s="176">
        <v>1924.9605551166601</v>
      </c>
      <c r="F41" s="177">
        <v>109.126666666666</v>
      </c>
      <c r="H41" s="176">
        <v>1748.4124999999999</v>
      </c>
      <c r="I41" s="177">
        <v>44.526333333333298</v>
      </c>
    </row>
    <row r="42" spans="1:9">
      <c r="A42" s="178">
        <v>2417.6507083333299</v>
      </c>
      <c r="B42" s="179">
        <v>65.881833333333304</v>
      </c>
      <c r="E42" s="178">
        <v>2560.8750446249901</v>
      </c>
      <c r="F42" s="179">
        <v>111.745833333333</v>
      </c>
      <c r="H42" s="178">
        <v>2417.6507083333299</v>
      </c>
      <c r="I42" s="179">
        <v>65.881833333333304</v>
      </c>
    </row>
    <row r="43" spans="1:9">
      <c r="A43" s="176">
        <v>2067.5482916666601</v>
      </c>
      <c r="B43" s="177">
        <v>47.251666666666601</v>
      </c>
      <c r="E43" s="176">
        <v>2127.80860193749</v>
      </c>
      <c r="F43" s="177">
        <v>110.930833333333</v>
      </c>
      <c r="H43" s="176">
        <v>2067.5482916666601</v>
      </c>
      <c r="I43" s="177">
        <v>47.251666666666601</v>
      </c>
    </row>
    <row r="44" spans="1:9">
      <c r="A44" s="178">
        <v>2572.71675</v>
      </c>
      <c r="B44" s="179">
        <v>63.338166666666602</v>
      </c>
      <c r="E44" s="178">
        <v>2746.1296072416599</v>
      </c>
      <c r="F44" s="179">
        <v>110.345833333333</v>
      </c>
      <c r="H44" s="178">
        <v>2572.71675</v>
      </c>
      <c r="I44" s="179">
        <v>63.338166666666602</v>
      </c>
    </row>
    <row r="45" spans="1:9">
      <c r="A45" s="176">
        <v>2070.56383333333</v>
      </c>
      <c r="B45" s="177">
        <v>49.39425</v>
      </c>
      <c r="E45" s="176">
        <v>2140.0864342166601</v>
      </c>
      <c r="F45" s="177">
        <v>110.689999999999</v>
      </c>
      <c r="H45" s="176">
        <v>2070.56383333333</v>
      </c>
      <c r="I45" s="177">
        <v>49.39425</v>
      </c>
    </row>
    <row r="46" spans="1:9">
      <c r="A46" s="178">
        <v>2702.1071666666599</v>
      </c>
      <c r="B46" s="179">
        <v>77.915249999999901</v>
      </c>
      <c r="E46" s="178">
        <v>2651.1279091166598</v>
      </c>
      <c r="F46" s="179">
        <v>111.839166666666</v>
      </c>
      <c r="H46" s="178">
        <v>2702.1071666666599</v>
      </c>
      <c r="I46" s="179">
        <v>77.915249999999901</v>
      </c>
    </row>
    <row r="47" spans="1:9">
      <c r="A47" s="176">
        <v>2155.5055416666601</v>
      </c>
      <c r="B47" s="177">
        <v>48.651249999999997</v>
      </c>
      <c r="E47" s="176">
        <v>2198.8909038583301</v>
      </c>
      <c r="F47" s="177">
        <v>111.34083333333299</v>
      </c>
      <c r="H47" s="176">
        <v>2155.5055416666601</v>
      </c>
      <c r="I47" s="177">
        <v>48.651249999999997</v>
      </c>
    </row>
    <row r="48" spans="1:9">
      <c r="A48" s="178">
        <v>2449.9735416666599</v>
      </c>
      <c r="B48" s="179">
        <v>59.662916666666597</v>
      </c>
      <c r="E48" s="178">
        <v>2598.18044052499</v>
      </c>
      <c r="F48" s="179">
        <v>111.143333333333</v>
      </c>
      <c r="H48" s="178">
        <v>2449.9735416666599</v>
      </c>
      <c r="I48" s="179">
        <v>59.662916666666597</v>
      </c>
    </row>
    <row r="49" spans="1:9">
      <c r="A49" s="176">
        <v>1994.9894545454499</v>
      </c>
      <c r="B49" s="177">
        <v>44.107909090908997</v>
      </c>
      <c r="E49" s="176">
        <v>2166.8205700090898</v>
      </c>
      <c r="F49" s="177">
        <v>110.728181818181</v>
      </c>
      <c r="H49" s="176">
        <v>1994.9894545454499</v>
      </c>
      <c r="I49" s="177">
        <v>44.107909090908997</v>
      </c>
    </row>
    <row r="50" spans="1:9">
      <c r="A50" s="178">
        <v>2281.8349166666599</v>
      </c>
      <c r="B50" s="179">
        <v>45.838749999999997</v>
      </c>
      <c r="E50" s="178">
        <v>2420.47367987499</v>
      </c>
      <c r="F50" s="179">
        <v>110.1</v>
      </c>
      <c r="H50" s="178">
        <v>2281.8349166666599</v>
      </c>
      <c r="I50" s="179">
        <v>45.838749999999997</v>
      </c>
    </row>
    <row r="51" spans="1:9">
      <c r="A51" s="176">
        <v>1951.5263333333301</v>
      </c>
      <c r="B51" s="177">
        <v>51.144583333333301</v>
      </c>
      <c r="E51" s="176">
        <v>2104.8423878291601</v>
      </c>
      <c r="F51" s="177">
        <v>111.549166666666</v>
      </c>
      <c r="H51" s="176">
        <v>1951.5263333333301</v>
      </c>
      <c r="I51" s="177">
        <v>51.144583333333301</v>
      </c>
    </row>
    <row r="52" spans="1:9">
      <c r="A52" s="178">
        <v>2341.0592916666601</v>
      </c>
      <c r="B52" s="179">
        <v>73.990499999999997</v>
      </c>
      <c r="E52" s="178">
        <v>2301.0493781833302</v>
      </c>
      <c r="F52" s="179">
        <v>110.77</v>
      </c>
      <c r="H52" s="178">
        <v>2341.0592916666601</v>
      </c>
      <c r="I52" s="179">
        <v>73.990499999999997</v>
      </c>
    </row>
    <row r="53" spans="1:9">
      <c r="A53" s="176">
        <v>1823.6909166666601</v>
      </c>
      <c r="B53" s="177">
        <v>49.5535833333333</v>
      </c>
      <c r="E53" s="176">
        <v>2010.89693983749</v>
      </c>
      <c r="F53" s="177">
        <v>109.4325</v>
      </c>
      <c r="H53" s="176">
        <v>1823.6909166666601</v>
      </c>
      <c r="I53" s="177">
        <v>49.5535833333333</v>
      </c>
    </row>
    <row r="54" spans="1:9">
      <c r="A54" s="178">
        <v>2288.3790416666602</v>
      </c>
      <c r="B54" s="179">
        <v>69.318416666666593</v>
      </c>
      <c r="E54" s="178">
        <v>2440.1286881583301</v>
      </c>
      <c r="F54" s="179">
        <v>110.096666666666</v>
      </c>
      <c r="H54" s="178">
        <v>2288.3790416666602</v>
      </c>
      <c r="I54" s="179">
        <v>69.318416666666593</v>
      </c>
    </row>
    <row r="55" spans="1:9">
      <c r="A55" s="176">
        <v>1833.969625</v>
      </c>
      <c r="B55" s="177">
        <v>59.5356666666666</v>
      </c>
      <c r="E55" s="176">
        <v>1872.7888722083301</v>
      </c>
      <c r="F55" s="177">
        <v>110.041666666666</v>
      </c>
      <c r="H55" s="176">
        <v>1833.969625</v>
      </c>
      <c r="I55" s="177">
        <v>59.5356666666666</v>
      </c>
    </row>
    <row r="56" spans="1:9">
      <c r="A56" s="178">
        <v>2465.6632500000001</v>
      </c>
      <c r="B56" s="179">
        <v>87.515000000000001</v>
      </c>
      <c r="E56" s="178">
        <v>2702.8843677749901</v>
      </c>
      <c r="F56" s="179">
        <v>111.23916666666599</v>
      </c>
      <c r="H56" s="178">
        <v>2465.6632500000001</v>
      </c>
      <c r="I56" s="179">
        <v>87.515000000000001</v>
      </c>
    </row>
    <row r="57" spans="1:9">
      <c r="A57" s="176">
        <v>1844.722</v>
      </c>
      <c r="B57" s="177">
        <v>47.820250000000001</v>
      </c>
      <c r="E57" s="176">
        <v>1862.09098722916</v>
      </c>
      <c r="F57" s="177">
        <v>110.66</v>
      </c>
      <c r="H57" s="176">
        <v>1844.722</v>
      </c>
      <c r="I57" s="177">
        <v>47.820250000000001</v>
      </c>
    </row>
    <row r="58" spans="1:9">
      <c r="A58" s="178">
        <v>2259.0371666666601</v>
      </c>
      <c r="B58" s="179">
        <v>70.217833333333303</v>
      </c>
      <c r="E58" s="178">
        <v>2301.8307151874901</v>
      </c>
      <c r="F58" s="179">
        <v>110.686666666666</v>
      </c>
      <c r="H58" s="178">
        <v>2259.0371666666601</v>
      </c>
      <c r="I58" s="179">
        <v>70.217833333333303</v>
      </c>
    </row>
    <row r="59" spans="1:9">
      <c r="A59" s="176">
        <v>1988.9660833333301</v>
      </c>
      <c r="B59" s="177">
        <v>63.731333333333303</v>
      </c>
      <c r="E59" s="176">
        <v>2141.2100704499899</v>
      </c>
      <c r="F59" s="177">
        <v>110.626666666666</v>
      </c>
      <c r="H59" s="176">
        <v>1988.9660833333301</v>
      </c>
      <c r="I59" s="177">
        <v>63.731333333333303</v>
      </c>
    </row>
    <row r="60" spans="1:9">
      <c r="A60" s="178">
        <v>2498.4301666666602</v>
      </c>
      <c r="B60" s="179">
        <v>81.990916666666607</v>
      </c>
      <c r="E60" s="178">
        <v>2542.9754542625001</v>
      </c>
      <c r="F60" s="179">
        <v>111.21833333333301</v>
      </c>
      <c r="H60" s="178">
        <v>2498.4301666666602</v>
      </c>
      <c r="I60" s="179">
        <v>81.990916666666607</v>
      </c>
    </row>
    <row r="61" spans="1:9">
      <c r="A61" s="176">
        <v>2064.4832499999902</v>
      </c>
      <c r="B61" s="177">
        <v>60.905833333333298</v>
      </c>
      <c r="E61" s="176">
        <v>2141.6758152541602</v>
      </c>
      <c r="F61" s="177">
        <v>110.458333333333</v>
      </c>
      <c r="H61" s="176">
        <v>2064.4832499999902</v>
      </c>
      <c r="I61" s="177">
        <v>60.905833333333298</v>
      </c>
    </row>
    <row r="62" spans="1:9">
      <c r="A62" s="178">
        <v>2629.6935416666602</v>
      </c>
      <c r="B62" s="179">
        <v>73.409333333333294</v>
      </c>
      <c r="E62" s="178">
        <v>2821.5852816249899</v>
      </c>
      <c r="F62" s="179">
        <v>109.5825</v>
      </c>
      <c r="H62" s="178">
        <v>2629.6935416666602</v>
      </c>
      <c r="I62" s="179">
        <v>73.409333333333294</v>
      </c>
    </row>
    <row r="63" spans="1:9">
      <c r="A63" s="176">
        <v>2088.8087500000001</v>
      </c>
      <c r="B63" s="177">
        <v>48.490666666666598</v>
      </c>
      <c r="E63" s="176">
        <v>2121.2677979249902</v>
      </c>
      <c r="F63" s="177">
        <v>110.05416666666601</v>
      </c>
      <c r="H63" s="176">
        <v>2088.8087500000001</v>
      </c>
      <c r="I63" s="177">
        <v>48.490666666666598</v>
      </c>
    </row>
    <row r="64" spans="1:9">
      <c r="A64" s="178">
        <v>2670.88983333333</v>
      </c>
      <c r="B64" s="179">
        <v>92.988999999999905</v>
      </c>
      <c r="E64" s="178">
        <v>2725.2631981750001</v>
      </c>
      <c r="F64" s="179">
        <v>110.781666666666</v>
      </c>
      <c r="H64" s="178">
        <v>2670.88983333333</v>
      </c>
      <c r="I64" s="179">
        <v>92.988999999999905</v>
      </c>
    </row>
    <row r="65" spans="1:9">
      <c r="A65" s="176">
        <v>2061.80587499999</v>
      </c>
      <c r="B65" s="177">
        <v>56.500749999999996</v>
      </c>
      <c r="E65" s="176">
        <v>2168.7831825916601</v>
      </c>
      <c r="F65" s="177">
        <v>112.41</v>
      </c>
      <c r="H65" s="176">
        <v>2061.80587499999</v>
      </c>
      <c r="I65" s="177">
        <v>56.500749999999996</v>
      </c>
    </row>
    <row r="66" spans="1:9">
      <c r="A66" s="178">
        <v>2388.2006249999999</v>
      </c>
      <c r="B66" s="179">
        <v>66.637916666666598</v>
      </c>
      <c r="E66" s="178">
        <v>2961.5898729458299</v>
      </c>
      <c r="F66" s="179">
        <v>110.198333333333</v>
      </c>
      <c r="H66" s="178">
        <v>2388.2006249999999</v>
      </c>
      <c r="I66" s="179">
        <v>66.637916666666598</v>
      </c>
    </row>
    <row r="67" spans="1:9">
      <c r="A67" s="176">
        <v>2012.0826666666601</v>
      </c>
      <c r="B67" s="177">
        <v>41.845666666666602</v>
      </c>
      <c r="E67" s="176">
        <v>2059.6434400374901</v>
      </c>
      <c r="F67" s="177">
        <v>110.21749999999901</v>
      </c>
      <c r="H67" s="176">
        <v>2012.0826666666601</v>
      </c>
      <c r="I67" s="177">
        <v>41.845666666666602</v>
      </c>
    </row>
    <row r="68" spans="1:9">
      <c r="A68" s="178">
        <v>2765.58395833333</v>
      </c>
      <c r="B68" s="179">
        <v>86.525333333333293</v>
      </c>
      <c r="E68" s="178">
        <v>2915.94190402499</v>
      </c>
      <c r="F68" s="179">
        <v>110.13</v>
      </c>
      <c r="H68" s="178">
        <v>2765.58395833333</v>
      </c>
      <c r="I68" s="179">
        <v>86.525333333333293</v>
      </c>
    </row>
    <row r="69" spans="1:9">
      <c r="A69" s="176">
        <v>1877.6705833333299</v>
      </c>
      <c r="B69" s="177">
        <v>58.5831666666666</v>
      </c>
      <c r="E69" s="176">
        <v>2074.9507374291602</v>
      </c>
      <c r="F69" s="177">
        <v>109.869999999999</v>
      </c>
      <c r="H69" s="176">
        <v>1877.6705833333299</v>
      </c>
      <c r="I69" s="177">
        <v>58.5831666666666</v>
      </c>
    </row>
    <row r="70" spans="1:9">
      <c r="A70" s="178">
        <v>2193.5964166666599</v>
      </c>
      <c r="B70" s="179">
        <v>60.772916666666603</v>
      </c>
      <c r="E70" s="178">
        <v>2840.1388558458302</v>
      </c>
      <c r="F70" s="179">
        <v>110.466666666666</v>
      </c>
      <c r="H70" s="178">
        <v>2193.5964166666599</v>
      </c>
      <c r="I70" s="179">
        <v>60.772916666666603</v>
      </c>
    </row>
    <row r="71" spans="1:9">
      <c r="A71" s="176">
        <v>2175.5892142857101</v>
      </c>
      <c r="B71" s="177">
        <v>42.946428571428498</v>
      </c>
      <c r="E71" s="176">
        <v>2336.1864341833302</v>
      </c>
      <c r="F71" s="177">
        <v>110.5425</v>
      </c>
      <c r="H71" s="176">
        <v>2175.5892142857101</v>
      </c>
      <c r="I71" s="177">
        <v>42.946428571428498</v>
      </c>
    </row>
    <row r="72" spans="1:9">
      <c r="A72" s="178">
        <v>2378.2999583333299</v>
      </c>
      <c r="B72" s="179">
        <v>55.469166666666602</v>
      </c>
      <c r="E72" s="178">
        <v>2795.9823378666601</v>
      </c>
      <c r="F72" s="179">
        <v>110.20083333333299</v>
      </c>
      <c r="H72" s="178">
        <v>2378.2999583333299</v>
      </c>
      <c r="I72" s="179">
        <v>55.469166666666602</v>
      </c>
    </row>
    <row r="73" spans="1:9">
      <c r="A73" s="176">
        <v>2051.6291428571399</v>
      </c>
      <c r="B73" s="177">
        <v>48.9171428571428</v>
      </c>
      <c r="E73" s="176">
        <v>2203.7443846374899</v>
      </c>
      <c r="F73" s="177">
        <v>111.087499999999</v>
      </c>
      <c r="H73" s="176">
        <v>2051.6291428571399</v>
      </c>
      <c r="I73" s="177">
        <v>48.9171428571428</v>
      </c>
    </row>
    <row r="74" spans="1:9">
      <c r="A74" s="178">
        <v>2120.0478750000002</v>
      </c>
      <c r="B74" s="179">
        <v>45.340416666666599</v>
      </c>
      <c r="E74" s="178">
        <v>2514.4400851124901</v>
      </c>
      <c r="F74" s="179">
        <v>111.925833333333</v>
      </c>
      <c r="H74" s="178">
        <v>2120.0478750000002</v>
      </c>
      <c r="I74" s="179">
        <v>45.340416666666599</v>
      </c>
    </row>
    <row r="75" spans="1:9">
      <c r="A75" s="176">
        <v>1760.261375</v>
      </c>
      <c r="B75" s="177">
        <v>39.444583333333298</v>
      </c>
      <c r="E75" s="176">
        <v>2254.8362323375</v>
      </c>
      <c r="F75" s="177">
        <v>112.255</v>
      </c>
      <c r="H75" s="176">
        <v>1760.261375</v>
      </c>
      <c r="I75" s="177">
        <v>39.444583333333298</v>
      </c>
    </row>
    <row r="76" spans="1:9">
      <c r="A76" s="178">
        <v>2111.6414583333299</v>
      </c>
      <c r="B76" s="179">
        <v>43.482500000000002</v>
      </c>
      <c r="E76" s="178">
        <v>2369.5948363374901</v>
      </c>
      <c r="F76" s="179">
        <v>109.486666666666</v>
      </c>
      <c r="H76" s="178">
        <v>2111.6414583333299</v>
      </c>
      <c r="I76" s="179">
        <v>43.482500000000002</v>
      </c>
    </row>
    <row r="77" spans="1:9">
      <c r="A77" s="176">
        <v>2026.5122916666601</v>
      </c>
      <c r="B77" s="177">
        <v>42.508749999999999</v>
      </c>
      <c r="E77" s="176">
        <v>1974.18200617916</v>
      </c>
      <c r="F77" s="177">
        <v>109.698333333333</v>
      </c>
      <c r="H77" s="176">
        <v>2026.5122916666601</v>
      </c>
      <c r="I77" s="177">
        <v>42.508749999999999</v>
      </c>
    </row>
    <row r="78" spans="1:9">
      <c r="A78" s="178">
        <v>2289.0562083333298</v>
      </c>
      <c r="B78" s="179">
        <v>53.663749999999901</v>
      </c>
      <c r="E78" s="178">
        <v>2271.7791866166599</v>
      </c>
      <c r="F78" s="179">
        <v>111.64666666666599</v>
      </c>
      <c r="H78" s="178">
        <v>2289.0562083333298</v>
      </c>
      <c r="I78" s="179">
        <v>53.663749999999901</v>
      </c>
    </row>
    <row r="79" spans="1:9">
      <c r="A79" s="176">
        <v>1996.34679166666</v>
      </c>
      <c r="B79" s="177">
        <v>66.761250000000004</v>
      </c>
      <c r="E79" s="176">
        <v>2014.2160829833299</v>
      </c>
      <c r="F79" s="177">
        <v>111.567777777777</v>
      </c>
      <c r="H79" s="176">
        <v>1996.34679166666</v>
      </c>
      <c r="I79" s="177">
        <v>66.761250000000004</v>
      </c>
    </row>
    <row r="80" spans="1:9">
      <c r="A80" s="178">
        <v>2194.7312916666601</v>
      </c>
      <c r="B80" s="179">
        <v>61.345416666666601</v>
      </c>
      <c r="E80" s="178">
        <v>2596.5701936458299</v>
      </c>
      <c r="F80" s="179">
        <v>109.755833333333</v>
      </c>
      <c r="H80" s="178">
        <v>2194.7312916666601</v>
      </c>
      <c r="I80" s="179">
        <v>61.345416666666601</v>
      </c>
    </row>
    <row r="81" spans="1:9">
      <c r="A81" s="176">
        <v>1922.08879166666</v>
      </c>
      <c r="B81" s="177">
        <v>67.138750000000002</v>
      </c>
      <c r="E81" s="176">
        <v>1867.4815676363601</v>
      </c>
      <c r="F81" s="177">
        <v>109.17090909090901</v>
      </c>
      <c r="H81" s="176">
        <v>1922.08879166666</v>
      </c>
      <c r="I81" s="177">
        <v>67.138750000000002</v>
      </c>
    </row>
    <row r="82" spans="1:9">
      <c r="A82" s="178">
        <v>2188.2592916666599</v>
      </c>
      <c r="B82" s="179">
        <v>76.004583333333301</v>
      </c>
      <c r="E82" s="178">
        <v>2828.9775346166598</v>
      </c>
      <c r="F82" s="179">
        <v>111.13249999999999</v>
      </c>
      <c r="H82" s="178">
        <v>2188.2592916666599</v>
      </c>
      <c r="I82" s="179">
        <v>76.004583333333301</v>
      </c>
    </row>
    <row r="83" spans="1:9">
      <c r="A83" s="176">
        <v>1805.3314583333299</v>
      </c>
      <c r="B83" s="177">
        <v>43.415833333333303</v>
      </c>
      <c r="E83" s="176">
        <v>1994.4438366499901</v>
      </c>
      <c r="F83" s="177">
        <v>109.654166666666</v>
      </c>
      <c r="H83" s="176">
        <v>1805.3314583333299</v>
      </c>
      <c r="I83" s="177">
        <v>43.415833333333303</v>
      </c>
    </row>
    <row r="84" spans="1:9">
      <c r="A84" s="178">
        <v>1953.63308333333</v>
      </c>
      <c r="B84" s="179">
        <v>49.037500000000001</v>
      </c>
      <c r="E84" s="178">
        <v>2926.1708955250001</v>
      </c>
      <c r="F84" s="179">
        <v>109.68</v>
      </c>
      <c r="H84" s="178">
        <v>1953.63308333333</v>
      </c>
      <c r="I84" s="179">
        <v>49.037500000000001</v>
      </c>
    </row>
    <row r="85" spans="1:9">
      <c r="A85" s="176">
        <v>1709.93233333333</v>
      </c>
      <c r="B85" s="177">
        <v>37.9716666666666</v>
      </c>
      <c r="E85" s="176">
        <v>2554.6178627291602</v>
      </c>
      <c r="F85" s="177">
        <v>110.40583333333301</v>
      </c>
      <c r="H85" s="176">
        <v>1709.93233333333</v>
      </c>
      <c r="I85" s="177">
        <v>37.9716666666666</v>
      </c>
    </row>
    <row r="86" spans="1:9">
      <c r="A86" s="178">
        <v>2004.21187499999</v>
      </c>
      <c r="B86" s="179">
        <v>50.853749999999998</v>
      </c>
      <c r="E86" s="178">
        <v>3236.4869237541602</v>
      </c>
      <c r="F86" s="179">
        <v>112.82250000000001</v>
      </c>
      <c r="H86" s="178">
        <v>2004.21187499999</v>
      </c>
      <c r="I86" s="179">
        <v>50.853749999999998</v>
      </c>
    </row>
    <row r="87" spans="1:9">
      <c r="A87" s="176">
        <v>1882.4137083333301</v>
      </c>
      <c r="B87" s="177">
        <v>45.630416666666598</v>
      </c>
      <c r="E87" s="176">
        <v>2762.5157089416598</v>
      </c>
      <c r="F87" s="177">
        <v>110.1425</v>
      </c>
      <c r="H87" s="176">
        <v>1882.4137083333301</v>
      </c>
      <c r="I87" s="177">
        <v>45.630416666666598</v>
      </c>
    </row>
    <row r="88" spans="1:9">
      <c r="A88" s="178">
        <v>2126.41379166666</v>
      </c>
      <c r="B88" s="179">
        <v>44.034999999999997</v>
      </c>
      <c r="E88" s="178">
        <v>3531.5317287999901</v>
      </c>
      <c r="F88" s="179">
        <v>109.690833333333</v>
      </c>
      <c r="H88" s="178">
        <v>2126.41379166666</v>
      </c>
      <c r="I88" s="179">
        <v>44.034999999999997</v>
      </c>
    </row>
    <row r="89" spans="1:9">
      <c r="A89" s="176">
        <v>2547.8222500000002</v>
      </c>
      <c r="B89" s="177">
        <v>174.000916666666</v>
      </c>
      <c r="E89" s="176">
        <v>2745.1802333625001</v>
      </c>
      <c r="F89" s="177">
        <v>109.82583333333299</v>
      </c>
      <c r="H89" s="176">
        <v>2547.8222500000002</v>
      </c>
      <c r="I89" s="177">
        <v>174.000916666666</v>
      </c>
    </row>
    <row r="90" spans="1:9">
      <c r="A90" s="178">
        <v>3266.0770833333299</v>
      </c>
      <c r="B90" s="179">
        <v>187.01124999999999</v>
      </c>
      <c r="E90" s="178">
        <v>3355.4509319083299</v>
      </c>
      <c r="F90" s="179">
        <v>111.9975</v>
      </c>
      <c r="H90" s="178">
        <v>3266.0770833333299</v>
      </c>
      <c r="I90" s="179">
        <v>187.01124999999999</v>
      </c>
    </row>
    <row r="91" spans="1:9">
      <c r="A91" s="176">
        <v>2419.2827499999999</v>
      </c>
      <c r="B91" s="177">
        <v>62.771833333333298</v>
      </c>
      <c r="E91" s="176">
        <v>2603.7976719583298</v>
      </c>
      <c r="F91" s="177">
        <v>111.880833333333</v>
      </c>
      <c r="H91" s="176">
        <v>2419.2827499999999</v>
      </c>
      <c r="I91" s="177">
        <v>62.771833333333298</v>
      </c>
    </row>
    <row r="92" spans="1:9">
      <c r="A92" s="178">
        <v>2691.4539999999902</v>
      </c>
      <c r="B92" s="179">
        <v>63.741250000000001</v>
      </c>
      <c r="E92" s="178">
        <v>2861.9960459624899</v>
      </c>
      <c r="F92" s="179">
        <v>112.26333333333299</v>
      </c>
      <c r="H92" s="178">
        <v>2691.4539999999902</v>
      </c>
      <c r="I92" s="179">
        <v>63.741250000000001</v>
      </c>
    </row>
    <row r="93" spans="1:9">
      <c r="A93" s="176">
        <v>2256.8607499999998</v>
      </c>
      <c r="B93" s="177">
        <v>53.0446666666666</v>
      </c>
      <c r="E93" s="176">
        <v>2363.6217625333302</v>
      </c>
      <c r="F93" s="177">
        <v>110.1575</v>
      </c>
      <c r="H93" s="176">
        <v>2256.8607499999998</v>
      </c>
      <c r="I93" s="177">
        <v>53.0446666666666</v>
      </c>
    </row>
    <row r="94" spans="1:9">
      <c r="A94" s="178">
        <v>2775.1006666666599</v>
      </c>
      <c r="B94" s="179">
        <v>68.599166666666605</v>
      </c>
      <c r="E94" s="178">
        <v>2935.9480111624898</v>
      </c>
      <c r="F94" s="179">
        <v>111.238333333333</v>
      </c>
      <c r="H94" s="178">
        <v>2775.1006666666599</v>
      </c>
      <c r="I94" s="179">
        <v>68.599166666666605</v>
      </c>
    </row>
    <row r="95" spans="1:9">
      <c r="A95" s="176">
        <v>2142.8525833333301</v>
      </c>
      <c r="B95" s="177">
        <v>49.878666666666597</v>
      </c>
      <c r="E95" s="176">
        <v>2179.3191565458301</v>
      </c>
      <c r="F95" s="177">
        <v>110.713333333333</v>
      </c>
      <c r="H95" s="176">
        <v>2142.8525833333301</v>
      </c>
      <c r="I95" s="177">
        <v>49.878666666666597</v>
      </c>
    </row>
    <row r="96" spans="1:9">
      <c r="A96" s="178">
        <v>2670.6450833333301</v>
      </c>
      <c r="B96" s="179">
        <v>83.341833333333298</v>
      </c>
      <c r="E96" s="178">
        <v>2726.05105495833</v>
      </c>
      <c r="F96" s="179">
        <v>109.839166666666</v>
      </c>
      <c r="H96" s="178">
        <v>2670.6450833333301</v>
      </c>
      <c r="I96" s="179">
        <v>83.341833333333298</v>
      </c>
    </row>
    <row r="97" spans="1:9">
      <c r="A97" s="176">
        <v>1874.96795833333</v>
      </c>
      <c r="B97" s="177">
        <v>48.240416666666597</v>
      </c>
      <c r="E97" s="176">
        <v>1942.2621511416601</v>
      </c>
      <c r="F97" s="177">
        <v>111.431666666666</v>
      </c>
      <c r="H97" s="176">
        <v>1874.96795833333</v>
      </c>
      <c r="I97" s="177">
        <v>48.240416666666597</v>
      </c>
    </row>
    <row r="98" spans="1:9">
      <c r="A98" s="178">
        <v>2058.6119166666599</v>
      </c>
      <c r="B98" s="179">
        <v>40.656666666666602</v>
      </c>
      <c r="E98" s="178">
        <v>2233.6403290041599</v>
      </c>
      <c r="F98" s="179">
        <v>111.12583333333301</v>
      </c>
      <c r="H98" s="178">
        <v>2058.6119166666599</v>
      </c>
      <c r="I98" s="179">
        <v>40.656666666666602</v>
      </c>
    </row>
    <row r="99" spans="1:9">
      <c r="A99" s="176">
        <v>1985.4231</v>
      </c>
      <c r="B99" s="177">
        <v>34.2363</v>
      </c>
      <c r="E99" s="176">
        <v>2017.2257905399899</v>
      </c>
      <c r="F99" s="177">
        <v>111.320999999999</v>
      </c>
      <c r="H99" s="176">
        <v>1985.4231</v>
      </c>
      <c r="I99" s="177">
        <v>34.2363</v>
      </c>
    </row>
    <row r="100" spans="1:9">
      <c r="A100" s="178">
        <v>2291.04</v>
      </c>
      <c r="B100" s="179">
        <v>41.783000000000001</v>
      </c>
      <c r="E100" s="178">
        <v>2359.1199209874899</v>
      </c>
      <c r="F100" s="179">
        <v>111.66500000000001</v>
      </c>
      <c r="H100" s="178">
        <v>2291.04</v>
      </c>
      <c r="I100" s="179">
        <v>41.783000000000001</v>
      </c>
    </row>
    <row r="101" spans="1:9">
      <c r="A101" s="176">
        <v>2199.879625</v>
      </c>
      <c r="B101" s="177">
        <v>38.522624999999998</v>
      </c>
      <c r="E101" s="176">
        <v>2334.5526278249999</v>
      </c>
      <c r="F101" s="177">
        <v>111.086249999999</v>
      </c>
      <c r="H101" s="176">
        <v>2199.879625</v>
      </c>
      <c r="I101" s="177">
        <v>38.522624999999998</v>
      </c>
    </row>
    <row r="102" spans="1:9">
      <c r="A102" s="178">
        <v>2610.51429166666</v>
      </c>
      <c r="B102" s="179">
        <v>66.541749999999993</v>
      </c>
      <c r="E102" s="178">
        <v>2805.6281315333299</v>
      </c>
      <c r="F102" s="179">
        <v>110.28916666666601</v>
      </c>
      <c r="H102" s="178">
        <v>2610.51429166666</v>
      </c>
      <c r="I102" s="179">
        <v>66.541749999999993</v>
      </c>
    </row>
    <row r="103" spans="1:9">
      <c r="A103" s="176">
        <v>2211.9007083333299</v>
      </c>
      <c r="B103" s="177">
        <v>46.525416666666601</v>
      </c>
      <c r="E103" s="176">
        <v>2303.4694622749898</v>
      </c>
      <c r="F103" s="177">
        <v>111.447499999999</v>
      </c>
      <c r="H103" s="176">
        <v>2211.9007083333299</v>
      </c>
      <c r="I103" s="177">
        <v>46.525416666666601</v>
      </c>
    </row>
    <row r="104" spans="1:9">
      <c r="A104" s="178">
        <v>3203.9935833333302</v>
      </c>
      <c r="B104" s="179">
        <v>153.26474999999999</v>
      </c>
      <c r="E104" s="178">
        <v>3590.6828627166601</v>
      </c>
      <c r="F104" s="179">
        <v>111.65249999999899</v>
      </c>
      <c r="H104" s="178">
        <v>3203.9935833333302</v>
      </c>
      <c r="I104" s="179">
        <v>153.26474999999999</v>
      </c>
    </row>
    <row r="105" spans="1:9">
      <c r="A105" s="176">
        <v>2531.7787499999999</v>
      </c>
      <c r="B105" s="177">
        <v>58.492249999999899</v>
      </c>
      <c r="E105" s="176">
        <v>2704.1649466458298</v>
      </c>
      <c r="F105" s="177">
        <v>110.511666666666</v>
      </c>
      <c r="H105" s="176">
        <v>2531.7787499999999</v>
      </c>
      <c r="I105" s="177">
        <v>58.492249999999899</v>
      </c>
    </row>
    <row r="106" spans="1:9">
      <c r="A106" s="178">
        <v>3296.54145833333</v>
      </c>
      <c r="B106" s="179">
        <v>102.680583333333</v>
      </c>
      <c r="E106" s="178">
        <v>3365.87835465833</v>
      </c>
      <c r="F106" s="179">
        <v>111.26</v>
      </c>
      <c r="H106" s="178">
        <v>3296.54145833333</v>
      </c>
      <c r="I106" s="179">
        <v>102.680583333333</v>
      </c>
    </row>
    <row r="107" spans="1:9">
      <c r="A107" s="176">
        <v>2438.7048749999999</v>
      </c>
      <c r="B107" s="177">
        <v>60.428666666666601</v>
      </c>
      <c r="E107" s="176">
        <v>2625.0986705750001</v>
      </c>
      <c r="F107" s="177">
        <v>108.296666666666</v>
      </c>
      <c r="H107" s="176">
        <v>2438.7048749999999</v>
      </c>
      <c r="I107" s="177">
        <v>60.428666666666601</v>
      </c>
    </row>
    <row r="108" spans="1:9">
      <c r="A108" s="178">
        <v>2403.74920833333</v>
      </c>
      <c r="B108" s="179">
        <v>44.075749999999999</v>
      </c>
      <c r="E108" s="178">
        <v>2556.60953337916</v>
      </c>
      <c r="F108" s="179">
        <v>110.400833333333</v>
      </c>
      <c r="H108" s="178">
        <v>2403.74920833333</v>
      </c>
      <c r="I108" s="179">
        <v>44.075749999999999</v>
      </c>
    </row>
    <row r="109" spans="1:9">
      <c r="A109" s="176">
        <v>1741.94345833333</v>
      </c>
      <c r="B109" s="177">
        <v>41.518250000000002</v>
      </c>
      <c r="E109" s="176">
        <v>1823.0696327749899</v>
      </c>
      <c r="F109" s="177">
        <v>109.86499999999999</v>
      </c>
      <c r="H109" s="176">
        <v>1741.94345833333</v>
      </c>
      <c r="I109" s="177">
        <v>41.518250000000002</v>
      </c>
    </row>
    <row r="110" spans="1:9">
      <c r="A110" s="178">
        <v>1985.7389583333299</v>
      </c>
      <c r="B110" s="179">
        <v>53.703000000000003</v>
      </c>
      <c r="E110" s="178">
        <v>2037.7230165041599</v>
      </c>
      <c r="F110" s="179">
        <v>110.74250000000001</v>
      </c>
      <c r="H110" s="178">
        <v>1985.7389583333299</v>
      </c>
      <c r="I110" s="179">
        <v>53.703000000000003</v>
      </c>
    </row>
    <row r="111" spans="1:9">
      <c r="A111" s="176">
        <v>1658.6374166666601</v>
      </c>
      <c r="B111" s="177">
        <v>48.485166666666601</v>
      </c>
      <c r="E111" s="176">
        <v>1722.8896464541599</v>
      </c>
      <c r="F111" s="177">
        <v>110.730833333333</v>
      </c>
      <c r="H111" s="176">
        <v>1658.6374166666601</v>
      </c>
      <c r="I111" s="177">
        <v>48.485166666666601</v>
      </c>
    </row>
    <row r="112" spans="1:9">
      <c r="A112" s="178">
        <v>2032.0067083333299</v>
      </c>
      <c r="B112" s="179">
        <v>51.238500000000002</v>
      </c>
      <c r="E112" s="178">
        <v>2063.51221467083</v>
      </c>
      <c r="F112" s="179">
        <v>108.71583333333299</v>
      </c>
      <c r="H112" s="178">
        <v>2032.0067083333299</v>
      </c>
      <c r="I112" s="179">
        <v>51.238500000000002</v>
      </c>
    </row>
    <row r="113" spans="1:9">
      <c r="A113" s="176">
        <v>2014.1435833333301</v>
      </c>
      <c r="B113" s="177">
        <v>45.216000000000001</v>
      </c>
      <c r="E113" s="176">
        <v>2069.9034216374898</v>
      </c>
      <c r="F113" s="177">
        <v>109.44750000000001</v>
      </c>
      <c r="H113" s="176">
        <v>2014.1435833333301</v>
      </c>
      <c r="I113" s="177">
        <v>45.216000000000001</v>
      </c>
    </row>
    <row r="114" spans="1:9">
      <c r="A114" s="178">
        <v>2763.3914999999902</v>
      </c>
      <c r="B114" s="179">
        <v>80.2231666666666</v>
      </c>
      <c r="E114" s="178">
        <v>2923.37536639583</v>
      </c>
      <c r="F114" s="179">
        <v>111.644999999999</v>
      </c>
      <c r="H114" s="178">
        <v>2763.3914999999902</v>
      </c>
      <c r="I114" s="179">
        <v>80.2231666666666</v>
      </c>
    </row>
    <row r="115" spans="1:9">
      <c r="A115" s="176">
        <v>2260.07733333333</v>
      </c>
      <c r="B115" s="177">
        <v>59.268833333333298</v>
      </c>
      <c r="E115" s="176">
        <v>2277.0611217166602</v>
      </c>
      <c r="F115" s="177">
        <v>111.01499999999901</v>
      </c>
      <c r="H115" s="176">
        <v>2260.07733333333</v>
      </c>
      <c r="I115" s="177">
        <v>59.268833333333298</v>
      </c>
    </row>
    <row r="116" spans="1:9">
      <c r="A116" s="178">
        <v>3089.39804166666</v>
      </c>
      <c r="B116" s="179">
        <v>122.02416666666601</v>
      </c>
      <c r="E116" s="178">
        <v>3388.0708861041599</v>
      </c>
      <c r="F116" s="179">
        <v>110.439166666666</v>
      </c>
      <c r="H116" s="178">
        <v>3089.39804166666</v>
      </c>
      <c r="I116" s="179">
        <v>122.02416666666601</v>
      </c>
    </row>
    <row r="117" spans="1:9">
      <c r="A117" s="176">
        <v>2268.41604166666</v>
      </c>
      <c r="B117" s="177">
        <v>52.375166666666601</v>
      </c>
      <c r="E117" s="176">
        <v>2553.06626393333</v>
      </c>
      <c r="F117" s="177">
        <v>109.7925</v>
      </c>
      <c r="H117" s="176">
        <v>2268.41604166666</v>
      </c>
      <c r="I117" s="177">
        <v>52.375166666666601</v>
      </c>
    </row>
    <row r="118" spans="1:9">
      <c r="A118" s="178">
        <v>2928.5041249999999</v>
      </c>
      <c r="B118" s="179">
        <v>86.003166666666601</v>
      </c>
      <c r="E118" s="178">
        <v>3123.8353176083301</v>
      </c>
      <c r="F118" s="179">
        <v>110.529166666666</v>
      </c>
      <c r="H118" s="178">
        <v>2928.5041249999999</v>
      </c>
      <c r="I118" s="179">
        <v>86.003166666666601</v>
      </c>
    </row>
    <row r="119" spans="1:9">
      <c r="A119" s="176">
        <v>2219.0850833333302</v>
      </c>
      <c r="B119" s="177">
        <v>46.148416666666598</v>
      </c>
      <c r="E119" s="176">
        <v>2302.3936510291601</v>
      </c>
      <c r="F119" s="177">
        <v>110.634166666666</v>
      </c>
      <c r="H119" s="176">
        <v>2219.0850833333302</v>
      </c>
      <c r="I119" s="177">
        <v>46.148416666666598</v>
      </c>
    </row>
    <row r="120" spans="1:9">
      <c r="A120" s="178">
        <v>2785.3510000000001</v>
      </c>
      <c r="B120" s="179">
        <v>80.905249999999995</v>
      </c>
      <c r="E120" s="178">
        <v>2913.6543985708299</v>
      </c>
      <c r="F120" s="179">
        <v>109.00416666666599</v>
      </c>
      <c r="H120" s="178">
        <v>2785.3510000000001</v>
      </c>
      <c r="I120" s="179">
        <v>80.905249999999995</v>
      </c>
    </row>
    <row r="121" spans="1:9">
      <c r="A121" s="176">
        <v>2022.3139166666599</v>
      </c>
      <c r="B121" s="177">
        <v>69.394666666666595</v>
      </c>
      <c r="E121" s="176">
        <v>2279.9175524666598</v>
      </c>
      <c r="F121" s="177">
        <v>110.425</v>
      </c>
      <c r="H121" s="176">
        <v>2022.3139166666599</v>
      </c>
      <c r="I121" s="177">
        <v>69.394666666666595</v>
      </c>
    </row>
    <row r="122" spans="1:9">
      <c r="A122" s="178">
        <v>2246.1746250000001</v>
      </c>
      <c r="B122" s="179">
        <v>52.200499999999998</v>
      </c>
      <c r="E122" s="178">
        <v>2813.4237973208301</v>
      </c>
      <c r="F122" s="179">
        <v>110.660833333333</v>
      </c>
      <c r="H122" s="178">
        <v>2246.1746250000001</v>
      </c>
      <c r="I122" s="179">
        <v>52.200499999999998</v>
      </c>
    </row>
    <row r="123" spans="1:9">
      <c r="A123" s="176">
        <v>1955.92941666666</v>
      </c>
      <c r="B123" s="177">
        <v>51.469666666666598</v>
      </c>
      <c r="E123" s="176">
        <v>1968.99549426666</v>
      </c>
      <c r="F123" s="177">
        <v>110.2175</v>
      </c>
      <c r="H123" s="176">
        <v>1955.92941666666</v>
      </c>
      <c r="I123" s="177">
        <v>51.469666666666598</v>
      </c>
    </row>
    <row r="124" spans="1:9">
      <c r="A124" s="178">
        <v>2746.7552083333298</v>
      </c>
      <c r="B124" s="179">
        <v>80.457083333333301</v>
      </c>
      <c r="E124" s="178">
        <v>2389.08068954583</v>
      </c>
      <c r="F124" s="179">
        <v>109.52249999999999</v>
      </c>
      <c r="H124" s="178">
        <v>2746.7552083333298</v>
      </c>
      <c r="I124" s="179">
        <v>80.457083333333301</v>
      </c>
    </row>
    <row r="125" spans="1:9">
      <c r="A125" s="176">
        <v>1767.7171249999999</v>
      </c>
      <c r="B125" s="177">
        <v>63.776000000000003</v>
      </c>
      <c r="E125" s="176">
        <v>1789.86981436666</v>
      </c>
      <c r="F125" s="177">
        <v>111.56</v>
      </c>
      <c r="H125" s="176">
        <v>1767.7171249999999</v>
      </c>
      <c r="I125" s="177">
        <v>63.776000000000003</v>
      </c>
    </row>
    <row r="126" spans="1:9">
      <c r="A126" s="178">
        <v>2275.6261666666601</v>
      </c>
      <c r="B126" s="179">
        <v>79.9641666666666</v>
      </c>
      <c r="E126" s="178">
        <v>2359.7180916666598</v>
      </c>
      <c r="F126" s="179">
        <v>108.58</v>
      </c>
      <c r="H126" s="178">
        <v>2275.6261666666601</v>
      </c>
      <c r="I126" s="179">
        <v>79.9641666666666</v>
      </c>
    </row>
    <row r="127" spans="1:9">
      <c r="A127" s="176">
        <v>2016.70516666666</v>
      </c>
      <c r="B127" s="177">
        <v>48.149166666666602</v>
      </c>
      <c r="E127" s="176">
        <v>2029.4388739291601</v>
      </c>
      <c r="F127" s="177">
        <v>110.815833333333</v>
      </c>
      <c r="H127" s="176">
        <v>2016.70516666666</v>
      </c>
      <c r="I127" s="177">
        <v>48.149166666666602</v>
      </c>
    </row>
    <row r="128" spans="1:9">
      <c r="A128" s="178">
        <v>2550.7890000000002</v>
      </c>
      <c r="B128" s="179">
        <v>72.476249999999993</v>
      </c>
      <c r="E128" s="178">
        <v>2184.9103650041602</v>
      </c>
      <c r="F128" s="179">
        <v>110.408333333333</v>
      </c>
      <c r="H128" s="178">
        <v>2550.7890000000002</v>
      </c>
      <c r="I128" s="179">
        <v>72.476249999999993</v>
      </c>
    </row>
    <row r="129" spans="1:9">
      <c r="A129" s="176">
        <v>1815.8290833333299</v>
      </c>
      <c r="B129" s="177">
        <v>50.1383333333333</v>
      </c>
      <c r="E129" s="176">
        <v>2196.38929249999</v>
      </c>
      <c r="F129" s="177">
        <v>111.223333333333</v>
      </c>
      <c r="H129" s="176">
        <v>1815.8290833333299</v>
      </c>
      <c r="I129" s="177">
        <v>50.1383333333333</v>
      </c>
    </row>
    <row r="130" spans="1:9">
      <c r="A130" s="178">
        <v>2059.78404166666</v>
      </c>
      <c r="B130" s="179">
        <v>43.467083333333299</v>
      </c>
      <c r="E130" s="178">
        <v>2432.6821969624998</v>
      </c>
      <c r="F130" s="179">
        <v>109.50083333333301</v>
      </c>
      <c r="H130" s="178">
        <v>2059.78404166666</v>
      </c>
      <c r="I130" s="179">
        <v>43.467083333333299</v>
      </c>
    </row>
    <row r="131" spans="1:9">
      <c r="A131" s="176">
        <v>1758.11533333333</v>
      </c>
      <c r="B131" s="177">
        <v>35.828333333333298</v>
      </c>
      <c r="E131" s="176">
        <v>2011.3950495611</v>
      </c>
      <c r="F131" s="177">
        <v>111.568888888888</v>
      </c>
      <c r="H131" s="176">
        <v>1758.11533333333</v>
      </c>
      <c r="I131" s="177">
        <v>35.828333333333298</v>
      </c>
    </row>
    <row r="132" spans="1:9">
      <c r="A132" s="178">
        <v>2062.8898749999998</v>
      </c>
      <c r="B132" s="179">
        <v>44.240833333333299</v>
      </c>
      <c r="E132" s="178">
        <v>2633.6015288999902</v>
      </c>
      <c r="F132" s="179">
        <v>109.425</v>
      </c>
      <c r="H132" s="178">
        <v>2062.8898749999998</v>
      </c>
      <c r="I132" s="179">
        <v>44.240833333333299</v>
      </c>
    </row>
    <row r="133" spans="1:9">
      <c r="A133" s="176">
        <v>2008.6056249999999</v>
      </c>
      <c r="B133" s="177">
        <v>48.47625</v>
      </c>
      <c r="E133" s="176">
        <v>2200.4233423099899</v>
      </c>
      <c r="F133" s="177">
        <v>110.59399999999999</v>
      </c>
      <c r="H133" s="176">
        <v>2008.6056249999999</v>
      </c>
      <c r="I133" s="177">
        <v>48.47625</v>
      </c>
    </row>
    <row r="134" spans="1:9">
      <c r="A134" s="178">
        <v>2403.17054166666</v>
      </c>
      <c r="B134" s="179">
        <v>64.392083333333304</v>
      </c>
      <c r="E134" s="178">
        <v>2618.3027622916602</v>
      </c>
      <c r="F134" s="179">
        <v>111.001666666666</v>
      </c>
      <c r="H134" s="178">
        <v>2403.17054166666</v>
      </c>
      <c r="I134" s="179">
        <v>64.392083333333304</v>
      </c>
    </row>
    <row r="135" spans="1:9">
      <c r="A135" s="176">
        <v>1802.7807499999999</v>
      </c>
      <c r="B135" s="177">
        <v>57.506666666666597</v>
      </c>
      <c r="E135" s="176">
        <v>2180.1996981277698</v>
      </c>
      <c r="F135" s="177">
        <v>110.672222222222</v>
      </c>
      <c r="H135" s="176">
        <v>1802.7807499999999</v>
      </c>
      <c r="I135" s="177">
        <v>57.506666666666597</v>
      </c>
    </row>
    <row r="136" spans="1:9">
      <c r="A136" s="178">
        <v>2012.3384166666599</v>
      </c>
      <c r="B136" s="179">
        <v>60.60125</v>
      </c>
      <c r="E136" s="178">
        <v>2672.35888205833</v>
      </c>
      <c r="F136" s="179">
        <v>110.75083333333301</v>
      </c>
      <c r="H136" s="178">
        <v>2012.3384166666599</v>
      </c>
      <c r="I136" s="179">
        <v>60.60125</v>
      </c>
    </row>
    <row r="137" spans="1:9">
      <c r="A137" s="176">
        <v>1925.6469583333301</v>
      </c>
      <c r="B137" s="177">
        <v>59.695416666666603</v>
      </c>
      <c r="E137" s="176">
        <v>2004.5064299727201</v>
      </c>
      <c r="F137" s="177">
        <v>109.534545454545</v>
      </c>
      <c r="H137" s="176">
        <v>1925.6469583333301</v>
      </c>
      <c r="I137" s="177">
        <v>59.695416666666603</v>
      </c>
    </row>
    <row r="138" spans="1:9">
      <c r="A138" s="178">
        <v>2278.7637083333302</v>
      </c>
      <c r="B138" s="179">
        <v>63.4149999999999</v>
      </c>
      <c r="E138" s="178">
        <v>2614.9927077249899</v>
      </c>
      <c r="F138" s="179">
        <v>111.82583333333299</v>
      </c>
      <c r="H138" s="178">
        <v>2278.7637083333302</v>
      </c>
      <c r="I138" s="179">
        <v>63.4149999999999</v>
      </c>
    </row>
    <row r="139" spans="1:9">
      <c r="A139" s="176">
        <v>2003.20657142857</v>
      </c>
      <c r="B139" s="177">
        <v>40.586428571428499</v>
      </c>
      <c r="E139" s="176">
        <v>2097.69024651666</v>
      </c>
      <c r="F139" s="177">
        <v>109.93749999999901</v>
      </c>
      <c r="H139" s="176">
        <v>2003.20657142857</v>
      </c>
      <c r="I139" s="177">
        <v>40.586428571428499</v>
      </c>
    </row>
    <row r="140" spans="1:9">
      <c r="A140" s="178">
        <v>2089.9385833333299</v>
      </c>
      <c r="B140" s="179">
        <v>51.212499999999999</v>
      </c>
      <c r="E140" s="178">
        <v>2409.2647808500001</v>
      </c>
      <c r="F140" s="179">
        <v>110.033333333333</v>
      </c>
      <c r="H140" s="178">
        <v>2089.9385833333299</v>
      </c>
      <c r="I140" s="179">
        <v>51.212499999999999</v>
      </c>
    </row>
    <row r="141" spans="1:9">
      <c r="A141" s="176">
        <v>1675.94927272727</v>
      </c>
      <c r="B141" s="177">
        <v>32.070454545454503</v>
      </c>
      <c r="E141" s="176">
        <v>2208.2178144750001</v>
      </c>
      <c r="F141" s="177">
        <v>110.322499999999</v>
      </c>
      <c r="H141" s="176">
        <v>1675.94927272727</v>
      </c>
      <c r="I141" s="177">
        <v>32.070454545454503</v>
      </c>
    </row>
    <row r="142" spans="1:9">
      <c r="A142" s="178">
        <v>2098.6694583333301</v>
      </c>
      <c r="B142" s="179">
        <v>57.2349999999999</v>
      </c>
      <c r="E142" s="178">
        <v>2481.62320262916</v>
      </c>
      <c r="F142" s="179">
        <v>112.010833333333</v>
      </c>
      <c r="H142" s="178">
        <v>2098.6694583333301</v>
      </c>
      <c r="I142" s="179">
        <v>57.2349999999999</v>
      </c>
    </row>
    <row r="143" spans="1:9">
      <c r="A143" s="176">
        <v>1905.87735</v>
      </c>
      <c r="B143" s="177">
        <v>40.739999999999903</v>
      </c>
      <c r="E143" s="176">
        <v>1865.7514559624899</v>
      </c>
      <c r="F143" s="177">
        <v>111.680833333333</v>
      </c>
      <c r="H143" s="176">
        <v>1905.87735</v>
      </c>
      <c r="I143" s="177">
        <v>40.739999999999903</v>
      </c>
    </row>
    <row r="144" spans="1:9">
      <c r="A144" s="178">
        <v>2054.7722916666598</v>
      </c>
      <c r="B144" s="179">
        <v>46.875833333333297</v>
      </c>
      <c r="E144" s="178">
        <v>2161.9760966541598</v>
      </c>
      <c r="F144" s="179">
        <v>110.705833333333</v>
      </c>
      <c r="H144" s="178">
        <v>2054.7722916666598</v>
      </c>
      <c r="I144" s="179">
        <v>46.875833333333297</v>
      </c>
    </row>
    <row r="145" spans="1:9">
      <c r="A145" s="176">
        <v>1897.8969090909</v>
      </c>
      <c r="B145" s="177">
        <v>35.6323636363636</v>
      </c>
      <c r="E145" s="176">
        <v>2059.1577108863598</v>
      </c>
      <c r="F145" s="177">
        <v>109.649999999999</v>
      </c>
      <c r="H145" s="176">
        <v>1897.8969090909</v>
      </c>
      <c r="I145" s="177">
        <v>35.6323636363636</v>
      </c>
    </row>
    <row r="146" spans="1:9">
      <c r="A146" s="178">
        <v>2157.9027500000002</v>
      </c>
      <c r="B146" s="179">
        <v>49.200416666666598</v>
      </c>
      <c r="E146" s="178">
        <v>2244.5299330875</v>
      </c>
      <c r="F146" s="179">
        <v>110.38</v>
      </c>
      <c r="H146" s="178">
        <v>2157.9027500000002</v>
      </c>
      <c r="I146" s="179">
        <v>49.200416666666598</v>
      </c>
    </row>
    <row r="147" spans="1:9">
      <c r="A147" s="176">
        <v>2109.0095000000001</v>
      </c>
      <c r="B147" s="177">
        <v>50.580750000000002</v>
      </c>
      <c r="E147" s="176">
        <v>2290.24188112499</v>
      </c>
      <c r="F147" s="177">
        <v>112.07250000000001</v>
      </c>
      <c r="H147" s="176">
        <v>2109.0095000000001</v>
      </c>
      <c r="I147" s="177">
        <v>50.580750000000002</v>
      </c>
    </row>
    <row r="148" spans="1:9">
      <c r="A148" s="178">
        <v>2259.53731818181</v>
      </c>
      <c r="B148" s="179">
        <v>47.971090909090897</v>
      </c>
      <c r="E148" s="178">
        <v>2529.3986842363602</v>
      </c>
      <c r="F148" s="179">
        <v>110.425454545454</v>
      </c>
      <c r="H148" s="178">
        <v>2259.53731818181</v>
      </c>
      <c r="I148" s="179">
        <v>47.971090909090897</v>
      </c>
    </row>
    <row r="149" spans="1:9">
      <c r="A149" s="176">
        <v>2036.0522000000001</v>
      </c>
      <c r="B149" s="177">
        <v>56.944499999999998</v>
      </c>
      <c r="E149" s="176">
        <v>2028.51025856499</v>
      </c>
      <c r="F149" s="177">
        <v>107.849</v>
      </c>
      <c r="H149" s="176">
        <v>2036.0522000000001</v>
      </c>
      <c r="I149" s="177">
        <v>56.944499999999998</v>
      </c>
    </row>
    <row r="150" spans="1:9">
      <c r="A150" s="178">
        <v>2303.133875</v>
      </c>
      <c r="B150" s="179">
        <v>55.517916666666601</v>
      </c>
      <c r="E150" s="178">
        <v>2377.9403508958299</v>
      </c>
      <c r="F150" s="179">
        <v>109.603333333333</v>
      </c>
      <c r="H150" s="178">
        <v>2303.133875</v>
      </c>
      <c r="I150" s="179">
        <v>55.517916666666601</v>
      </c>
    </row>
    <row r="151" spans="1:9">
      <c r="A151" s="176">
        <v>1791.6844999999901</v>
      </c>
      <c r="B151" s="177">
        <v>42.779142857142801</v>
      </c>
      <c r="E151" s="176">
        <v>1952.47576309285</v>
      </c>
      <c r="F151" s="177">
        <v>110.65714285714201</v>
      </c>
      <c r="H151" s="176">
        <v>1791.6844999999901</v>
      </c>
      <c r="I151" s="177">
        <v>42.779142857142801</v>
      </c>
    </row>
    <row r="152" spans="1:9">
      <c r="A152" s="178">
        <v>2076.2275</v>
      </c>
      <c r="B152" s="179">
        <v>50.096333333333298</v>
      </c>
      <c r="E152" s="178">
        <v>2220.3295659833302</v>
      </c>
      <c r="F152" s="179">
        <v>110.18583333333299</v>
      </c>
      <c r="H152" s="178">
        <v>2076.2275</v>
      </c>
      <c r="I152" s="179">
        <v>50.096333333333298</v>
      </c>
    </row>
    <row r="153" spans="1:9">
      <c r="A153" s="176">
        <v>1771.01158333333</v>
      </c>
      <c r="B153" s="177">
        <v>56.752999999999901</v>
      </c>
      <c r="E153" s="176">
        <v>1874.4952763250001</v>
      </c>
      <c r="F153" s="177">
        <v>108.954999999999</v>
      </c>
      <c r="H153" s="176">
        <v>1771.01158333333</v>
      </c>
      <c r="I153" s="177">
        <v>56.752999999999901</v>
      </c>
    </row>
    <row r="154" spans="1:9">
      <c r="A154" s="178">
        <v>2304.1829583333301</v>
      </c>
      <c r="B154" s="179">
        <v>62.233666666666601</v>
      </c>
      <c r="E154" s="178">
        <v>2408.1716978958302</v>
      </c>
      <c r="F154" s="179">
        <v>111.346666666666</v>
      </c>
      <c r="H154" s="178">
        <v>2304.1829583333301</v>
      </c>
      <c r="I154" s="179">
        <v>62.233666666666601</v>
      </c>
    </row>
    <row r="155" spans="1:9">
      <c r="A155" s="176">
        <v>2108.3857083333301</v>
      </c>
      <c r="B155" s="177">
        <v>58.376583333333301</v>
      </c>
      <c r="E155" s="176">
        <v>2348.2187846291599</v>
      </c>
      <c r="F155" s="177">
        <v>109.24166666666601</v>
      </c>
      <c r="H155" s="176">
        <v>2108.3857083333301</v>
      </c>
      <c r="I155" s="177">
        <v>58.376583333333301</v>
      </c>
    </row>
    <row r="156" spans="1:9">
      <c r="A156" s="178">
        <v>2577.1646249999999</v>
      </c>
      <c r="B156" s="179">
        <v>76.446166666666599</v>
      </c>
      <c r="E156" s="178">
        <v>2781.20463690833</v>
      </c>
      <c r="F156" s="179">
        <v>110.784166666666</v>
      </c>
      <c r="H156" s="178">
        <v>2577.1646249999999</v>
      </c>
      <c r="I156" s="179">
        <v>76.446166666666599</v>
      </c>
    </row>
    <row r="157" spans="1:9">
      <c r="A157" s="176">
        <v>2107.1595833333299</v>
      </c>
      <c r="B157" s="177">
        <v>59.417250000000003</v>
      </c>
      <c r="E157" s="176">
        <v>2134.7472275291602</v>
      </c>
      <c r="F157" s="177">
        <v>110.38166666666601</v>
      </c>
      <c r="H157" s="176">
        <v>2107.1595833333299</v>
      </c>
      <c r="I157" s="177">
        <v>59.417250000000003</v>
      </c>
    </row>
    <row r="158" spans="1:9">
      <c r="A158" s="178">
        <v>2527.9144166666601</v>
      </c>
      <c r="B158" s="179">
        <v>77.689083333333301</v>
      </c>
      <c r="E158" s="178">
        <v>2486.2344025124899</v>
      </c>
      <c r="F158" s="179">
        <v>110.847499999999</v>
      </c>
      <c r="H158" s="178">
        <v>2527.9144166666601</v>
      </c>
      <c r="I158" s="179">
        <v>77.689083333333301</v>
      </c>
    </row>
    <row r="159" spans="1:9">
      <c r="A159" s="176">
        <v>2046.2037499999999</v>
      </c>
      <c r="B159" s="177">
        <v>60.7068333333333</v>
      </c>
      <c r="E159" s="176">
        <v>2081.8465858208301</v>
      </c>
      <c r="F159" s="177">
        <v>110.451666666666</v>
      </c>
      <c r="H159" s="176">
        <v>2046.2037499999999</v>
      </c>
      <c r="I159" s="177">
        <v>60.7068333333333</v>
      </c>
    </row>
    <row r="160" spans="1:9">
      <c r="A160" s="178">
        <v>2268.3677916666602</v>
      </c>
      <c r="B160" s="179">
        <v>54.075499999999998</v>
      </c>
      <c r="E160" s="178">
        <v>2492.7292517333299</v>
      </c>
      <c r="F160" s="179">
        <v>110.620833333333</v>
      </c>
      <c r="H160" s="178">
        <v>2268.3677916666602</v>
      </c>
      <c r="I160" s="179">
        <v>54.075499999999998</v>
      </c>
    </row>
    <row r="161" spans="1:9">
      <c r="A161" s="176">
        <v>1968.2440909090899</v>
      </c>
      <c r="B161" s="177">
        <v>58.074090909090899</v>
      </c>
      <c r="E161" s="176">
        <v>2041.2911814045401</v>
      </c>
      <c r="F161" s="177">
        <v>110.66181818181801</v>
      </c>
      <c r="H161" s="176">
        <v>1968.2440909090899</v>
      </c>
      <c r="I161" s="177">
        <v>58.074090909090899</v>
      </c>
    </row>
    <row r="162" spans="1:9">
      <c r="A162" s="178">
        <v>2173.0286249999999</v>
      </c>
      <c r="B162" s="179">
        <v>58.947666666666599</v>
      </c>
      <c r="E162" s="178">
        <v>2261.4539451958299</v>
      </c>
      <c r="F162" s="179">
        <v>109.99166666666601</v>
      </c>
      <c r="H162" s="178">
        <v>2173.0286249999999</v>
      </c>
      <c r="I162" s="179">
        <v>58.947666666666599</v>
      </c>
    </row>
    <row r="163" spans="1:9">
      <c r="A163" s="176">
        <v>2010.4895555555499</v>
      </c>
      <c r="B163" s="177">
        <v>50.550444444444402</v>
      </c>
      <c r="E163" s="176">
        <v>2236.3815262166599</v>
      </c>
      <c r="F163" s="177">
        <v>111.17444444444401</v>
      </c>
      <c r="H163" s="176">
        <v>2010.4895555555499</v>
      </c>
      <c r="I163" s="177">
        <v>50.550444444444402</v>
      </c>
    </row>
    <row r="164" spans="1:9">
      <c r="A164" s="178">
        <v>2118.1903750000001</v>
      </c>
      <c r="B164" s="179">
        <v>54.709249999999997</v>
      </c>
      <c r="E164" s="178">
        <v>2294.4026380458299</v>
      </c>
      <c r="F164" s="179">
        <v>111.35250000000001</v>
      </c>
      <c r="H164" s="178">
        <v>2118.1903750000001</v>
      </c>
      <c r="I164" s="179">
        <v>54.709249999999997</v>
      </c>
    </row>
    <row r="165" spans="1:9">
      <c r="A165" s="176">
        <v>1785.1503749999899</v>
      </c>
      <c r="B165" s="177">
        <v>44.055250000000001</v>
      </c>
      <c r="E165" s="176">
        <v>1918.97782055624</v>
      </c>
      <c r="F165" s="177">
        <v>111.416249999999</v>
      </c>
      <c r="H165" s="176">
        <v>1785.1503749999899</v>
      </c>
      <c r="I165" s="177">
        <v>44.055250000000001</v>
      </c>
    </row>
    <row r="166" spans="1:9">
      <c r="A166" s="178">
        <v>1962.36544999999</v>
      </c>
      <c r="B166" s="179">
        <v>52.375399999999999</v>
      </c>
      <c r="E166" s="178">
        <v>2049.31759405499</v>
      </c>
      <c r="F166" s="179">
        <v>112.17400000000001</v>
      </c>
      <c r="H166" s="178">
        <v>1962.36544999999</v>
      </c>
      <c r="I166" s="179">
        <v>52.375399999999999</v>
      </c>
    </row>
    <row r="167" spans="1:9">
      <c r="A167" s="176">
        <v>1752.3128999999999</v>
      </c>
      <c r="B167" s="177">
        <v>56.051000000000002</v>
      </c>
      <c r="E167" s="176">
        <v>1942.2035167500001</v>
      </c>
      <c r="F167" s="177">
        <v>109.81</v>
      </c>
      <c r="H167" s="176">
        <v>1752.3128999999999</v>
      </c>
      <c r="I167" s="177">
        <v>56.051000000000002</v>
      </c>
    </row>
    <row r="168" spans="1:9">
      <c r="A168" s="178">
        <v>1970.0640454545401</v>
      </c>
      <c r="B168" s="179">
        <v>49.247363636363602</v>
      </c>
      <c r="E168" s="178">
        <v>2079.3220612045402</v>
      </c>
      <c r="F168" s="179">
        <v>108.751818181818</v>
      </c>
      <c r="H168" s="178">
        <v>1970.0640454545401</v>
      </c>
      <c r="I168" s="179">
        <v>49.247363636363602</v>
      </c>
    </row>
    <row r="169" spans="1:9">
      <c r="A169" s="176">
        <v>2105.8021250000002</v>
      </c>
      <c r="B169" s="177">
        <v>51.720125000000003</v>
      </c>
      <c r="E169" s="176">
        <v>2228.21130526874</v>
      </c>
      <c r="F169" s="177">
        <v>112.31874999999999</v>
      </c>
      <c r="H169" s="176">
        <v>2105.8021250000002</v>
      </c>
      <c r="I169" s="177">
        <v>51.720125000000003</v>
      </c>
    </row>
    <row r="170" spans="1:9">
      <c r="A170" s="178">
        <v>2244.6122083333298</v>
      </c>
      <c r="B170" s="179">
        <v>58.361166666666598</v>
      </c>
      <c r="E170" s="178">
        <v>2356.6979502374902</v>
      </c>
      <c r="F170" s="179">
        <v>110.475833333333</v>
      </c>
      <c r="H170" s="178">
        <v>2244.6122083333298</v>
      </c>
      <c r="I170" s="179">
        <v>58.361166666666598</v>
      </c>
    </row>
    <row r="171" spans="1:9">
      <c r="A171" s="176">
        <v>2130.4705714285701</v>
      </c>
      <c r="B171" s="177">
        <v>39.493714285714198</v>
      </c>
      <c r="E171" s="176">
        <v>2131.2112628357099</v>
      </c>
      <c r="F171" s="177">
        <v>110.97571428571401</v>
      </c>
      <c r="H171" s="176">
        <v>2130.4705714285701</v>
      </c>
      <c r="I171" s="177">
        <v>39.493714285714198</v>
      </c>
    </row>
    <row r="172" spans="1:9">
      <c r="A172" s="178">
        <v>2107.2345416666599</v>
      </c>
      <c r="B172" s="179">
        <v>49.298749999999998</v>
      </c>
      <c r="E172" s="178">
        <v>2234.2020854749899</v>
      </c>
      <c r="F172" s="179">
        <v>109.71583333333299</v>
      </c>
      <c r="H172" s="178">
        <v>2107.2345416666599</v>
      </c>
      <c r="I172" s="179">
        <v>49.298749999999998</v>
      </c>
    </row>
    <row r="173" spans="1:9">
      <c r="A173" s="176">
        <v>1890.0461250000001</v>
      </c>
      <c r="B173" s="177">
        <v>56.920916666666599</v>
      </c>
      <c r="E173" s="176">
        <v>1989.2252733749899</v>
      </c>
      <c r="F173" s="177">
        <v>111.19416666666601</v>
      </c>
      <c r="H173" s="176">
        <v>1890.0461250000001</v>
      </c>
      <c r="I173" s="177">
        <v>56.920916666666599</v>
      </c>
    </row>
    <row r="174" spans="1:9">
      <c r="A174" s="178">
        <v>2064.86241666666</v>
      </c>
      <c r="B174" s="179">
        <v>47.455500000000001</v>
      </c>
      <c r="E174" s="178">
        <v>2125.4146722874898</v>
      </c>
      <c r="F174" s="179">
        <v>111.43833333333301</v>
      </c>
      <c r="H174" s="178">
        <v>2064.86241666666</v>
      </c>
      <c r="I174" s="179">
        <v>47.455500000000001</v>
      </c>
    </row>
    <row r="175" spans="1:9">
      <c r="A175" s="176">
        <v>1992.3972777777699</v>
      </c>
      <c r="B175" s="177">
        <v>35.969888888888804</v>
      </c>
      <c r="E175" s="176">
        <v>2170.7718819333199</v>
      </c>
      <c r="F175" s="177">
        <v>111.075555555555</v>
      </c>
      <c r="H175" s="176">
        <v>1992.3972777777699</v>
      </c>
      <c r="I175" s="177">
        <v>35.969888888888804</v>
      </c>
    </row>
    <row r="176" spans="1:9">
      <c r="A176" s="178">
        <v>2193.5958333333301</v>
      </c>
      <c r="B176" s="179">
        <v>42.944777777777702</v>
      </c>
      <c r="E176" s="178">
        <v>2196.29722014444</v>
      </c>
      <c r="F176" s="179">
        <v>111.92333333333301</v>
      </c>
      <c r="H176" s="178">
        <v>2193.5958333333301</v>
      </c>
      <c r="I176" s="179">
        <v>42.944777777777702</v>
      </c>
    </row>
    <row r="177" spans="1:9">
      <c r="A177" s="176">
        <v>1713.057875</v>
      </c>
      <c r="B177" s="177">
        <v>36.922249999999998</v>
      </c>
      <c r="E177" s="176">
        <v>1865.2321135875</v>
      </c>
      <c r="F177" s="177">
        <v>109.86</v>
      </c>
      <c r="H177" s="176">
        <v>1713.057875</v>
      </c>
      <c r="I177" s="177">
        <v>36.922249999999998</v>
      </c>
    </row>
    <row r="178" spans="1:9">
      <c r="A178" s="178">
        <v>1844.6421111111099</v>
      </c>
      <c r="B178" s="179">
        <v>36.546333333333301</v>
      </c>
      <c r="E178" s="178">
        <v>1895.44555601666</v>
      </c>
      <c r="F178" s="179">
        <v>111.73111111111101</v>
      </c>
      <c r="H178" s="178">
        <v>1844.6421111111099</v>
      </c>
      <c r="I178" s="179">
        <v>36.546333333333301</v>
      </c>
    </row>
    <row r="179" spans="1:9">
      <c r="A179" s="176">
        <v>1794.3062</v>
      </c>
      <c r="B179" s="177">
        <v>37.124400000000001</v>
      </c>
      <c r="E179" s="176">
        <v>1872.2638883899899</v>
      </c>
      <c r="F179" s="177">
        <v>109.65</v>
      </c>
      <c r="H179" s="176">
        <v>1794.3062</v>
      </c>
      <c r="I179" s="177">
        <v>37.124400000000001</v>
      </c>
    </row>
    <row r="180" spans="1:9">
      <c r="A180" s="178">
        <v>1879.9822222222199</v>
      </c>
      <c r="B180" s="179">
        <v>42.941666666666599</v>
      </c>
      <c r="E180" s="178">
        <v>2022.95829487777</v>
      </c>
      <c r="F180" s="179">
        <v>109.64444444444401</v>
      </c>
      <c r="H180" s="178">
        <v>1879.9822222222199</v>
      </c>
      <c r="I180" s="179">
        <v>42.941666666666599</v>
      </c>
    </row>
    <row r="181" spans="1:9">
      <c r="A181" s="176">
        <v>1726.2678333333299</v>
      </c>
      <c r="B181" s="177">
        <v>31.945999999999898</v>
      </c>
      <c r="E181" s="176">
        <v>1790.18647413333</v>
      </c>
      <c r="F181" s="177">
        <v>113.766666666666</v>
      </c>
      <c r="H181" s="176">
        <v>1726.2678333333299</v>
      </c>
      <c r="I181" s="177">
        <v>31.945999999999898</v>
      </c>
    </row>
    <row r="182" spans="1:9">
      <c r="A182" s="178">
        <v>1909.5529166666599</v>
      </c>
      <c r="B182" s="179">
        <v>50.933333333333302</v>
      </c>
      <c r="E182" s="178">
        <v>2015.71379709999</v>
      </c>
      <c r="F182" s="179">
        <v>109.075</v>
      </c>
      <c r="H182" s="178">
        <v>1909.5529166666599</v>
      </c>
      <c r="I182" s="179">
        <v>50.933333333333302</v>
      </c>
    </row>
    <row r="183" spans="1:9">
      <c r="A183" s="176">
        <v>1895.5373499999901</v>
      </c>
      <c r="B183" s="177">
        <v>53.714300000000001</v>
      </c>
      <c r="E183" s="176">
        <v>2113.80004124999</v>
      </c>
      <c r="F183" s="177">
        <v>94.158333333333303</v>
      </c>
      <c r="H183" s="176">
        <v>1895.5373499999901</v>
      </c>
      <c r="I183" s="177">
        <v>53.714300000000001</v>
      </c>
    </row>
    <row r="184" spans="1:9">
      <c r="A184" s="178">
        <v>2075.2814583333302</v>
      </c>
      <c r="B184" s="179">
        <v>50.493333333333297</v>
      </c>
      <c r="E184" s="178">
        <v>2426.57113838636</v>
      </c>
      <c r="F184" s="179">
        <v>95.01</v>
      </c>
      <c r="H184" s="178">
        <v>2075.2814583333302</v>
      </c>
      <c r="I184" s="179">
        <v>50.493333333333297</v>
      </c>
    </row>
    <row r="185" spans="1:9">
      <c r="A185" s="176">
        <v>2204.4625000000001</v>
      </c>
      <c r="B185" s="177">
        <v>63.067083333333301</v>
      </c>
      <c r="E185" s="176">
        <v>2448.2077285999999</v>
      </c>
      <c r="F185" s="177">
        <v>97.0042857142857</v>
      </c>
      <c r="H185" s="176">
        <v>2204.4625000000001</v>
      </c>
      <c r="I185" s="177">
        <v>63.067083333333301</v>
      </c>
    </row>
    <row r="186" spans="1:9">
      <c r="A186" s="178">
        <v>2647.4805833333298</v>
      </c>
      <c r="B186" s="179">
        <v>78.320583333333303</v>
      </c>
      <c r="E186" s="178">
        <v>2647.5638321749898</v>
      </c>
      <c r="F186" s="179">
        <v>91.094999999999999</v>
      </c>
      <c r="H186" s="178">
        <v>2647.4805833333298</v>
      </c>
      <c r="I186" s="179">
        <v>78.320583333333303</v>
      </c>
    </row>
    <row r="187" spans="1:9">
      <c r="A187" s="176">
        <v>1895.28920833333</v>
      </c>
      <c r="B187" s="177">
        <v>62.180583333333303</v>
      </c>
      <c r="E187" s="176">
        <v>2236.15374529583</v>
      </c>
      <c r="F187" s="177">
        <v>93.653333333333293</v>
      </c>
      <c r="H187" s="176">
        <v>1895.28920833333</v>
      </c>
      <c r="I187" s="177">
        <v>62.180583333333303</v>
      </c>
    </row>
    <row r="188" spans="1:9">
      <c r="A188" s="178">
        <v>2096.7167083333302</v>
      </c>
      <c r="B188" s="179">
        <v>60.060250000000003</v>
      </c>
      <c r="E188" s="178">
        <v>2960.3368238749899</v>
      </c>
      <c r="F188" s="179">
        <v>93.149999999999906</v>
      </c>
      <c r="H188" s="178">
        <v>2096.7167083333302</v>
      </c>
      <c r="I188" s="179">
        <v>60.060250000000003</v>
      </c>
    </row>
    <row r="189" spans="1:9">
      <c r="A189" s="176">
        <v>2094.1008333333298</v>
      </c>
      <c r="B189" s="177">
        <v>45.017499999999998</v>
      </c>
      <c r="E189" s="176">
        <v>2407.5297075374901</v>
      </c>
      <c r="F189" s="177">
        <v>91.319166666666604</v>
      </c>
      <c r="H189" s="176">
        <v>2094.1008333333298</v>
      </c>
      <c r="I189" s="177">
        <v>45.017499999999998</v>
      </c>
    </row>
    <row r="190" spans="1:9">
      <c r="A190" s="178">
        <v>2630.4309166666599</v>
      </c>
      <c r="B190" s="179">
        <v>79.766666666666595</v>
      </c>
      <c r="E190" s="178">
        <v>3090.4349697999901</v>
      </c>
      <c r="F190" s="179">
        <v>92.242499999999893</v>
      </c>
      <c r="H190" s="178">
        <v>2630.4309166666599</v>
      </c>
      <c r="I190" s="179">
        <v>79.766666666666595</v>
      </c>
    </row>
    <row r="191" spans="1:9">
      <c r="A191" s="176">
        <v>1754.1857499999901</v>
      </c>
      <c r="B191" s="177">
        <v>40.561666666666603</v>
      </c>
      <c r="E191" s="176">
        <v>2288.5196504999899</v>
      </c>
      <c r="F191" s="177">
        <v>94.639999999999901</v>
      </c>
      <c r="H191" s="176">
        <v>1754.1857499999901</v>
      </c>
      <c r="I191" s="177">
        <v>40.561666666666603</v>
      </c>
    </row>
    <row r="192" spans="1:9">
      <c r="A192" s="178">
        <v>1884.8855454545401</v>
      </c>
      <c r="B192" s="179">
        <v>47.821818181818102</v>
      </c>
      <c r="E192" s="178">
        <v>2693.8758898999899</v>
      </c>
      <c r="F192" s="179">
        <v>93.194166666666604</v>
      </c>
      <c r="H192" s="178">
        <v>1884.8855454545401</v>
      </c>
      <c r="I192" s="179">
        <v>47.821818181818102</v>
      </c>
    </row>
    <row r="193" spans="1:9">
      <c r="A193" s="176">
        <v>1949.35475</v>
      </c>
      <c r="B193" s="177">
        <v>43.174583333333302</v>
      </c>
      <c r="E193" s="176">
        <v>2206.7949992642798</v>
      </c>
      <c r="F193" s="177">
        <v>93.35</v>
      </c>
      <c r="H193" s="176">
        <v>1949.35475</v>
      </c>
      <c r="I193" s="177">
        <v>43.174583333333302</v>
      </c>
    </row>
    <row r="194" spans="1:9">
      <c r="A194" s="178">
        <v>2305.1105416666601</v>
      </c>
      <c r="B194" s="179">
        <v>54.176666666666598</v>
      </c>
      <c r="E194" s="178">
        <v>2365.86784169166</v>
      </c>
      <c r="F194" s="179">
        <v>90.462500000000006</v>
      </c>
      <c r="H194" s="178">
        <v>2305.1105416666601</v>
      </c>
      <c r="I194" s="179">
        <v>54.176666666666598</v>
      </c>
    </row>
    <row r="195" spans="1:9">
      <c r="A195" s="176">
        <v>2093.9851249999901</v>
      </c>
      <c r="B195" s="177">
        <v>49.405416666666603</v>
      </c>
      <c r="E195" s="176">
        <v>2131.5617423333301</v>
      </c>
      <c r="F195" s="177">
        <v>98.07</v>
      </c>
      <c r="H195" s="176">
        <v>2093.9851249999901</v>
      </c>
      <c r="I195" s="177">
        <v>49.405416666666603</v>
      </c>
    </row>
    <row r="196" spans="1:9">
      <c r="A196" s="178">
        <v>2421.5386249999901</v>
      </c>
      <c r="B196" s="179">
        <v>73.729583333333295</v>
      </c>
      <c r="E196" s="178">
        <v>2359.2976642333301</v>
      </c>
      <c r="F196" s="179">
        <v>92.285833333333301</v>
      </c>
      <c r="H196" s="178">
        <v>2421.5386249999901</v>
      </c>
      <c r="I196" s="179">
        <v>73.729583333333295</v>
      </c>
    </row>
    <row r="197" spans="1:9">
      <c r="A197" s="176">
        <v>1716.26629166666</v>
      </c>
      <c r="B197" s="177">
        <v>44.014999999999901</v>
      </c>
      <c r="E197" s="176">
        <v>2337.9500703833301</v>
      </c>
      <c r="F197" s="177">
        <v>95.527499999999904</v>
      </c>
      <c r="H197" s="176">
        <v>1716.26629166666</v>
      </c>
      <c r="I197" s="177">
        <v>44.014999999999901</v>
      </c>
    </row>
    <row r="198" spans="1:9">
      <c r="A198" s="178">
        <v>1981.6607083333299</v>
      </c>
      <c r="B198" s="179">
        <v>51.409583333333302</v>
      </c>
      <c r="E198" s="178">
        <v>2912.4833422541601</v>
      </c>
      <c r="F198" s="179">
        <v>94.653333333333293</v>
      </c>
      <c r="H198" s="178">
        <v>1981.6607083333299</v>
      </c>
      <c r="I198" s="179">
        <v>51.409583333333302</v>
      </c>
    </row>
    <row r="199" spans="1:9">
      <c r="A199" s="176">
        <v>1874.97291666666</v>
      </c>
      <c r="B199" s="177">
        <v>47.154583333333299</v>
      </c>
      <c r="E199" s="176">
        <v>2295.36409883333</v>
      </c>
      <c r="F199" s="177">
        <v>90.486666666666594</v>
      </c>
      <c r="H199" s="176">
        <v>1874.97291666666</v>
      </c>
      <c r="I199" s="177">
        <v>47.154583333333299</v>
      </c>
    </row>
    <row r="200" spans="1:9">
      <c r="A200" s="178">
        <v>2096.9939999999901</v>
      </c>
      <c r="B200" s="179">
        <v>65.525416666666601</v>
      </c>
      <c r="E200" s="178">
        <v>2958.7262230958299</v>
      </c>
      <c r="F200" s="179">
        <v>93.8391666666666</v>
      </c>
      <c r="H200" s="178">
        <v>2096.9939999999901</v>
      </c>
      <c r="I200" s="179">
        <v>65.525416666666601</v>
      </c>
    </row>
    <row r="201" spans="1:9">
      <c r="A201" s="176">
        <v>1859.7716666666599</v>
      </c>
      <c r="B201" s="177">
        <v>61.518333333333302</v>
      </c>
      <c r="E201" s="176">
        <v>2372.2789152708301</v>
      </c>
      <c r="F201" s="177">
        <v>94.469166666666595</v>
      </c>
      <c r="H201" s="176">
        <v>1859.7716666666599</v>
      </c>
      <c r="I201" s="177">
        <v>61.518333333333302</v>
      </c>
    </row>
    <row r="202" spans="1:9">
      <c r="A202" s="178">
        <v>2115.2125000000001</v>
      </c>
      <c r="B202" s="179">
        <v>79.883750000000006</v>
      </c>
      <c r="E202" s="178">
        <v>2944.1665049916601</v>
      </c>
      <c r="F202" s="179">
        <v>93.632499999999993</v>
      </c>
      <c r="H202" s="178">
        <v>2115.2125000000001</v>
      </c>
      <c r="I202" s="179">
        <v>79.883750000000006</v>
      </c>
    </row>
    <row r="203" spans="1:9">
      <c r="A203" s="176">
        <v>2080.5575833333301</v>
      </c>
      <c r="B203" s="177">
        <v>53.233749999999901</v>
      </c>
      <c r="E203" s="176">
        <v>2434.2545983291602</v>
      </c>
      <c r="F203" s="177">
        <v>95.8958333333333</v>
      </c>
      <c r="H203" s="176">
        <v>2080.5575833333301</v>
      </c>
      <c r="I203" s="177">
        <v>53.233749999999901</v>
      </c>
    </row>
    <row r="204" spans="1:9">
      <c r="A204" s="178">
        <v>2572.0059999999999</v>
      </c>
      <c r="B204" s="179">
        <v>88.894999999999996</v>
      </c>
      <c r="E204" s="178">
        <v>2856.5136013041601</v>
      </c>
      <c r="F204" s="179">
        <v>91.8391666666666</v>
      </c>
      <c r="H204" s="178">
        <v>2572.0059999999999</v>
      </c>
      <c r="I204" s="179">
        <v>88.894999999999996</v>
      </c>
    </row>
    <row r="205" spans="1:9">
      <c r="A205" s="176">
        <v>1915.4982</v>
      </c>
      <c r="B205" s="177">
        <v>28.648499999999999</v>
      </c>
      <c r="E205" s="176">
        <v>2476.64930895833</v>
      </c>
      <c r="F205" s="177">
        <v>93.137499999999903</v>
      </c>
      <c r="H205" s="176">
        <v>1915.4982</v>
      </c>
      <c r="I205" s="177">
        <v>28.648499999999999</v>
      </c>
    </row>
    <row r="206" spans="1:9">
      <c r="A206" s="178">
        <v>2139.759</v>
      </c>
      <c r="B206" s="179">
        <v>44.792916666666599</v>
      </c>
      <c r="E206" s="178">
        <v>2751.0332943083299</v>
      </c>
      <c r="F206" s="179">
        <v>94.092500000000001</v>
      </c>
      <c r="H206" s="178">
        <v>2139.759</v>
      </c>
      <c r="I206" s="179">
        <v>44.792916666666599</v>
      </c>
    </row>
    <row r="207" spans="1:9">
      <c r="A207" s="176">
        <v>1821.2655833333299</v>
      </c>
      <c r="B207" s="177">
        <v>47.22625</v>
      </c>
      <c r="E207" s="176">
        <v>2073.3610607041601</v>
      </c>
      <c r="F207" s="177">
        <v>92.850833333333298</v>
      </c>
      <c r="H207" s="176">
        <v>1821.2655833333299</v>
      </c>
      <c r="I207" s="177">
        <v>47.22625</v>
      </c>
    </row>
    <row r="208" spans="1:9">
      <c r="A208" s="178">
        <v>2098.1899166666599</v>
      </c>
      <c r="B208" s="179">
        <v>49.3720833333333</v>
      </c>
      <c r="E208" s="178">
        <v>2334.1648400416602</v>
      </c>
      <c r="F208" s="179">
        <v>95.744166666666601</v>
      </c>
      <c r="H208" s="178">
        <v>2098.1899166666599</v>
      </c>
      <c r="I208" s="179">
        <v>49.3720833333333</v>
      </c>
    </row>
    <row r="209" spans="1:9">
      <c r="A209" s="176">
        <v>1740.50766666666</v>
      </c>
      <c r="B209" s="177">
        <v>51.491666666666603</v>
      </c>
      <c r="E209" s="176">
        <v>2055.7750104791598</v>
      </c>
      <c r="F209" s="177">
        <v>92.740833333333299</v>
      </c>
      <c r="H209" s="176">
        <v>1740.50766666666</v>
      </c>
      <c r="I209" s="177">
        <v>51.491666666666603</v>
      </c>
    </row>
    <row r="210" spans="1:9">
      <c r="A210" s="178">
        <v>2164.19929166666</v>
      </c>
      <c r="B210" s="179">
        <v>53.55</v>
      </c>
      <c r="E210" s="178">
        <v>2477.5667578541602</v>
      </c>
      <c r="F210" s="179">
        <v>90.087500000000006</v>
      </c>
      <c r="H210" s="178">
        <v>2164.19929166666</v>
      </c>
      <c r="I210" s="179">
        <v>53.55</v>
      </c>
    </row>
    <row r="211" spans="1:9">
      <c r="A211" s="176">
        <v>2045.9454166666601</v>
      </c>
      <c r="B211" s="177">
        <v>52.564166666666601</v>
      </c>
      <c r="E211" s="176">
        <v>2201.8428448958298</v>
      </c>
      <c r="F211" s="177">
        <v>92.152499999999904</v>
      </c>
      <c r="H211" s="176">
        <v>2045.9454166666601</v>
      </c>
      <c r="I211" s="177">
        <v>52.564166666666601</v>
      </c>
    </row>
    <row r="212" spans="1:9">
      <c r="A212" s="178">
        <v>2398.56170833333</v>
      </c>
      <c r="B212" s="179">
        <v>56.3049999999999</v>
      </c>
      <c r="E212" s="178">
        <v>2783.7458944458299</v>
      </c>
      <c r="F212" s="179">
        <v>95.6875</v>
      </c>
      <c r="H212" s="178">
        <v>2398.56170833333</v>
      </c>
      <c r="I212" s="179">
        <v>56.3049999999999</v>
      </c>
    </row>
    <row r="213" spans="1:9">
      <c r="A213" s="176">
        <v>2048.9234999999999</v>
      </c>
      <c r="B213" s="177">
        <v>50.992916666666602</v>
      </c>
      <c r="E213" s="176">
        <v>2191.43477437916</v>
      </c>
      <c r="F213" s="177">
        <v>91.192499999999995</v>
      </c>
      <c r="H213" s="176">
        <v>2048.9234999999999</v>
      </c>
      <c r="I213" s="177">
        <v>50.992916666666602</v>
      </c>
    </row>
    <row r="214" spans="1:9">
      <c r="A214" s="178">
        <v>2373.5059999999999</v>
      </c>
      <c r="B214" s="179">
        <v>54.992916666666602</v>
      </c>
      <c r="E214" s="178">
        <v>2736.8444697791601</v>
      </c>
      <c r="F214" s="179">
        <v>93.9166666666666</v>
      </c>
      <c r="H214" s="178">
        <v>2373.5059999999999</v>
      </c>
      <c r="I214" s="179">
        <v>54.992916666666602</v>
      </c>
    </row>
    <row r="215" spans="1:9">
      <c r="A215" s="176">
        <v>1995.30845833333</v>
      </c>
      <c r="B215" s="177">
        <v>50.9091666666666</v>
      </c>
      <c r="E215" s="176">
        <v>2292.4584675374999</v>
      </c>
      <c r="F215" s="177">
        <v>90.254166666666606</v>
      </c>
      <c r="H215" s="176">
        <v>1995.30845833333</v>
      </c>
      <c r="I215" s="177">
        <v>50.9091666666666</v>
      </c>
    </row>
    <row r="216" spans="1:9">
      <c r="A216" s="178">
        <v>2278.0785833333298</v>
      </c>
      <c r="B216" s="179">
        <v>50.233333333333299</v>
      </c>
      <c r="E216" s="178">
        <v>2600.28185396249</v>
      </c>
      <c r="F216" s="179">
        <v>93.100833333333298</v>
      </c>
      <c r="H216" s="178">
        <v>2278.0785833333298</v>
      </c>
      <c r="I216" s="179">
        <v>50.233333333333299</v>
      </c>
    </row>
    <row r="217" spans="1:9">
      <c r="A217" s="176">
        <v>1923.8526666666601</v>
      </c>
      <c r="B217" s="177">
        <v>45.06</v>
      </c>
      <c r="E217" s="176">
        <v>2238.1594617291598</v>
      </c>
      <c r="F217" s="177">
        <v>96.163333333333298</v>
      </c>
      <c r="H217" s="176">
        <v>1923.8526666666601</v>
      </c>
      <c r="I217" s="177">
        <v>45.06</v>
      </c>
    </row>
    <row r="218" spans="1:9">
      <c r="A218" s="178">
        <v>2298.48358333333</v>
      </c>
      <c r="B218" s="179">
        <v>48.699583333333301</v>
      </c>
      <c r="E218" s="178">
        <v>2570.20604453333</v>
      </c>
      <c r="F218" s="179">
        <v>92.972499999999997</v>
      </c>
      <c r="H218" s="178">
        <v>2298.48358333333</v>
      </c>
      <c r="I218" s="179">
        <v>48.699583333333301</v>
      </c>
    </row>
    <row r="219" spans="1:9">
      <c r="A219" s="176">
        <v>1924.03687499999</v>
      </c>
      <c r="B219" s="177">
        <v>48.758333333333297</v>
      </c>
      <c r="E219" s="176">
        <v>2178.1450835374999</v>
      </c>
      <c r="F219" s="177">
        <v>88.909999999999897</v>
      </c>
      <c r="H219" s="176">
        <v>1924.03687499999</v>
      </c>
      <c r="I219" s="177">
        <v>48.758333333333297</v>
      </c>
    </row>
    <row r="220" spans="1:9">
      <c r="A220" s="178">
        <v>2205.9349166666598</v>
      </c>
      <c r="B220" s="179">
        <v>48.168333333333301</v>
      </c>
      <c r="E220" s="178">
        <v>2458.4068403333299</v>
      </c>
      <c r="F220" s="179">
        <v>93.142499999999899</v>
      </c>
      <c r="H220" s="178">
        <v>2205.9349166666598</v>
      </c>
      <c r="I220" s="179">
        <v>48.168333333333301</v>
      </c>
    </row>
    <row r="221" spans="1:9">
      <c r="A221" s="176">
        <v>1731.95370833333</v>
      </c>
      <c r="B221" s="177">
        <v>50.261666666666599</v>
      </c>
      <c r="E221" s="176">
        <v>1947.3650472541599</v>
      </c>
      <c r="F221" s="177">
        <v>93.240833333333299</v>
      </c>
      <c r="H221" s="176">
        <v>1731.95370833333</v>
      </c>
      <c r="I221" s="177">
        <v>50.261666666666599</v>
      </c>
    </row>
    <row r="222" spans="1:9">
      <c r="A222" s="178">
        <v>1932.3406666666599</v>
      </c>
      <c r="B222" s="179">
        <v>47.798333333333296</v>
      </c>
      <c r="E222" s="178">
        <v>2177.5841689416602</v>
      </c>
      <c r="F222" s="179">
        <v>91.870833333333294</v>
      </c>
      <c r="H222" s="178">
        <v>1932.3406666666599</v>
      </c>
      <c r="I222" s="179">
        <v>47.798333333333296</v>
      </c>
    </row>
    <row r="223" spans="1:9">
      <c r="A223" s="176">
        <v>1618.6572916666601</v>
      </c>
      <c r="B223" s="177">
        <v>49.244166666666601</v>
      </c>
      <c r="E223" s="176">
        <v>1923.60790184999</v>
      </c>
      <c r="F223" s="177">
        <v>92.873333333333306</v>
      </c>
      <c r="H223" s="176">
        <v>1618.6572916666601</v>
      </c>
      <c r="I223" s="177">
        <v>49.244166666666601</v>
      </c>
    </row>
    <row r="224" spans="1:9">
      <c r="A224" s="178">
        <v>1923.4404583333301</v>
      </c>
      <c r="B224" s="179">
        <v>50.734583333333298</v>
      </c>
      <c r="E224" s="178">
        <v>2084.3268327874898</v>
      </c>
      <c r="F224" s="179">
        <v>88.707499999999996</v>
      </c>
      <c r="H224" s="178">
        <v>1923.4404583333301</v>
      </c>
      <c r="I224" s="179">
        <v>50.734583333333298</v>
      </c>
    </row>
    <row r="225" spans="1:9">
      <c r="A225" s="176">
        <v>1879.78416666666</v>
      </c>
      <c r="B225" s="177">
        <v>53.69</v>
      </c>
      <c r="E225" s="176">
        <v>2178.3010684624901</v>
      </c>
      <c r="F225" s="177">
        <v>92.928333333333299</v>
      </c>
      <c r="H225" s="176">
        <v>1879.78416666666</v>
      </c>
      <c r="I225" s="177">
        <v>53.69</v>
      </c>
    </row>
    <row r="226" spans="1:9">
      <c r="A226" s="178">
        <v>2109.7046666666602</v>
      </c>
      <c r="B226" s="179">
        <v>53.271666666666597</v>
      </c>
      <c r="E226" s="178">
        <v>2342.1035759041602</v>
      </c>
      <c r="F226" s="179">
        <v>94.216666666666598</v>
      </c>
      <c r="H226" s="178">
        <v>2109.7046666666602</v>
      </c>
      <c r="I226" s="179">
        <v>53.271666666666597</v>
      </c>
    </row>
    <row r="227" spans="1:9">
      <c r="A227" s="176">
        <v>1805.62670833333</v>
      </c>
      <c r="B227" s="177">
        <v>49.4508333333333</v>
      </c>
      <c r="E227" s="176">
        <v>1986.8119818208299</v>
      </c>
      <c r="F227" s="177">
        <v>90.968333333333305</v>
      </c>
      <c r="H227" s="176">
        <v>1805.62670833333</v>
      </c>
      <c r="I227" s="177">
        <v>49.4508333333333</v>
      </c>
    </row>
    <row r="228" spans="1:9">
      <c r="A228" s="178">
        <v>2094.1961249999999</v>
      </c>
      <c r="B228" s="179">
        <v>52.059166666666599</v>
      </c>
      <c r="E228" s="178">
        <v>2492.27483820416</v>
      </c>
      <c r="F228" s="179">
        <v>93.7708333333333</v>
      </c>
      <c r="H228" s="178">
        <v>2094.1961249999999</v>
      </c>
      <c r="I228" s="179">
        <v>52.059166666666599</v>
      </c>
    </row>
    <row r="229" spans="1:9">
      <c r="A229" s="176">
        <v>1835.2183333333301</v>
      </c>
      <c r="B229" s="177">
        <v>37.89</v>
      </c>
      <c r="E229" s="176">
        <v>2011.5389245375</v>
      </c>
      <c r="F229" s="177">
        <v>97.500833333333304</v>
      </c>
      <c r="H229" s="176">
        <v>1835.2183333333301</v>
      </c>
      <c r="I229" s="177">
        <v>37.89</v>
      </c>
    </row>
    <row r="230" spans="1:9">
      <c r="A230" s="178">
        <v>2135.9254999999998</v>
      </c>
      <c r="B230" s="179">
        <v>45.816666666666599</v>
      </c>
      <c r="E230" s="178">
        <v>2541.34914761666</v>
      </c>
      <c r="F230" s="179">
        <v>95.994166666666601</v>
      </c>
      <c r="H230" s="178">
        <v>2135.9254999999998</v>
      </c>
      <c r="I230" s="179">
        <v>45.816666666666599</v>
      </c>
    </row>
    <row r="231" spans="1:9">
      <c r="A231" s="176">
        <v>1650.9535000000001</v>
      </c>
      <c r="B231" s="177">
        <v>36.757083333333298</v>
      </c>
      <c r="E231" s="176">
        <v>1869.39257215833</v>
      </c>
      <c r="F231" s="177">
        <v>92.954166666666595</v>
      </c>
      <c r="H231" s="176">
        <v>1650.9535000000001</v>
      </c>
      <c r="I231" s="177">
        <v>36.757083333333298</v>
      </c>
    </row>
    <row r="232" spans="1:9">
      <c r="A232" s="178">
        <v>1909.9368750000001</v>
      </c>
      <c r="B232" s="179">
        <v>44.214583333333302</v>
      </c>
      <c r="E232" s="178">
        <v>2113.9166695624899</v>
      </c>
      <c r="F232" s="179">
        <v>93.922499999999999</v>
      </c>
      <c r="H232" s="178">
        <v>1909.9368750000001</v>
      </c>
      <c r="I232" s="179">
        <v>44.214583333333302</v>
      </c>
    </row>
    <row r="233" spans="1:9">
      <c r="A233" s="176">
        <v>1819.76733333333</v>
      </c>
      <c r="B233" s="177">
        <v>49.384583333333303</v>
      </c>
      <c r="E233" s="176">
        <v>2041.3888132874899</v>
      </c>
      <c r="F233" s="177">
        <v>94.066666666666606</v>
      </c>
      <c r="H233" s="176">
        <v>1819.76733333333</v>
      </c>
      <c r="I233" s="177">
        <v>49.384583333333303</v>
      </c>
    </row>
    <row r="234" spans="1:9">
      <c r="A234" s="178">
        <v>2076.1788333333302</v>
      </c>
      <c r="B234" s="179">
        <v>48.080416666666601</v>
      </c>
      <c r="E234" s="178">
        <v>2392.579391925</v>
      </c>
      <c r="F234" s="179">
        <v>91.638333333333307</v>
      </c>
      <c r="H234" s="178">
        <v>2076.1788333333302</v>
      </c>
      <c r="I234" s="179">
        <v>48.080416666666601</v>
      </c>
    </row>
    <row r="235" spans="1:9">
      <c r="A235" s="176">
        <v>1647.1206666666601</v>
      </c>
      <c r="B235" s="177">
        <v>52.469583333333297</v>
      </c>
      <c r="E235" s="176">
        <v>1847.6206024749899</v>
      </c>
      <c r="F235" s="177">
        <v>92.293333333333294</v>
      </c>
      <c r="H235" s="176">
        <v>1647.1206666666601</v>
      </c>
      <c r="I235" s="177">
        <v>52.469583333333297</v>
      </c>
    </row>
    <row r="236" spans="1:9">
      <c r="A236" s="178">
        <v>1907.8098749999999</v>
      </c>
      <c r="B236" s="179">
        <v>53.402916666666599</v>
      </c>
      <c r="E236" s="178">
        <v>2103.7799291791598</v>
      </c>
      <c r="F236" s="179">
        <v>90.272499999999994</v>
      </c>
      <c r="H236" s="178">
        <v>1907.8098749999999</v>
      </c>
      <c r="I236" s="179">
        <v>53.402916666666599</v>
      </c>
    </row>
    <row r="237" spans="1:9">
      <c r="A237" s="176">
        <v>1546.12645833333</v>
      </c>
      <c r="B237" s="177">
        <v>39.446249999999999</v>
      </c>
      <c r="E237" s="176">
        <v>1684.3235995374901</v>
      </c>
      <c r="F237" s="177">
        <v>96.438333333333304</v>
      </c>
      <c r="H237" s="176">
        <v>1546.12645833333</v>
      </c>
      <c r="I237" s="177">
        <v>39.446249999999999</v>
      </c>
    </row>
    <row r="238" spans="1:9">
      <c r="A238" s="178">
        <v>1858.03879166666</v>
      </c>
      <c r="B238" s="179">
        <v>47.963333333333303</v>
      </c>
      <c r="E238" s="178">
        <v>2057.4672101124902</v>
      </c>
      <c r="F238" s="179">
        <v>93.667500000000004</v>
      </c>
      <c r="H238" s="178">
        <v>1858.03879166666</v>
      </c>
      <c r="I238" s="179">
        <v>47.963333333333303</v>
      </c>
    </row>
    <row r="239" spans="1:9">
      <c r="A239" s="176">
        <v>1922.3710000000001</v>
      </c>
      <c r="B239" s="177">
        <v>42.502222222222201</v>
      </c>
      <c r="E239" s="176">
        <v>2173.1531144277701</v>
      </c>
      <c r="F239" s="177">
        <v>90.662222222222198</v>
      </c>
      <c r="H239" s="176">
        <v>1922.3710000000001</v>
      </c>
      <c r="I239" s="177">
        <v>42.502222222222201</v>
      </c>
    </row>
    <row r="240" spans="1:9">
      <c r="A240" s="178">
        <v>2112.4864583333301</v>
      </c>
      <c r="B240" s="179">
        <v>44.941666666666599</v>
      </c>
      <c r="E240" s="178">
        <v>2380.5147788583299</v>
      </c>
      <c r="F240" s="179">
        <v>93.676666666666605</v>
      </c>
      <c r="H240" s="178">
        <v>2112.4864583333301</v>
      </c>
      <c r="I240" s="179">
        <v>44.941666666666599</v>
      </c>
    </row>
    <row r="241" spans="1:9">
      <c r="A241" s="176">
        <v>2040.2557142857099</v>
      </c>
      <c r="B241" s="177">
        <v>45.204285714285703</v>
      </c>
      <c r="E241" s="176">
        <v>2278.7772955714199</v>
      </c>
      <c r="F241" s="177">
        <v>89.397142857142796</v>
      </c>
      <c r="H241" s="176">
        <v>2040.2557142857099</v>
      </c>
      <c r="I241" s="177">
        <v>45.204285714285703</v>
      </c>
    </row>
    <row r="242" spans="1:9">
      <c r="A242" s="178">
        <v>2149.3773333333302</v>
      </c>
      <c r="B242" s="179">
        <v>48.322083333333303</v>
      </c>
      <c r="E242" s="178">
        <v>2434.3405128333302</v>
      </c>
      <c r="F242" s="179">
        <v>93.325833333333307</v>
      </c>
      <c r="H242" s="178">
        <v>2149.3773333333302</v>
      </c>
      <c r="I242" s="179">
        <v>48.322083333333303</v>
      </c>
    </row>
    <row r="243" spans="1:9">
      <c r="A243" s="176">
        <v>1816.9179999999999</v>
      </c>
      <c r="B243" s="177">
        <v>44.181666666666601</v>
      </c>
      <c r="E243" s="176">
        <v>2006.54166748749</v>
      </c>
      <c r="F243" s="177">
        <v>95.897499999999994</v>
      </c>
      <c r="H243" s="176">
        <v>1816.9179999999999</v>
      </c>
      <c r="I243" s="177">
        <v>44.181666666666601</v>
      </c>
    </row>
    <row r="244" spans="1:9">
      <c r="A244" s="178">
        <v>2432.2733181818098</v>
      </c>
      <c r="B244" s="179">
        <v>79.288727272727201</v>
      </c>
      <c r="E244" s="178">
        <v>2714.09375346363</v>
      </c>
      <c r="F244" s="179">
        <v>91.956363636363605</v>
      </c>
      <c r="H244" s="178">
        <v>2432.2733181818098</v>
      </c>
      <c r="I244" s="179">
        <v>79.288727272727201</v>
      </c>
    </row>
    <row r="245" spans="1:9">
      <c r="A245" s="176">
        <v>2029.36579166666</v>
      </c>
      <c r="B245" s="177">
        <v>51.941249999999997</v>
      </c>
      <c r="E245" s="176">
        <v>2391.99487152856</v>
      </c>
      <c r="F245" s="177">
        <v>92.462857142857104</v>
      </c>
      <c r="H245" s="176">
        <v>2029.36579166666</v>
      </c>
      <c r="I245" s="177">
        <v>51.941249999999997</v>
      </c>
    </row>
    <row r="246" spans="1:9">
      <c r="A246" s="178">
        <v>2417.7076666666599</v>
      </c>
      <c r="B246" s="179">
        <v>49.0996666666666</v>
      </c>
      <c r="E246" s="178">
        <v>2329.3039084624902</v>
      </c>
      <c r="F246" s="179">
        <v>95.384999999999906</v>
      </c>
      <c r="H246" s="178">
        <v>2417.7076666666599</v>
      </c>
      <c r="I246" s="179">
        <v>49.0996666666666</v>
      </c>
    </row>
    <row r="247" spans="1:9">
      <c r="A247" s="176">
        <v>1971.1330416666599</v>
      </c>
      <c r="B247" s="177">
        <v>66.743333333333297</v>
      </c>
      <c r="E247" s="176">
        <v>2077.1218812541601</v>
      </c>
      <c r="F247" s="177">
        <v>90.847499999999997</v>
      </c>
      <c r="H247" s="176">
        <v>1971.1330416666599</v>
      </c>
      <c r="I247" s="177">
        <v>66.743333333333297</v>
      </c>
    </row>
    <row r="248" spans="1:9">
      <c r="A248" s="178">
        <v>2307.2817083333298</v>
      </c>
      <c r="B248" s="179">
        <v>59.953249999999997</v>
      </c>
      <c r="E248" s="178">
        <v>2290.5947934124902</v>
      </c>
      <c r="F248" s="179">
        <v>93.663333333333298</v>
      </c>
      <c r="H248" s="178">
        <v>2307.2817083333298</v>
      </c>
      <c r="I248" s="179">
        <v>59.953249999999997</v>
      </c>
    </row>
    <row r="249" spans="1:9">
      <c r="A249" s="176">
        <v>2072.0460416666601</v>
      </c>
      <c r="B249" s="177">
        <v>48.052500000000002</v>
      </c>
      <c r="E249" s="176">
        <v>1952.5976356333299</v>
      </c>
      <c r="F249" s="177">
        <v>90.486666666666594</v>
      </c>
      <c r="H249" s="176">
        <v>2072.0460416666601</v>
      </c>
      <c r="I249" s="177">
        <v>48.052500000000002</v>
      </c>
    </row>
    <row r="250" spans="1:9">
      <c r="A250" s="178">
        <v>2325.5537083333302</v>
      </c>
      <c r="B250" s="179">
        <v>43.413333333333298</v>
      </c>
      <c r="E250" s="178">
        <v>2205.2421286318099</v>
      </c>
      <c r="F250" s="179">
        <v>97.206363636363605</v>
      </c>
      <c r="H250" s="178">
        <v>2325.5537083333302</v>
      </c>
      <c r="I250" s="179">
        <v>43.413333333333298</v>
      </c>
    </row>
    <row r="251" spans="1:9">
      <c r="A251" s="176">
        <v>1682.53033333333</v>
      </c>
      <c r="B251" s="177">
        <v>41.137499999999903</v>
      </c>
      <c r="E251" s="176">
        <v>1820.63976945833</v>
      </c>
      <c r="F251" s="177">
        <v>95.418333333333294</v>
      </c>
      <c r="H251" s="176">
        <v>1682.53033333333</v>
      </c>
      <c r="I251" s="177">
        <v>41.137499999999903</v>
      </c>
    </row>
    <row r="252" spans="1:9">
      <c r="A252" s="178">
        <v>1845.6923750000001</v>
      </c>
      <c r="B252" s="179">
        <v>54.3541666666666</v>
      </c>
      <c r="E252" s="178">
        <v>1949.2376995124901</v>
      </c>
      <c r="F252" s="179">
        <v>96.343333333333305</v>
      </c>
      <c r="H252" s="178">
        <v>1845.6923750000001</v>
      </c>
      <c r="I252" s="179">
        <v>54.3541666666666</v>
      </c>
    </row>
    <row r="253" spans="1:9">
      <c r="A253" s="176">
        <v>1947.2274583333301</v>
      </c>
      <c r="B253" s="177">
        <v>50.5133333333333</v>
      </c>
      <c r="E253" s="176">
        <v>2011.5588322041599</v>
      </c>
      <c r="F253" s="177">
        <v>91.496666666666599</v>
      </c>
      <c r="H253" s="176">
        <v>1947.2274583333301</v>
      </c>
      <c r="I253" s="177">
        <v>50.5133333333333</v>
      </c>
    </row>
    <row r="254" spans="1:9">
      <c r="A254" s="178">
        <v>2272.6708333333299</v>
      </c>
      <c r="B254" s="179">
        <v>59.321666666666601</v>
      </c>
      <c r="E254" s="178">
        <v>2407.8819831791602</v>
      </c>
      <c r="F254" s="179">
        <v>93.445833333333297</v>
      </c>
      <c r="H254" s="178">
        <v>2272.6708333333299</v>
      </c>
      <c r="I254" s="179">
        <v>59.321666666666601</v>
      </c>
    </row>
    <row r="255" spans="1:9">
      <c r="A255" s="176">
        <v>2162.9690416666599</v>
      </c>
      <c r="B255" s="177">
        <v>70.624166666666596</v>
      </c>
      <c r="E255" s="176">
        <v>2108.0878239458302</v>
      </c>
      <c r="F255" s="177">
        <v>98.274999999999906</v>
      </c>
      <c r="H255" s="176">
        <v>2162.9690416666599</v>
      </c>
      <c r="I255" s="177">
        <v>70.624166666666596</v>
      </c>
    </row>
    <row r="256" spans="1:9">
      <c r="A256" s="178">
        <v>2396.8091666666601</v>
      </c>
      <c r="B256" s="179">
        <v>75.650833333333296</v>
      </c>
      <c r="E256" s="178">
        <v>2425.3941229549901</v>
      </c>
      <c r="F256" s="179">
        <v>94.355999999999995</v>
      </c>
      <c r="H256" s="178">
        <v>2396.8091666666601</v>
      </c>
      <c r="I256" s="179">
        <v>75.650833333333296</v>
      </c>
    </row>
    <row r="257" spans="1:9">
      <c r="A257" s="176">
        <v>1959.90287499999</v>
      </c>
      <c r="B257" s="177">
        <v>48.5474999999999</v>
      </c>
      <c r="E257" s="176">
        <v>2276.4651883285601</v>
      </c>
      <c r="F257" s="177">
        <v>93.0085714285714</v>
      </c>
      <c r="H257" s="176">
        <v>1959.90287499999</v>
      </c>
      <c r="I257" s="177">
        <v>48.5474999999999</v>
      </c>
    </row>
    <row r="258" spans="1:9">
      <c r="A258" s="178">
        <v>2223.83566666666</v>
      </c>
      <c r="B258" s="179">
        <v>45.350833333333298</v>
      </c>
      <c r="E258" s="178">
        <v>2385.3081387208299</v>
      </c>
      <c r="F258" s="179">
        <v>94.266666666666595</v>
      </c>
      <c r="H258" s="178">
        <v>2223.83566666666</v>
      </c>
      <c r="I258" s="179">
        <v>45.350833333333298</v>
      </c>
    </row>
    <row r="259" spans="1:9">
      <c r="A259" s="176">
        <v>1947.63870833333</v>
      </c>
      <c r="B259" s="177">
        <v>47.290833333333303</v>
      </c>
      <c r="E259" s="176">
        <v>2207.3602180749999</v>
      </c>
      <c r="F259" s="177">
        <v>94.058333333333294</v>
      </c>
      <c r="H259" s="176">
        <v>1947.63870833333</v>
      </c>
      <c r="I259" s="177">
        <v>47.290833333333303</v>
      </c>
    </row>
    <row r="260" spans="1:9">
      <c r="A260" s="178">
        <v>2195.3652916666601</v>
      </c>
      <c r="B260" s="179">
        <v>60.935416666666598</v>
      </c>
      <c r="E260" s="178">
        <v>2288.4663373499902</v>
      </c>
      <c r="F260" s="179">
        <v>94.706666666666607</v>
      </c>
      <c r="H260" s="178">
        <v>2195.3652916666601</v>
      </c>
      <c r="I260" s="179">
        <v>60.935416666666598</v>
      </c>
    </row>
    <row r="261" spans="1:9">
      <c r="A261" s="176">
        <v>1752.35545833333</v>
      </c>
      <c r="B261" s="177">
        <v>60.887916666666598</v>
      </c>
      <c r="E261" s="176">
        <v>2266.71607263332</v>
      </c>
      <c r="F261" s="177">
        <v>92.304999999999893</v>
      </c>
      <c r="H261" s="176">
        <v>1752.35545833333</v>
      </c>
      <c r="I261" s="177">
        <v>60.887916666666598</v>
      </c>
    </row>
    <row r="262" spans="1:9">
      <c r="A262" s="178">
        <v>1953.0465833333301</v>
      </c>
      <c r="B262" s="179">
        <v>73.694583333333298</v>
      </c>
      <c r="E262" s="178">
        <v>2149.3511236791601</v>
      </c>
      <c r="F262" s="179">
        <v>91.306666666666601</v>
      </c>
      <c r="H262" s="178">
        <v>1953.0465833333301</v>
      </c>
      <c r="I262" s="179">
        <v>73.694583333333298</v>
      </c>
    </row>
    <row r="263" spans="1:9">
      <c r="A263" s="176">
        <v>2006.93199999999</v>
      </c>
      <c r="B263" s="177">
        <v>57.995833333333302</v>
      </c>
      <c r="E263" s="176">
        <v>1762.31032626666</v>
      </c>
      <c r="F263" s="177">
        <v>90.8958333333333</v>
      </c>
      <c r="H263" s="176">
        <v>2006.93199999999</v>
      </c>
      <c r="I263" s="177">
        <v>57.995833333333302</v>
      </c>
    </row>
    <row r="264" spans="1:9">
      <c r="A264" s="178">
        <v>2167.6819583333299</v>
      </c>
      <c r="B264" s="179">
        <v>49.681249999999999</v>
      </c>
      <c r="E264" s="178">
        <v>2091.57613969166</v>
      </c>
      <c r="F264" s="179">
        <v>92.348333333333301</v>
      </c>
      <c r="H264" s="178">
        <v>2167.6819583333299</v>
      </c>
      <c r="I264" s="179">
        <v>49.681249999999999</v>
      </c>
    </row>
    <row r="265" spans="1:9">
      <c r="A265" s="176">
        <v>2025.9698333333299</v>
      </c>
      <c r="B265" s="177">
        <v>28.802777777777699</v>
      </c>
      <c r="E265" s="176">
        <v>1767.7216455299899</v>
      </c>
      <c r="F265" s="177">
        <v>95.63</v>
      </c>
      <c r="H265" s="176">
        <v>2025.9698333333299</v>
      </c>
      <c r="I265" s="177">
        <v>28.802777777777699</v>
      </c>
    </row>
    <row r="266" spans="1:9">
      <c r="A266" s="178">
        <v>2364.0405416666599</v>
      </c>
      <c r="B266" s="179">
        <v>57.887916666666598</v>
      </c>
      <c r="E266" s="178">
        <v>2194.2849347363599</v>
      </c>
      <c r="F266" s="179">
        <v>93.398181818181797</v>
      </c>
      <c r="H266" s="178">
        <v>2364.0405416666599</v>
      </c>
      <c r="I266" s="179">
        <v>57.887916666666598</v>
      </c>
    </row>
    <row r="267" spans="1:9">
      <c r="A267" s="176">
        <v>1953.5266875</v>
      </c>
      <c r="B267" s="177">
        <v>34.658124999999998</v>
      </c>
      <c r="E267" s="176">
        <v>2256.8843618562501</v>
      </c>
      <c r="F267" s="177">
        <v>96.203749999999999</v>
      </c>
      <c r="H267" s="176">
        <v>1953.5266875</v>
      </c>
      <c r="I267" s="177">
        <v>34.658124999999998</v>
      </c>
    </row>
    <row r="268" spans="1:9">
      <c r="A268" s="178">
        <v>2081.5011666666601</v>
      </c>
      <c r="B268" s="179">
        <v>42.6458333333333</v>
      </c>
      <c r="E268" s="178">
        <v>2440.1407365749901</v>
      </c>
      <c r="F268" s="179">
        <v>94.444166666666604</v>
      </c>
      <c r="H268" s="178">
        <v>2081.5011666666601</v>
      </c>
      <c r="I268" s="179">
        <v>42.6458333333333</v>
      </c>
    </row>
    <row r="269" spans="1:9">
      <c r="A269" s="176">
        <v>1833.8292916666601</v>
      </c>
      <c r="B269" s="177">
        <v>38.750833333333297</v>
      </c>
      <c r="E269" s="176">
        <v>2054.2260679208298</v>
      </c>
      <c r="F269" s="177">
        <v>92.017499999999998</v>
      </c>
      <c r="H269" s="176">
        <v>1833.8292916666601</v>
      </c>
      <c r="I269" s="177">
        <v>38.750833333333297</v>
      </c>
    </row>
    <row r="270" spans="1:9">
      <c r="A270" s="178">
        <v>2114.1895</v>
      </c>
      <c r="B270" s="179">
        <v>44.832083333333301</v>
      </c>
      <c r="E270" s="178">
        <v>2363.7651461291598</v>
      </c>
      <c r="F270" s="179">
        <v>95.212499999999906</v>
      </c>
      <c r="H270" s="178">
        <v>2114.1895</v>
      </c>
      <c r="I270" s="179">
        <v>44.832083333333301</v>
      </c>
    </row>
    <row r="271" spans="1:9">
      <c r="A271" s="176">
        <v>1983.90711111111</v>
      </c>
      <c r="B271" s="177">
        <v>37.403888888888801</v>
      </c>
      <c r="E271" s="176">
        <v>2197.8695865333302</v>
      </c>
      <c r="F271" s="177">
        <v>95.262222222222206</v>
      </c>
      <c r="H271" s="176">
        <v>1983.90711111111</v>
      </c>
      <c r="I271" s="177">
        <v>37.403888888888801</v>
      </c>
    </row>
    <row r="272" spans="1:9">
      <c r="A272" s="178">
        <v>2093.3930833333302</v>
      </c>
      <c r="B272" s="179">
        <v>46.276249999999997</v>
      </c>
      <c r="E272" s="178">
        <v>2418.2252856916598</v>
      </c>
      <c r="F272" s="179">
        <v>92.738333333333301</v>
      </c>
      <c r="H272" s="178">
        <v>2093.3930833333302</v>
      </c>
      <c r="I272" s="179">
        <v>46.276249999999997</v>
      </c>
    </row>
    <row r="273" spans="1:9">
      <c r="A273" s="176">
        <v>1989.1543750000001</v>
      </c>
      <c r="B273" s="177">
        <v>37.748750000000001</v>
      </c>
      <c r="E273" s="176">
        <v>2219.37749874375</v>
      </c>
      <c r="F273" s="177">
        <v>96.783749999999998</v>
      </c>
      <c r="H273" s="176">
        <v>1989.1543750000001</v>
      </c>
      <c r="I273" s="177">
        <v>37.748750000000001</v>
      </c>
    </row>
    <row r="274" spans="1:9">
      <c r="A274" s="178">
        <v>2151.98383333333</v>
      </c>
      <c r="B274" s="179">
        <v>46.262083333333301</v>
      </c>
      <c r="E274" s="178">
        <v>2426.06493250416</v>
      </c>
      <c r="F274" s="179">
        <v>94.048333333333304</v>
      </c>
      <c r="H274" s="178">
        <v>2151.98383333333</v>
      </c>
      <c r="I274" s="179">
        <v>46.262083333333301</v>
      </c>
    </row>
    <row r="275" spans="1:9">
      <c r="A275" s="176">
        <v>1885.0945454545399</v>
      </c>
      <c r="B275" s="177">
        <v>39.879090909090898</v>
      </c>
      <c r="E275" s="176">
        <v>2061.1680646954501</v>
      </c>
      <c r="F275" s="177">
        <v>91.727272727272705</v>
      </c>
      <c r="H275" s="176">
        <v>1885.0945454545399</v>
      </c>
      <c r="I275" s="177">
        <v>39.879090909090898</v>
      </c>
    </row>
    <row r="276" spans="1:9">
      <c r="A276" s="178">
        <v>2100.1242499999998</v>
      </c>
      <c r="B276" s="179">
        <v>47.372916666666598</v>
      </c>
      <c r="E276" s="178">
        <v>2398.4183871208202</v>
      </c>
      <c r="F276" s="179">
        <v>92.79</v>
      </c>
      <c r="H276" s="178">
        <v>2100.1242499999998</v>
      </c>
      <c r="I276" s="179">
        <v>47.372916666666598</v>
      </c>
    </row>
    <row r="277" spans="1:9">
      <c r="A277" s="176">
        <v>1702.1761818181801</v>
      </c>
      <c r="B277" s="177">
        <v>40.558181818181801</v>
      </c>
      <c r="E277" s="176">
        <v>1932.5191484818099</v>
      </c>
      <c r="F277" s="177">
        <v>91.99</v>
      </c>
      <c r="H277" s="176">
        <v>1702.1761818181801</v>
      </c>
      <c r="I277" s="177">
        <v>40.558181818181801</v>
      </c>
    </row>
    <row r="278" spans="1:9">
      <c r="A278" s="178">
        <v>1951.5956249999999</v>
      </c>
      <c r="B278" s="179">
        <v>53.550416666666599</v>
      </c>
      <c r="E278" s="178">
        <v>2209.34832387499</v>
      </c>
      <c r="F278" s="179">
        <v>90.05</v>
      </c>
      <c r="H278" s="178">
        <v>1951.5956249999999</v>
      </c>
      <c r="I278" s="179">
        <v>53.550416666666599</v>
      </c>
    </row>
    <row r="279" spans="1:9">
      <c r="A279" s="176">
        <v>1599.57408333333</v>
      </c>
      <c r="B279" s="177">
        <v>47.153750000000002</v>
      </c>
      <c r="E279" s="176">
        <v>1804.0047631083301</v>
      </c>
      <c r="F279" s="177">
        <v>93.491666666666603</v>
      </c>
      <c r="H279" s="176">
        <v>1599.57408333333</v>
      </c>
      <c r="I279" s="177">
        <v>47.153750000000002</v>
      </c>
    </row>
    <row r="280" spans="1:9">
      <c r="A280" s="178">
        <v>1928.0886666666599</v>
      </c>
      <c r="B280" s="179">
        <v>54.608333333333299</v>
      </c>
      <c r="E280" s="178">
        <v>2239.4996949791598</v>
      </c>
      <c r="F280" s="179">
        <v>90.999166666666596</v>
      </c>
      <c r="H280" s="178">
        <v>1928.0886666666599</v>
      </c>
      <c r="I280" s="179">
        <v>54.608333333333299</v>
      </c>
    </row>
    <row r="281" spans="1:9">
      <c r="A281" s="176">
        <v>1874.05004166666</v>
      </c>
      <c r="B281" s="177">
        <v>50.127083333333303</v>
      </c>
      <c r="E281" s="176">
        <v>2215.2909385708299</v>
      </c>
      <c r="F281" s="177">
        <v>93.266666666666595</v>
      </c>
      <c r="H281" s="176">
        <v>1874.05004166666</v>
      </c>
      <c r="I281" s="177">
        <v>50.127083333333303</v>
      </c>
    </row>
    <row r="282" spans="1:9">
      <c r="A282" s="178">
        <v>2228.79675</v>
      </c>
      <c r="B282" s="179">
        <v>49.530833333333298</v>
      </c>
      <c r="E282" s="178">
        <v>2526.5955351749899</v>
      </c>
      <c r="F282" s="179">
        <v>91.999166666666596</v>
      </c>
      <c r="H282" s="178">
        <v>2228.79675</v>
      </c>
      <c r="I282" s="179">
        <v>49.530833333333298</v>
      </c>
    </row>
    <row r="283" spans="1:9">
      <c r="A283" s="176">
        <v>1865.50854166666</v>
      </c>
      <c r="B283" s="177">
        <v>38.462499999999999</v>
      </c>
      <c r="E283" s="176">
        <v>2102.5246024374901</v>
      </c>
      <c r="F283" s="177">
        <v>90.307500000000005</v>
      </c>
      <c r="H283" s="176">
        <v>1865.50854166666</v>
      </c>
      <c r="I283" s="177">
        <v>38.462499999999999</v>
      </c>
    </row>
    <row r="284" spans="1:9">
      <c r="A284" s="178">
        <v>2147.9385416666601</v>
      </c>
      <c r="B284" s="179">
        <v>47.275416666666601</v>
      </c>
      <c r="E284" s="178">
        <v>2350.89282996666</v>
      </c>
      <c r="F284" s="179">
        <v>91.424166666666594</v>
      </c>
      <c r="H284" s="178">
        <v>2147.9385416666601</v>
      </c>
      <c r="I284" s="179">
        <v>47.275416666666601</v>
      </c>
    </row>
    <row r="285" spans="1:9">
      <c r="A285" s="176">
        <v>1896.82779166666</v>
      </c>
      <c r="B285" s="177">
        <v>45.832500000000003</v>
      </c>
      <c r="E285" s="176">
        <v>2121.1059986833302</v>
      </c>
      <c r="F285" s="177">
        <v>92.987499999999997</v>
      </c>
      <c r="H285" s="176">
        <v>1896.82779166666</v>
      </c>
      <c r="I285" s="177">
        <v>45.832500000000003</v>
      </c>
    </row>
    <row r="286" spans="1:9">
      <c r="A286" s="178">
        <v>2179.9699166666601</v>
      </c>
      <c r="B286" s="179">
        <v>50.742916666666602</v>
      </c>
      <c r="E286" s="178">
        <v>2473.74528315416</v>
      </c>
      <c r="F286" s="179">
        <v>96.709166666666604</v>
      </c>
      <c r="H286" s="178">
        <v>2179.9699166666601</v>
      </c>
      <c r="I286" s="179">
        <v>50.742916666666602</v>
      </c>
    </row>
    <row r="287" spans="1:9">
      <c r="A287" s="176">
        <v>1908.9708333333299</v>
      </c>
      <c r="B287" s="177">
        <v>46.262499999999903</v>
      </c>
      <c r="E287" s="176">
        <v>2153.7002823791599</v>
      </c>
      <c r="F287" s="177">
        <v>94.152500000000003</v>
      </c>
      <c r="H287" s="176">
        <v>1908.9708333333299</v>
      </c>
      <c r="I287" s="177">
        <v>46.262499999999903</v>
      </c>
    </row>
    <row r="288" spans="1:9">
      <c r="A288" s="178">
        <v>2201.0394166666601</v>
      </c>
      <c r="B288" s="179">
        <v>49.195</v>
      </c>
      <c r="E288" s="178">
        <v>2502.3010268374901</v>
      </c>
      <c r="F288" s="179">
        <v>94.873333333333306</v>
      </c>
      <c r="H288" s="178">
        <v>2201.0394166666601</v>
      </c>
      <c r="I288" s="179">
        <v>49.195</v>
      </c>
    </row>
    <row r="289" spans="1:9">
      <c r="A289" s="176">
        <v>1941.4735416666599</v>
      </c>
      <c r="B289" s="177">
        <v>37.257083333333298</v>
      </c>
      <c r="E289" s="176">
        <v>2305.6693803666599</v>
      </c>
      <c r="F289" s="177">
        <v>95.133333333333297</v>
      </c>
      <c r="H289" s="176">
        <v>1941.4735416666599</v>
      </c>
      <c r="I289" s="177">
        <v>37.257083333333298</v>
      </c>
    </row>
    <row r="290" spans="1:9">
      <c r="A290" s="178">
        <v>2156.9471250000001</v>
      </c>
      <c r="B290" s="179">
        <v>43.033333333333303</v>
      </c>
      <c r="E290" s="178">
        <v>2412.1884145583299</v>
      </c>
      <c r="F290" s="179">
        <v>93.0208333333333</v>
      </c>
      <c r="H290" s="178">
        <v>2156.9471250000001</v>
      </c>
      <c r="I290" s="179">
        <v>43.033333333333303</v>
      </c>
    </row>
    <row r="291" spans="1:9">
      <c r="A291" s="176">
        <v>1900.7242857142801</v>
      </c>
      <c r="B291" s="177">
        <v>39.896428571428501</v>
      </c>
      <c r="E291" s="176">
        <v>2151.8897925285601</v>
      </c>
      <c r="F291" s="177">
        <v>96.294285714285706</v>
      </c>
      <c r="H291" s="176">
        <v>1900.7242857142801</v>
      </c>
      <c r="I291" s="177">
        <v>39.896428571428501</v>
      </c>
    </row>
    <row r="292" spans="1:9">
      <c r="A292" s="178">
        <v>1990.6963333333299</v>
      </c>
      <c r="B292" s="179">
        <v>53.087499999999999</v>
      </c>
      <c r="E292" s="178">
        <v>2256.65196733333</v>
      </c>
      <c r="F292" s="179">
        <v>94.922499999999999</v>
      </c>
      <c r="H292" s="178">
        <v>1990.6963333333299</v>
      </c>
      <c r="I292" s="179">
        <v>53.087499999999999</v>
      </c>
    </row>
    <row r="293" spans="1:9">
      <c r="A293" s="176">
        <v>1641.170875</v>
      </c>
      <c r="B293" s="177">
        <v>44.002499999999998</v>
      </c>
      <c r="E293" s="176">
        <v>1836.86610517083</v>
      </c>
      <c r="F293" s="177">
        <v>92.642499999999998</v>
      </c>
      <c r="H293" s="176">
        <v>1641.170875</v>
      </c>
      <c r="I293" s="177">
        <v>44.002499999999998</v>
      </c>
    </row>
    <row r="294" spans="1:9">
      <c r="A294" s="178">
        <v>1928.3489999999999</v>
      </c>
      <c r="B294" s="179">
        <v>50.586666666666602</v>
      </c>
      <c r="E294" s="178">
        <v>2239.7297245291602</v>
      </c>
      <c r="F294" s="179">
        <v>93.298333333333304</v>
      </c>
      <c r="H294" s="178">
        <v>1928.3489999999999</v>
      </c>
      <c r="I294" s="179">
        <v>50.586666666666602</v>
      </c>
    </row>
    <row r="295" spans="1:9">
      <c r="A295" s="176">
        <v>1902.70066666666</v>
      </c>
      <c r="B295" s="177">
        <v>46.027083333333302</v>
      </c>
      <c r="E295" s="176">
        <v>2140.23545285416</v>
      </c>
      <c r="F295" s="177">
        <v>90.047499999999999</v>
      </c>
      <c r="H295" s="176">
        <v>1902.70066666666</v>
      </c>
      <c r="I295" s="177">
        <v>46.027083333333302</v>
      </c>
    </row>
    <row r="296" spans="1:9">
      <c r="A296" s="178">
        <v>2189.06766666666</v>
      </c>
      <c r="B296" s="179">
        <v>51.392916666666601</v>
      </c>
      <c r="E296" s="178">
        <v>2506.3152242749902</v>
      </c>
      <c r="F296" s="179">
        <v>93.348333333333301</v>
      </c>
      <c r="H296" s="178">
        <v>2189.06766666666</v>
      </c>
      <c r="I296" s="179">
        <v>51.392916666666601</v>
      </c>
    </row>
    <row r="297" spans="1:9">
      <c r="A297" s="176">
        <v>1932.2342083333299</v>
      </c>
      <c r="B297" s="177">
        <v>46.5908333333333</v>
      </c>
      <c r="E297" s="176">
        <v>2137.7923270874899</v>
      </c>
      <c r="F297" s="177">
        <v>91.872500000000002</v>
      </c>
      <c r="H297" s="176">
        <v>1932.2342083333299</v>
      </c>
      <c r="I297" s="177">
        <v>46.5908333333333</v>
      </c>
    </row>
    <row r="298" spans="1:9">
      <c r="A298" s="178">
        <v>2221.4512083333302</v>
      </c>
      <c r="B298" s="179">
        <v>54.303750000000001</v>
      </c>
      <c r="E298" s="178">
        <v>2460.35066638749</v>
      </c>
      <c r="F298" s="179">
        <v>89.765833333333305</v>
      </c>
      <c r="H298" s="178">
        <v>2221.4512083333302</v>
      </c>
      <c r="I298" s="179">
        <v>54.303750000000001</v>
      </c>
    </row>
    <row r="299" spans="1:9">
      <c r="A299" s="176">
        <v>1911.44145833333</v>
      </c>
      <c r="B299" s="177">
        <v>45.068750000000001</v>
      </c>
      <c r="E299" s="176">
        <v>2122.5202968374902</v>
      </c>
      <c r="F299" s="177">
        <v>93.4583333333333</v>
      </c>
      <c r="H299" s="176">
        <v>1911.44145833333</v>
      </c>
      <c r="I299" s="177">
        <v>45.068750000000001</v>
      </c>
    </row>
    <row r="300" spans="1:9">
      <c r="A300" s="178">
        <v>2154.5671666666599</v>
      </c>
      <c r="B300" s="179">
        <v>42.706249999999997</v>
      </c>
      <c r="E300" s="178">
        <v>2413.4504149291602</v>
      </c>
      <c r="F300" s="179">
        <v>91.805833333333297</v>
      </c>
      <c r="H300" s="178">
        <v>2154.5671666666599</v>
      </c>
      <c r="I300" s="179">
        <v>42.706249999999997</v>
      </c>
    </row>
    <row r="301" spans="1:9">
      <c r="A301" s="176">
        <v>2086.4557222222202</v>
      </c>
      <c r="B301" s="177">
        <v>35.205555555555499</v>
      </c>
      <c r="E301" s="176">
        <v>2454.0782498888798</v>
      </c>
      <c r="F301" s="177">
        <v>94.952222222222204</v>
      </c>
      <c r="H301" s="176">
        <v>2086.4557222222202</v>
      </c>
      <c r="I301" s="177">
        <v>35.205555555555499</v>
      </c>
    </row>
    <row r="302" spans="1:9">
      <c r="A302" s="178">
        <v>2375.8916249999902</v>
      </c>
      <c r="B302" s="179">
        <v>49.220833333333303</v>
      </c>
      <c r="E302" s="178">
        <v>2702.1822030666599</v>
      </c>
      <c r="F302" s="179">
        <v>95.894166666666607</v>
      </c>
      <c r="H302" s="178">
        <v>2375.8916249999902</v>
      </c>
      <c r="I302" s="179">
        <v>49.220833333333303</v>
      </c>
    </row>
    <row r="303" spans="1:9">
      <c r="A303" s="176">
        <v>2278.90968749999</v>
      </c>
      <c r="B303" s="177">
        <v>42.534374999999997</v>
      </c>
      <c r="E303" s="176">
        <v>2678.7584678062399</v>
      </c>
      <c r="F303" s="177">
        <v>90.924999999999997</v>
      </c>
      <c r="H303" s="176">
        <v>2278.90968749999</v>
      </c>
      <c r="I303" s="177">
        <v>42.534374999999997</v>
      </c>
    </row>
    <row r="304" spans="1:9">
      <c r="A304" s="178">
        <v>2414.6731818181802</v>
      </c>
      <c r="B304" s="179">
        <v>49.414090909090902</v>
      </c>
      <c r="E304" s="178">
        <v>2736.0415722318098</v>
      </c>
      <c r="F304" s="179">
        <v>91.3272727272727</v>
      </c>
      <c r="H304" s="178">
        <v>2414.6731818181802</v>
      </c>
      <c r="I304" s="179">
        <v>49.414090909090902</v>
      </c>
    </row>
    <row r="305" spans="1:9">
      <c r="A305" s="176">
        <v>1976.13129999999</v>
      </c>
      <c r="B305" s="177">
        <v>53.580699999999901</v>
      </c>
      <c r="E305" s="176">
        <v>2425.2262150699898</v>
      </c>
      <c r="F305" s="177">
        <v>89.527999999999906</v>
      </c>
      <c r="H305" s="176">
        <v>1976.13129999999</v>
      </c>
      <c r="I305" s="177">
        <v>53.580699999999901</v>
      </c>
    </row>
    <row r="306" spans="1:9">
      <c r="A306" s="178">
        <v>2665.5086249999999</v>
      </c>
      <c r="B306" s="179">
        <v>84.922083333333305</v>
      </c>
      <c r="E306" s="178">
        <v>2471.2303256999899</v>
      </c>
      <c r="F306" s="179">
        <v>95.992499999999893</v>
      </c>
      <c r="H306" s="178">
        <v>2665.5086249999999</v>
      </c>
      <c r="I306" s="179">
        <v>84.922083333333305</v>
      </c>
    </row>
    <row r="307" spans="1:9">
      <c r="A307" s="176">
        <v>2063.6120000000001</v>
      </c>
      <c r="B307" s="177">
        <v>39.346999999999902</v>
      </c>
      <c r="E307" s="176">
        <v>2015.5064658958299</v>
      </c>
      <c r="F307" s="177">
        <v>95.757499999999993</v>
      </c>
      <c r="H307" s="176">
        <v>2063.6120000000001</v>
      </c>
      <c r="I307" s="177">
        <v>39.346999999999902</v>
      </c>
    </row>
    <row r="308" spans="1:9">
      <c r="A308" s="178">
        <v>2220.75304166666</v>
      </c>
      <c r="B308" s="179">
        <v>43.315916666666602</v>
      </c>
      <c r="E308" s="178">
        <v>2465.7789927958302</v>
      </c>
      <c r="F308" s="179">
        <v>88.090833333333293</v>
      </c>
      <c r="H308" s="178">
        <v>2220.75304166666</v>
      </c>
      <c r="I308" s="179">
        <v>43.315916666666602</v>
      </c>
    </row>
    <row r="309" spans="1:9">
      <c r="A309" s="176">
        <v>2043.6455000000001</v>
      </c>
      <c r="B309" s="177">
        <v>47.9022222222222</v>
      </c>
      <c r="E309" s="176">
        <v>1971.19641015555</v>
      </c>
      <c r="F309" s="177">
        <v>91.118888888888804</v>
      </c>
      <c r="H309" s="176">
        <v>2043.6455000000001</v>
      </c>
      <c r="I309" s="177">
        <v>47.9022222222222</v>
      </c>
    </row>
    <row r="310" spans="1:9">
      <c r="A310" s="178">
        <v>2350.2772916666599</v>
      </c>
      <c r="B310" s="179">
        <v>54.980166666666598</v>
      </c>
      <c r="E310" s="178">
        <v>2330.57700935</v>
      </c>
      <c r="F310" s="179">
        <v>88.774166666666602</v>
      </c>
      <c r="H310" s="178">
        <v>2350.2772916666599</v>
      </c>
      <c r="I310" s="179">
        <v>54.980166666666598</v>
      </c>
    </row>
    <row r="311" spans="1:9">
      <c r="A311" s="176">
        <v>1895.89842857142</v>
      </c>
      <c r="B311" s="177">
        <v>35.089999999999897</v>
      </c>
      <c r="E311" s="176">
        <v>2225.8439881541599</v>
      </c>
      <c r="F311" s="177">
        <v>91.893333333333302</v>
      </c>
      <c r="H311" s="176">
        <v>1895.89842857142</v>
      </c>
      <c r="I311" s="177">
        <v>35.089999999999897</v>
      </c>
    </row>
    <row r="312" spans="1:9">
      <c r="A312" s="178">
        <v>2092.5697499999901</v>
      </c>
      <c r="B312" s="179">
        <v>41.228333333333303</v>
      </c>
      <c r="E312" s="178">
        <v>2563.3973150874899</v>
      </c>
      <c r="F312" s="179">
        <v>91.952500000000001</v>
      </c>
      <c r="H312" s="178">
        <v>2092.5697499999901</v>
      </c>
      <c r="I312" s="179">
        <v>41.228333333333303</v>
      </c>
    </row>
    <row r="313" spans="1:9">
      <c r="A313" s="176">
        <v>1798.14591666666</v>
      </c>
      <c r="B313" s="177">
        <v>48.412916666666597</v>
      </c>
      <c r="E313" s="176">
        <v>2178.5005601166599</v>
      </c>
      <c r="F313" s="177">
        <v>94.504999999999995</v>
      </c>
      <c r="H313" s="176">
        <v>1798.14591666666</v>
      </c>
      <c r="I313" s="177">
        <v>48.412916666666597</v>
      </c>
    </row>
    <row r="314" spans="1:9">
      <c r="A314" s="178">
        <v>2105.5673333333302</v>
      </c>
      <c r="B314" s="179">
        <v>49.219999999999899</v>
      </c>
      <c r="E314" s="178">
        <v>2503.8253872708201</v>
      </c>
      <c r="F314" s="179">
        <v>91.514999999999901</v>
      </c>
      <c r="H314" s="178">
        <v>2105.5673333333302</v>
      </c>
      <c r="I314" s="179">
        <v>49.219999999999899</v>
      </c>
    </row>
    <row r="315" spans="1:9">
      <c r="A315" s="176">
        <v>1923.17379166666</v>
      </c>
      <c r="B315" s="177">
        <v>51.047083333333298</v>
      </c>
      <c r="E315" s="176">
        <v>2083.68529156666</v>
      </c>
      <c r="F315" s="177">
        <v>92.745000000000005</v>
      </c>
      <c r="H315" s="176">
        <v>1923.17379166666</v>
      </c>
      <c r="I315" s="177">
        <v>51.047083333333298</v>
      </c>
    </row>
    <row r="316" spans="1:9">
      <c r="A316" s="178">
        <v>2208.3795416666599</v>
      </c>
      <c r="B316" s="179">
        <v>53.327916666666603</v>
      </c>
      <c r="E316" s="178">
        <v>2555.2738623083301</v>
      </c>
      <c r="F316" s="179">
        <v>89.092499999999902</v>
      </c>
      <c r="H316" s="178">
        <v>2208.3795416666599</v>
      </c>
      <c r="I316" s="179">
        <v>53.327916666666603</v>
      </c>
    </row>
    <row r="317" spans="1:9">
      <c r="A317" s="176">
        <v>1958.0631249999999</v>
      </c>
      <c r="B317" s="177">
        <v>46.842500000000001</v>
      </c>
      <c r="E317" s="176">
        <v>2183.7037006874998</v>
      </c>
      <c r="F317" s="177">
        <v>98.242499999999893</v>
      </c>
      <c r="H317" s="176">
        <v>1958.0631249999999</v>
      </c>
      <c r="I317" s="177">
        <v>46.842500000000001</v>
      </c>
    </row>
    <row r="318" spans="1:9">
      <c r="A318" s="178">
        <v>2245.5582083333302</v>
      </c>
      <c r="B318" s="179">
        <v>56.6724999999999</v>
      </c>
      <c r="E318" s="178">
        <v>2578.8708050083301</v>
      </c>
      <c r="F318" s="179">
        <v>93.010833333333295</v>
      </c>
      <c r="H318" s="178">
        <v>2245.5582083333302</v>
      </c>
      <c r="I318" s="179">
        <v>56.6724999999999</v>
      </c>
    </row>
    <row r="319" spans="1:9">
      <c r="A319" s="176">
        <v>1918.86162499999</v>
      </c>
      <c r="B319" s="177">
        <v>42.86</v>
      </c>
      <c r="E319" s="176">
        <v>2021.06139560833</v>
      </c>
      <c r="F319" s="177">
        <v>92.356666666666598</v>
      </c>
      <c r="H319" s="176">
        <v>1918.86162499999</v>
      </c>
      <c r="I319" s="177">
        <v>42.86</v>
      </c>
    </row>
    <row r="320" spans="1:9">
      <c r="A320" s="178">
        <v>2000.08429166666</v>
      </c>
      <c r="B320" s="179">
        <v>53.180833333333297</v>
      </c>
      <c r="E320" s="178">
        <v>2307.6349154958298</v>
      </c>
      <c r="F320" s="179">
        <v>93.078333333333305</v>
      </c>
      <c r="H320" s="178">
        <v>2000.08429166666</v>
      </c>
      <c r="I320" s="179">
        <v>53.180833333333297</v>
      </c>
    </row>
    <row r="321" spans="1:9">
      <c r="A321" s="176">
        <v>1909.68320833333</v>
      </c>
      <c r="B321" s="177">
        <v>40.827083333333299</v>
      </c>
      <c r="E321" s="176">
        <v>1877.57732694583</v>
      </c>
      <c r="F321" s="177">
        <v>92.907499999999899</v>
      </c>
      <c r="H321" s="176">
        <v>1909.68320833333</v>
      </c>
      <c r="I321" s="177">
        <v>40.827083333333299</v>
      </c>
    </row>
    <row r="322" spans="1:9">
      <c r="A322" s="178">
        <v>2065.2884583333298</v>
      </c>
      <c r="B322" s="179">
        <v>51.916249999999998</v>
      </c>
      <c r="E322" s="178">
        <v>2290.7028185624899</v>
      </c>
      <c r="F322" s="179">
        <v>92.074999999999903</v>
      </c>
      <c r="H322" s="178">
        <v>2065.2884583333298</v>
      </c>
      <c r="I322" s="179">
        <v>51.916249999999998</v>
      </c>
    </row>
    <row r="323" spans="1:9">
      <c r="A323" s="176">
        <v>1660.33879166666</v>
      </c>
      <c r="B323" s="177">
        <v>58.307499999999997</v>
      </c>
      <c r="E323" s="176">
        <v>2201.9893836583301</v>
      </c>
      <c r="F323" s="177">
        <v>90.574166666666599</v>
      </c>
      <c r="H323" s="176">
        <v>1660.33879166666</v>
      </c>
      <c r="I323" s="177">
        <v>58.307499999999997</v>
      </c>
    </row>
    <row r="324" spans="1:9">
      <c r="A324" s="178">
        <v>1883.58904166666</v>
      </c>
      <c r="B324" s="179">
        <v>79.133749999999907</v>
      </c>
      <c r="E324" s="178">
        <v>2536.5788713624902</v>
      </c>
      <c r="F324" s="179">
        <v>91.566666666666606</v>
      </c>
      <c r="H324" s="178">
        <v>1883.58904166666</v>
      </c>
      <c r="I324" s="179">
        <v>79.133749999999907</v>
      </c>
    </row>
    <row r="325" spans="1:9">
      <c r="A325" s="176">
        <v>1905.7972916666599</v>
      </c>
      <c r="B325" s="177">
        <v>52.497499999999903</v>
      </c>
      <c r="E325" s="176">
        <v>2227.0405394958302</v>
      </c>
      <c r="F325" s="177">
        <v>90.649999999999906</v>
      </c>
      <c r="H325" s="176">
        <v>1905.7972916666599</v>
      </c>
      <c r="I325" s="177">
        <v>52.497499999999903</v>
      </c>
    </row>
    <row r="326" spans="1:9">
      <c r="A326" s="178">
        <v>2126.8541249999998</v>
      </c>
      <c r="B326" s="179">
        <v>47.962916666666601</v>
      </c>
      <c r="E326" s="178">
        <v>2665.6304535374902</v>
      </c>
      <c r="F326" s="179">
        <v>93.179999999999893</v>
      </c>
      <c r="H326" s="178">
        <v>2126.8541249999998</v>
      </c>
      <c r="I326" s="179">
        <v>47.962916666666601</v>
      </c>
    </row>
    <row r="327" spans="1:9">
      <c r="A327" s="176">
        <v>2100.2164583333301</v>
      </c>
      <c r="B327" s="177">
        <v>62.541249999999899</v>
      </c>
      <c r="E327" s="176">
        <v>2358.7919673049901</v>
      </c>
      <c r="F327" s="177">
        <v>92.728999999999999</v>
      </c>
      <c r="H327" s="176">
        <v>2100.2164583333301</v>
      </c>
      <c r="I327" s="177">
        <v>62.541249999999899</v>
      </c>
    </row>
    <row r="328" spans="1:9">
      <c r="A328" s="178">
        <v>2545.1474166666599</v>
      </c>
      <c r="B328" s="179">
        <v>79.1875</v>
      </c>
      <c r="E328" s="178">
        <v>2582.399825</v>
      </c>
      <c r="F328" s="179">
        <v>91.346666666666593</v>
      </c>
      <c r="H328" s="178">
        <v>2545.1474166666599</v>
      </c>
      <c r="I328" s="179">
        <v>79.1875</v>
      </c>
    </row>
    <row r="329" spans="1:9">
      <c r="A329" s="176">
        <v>2023.9495833333301</v>
      </c>
      <c r="B329" s="177">
        <v>38.7470833333333</v>
      </c>
      <c r="E329" s="176">
        <v>2205.4939439708301</v>
      </c>
      <c r="F329" s="177">
        <v>97.366666666666603</v>
      </c>
      <c r="H329" s="176">
        <v>2023.9495833333301</v>
      </c>
      <c r="I329" s="177">
        <v>38.7470833333333</v>
      </c>
    </row>
    <row r="330" spans="1:9">
      <c r="A330" s="178">
        <v>2276.0501250000002</v>
      </c>
      <c r="B330" s="179">
        <v>49.417083333333302</v>
      </c>
      <c r="E330" s="178">
        <v>2531.0467592124901</v>
      </c>
      <c r="F330" s="179">
        <v>90.375833333333304</v>
      </c>
      <c r="H330" s="178">
        <v>2276.0501250000002</v>
      </c>
      <c r="I330" s="179">
        <v>49.417083333333302</v>
      </c>
    </row>
    <row r="331" spans="1:9">
      <c r="A331" s="176">
        <v>1991.1601250000001</v>
      </c>
      <c r="B331" s="177">
        <v>41.010833333333302</v>
      </c>
      <c r="E331" s="176">
        <v>2264.1822469833301</v>
      </c>
      <c r="F331" s="177">
        <v>87.474999999999994</v>
      </c>
      <c r="H331" s="176">
        <v>1991.1601250000001</v>
      </c>
      <c r="I331" s="177">
        <v>41.010833333333302</v>
      </c>
    </row>
    <row r="332" spans="1:9">
      <c r="A332" s="178">
        <v>2287.9387083333299</v>
      </c>
      <c r="B332" s="179">
        <v>48.966249999999903</v>
      </c>
      <c r="E332" s="178">
        <v>2578.9773850833299</v>
      </c>
      <c r="F332" s="179">
        <v>94.589999999999904</v>
      </c>
      <c r="H332" s="178">
        <v>2287.9387083333299</v>
      </c>
      <c r="I332" s="179">
        <v>48.966249999999903</v>
      </c>
    </row>
    <row r="333" spans="1:9">
      <c r="A333" s="176">
        <v>1849.9232916666599</v>
      </c>
      <c r="B333" s="177">
        <v>46.856666666666598</v>
      </c>
      <c r="E333" s="176">
        <v>2073.3362390083298</v>
      </c>
      <c r="F333" s="177">
        <v>92.352500000000006</v>
      </c>
      <c r="H333" s="176">
        <v>1849.9232916666599</v>
      </c>
      <c r="I333" s="177">
        <v>46.856666666666598</v>
      </c>
    </row>
    <row r="334" spans="1:9">
      <c r="A334" s="178">
        <v>2194.1292083333301</v>
      </c>
      <c r="B334" s="179">
        <v>60.067499999999903</v>
      </c>
      <c r="E334" s="178">
        <v>2549.9073886291599</v>
      </c>
      <c r="F334" s="179">
        <v>93.919166666666598</v>
      </c>
      <c r="H334" s="178">
        <v>2194.1292083333301</v>
      </c>
      <c r="I334" s="179">
        <v>60.067499999999903</v>
      </c>
    </row>
    <row r="335" spans="1:9">
      <c r="A335" s="176">
        <v>1790.3879583333301</v>
      </c>
      <c r="B335" s="177">
        <v>46.485833333333296</v>
      </c>
      <c r="E335" s="176">
        <v>2066.1066521041598</v>
      </c>
      <c r="F335" s="177">
        <v>92.703333333333305</v>
      </c>
      <c r="H335" s="176">
        <v>1790.3879583333301</v>
      </c>
      <c r="I335" s="177">
        <v>46.485833333333296</v>
      </c>
    </row>
    <row r="336" spans="1:9">
      <c r="A336" s="178">
        <v>2141.3363749999999</v>
      </c>
      <c r="B336" s="179">
        <v>63.379999999999903</v>
      </c>
      <c r="E336" s="178">
        <v>2391.6909986791602</v>
      </c>
      <c r="F336" s="179">
        <v>89.927499999999995</v>
      </c>
      <c r="H336" s="178">
        <v>2141.3363749999999</v>
      </c>
      <c r="I336" s="179">
        <v>63.379999999999903</v>
      </c>
    </row>
    <row r="337" spans="1:9">
      <c r="A337" s="176">
        <v>2057.9334999999901</v>
      </c>
      <c r="B337" s="177">
        <v>56.775833333333303</v>
      </c>
      <c r="E337" s="176">
        <v>2231.3980455291598</v>
      </c>
      <c r="F337" s="177">
        <v>92.654999999999902</v>
      </c>
      <c r="H337" s="176">
        <v>2057.9334999999901</v>
      </c>
      <c r="I337" s="177">
        <v>56.775833333333303</v>
      </c>
    </row>
    <row r="338" spans="1:9">
      <c r="A338" s="178">
        <v>2406.0681666666601</v>
      </c>
      <c r="B338" s="179">
        <v>71.761666666666599</v>
      </c>
      <c r="E338" s="178">
        <v>2742.09098012499</v>
      </c>
      <c r="F338" s="179">
        <v>93.805833333333297</v>
      </c>
      <c r="H338" s="178">
        <v>2406.0681666666601</v>
      </c>
      <c r="I338" s="179">
        <v>71.761666666666599</v>
      </c>
    </row>
    <row r="339" spans="1:9">
      <c r="A339" s="176">
        <v>2095.8654166666602</v>
      </c>
      <c r="B339" s="177">
        <v>57.215416666666599</v>
      </c>
      <c r="E339" s="176">
        <v>2318.3316843083298</v>
      </c>
      <c r="F339" s="177">
        <v>91.402500000000003</v>
      </c>
      <c r="H339" s="176">
        <v>2095.8654166666602</v>
      </c>
      <c r="I339" s="177">
        <v>57.215416666666599</v>
      </c>
    </row>
    <row r="340" spans="1:9">
      <c r="A340" s="178">
        <v>2445.3009999999999</v>
      </c>
      <c r="B340" s="179">
        <v>72.071666666666601</v>
      </c>
      <c r="E340" s="178">
        <v>2765.9187628833301</v>
      </c>
      <c r="F340" s="179">
        <v>92.496666666666599</v>
      </c>
      <c r="H340" s="178">
        <v>2445.3009999999999</v>
      </c>
      <c r="I340" s="179">
        <v>72.071666666666601</v>
      </c>
    </row>
    <row r="341" spans="1:9">
      <c r="A341" s="176">
        <v>2086.9225833333298</v>
      </c>
      <c r="B341" s="177">
        <v>55.789166666666603</v>
      </c>
      <c r="E341" s="176">
        <v>2283.41872064166</v>
      </c>
      <c r="F341" s="177">
        <v>90.926666666666605</v>
      </c>
      <c r="H341" s="176">
        <v>2086.9225833333298</v>
      </c>
      <c r="I341" s="177">
        <v>55.789166666666603</v>
      </c>
    </row>
    <row r="342" spans="1:9">
      <c r="A342" s="178">
        <v>2370.00979166666</v>
      </c>
      <c r="B342" s="179">
        <v>57.0787499999999</v>
      </c>
      <c r="E342" s="178">
        <v>2579.1935956208299</v>
      </c>
      <c r="F342" s="179">
        <v>95.913333333333298</v>
      </c>
      <c r="H342" s="178">
        <v>2370.00979166666</v>
      </c>
      <c r="I342" s="179">
        <v>57.0787499999999</v>
      </c>
    </row>
    <row r="343" spans="1:9">
      <c r="A343" s="176">
        <v>2085.0864166666602</v>
      </c>
      <c r="B343" s="177">
        <v>52.03875</v>
      </c>
      <c r="E343" s="176">
        <v>2345.47395315833</v>
      </c>
      <c r="F343" s="177">
        <v>92.822500000000005</v>
      </c>
      <c r="H343" s="176">
        <v>2085.0864166666602</v>
      </c>
      <c r="I343" s="177">
        <v>52.03875</v>
      </c>
    </row>
    <row r="344" spans="1:9">
      <c r="A344" s="178">
        <v>2395.16129166666</v>
      </c>
      <c r="B344" s="179">
        <v>57.935000000000002</v>
      </c>
      <c r="E344" s="178">
        <v>2774.09424652499</v>
      </c>
      <c r="F344" s="179">
        <v>93.805833333333297</v>
      </c>
      <c r="H344" s="178">
        <v>2395.16129166666</v>
      </c>
      <c r="I344" s="179">
        <v>57.935000000000002</v>
      </c>
    </row>
    <row r="345" spans="1:9">
      <c r="A345" s="176">
        <v>2235.5886666666602</v>
      </c>
      <c r="B345" s="177">
        <v>38.531111111111102</v>
      </c>
      <c r="E345" s="176">
        <v>2511.9457208888798</v>
      </c>
      <c r="F345" s="177">
        <v>96.0555555555555</v>
      </c>
      <c r="H345" s="176">
        <v>2235.5886666666602</v>
      </c>
      <c r="I345" s="177">
        <v>38.531111111111102</v>
      </c>
    </row>
    <row r="346" spans="1:9">
      <c r="A346" s="178">
        <v>2318.01045833333</v>
      </c>
      <c r="B346" s="179">
        <v>51.300416666666599</v>
      </c>
      <c r="E346" s="178">
        <v>2589.7789234666602</v>
      </c>
      <c r="F346" s="179">
        <v>91.576666666666597</v>
      </c>
      <c r="H346" s="178">
        <v>2318.01045833333</v>
      </c>
      <c r="I346" s="179">
        <v>51.300416666666599</v>
      </c>
    </row>
    <row r="347" spans="1:9">
      <c r="A347" s="176">
        <v>2014.8761875</v>
      </c>
      <c r="B347" s="177">
        <v>35.748125000000002</v>
      </c>
      <c r="E347" s="176">
        <v>2260.8152649937501</v>
      </c>
      <c r="F347" s="177">
        <v>90.302499999999995</v>
      </c>
      <c r="H347" s="176">
        <v>2014.8761875</v>
      </c>
      <c r="I347" s="177">
        <v>35.748125000000002</v>
      </c>
    </row>
    <row r="348" spans="1:9">
      <c r="A348" s="178">
        <v>2078.2272499999999</v>
      </c>
      <c r="B348" s="179">
        <v>43.7841666666666</v>
      </c>
      <c r="E348" s="178">
        <v>2314.3122076</v>
      </c>
      <c r="F348" s="179">
        <v>93.009166666666601</v>
      </c>
      <c r="H348" s="178">
        <v>2078.2272499999999</v>
      </c>
      <c r="I348" s="179">
        <v>43.7841666666666</v>
      </c>
    </row>
    <row r="349" spans="1:9">
      <c r="A349" s="176">
        <v>1914.3522</v>
      </c>
      <c r="B349" s="177">
        <v>32.951000000000001</v>
      </c>
      <c r="E349" s="176">
        <v>2167.0786755899899</v>
      </c>
      <c r="F349" s="177">
        <v>95.102000000000004</v>
      </c>
      <c r="H349" s="176">
        <v>1914.3522</v>
      </c>
      <c r="I349" s="177">
        <v>32.951000000000001</v>
      </c>
    </row>
    <row r="350" spans="1:9">
      <c r="A350" s="178">
        <v>2149.4061666666598</v>
      </c>
      <c r="B350" s="179">
        <v>45.659583333333302</v>
      </c>
      <c r="E350" s="178">
        <v>2499.29126914166</v>
      </c>
      <c r="F350" s="179">
        <v>93.831666666666607</v>
      </c>
      <c r="H350" s="178">
        <v>2149.4061666666598</v>
      </c>
      <c r="I350" s="179">
        <v>45.659583333333302</v>
      </c>
    </row>
    <row r="351" spans="1:9">
      <c r="A351" s="176">
        <v>1990.1363181818101</v>
      </c>
      <c r="B351" s="177">
        <v>42.175909090909002</v>
      </c>
      <c r="E351" s="176">
        <v>2245.5092780908999</v>
      </c>
      <c r="F351" s="177">
        <v>92.270909090909001</v>
      </c>
      <c r="H351" s="176">
        <v>1990.1363181818101</v>
      </c>
      <c r="I351" s="177">
        <v>42.175909090909002</v>
      </c>
    </row>
    <row r="352" spans="1:9">
      <c r="A352" s="178">
        <v>2258.9283333333301</v>
      </c>
      <c r="B352" s="179">
        <v>45.818750000000001</v>
      </c>
      <c r="E352" s="178">
        <v>2493.59503287083</v>
      </c>
      <c r="F352" s="179">
        <v>95.849166666666605</v>
      </c>
      <c r="H352" s="178">
        <v>2258.9283333333301</v>
      </c>
      <c r="I352" s="179">
        <v>45.818750000000001</v>
      </c>
    </row>
    <row r="353" spans="1:9">
      <c r="A353" s="176">
        <v>1961.3875</v>
      </c>
      <c r="B353" s="177">
        <v>45.181249999999999</v>
      </c>
      <c r="E353" s="176">
        <v>2274.4805100541598</v>
      </c>
      <c r="F353" s="177">
        <v>92.894999999999897</v>
      </c>
      <c r="H353" s="176">
        <v>1961.3875</v>
      </c>
      <c r="I353" s="177">
        <v>45.181249999999999</v>
      </c>
    </row>
    <row r="354" spans="1:9">
      <c r="A354" s="178">
        <v>2335.6261249999998</v>
      </c>
      <c r="B354" s="179">
        <v>59.650833333333303</v>
      </c>
      <c r="E354" s="178">
        <v>2519.4081521583298</v>
      </c>
      <c r="F354" s="179">
        <v>97.459166666666604</v>
      </c>
      <c r="H354" s="178">
        <v>2335.6261249999998</v>
      </c>
      <c r="I354" s="179">
        <v>59.650833333333303</v>
      </c>
    </row>
    <row r="355" spans="1:9">
      <c r="A355" s="176">
        <v>2000.8362916666599</v>
      </c>
      <c r="B355" s="177">
        <v>53.089999999999897</v>
      </c>
      <c r="E355" s="176">
        <v>2344.2071731041601</v>
      </c>
      <c r="F355" s="177">
        <v>90.898333333333298</v>
      </c>
      <c r="H355" s="176">
        <v>2000.8362916666599</v>
      </c>
      <c r="I355" s="177">
        <v>53.089999999999897</v>
      </c>
    </row>
    <row r="356" spans="1:9">
      <c r="A356" s="178">
        <v>2338.0388749999902</v>
      </c>
      <c r="B356" s="179">
        <v>59.624166666666603</v>
      </c>
      <c r="E356" s="178">
        <v>2672.66476106666</v>
      </c>
      <c r="F356" s="179">
        <v>92.4224999999999</v>
      </c>
      <c r="H356" s="178">
        <v>2338.0388749999902</v>
      </c>
      <c r="I356" s="179">
        <v>59.624166666666603</v>
      </c>
    </row>
    <row r="357" spans="1:9">
      <c r="A357" s="176">
        <v>2019.33712499999</v>
      </c>
      <c r="B357" s="177">
        <v>52.540833333333303</v>
      </c>
      <c r="E357" s="176">
        <v>2233.1198583833302</v>
      </c>
      <c r="F357" s="177">
        <v>96.047499999999999</v>
      </c>
      <c r="H357" s="176">
        <v>2019.33712499999</v>
      </c>
      <c r="I357" s="177">
        <v>52.540833333333303</v>
      </c>
    </row>
    <row r="358" spans="1:9">
      <c r="A358" s="178">
        <v>2289.0407083333298</v>
      </c>
      <c r="B358" s="179">
        <v>52.706666666666599</v>
      </c>
      <c r="E358" s="178">
        <v>2668.0619382708301</v>
      </c>
      <c r="F358" s="179">
        <v>92.858333333333306</v>
      </c>
      <c r="H358" s="178">
        <v>2289.0407083333298</v>
      </c>
      <c r="I358" s="179">
        <v>52.706666666666599</v>
      </c>
    </row>
    <row r="359" spans="1:9">
      <c r="A359" s="176">
        <v>1994.4352083333299</v>
      </c>
      <c r="B359" s="177">
        <v>50.466250000000002</v>
      </c>
      <c r="E359" s="176">
        <v>2219.4378834791601</v>
      </c>
      <c r="F359" s="177">
        <v>96.7766666666666</v>
      </c>
      <c r="H359" s="176">
        <v>1994.4352083333299</v>
      </c>
      <c r="I359" s="177">
        <v>50.466250000000002</v>
      </c>
    </row>
    <row r="360" spans="1:9">
      <c r="A360" s="178">
        <v>2222.3777083333298</v>
      </c>
      <c r="B360" s="179">
        <v>57.713333333333303</v>
      </c>
      <c r="E360" s="178">
        <v>2484.5921682708299</v>
      </c>
      <c r="F360" s="179">
        <v>93.782499999999999</v>
      </c>
      <c r="H360" s="178">
        <v>2222.3777083333298</v>
      </c>
      <c r="I360" s="179">
        <v>57.713333333333303</v>
      </c>
    </row>
    <row r="361" spans="1:9">
      <c r="A361" s="176">
        <v>1792.535625</v>
      </c>
      <c r="B361" s="177">
        <v>33.4791666666666</v>
      </c>
      <c r="E361" s="176">
        <v>1975.0117345541601</v>
      </c>
      <c r="F361" s="177">
        <v>91.845833333333303</v>
      </c>
      <c r="H361" s="176">
        <v>1792.535625</v>
      </c>
      <c r="I361" s="177">
        <v>33.4791666666666</v>
      </c>
    </row>
    <row r="362" spans="1:9">
      <c r="A362" s="178">
        <v>2035.47041666666</v>
      </c>
      <c r="B362" s="179">
        <v>48.625</v>
      </c>
      <c r="E362" s="178">
        <v>2351.1718993333302</v>
      </c>
      <c r="F362" s="179">
        <v>94.476666666666603</v>
      </c>
      <c r="H362" s="178">
        <v>2035.47041666666</v>
      </c>
      <c r="I362" s="179">
        <v>48.625</v>
      </c>
    </row>
    <row r="363" spans="1:9">
      <c r="A363" s="176">
        <v>1825.59381249999</v>
      </c>
      <c r="B363" s="177">
        <v>34.729374999999997</v>
      </c>
      <c r="E363" s="176">
        <v>2140.66846049374</v>
      </c>
      <c r="F363" s="177">
        <v>95.429999999999893</v>
      </c>
      <c r="H363" s="176">
        <v>1825.59381249999</v>
      </c>
      <c r="I363" s="177">
        <v>34.729374999999997</v>
      </c>
    </row>
    <row r="364" spans="1:9">
      <c r="A364" s="178">
        <v>2076.4887916666598</v>
      </c>
      <c r="B364" s="179">
        <v>54.031249999999901</v>
      </c>
      <c r="E364" s="178">
        <v>2271.0611251458299</v>
      </c>
      <c r="F364" s="179">
        <v>92.961666666666602</v>
      </c>
      <c r="H364" s="178">
        <v>2076.4887916666598</v>
      </c>
      <c r="I364" s="179">
        <v>54.031249999999901</v>
      </c>
    </row>
    <row r="365" spans="1:9">
      <c r="A365" s="176">
        <v>2384.7628749999999</v>
      </c>
      <c r="B365" s="177">
        <v>80.355500000000006</v>
      </c>
      <c r="E365" s="176">
        <v>2574.4839794437498</v>
      </c>
      <c r="F365" s="177">
        <v>94.661249999999995</v>
      </c>
      <c r="H365" s="176">
        <v>2384.7628749999999</v>
      </c>
      <c r="I365" s="177">
        <v>80.355500000000006</v>
      </c>
    </row>
    <row r="366" spans="1:9">
      <c r="A366" s="178">
        <v>3175.5055000000002</v>
      </c>
      <c r="B366" s="179">
        <v>197.62691666666601</v>
      </c>
      <c r="E366" s="178">
        <v>2609.5576928791602</v>
      </c>
      <c r="F366" s="179">
        <v>91.629166666666606</v>
      </c>
      <c r="H366" s="178">
        <v>3175.5055000000002</v>
      </c>
      <c r="I366" s="179">
        <v>197.62691666666601</v>
      </c>
    </row>
    <row r="367" spans="1:9">
      <c r="A367" s="176">
        <v>1879.307</v>
      </c>
      <c r="B367" s="177">
        <v>38.401499999999999</v>
      </c>
      <c r="E367" s="176">
        <v>2346.5856706916602</v>
      </c>
      <c r="F367" s="177">
        <v>93.872500000000002</v>
      </c>
      <c r="H367" s="176">
        <v>1879.307</v>
      </c>
      <c r="I367" s="177">
        <v>38.401499999999999</v>
      </c>
    </row>
    <row r="368" spans="1:9">
      <c r="A368" s="178">
        <v>2233.8377500000001</v>
      </c>
      <c r="B368" s="179">
        <v>43.864916666666602</v>
      </c>
      <c r="E368" s="178">
        <v>2516.7227591958299</v>
      </c>
      <c r="F368" s="179">
        <v>94.749166666666596</v>
      </c>
      <c r="H368" s="178">
        <v>2233.8377500000001</v>
      </c>
      <c r="I368" s="179">
        <v>43.864916666666602</v>
      </c>
    </row>
    <row r="369" spans="1:9">
      <c r="A369" s="176">
        <v>2098.0626499999998</v>
      </c>
      <c r="B369" s="177">
        <v>44.829500000000003</v>
      </c>
      <c r="E369" s="176">
        <v>2310.1774498208301</v>
      </c>
      <c r="F369" s="177">
        <v>94.245000000000005</v>
      </c>
      <c r="H369" s="176">
        <v>2098.0626499999998</v>
      </c>
      <c r="I369" s="177">
        <v>44.829500000000003</v>
      </c>
    </row>
    <row r="370" spans="1:9">
      <c r="A370" s="178">
        <v>2477.5514583333302</v>
      </c>
      <c r="B370" s="179">
        <v>61.380749999999999</v>
      </c>
      <c r="E370" s="178">
        <v>2751.0745728249999</v>
      </c>
      <c r="F370" s="179">
        <v>90.465000000000003</v>
      </c>
      <c r="H370" s="178">
        <v>2477.5514583333302</v>
      </c>
      <c r="I370" s="179">
        <v>61.380749999999999</v>
      </c>
    </row>
    <row r="371" spans="1:9">
      <c r="A371" s="176">
        <v>1810.3757499999999</v>
      </c>
      <c r="B371" s="177">
        <v>26.107499999999899</v>
      </c>
      <c r="E371" s="176">
        <v>2400.1643356333302</v>
      </c>
      <c r="F371" s="177">
        <v>94.051666666666605</v>
      </c>
      <c r="H371" s="176">
        <v>1810.3757499999999</v>
      </c>
      <c r="I371" s="177">
        <v>26.107499999999899</v>
      </c>
    </row>
    <row r="372" spans="1:9">
      <c r="A372" s="178">
        <v>2138.3887916666599</v>
      </c>
      <c r="B372" s="179">
        <v>45.783333333333303</v>
      </c>
      <c r="E372" s="178">
        <v>2722.1102453374901</v>
      </c>
      <c r="F372" s="179">
        <v>94.584166666666604</v>
      </c>
      <c r="H372" s="178">
        <v>2138.3887916666599</v>
      </c>
      <c r="I372" s="179">
        <v>45.783333333333303</v>
      </c>
    </row>
    <row r="373" spans="1:9">
      <c r="A373" s="176">
        <v>1767.7639999999999</v>
      </c>
      <c r="B373" s="177">
        <v>51.353749999999998</v>
      </c>
      <c r="E373" s="176">
        <v>2495.8680823333302</v>
      </c>
      <c r="F373" s="177">
        <v>90.363333333333301</v>
      </c>
      <c r="H373" s="176">
        <v>1767.7639999999999</v>
      </c>
      <c r="I373" s="177">
        <v>51.353749999999998</v>
      </c>
    </row>
    <row r="374" spans="1:9">
      <c r="A374" s="178">
        <v>2166.1871000000001</v>
      </c>
      <c r="B374" s="179">
        <v>42.387</v>
      </c>
      <c r="E374" s="178">
        <v>2687.2987756124899</v>
      </c>
      <c r="F374" s="179">
        <v>94.014166666666597</v>
      </c>
      <c r="H374" s="178">
        <v>2166.1871000000001</v>
      </c>
      <c r="I374" s="179">
        <v>42.387</v>
      </c>
    </row>
    <row r="375" spans="1:9">
      <c r="A375" s="176">
        <v>1971.0527499999901</v>
      </c>
      <c r="B375" s="177">
        <v>52.655000000000001</v>
      </c>
      <c r="E375" s="176">
        <v>2199.4620709124902</v>
      </c>
      <c r="F375" s="177">
        <v>91.417500000000004</v>
      </c>
      <c r="H375" s="176">
        <v>1971.0527499999901</v>
      </c>
      <c r="I375" s="177">
        <v>52.655000000000001</v>
      </c>
    </row>
    <row r="376" spans="1:9">
      <c r="A376" s="178">
        <v>2203.1564166666599</v>
      </c>
      <c r="B376" s="179">
        <v>53.036666666666598</v>
      </c>
      <c r="E376" s="178">
        <v>2519.9222484124898</v>
      </c>
      <c r="F376" s="179">
        <v>94.453333333333305</v>
      </c>
      <c r="H376" s="178">
        <v>2203.1564166666599</v>
      </c>
      <c r="I376" s="179">
        <v>53.036666666666598</v>
      </c>
    </row>
    <row r="377" spans="1:9">
      <c r="A377" s="176">
        <v>1859.2815416666599</v>
      </c>
      <c r="B377" s="177">
        <v>36.664583333333297</v>
      </c>
      <c r="E377" s="176">
        <v>2144.8894027624901</v>
      </c>
      <c r="F377" s="177">
        <v>94.170833333333306</v>
      </c>
      <c r="H377" s="176">
        <v>1859.2815416666599</v>
      </c>
      <c r="I377" s="177">
        <v>36.664583333333297</v>
      </c>
    </row>
    <row r="378" spans="1:9">
      <c r="A378" s="178">
        <v>2249.0152916666598</v>
      </c>
      <c r="B378" s="179">
        <v>70.017499999999998</v>
      </c>
      <c r="E378" s="178">
        <v>2539.6737235833298</v>
      </c>
      <c r="F378" s="179">
        <v>93.12</v>
      </c>
      <c r="H378" s="178">
        <v>2249.0152916666598</v>
      </c>
      <c r="I378" s="179">
        <v>70.017499999999998</v>
      </c>
    </row>
    <row r="379" spans="1:9">
      <c r="A379" s="176">
        <v>1922.1611249999901</v>
      </c>
      <c r="B379" s="177">
        <v>45.737083333333302</v>
      </c>
      <c r="E379" s="176">
        <v>2440.8228677041602</v>
      </c>
      <c r="F379" s="177">
        <v>96.348333333333301</v>
      </c>
      <c r="H379" s="176">
        <v>1922.1611249999901</v>
      </c>
      <c r="I379" s="177">
        <v>45.737083333333302</v>
      </c>
    </row>
    <row r="380" spans="1:9">
      <c r="A380" s="178">
        <v>2221.432875</v>
      </c>
      <c r="B380" s="179">
        <v>47.952916666666603</v>
      </c>
      <c r="E380" s="178">
        <v>2736.0700492958299</v>
      </c>
      <c r="F380" s="179">
        <v>92.232500000000002</v>
      </c>
      <c r="H380" s="178">
        <v>2221.432875</v>
      </c>
      <c r="I380" s="179">
        <v>47.952916666666603</v>
      </c>
    </row>
    <row r="381" spans="1:9">
      <c r="A381" s="176">
        <v>1745.8321249999999</v>
      </c>
      <c r="B381" s="177">
        <v>48.643333333333302</v>
      </c>
      <c r="E381" s="176">
        <v>2403.47110140416</v>
      </c>
      <c r="F381" s="177">
        <v>95.015833333333305</v>
      </c>
      <c r="H381" s="176">
        <v>1745.8321249999999</v>
      </c>
      <c r="I381" s="177">
        <v>48.643333333333302</v>
      </c>
    </row>
    <row r="382" spans="1:9">
      <c r="A382" s="178">
        <v>2018.5865833333301</v>
      </c>
      <c r="B382" s="179">
        <v>53.9433333333333</v>
      </c>
      <c r="E382" s="178">
        <v>2780.5965677541599</v>
      </c>
      <c r="F382" s="179">
        <v>93.649166666666602</v>
      </c>
      <c r="H382" s="178">
        <v>2018.5865833333301</v>
      </c>
      <c r="I382" s="179">
        <v>53.9433333333333</v>
      </c>
    </row>
    <row r="383" spans="1:9">
      <c r="A383" s="176">
        <v>1857.62129166666</v>
      </c>
      <c r="B383" s="177">
        <v>78.154166666666598</v>
      </c>
      <c r="E383" s="176">
        <v>2162.8221352833302</v>
      </c>
      <c r="F383" s="177">
        <v>93.278333333333293</v>
      </c>
      <c r="H383" s="176">
        <v>1857.62129166666</v>
      </c>
      <c r="I383" s="177">
        <v>78.154166666666598</v>
      </c>
    </row>
    <row r="384" spans="1:9">
      <c r="A384" s="178">
        <v>2091.5625416666599</v>
      </c>
      <c r="B384" s="179">
        <v>72.477916666666601</v>
      </c>
      <c r="E384" s="178">
        <v>2573.8093451916602</v>
      </c>
      <c r="F384" s="179">
        <v>92.955833333333302</v>
      </c>
      <c r="H384" s="178">
        <v>2091.5625416666599</v>
      </c>
      <c r="I384" s="179">
        <v>72.477916666666601</v>
      </c>
    </row>
    <row r="385" spans="1:9">
      <c r="A385" s="176">
        <v>1880.002375</v>
      </c>
      <c r="B385" s="177">
        <v>43.243333333333297</v>
      </c>
      <c r="E385" s="176">
        <v>2343.7493510458198</v>
      </c>
      <c r="F385" s="177">
        <v>90.924166666666594</v>
      </c>
      <c r="H385" s="176">
        <v>1880.002375</v>
      </c>
      <c r="I385" s="177">
        <v>43.243333333333297</v>
      </c>
    </row>
    <row r="386" spans="1:9">
      <c r="A386" s="178">
        <v>2144.029</v>
      </c>
      <c r="B386" s="179">
        <v>67.462083333333297</v>
      </c>
      <c r="E386" s="178">
        <v>2857.1240147541598</v>
      </c>
      <c r="F386" s="179">
        <v>92.703333333333305</v>
      </c>
      <c r="H386" s="178">
        <v>2144.029</v>
      </c>
      <c r="I386" s="179">
        <v>67.462083333333297</v>
      </c>
    </row>
    <row r="387" spans="1:9">
      <c r="A387" s="176">
        <v>1942.2773749999999</v>
      </c>
      <c r="B387" s="177">
        <v>50.933333333333302</v>
      </c>
      <c r="E387" s="176">
        <v>2318.55609405416</v>
      </c>
      <c r="F387" s="177">
        <v>93.4016666666666</v>
      </c>
      <c r="H387" s="176">
        <v>1942.2773749999999</v>
      </c>
      <c r="I387" s="177">
        <v>50.933333333333302</v>
      </c>
    </row>
    <row r="388" spans="1:9">
      <c r="A388" s="178">
        <v>2156.9050833333299</v>
      </c>
      <c r="B388" s="179">
        <v>50.860833333333296</v>
      </c>
      <c r="E388" s="178">
        <v>2505.1996293375</v>
      </c>
      <c r="F388" s="179">
        <v>90.633333333333297</v>
      </c>
      <c r="H388" s="178">
        <v>2156.9050833333299</v>
      </c>
      <c r="I388" s="179">
        <v>50.860833333333296</v>
      </c>
    </row>
    <row r="389" spans="1:9">
      <c r="A389" s="176">
        <v>1863.51966666666</v>
      </c>
      <c r="B389" s="177">
        <v>46.814583333333303</v>
      </c>
      <c r="E389" s="176">
        <v>2020.46666515416</v>
      </c>
      <c r="F389" s="177">
        <v>92.266666666666595</v>
      </c>
      <c r="H389" s="176">
        <v>1863.51966666666</v>
      </c>
      <c r="I389" s="177">
        <v>46.814583333333303</v>
      </c>
    </row>
    <row r="390" spans="1:9">
      <c r="A390" s="178">
        <v>2113.2942083333301</v>
      </c>
      <c r="B390" s="179">
        <v>65.967083333333306</v>
      </c>
      <c r="E390" s="178">
        <v>2413.80579378333</v>
      </c>
      <c r="F390" s="179">
        <v>91.115833333333299</v>
      </c>
      <c r="H390" s="178">
        <v>2113.2942083333301</v>
      </c>
      <c r="I390" s="179">
        <v>65.967083333333306</v>
      </c>
    </row>
    <row r="391" spans="1:9">
      <c r="A391" s="176">
        <v>1727.4197916666601</v>
      </c>
      <c r="B391" s="177">
        <v>52.462499999999999</v>
      </c>
      <c r="E391" s="176">
        <v>1996.57660631249</v>
      </c>
      <c r="F391" s="177">
        <v>92.415833333333296</v>
      </c>
      <c r="H391" s="176">
        <v>1727.4197916666601</v>
      </c>
      <c r="I391" s="177">
        <v>52.462499999999999</v>
      </c>
    </row>
    <row r="392" spans="1:9">
      <c r="A392" s="178">
        <v>2095.5535</v>
      </c>
      <c r="B392" s="179">
        <v>67.153750000000002</v>
      </c>
      <c r="E392" s="178">
        <v>2352.0824248041599</v>
      </c>
      <c r="F392" s="179">
        <v>94.924166666666594</v>
      </c>
      <c r="H392" s="178">
        <v>2095.5535</v>
      </c>
      <c r="I392" s="179">
        <v>67.153750000000002</v>
      </c>
    </row>
    <row r="393" spans="1:9">
      <c r="A393" s="176">
        <v>1967.7181249999901</v>
      </c>
      <c r="B393" s="177">
        <v>57.936250000000001</v>
      </c>
      <c r="E393" s="176">
        <v>2143.90196194583</v>
      </c>
      <c r="F393" s="177">
        <v>86.441666666666606</v>
      </c>
      <c r="H393" s="176">
        <v>1967.7181249999901</v>
      </c>
      <c r="I393" s="177">
        <v>57.936250000000001</v>
      </c>
    </row>
    <row r="394" spans="1:9">
      <c r="A394" s="178">
        <v>2343.9105</v>
      </c>
      <c r="B394" s="179">
        <v>59.931666666666601</v>
      </c>
      <c r="E394" s="178">
        <v>2606.9075596708299</v>
      </c>
      <c r="F394" s="179">
        <v>93.585833333333298</v>
      </c>
      <c r="H394" s="178">
        <v>2343.9105</v>
      </c>
      <c r="I394" s="179">
        <v>59.931666666666601</v>
      </c>
    </row>
    <row r="395" spans="1:9">
      <c r="A395" s="176">
        <v>2027.19783333333</v>
      </c>
      <c r="B395" s="177">
        <v>60.722499999999997</v>
      </c>
      <c r="E395" s="176">
        <v>2324.38466607499</v>
      </c>
      <c r="F395" s="177">
        <v>91.088333333333296</v>
      </c>
      <c r="H395" s="176">
        <v>2027.19783333333</v>
      </c>
      <c r="I395" s="177">
        <v>60.722499999999997</v>
      </c>
    </row>
    <row r="396" spans="1:9">
      <c r="A396" s="178">
        <v>2471.7156249999998</v>
      </c>
      <c r="B396" s="179">
        <v>59.856250000000003</v>
      </c>
      <c r="E396" s="178">
        <v>2648.5148793624899</v>
      </c>
      <c r="F396" s="179">
        <v>89.025833333333296</v>
      </c>
      <c r="H396" s="178">
        <v>2471.7156249999998</v>
      </c>
      <c r="I396" s="179">
        <v>59.856250000000003</v>
      </c>
    </row>
    <row r="397" spans="1:9">
      <c r="A397" s="176">
        <v>2030.9194583333301</v>
      </c>
      <c r="B397" s="177">
        <v>51.819999999999901</v>
      </c>
      <c r="E397" s="176">
        <v>2291.0671482749899</v>
      </c>
      <c r="F397" s="177">
        <v>92.524166666666602</v>
      </c>
      <c r="H397" s="176">
        <v>2030.9194583333301</v>
      </c>
      <c r="I397" s="177">
        <v>51.819999999999901</v>
      </c>
    </row>
    <row r="398" spans="1:9">
      <c r="A398" s="178">
        <v>2445.4532083333302</v>
      </c>
      <c r="B398" s="179">
        <v>76.141666666666595</v>
      </c>
      <c r="E398" s="178">
        <v>2642.4324848708302</v>
      </c>
      <c r="F398" s="179">
        <v>90.219166666666595</v>
      </c>
      <c r="H398" s="178">
        <v>2445.4532083333302</v>
      </c>
      <c r="I398" s="179">
        <v>76.141666666666595</v>
      </c>
    </row>
    <row r="399" spans="1:9">
      <c r="A399" s="176">
        <v>2128.7746666666599</v>
      </c>
      <c r="B399" s="177">
        <v>66.974999999999994</v>
      </c>
      <c r="E399" s="176">
        <v>2486.63121728749</v>
      </c>
      <c r="F399" s="177">
        <v>93.884166666666601</v>
      </c>
      <c r="H399" s="176">
        <v>2128.7746666666599</v>
      </c>
      <c r="I399" s="177">
        <v>66.974999999999994</v>
      </c>
    </row>
    <row r="400" spans="1:9">
      <c r="A400" s="178">
        <v>2486.29025</v>
      </c>
      <c r="B400" s="179">
        <v>82.171666666666596</v>
      </c>
      <c r="E400" s="178">
        <v>2778.6083636916601</v>
      </c>
      <c r="F400" s="179">
        <v>93.745833333333294</v>
      </c>
      <c r="H400" s="178">
        <v>2486.29025</v>
      </c>
      <c r="I400" s="179">
        <v>82.171666666666596</v>
      </c>
    </row>
    <row r="401" spans="1:9">
      <c r="A401" s="176">
        <v>2153.5862499999998</v>
      </c>
      <c r="B401" s="177">
        <v>50.0162499999999</v>
      </c>
      <c r="E401" s="176">
        <v>2422.4372520291599</v>
      </c>
      <c r="F401" s="177">
        <v>95.747499999999903</v>
      </c>
      <c r="H401" s="176">
        <v>2153.5862499999998</v>
      </c>
      <c r="I401" s="177">
        <v>50.0162499999999</v>
      </c>
    </row>
    <row r="402" spans="1:9">
      <c r="A402" s="178">
        <v>2445.9498749999998</v>
      </c>
      <c r="B402" s="179">
        <v>64.713333333333296</v>
      </c>
      <c r="E402" s="178">
        <v>2721.7999010458302</v>
      </c>
      <c r="F402" s="179">
        <v>90.974166666666605</v>
      </c>
      <c r="H402" s="178">
        <v>2445.9498749999998</v>
      </c>
      <c r="I402" s="179">
        <v>64.713333333333296</v>
      </c>
    </row>
    <row r="403" spans="1:9">
      <c r="A403" s="176">
        <v>1976.4664166666601</v>
      </c>
      <c r="B403" s="177">
        <v>44.022500000000001</v>
      </c>
      <c r="E403" s="176">
        <v>2212.9776560874898</v>
      </c>
      <c r="F403" s="177">
        <v>94.1666666666666</v>
      </c>
      <c r="H403" s="176">
        <v>1976.4664166666601</v>
      </c>
      <c r="I403" s="177">
        <v>44.022500000000001</v>
      </c>
    </row>
    <row r="404" spans="1:9">
      <c r="A404" s="178">
        <v>2273.79779166666</v>
      </c>
      <c r="B404" s="179">
        <v>54.5445833333333</v>
      </c>
      <c r="E404" s="178">
        <v>2501.9361610916599</v>
      </c>
      <c r="F404" s="179">
        <v>96.384166666666601</v>
      </c>
      <c r="H404" s="178">
        <v>2273.79779166666</v>
      </c>
      <c r="I404" s="179">
        <v>54.5445833333333</v>
      </c>
    </row>
    <row r="405" spans="1:9">
      <c r="A405" s="176">
        <v>1887.0905416666601</v>
      </c>
      <c r="B405" s="177">
        <v>44.419166666666598</v>
      </c>
      <c r="E405" s="176">
        <v>2111.5541722166599</v>
      </c>
      <c r="F405" s="177">
        <v>94.815833333333302</v>
      </c>
      <c r="H405" s="176">
        <v>1887.0905416666601</v>
      </c>
      <c r="I405" s="177">
        <v>44.419166666666598</v>
      </c>
    </row>
    <row r="406" spans="1:9">
      <c r="A406" s="178">
        <v>2286.2764583333301</v>
      </c>
      <c r="B406" s="179">
        <v>74.711666666666602</v>
      </c>
      <c r="E406" s="178">
        <v>2530.7492368666599</v>
      </c>
      <c r="F406" s="179">
        <v>95.547499999999999</v>
      </c>
      <c r="H406" s="178">
        <v>2286.2764583333301</v>
      </c>
      <c r="I406" s="179">
        <v>74.711666666666602</v>
      </c>
    </row>
    <row r="407" spans="1:9">
      <c r="A407" s="176">
        <v>2117.26695833333</v>
      </c>
      <c r="B407" s="177">
        <v>43.5283333333333</v>
      </c>
      <c r="E407" s="176">
        <v>2497.3223774458202</v>
      </c>
      <c r="F407" s="177">
        <v>90.974999999999895</v>
      </c>
      <c r="H407" s="176">
        <v>2117.26695833333</v>
      </c>
      <c r="I407" s="177">
        <v>43.5283333333333</v>
      </c>
    </row>
    <row r="408" spans="1:9">
      <c r="A408" s="178">
        <v>2382.9783333333298</v>
      </c>
      <c r="B408" s="179">
        <v>58.199583333333301</v>
      </c>
      <c r="E408" s="178">
        <v>2732.7460427999999</v>
      </c>
      <c r="F408" s="179">
        <v>92.144166666666607</v>
      </c>
      <c r="H408" s="178">
        <v>2382.9783333333298</v>
      </c>
      <c r="I408" s="179">
        <v>58.199583333333301</v>
      </c>
    </row>
    <row r="409" spans="1:9">
      <c r="A409" s="176">
        <v>2141.53866666666</v>
      </c>
      <c r="B409" s="177">
        <v>38.403888888888801</v>
      </c>
      <c r="E409" s="176">
        <v>2439.8128192833301</v>
      </c>
      <c r="F409" s="177">
        <v>91.504444444444403</v>
      </c>
      <c r="H409" s="176">
        <v>2141.53866666666</v>
      </c>
      <c r="I409" s="177">
        <v>38.403888888888801</v>
      </c>
    </row>
    <row r="410" spans="1:9">
      <c r="A410" s="178">
        <v>2240.2341666666598</v>
      </c>
      <c r="B410" s="179">
        <v>48.528750000000002</v>
      </c>
      <c r="E410" s="178">
        <v>2564.54435559999</v>
      </c>
      <c r="F410" s="179">
        <v>94.920833333333306</v>
      </c>
      <c r="H410" s="178">
        <v>2240.2341666666598</v>
      </c>
      <c r="I410" s="179">
        <v>48.528750000000002</v>
      </c>
    </row>
    <row r="411" spans="1:9">
      <c r="A411" s="176">
        <v>1878.19175</v>
      </c>
      <c r="B411" s="177">
        <v>45.454583333333296</v>
      </c>
      <c r="E411" s="176">
        <v>2039.49136985833</v>
      </c>
      <c r="F411" s="177">
        <v>95.2141666666666</v>
      </c>
      <c r="H411" s="176">
        <v>1878.19175</v>
      </c>
      <c r="I411" s="177">
        <v>45.454583333333296</v>
      </c>
    </row>
    <row r="412" spans="1:9">
      <c r="A412" s="178">
        <v>2191.5256250000002</v>
      </c>
      <c r="B412" s="179">
        <v>65.091249999999903</v>
      </c>
      <c r="E412" s="178">
        <v>2476.18546571249</v>
      </c>
      <c r="F412" s="179">
        <v>94.086666666666602</v>
      </c>
      <c r="H412" s="178">
        <v>2191.5256250000002</v>
      </c>
      <c r="I412" s="179">
        <v>65.091249999999903</v>
      </c>
    </row>
    <row r="413" spans="1:9">
      <c r="A413" s="176">
        <v>1887.7463749999899</v>
      </c>
      <c r="B413" s="177">
        <v>53.253749999999997</v>
      </c>
      <c r="E413" s="176">
        <v>2162.33460924166</v>
      </c>
      <c r="F413" s="177">
        <v>92.909999999999897</v>
      </c>
      <c r="H413" s="176">
        <v>1887.7463749999899</v>
      </c>
      <c r="I413" s="177">
        <v>53.253749999999997</v>
      </c>
    </row>
    <row r="414" spans="1:9">
      <c r="A414" s="178">
        <v>2213.9628333333299</v>
      </c>
      <c r="B414" s="179">
        <v>62.634999999999899</v>
      </c>
      <c r="E414" s="178">
        <v>2505.5693950791601</v>
      </c>
      <c r="F414" s="179">
        <v>92.474166666666605</v>
      </c>
      <c r="H414" s="178">
        <v>2213.9628333333299</v>
      </c>
      <c r="I414" s="179">
        <v>62.634999999999899</v>
      </c>
    </row>
    <row r="415" spans="1:9">
      <c r="A415" s="176">
        <v>1996.06308333333</v>
      </c>
      <c r="B415" s="177">
        <v>43.797916666666602</v>
      </c>
      <c r="E415" s="176">
        <v>2241.4802592041601</v>
      </c>
      <c r="F415" s="177">
        <v>89.757499999999993</v>
      </c>
      <c r="H415" s="176">
        <v>1996.06308333333</v>
      </c>
      <c r="I415" s="177">
        <v>43.797916666666602</v>
      </c>
    </row>
    <row r="416" spans="1:9">
      <c r="A416" s="178">
        <v>2482.7692499999998</v>
      </c>
      <c r="B416" s="179">
        <v>74.790416666666601</v>
      </c>
      <c r="E416" s="178">
        <v>2905.0637619208301</v>
      </c>
      <c r="F416" s="179">
        <v>93.077499999999901</v>
      </c>
      <c r="H416" s="178">
        <v>2482.7692499999998</v>
      </c>
      <c r="I416" s="179">
        <v>74.790416666666601</v>
      </c>
    </row>
    <row r="417" spans="1:9">
      <c r="A417" s="176">
        <v>1897.66616666666</v>
      </c>
      <c r="B417" s="177">
        <v>54.195</v>
      </c>
      <c r="E417" s="176">
        <v>2179.3773501249898</v>
      </c>
      <c r="F417" s="177">
        <v>90.888333333333307</v>
      </c>
      <c r="H417" s="176">
        <v>1897.66616666666</v>
      </c>
      <c r="I417" s="177">
        <v>54.195</v>
      </c>
    </row>
    <row r="418" spans="1:9">
      <c r="A418" s="178">
        <v>2206.1185</v>
      </c>
      <c r="B418" s="179">
        <v>81.428749999999994</v>
      </c>
      <c r="E418" s="178">
        <v>2483.37733289166</v>
      </c>
      <c r="F418" s="179">
        <v>93.18</v>
      </c>
      <c r="H418" s="178">
        <v>2206.1185</v>
      </c>
      <c r="I418" s="179">
        <v>81.428749999999994</v>
      </c>
    </row>
    <row r="419" spans="1:9">
      <c r="A419" s="176">
        <v>1751.1030416666599</v>
      </c>
      <c r="B419" s="177">
        <v>61.591666666666598</v>
      </c>
      <c r="E419" s="176">
        <v>1970.0525984583301</v>
      </c>
      <c r="F419" s="177">
        <v>92.563333333333304</v>
      </c>
      <c r="H419" s="176">
        <v>1751.1030416666599</v>
      </c>
      <c r="I419" s="177">
        <v>61.591666666666598</v>
      </c>
    </row>
    <row r="420" spans="1:9">
      <c r="A420" s="178">
        <v>2099.3076249999999</v>
      </c>
      <c r="B420" s="179">
        <v>84.004999999999995</v>
      </c>
      <c r="E420" s="178">
        <v>2421.4947473458301</v>
      </c>
      <c r="F420" s="179">
        <v>94.260833333333295</v>
      </c>
      <c r="H420" s="178">
        <v>2099.3076249999999</v>
      </c>
      <c r="I420" s="179">
        <v>84.004999999999995</v>
      </c>
    </row>
    <row r="421" spans="1:9">
      <c r="A421" s="176">
        <v>2000.35366666666</v>
      </c>
      <c r="B421" s="177">
        <v>73.071250000000006</v>
      </c>
      <c r="E421" s="176">
        <v>2258.18339816249</v>
      </c>
      <c r="F421" s="177">
        <v>88.240833333333299</v>
      </c>
      <c r="H421" s="176">
        <v>2000.35366666666</v>
      </c>
      <c r="I421" s="177">
        <v>73.071250000000006</v>
      </c>
    </row>
    <row r="422" spans="1:9">
      <c r="A422" s="178">
        <v>2385.5984999999901</v>
      </c>
      <c r="B422" s="179">
        <v>89.251666666666594</v>
      </c>
      <c r="E422" s="178">
        <v>2689.0604894916601</v>
      </c>
      <c r="F422" s="179">
        <v>92.031666666666595</v>
      </c>
      <c r="H422" s="178">
        <v>2385.5984999999901</v>
      </c>
      <c r="I422" s="179">
        <v>89.251666666666594</v>
      </c>
    </row>
    <row r="423" spans="1:9">
      <c r="A423" s="176">
        <v>2051.9919583333299</v>
      </c>
      <c r="B423" s="177">
        <v>70.024583333333297</v>
      </c>
      <c r="E423" s="176">
        <v>2404.6785901416602</v>
      </c>
      <c r="F423" s="177">
        <v>92.867500000000007</v>
      </c>
      <c r="H423" s="176">
        <v>2051.9919583333299</v>
      </c>
      <c r="I423" s="177">
        <v>70.024583333333297</v>
      </c>
    </row>
    <row r="424" spans="1:9">
      <c r="A424" s="178">
        <v>2307.1601249999999</v>
      </c>
      <c r="B424" s="179">
        <v>72.64</v>
      </c>
      <c r="E424" s="178">
        <v>2544.4278952458299</v>
      </c>
      <c r="F424" s="179">
        <v>91.5416666666666</v>
      </c>
      <c r="H424" s="178">
        <v>2307.1601249999999</v>
      </c>
      <c r="I424" s="179">
        <v>72.64</v>
      </c>
    </row>
    <row r="425" spans="1:9">
      <c r="A425" s="176">
        <v>1992.06812499999</v>
      </c>
      <c r="B425" s="177">
        <v>63.719166666666602</v>
      </c>
      <c r="E425" s="176">
        <v>2210.3872715416601</v>
      </c>
      <c r="F425" s="177">
        <v>94.8541666666666</v>
      </c>
      <c r="H425" s="176">
        <v>1992.06812499999</v>
      </c>
      <c r="I425" s="177">
        <v>63.719166666666602</v>
      </c>
    </row>
    <row r="426" spans="1:9">
      <c r="A426" s="178">
        <v>2272.55004166666</v>
      </c>
      <c r="B426" s="179">
        <v>76.680416666666602</v>
      </c>
      <c r="E426" s="178">
        <v>2609.8060056208301</v>
      </c>
      <c r="F426" s="179">
        <v>90.887500000000003</v>
      </c>
      <c r="H426" s="178">
        <v>2272.55004166666</v>
      </c>
      <c r="I426" s="179">
        <v>76.680416666666602</v>
      </c>
    </row>
    <row r="427" spans="1:9">
      <c r="A427" s="176">
        <v>2619.6127499999998</v>
      </c>
      <c r="B427" s="177">
        <v>97.3719999999999</v>
      </c>
      <c r="E427" s="176">
        <v>2268.1242514916598</v>
      </c>
      <c r="F427" s="177">
        <v>92.579166666666595</v>
      </c>
      <c r="H427" s="176">
        <v>2619.6127499999998</v>
      </c>
      <c r="I427" s="177">
        <v>97.3719999999999</v>
      </c>
    </row>
    <row r="428" spans="1:9">
      <c r="A428" s="178">
        <v>3135.2914166666601</v>
      </c>
      <c r="B428" s="179">
        <v>87.475083333333302</v>
      </c>
      <c r="E428" s="178">
        <v>2530.30713499166</v>
      </c>
      <c r="F428" s="179">
        <v>95.422499999999999</v>
      </c>
      <c r="H428" s="178">
        <v>3135.2914166666601</v>
      </c>
      <c r="I428" s="179">
        <v>87.475083333333302</v>
      </c>
    </row>
    <row r="429" spans="1:9">
      <c r="A429" s="176">
        <v>2020.72577777777</v>
      </c>
      <c r="B429" s="177">
        <v>42.447888888888798</v>
      </c>
      <c r="E429" s="176">
        <v>2248.5141886624901</v>
      </c>
      <c r="F429" s="177">
        <v>94.640833333333305</v>
      </c>
      <c r="H429" s="176">
        <v>2020.72577777777</v>
      </c>
      <c r="I429" s="177">
        <v>42.447888888888798</v>
      </c>
    </row>
    <row r="430" spans="1:9">
      <c r="A430" s="178">
        <v>2479.9036666666598</v>
      </c>
      <c r="B430" s="179">
        <v>54.379166666666599</v>
      </c>
      <c r="E430" s="178">
        <v>2468.9981134874902</v>
      </c>
      <c r="F430" s="179">
        <v>94.069166666666604</v>
      </c>
      <c r="H430" s="178">
        <v>2479.9036666666598</v>
      </c>
      <c r="I430" s="179">
        <v>54.379166666666599</v>
      </c>
    </row>
    <row r="431" spans="1:9">
      <c r="A431" s="176">
        <v>2173.7058333333298</v>
      </c>
      <c r="B431" s="177">
        <v>47.226333333333301</v>
      </c>
      <c r="E431" s="176">
        <v>2007.1091398083299</v>
      </c>
      <c r="F431" s="177">
        <v>91.788333333333298</v>
      </c>
      <c r="H431" s="176">
        <v>2173.7058333333298</v>
      </c>
      <c r="I431" s="177">
        <v>47.226333333333301</v>
      </c>
    </row>
    <row r="432" spans="1:9">
      <c r="A432" s="178">
        <v>2584.7835833333302</v>
      </c>
      <c r="B432" s="179">
        <v>65.741166666666601</v>
      </c>
      <c r="E432" s="178">
        <v>2283.2115860958302</v>
      </c>
      <c r="F432" s="179">
        <v>88.107500000000002</v>
      </c>
      <c r="H432" s="178">
        <v>2584.7835833333302</v>
      </c>
      <c r="I432" s="179">
        <v>65.741166666666601</v>
      </c>
    </row>
    <row r="433" spans="1:9">
      <c r="A433" s="176">
        <v>2057.4659999999999</v>
      </c>
      <c r="B433" s="177">
        <v>43.6204166666666</v>
      </c>
      <c r="E433" s="176">
        <v>1926.3508711791601</v>
      </c>
      <c r="F433" s="177">
        <v>92.053333333333299</v>
      </c>
      <c r="H433" s="176">
        <v>2057.4659999999999</v>
      </c>
      <c r="I433" s="177">
        <v>43.6204166666666</v>
      </c>
    </row>
    <row r="434" spans="1:9">
      <c r="A434" s="178">
        <v>2659.6397499999998</v>
      </c>
      <c r="B434" s="179">
        <v>75.9479166666666</v>
      </c>
      <c r="E434" s="178">
        <v>2254.4026167624902</v>
      </c>
      <c r="F434" s="179">
        <v>94.427499999999995</v>
      </c>
      <c r="H434" s="178">
        <v>2659.6397499999998</v>
      </c>
      <c r="I434" s="179">
        <v>75.9479166666666</v>
      </c>
    </row>
    <row r="435" spans="1:9">
      <c r="A435" s="176">
        <v>1999.15021428571</v>
      </c>
      <c r="B435" s="177">
        <v>45.174999999999997</v>
      </c>
      <c r="E435" s="176">
        <v>2097.32178277499</v>
      </c>
      <c r="F435" s="177">
        <v>94.785833333333301</v>
      </c>
      <c r="H435" s="176">
        <v>1999.15021428571</v>
      </c>
      <c r="I435" s="177">
        <v>45.174999999999997</v>
      </c>
    </row>
    <row r="436" spans="1:9">
      <c r="A436" s="178">
        <v>2072.13229166666</v>
      </c>
      <c r="B436" s="179">
        <v>49.103333333333303</v>
      </c>
      <c r="E436" s="178">
        <v>2447.0156194791598</v>
      </c>
      <c r="F436" s="179">
        <v>92.864999999999995</v>
      </c>
      <c r="H436" s="178">
        <v>2072.13229166666</v>
      </c>
      <c r="I436" s="179">
        <v>49.103333333333303</v>
      </c>
    </row>
    <row r="437" spans="1:9">
      <c r="A437" s="176">
        <v>1795.002125</v>
      </c>
      <c r="B437" s="177">
        <v>48.378749999999997</v>
      </c>
      <c r="E437" s="176">
        <v>2058.4143178874901</v>
      </c>
      <c r="F437" s="177">
        <v>91.605833333333294</v>
      </c>
      <c r="H437" s="176">
        <v>1795.002125</v>
      </c>
      <c r="I437" s="177">
        <v>48.378749999999997</v>
      </c>
    </row>
    <row r="438" spans="1:9">
      <c r="A438" s="178">
        <v>2046.49437499999</v>
      </c>
      <c r="B438" s="179">
        <v>49.6458333333333</v>
      </c>
      <c r="E438" s="178">
        <v>2263.9383129583298</v>
      </c>
      <c r="F438" s="179">
        <v>94.448333333333295</v>
      </c>
      <c r="H438" s="178">
        <v>2046.49437499999</v>
      </c>
      <c r="I438" s="179">
        <v>49.6458333333333</v>
      </c>
    </row>
    <row r="439" spans="1:9">
      <c r="A439" s="176">
        <v>2152.0723750000002</v>
      </c>
      <c r="B439" s="177">
        <v>52.8779166666666</v>
      </c>
      <c r="E439" s="176">
        <v>2234.9891930833301</v>
      </c>
      <c r="F439" s="177">
        <v>89.094999999999899</v>
      </c>
      <c r="H439" s="176">
        <v>2152.0723750000002</v>
      </c>
      <c r="I439" s="177">
        <v>52.8779166666666</v>
      </c>
    </row>
    <row r="440" spans="1:9">
      <c r="A440" s="178">
        <v>2471.3907916666599</v>
      </c>
      <c r="B440" s="179">
        <v>98.386250000000004</v>
      </c>
      <c r="E440" s="178">
        <v>2535.4648421291599</v>
      </c>
      <c r="F440" s="179">
        <v>95.37</v>
      </c>
      <c r="H440" s="178">
        <v>2471.3907916666599</v>
      </c>
      <c r="I440" s="179">
        <v>98.386250000000004</v>
      </c>
    </row>
    <row r="441" spans="1:9">
      <c r="A441" s="176">
        <v>1920.2779583333299</v>
      </c>
      <c r="B441" s="177">
        <v>59.590416666666599</v>
      </c>
      <c r="E441" s="176">
        <v>2119.8378024249901</v>
      </c>
      <c r="F441" s="177">
        <v>92.759166666666601</v>
      </c>
      <c r="H441" s="176">
        <v>1920.2779583333299</v>
      </c>
      <c r="I441" s="177">
        <v>59.590416666666599</v>
      </c>
    </row>
    <row r="442" spans="1:9">
      <c r="A442" s="178">
        <v>2274.8648333333299</v>
      </c>
      <c r="B442" s="179">
        <v>72.096666666666593</v>
      </c>
      <c r="E442" s="178">
        <v>2611.1508810291598</v>
      </c>
      <c r="F442" s="179">
        <v>96.861666666666594</v>
      </c>
      <c r="H442" s="178">
        <v>2274.8648333333299</v>
      </c>
      <c r="I442" s="179">
        <v>72.096666666666593</v>
      </c>
    </row>
    <row r="443" spans="1:9">
      <c r="A443" s="176">
        <v>1595.4885833333301</v>
      </c>
      <c r="B443" s="177">
        <v>47.9270833333333</v>
      </c>
      <c r="E443" s="176">
        <v>2252.2625322999902</v>
      </c>
      <c r="F443" s="177">
        <v>92.893333333333302</v>
      </c>
      <c r="H443" s="176">
        <v>1595.4885833333301</v>
      </c>
      <c r="I443" s="177">
        <v>47.9270833333333</v>
      </c>
    </row>
    <row r="444" spans="1:9">
      <c r="A444" s="178">
        <v>1906.04541666666</v>
      </c>
      <c r="B444" s="179">
        <v>57.243333333333297</v>
      </c>
      <c r="E444" s="178">
        <v>2435.58375557916</v>
      </c>
      <c r="F444" s="179">
        <v>91.62</v>
      </c>
      <c r="H444" s="178">
        <v>1906.04541666666</v>
      </c>
      <c r="I444" s="179">
        <v>57.243333333333297</v>
      </c>
    </row>
    <row r="445" spans="1:9">
      <c r="A445" s="176">
        <v>1899.76866666666</v>
      </c>
      <c r="B445" s="177">
        <v>63.758333333333297</v>
      </c>
      <c r="E445" s="176">
        <v>2012.25450448333</v>
      </c>
      <c r="F445" s="177">
        <v>95.988333333333301</v>
      </c>
      <c r="H445" s="176">
        <v>1899.76866666666</v>
      </c>
      <c r="I445" s="177">
        <v>63.758333333333297</v>
      </c>
    </row>
    <row r="446" spans="1:9">
      <c r="A446" s="178">
        <v>2168.54474999999</v>
      </c>
      <c r="B446" s="179">
        <v>69.530833333333305</v>
      </c>
      <c r="E446" s="178">
        <v>2306.09973747083</v>
      </c>
      <c r="F446" s="179">
        <v>94.588333333333296</v>
      </c>
      <c r="H446" s="178">
        <v>2168.54474999999</v>
      </c>
      <c r="I446" s="179">
        <v>69.530833333333305</v>
      </c>
    </row>
    <row r="447" spans="1:9">
      <c r="A447" s="176">
        <v>1893.92883333333</v>
      </c>
      <c r="B447" s="177">
        <v>55.008749999999999</v>
      </c>
      <c r="E447" s="176">
        <v>1922.23204700416</v>
      </c>
      <c r="F447" s="177">
        <v>94.031666666666595</v>
      </c>
      <c r="H447" s="176">
        <v>1893.92883333333</v>
      </c>
      <c r="I447" s="177">
        <v>55.008749999999999</v>
      </c>
    </row>
    <row r="448" spans="1:9">
      <c r="A448" s="178">
        <v>2163.90545833333</v>
      </c>
      <c r="B448" s="179">
        <v>67.959583333333299</v>
      </c>
      <c r="E448" s="178">
        <v>2271.5186199166601</v>
      </c>
      <c r="F448" s="179">
        <v>93.4166666666666</v>
      </c>
      <c r="H448" s="178">
        <v>2163.90545833333</v>
      </c>
      <c r="I448" s="179">
        <v>67.959583333333299</v>
      </c>
    </row>
    <row r="449" spans="1:9">
      <c r="A449" s="176">
        <v>1709.3747499999999</v>
      </c>
      <c r="B449" s="177">
        <v>58.454999999999899</v>
      </c>
      <c r="E449" s="176">
        <v>2173.2485973624898</v>
      </c>
      <c r="F449" s="177">
        <v>91.315833333333302</v>
      </c>
      <c r="H449" s="176">
        <v>1709.3747499999999</v>
      </c>
      <c r="I449" s="177">
        <v>58.454999999999899</v>
      </c>
    </row>
    <row r="450" spans="1:9">
      <c r="A450" s="178">
        <v>1969.1160833333299</v>
      </c>
      <c r="B450" s="179">
        <v>59.5133333333333</v>
      </c>
      <c r="E450" s="178">
        <v>2599.35337378333</v>
      </c>
      <c r="F450" s="179">
        <v>93.227500000000006</v>
      </c>
      <c r="H450" s="178">
        <v>1969.1160833333299</v>
      </c>
      <c r="I450" s="179">
        <v>59.5133333333333</v>
      </c>
    </row>
    <row r="451" spans="1:9">
      <c r="A451" s="176">
        <v>1981.62925</v>
      </c>
      <c r="B451" s="177">
        <v>62.106250000000003</v>
      </c>
      <c r="E451" s="176">
        <v>2275.3774637166598</v>
      </c>
      <c r="F451" s="177">
        <v>95.254999999999995</v>
      </c>
      <c r="H451" s="176">
        <v>1981.62925</v>
      </c>
      <c r="I451" s="177">
        <v>62.106250000000003</v>
      </c>
    </row>
    <row r="452" spans="1:9">
      <c r="A452" s="178">
        <v>2265.6325000000002</v>
      </c>
      <c r="B452" s="179">
        <v>75.083749999999995</v>
      </c>
      <c r="E452" s="178">
        <v>2572.1158187249898</v>
      </c>
      <c r="F452" s="179">
        <v>95.577500000000001</v>
      </c>
      <c r="H452" s="178">
        <v>2265.6325000000002</v>
      </c>
      <c r="I452" s="179">
        <v>75.083749999999995</v>
      </c>
    </row>
    <row r="453" spans="1:9">
      <c r="A453" s="176">
        <v>2017.8668333333301</v>
      </c>
      <c r="B453" s="177">
        <v>72.067499999999995</v>
      </c>
      <c r="E453" s="176">
        <v>2332.2469968083201</v>
      </c>
      <c r="F453" s="177">
        <v>92.415000000000006</v>
      </c>
      <c r="H453" s="176">
        <v>2017.8668333333301</v>
      </c>
      <c r="I453" s="177">
        <v>72.067499999999995</v>
      </c>
    </row>
    <row r="454" spans="1:9">
      <c r="A454" s="178">
        <v>2272.4112083333298</v>
      </c>
      <c r="B454" s="179">
        <v>69.167083333333295</v>
      </c>
      <c r="E454" s="178">
        <v>2522.0577934541602</v>
      </c>
      <c r="F454" s="179">
        <v>95.493333333333297</v>
      </c>
      <c r="H454" s="178">
        <v>2272.4112083333298</v>
      </c>
      <c r="I454" s="179">
        <v>69.167083333333295</v>
      </c>
    </row>
    <row r="455" spans="1:9">
      <c r="A455" s="176">
        <v>1957.98008333333</v>
      </c>
      <c r="B455" s="177">
        <v>47.772083333333299</v>
      </c>
      <c r="E455" s="176">
        <v>2178.5971232791599</v>
      </c>
      <c r="F455" s="177">
        <v>94.879166666666606</v>
      </c>
      <c r="H455" s="176">
        <v>1957.98008333333</v>
      </c>
      <c r="I455" s="177">
        <v>47.772083333333299</v>
      </c>
    </row>
    <row r="456" spans="1:9">
      <c r="A456" s="178">
        <v>2410.05508333333</v>
      </c>
      <c r="B456" s="179">
        <v>57.986249999999899</v>
      </c>
      <c r="E456" s="178">
        <v>2640.2822745583298</v>
      </c>
      <c r="F456" s="179">
        <v>91.33</v>
      </c>
      <c r="H456" s="178">
        <v>2410.05508333333</v>
      </c>
      <c r="I456" s="179">
        <v>57.986249999999899</v>
      </c>
    </row>
    <row r="457" spans="1:9">
      <c r="A457" s="176">
        <v>2061.5842499999899</v>
      </c>
      <c r="B457" s="177">
        <v>53.971249999999998</v>
      </c>
      <c r="E457" s="176">
        <v>2262.52688914583</v>
      </c>
      <c r="F457" s="177">
        <v>92.034999999999997</v>
      </c>
      <c r="H457" s="176">
        <v>2061.5842499999899</v>
      </c>
      <c r="I457" s="177">
        <v>53.971249999999998</v>
      </c>
    </row>
    <row r="458" spans="1:9">
      <c r="A458" s="178">
        <v>2334.3259166666599</v>
      </c>
      <c r="B458" s="179">
        <v>66.100833333333298</v>
      </c>
      <c r="E458" s="178">
        <v>2547.7255107166602</v>
      </c>
      <c r="F458" s="179">
        <v>93.301666666666605</v>
      </c>
      <c r="H458" s="178">
        <v>2334.3259166666599</v>
      </c>
      <c r="I458" s="179">
        <v>66.100833333333298</v>
      </c>
    </row>
    <row r="459" spans="1:9">
      <c r="A459" s="176">
        <v>1791.68908333333</v>
      </c>
      <c r="B459" s="177">
        <v>48.206249999999997</v>
      </c>
      <c r="E459" s="176">
        <v>2002.28532935416</v>
      </c>
      <c r="F459" s="177">
        <v>92.251666666666594</v>
      </c>
      <c r="H459" s="176">
        <v>1791.68908333333</v>
      </c>
      <c r="I459" s="177">
        <v>48.206249999999997</v>
      </c>
    </row>
    <row r="460" spans="1:9">
      <c r="A460" s="178">
        <v>2115.05070833333</v>
      </c>
      <c r="B460" s="179">
        <v>63.657499999999999</v>
      </c>
      <c r="E460" s="178">
        <v>2471.14781382916</v>
      </c>
      <c r="F460" s="179">
        <v>93.829166666666595</v>
      </c>
      <c r="H460" s="178">
        <v>2115.05070833333</v>
      </c>
      <c r="I460" s="179">
        <v>63.657499999999999</v>
      </c>
    </row>
    <row r="461" spans="1:9">
      <c r="A461" s="176">
        <v>1725.1356249999999</v>
      </c>
      <c r="B461" s="177">
        <v>46.99</v>
      </c>
      <c r="E461" s="176">
        <v>1884.5189767458301</v>
      </c>
      <c r="F461" s="177">
        <v>96.950833333333307</v>
      </c>
      <c r="H461" s="176">
        <v>1725.1356249999999</v>
      </c>
      <c r="I461" s="177">
        <v>46.99</v>
      </c>
    </row>
    <row r="462" spans="1:9">
      <c r="A462" s="178">
        <v>2079.96133333333</v>
      </c>
      <c r="B462" s="179">
        <v>61.338333333333303</v>
      </c>
      <c r="E462" s="178">
        <v>2284.6860655041601</v>
      </c>
      <c r="F462" s="179">
        <v>89.111666666666594</v>
      </c>
      <c r="H462" s="178">
        <v>2079.96133333333</v>
      </c>
      <c r="I462" s="179">
        <v>61.338333333333303</v>
      </c>
    </row>
    <row r="463" spans="1:9">
      <c r="A463" s="176">
        <v>1869.9213749999999</v>
      </c>
      <c r="B463" s="177">
        <v>40.4195833333333</v>
      </c>
      <c r="E463" s="176">
        <v>2074.9366848416598</v>
      </c>
      <c r="F463" s="177">
        <v>93.700833333333307</v>
      </c>
      <c r="H463" s="176">
        <v>1869.9213749999999</v>
      </c>
      <c r="I463" s="177">
        <v>40.4195833333333</v>
      </c>
    </row>
    <row r="464" spans="1:9">
      <c r="A464" s="178">
        <v>2151.5065416666598</v>
      </c>
      <c r="B464" s="179">
        <v>54.921666666666603</v>
      </c>
      <c r="E464" s="178">
        <v>2416.9764224291598</v>
      </c>
      <c r="F464" s="179">
        <v>91.821666666666601</v>
      </c>
      <c r="H464" s="178">
        <v>2151.5065416666598</v>
      </c>
      <c r="I464" s="179">
        <v>54.921666666666603</v>
      </c>
    </row>
    <row r="465" spans="1:9">
      <c r="A465" s="176">
        <v>2009.3411249999999</v>
      </c>
      <c r="B465" s="177">
        <v>55.743749999999899</v>
      </c>
      <c r="E465" s="176">
        <v>2351.8879272875001</v>
      </c>
      <c r="F465" s="177">
        <v>91.176666666666605</v>
      </c>
      <c r="H465" s="176">
        <v>2009.3411249999999</v>
      </c>
      <c r="I465" s="177">
        <v>55.743749999999899</v>
      </c>
    </row>
    <row r="466" spans="1:9">
      <c r="A466" s="178">
        <v>2258.4755416666599</v>
      </c>
      <c r="B466" s="179">
        <v>64.784166666666593</v>
      </c>
      <c r="E466" s="178">
        <v>2486.4495979416602</v>
      </c>
      <c r="F466" s="179">
        <v>93.967499999999902</v>
      </c>
      <c r="H466" s="178">
        <v>2258.4755416666599</v>
      </c>
      <c r="I466" s="179">
        <v>64.784166666666593</v>
      </c>
    </row>
    <row r="467" spans="1:9">
      <c r="A467" s="176">
        <v>1953.2787083333301</v>
      </c>
      <c r="B467" s="177">
        <v>39.407916666666601</v>
      </c>
      <c r="E467" s="176">
        <v>2205.80877638333</v>
      </c>
      <c r="F467" s="177">
        <v>96.016666666666694</v>
      </c>
      <c r="H467" s="176">
        <v>1953.2787083333301</v>
      </c>
      <c r="I467" s="177">
        <v>39.407916666666601</v>
      </c>
    </row>
    <row r="468" spans="1:9">
      <c r="A468" s="178">
        <v>2179.1737083333301</v>
      </c>
      <c r="B468" s="179">
        <v>45.298333333333296</v>
      </c>
      <c r="E468" s="178">
        <v>2463.8877806208302</v>
      </c>
      <c r="F468" s="179">
        <v>93.3</v>
      </c>
      <c r="H468" s="178">
        <v>2179.1737083333301</v>
      </c>
      <c r="I468" s="179">
        <v>45.298333333333296</v>
      </c>
    </row>
    <row r="469" spans="1:9">
      <c r="A469" s="176">
        <v>2002.07149999999</v>
      </c>
      <c r="B469" s="177">
        <v>42.202727272727202</v>
      </c>
      <c r="E469" s="176">
        <v>2389.5416550772702</v>
      </c>
      <c r="F469" s="177">
        <v>93.487272727272696</v>
      </c>
      <c r="H469" s="176">
        <v>2002.07149999999</v>
      </c>
      <c r="I469" s="177">
        <v>42.202727272727202</v>
      </c>
    </row>
    <row r="470" spans="1:9">
      <c r="A470" s="178">
        <v>2190.5812083333299</v>
      </c>
      <c r="B470" s="179">
        <v>56.2558333333333</v>
      </c>
      <c r="E470" s="178">
        <v>2462.3126748458299</v>
      </c>
      <c r="F470" s="179">
        <v>92.534166666666593</v>
      </c>
      <c r="H470" s="178">
        <v>2190.5812083333299</v>
      </c>
      <c r="I470" s="179">
        <v>56.2558333333333</v>
      </c>
    </row>
    <row r="471" spans="1:9">
      <c r="A471" s="176">
        <v>2238.6494166666598</v>
      </c>
      <c r="B471" s="177">
        <v>44.347499999999997</v>
      </c>
      <c r="E471" s="176">
        <v>2597.9697656916601</v>
      </c>
      <c r="F471" s="177">
        <v>90.468333333333305</v>
      </c>
      <c r="H471" s="176">
        <v>2238.6494166666598</v>
      </c>
      <c r="I471" s="177">
        <v>44.347499999999997</v>
      </c>
    </row>
    <row r="472" spans="1:9">
      <c r="A472" s="178">
        <v>2101.758875</v>
      </c>
      <c r="B472" s="179">
        <v>60.957083333333301</v>
      </c>
      <c r="E472" s="178">
        <v>2343.0126144708302</v>
      </c>
      <c r="F472" s="179">
        <v>94.832499999999996</v>
      </c>
      <c r="H472" s="178">
        <v>2101.758875</v>
      </c>
      <c r="I472" s="179">
        <v>60.957083333333301</v>
      </c>
    </row>
    <row r="473" spans="1:9">
      <c r="A473" s="176">
        <v>1744.8411249999899</v>
      </c>
      <c r="B473" s="177">
        <v>46.731666666666598</v>
      </c>
      <c r="E473" s="176">
        <v>1935.67293994999</v>
      </c>
      <c r="F473" s="177">
        <v>95.144999999999996</v>
      </c>
      <c r="H473" s="176">
        <v>1744.8411249999899</v>
      </c>
      <c r="I473" s="177">
        <v>46.731666666666598</v>
      </c>
    </row>
    <row r="474" spans="1:9">
      <c r="A474" s="178">
        <v>1955.6636249999999</v>
      </c>
      <c r="B474" s="179">
        <v>56.807083333333303</v>
      </c>
      <c r="E474" s="178">
        <v>2169.6442316708199</v>
      </c>
      <c r="F474" s="179">
        <v>93.267499999999998</v>
      </c>
      <c r="H474" s="178">
        <v>1955.6636249999999</v>
      </c>
      <c r="I474" s="179">
        <v>56.807083333333303</v>
      </c>
    </row>
    <row r="475" spans="1:9">
      <c r="A475" s="176">
        <v>1709.34116666666</v>
      </c>
      <c r="B475" s="177">
        <v>41.453333333333298</v>
      </c>
      <c r="E475" s="176">
        <v>1945.7263270999899</v>
      </c>
      <c r="F475" s="177">
        <v>94.013333333333307</v>
      </c>
      <c r="H475" s="176">
        <v>1709.34116666666</v>
      </c>
      <c r="I475" s="177">
        <v>41.453333333333298</v>
      </c>
    </row>
    <row r="476" spans="1:9">
      <c r="A476" s="178">
        <v>2090.6051666666599</v>
      </c>
      <c r="B476" s="179">
        <v>56.362916666666599</v>
      </c>
      <c r="E476" s="178">
        <v>2415.7238709749899</v>
      </c>
      <c r="F476" s="179">
        <v>95.63</v>
      </c>
      <c r="H476" s="178">
        <v>2090.6051666666599</v>
      </c>
      <c r="I476" s="179">
        <v>56.362916666666599</v>
      </c>
    </row>
    <row r="477" spans="1:9">
      <c r="A477" s="176">
        <v>1930.23291666666</v>
      </c>
      <c r="B477" s="177">
        <v>44.294999999999902</v>
      </c>
      <c r="E477" s="176">
        <v>2155.8468403083298</v>
      </c>
      <c r="F477" s="177">
        <v>92.195833333333297</v>
      </c>
      <c r="H477" s="176">
        <v>1930.23291666666</v>
      </c>
      <c r="I477" s="177">
        <v>44.294999999999902</v>
      </c>
    </row>
    <row r="478" spans="1:9">
      <c r="A478" s="178">
        <v>2252.1495416666598</v>
      </c>
      <c r="B478" s="179">
        <v>56.652083333333302</v>
      </c>
      <c r="E478" s="178">
        <v>2488.4190322208301</v>
      </c>
      <c r="F478" s="179">
        <v>91.516666666666595</v>
      </c>
      <c r="H478" s="178">
        <v>2252.1495416666598</v>
      </c>
      <c r="I478" s="179">
        <v>56.652083333333302</v>
      </c>
    </row>
    <row r="479" spans="1:9">
      <c r="A479" s="176">
        <v>2025.5564999999999</v>
      </c>
      <c r="B479" s="177">
        <v>54.389583333333299</v>
      </c>
      <c r="E479" s="176">
        <v>2225.5085196499999</v>
      </c>
      <c r="F479" s="177">
        <v>94.718333333333305</v>
      </c>
      <c r="H479" s="176">
        <v>2025.5564999999999</v>
      </c>
      <c r="I479" s="177">
        <v>54.389583333333299</v>
      </c>
    </row>
    <row r="480" spans="1:9">
      <c r="A480" s="178">
        <v>2431.169875</v>
      </c>
      <c r="B480" s="179">
        <v>79.165416666666601</v>
      </c>
      <c r="E480" s="178">
        <v>2729.62043478749</v>
      </c>
      <c r="F480" s="179">
        <v>93.7083333333333</v>
      </c>
      <c r="H480" s="178">
        <v>2431.169875</v>
      </c>
      <c r="I480" s="179">
        <v>79.165416666666601</v>
      </c>
    </row>
    <row r="481" spans="1:9">
      <c r="A481" s="176">
        <v>1985.1439583333299</v>
      </c>
      <c r="B481" s="177">
        <v>54.53875</v>
      </c>
      <c r="E481" s="176">
        <v>2310.9775189749898</v>
      </c>
      <c r="F481" s="177">
        <v>88.927499999999995</v>
      </c>
      <c r="H481" s="176">
        <v>1985.1439583333299</v>
      </c>
      <c r="I481" s="177">
        <v>54.53875</v>
      </c>
    </row>
    <row r="482" spans="1:9">
      <c r="A482" s="178">
        <v>2232.0480416666601</v>
      </c>
      <c r="B482" s="179">
        <v>56.990833333333299</v>
      </c>
      <c r="E482" s="178">
        <v>2549.6945594041599</v>
      </c>
      <c r="F482" s="179">
        <v>92.028333333333293</v>
      </c>
      <c r="H482" s="178">
        <v>2232.0480416666601</v>
      </c>
      <c r="I482" s="179">
        <v>56.990833333333299</v>
      </c>
    </row>
    <row r="483" spans="1:9">
      <c r="A483" s="176">
        <v>2000.4889166666601</v>
      </c>
      <c r="B483" s="177">
        <v>46.333750000000002</v>
      </c>
      <c r="E483" s="176">
        <v>2250.2431120541601</v>
      </c>
      <c r="F483" s="177">
        <v>93.161666666666605</v>
      </c>
      <c r="H483" s="176">
        <v>2000.4889166666601</v>
      </c>
      <c r="I483" s="177">
        <v>46.333750000000002</v>
      </c>
    </row>
    <row r="484" spans="1:9">
      <c r="A484" s="178">
        <v>2244.6094583333302</v>
      </c>
      <c r="B484" s="179">
        <v>59.141666666666602</v>
      </c>
      <c r="E484" s="178">
        <v>2474.0586088999898</v>
      </c>
      <c r="F484" s="179">
        <v>94.2766666666666</v>
      </c>
      <c r="H484" s="178">
        <v>2244.6094583333302</v>
      </c>
      <c r="I484" s="179">
        <v>59.141666666666602</v>
      </c>
    </row>
    <row r="485" spans="1:9">
      <c r="A485" s="176">
        <v>1956.4982499999901</v>
      </c>
      <c r="B485" s="177">
        <v>39.871666666666599</v>
      </c>
      <c r="E485" s="176">
        <v>2181.92416806249</v>
      </c>
      <c r="F485" s="177">
        <v>89.2083333333333</v>
      </c>
      <c r="H485" s="176">
        <v>1956.4982499999901</v>
      </c>
      <c r="I485" s="177">
        <v>39.871666666666599</v>
      </c>
    </row>
    <row r="486" spans="1:9">
      <c r="A486" s="178">
        <v>2234.6941666666598</v>
      </c>
      <c r="B486" s="179">
        <v>42.424166666666601</v>
      </c>
      <c r="E486" s="178">
        <v>2459.62038521249</v>
      </c>
      <c r="F486" s="179">
        <v>94.743333333333297</v>
      </c>
      <c r="H486" s="178">
        <v>2234.6941666666598</v>
      </c>
      <c r="I486" s="179">
        <v>42.424166666666601</v>
      </c>
    </row>
    <row r="487" spans="1:9">
      <c r="A487" s="176">
        <v>1764.0211666666601</v>
      </c>
      <c r="B487" s="177">
        <v>31.869166666666601</v>
      </c>
      <c r="E487" s="176">
        <v>2001.1209491583299</v>
      </c>
      <c r="F487" s="177">
        <v>89.875833333333304</v>
      </c>
      <c r="H487" s="176">
        <v>1764.0211666666601</v>
      </c>
      <c r="I487" s="177">
        <v>31.869166666666601</v>
      </c>
    </row>
    <row r="488" spans="1:9">
      <c r="A488" s="178">
        <v>1984.9037083333301</v>
      </c>
      <c r="B488" s="179">
        <v>51.942083333333301</v>
      </c>
      <c r="E488" s="178">
        <v>2264.75547124166</v>
      </c>
      <c r="F488" s="179">
        <v>90.906666666666595</v>
      </c>
      <c r="H488" s="178">
        <v>1984.9037083333301</v>
      </c>
      <c r="I488" s="179">
        <v>51.942083333333301</v>
      </c>
    </row>
    <row r="489" spans="1:9">
      <c r="A489" s="176">
        <v>2259.3434166666598</v>
      </c>
      <c r="B489" s="177">
        <v>71.976583333333295</v>
      </c>
      <c r="E489" s="176">
        <v>1921.8538409166599</v>
      </c>
      <c r="F489" s="177">
        <v>94.0058333333333</v>
      </c>
      <c r="H489" s="176">
        <v>2259.3434166666598</v>
      </c>
      <c r="I489" s="177">
        <v>71.976583333333295</v>
      </c>
    </row>
    <row r="490" spans="1:9">
      <c r="A490" s="178">
        <v>2360.6292916666598</v>
      </c>
      <c r="B490" s="179">
        <v>55.570500000000003</v>
      </c>
      <c r="E490" s="178">
        <v>2338.8713482916601</v>
      </c>
      <c r="F490" s="179">
        <v>92.414166666666603</v>
      </c>
      <c r="H490" s="178">
        <v>2360.6292916666598</v>
      </c>
      <c r="I490" s="179">
        <v>55.570500000000003</v>
      </c>
    </row>
    <row r="491" spans="1:9">
      <c r="A491" s="176">
        <v>1846.40777272727</v>
      </c>
      <c r="B491" s="177">
        <v>35.178818181818102</v>
      </c>
      <c r="E491" s="176">
        <v>2248.2096055541601</v>
      </c>
      <c r="F491" s="177">
        <v>92.831666666666607</v>
      </c>
      <c r="H491" s="176">
        <v>1846.40777272727</v>
      </c>
      <c r="I491" s="177">
        <v>35.178818181818102</v>
      </c>
    </row>
    <row r="492" spans="1:9">
      <c r="A492" s="178">
        <v>2621.3647499999902</v>
      </c>
      <c r="B492" s="179">
        <v>82.808583333333303</v>
      </c>
      <c r="E492" s="178">
        <v>2430.7613596208298</v>
      </c>
      <c r="F492" s="179">
        <v>92.375</v>
      </c>
      <c r="H492" s="178">
        <v>2621.3647499999902</v>
      </c>
      <c r="I492" s="179">
        <v>82.808583333333303</v>
      </c>
    </row>
    <row r="493" spans="1:9">
      <c r="A493" s="176">
        <v>1922.99563636363</v>
      </c>
      <c r="B493" s="177">
        <v>44.022727272727202</v>
      </c>
      <c r="E493" s="176">
        <v>2143.8002868999902</v>
      </c>
      <c r="F493" s="177">
        <v>89.369166666666601</v>
      </c>
      <c r="H493" s="176">
        <v>1922.99563636363</v>
      </c>
      <c r="I493" s="177">
        <v>44.022727272727202</v>
      </c>
    </row>
    <row r="494" spans="1:9">
      <c r="A494" s="178">
        <v>2474.1590833333298</v>
      </c>
      <c r="B494" s="179">
        <v>80.227000000000004</v>
      </c>
      <c r="E494" s="178">
        <v>2488.10847363333</v>
      </c>
      <c r="F494" s="179">
        <v>93.370833333333294</v>
      </c>
      <c r="H494" s="178">
        <v>2474.1590833333298</v>
      </c>
      <c r="I494" s="179">
        <v>80.227000000000004</v>
      </c>
    </row>
    <row r="495" spans="1:9">
      <c r="A495" s="176">
        <v>2056.328</v>
      </c>
      <c r="B495" s="177">
        <v>55.7558333333333</v>
      </c>
      <c r="E495" s="176">
        <v>2079.2519090791602</v>
      </c>
      <c r="F495" s="177">
        <v>91.319166666666604</v>
      </c>
      <c r="H495" s="176">
        <v>2056.328</v>
      </c>
      <c r="I495" s="177">
        <v>55.7558333333333</v>
      </c>
    </row>
    <row r="496" spans="1:9">
      <c r="A496" s="178">
        <v>2567.8376250000001</v>
      </c>
      <c r="B496" s="179">
        <v>62.750833333333297</v>
      </c>
      <c r="E496" s="178">
        <v>2292.28191523333</v>
      </c>
      <c r="F496" s="179">
        <v>91.633333333333297</v>
      </c>
      <c r="H496" s="178">
        <v>2567.8376250000001</v>
      </c>
      <c r="I496" s="179">
        <v>62.750833333333297</v>
      </c>
    </row>
    <row r="497" spans="1:9">
      <c r="A497" s="176">
        <v>2030.3805833333299</v>
      </c>
      <c r="B497" s="177">
        <v>33.043333333333301</v>
      </c>
      <c r="E497" s="176">
        <v>2187.0871952124999</v>
      </c>
      <c r="F497" s="177">
        <v>93.654166666666598</v>
      </c>
      <c r="H497" s="176">
        <v>2030.3805833333299</v>
      </c>
      <c r="I497" s="177">
        <v>33.043333333333301</v>
      </c>
    </row>
    <row r="498" spans="1:9">
      <c r="A498" s="178">
        <v>2019.70716666666</v>
      </c>
      <c r="B498" s="179">
        <v>37.844583333333297</v>
      </c>
      <c r="E498" s="178">
        <v>2578.1538939624902</v>
      </c>
      <c r="F498" s="179">
        <v>93.094999999999899</v>
      </c>
      <c r="H498" s="178">
        <v>2019.70716666666</v>
      </c>
      <c r="I498" s="179">
        <v>37.844583333333297</v>
      </c>
    </row>
    <row r="499" spans="1:9">
      <c r="A499" s="176">
        <v>1680.81474999999</v>
      </c>
      <c r="B499" s="177">
        <v>47.879999999999903</v>
      </c>
      <c r="E499" s="176">
        <v>2073.3774350125</v>
      </c>
      <c r="F499" s="177">
        <v>93.775000000000006</v>
      </c>
      <c r="H499" s="176">
        <v>1680.81474999999</v>
      </c>
      <c r="I499" s="177">
        <v>47.879999999999903</v>
      </c>
    </row>
    <row r="500" spans="1:9">
      <c r="A500" s="178">
        <v>2067.74695833333</v>
      </c>
      <c r="B500" s="179">
        <v>50.42</v>
      </c>
      <c r="E500" s="178">
        <v>2368.6728615124898</v>
      </c>
      <c r="F500" s="179">
        <v>88.952500000000001</v>
      </c>
      <c r="H500" s="178">
        <v>2067.74695833333</v>
      </c>
      <c r="I500" s="179">
        <v>50.42</v>
      </c>
    </row>
    <row r="501" spans="1:9">
      <c r="A501" s="176">
        <v>2076.187375</v>
      </c>
      <c r="B501" s="177">
        <v>47.507083333333298</v>
      </c>
      <c r="E501" s="176">
        <v>2047.0225873166601</v>
      </c>
      <c r="F501" s="177">
        <v>92.994166666666601</v>
      </c>
      <c r="H501" s="176">
        <v>2076.187375</v>
      </c>
      <c r="I501" s="177">
        <v>47.507083333333298</v>
      </c>
    </row>
    <row r="502" spans="1:9">
      <c r="A502" s="178">
        <v>2497.8737916666601</v>
      </c>
      <c r="B502" s="179">
        <v>74.433333333333294</v>
      </c>
      <c r="E502" s="178">
        <v>2192.4860586999898</v>
      </c>
      <c r="F502" s="179">
        <v>97.970833333333303</v>
      </c>
      <c r="H502" s="178">
        <v>2497.8737916666601</v>
      </c>
      <c r="I502" s="179">
        <v>74.433333333333294</v>
      </c>
    </row>
    <row r="503" spans="1:9">
      <c r="A503" s="176">
        <v>1934.8973333333299</v>
      </c>
      <c r="B503" s="177">
        <v>72.467083333333306</v>
      </c>
      <c r="E503" s="176">
        <v>1873.06487834583</v>
      </c>
      <c r="F503" s="177">
        <v>92.363333333333301</v>
      </c>
      <c r="H503" s="176">
        <v>1934.8973333333299</v>
      </c>
      <c r="I503" s="177">
        <v>72.467083333333306</v>
      </c>
    </row>
    <row r="504" spans="1:9">
      <c r="A504" s="178">
        <v>2169.9367916666602</v>
      </c>
      <c r="B504" s="179">
        <v>77.196250000000006</v>
      </c>
      <c r="E504" s="178">
        <v>2222.5540251458301</v>
      </c>
      <c r="F504" s="179">
        <v>93.679166666666603</v>
      </c>
      <c r="H504" s="178">
        <v>2169.9367916666602</v>
      </c>
      <c r="I504" s="179">
        <v>77.196250000000006</v>
      </c>
    </row>
    <row r="505" spans="1:9">
      <c r="A505" s="176">
        <v>1909.34512499999</v>
      </c>
      <c r="B505" s="177">
        <v>52.41</v>
      </c>
      <c r="E505" s="176">
        <v>2121.8563898791599</v>
      </c>
      <c r="F505" s="177">
        <v>92.120833333333294</v>
      </c>
      <c r="H505" s="176">
        <v>1909.34512499999</v>
      </c>
      <c r="I505" s="177">
        <v>52.41</v>
      </c>
    </row>
    <row r="506" spans="1:9">
      <c r="A506" s="178">
        <v>2149.7494166666602</v>
      </c>
      <c r="B506" s="179">
        <v>73.879999999999896</v>
      </c>
      <c r="E506" s="178">
        <v>2453.3169167750002</v>
      </c>
      <c r="F506" s="179">
        <v>95.302499999999995</v>
      </c>
      <c r="H506" s="178">
        <v>2149.7494166666602</v>
      </c>
      <c r="I506" s="179">
        <v>73.879999999999896</v>
      </c>
    </row>
    <row r="507" spans="1:9">
      <c r="A507" s="176">
        <v>1873.6608333333299</v>
      </c>
      <c r="B507" s="177">
        <v>62.469166666666602</v>
      </c>
      <c r="E507" s="176">
        <v>2205.2623963208298</v>
      </c>
      <c r="F507" s="177">
        <v>90.0416666666666</v>
      </c>
      <c r="H507" s="176">
        <v>1873.6608333333299</v>
      </c>
      <c r="I507" s="177">
        <v>62.469166666666602</v>
      </c>
    </row>
    <row r="508" spans="1:9">
      <c r="A508" s="178">
        <v>2116.88016666666</v>
      </c>
      <c r="B508" s="179">
        <v>70.363333333333301</v>
      </c>
      <c r="E508" s="178">
        <v>2507.6118844083298</v>
      </c>
      <c r="F508" s="179">
        <v>92.947499999999906</v>
      </c>
      <c r="H508" s="178">
        <v>2116.88016666666</v>
      </c>
      <c r="I508" s="179">
        <v>70.363333333333301</v>
      </c>
    </row>
    <row r="509" spans="1:9">
      <c r="A509" s="176">
        <v>1699.7154166666601</v>
      </c>
      <c r="B509" s="177">
        <v>48.371249999999897</v>
      </c>
      <c r="E509" s="176">
        <v>2188.4652711458298</v>
      </c>
      <c r="F509" s="177">
        <v>94.227500000000006</v>
      </c>
      <c r="H509" s="176">
        <v>1699.7154166666601</v>
      </c>
      <c r="I509" s="177">
        <v>48.371249999999897</v>
      </c>
    </row>
    <row r="510" spans="1:9">
      <c r="A510" s="178">
        <v>2109.2648749999998</v>
      </c>
      <c r="B510" s="179">
        <v>88.029583333333306</v>
      </c>
      <c r="E510" s="178">
        <v>2584.44164734999</v>
      </c>
      <c r="F510" s="179">
        <v>94.241666666666603</v>
      </c>
      <c r="H510" s="178">
        <v>2109.2648749999998</v>
      </c>
      <c r="I510" s="179">
        <v>88.029583333333306</v>
      </c>
    </row>
    <row r="511" spans="1:9">
      <c r="A511" s="176">
        <v>1848.3395416666599</v>
      </c>
      <c r="B511" s="177">
        <v>51.335833333333298</v>
      </c>
      <c r="E511" s="176">
        <v>2158.9195386124902</v>
      </c>
      <c r="F511" s="177">
        <v>91.0266666666666</v>
      </c>
      <c r="H511" s="176">
        <v>1848.3395416666599</v>
      </c>
      <c r="I511" s="177">
        <v>51.335833333333298</v>
      </c>
    </row>
    <row r="512" spans="1:9">
      <c r="A512" s="178">
        <v>2107.09733333333</v>
      </c>
      <c r="B512" s="179">
        <v>65.329583333333304</v>
      </c>
      <c r="E512" s="178">
        <v>2390.7399585374901</v>
      </c>
      <c r="F512" s="179">
        <v>92.328333333333305</v>
      </c>
      <c r="H512" s="178">
        <v>2107.09733333333</v>
      </c>
      <c r="I512" s="179">
        <v>65.329583333333304</v>
      </c>
    </row>
    <row r="513" spans="1:9">
      <c r="A513" s="176">
        <v>2006.9661249999999</v>
      </c>
      <c r="B513" s="177">
        <v>53.769999999999897</v>
      </c>
      <c r="E513" s="176">
        <v>2250.0891999208302</v>
      </c>
      <c r="F513" s="177">
        <v>97.080833333333302</v>
      </c>
      <c r="H513" s="176">
        <v>2006.9661249999999</v>
      </c>
      <c r="I513" s="177">
        <v>53.769999999999897</v>
      </c>
    </row>
    <row r="514" spans="1:9">
      <c r="A514" s="178">
        <v>2248.7629999999999</v>
      </c>
      <c r="B514" s="179">
        <v>63.956999999999901</v>
      </c>
      <c r="E514" s="178">
        <v>2573.5470409049899</v>
      </c>
      <c r="F514" s="179">
        <v>93.259999999999906</v>
      </c>
      <c r="H514" s="178">
        <v>2248.7629999999999</v>
      </c>
      <c r="I514" s="179">
        <v>63.956999999999901</v>
      </c>
    </row>
    <row r="515" spans="1:9">
      <c r="A515" s="176">
        <v>1784.0219999999999</v>
      </c>
      <c r="B515" s="177">
        <v>51.338749999999997</v>
      </c>
      <c r="E515" s="176">
        <v>1949.9912697541599</v>
      </c>
      <c r="F515" s="177">
        <v>92.435833333333306</v>
      </c>
      <c r="H515" s="176">
        <v>1784.0219999999999</v>
      </c>
      <c r="I515" s="177">
        <v>51.338749999999997</v>
      </c>
    </row>
    <row r="516" spans="1:9">
      <c r="A516" s="178">
        <v>2240.7224999999999</v>
      </c>
      <c r="B516" s="179">
        <v>54.9345833333333</v>
      </c>
      <c r="E516" s="178">
        <v>2521.4858069583302</v>
      </c>
      <c r="F516" s="179">
        <v>91.976666666666603</v>
      </c>
      <c r="H516" s="178">
        <v>2240.7224999999999</v>
      </c>
      <c r="I516" s="179">
        <v>54.9345833333333</v>
      </c>
    </row>
    <row r="517" spans="1:9">
      <c r="A517" s="176">
        <v>1836.4853333333299</v>
      </c>
      <c r="B517" s="177">
        <v>34.522500000000001</v>
      </c>
      <c r="E517" s="176">
        <v>2023.5993877916601</v>
      </c>
      <c r="F517" s="177">
        <v>92.086666666666602</v>
      </c>
      <c r="H517" s="176">
        <v>1836.4853333333299</v>
      </c>
      <c r="I517" s="177">
        <v>34.522500000000001</v>
      </c>
    </row>
    <row r="518" spans="1:9">
      <c r="A518" s="178">
        <v>2042.4563333333299</v>
      </c>
      <c r="B518" s="179">
        <v>54.936250000000001</v>
      </c>
      <c r="E518" s="178">
        <v>2372.4070769416599</v>
      </c>
      <c r="F518" s="179">
        <v>92.968333333333305</v>
      </c>
      <c r="H518" s="178">
        <v>2042.4563333333299</v>
      </c>
      <c r="I518" s="179">
        <v>54.936250000000001</v>
      </c>
    </row>
    <row r="519" spans="1:9">
      <c r="A519" s="176">
        <v>2023.1317916666601</v>
      </c>
      <c r="B519" s="177">
        <v>51.0729166666666</v>
      </c>
      <c r="E519" s="176">
        <v>2288.5283720166599</v>
      </c>
      <c r="F519" s="177">
        <v>96.536666666666605</v>
      </c>
      <c r="H519" s="176">
        <v>2023.1317916666601</v>
      </c>
      <c r="I519" s="177">
        <v>51.0729166666666</v>
      </c>
    </row>
    <row r="520" spans="1:9">
      <c r="A520" s="178">
        <v>2365.6989999999901</v>
      </c>
      <c r="B520" s="179">
        <v>52.2945833333333</v>
      </c>
      <c r="E520" s="178">
        <v>2750.9170458041599</v>
      </c>
      <c r="F520" s="179">
        <v>94.171666666666596</v>
      </c>
      <c r="H520" s="178">
        <v>2365.6989999999901</v>
      </c>
      <c r="I520" s="179">
        <v>52.2945833333333</v>
      </c>
    </row>
    <row r="521" spans="1:9">
      <c r="A521" s="176">
        <v>2014.6587499999901</v>
      </c>
      <c r="B521" s="177">
        <v>44.726666666666603</v>
      </c>
      <c r="E521" s="176">
        <v>2395.3668768041598</v>
      </c>
      <c r="F521" s="177">
        <v>94.457499999999996</v>
      </c>
      <c r="H521" s="176">
        <v>2014.6587499999901</v>
      </c>
      <c r="I521" s="177">
        <v>44.726666666666603</v>
      </c>
    </row>
    <row r="522" spans="1:9">
      <c r="A522" s="178">
        <v>2307.1498749999901</v>
      </c>
      <c r="B522" s="179">
        <v>77.517499999999998</v>
      </c>
      <c r="E522" s="178">
        <v>2506.8038927499902</v>
      </c>
      <c r="F522" s="179">
        <v>93.327499999999901</v>
      </c>
      <c r="H522" s="178">
        <v>2307.1498749999901</v>
      </c>
      <c r="I522" s="179">
        <v>77.517499999999998</v>
      </c>
    </row>
    <row r="523" spans="1:9">
      <c r="A523" s="176">
        <v>2004.1671249999999</v>
      </c>
      <c r="B523" s="177">
        <v>49.554583333333298</v>
      </c>
      <c r="E523" s="176">
        <v>2280.4726940291598</v>
      </c>
      <c r="F523" s="177">
        <v>96.022499999999994</v>
      </c>
      <c r="H523" s="176">
        <v>2004.1671249999999</v>
      </c>
      <c r="I523" s="177">
        <v>49.554583333333298</v>
      </c>
    </row>
    <row r="524" spans="1:9">
      <c r="A524" s="178">
        <v>2271.43324999999</v>
      </c>
      <c r="B524" s="179">
        <v>52.442916666666598</v>
      </c>
      <c r="E524" s="178">
        <v>2566.9448365708299</v>
      </c>
      <c r="F524" s="179">
        <v>94.177499999999995</v>
      </c>
      <c r="H524" s="178">
        <v>2271.43324999999</v>
      </c>
      <c r="I524" s="179">
        <v>52.442916666666598</v>
      </c>
    </row>
    <row r="525" spans="1:9">
      <c r="A525" s="176">
        <v>1920.9021250000001</v>
      </c>
      <c r="B525" s="177">
        <v>49.8287499999999</v>
      </c>
      <c r="E525" s="176">
        <v>2116.5523292124899</v>
      </c>
      <c r="F525" s="177">
        <v>93.3125</v>
      </c>
      <c r="H525" s="176">
        <v>1920.9021250000001</v>
      </c>
      <c r="I525" s="177">
        <v>49.8287499999999</v>
      </c>
    </row>
    <row r="526" spans="1:9">
      <c r="A526" s="178">
        <v>2218.1039999999998</v>
      </c>
      <c r="B526" s="179">
        <v>67.549583333333302</v>
      </c>
      <c r="E526" s="178">
        <v>2461.1738193708302</v>
      </c>
      <c r="F526" s="179">
        <v>92.627499999999998</v>
      </c>
      <c r="H526" s="178">
        <v>2218.1039999999998</v>
      </c>
      <c r="I526" s="179">
        <v>67.549583333333302</v>
      </c>
    </row>
    <row r="527" spans="1:9">
      <c r="A527" s="176">
        <v>1970.1035833333301</v>
      </c>
      <c r="B527" s="177">
        <v>48.207500000000003</v>
      </c>
      <c r="E527" s="176">
        <v>2288.29357438332</v>
      </c>
      <c r="F527" s="177">
        <v>93.024166666666602</v>
      </c>
      <c r="H527" s="176">
        <v>1970.1035833333301</v>
      </c>
      <c r="I527" s="177">
        <v>48.207500000000003</v>
      </c>
    </row>
    <row r="528" spans="1:9">
      <c r="A528" s="178">
        <v>2213.6470416666598</v>
      </c>
      <c r="B528" s="179">
        <v>46.808749999999897</v>
      </c>
      <c r="E528" s="178">
        <v>2493.1580491749901</v>
      </c>
      <c r="F528" s="179">
        <v>92.092500000000001</v>
      </c>
      <c r="H528" s="178">
        <v>2213.6470416666598</v>
      </c>
      <c r="I528" s="179">
        <v>46.808749999999897</v>
      </c>
    </row>
    <row r="529" spans="1:9">
      <c r="A529" s="176">
        <v>1732.7019583333299</v>
      </c>
      <c r="B529" s="177">
        <v>45.873750000000001</v>
      </c>
      <c r="E529" s="176">
        <v>1997.42899145416</v>
      </c>
      <c r="F529" s="177">
        <v>92.263333333333307</v>
      </c>
      <c r="H529" s="176">
        <v>1732.7019583333299</v>
      </c>
      <c r="I529" s="177">
        <v>45.873750000000001</v>
      </c>
    </row>
    <row r="530" spans="1:9">
      <c r="A530" s="178">
        <v>1933.2025000000001</v>
      </c>
      <c r="B530" s="179">
        <v>47.7245833333333</v>
      </c>
      <c r="E530" s="178">
        <v>2123.2153123916601</v>
      </c>
      <c r="F530" s="179">
        <v>93.793333333333294</v>
      </c>
      <c r="H530" s="178">
        <v>1933.2025000000001</v>
      </c>
      <c r="I530" s="179">
        <v>47.7245833333333</v>
      </c>
    </row>
    <row r="531" spans="1:9">
      <c r="A531" s="176">
        <v>1784.0386999999901</v>
      </c>
      <c r="B531" s="177">
        <v>28.845999999999901</v>
      </c>
      <c r="E531" s="176">
        <v>1959.9531131199999</v>
      </c>
      <c r="F531" s="177">
        <v>92.381999999999906</v>
      </c>
      <c r="H531" s="176">
        <v>1784.0386999999901</v>
      </c>
      <c r="I531" s="177">
        <v>28.845999999999901</v>
      </c>
    </row>
    <row r="532" spans="1:9">
      <c r="A532" s="178">
        <v>2104.9902499999998</v>
      </c>
      <c r="B532" s="179">
        <v>60.244583333333303</v>
      </c>
      <c r="E532" s="178">
        <v>2364.44915055416</v>
      </c>
      <c r="F532" s="179">
        <v>92.907499999999999</v>
      </c>
      <c r="H532" s="178">
        <v>2104.9902499999998</v>
      </c>
      <c r="I532" s="179">
        <v>60.244583333333303</v>
      </c>
    </row>
    <row r="533" spans="1:9">
      <c r="A533" s="176">
        <v>1969.7938125000001</v>
      </c>
      <c r="B533" s="177">
        <v>36.316249999999997</v>
      </c>
      <c r="E533" s="176">
        <v>2248.0190105124898</v>
      </c>
      <c r="F533" s="177">
        <v>93.206249999999997</v>
      </c>
      <c r="H533" s="176">
        <v>1969.7938125000001</v>
      </c>
      <c r="I533" s="177">
        <v>36.316249999999997</v>
      </c>
    </row>
    <row r="534" spans="1:9">
      <c r="A534" s="178">
        <v>2124.48358333333</v>
      </c>
      <c r="B534" s="179">
        <v>44.537499999999902</v>
      </c>
      <c r="E534" s="178">
        <v>2449.8866331333302</v>
      </c>
      <c r="F534" s="179">
        <v>97.012499999999903</v>
      </c>
      <c r="H534" s="178">
        <v>2124.48358333333</v>
      </c>
      <c r="I534" s="179">
        <v>44.537499999999902</v>
      </c>
    </row>
    <row r="535" spans="1:9">
      <c r="A535" s="176">
        <v>1837.43941666666</v>
      </c>
      <c r="B535" s="177">
        <v>34.553333333333299</v>
      </c>
      <c r="E535" s="176">
        <v>2096.2388598541602</v>
      </c>
      <c r="F535" s="177">
        <v>89.178333333333299</v>
      </c>
      <c r="H535" s="176">
        <v>1837.43941666666</v>
      </c>
      <c r="I535" s="177">
        <v>34.553333333333299</v>
      </c>
    </row>
    <row r="536" spans="1:9">
      <c r="A536" s="178">
        <v>2198.0576249999999</v>
      </c>
      <c r="B536" s="179">
        <v>53.402499999999897</v>
      </c>
      <c r="E536" s="178">
        <v>2440.3553028374899</v>
      </c>
      <c r="F536" s="179">
        <v>90.419166666666598</v>
      </c>
      <c r="H536" s="178">
        <v>2198.0576249999999</v>
      </c>
      <c r="I536" s="179">
        <v>53.402499999999897</v>
      </c>
    </row>
    <row r="537" spans="1:9">
      <c r="A537" s="176">
        <v>1935.0042083333301</v>
      </c>
      <c r="B537" s="177">
        <v>50.355833333333301</v>
      </c>
      <c r="E537" s="176">
        <v>2174.9172505541601</v>
      </c>
      <c r="F537" s="177">
        <v>95.5891666666666</v>
      </c>
      <c r="H537" s="176">
        <v>1935.0042083333301</v>
      </c>
      <c r="I537" s="177">
        <v>50.355833333333301</v>
      </c>
    </row>
    <row r="538" spans="1:9">
      <c r="A538" s="178">
        <v>2156.9343749999998</v>
      </c>
      <c r="B538" s="179">
        <v>59.463749999999997</v>
      </c>
      <c r="E538" s="178">
        <v>2413.5105322916602</v>
      </c>
      <c r="F538" s="179">
        <v>97.796666666666596</v>
      </c>
      <c r="H538" s="178">
        <v>2156.9343749999998</v>
      </c>
      <c r="I538" s="179">
        <v>59.463749999999997</v>
      </c>
    </row>
    <row r="539" spans="1:9">
      <c r="A539" s="176">
        <v>1926.1875</v>
      </c>
      <c r="B539" s="177">
        <v>50.248333333333299</v>
      </c>
      <c r="E539" s="176">
        <v>2185.6362948291599</v>
      </c>
      <c r="F539" s="177">
        <v>93.211666666666602</v>
      </c>
      <c r="H539" s="176">
        <v>1926.1875</v>
      </c>
      <c r="I539" s="177">
        <v>50.248333333333299</v>
      </c>
    </row>
    <row r="540" spans="1:9">
      <c r="A540" s="178">
        <v>2214.9516250000001</v>
      </c>
      <c r="B540" s="179">
        <v>52.935416666666598</v>
      </c>
      <c r="E540" s="178">
        <v>2488.2033734500001</v>
      </c>
      <c r="F540" s="179">
        <v>92.63</v>
      </c>
      <c r="H540" s="178">
        <v>2214.9516250000001</v>
      </c>
      <c r="I540" s="179">
        <v>52.935416666666598</v>
      </c>
    </row>
    <row r="541" spans="1:9">
      <c r="A541" s="176">
        <v>1951.0851250000001</v>
      </c>
      <c r="B541" s="177">
        <v>61.705833333333302</v>
      </c>
      <c r="E541" s="176">
        <v>2231.6066298124902</v>
      </c>
      <c r="F541" s="177">
        <v>93.126666666666594</v>
      </c>
      <c r="H541" s="176">
        <v>1951.0851250000001</v>
      </c>
      <c r="I541" s="177">
        <v>61.705833333333302</v>
      </c>
    </row>
    <row r="542" spans="1:9">
      <c r="A542" s="178">
        <v>2127.3627916666601</v>
      </c>
      <c r="B542" s="179">
        <v>63.655416666666603</v>
      </c>
      <c r="E542" s="178">
        <v>2409.3805057374898</v>
      </c>
      <c r="F542" s="179">
        <v>94.182499999999905</v>
      </c>
      <c r="H542" s="178">
        <v>2127.3627916666601</v>
      </c>
      <c r="I542" s="179">
        <v>63.655416666666603</v>
      </c>
    </row>
    <row r="543" spans="1:9">
      <c r="A543" s="176">
        <v>1725.21108333333</v>
      </c>
      <c r="B543" s="177">
        <v>55.837083333333297</v>
      </c>
      <c r="E543" s="176">
        <v>1921.2692918958301</v>
      </c>
      <c r="F543" s="177">
        <v>92.816666666666606</v>
      </c>
      <c r="H543" s="176">
        <v>1725.21108333333</v>
      </c>
      <c r="I543" s="177">
        <v>55.837083333333297</v>
      </c>
    </row>
    <row r="544" spans="1:9">
      <c r="A544" s="178">
        <v>1899.99741666666</v>
      </c>
      <c r="B544" s="179">
        <v>51.783333333333303</v>
      </c>
      <c r="E544" s="178">
        <v>2087.1779811166598</v>
      </c>
      <c r="F544" s="179">
        <v>89.649166666666602</v>
      </c>
      <c r="H544" s="178">
        <v>1899.99741666666</v>
      </c>
      <c r="I544" s="179">
        <v>51.783333333333303</v>
      </c>
    </row>
    <row r="545" spans="1:9">
      <c r="A545" s="176">
        <v>1602.6900416666599</v>
      </c>
      <c r="B545" s="177">
        <v>51.994999999999997</v>
      </c>
      <c r="E545" s="176">
        <v>1892.1575970958299</v>
      </c>
      <c r="F545" s="177">
        <v>89.694999999999993</v>
      </c>
      <c r="H545" s="176">
        <v>1602.6900416666599</v>
      </c>
      <c r="I545" s="177">
        <v>51.994999999999997</v>
      </c>
    </row>
    <row r="546" spans="1:9">
      <c r="A546" s="178">
        <v>1989.90491666666</v>
      </c>
      <c r="B546" s="179">
        <v>60.637499999999903</v>
      </c>
      <c r="E546" s="178">
        <v>2173.0139887708301</v>
      </c>
      <c r="F546" s="179">
        <v>90.165000000000006</v>
      </c>
      <c r="H546" s="178">
        <v>1989.90491666666</v>
      </c>
      <c r="I546" s="179">
        <v>60.637499999999903</v>
      </c>
    </row>
    <row r="547" spans="1:9">
      <c r="A547" s="176">
        <v>1684.1917083333301</v>
      </c>
      <c r="B547" s="177">
        <v>44.738750000000003</v>
      </c>
      <c r="E547" s="176">
        <v>1895.0546239416601</v>
      </c>
      <c r="F547" s="177">
        <v>92.224999999999994</v>
      </c>
      <c r="H547" s="176">
        <v>1684.1917083333301</v>
      </c>
      <c r="I547" s="177">
        <v>44.738750000000003</v>
      </c>
    </row>
    <row r="548" spans="1:9">
      <c r="A548" s="178">
        <v>1953.3324583333299</v>
      </c>
      <c r="B548" s="179">
        <v>59.0162499999999</v>
      </c>
      <c r="E548" s="178">
        <v>2193.5688543291599</v>
      </c>
      <c r="F548" s="179">
        <v>91.504999999999995</v>
      </c>
      <c r="H548" s="178">
        <v>1953.3324583333299</v>
      </c>
      <c r="I548" s="179">
        <v>59.0162499999999</v>
      </c>
    </row>
    <row r="549" spans="1:9">
      <c r="A549" s="176">
        <v>2007.6444999999901</v>
      </c>
      <c r="B549" s="177">
        <v>41.709600000000002</v>
      </c>
      <c r="E549" s="176">
        <v>2045.4487360916601</v>
      </c>
      <c r="F549" s="177">
        <v>95.185833333333306</v>
      </c>
      <c r="H549" s="176">
        <v>2007.6444999999901</v>
      </c>
      <c r="I549" s="177">
        <v>41.709600000000002</v>
      </c>
    </row>
    <row r="550" spans="1:9">
      <c r="A550" s="178">
        <v>2220.78666666666</v>
      </c>
      <c r="B550" s="179">
        <v>56.280833333333298</v>
      </c>
      <c r="E550" s="178">
        <v>2551.9848045416602</v>
      </c>
      <c r="F550" s="179">
        <v>92.634166666666601</v>
      </c>
      <c r="H550" s="178">
        <v>2220.78666666666</v>
      </c>
      <c r="I550" s="179">
        <v>56.280833333333298</v>
      </c>
    </row>
    <row r="551" spans="1:9">
      <c r="A551" s="176">
        <v>1886.12816666666</v>
      </c>
      <c r="B551" s="177">
        <v>35.242249999999999</v>
      </c>
      <c r="E551" s="176">
        <v>2031.1868413249899</v>
      </c>
      <c r="F551" s="177">
        <v>91.8541666666666</v>
      </c>
      <c r="H551" s="176">
        <v>1886.12816666666</v>
      </c>
      <c r="I551" s="177">
        <v>35.242249999999999</v>
      </c>
    </row>
    <row r="552" spans="1:9">
      <c r="A552" s="178">
        <v>2790.45141666666</v>
      </c>
      <c r="B552" s="179">
        <v>73.400666666666595</v>
      </c>
      <c r="E552" s="178">
        <v>2302.8370136041599</v>
      </c>
      <c r="F552" s="179">
        <v>88.734166666666596</v>
      </c>
      <c r="H552" s="178">
        <v>2790.45141666666</v>
      </c>
      <c r="I552" s="179">
        <v>73.400666666666595</v>
      </c>
    </row>
    <row r="553" spans="1:9">
      <c r="A553" s="176">
        <v>1962.5399583333301</v>
      </c>
      <c r="B553" s="177">
        <v>64.428083333333305</v>
      </c>
      <c r="E553" s="176">
        <v>2265.20051680714</v>
      </c>
      <c r="F553" s="177">
        <v>97.854285714285695</v>
      </c>
      <c r="H553" s="176">
        <v>1962.5399583333301</v>
      </c>
      <c r="I553" s="177">
        <v>64.428083333333305</v>
      </c>
    </row>
    <row r="554" spans="1:9">
      <c r="A554" s="178">
        <v>2332.38454166666</v>
      </c>
      <c r="B554" s="179">
        <v>75.952249999999907</v>
      </c>
      <c r="E554" s="178">
        <v>2274.5985309624898</v>
      </c>
      <c r="F554" s="179">
        <v>90.266666666666595</v>
      </c>
      <c r="H554" s="178">
        <v>2332.38454166666</v>
      </c>
      <c r="I554" s="179">
        <v>75.952249999999907</v>
      </c>
    </row>
    <row r="555" spans="1:9">
      <c r="A555" s="176">
        <v>2132.88175</v>
      </c>
      <c r="B555" s="177">
        <v>53.532083333333297</v>
      </c>
      <c r="E555" s="176">
        <v>2135.9982475583301</v>
      </c>
      <c r="F555" s="177">
        <v>93.316666666666606</v>
      </c>
      <c r="H555" s="176">
        <v>2132.88175</v>
      </c>
      <c r="I555" s="177">
        <v>53.532083333333297</v>
      </c>
    </row>
    <row r="556" spans="1:9">
      <c r="A556" s="178">
        <v>2626.2460416666599</v>
      </c>
      <c r="B556" s="179">
        <v>70.233333333333306</v>
      </c>
      <c r="E556" s="178">
        <v>2375.1063702249899</v>
      </c>
      <c r="F556" s="179">
        <v>91.059166666666599</v>
      </c>
      <c r="H556" s="178">
        <v>2626.2460416666599</v>
      </c>
      <c r="I556" s="179">
        <v>70.233333333333306</v>
      </c>
    </row>
    <row r="557" spans="1:9">
      <c r="A557" s="176">
        <v>2052.8806666666601</v>
      </c>
      <c r="B557" s="177">
        <v>43.792499999999997</v>
      </c>
      <c r="E557" s="176">
        <v>2001.9841070999901</v>
      </c>
      <c r="F557" s="177">
        <v>96.3808333333333</v>
      </c>
      <c r="H557" s="176">
        <v>2052.8806666666601</v>
      </c>
      <c r="I557" s="177">
        <v>43.792499999999997</v>
      </c>
    </row>
    <row r="558" spans="1:9">
      <c r="A558" s="178">
        <v>1989.07779166666</v>
      </c>
      <c r="B558" s="179">
        <v>43.967916666666603</v>
      </c>
      <c r="E558" s="178">
        <v>2222.6508015458298</v>
      </c>
      <c r="F558" s="179">
        <v>94.445833333333297</v>
      </c>
      <c r="H558" s="178">
        <v>1989.07779166666</v>
      </c>
      <c r="I558" s="179">
        <v>43.967916666666603</v>
      </c>
    </row>
    <row r="559" spans="1:9">
      <c r="A559" s="176">
        <v>1942.3025416666601</v>
      </c>
      <c r="B559" s="177">
        <v>51.145000000000003</v>
      </c>
      <c r="E559" s="176">
        <v>1869.44751362083</v>
      </c>
      <c r="F559" s="177">
        <v>89.991666666666603</v>
      </c>
      <c r="H559" s="176">
        <v>1942.3025416666601</v>
      </c>
      <c r="I559" s="177">
        <v>51.145000000000003</v>
      </c>
    </row>
    <row r="560" spans="1:9">
      <c r="A560" s="178">
        <v>2247.8567916666598</v>
      </c>
      <c r="B560" s="179">
        <v>44.225833333333298</v>
      </c>
      <c r="E560" s="178">
        <v>2031.8905010416599</v>
      </c>
      <c r="F560" s="179">
        <v>93.043333333333294</v>
      </c>
      <c r="H560" s="178">
        <v>2247.8567916666598</v>
      </c>
      <c r="I560" s="179">
        <v>44.225833333333298</v>
      </c>
    </row>
    <row r="561" spans="1:9">
      <c r="A561" s="176">
        <v>2029.9478749999901</v>
      </c>
      <c r="B561" s="177">
        <v>62.532499999999999</v>
      </c>
      <c r="E561" s="176">
        <v>2070.8754603000002</v>
      </c>
      <c r="F561" s="177">
        <v>92.8</v>
      </c>
      <c r="H561" s="176">
        <v>2029.9478749999901</v>
      </c>
      <c r="I561" s="177">
        <v>62.532499999999999</v>
      </c>
    </row>
    <row r="562" spans="1:9">
      <c r="A562" s="178">
        <v>2304.0392916666601</v>
      </c>
      <c r="B562" s="179">
        <v>83.460833333333298</v>
      </c>
      <c r="E562" s="178">
        <v>2413.41911486249</v>
      </c>
      <c r="F562" s="179">
        <v>92.62</v>
      </c>
      <c r="H562" s="178">
        <v>2304.0392916666601</v>
      </c>
      <c r="I562" s="179">
        <v>83.460833333333298</v>
      </c>
    </row>
    <row r="563" spans="1:9">
      <c r="A563" s="176">
        <v>1755.5350416666599</v>
      </c>
      <c r="B563" s="177">
        <v>58.622916666666598</v>
      </c>
      <c r="E563" s="176">
        <v>2139.0103975458301</v>
      </c>
      <c r="F563" s="177">
        <v>89.626666666666594</v>
      </c>
      <c r="H563" s="176">
        <v>1755.5350416666599</v>
      </c>
      <c r="I563" s="177">
        <v>58.622916666666598</v>
      </c>
    </row>
    <row r="564" spans="1:9">
      <c r="A564" s="178">
        <v>2048.3871666666601</v>
      </c>
      <c r="B564" s="179">
        <v>66.830833333333302</v>
      </c>
      <c r="E564" s="178">
        <v>2448.6224742749901</v>
      </c>
      <c r="F564" s="179">
        <v>96.4433333333333</v>
      </c>
      <c r="H564" s="178">
        <v>2048.3871666666601</v>
      </c>
      <c r="I564" s="179">
        <v>66.830833333333302</v>
      </c>
    </row>
    <row r="565" spans="1:9">
      <c r="A565" s="176">
        <v>1943.12725</v>
      </c>
      <c r="B565" s="177">
        <v>53.835833333333298</v>
      </c>
      <c r="E565" s="176">
        <v>2178.94914845416</v>
      </c>
      <c r="F565" s="177">
        <v>95.782499999999999</v>
      </c>
      <c r="H565" s="176">
        <v>1943.12725</v>
      </c>
      <c r="I565" s="177">
        <v>53.835833333333298</v>
      </c>
    </row>
    <row r="566" spans="1:9">
      <c r="A566" s="178">
        <v>2243.9492500000001</v>
      </c>
      <c r="B566" s="179">
        <v>68.947500000000005</v>
      </c>
      <c r="E566" s="178">
        <v>2403.7327108333302</v>
      </c>
      <c r="F566" s="179">
        <v>91.242500000000007</v>
      </c>
      <c r="H566" s="178">
        <v>2243.9492500000001</v>
      </c>
      <c r="I566" s="179">
        <v>68.947500000000005</v>
      </c>
    </row>
    <row r="567" spans="1:9">
      <c r="A567" s="176">
        <v>1881.1257083333301</v>
      </c>
      <c r="B567" s="177">
        <v>60.918333333333301</v>
      </c>
      <c r="E567" s="176">
        <v>2120.5494546333298</v>
      </c>
      <c r="F567" s="177">
        <v>94.824999999999903</v>
      </c>
      <c r="H567" s="176">
        <v>1881.1257083333301</v>
      </c>
      <c r="I567" s="177">
        <v>60.918333333333301</v>
      </c>
    </row>
    <row r="568" spans="1:9">
      <c r="A568" s="178">
        <v>2096.1401249999999</v>
      </c>
      <c r="B568" s="179">
        <v>65.825000000000003</v>
      </c>
      <c r="E568" s="178">
        <v>2471.67496623749</v>
      </c>
      <c r="F568" s="179">
        <v>97.902499999999904</v>
      </c>
      <c r="H568" s="178">
        <v>2096.1401249999999</v>
      </c>
      <c r="I568" s="179">
        <v>65.825000000000003</v>
      </c>
    </row>
    <row r="569" spans="1:9">
      <c r="A569" s="176">
        <v>1722.9338333333301</v>
      </c>
      <c r="B569" s="177">
        <v>45.246666666666599</v>
      </c>
      <c r="E569" s="176">
        <v>2086.25206199583</v>
      </c>
      <c r="F569" s="177">
        <v>88.783333333333303</v>
      </c>
      <c r="H569" s="176">
        <v>1722.9338333333301</v>
      </c>
      <c r="I569" s="177">
        <v>45.246666666666599</v>
      </c>
    </row>
    <row r="570" spans="1:9">
      <c r="A570" s="178">
        <v>2293.70854166666</v>
      </c>
      <c r="B570" s="179">
        <v>93.789166666666603</v>
      </c>
      <c r="E570" s="178">
        <v>2442.8866810416598</v>
      </c>
      <c r="F570" s="179">
        <v>93.279999999999902</v>
      </c>
      <c r="H570" s="178">
        <v>2293.70854166666</v>
      </c>
      <c r="I570" s="179">
        <v>93.789166666666603</v>
      </c>
    </row>
    <row r="571" spans="1:9">
      <c r="A571" s="176">
        <v>1850.04408333333</v>
      </c>
      <c r="B571" s="177">
        <v>45.956666666666599</v>
      </c>
      <c r="E571" s="176">
        <v>1963.9878850208299</v>
      </c>
      <c r="F571" s="177">
        <v>89.876666666666594</v>
      </c>
      <c r="H571" s="176">
        <v>1850.04408333333</v>
      </c>
      <c r="I571" s="177">
        <v>45.956666666666599</v>
      </c>
    </row>
    <row r="572" spans="1:9">
      <c r="A572" s="178">
        <v>2374.0641666666602</v>
      </c>
      <c r="B572" s="179">
        <v>71.999166666666596</v>
      </c>
      <c r="E572" s="178">
        <v>2139.9399515208302</v>
      </c>
      <c r="F572" s="179">
        <v>93.448333333333295</v>
      </c>
      <c r="H572" s="178">
        <v>2374.0641666666602</v>
      </c>
      <c r="I572" s="179">
        <v>71.999166666666596</v>
      </c>
    </row>
    <row r="573" spans="1:9">
      <c r="A573" s="176">
        <v>1611.22</v>
      </c>
      <c r="B573" s="177">
        <v>37.198749999999997</v>
      </c>
      <c r="E573" s="176">
        <v>1766.14336092083</v>
      </c>
      <c r="F573" s="177">
        <v>89.710833333333298</v>
      </c>
      <c r="H573" s="176">
        <v>1611.22</v>
      </c>
      <c r="I573" s="177">
        <v>37.198749999999997</v>
      </c>
    </row>
    <row r="574" spans="1:9">
      <c r="A574" s="178">
        <v>1846.55791666666</v>
      </c>
      <c r="B574" s="179">
        <v>52.446666666666601</v>
      </c>
      <c r="E574" s="178">
        <v>2132.2404888999999</v>
      </c>
      <c r="F574" s="179">
        <v>93.548333333333304</v>
      </c>
      <c r="H574" s="178">
        <v>1846.55791666666</v>
      </c>
      <c r="I574" s="179">
        <v>52.446666666666601</v>
      </c>
    </row>
    <row r="575" spans="1:9">
      <c r="A575" s="176">
        <v>1799.310375</v>
      </c>
      <c r="B575" s="177">
        <v>42.499166666666603</v>
      </c>
      <c r="E575" s="176">
        <v>2083.7589468916599</v>
      </c>
      <c r="F575" s="177">
        <v>97.102500000000006</v>
      </c>
      <c r="H575" s="176">
        <v>1799.310375</v>
      </c>
      <c r="I575" s="177">
        <v>42.499166666666603</v>
      </c>
    </row>
    <row r="576" spans="1:9">
      <c r="A576" s="178">
        <v>2070.2994583333302</v>
      </c>
      <c r="B576" s="179">
        <v>63.807499999999997</v>
      </c>
      <c r="E576" s="178">
        <v>2341.1671416499998</v>
      </c>
      <c r="F576" s="179">
        <v>93.54</v>
      </c>
      <c r="H576" s="178">
        <v>2070.2994583333302</v>
      </c>
      <c r="I576" s="179">
        <v>63.807499999999997</v>
      </c>
    </row>
    <row r="577" spans="1:9">
      <c r="A577" s="176">
        <v>1832.39116666666</v>
      </c>
      <c r="B577" s="177">
        <v>54.576666666666597</v>
      </c>
      <c r="E577" s="176">
        <v>2093.52091827916</v>
      </c>
      <c r="F577" s="177">
        <v>96.017499999999899</v>
      </c>
      <c r="H577" s="176">
        <v>1832.39116666666</v>
      </c>
      <c r="I577" s="177">
        <v>54.576666666666597</v>
      </c>
    </row>
    <row r="578" spans="1:9">
      <c r="A578" s="178">
        <v>2099.4979583333302</v>
      </c>
      <c r="B578" s="179">
        <v>55.982500000000002</v>
      </c>
      <c r="E578" s="178">
        <v>2386.4904451791599</v>
      </c>
      <c r="F578" s="179">
        <v>95.88</v>
      </c>
      <c r="H578" s="178">
        <v>2099.4979583333302</v>
      </c>
      <c r="I578" s="179">
        <v>55.982500000000002</v>
      </c>
    </row>
    <row r="579" spans="1:9">
      <c r="A579" s="176">
        <v>1845.81924999999</v>
      </c>
      <c r="B579" s="177">
        <v>44.299166666666601</v>
      </c>
      <c r="E579" s="176">
        <v>2032.8935772208299</v>
      </c>
      <c r="F579" s="177">
        <v>97.279166666666598</v>
      </c>
      <c r="H579" s="176">
        <v>1845.81924999999</v>
      </c>
      <c r="I579" s="177">
        <v>44.299166666666601</v>
      </c>
    </row>
    <row r="580" spans="1:9">
      <c r="A580" s="178">
        <v>2042.6991666666599</v>
      </c>
      <c r="B580" s="179">
        <v>59.989166666666598</v>
      </c>
      <c r="E580" s="178">
        <v>2301.3289821916601</v>
      </c>
      <c r="F580" s="179">
        <v>92.186666666666596</v>
      </c>
      <c r="H580" s="178">
        <v>2042.6991666666599</v>
      </c>
      <c r="I580" s="179">
        <v>59.989166666666598</v>
      </c>
    </row>
    <row r="581" spans="1:9">
      <c r="A581" s="176">
        <v>1838.79779166666</v>
      </c>
      <c r="B581" s="177">
        <v>51.032916666666601</v>
      </c>
      <c r="E581" s="176">
        <v>2119.0852012249902</v>
      </c>
      <c r="F581" s="177">
        <v>92.573333333333295</v>
      </c>
      <c r="H581" s="176">
        <v>1838.79779166666</v>
      </c>
      <c r="I581" s="177">
        <v>51.032916666666601</v>
      </c>
    </row>
    <row r="582" spans="1:9">
      <c r="A582" s="178">
        <v>2088.8355833333299</v>
      </c>
      <c r="B582" s="179">
        <v>64.219166666666595</v>
      </c>
      <c r="E582" s="178">
        <v>2325.9137709333299</v>
      </c>
      <c r="F582" s="179">
        <v>92.292499999999905</v>
      </c>
      <c r="H582" s="178">
        <v>2088.8355833333299</v>
      </c>
      <c r="I582" s="179">
        <v>64.219166666666595</v>
      </c>
    </row>
    <row r="583" spans="1:9">
      <c r="A583" s="176">
        <v>1883.367125</v>
      </c>
      <c r="B583" s="177">
        <v>71.835833333333298</v>
      </c>
      <c r="E583" s="176">
        <v>2009.09985255833</v>
      </c>
      <c r="F583" s="177">
        <v>89.856666666666598</v>
      </c>
      <c r="H583" s="176">
        <v>1883.367125</v>
      </c>
      <c r="I583" s="177">
        <v>71.835833333333298</v>
      </c>
    </row>
    <row r="584" spans="1:9">
      <c r="A584" s="178">
        <v>2092.3713333333299</v>
      </c>
      <c r="B584" s="179">
        <v>76.037499999999994</v>
      </c>
      <c r="E584" s="178">
        <v>2283.4003024624899</v>
      </c>
      <c r="F584" s="179">
        <v>95.3958333333333</v>
      </c>
      <c r="H584" s="178">
        <v>2092.3713333333299</v>
      </c>
      <c r="I584" s="179">
        <v>76.037499999999994</v>
      </c>
    </row>
    <row r="585" spans="1:9">
      <c r="A585" s="176">
        <v>1741.1714999999999</v>
      </c>
      <c r="B585" s="177">
        <v>53.73</v>
      </c>
      <c r="E585" s="176">
        <v>1919.3676576749899</v>
      </c>
      <c r="F585" s="177">
        <v>90.515833333333305</v>
      </c>
      <c r="H585" s="176">
        <v>1741.1714999999999</v>
      </c>
      <c r="I585" s="177">
        <v>53.73</v>
      </c>
    </row>
    <row r="586" spans="1:9">
      <c r="A586" s="178">
        <v>2051.60645833333</v>
      </c>
      <c r="B586" s="179">
        <v>76.707916666666605</v>
      </c>
      <c r="E586" s="178">
        <v>2286.60910756249</v>
      </c>
      <c r="F586" s="179">
        <v>91.726666666666603</v>
      </c>
      <c r="H586" s="178">
        <v>2051.60645833333</v>
      </c>
      <c r="I586" s="179">
        <v>76.707916666666605</v>
      </c>
    </row>
    <row r="587" spans="1:9">
      <c r="A587" s="176">
        <v>1642.1816249999999</v>
      </c>
      <c r="B587" s="177">
        <v>49.93</v>
      </c>
      <c r="E587" s="176">
        <v>1848.7247567541599</v>
      </c>
      <c r="F587" s="177">
        <v>93.337499999999906</v>
      </c>
      <c r="H587" s="176">
        <v>1642.1816249999999</v>
      </c>
      <c r="I587" s="177">
        <v>49.93</v>
      </c>
    </row>
    <row r="588" spans="1:9">
      <c r="A588" s="178">
        <v>1924.9824166666599</v>
      </c>
      <c r="B588" s="179">
        <v>56.155833333333298</v>
      </c>
      <c r="E588" s="178">
        <v>2055.5258291749901</v>
      </c>
      <c r="F588" s="179">
        <v>94.040833333333296</v>
      </c>
      <c r="H588" s="178">
        <v>1924.9824166666599</v>
      </c>
      <c r="I588" s="179">
        <v>56.155833333333298</v>
      </c>
    </row>
    <row r="589" spans="1:9">
      <c r="A589" s="176">
        <v>1831.9275833333299</v>
      </c>
      <c r="B589" s="177">
        <v>49.869166666666601</v>
      </c>
      <c r="E589" s="176">
        <v>2065.4158662874902</v>
      </c>
      <c r="F589" s="177">
        <v>91.495833333333294</v>
      </c>
      <c r="H589" s="176">
        <v>1831.9275833333299</v>
      </c>
      <c r="I589" s="177">
        <v>49.869166666666601</v>
      </c>
    </row>
    <row r="590" spans="1:9">
      <c r="A590" s="178">
        <v>2062.1536249999999</v>
      </c>
      <c r="B590" s="179">
        <v>57.069166666666597</v>
      </c>
      <c r="E590" s="178">
        <v>2347.5712044791599</v>
      </c>
      <c r="F590" s="179">
        <v>91.925833333333301</v>
      </c>
      <c r="H590" s="178">
        <v>2062.1536249999999</v>
      </c>
      <c r="I590" s="179">
        <v>57.069166666666597</v>
      </c>
    </row>
    <row r="591" spans="1:9">
      <c r="A591" s="176">
        <v>1844.1833750000001</v>
      </c>
      <c r="B591" s="177">
        <v>42.998750000000001</v>
      </c>
      <c r="E591" s="176">
        <v>1953.4718825083301</v>
      </c>
      <c r="F591" s="177">
        <v>95.820833333333297</v>
      </c>
      <c r="H591" s="176">
        <v>1844.1833750000001</v>
      </c>
      <c r="I591" s="177">
        <v>42.998750000000001</v>
      </c>
    </row>
    <row r="592" spans="1:9">
      <c r="A592" s="178">
        <v>2069.80945833333</v>
      </c>
      <c r="B592" s="179">
        <v>50.1279166666666</v>
      </c>
      <c r="E592" s="178">
        <v>2347.2038133833298</v>
      </c>
      <c r="F592" s="179">
        <v>96.074166666666599</v>
      </c>
      <c r="H592" s="178">
        <v>2069.80945833333</v>
      </c>
      <c r="I592" s="179">
        <v>50.1279166666666</v>
      </c>
    </row>
    <row r="593" spans="1:9">
      <c r="A593" s="176">
        <v>1826.20020833333</v>
      </c>
      <c r="B593" s="177">
        <v>37.558749999999897</v>
      </c>
      <c r="E593" s="176">
        <v>2089.9674572541599</v>
      </c>
      <c r="F593" s="177">
        <v>89.605000000000004</v>
      </c>
      <c r="H593" s="176">
        <v>1826.20020833333</v>
      </c>
      <c r="I593" s="177">
        <v>37.558749999999897</v>
      </c>
    </row>
    <row r="594" spans="1:9">
      <c r="A594" s="178">
        <v>2041.8861666666601</v>
      </c>
      <c r="B594" s="179">
        <v>42.296249999999901</v>
      </c>
      <c r="E594" s="178">
        <v>2308.8326177374902</v>
      </c>
      <c r="F594" s="179">
        <v>94.202500000000001</v>
      </c>
      <c r="H594" s="178">
        <v>2041.8861666666601</v>
      </c>
      <c r="I594" s="179">
        <v>42.296249999999901</v>
      </c>
    </row>
    <row r="595" spans="1:9">
      <c r="A595" s="176">
        <v>1819.0770833333299</v>
      </c>
      <c r="B595" s="177">
        <v>47.533333333333303</v>
      </c>
      <c r="E595" s="176">
        <v>2021.69496208333</v>
      </c>
      <c r="F595" s="177">
        <v>94.43</v>
      </c>
      <c r="H595" s="176">
        <v>1819.0770833333299</v>
      </c>
      <c r="I595" s="177">
        <v>47.533333333333303</v>
      </c>
    </row>
    <row r="596" spans="1:9">
      <c r="A596" s="178">
        <v>2089.3340416666601</v>
      </c>
      <c r="B596" s="179">
        <v>58.02375</v>
      </c>
      <c r="E596" s="178">
        <v>2344.4569725874899</v>
      </c>
      <c r="F596" s="179">
        <v>92.056666666666601</v>
      </c>
      <c r="H596" s="178">
        <v>2089.3340416666601</v>
      </c>
      <c r="I596" s="179">
        <v>58.02375</v>
      </c>
    </row>
    <row r="597" spans="1:9">
      <c r="A597" s="176">
        <v>1807.22899999999</v>
      </c>
      <c r="B597" s="177">
        <v>57.103749999999998</v>
      </c>
      <c r="E597" s="176">
        <v>1995.2366470833299</v>
      </c>
      <c r="F597" s="177">
        <v>93.225833333333298</v>
      </c>
      <c r="H597" s="176">
        <v>1807.22899999999</v>
      </c>
      <c r="I597" s="177">
        <v>57.103749999999998</v>
      </c>
    </row>
    <row r="598" spans="1:9">
      <c r="A598" s="178">
        <v>2062.937625</v>
      </c>
      <c r="B598" s="179">
        <v>68.652083333333294</v>
      </c>
      <c r="E598" s="178">
        <v>2290.1569567916599</v>
      </c>
      <c r="F598" s="179">
        <v>89.435000000000002</v>
      </c>
      <c r="H598" s="178">
        <v>2062.937625</v>
      </c>
      <c r="I598" s="179">
        <v>68.652083333333294</v>
      </c>
    </row>
    <row r="599" spans="1:9">
      <c r="A599" s="176">
        <v>1688.17129166666</v>
      </c>
      <c r="B599" s="177">
        <v>60.049166666666601</v>
      </c>
      <c r="E599" s="176">
        <v>1905.2592441166601</v>
      </c>
      <c r="F599" s="177">
        <v>89.132499999999993</v>
      </c>
      <c r="H599" s="176">
        <v>1688.17129166666</v>
      </c>
      <c r="I599" s="177">
        <v>60.049166666666601</v>
      </c>
    </row>
    <row r="600" spans="1:9">
      <c r="A600" s="178">
        <v>1882.3611249999999</v>
      </c>
      <c r="B600" s="179">
        <v>60.7708333333333</v>
      </c>
      <c r="E600" s="178">
        <v>2075.94736607916</v>
      </c>
      <c r="F600" s="179">
        <v>92.077499999999901</v>
      </c>
      <c r="H600" s="178">
        <v>1882.3611249999999</v>
      </c>
      <c r="I600" s="179">
        <v>60.7708333333333</v>
      </c>
    </row>
    <row r="601" spans="1:9">
      <c r="A601" s="176">
        <v>1591.99795833333</v>
      </c>
      <c r="B601" s="177">
        <v>52.8570833333333</v>
      </c>
      <c r="E601" s="176">
        <v>1785.0475021541599</v>
      </c>
      <c r="F601" s="177">
        <v>89.795833333333306</v>
      </c>
      <c r="H601" s="176">
        <v>1591.99795833333</v>
      </c>
      <c r="I601" s="177">
        <v>52.8570833333333</v>
      </c>
    </row>
    <row r="602" spans="1:9">
      <c r="A602" s="178">
        <v>1926.1012499999999</v>
      </c>
      <c r="B602" s="179">
        <v>55.778750000000002</v>
      </c>
      <c r="E602" s="178">
        <v>2224.8661248083299</v>
      </c>
      <c r="F602" s="179">
        <v>91.334999999999994</v>
      </c>
      <c r="H602" s="178">
        <v>1926.1012499999999</v>
      </c>
      <c r="I602" s="179">
        <v>55.778750000000002</v>
      </c>
    </row>
    <row r="603" spans="1:9">
      <c r="A603" s="176">
        <v>1874.9264166666601</v>
      </c>
      <c r="B603" s="177">
        <v>45.507916666666603</v>
      </c>
      <c r="E603" s="176">
        <v>2128.69922132499</v>
      </c>
      <c r="F603" s="177">
        <v>91.149166666666602</v>
      </c>
      <c r="H603" s="176">
        <v>1874.9264166666601</v>
      </c>
      <c r="I603" s="177">
        <v>45.507916666666603</v>
      </c>
    </row>
    <row r="604" spans="1:9">
      <c r="A604" s="178">
        <v>2207.3483333333302</v>
      </c>
      <c r="B604" s="179">
        <v>57.362083333333302</v>
      </c>
      <c r="E604" s="178">
        <v>2480.6346454208301</v>
      </c>
      <c r="F604" s="179">
        <v>91.080833333333302</v>
      </c>
      <c r="H604" s="178">
        <v>2207.3483333333302</v>
      </c>
      <c r="I604" s="179">
        <v>57.362083333333302</v>
      </c>
    </row>
    <row r="605" spans="1:9">
      <c r="A605" s="176">
        <v>1911.4361249999999</v>
      </c>
      <c r="B605" s="177">
        <v>65.629166666666606</v>
      </c>
      <c r="E605" s="176">
        <v>2124.5476204874999</v>
      </c>
      <c r="F605" s="177">
        <v>93.509166666666601</v>
      </c>
      <c r="H605" s="176">
        <v>1911.4361249999999</v>
      </c>
      <c r="I605" s="177">
        <v>65.629166666666606</v>
      </c>
    </row>
    <row r="606" spans="1:9">
      <c r="A606" s="178">
        <v>2309.9924166666601</v>
      </c>
      <c r="B606" s="179">
        <v>67.625833333333304</v>
      </c>
      <c r="E606" s="178">
        <v>2571.44064713749</v>
      </c>
      <c r="F606" s="179">
        <v>92.410833333333301</v>
      </c>
      <c r="H606" s="178">
        <v>2309.9924166666601</v>
      </c>
      <c r="I606" s="179">
        <v>67.625833333333304</v>
      </c>
    </row>
    <row r="607" spans="1:9">
      <c r="A607" s="176">
        <v>1934.6754166666601</v>
      </c>
      <c r="B607" s="177">
        <v>51.223750000000003</v>
      </c>
      <c r="E607" s="176">
        <v>2217.5268075249901</v>
      </c>
      <c r="F607" s="177">
        <v>91.293333333333294</v>
      </c>
      <c r="H607" s="176">
        <v>1934.6754166666601</v>
      </c>
      <c r="I607" s="177">
        <v>51.223750000000003</v>
      </c>
    </row>
    <row r="608" spans="1:9">
      <c r="A608" s="178">
        <v>2446.9752916666598</v>
      </c>
      <c r="B608" s="179">
        <v>69.586666666666602</v>
      </c>
      <c r="E608" s="178">
        <v>2683.7011060749901</v>
      </c>
      <c r="F608" s="179">
        <v>90.894166666666607</v>
      </c>
      <c r="H608" s="178">
        <v>2446.9752916666598</v>
      </c>
      <c r="I608" s="179">
        <v>69.586666666666602</v>
      </c>
    </row>
    <row r="609" spans="1:9">
      <c r="A609" s="176">
        <v>1950.0437916666599</v>
      </c>
      <c r="B609" s="177">
        <v>61.611666666666601</v>
      </c>
      <c r="E609" s="176">
        <v>2215.4528255416599</v>
      </c>
      <c r="F609" s="177">
        <v>92.777499999999904</v>
      </c>
      <c r="H609" s="176">
        <v>1950.0437916666599</v>
      </c>
      <c r="I609" s="177">
        <v>61.611666666666601</v>
      </c>
    </row>
    <row r="610" spans="1:9">
      <c r="A610" s="178">
        <v>2245.5435833333299</v>
      </c>
      <c r="B610" s="179">
        <v>54.928333333333299</v>
      </c>
      <c r="E610" s="178">
        <v>2554.6916965374899</v>
      </c>
      <c r="F610" s="179">
        <v>94.932500000000005</v>
      </c>
      <c r="H610" s="178">
        <v>2245.5435833333299</v>
      </c>
      <c r="I610" s="179">
        <v>54.928333333333299</v>
      </c>
    </row>
    <row r="611" spans="1:9">
      <c r="A611" s="176">
        <v>2055.8892500000002</v>
      </c>
      <c r="B611" s="177">
        <v>54.774374999999999</v>
      </c>
      <c r="E611" s="176">
        <v>2151.4010383208301</v>
      </c>
      <c r="F611" s="177">
        <v>92.434166666666599</v>
      </c>
      <c r="H611" s="176">
        <v>2055.8892500000002</v>
      </c>
      <c r="I611" s="177">
        <v>54.774374999999999</v>
      </c>
    </row>
    <row r="612" spans="1:9">
      <c r="A612" s="178">
        <v>2244.6372500000002</v>
      </c>
      <c r="B612" s="179">
        <v>57.5251666666666</v>
      </c>
      <c r="E612" s="178">
        <v>2318.9251723624898</v>
      </c>
      <c r="F612" s="179">
        <v>93.046666666666596</v>
      </c>
      <c r="H612" s="178">
        <v>2244.6372500000002</v>
      </c>
      <c r="I612" s="179">
        <v>57.5251666666666</v>
      </c>
    </row>
    <row r="613" spans="1:9">
      <c r="A613" s="176">
        <v>2363.6295416666599</v>
      </c>
      <c r="B613" s="177">
        <v>55.525916666666603</v>
      </c>
      <c r="E613" s="176">
        <v>1916.7523576624901</v>
      </c>
      <c r="F613" s="177">
        <v>93.422499999999999</v>
      </c>
      <c r="H613" s="176">
        <v>2363.6295416666599</v>
      </c>
      <c r="I613" s="177">
        <v>55.525916666666603</v>
      </c>
    </row>
    <row r="614" spans="1:9">
      <c r="A614" s="178">
        <v>3211.5232499999902</v>
      </c>
      <c r="B614" s="179">
        <v>93.176249999999996</v>
      </c>
      <c r="E614" s="178">
        <v>2233.5855653583299</v>
      </c>
      <c r="F614" s="179">
        <v>97.349166666666605</v>
      </c>
      <c r="H614" s="178">
        <v>3211.5232499999902</v>
      </c>
      <c r="I614" s="179">
        <v>93.176249999999996</v>
      </c>
    </row>
    <row r="615" spans="1:9">
      <c r="A615" s="176">
        <v>2147.2688333333299</v>
      </c>
      <c r="B615" s="177">
        <v>73.739249999999998</v>
      </c>
      <c r="E615" s="176">
        <v>1842.9941724181799</v>
      </c>
      <c r="F615" s="177">
        <v>96.465454545454506</v>
      </c>
      <c r="H615" s="176">
        <v>2147.2688333333299</v>
      </c>
      <c r="I615" s="177">
        <v>73.739249999999998</v>
      </c>
    </row>
    <row r="616" spans="1:9">
      <c r="A616" s="178">
        <v>2340.14141666666</v>
      </c>
      <c r="B616" s="179">
        <v>67.371416666666605</v>
      </c>
      <c r="E616" s="178">
        <v>2396.8332543874999</v>
      </c>
      <c r="F616" s="179">
        <v>92.75</v>
      </c>
      <c r="H616" s="178">
        <v>2340.14141666666</v>
      </c>
      <c r="I616" s="179">
        <v>67.371416666666605</v>
      </c>
    </row>
    <row r="617" spans="1:9">
      <c r="A617" s="176">
        <v>2180.6801249999999</v>
      </c>
      <c r="B617" s="177">
        <v>54.024583333333297</v>
      </c>
      <c r="E617" s="176">
        <v>2408.6852115666602</v>
      </c>
      <c r="F617" s="177">
        <v>92.273333333333298</v>
      </c>
      <c r="H617" s="176">
        <v>2180.6801249999999</v>
      </c>
      <c r="I617" s="177">
        <v>54.024583333333297</v>
      </c>
    </row>
    <row r="618" spans="1:9">
      <c r="A618" s="178">
        <v>2606.2606666666602</v>
      </c>
      <c r="B618" s="179">
        <v>56.475000000000001</v>
      </c>
      <c r="E618" s="178">
        <v>2942.7936255916602</v>
      </c>
      <c r="F618" s="179">
        <v>88.793333333333294</v>
      </c>
      <c r="H618" s="178">
        <v>2606.2606666666602</v>
      </c>
      <c r="I618" s="179">
        <v>56.475000000000001</v>
      </c>
    </row>
    <row r="619" spans="1:9">
      <c r="A619" s="176">
        <v>1593.28204166666</v>
      </c>
      <c r="B619" s="177">
        <v>50.376666666666601</v>
      </c>
      <c r="E619" s="176">
        <v>2237.4565533958298</v>
      </c>
      <c r="F619" s="177">
        <v>87.631666666666604</v>
      </c>
      <c r="H619" s="176">
        <v>1593.28204166666</v>
      </c>
      <c r="I619" s="177">
        <v>50.376666666666601</v>
      </c>
    </row>
    <row r="620" spans="1:9">
      <c r="A620" s="178">
        <v>1816.4230833333299</v>
      </c>
      <c r="B620" s="179">
        <v>41.915833333333303</v>
      </c>
      <c r="E620" s="178">
        <v>2495.2396494291602</v>
      </c>
      <c r="F620" s="179">
        <v>90.684166666666599</v>
      </c>
      <c r="H620" s="178">
        <v>1816.4230833333299</v>
      </c>
      <c r="I620" s="179">
        <v>41.915833333333303</v>
      </c>
    </row>
    <row r="621" spans="1:9">
      <c r="A621" s="176">
        <v>2012.89008333333</v>
      </c>
      <c r="B621" s="177">
        <v>42.007083333333298</v>
      </c>
      <c r="E621" s="176">
        <v>2130.4837477833298</v>
      </c>
      <c r="F621" s="177">
        <v>90.214999999999904</v>
      </c>
      <c r="H621" s="176">
        <v>2012.89008333333</v>
      </c>
      <c r="I621" s="177">
        <v>42.007083333333298</v>
      </c>
    </row>
    <row r="622" spans="1:9">
      <c r="A622" s="178">
        <v>2323.33687499999</v>
      </c>
      <c r="B622" s="179">
        <v>48.264583333333299</v>
      </c>
      <c r="E622" s="178">
        <v>2358.7742951124901</v>
      </c>
      <c r="F622" s="179">
        <v>93.018333333333302</v>
      </c>
      <c r="H622" s="178">
        <v>2323.33687499999</v>
      </c>
      <c r="I622" s="179">
        <v>48.264583333333299</v>
      </c>
    </row>
    <row r="623" spans="1:9">
      <c r="A623" s="176">
        <v>2038.519125</v>
      </c>
      <c r="B623" s="177">
        <v>57.581666666666599</v>
      </c>
      <c r="E623" s="176">
        <v>2085.4095028833299</v>
      </c>
      <c r="F623" s="177">
        <v>94.704999999999998</v>
      </c>
      <c r="H623" s="176">
        <v>2038.519125</v>
      </c>
      <c r="I623" s="177">
        <v>57.581666666666599</v>
      </c>
    </row>
    <row r="624" spans="1:9">
      <c r="A624" s="178">
        <v>2540.8084583333298</v>
      </c>
      <c r="B624" s="179">
        <v>81.2558333333333</v>
      </c>
      <c r="E624" s="178">
        <v>2406.06192685</v>
      </c>
      <c r="F624" s="179">
        <v>94.664166666666603</v>
      </c>
      <c r="H624" s="178">
        <v>2540.8084583333298</v>
      </c>
      <c r="I624" s="179">
        <v>81.2558333333333</v>
      </c>
    </row>
    <row r="625" spans="1:9">
      <c r="A625" s="176">
        <v>1708.6217083333299</v>
      </c>
      <c r="B625" s="177">
        <v>50.509583333333303</v>
      </c>
      <c r="E625" s="176">
        <v>2127.6195419083301</v>
      </c>
      <c r="F625" s="177">
        <v>92.75</v>
      </c>
      <c r="H625" s="176">
        <v>1708.6217083333299</v>
      </c>
      <c r="I625" s="177">
        <v>50.509583333333303</v>
      </c>
    </row>
    <row r="626" spans="1:9">
      <c r="A626" s="178">
        <v>2016.7689583333299</v>
      </c>
      <c r="B626" s="179">
        <v>61.915833333333303</v>
      </c>
      <c r="E626" s="178">
        <v>2560.4690787166601</v>
      </c>
      <c r="F626" s="179">
        <v>91.389999999999901</v>
      </c>
      <c r="H626" s="178">
        <v>2016.7689583333299</v>
      </c>
      <c r="I626" s="179">
        <v>61.915833333333303</v>
      </c>
    </row>
    <row r="627" spans="1:9">
      <c r="A627" s="176">
        <v>1949.9066250000001</v>
      </c>
      <c r="B627" s="177">
        <v>44.452083333333299</v>
      </c>
      <c r="E627" s="176">
        <v>1850.07687563749</v>
      </c>
      <c r="F627" s="177">
        <v>93.83</v>
      </c>
      <c r="H627" s="176">
        <v>1949.9066250000001</v>
      </c>
      <c r="I627" s="177">
        <v>44.452083333333299</v>
      </c>
    </row>
    <row r="628" spans="1:9">
      <c r="A628" s="178">
        <v>2290.6012500000002</v>
      </c>
      <c r="B628" s="179">
        <v>66.273333333333298</v>
      </c>
      <c r="E628" s="178">
        <v>2426.7125137999901</v>
      </c>
      <c r="F628" s="179">
        <v>92.7083333333333</v>
      </c>
      <c r="H628" s="178">
        <v>2290.6012500000002</v>
      </c>
      <c r="I628" s="179">
        <v>66.273333333333298</v>
      </c>
    </row>
    <row r="629" spans="1:9">
      <c r="A629" s="176">
        <v>1880.72729166666</v>
      </c>
      <c r="B629" s="177">
        <v>56.90625</v>
      </c>
      <c r="E629" s="176">
        <v>1944.93938328749</v>
      </c>
      <c r="F629" s="177">
        <v>91.600833333333298</v>
      </c>
      <c r="H629" s="176">
        <v>1880.72729166666</v>
      </c>
      <c r="I629" s="177">
        <v>56.90625</v>
      </c>
    </row>
    <row r="630" spans="1:9">
      <c r="A630" s="178">
        <v>2154.9060416666598</v>
      </c>
      <c r="B630" s="179">
        <v>65.317499999999995</v>
      </c>
      <c r="E630" s="178">
        <v>2505.62112916666</v>
      </c>
      <c r="F630" s="179">
        <v>89.942499999999995</v>
      </c>
      <c r="H630" s="178">
        <v>2154.9060416666598</v>
      </c>
      <c r="I630" s="179">
        <v>65.317499999999995</v>
      </c>
    </row>
    <row r="631" spans="1:9">
      <c r="A631" s="176">
        <v>1956.88375</v>
      </c>
      <c r="B631" s="177">
        <v>63.1516666666666</v>
      </c>
      <c r="E631" s="176">
        <v>2269.7310178791599</v>
      </c>
      <c r="F631" s="177">
        <v>96.827500000000001</v>
      </c>
      <c r="H631" s="176">
        <v>1956.88375</v>
      </c>
      <c r="I631" s="177">
        <v>63.1516666666666</v>
      </c>
    </row>
    <row r="632" spans="1:9">
      <c r="A632" s="178">
        <v>2342.821625</v>
      </c>
      <c r="B632" s="179">
        <v>78.025416666666601</v>
      </c>
      <c r="E632" s="178">
        <v>2653.8419085916598</v>
      </c>
      <c r="F632" s="179">
        <v>95.646666666666604</v>
      </c>
      <c r="H632" s="178">
        <v>2342.821625</v>
      </c>
      <c r="I632" s="179">
        <v>78.025416666666601</v>
      </c>
    </row>
    <row r="633" spans="1:9">
      <c r="A633" s="176">
        <v>2046.5167083333299</v>
      </c>
      <c r="B633" s="177">
        <v>50.135833333333302</v>
      </c>
      <c r="E633" s="176">
        <v>2142.6655492416598</v>
      </c>
      <c r="F633" s="177">
        <v>91.236666666666594</v>
      </c>
      <c r="H633" s="176">
        <v>2046.5167083333299</v>
      </c>
      <c r="I633" s="177">
        <v>50.135833333333302</v>
      </c>
    </row>
    <row r="634" spans="1:9">
      <c r="A634" s="178">
        <v>2574.9333750000001</v>
      </c>
      <c r="B634" s="179">
        <v>74.454583333333304</v>
      </c>
      <c r="E634" s="178">
        <v>2586.2336037499899</v>
      </c>
      <c r="F634" s="179">
        <v>91.305833333333297</v>
      </c>
      <c r="H634" s="178">
        <v>2574.9333750000001</v>
      </c>
      <c r="I634" s="179">
        <v>74.454583333333304</v>
      </c>
    </row>
    <row r="635" spans="1:9">
      <c r="A635" s="176">
        <v>1838.4179166666599</v>
      </c>
      <c r="B635" s="177">
        <v>47.600416666666597</v>
      </c>
      <c r="E635" s="176">
        <v>2057.5499015749901</v>
      </c>
      <c r="F635" s="177">
        <v>90.596666666666593</v>
      </c>
      <c r="H635" s="176">
        <v>1838.4179166666599</v>
      </c>
      <c r="I635" s="177">
        <v>47.600416666666597</v>
      </c>
    </row>
    <row r="636" spans="1:9">
      <c r="A636" s="178">
        <v>2156.3199583333299</v>
      </c>
      <c r="B636" s="179">
        <v>54.03875</v>
      </c>
      <c r="E636" s="178">
        <v>2420.3933309416602</v>
      </c>
      <c r="F636" s="179">
        <v>95.46</v>
      </c>
      <c r="H636" s="178">
        <v>2156.3199583333299</v>
      </c>
      <c r="I636" s="179">
        <v>54.03875</v>
      </c>
    </row>
    <row r="637" spans="1:9">
      <c r="A637" s="176">
        <v>1879.3218749999901</v>
      </c>
      <c r="B637" s="177">
        <v>53.240416666666597</v>
      </c>
      <c r="E637" s="176">
        <v>2060.3646132583299</v>
      </c>
      <c r="F637" s="177">
        <v>95.662499999999895</v>
      </c>
      <c r="H637" s="176">
        <v>1879.3218749999901</v>
      </c>
      <c r="I637" s="177">
        <v>53.240416666666597</v>
      </c>
    </row>
    <row r="638" spans="1:9">
      <c r="A638" s="178">
        <v>2407.2310416666601</v>
      </c>
      <c r="B638" s="179">
        <v>79.754583333333301</v>
      </c>
      <c r="E638" s="178">
        <v>2679.9089147124901</v>
      </c>
      <c r="F638" s="179">
        <v>97.945833333333297</v>
      </c>
      <c r="H638" s="178">
        <v>2407.2310416666601</v>
      </c>
      <c r="I638" s="179">
        <v>79.754583333333301</v>
      </c>
    </row>
    <row r="639" spans="1:9">
      <c r="A639" s="176">
        <v>1984.76958333333</v>
      </c>
      <c r="B639" s="177">
        <v>46.871249999999897</v>
      </c>
      <c r="E639" s="176">
        <v>2216.1711631458302</v>
      </c>
      <c r="F639" s="177">
        <v>92.997500000000002</v>
      </c>
      <c r="H639" s="176">
        <v>1984.76958333333</v>
      </c>
      <c r="I639" s="177">
        <v>46.871249999999897</v>
      </c>
    </row>
    <row r="640" spans="1:9">
      <c r="A640" s="178">
        <v>2474.5342083333298</v>
      </c>
      <c r="B640" s="179">
        <v>73.267499999999998</v>
      </c>
      <c r="E640" s="178">
        <v>2859.29657275416</v>
      </c>
      <c r="F640" s="179">
        <v>95.619166666666601</v>
      </c>
      <c r="H640" s="178">
        <v>2474.5342083333298</v>
      </c>
      <c r="I640" s="179">
        <v>73.267499999999998</v>
      </c>
    </row>
    <row r="641" spans="1:9">
      <c r="A641" s="176">
        <v>1896.93095833333</v>
      </c>
      <c r="B641" s="177">
        <v>49.975000000000001</v>
      </c>
      <c r="E641" s="176">
        <v>2109.5862018166599</v>
      </c>
      <c r="F641" s="177">
        <v>94.369166666666601</v>
      </c>
      <c r="H641" s="176">
        <v>1896.93095833333</v>
      </c>
      <c r="I641" s="177">
        <v>49.975000000000001</v>
      </c>
    </row>
    <row r="642" spans="1:9">
      <c r="A642" s="178">
        <v>2473.4072916666601</v>
      </c>
      <c r="B642" s="179">
        <v>77.7662499999999</v>
      </c>
      <c r="E642" s="178">
        <v>2827.9392348166598</v>
      </c>
      <c r="F642" s="179">
        <v>88.018333333333302</v>
      </c>
      <c r="H642" s="178">
        <v>2473.4072916666601</v>
      </c>
      <c r="I642" s="179">
        <v>77.7662499999999</v>
      </c>
    </row>
    <row r="643" spans="1:9">
      <c r="A643" s="176">
        <v>1830.4516249999999</v>
      </c>
      <c r="B643" s="177">
        <v>56.203749999999999</v>
      </c>
      <c r="E643" s="176">
        <v>2155.9553043333199</v>
      </c>
      <c r="F643" s="177">
        <v>90.931666666666601</v>
      </c>
      <c r="H643" s="176">
        <v>1830.4516249999999</v>
      </c>
      <c r="I643" s="177">
        <v>56.203749999999999</v>
      </c>
    </row>
    <row r="644" spans="1:9">
      <c r="A644" s="178">
        <v>2146.0133333333301</v>
      </c>
      <c r="B644" s="179">
        <v>74.744583333333296</v>
      </c>
      <c r="E644" s="178">
        <v>2406.6276335666598</v>
      </c>
      <c r="F644" s="179">
        <v>94.170833333333306</v>
      </c>
      <c r="H644" s="178">
        <v>2146.0133333333301</v>
      </c>
      <c r="I644" s="179">
        <v>74.744583333333296</v>
      </c>
    </row>
    <row r="645" spans="1:9">
      <c r="A645" s="176">
        <v>1967.22974999999</v>
      </c>
      <c r="B645" s="177">
        <v>55.783749999999998</v>
      </c>
      <c r="E645" s="176">
        <v>2279.2814025999901</v>
      </c>
      <c r="F645" s="177">
        <v>96.814166666666594</v>
      </c>
      <c r="H645" s="176">
        <v>1967.22974999999</v>
      </c>
      <c r="I645" s="177">
        <v>55.783749999999998</v>
      </c>
    </row>
    <row r="646" spans="1:9">
      <c r="A646" s="178">
        <v>2182.4940000000001</v>
      </c>
      <c r="B646" s="179">
        <v>48.494583333333303</v>
      </c>
      <c r="E646" s="178">
        <v>2478.70375900416</v>
      </c>
      <c r="F646" s="179">
        <v>92.745000000000005</v>
      </c>
      <c r="H646" s="178">
        <v>2182.4940000000001</v>
      </c>
      <c r="I646" s="179">
        <v>48.494583333333303</v>
      </c>
    </row>
    <row r="647" spans="1:9">
      <c r="A647" s="176">
        <v>1929.8937777777701</v>
      </c>
      <c r="B647" s="177">
        <v>33.299444444444397</v>
      </c>
      <c r="E647" s="176">
        <v>2198.4836424888799</v>
      </c>
      <c r="F647" s="177">
        <v>89.886666666666599</v>
      </c>
      <c r="H647" s="176">
        <v>1929.8937777777701</v>
      </c>
      <c r="I647" s="177">
        <v>33.299444444444397</v>
      </c>
    </row>
    <row r="648" spans="1:9">
      <c r="A648" s="178">
        <v>2045.6363636363601</v>
      </c>
      <c r="B648" s="179">
        <v>40.534999999999997</v>
      </c>
      <c r="E648" s="178">
        <v>2294.2215229999902</v>
      </c>
      <c r="F648" s="179">
        <v>91.894545454545394</v>
      </c>
      <c r="H648" s="178">
        <v>2045.6363636363601</v>
      </c>
      <c r="I648" s="179">
        <v>40.534999999999997</v>
      </c>
    </row>
    <row r="649" spans="1:9">
      <c r="A649" s="176">
        <v>1880.0908571428499</v>
      </c>
      <c r="B649" s="177">
        <v>33.344999999999999</v>
      </c>
      <c r="E649" s="176">
        <v>2159.42412805714</v>
      </c>
      <c r="F649" s="177">
        <v>90.055714285714203</v>
      </c>
      <c r="H649" s="176">
        <v>1880.0908571428499</v>
      </c>
      <c r="I649" s="177">
        <v>33.344999999999999</v>
      </c>
    </row>
    <row r="650" spans="1:9">
      <c r="A650" s="178">
        <v>2085.9897500000002</v>
      </c>
      <c r="B650" s="179">
        <v>44.9583333333333</v>
      </c>
      <c r="E650" s="178">
        <v>2379.47266078749</v>
      </c>
      <c r="F650" s="179">
        <v>92.525833333333296</v>
      </c>
      <c r="H650" s="178">
        <v>2085.9897500000002</v>
      </c>
      <c r="I650" s="179">
        <v>44.9583333333333</v>
      </c>
    </row>
    <row r="651" spans="1:9">
      <c r="A651" s="176">
        <v>2014.6393125</v>
      </c>
      <c r="B651" s="177">
        <v>38.847499999999997</v>
      </c>
      <c r="E651" s="176">
        <v>2352.6478747687402</v>
      </c>
      <c r="F651" s="177">
        <v>93.71875</v>
      </c>
      <c r="H651" s="176">
        <v>2014.6393125</v>
      </c>
      <c r="I651" s="177">
        <v>38.847499999999997</v>
      </c>
    </row>
    <row r="652" spans="1:9">
      <c r="A652" s="178">
        <v>2325.59958333333</v>
      </c>
      <c r="B652" s="179">
        <v>56.487916666666599</v>
      </c>
      <c r="E652" s="178">
        <v>2646.2014103333299</v>
      </c>
      <c r="F652" s="179">
        <v>94.435833333333306</v>
      </c>
      <c r="H652" s="178">
        <v>2325.59958333333</v>
      </c>
      <c r="I652" s="179">
        <v>56.487916666666599</v>
      </c>
    </row>
    <row r="653" spans="1:9">
      <c r="A653" s="176">
        <v>1960.05679166666</v>
      </c>
      <c r="B653" s="177">
        <v>44.548749999999998</v>
      </c>
      <c r="E653" s="176">
        <v>2272.50585269166</v>
      </c>
      <c r="F653" s="177">
        <v>95.419166666666598</v>
      </c>
      <c r="H653" s="176">
        <v>1960.05679166666</v>
      </c>
      <c r="I653" s="177">
        <v>44.548749999999998</v>
      </c>
    </row>
    <row r="654" spans="1:9">
      <c r="A654" s="178">
        <v>2341.8746666666598</v>
      </c>
      <c r="B654" s="179">
        <v>54.977916666666601</v>
      </c>
      <c r="E654" s="178">
        <v>2652.7158889541602</v>
      </c>
      <c r="F654" s="179">
        <v>94.839999999999904</v>
      </c>
      <c r="H654" s="178">
        <v>2341.8746666666598</v>
      </c>
      <c r="I654" s="179">
        <v>54.977916666666601</v>
      </c>
    </row>
    <row r="655" spans="1:9">
      <c r="A655" s="176">
        <v>1722.6105</v>
      </c>
      <c r="B655" s="177">
        <v>36.4375</v>
      </c>
      <c r="E655" s="176">
        <v>2005.0910042666601</v>
      </c>
      <c r="F655" s="177">
        <v>90.721666666666593</v>
      </c>
      <c r="H655" s="176">
        <v>1722.6105</v>
      </c>
      <c r="I655" s="177">
        <v>36.4375</v>
      </c>
    </row>
    <row r="656" spans="1:9">
      <c r="A656" s="178">
        <v>2026.1913750000001</v>
      </c>
      <c r="B656" s="179">
        <v>56.418749999999903</v>
      </c>
      <c r="E656" s="178">
        <v>2234.64248065416</v>
      </c>
      <c r="F656" s="179">
        <v>97.636666666666599</v>
      </c>
      <c r="H656" s="178">
        <v>2026.1913750000001</v>
      </c>
      <c r="I656" s="179">
        <v>56.418749999999903</v>
      </c>
    </row>
    <row r="657" spans="1:9">
      <c r="A657" s="176">
        <v>1621.5212916666601</v>
      </c>
      <c r="B657" s="177">
        <v>54.088333333333303</v>
      </c>
      <c r="E657" s="176">
        <v>1864.3924599833299</v>
      </c>
      <c r="F657" s="177">
        <v>90.548333333333304</v>
      </c>
      <c r="H657" s="176">
        <v>1621.5212916666601</v>
      </c>
      <c r="I657" s="177">
        <v>54.088333333333303</v>
      </c>
    </row>
    <row r="658" spans="1:9">
      <c r="A658" s="178">
        <v>1833.5901249999999</v>
      </c>
      <c r="B658" s="179">
        <v>46.512499999999903</v>
      </c>
      <c r="E658" s="178">
        <v>2024.61291038333</v>
      </c>
      <c r="F658" s="179">
        <v>91.250833333333304</v>
      </c>
      <c r="H658" s="178">
        <v>1833.5901249999999</v>
      </c>
      <c r="I658" s="179">
        <v>46.512499999999903</v>
      </c>
    </row>
    <row r="659" spans="1:9">
      <c r="A659" s="176">
        <v>1763.4928749999999</v>
      </c>
      <c r="B659" s="177">
        <v>45.996666666666599</v>
      </c>
      <c r="E659" s="176">
        <v>2005.26518903749</v>
      </c>
      <c r="F659" s="177">
        <v>92.099166666666605</v>
      </c>
      <c r="H659" s="176">
        <v>1763.4928749999999</v>
      </c>
      <c r="I659" s="177">
        <v>45.996666666666599</v>
      </c>
    </row>
    <row r="660" spans="1:9">
      <c r="A660" s="178">
        <v>2059.60249999999</v>
      </c>
      <c r="B660" s="179">
        <v>48.314090909090901</v>
      </c>
      <c r="E660" s="178">
        <v>2374.9275914636301</v>
      </c>
      <c r="F660" s="179">
        <v>92.097272727272696</v>
      </c>
      <c r="H660" s="178">
        <v>2059.60249999999</v>
      </c>
      <c r="I660" s="179">
        <v>48.314090909090901</v>
      </c>
    </row>
    <row r="661" spans="1:9">
      <c r="A661" s="176">
        <v>1995.29342857142</v>
      </c>
      <c r="B661" s="177">
        <v>44.322857142857103</v>
      </c>
      <c r="E661" s="176">
        <v>2211.1820126428502</v>
      </c>
      <c r="F661" s="177">
        <v>97.952857142857098</v>
      </c>
      <c r="H661" s="176">
        <v>1995.29342857142</v>
      </c>
      <c r="I661" s="177">
        <v>44.322857142857103</v>
      </c>
    </row>
    <row r="662" spans="1:9">
      <c r="A662" s="178">
        <v>2089.6785416666598</v>
      </c>
      <c r="B662" s="179">
        <v>39.004999999999903</v>
      </c>
      <c r="E662" s="178">
        <v>2294.1619328166598</v>
      </c>
      <c r="F662" s="179">
        <v>92.206666666666607</v>
      </c>
      <c r="H662" s="178">
        <v>2089.6785416666598</v>
      </c>
      <c r="I662" s="179">
        <v>39.004999999999903</v>
      </c>
    </row>
    <row r="663" spans="1:9">
      <c r="A663" s="176">
        <v>1968.56105555555</v>
      </c>
      <c r="B663" s="177">
        <v>32.433888888888802</v>
      </c>
      <c r="E663" s="176">
        <v>2257.7592412888798</v>
      </c>
      <c r="F663" s="177">
        <v>96.4433333333333</v>
      </c>
      <c r="H663" s="176">
        <v>1968.56105555555</v>
      </c>
      <c r="I663" s="177">
        <v>32.433888888888802</v>
      </c>
    </row>
    <row r="664" spans="1:9">
      <c r="A664" s="178">
        <v>2332.91908333333</v>
      </c>
      <c r="B664" s="179">
        <v>54.317083333333301</v>
      </c>
      <c r="E664" s="178">
        <v>2585.15837254999</v>
      </c>
      <c r="F664" s="179">
        <v>94.2766666666666</v>
      </c>
      <c r="H664" s="178">
        <v>2332.91908333333</v>
      </c>
      <c r="I664" s="179">
        <v>54.317083333333301</v>
      </c>
    </row>
    <row r="665" spans="1:9">
      <c r="A665" s="176">
        <v>2027.29349999999</v>
      </c>
      <c r="B665" s="177">
        <v>54.115416666666597</v>
      </c>
      <c r="E665" s="176">
        <v>2375.3230907249999</v>
      </c>
      <c r="F665" s="177">
        <v>90.676666666666605</v>
      </c>
      <c r="H665" s="176">
        <v>2027.29349999999</v>
      </c>
      <c r="I665" s="177">
        <v>54.115416666666597</v>
      </c>
    </row>
    <row r="666" spans="1:9">
      <c r="A666" s="178">
        <v>2408.9666666666599</v>
      </c>
      <c r="B666" s="179">
        <v>55.441666666666599</v>
      </c>
      <c r="E666" s="178">
        <v>2790.3557368124998</v>
      </c>
      <c r="F666" s="179">
        <v>92.789166666666603</v>
      </c>
      <c r="H666" s="178">
        <v>2408.9666666666599</v>
      </c>
      <c r="I666" s="179">
        <v>55.441666666666599</v>
      </c>
    </row>
    <row r="667" spans="1:9">
      <c r="A667" s="176">
        <v>2020.8008749999999</v>
      </c>
      <c r="B667" s="177">
        <v>55.433749999999897</v>
      </c>
      <c r="E667" s="176">
        <v>2180.8448973541599</v>
      </c>
      <c r="F667" s="177">
        <v>87.263333333333307</v>
      </c>
      <c r="H667" s="176">
        <v>2020.8008749999999</v>
      </c>
      <c r="I667" s="177">
        <v>55.433749999999897</v>
      </c>
    </row>
    <row r="668" spans="1:9">
      <c r="A668" s="178">
        <v>2143.7741666666602</v>
      </c>
      <c r="B668" s="179">
        <v>42.220833333333303</v>
      </c>
      <c r="E668" s="178">
        <v>2363.5114587958301</v>
      </c>
      <c r="F668" s="179">
        <v>91.471666666666593</v>
      </c>
      <c r="H668" s="178">
        <v>2143.7741666666602</v>
      </c>
      <c r="I668" s="179">
        <v>42.220833333333303</v>
      </c>
    </row>
    <row r="669" spans="1:9">
      <c r="A669" s="176">
        <v>1733.66625</v>
      </c>
      <c r="B669" s="177">
        <v>39.741249999999901</v>
      </c>
      <c r="E669" s="176">
        <v>1955.8362672041601</v>
      </c>
      <c r="F669" s="177">
        <v>96.064166666666594</v>
      </c>
      <c r="H669" s="176">
        <v>1733.66625</v>
      </c>
      <c r="I669" s="177">
        <v>39.741249999999901</v>
      </c>
    </row>
    <row r="670" spans="1:9">
      <c r="A670" s="178">
        <v>1938.42895833333</v>
      </c>
      <c r="B670" s="179">
        <v>47.627499999999998</v>
      </c>
      <c r="E670" s="178">
        <v>2182.4259742499898</v>
      </c>
      <c r="F670" s="179">
        <v>95.494166666666601</v>
      </c>
      <c r="H670" s="178">
        <v>1938.42895833333</v>
      </c>
      <c r="I670" s="179">
        <v>47.627499999999998</v>
      </c>
    </row>
    <row r="671" spans="1:9">
      <c r="A671" s="176">
        <v>1811.3492083333299</v>
      </c>
      <c r="B671" s="177">
        <v>51.697249999999997</v>
      </c>
      <c r="E671" s="176">
        <v>1895.8564256833299</v>
      </c>
      <c r="F671" s="177">
        <v>94.431666666666601</v>
      </c>
      <c r="H671" s="176">
        <v>1811.3492083333299</v>
      </c>
      <c r="I671" s="177">
        <v>51.697249999999997</v>
      </c>
    </row>
    <row r="672" spans="1:9">
      <c r="A672" s="178">
        <v>2407.5522083333299</v>
      </c>
      <c r="B672" s="179">
        <v>91.086749999999995</v>
      </c>
      <c r="E672" s="178">
        <v>2189.5764108874901</v>
      </c>
      <c r="F672" s="179">
        <v>92.842499999999902</v>
      </c>
      <c r="H672" s="178">
        <v>2407.5522083333299</v>
      </c>
      <c r="I672" s="179">
        <v>91.086749999999995</v>
      </c>
    </row>
    <row r="673" spans="1:9">
      <c r="A673" s="176">
        <v>2557.52991666666</v>
      </c>
      <c r="B673" s="177">
        <v>108.491333333333</v>
      </c>
      <c r="E673" s="176">
        <v>2183.9110040708301</v>
      </c>
      <c r="F673" s="177">
        <v>97.060833333333306</v>
      </c>
      <c r="H673" s="176">
        <v>2557.52991666666</v>
      </c>
      <c r="I673" s="177">
        <v>108.491333333333</v>
      </c>
    </row>
    <row r="674" spans="1:9">
      <c r="A674" s="178">
        <v>3343.2067916666601</v>
      </c>
      <c r="B674" s="179">
        <v>103.15049999999999</v>
      </c>
      <c r="E674" s="178">
        <v>2385.10862179999</v>
      </c>
      <c r="F674" s="179">
        <v>92.796666666666596</v>
      </c>
      <c r="H674" s="178">
        <v>3343.2067916666601</v>
      </c>
      <c r="I674" s="179">
        <v>103.15049999999999</v>
      </c>
    </row>
    <row r="675" spans="1:9">
      <c r="A675" s="176">
        <v>1855.5550416666599</v>
      </c>
      <c r="B675" s="177">
        <v>44.554499999999997</v>
      </c>
      <c r="E675" s="176">
        <v>2154.4983601099898</v>
      </c>
      <c r="F675" s="177">
        <v>92.504999999999995</v>
      </c>
      <c r="H675" s="176">
        <v>1855.5550416666599</v>
      </c>
      <c r="I675" s="177">
        <v>44.554499999999997</v>
      </c>
    </row>
    <row r="676" spans="1:9">
      <c r="A676" s="178">
        <v>2107.1355416666602</v>
      </c>
      <c r="B676" s="179">
        <v>56.459166666666597</v>
      </c>
      <c r="E676" s="178">
        <v>2305.9135916333298</v>
      </c>
      <c r="F676" s="179">
        <v>92.484166666666596</v>
      </c>
      <c r="H676" s="178">
        <v>2107.1355416666602</v>
      </c>
      <c r="I676" s="179">
        <v>56.459166666666597</v>
      </c>
    </row>
    <row r="677" spans="1:9">
      <c r="A677" s="176">
        <v>2148.7616249999901</v>
      </c>
      <c r="B677" s="177">
        <v>45.986249999999998</v>
      </c>
      <c r="E677" s="176">
        <v>2196.01977080999</v>
      </c>
      <c r="F677" s="177">
        <v>91.757000000000005</v>
      </c>
      <c r="H677" s="176">
        <v>2148.7616249999901</v>
      </c>
      <c r="I677" s="177">
        <v>45.986249999999998</v>
      </c>
    </row>
    <row r="678" spans="1:9">
      <c r="A678" s="178">
        <v>2362.4044583333298</v>
      </c>
      <c r="B678" s="179">
        <v>45.425833333333301</v>
      </c>
      <c r="E678" s="178">
        <v>2522.4646424208299</v>
      </c>
      <c r="F678" s="179">
        <v>93.080833333333302</v>
      </c>
      <c r="H678" s="178">
        <v>2362.4044583333298</v>
      </c>
      <c r="I678" s="179">
        <v>45.425833333333301</v>
      </c>
    </row>
    <row r="679" spans="1:9">
      <c r="A679" s="176">
        <v>1645.9032999999999</v>
      </c>
      <c r="B679" s="177">
        <v>39.856999999999999</v>
      </c>
      <c r="E679" s="176">
        <v>2208.3186528055498</v>
      </c>
      <c r="F679" s="177">
        <v>92.68</v>
      </c>
      <c r="H679" s="176">
        <v>1645.9032999999999</v>
      </c>
      <c r="I679" s="177">
        <v>39.856999999999999</v>
      </c>
    </row>
    <row r="680" spans="1:9">
      <c r="A680" s="178">
        <v>1852.95022727272</v>
      </c>
      <c r="B680" s="179">
        <v>42.868636363636298</v>
      </c>
      <c r="E680" s="178">
        <v>2698.2957979499902</v>
      </c>
      <c r="F680" s="179">
        <v>91.634166666666601</v>
      </c>
      <c r="H680" s="178">
        <v>1852.95022727272</v>
      </c>
      <c r="I680" s="179">
        <v>42.868636363636298</v>
      </c>
    </row>
    <row r="681" spans="1:9">
      <c r="A681" s="176">
        <v>2100.8144499999999</v>
      </c>
      <c r="B681" s="177">
        <v>37.848499999999902</v>
      </c>
      <c r="E681" s="176">
        <v>2409.15837637083</v>
      </c>
      <c r="F681" s="177">
        <v>95.111666666666594</v>
      </c>
      <c r="H681" s="176">
        <v>2100.8144499999999</v>
      </c>
      <c r="I681" s="177">
        <v>37.848499999999902</v>
      </c>
    </row>
    <row r="682" spans="1:9">
      <c r="A682" s="178">
        <v>2257.8534999999902</v>
      </c>
      <c r="B682" s="179">
        <v>47.806249999999999</v>
      </c>
      <c r="E682" s="178">
        <v>2971.8434390499901</v>
      </c>
      <c r="F682" s="179">
        <v>93.984999999999999</v>
      </c>
      <c r="H682" s="178">
        <v>2257.8534999999902</v>
      </c>
      <c r="I682" s="179">
        <v>47.806249999999999</v>
      </c>
    </row>
    <row r="683" spans="1:9">
      <c r="A683" s="176">
        <v>2056.5866249999999</v>
      </c>
      <c r="B683" s="177">
        <v>60.922083333333298</v>
      </c>
      <c r="E683" s="176">
        <v>2197.7155545416599</v>
      </c>
      <c r="F683" s="177">
        <v>94.454999999999998</v>
      </c>
      <c r="H683" s="176">
        <v>2056.5866249999999</v>
      </c>
      <c r="I683" s="177">
        <v>60.922083333333298</v>
      </c>
    </row>
    <row r="684" spans="1:9">
      <c r="A684" s="178">
        <v>2275.6061666666601</v>
      </c>
      <c r="B684" s="179">
        <v>62.5266666666666</v>
      </c>
      <c r="E684" s="178">
        <v>2426.7325211499901</v>
      </c>
      <c r="F684" s="179">
        <v>92.797499999999999</v>
      </c>
      <c r="H684" s="178">
        <v>2275.6061666666601</v>
      </c>
      <c r="I684" s="179">
        <v>62.5266666666666</v>
      </c>
    </row>
    <row r="685" spans="1:9">
      <c r="A685" s="176">
        <v>1961.3328750000001</v>
      </c>
      <c r="B685" s="177">
        <v>80.026249999999905</v>
      </c>
      <c r="E685" s="176">
        <v>1917.03239828749</v>
      </c>
      <c r="F685" s="177">
        <v>93.024166666666602</v>
      </c>
      <c r="H685" s="176">
        <v>1961.3328750000001</v>
      </c>
      <c r="I685" s="177">
        <v>80.026249999999905</v>
      </c>
    </row>
    <row r="686" spans="1:9">
      <c r="A686" s="178">
        <v>2277.7167083333302</v>
      </c>
      <c r="B686" s="179">
        <v>93.381249999999994</v>
      </c>
      <c r="E686" s="178">
        <v>2237.1392458958298</v>
      </c>
      <c r="F686" s="179">
        <v>92.905000000000001</v>
      </c>
      <c r="H686" s="178">
        <v>2277.7167083333302</v>
      </c>
      <c r="I686" s="179">
        <v>93.381249999999994</v>
      </c>
    </row>
    <row r="687" spans="1:9">
      <c r="A687" s="176">
        <v>1943.82499999999</v>
      </c>
      <c r="B687" s="177">
        <v>52.632916666666603</v>
      </c>
      <c r="E687" s="176">
        <v>2091.6083745166602</v>
      </c>
      <c r="F687" s="177">
        <v>92.018333333333302</v>
      </c>
      <c r="H687" s="176">
        <v>1943.82499999999</v>
      </c>
      <c r="I687" s="177">
        <v>52.632916666666603</v>
      </c>
    </row>
    <row r="688" spans="1:9">
      <c r="A688" s="178">
        <v>2235.0515416666599</v>
      </c>
      <c r="B688" s="179">
        <v>66.297916666666595</v>
      </c>
      <c r="E688" s="178">
        <v>2455.1946747249899</v>
      </c>
      <c r="F688" s="179">
        <v>94.912499999999994</v>
      </c>
      <c r="H688" s="178">
        <v>2235.0515416666599</v>
      </c>
      <c r="I688" s="179">
        <v>66.297916666666595</v>
      </c>
    </row>
    <row r="689" spans="1:9">
      <c r="A689" s="176">
        <v>1723.949625</v>
      </c>
      <c r="B689" s="177">
        <v>41.935833333333299</v>
      </c>
      <c r="E689" s="176">
        <v>2079.37890237083</v>
      </c>
      <c r="F689" s="177">
        <v>93.859166666666596</v>
      </c>
      <c r="H689" s="176">
        <v>1723.949625</v>
      </c>
      <c r="I689" s="177">
        <v>41.935833333333299</v>
      </c>
    </row>
    <row r="690" spans="1:9">
      <c r="A690" s="178">
        <v>1901.2469166666599</v>
      </c>
      <c r="B690" s="179">
        <v>47.556666666666601</v>
      </c>
      <c r="E690" s="178">
        <v>2727.84421164166</v>
      </c>
      <c r="F690" s="179">
        <v>91.686666666666596</v>
      </c>
      <c r="H690" s="178">
        <v>1901.2469166666599</v>
      </c>
      <c r="I690" s="179">
        <v>47.556666666666601</v>
      </c>
    </row>
    <row r="691" spans="1:9">
      <c r="A691" s="176">
        <v>1893.2130833333299</v>
      </c>
      <c r="B691" s="177">
        <v>51.536249999999903</v>
      </c>
      <c r="E691" s="176">
        <v>2275.3221316999902</v>
      </c>
      <c r="F691" s="177">
        <v>93.885833333333295</v>
      </c>
      <c r="H691" s="176">
        <v>1893.2130833333299</v>
      </c>
      <c r="I691" s="177">
        <v>51.536249999999903</v>
      </c>
    </row>
    <row r="692" spans="1:9">
      <c r="A692" s="178">
        <v>2235.2352083333299</v>
      </c>
      <c r="B692" s="179">
        <v>58.006666666666597</v>
      </c>
      <c r="E692" s="178">
        <v>2934.10397338333</v>
      </c>
      <c r="F692" s="179">
        <v>93.326666666666597</v>
      </c>
      <c r="H692" s="178">
        <v>2235.2352083333299</v>
      </c>
      <c r="I692" s="179">
        <v>58.006666666666597</v>
      </c>
    </row>
    <row r="693" spans="1:9">
      <c r="A693" s="176">
        <v>2172.7842083333298</v>
      </c>
      <c r="B693" s="177">
        <v>55.424583333333302</v>
      </c>
      <c r="E693" s="176">
        <v>2528.1358425708299</v>
      </c>
      <c r="F693" s="177">
        <v>94.9375</v>
      </c>
      <c r="H693" s="176">
        <v>2172.7842083333298</v>
      </c>
      <c r="I693" s="177">
        <v>55.424583333333302</v>
      </c>
    </row>
    <row r="694" spans="1:9">
      <c r="A694" s="178">
        <v>2876.3842499999901</v>
      </c>
      <c r="B694" s="179">
        <v>69.689583333333303</v>
      </c>
      <c r="E694" s="178">
        <v>3237.7991635416602</v>
      </c>
      <c r="F694" s="179">
        <v>94.245833333333294</v>
      </c>
      <c r="H694" s="178">
        <v>2876.3842499999901</v>
      </c>
      <c r="I694" s="179">
        <v>69.689583333333303</v>
      </c>
    </row>
    <row r="695" spans="1:9">
      <c r="A695" s="176">
        <v>2270.6802499999999</v>
      </c>
      <c r="B695" s="177">
        <v>56.573333333333302</v>
      </c>
      <c r="E695" s="176">
        <v>2579.88358816249</v>
      </c>
      <c r="F695" s="177">
        <v>89.978333333333296</v>
      </c>
      <c r="H695" s="176">
        <v>2270.6802499999999</v>
      </c>
      <c r="I695" s="177">
        <v>56.573333333333302</v>
      </c>
    </row>
    <row r="696" spans="1:9">
      <c r="A696" s="178">
        <v>3024.1334583333301</v>
      </c>
      <c r="B696" s="179">
        <v>89.414583333333297</v>
      </c>
      <c r="E696" s="178">
        <v>3354.06702878333</v>
      </c>
      <c r="F696" s="179">
        <v>93.031666666666595</v>
      </c>
      <c r="H696" s="178">
        <v>3024.1334583333301</v>
      </c>
      <c r="I696" s="179">
        <v>89.414583333333297</v>
      </c>
    </row>
    <row r="697" spans="1:9">
      <c r="A697" s="176">
        <v>2140.97379166666</v>
      </c>
      <c r="B697" s="177">
        <v>65.425416666666607</v>
      </c>
      <c r="E697" s="176">
        <v>2559.6294510166599</v>
      </c>
      <c r="F697" s="177">
        <v>92.2708333333333</v>
      </c>
      <c r="H697" s="176">
        <v>2140.97379166666</v>
      </c>
      <c r="I697" s="177">
        <v>65.425416666666607</v>
      </c>
    </row>
    <row r="698" spans="1:9">
      <c r="A698" s="178">
        <v>2883.3863333333302</v>
      </c>
      <c r="B698" s="179">
        <v>79.218333333333305</v>
      </c>
      <c r="E698" s="178">
        <v>3264.2371815874999</v>
      </c>
      <c r="F698" s="179">
        <v>93.975833333333298</v>
      </c>
      <c r="H698" s="178">
        <v>2883.3863333333302</v>
      </c>
      <c r="I698" s="179">
        <v>79.218333333333305</v>
      </c>
    </row>
    <row r="699" spans="1:9">
      <c r="A699" s="176">
        <v>2117.8012916666598</v>
      </c>
      <c r="B699" s="177">
        <v>61.090416666666599</v>
      </c>
      <c r="E699" s="176">
        <v>2490.9887963749902</v>
      </c>
      <c r="F699" s="177">
        <v>91.39</v>
      </c>
      <c r="H699" s="176">
        <v>2117.8012916666598</v>
      </c>
      <c r="I699" s="177">
        <v>61.090416666666599</v>
      </c>
    </row>
    <row r="700" spans="1:9">
      <c r="A700" s="178">
        <v>2926.3967916666602</v>
      </c>
      <c r="B700" s="179">
        <v>82.684583333333293</v>
      </c>
      <c r="E700" s="178">
        <v>3251.3771467833299</v>
      </c>
      <c r="F700" s="179">
        <v>89.696666666666601</v>
      </c>
      <c r="H700" s="178">
        <v>2926.3967916666602</v>
      </c>
      <c r="I700" s="179">
        <v>82.684583333333293</v>
      </c>
    </row>
    <row r="701" spans="1:9">
      <c r="A701" s="176">
        <v>2367.2226249999999</v>
      </c>
      <c r="B701" s="177">
        <v>58.484583333333298</v>
      </c>
      <c r="E701" s="176">
        <v>2665.4244438291598</v>
      </c>
      <c r="F701" s="177">
        <v>94.949166666666599</v>
      </c>
      <c r="H701" s="176">
        <v>2367.2226249999999</v>
      </c>
      <c r="I701" s="177">
        <v>58.484583333333298</v>
      </c>
    </row>
    <row r="702" spans="1:9">
      <c r="A702" s="178">
        <v>3195.3001250000002</v>
      </c>
      <c r="B702" s="179">
        <v>88.352916666666601</v>
      </c>
      <c r="E702" s="178">
        <v>3741.0290686124899</v>
      </c>
      <c r="F702" s="179">
        <v>93.538333333333298</v>
      </c>
      <c r="H702" s="178">
        <v>3195.3001250000002</v>
      </c>
      <c r="I702" s="179">
        <v>88.352916666666601</v>
      </c>
    </row>
    <row r="703" spans="1:9">
      <c r="A703" s="176">
        <v>2338.9344166666601</v>
      </c>
      <c r="B703" s="177">
        <v>68.344166666666595</v>
      </c>
      <c r="E703" s="176">
        <v>2649.4351034708302</v>
      </c>
      <c r="F703" s="177">
        <v>93.586666666666602</v>
      </c>
      <c r="H703" s="176">
        <v>2338.9344166666601</v>
      </c>
      <c r="I703" s="177">
        <v>68.344166666666595</v>
      </c>
    </row>
    <row r="704" spans="1:9">
      <c r="A704" s="178">
        <v>2643.5017916666602</v>
      </c>
      <c r="B704" s="179">
        <v>54.754999999999903</v>
      </c>
      <c r="E704" s="178">
        <v>2959.3260986374898</v>
      </c>
      <c r="F704" s="179">
        <v>91.453333333333305</v>
      </c>
      <c r="H704" s="178">
        <v>2643.5017916666602</v>
      </c>
      <c r="I704" s="179">
        <v>54.754999999999903</v>
      </c>
    </row>
    <row r="705" spans="1:9">
      <c r="A705" s="176">
        <v>2096.2074166666598</v>
      </c>
      <c r="B705" s="177">
        <v>57.566249999999897</v>
      </c>
      <c r="E705" s="176">
        <v>2373.5209118875</v>
      </c>
      <c r="F705" s="177">
        <v>92.62</v>
      </c>
      <c r="H705" s="176">
        <v>2096.2074166666598</v>
      </c>
      <c r="I705" s="177">
        <v>57.566249999999897</v>
      </c>
    </row>
    <row r="706" spans="1:9">
      <c r="A706" s="178">
        <v>2410.1449583333301</v>
      </c>
      <c r="B706" s="179">
        <v>53.733750000000001</v>
      </c>
      <c r="E706" s="178">
        <v>2643.75417673333</v>
      </c>
      <c r="F706" s="179">
        <v>95.298333333333304</v>
      </c>
      <c r="H706" s="178">
        <v>2410.1449583333301</v>
      </c>
      <c r="I706" s="179">
        <v>53.733750000000001</v>
      </c>
    </row>
    <row r="707" spans="1:9">
      <c r="A707" s="176">
        <v>2059.38004166666</v>
      </c>
      <c r="B707" s="177">
        <v>59.697083333333303</v>
      </c>
      <c r="E707" s="176">
        <v>2349.5559309416599</v>
      </c>
      <c r="F707" s="177">
        <v>92.412499999999994</v>
      </c>
      <c r="H707" s="176">
        <v>2059.38004166666</v>
      </c>
      <c r="I707" s="177">
        <v>59.697083333333303</v>
      </c>
    </row>
    <row r="708" spans="1:9">
      <c r="A708" s="178">
        <v>2394.1077500000001</v>
      </c>
      <c r="B708" s="179">
        <v>51.734583333333298</v>
      </c>
      <c r="E708" s="178">
        <v>2650.2210921333299</v>
      </c>
      <c r="F708" s="179">
        <v>90.366666666666603</v>
      </c>
      <c r="H708" s="178">
        <v>2394.1077500000001</v>
      </c>
      <c r="I708" s="179">
        <v>51.734583333333298</v>
      </c>
    </row>
    <row r="709" spans="1:9">
      <c r="A709" s="176">
        <v>1972.1649583333301</v>
      </c>
      <c r="B709" s="177">
        <v>38.423333333333296</v>
      </c>
      <c r="E709" s="176">
        <v>2229.1072341291601</v>
      </c>
      <c r="F709" s="177">
        <v>92.250833333333304</v>
      </c>
      <c r="H709" s="176">
        <v>1972.1649583333301</v>
      </c>
      <c r="I709" s="177">
        <v>38.423333333333296</v>
      </c>
    </row>
    <row r="710" spans="1:9">
      <c r="A710" s="178">
        <v>2230.0864999999999</v>
      </c>
      <c r="B710" s="179">
        <v>44.949583333333301</v>
      </c>
      <c r="E710" s="178">
        <v>2575.2386780583302</v>
      </c>
      <c r="F710" s="179">
        <v>91.97</v>
      </c>
      <c r="H710" s="178">
        <v>2230.0864999999999</v>
      </c>
      <c r="I710" s="179">
        <v>44.949583333333301</v>
      </c>
    </row>
    <row r="711" spans="1:9">
      <c r="A711" s="176">
        <v>1787.87870833333</v>
      </c>
      <c r="B711" s="177">
        <v>44.59</v>
      </c>
      <c r="E711" s="176">
        <v>2011.6750117916599</v>
      </c>
      <c r="F711" s="177">
        <v>93.757499999999993</v>
      </c>
      <c r="H711" s="176">
        <v>1787.87870833333</v>
      </c>
      <c r="I711" s="177">
        <v>44.59</v>
      </c>
    </row>
    <row r="712" spans="1:9">
      <c r="A712" s="178">
        <v>1997.3041250000001</v>
      </c>
      <c r="B712" s="179">
        <v>48.774999999999999</v>
      </c>
      <c r="E712" s="178">
        <v>2307.4126483291602</v>
      </c>
      <c r="F712" s="179">
        <v>95.6458333333333</v>
      </c>
      <c r="H712" s="178">
        <v>1997.3041250000001</v>
      </c>
      <c r="I712" s="179">
        <v>48.774999999999999</v>
      </c>
    </row>
    <row r="713" spans="1:9">
      <c r="A713" s="176">
        <v>1729.9509166666601</v>
      </c>
      <c r="B713" s="177">
        <v>46.790833333333303</v>
      </c>
      <c r="E713" s="176">
        <v>1953.2140380416599</v>
      </c>
      <c r="F713" s="177">
        <v>92.878333333333302</v>
      </c>
      <c r="H713" s="176">
        <v>1729.9509166666601</v>
      </c>
      <c r="I713" s="177">
        <v>46.790833333333303</v>
      </c>
    </row>
    <row r="714" spans="1:9">
      <c r="A714" s="178">
        <v>2047.0395000000001</v>
      </c>
      <c r="B714" s="179">
        <v>56.972916666666599</v>
      </c>
      <c r="E714" s="178">
        <v>2361.0739734083299</v>
      </c>
      <c r="F714" s="179">
        <v>92.855833333333294</v>
      </c>
      <c r="H714" s="178">
        <v>2047.0395000000001</v>
      </c>
      <c r="I714" s="179">
        <v>56.972916666666599</v>
      </c>
    </row>
    <row r="715" spans="1:9">
      <c r="A715" s="176">
        <v>1953.6437083333301</v>
      </c>
      <c r="B715" s="177">
        <v>46.969583333333297</v>
      </c>
      <c r="E715" s="176">
        <v>2209.59354426666</v>
      </c>
      <c r="F715" s="177">
        <v>93.114999999999995</v>
      </c>
      <c r="H715" s="176">
        <v>1953.6437083333301</v>
      </c>
      <c r="I715" s="177">
        <v>46.969583333333297</v>
      </c>
    </row>
    <row r="716" spans="1:9">
      <c r="A716" s="178">
        <v>2451.7428749999999</v>
      </c>
      <c r="B716" s="179">
        <v>48.4270833333333</v>
      </c>
      <c r="E716" s="178">
        <v>2695.2328788791601</v>
      </c>
      <c r="F716" s="179">
        <v>92.212499999999906</v>
      </c>
      <c r="H716" s="178">
        <v>2451.7428749999999</v>
      </c>
      <c r="I716" s="179">
        <v>48.4270833333333</v>
      </c>
    </row>
    <row r="717" spans="1:9">
      <c r="A717" s="176">
        <v>1992.5728749999901</v>
      </c>
      <c r="B717" s="177">
        <v>42.350833333333298</v>
      </c>
      <c r="E717" s="176">
        <v>2273.2429503499998</v>
      </c>
      <c r="F717" s="177">
        <v>93.219166666666595</v>
      </c>
      <c r="H717" s="176">
        <v>1992.5728749999901</v>
      </c>
      <c r="I717" s="177">
        <v>42.350833333333298</v>
      </c>
    </row>
    <row r="718" spans="1:9">
      <c r="A718" s="178">
        <v>2288.7292499999999</v>
      </c>
      <c r="B718" s="179">
        <v>40.680833333333297</v>
      </c>
      <c r="E718" s="178">
        <v>2567.2627502791602</v>
      </c>
      <c r="F718" s="179">
        <v>93.787499999999895</v>
      </c>
      <c r="H718" s="178">
        <v>2288.7292499999999</v>
      </c>
      <c r="I718" s="179">
        <v>40.680833333333297</v>
      </c>
    </row>
    <row r="719" spans="1:9">
      <c r="A719" s="176">
        <v>1741.06274999999</v>
      </c>
      <c r="B719" s="177">
        <v>37.1666666666666</v>
      </c>
      <c r="E719" s="176">
        <v>2067.9224790958301</v>
      </c>
      <c r="F719" s="177">
        <v>94.329999999999899</v>
      </c>
      <c r="H719" s="176">
        <v>1741.06274999999</v>
      </c>
      <c r="I719" s="177">
        <v>37.1666666666666</v>
      </c>
    </row>
    <row r="720" spans="1:9">
      <c r="A720" s="178">
        <v>1948.48549999999</v>
      </c>
      <c r="B720" s="179">
        <v>38.960833333333298</v>
      </c>
      <c r="E720" s="178">
        <v>2223.43608991666</v>
      </c>
      <c r="F720" s="179">
        <v>95.224166666666605</v>
      </c>
      <c r="H720" s="178">
        <v>1948.48549999999</v>
      </c>
      <c r="I720" s="179">
        <v>38.960833333333298</v>
      </c>
    </row>
    <row r="721" spans="1:9">
      <c r="A721" s="176">
        <v>1686.002375</v>
      </c>
      <c r="B721" s="177">
        <v>40.265416666666603</v>
      </c>
      <c r="E721" s="176">
        <v>1903.0920479833301</v>
      </c>
      <c r="F721" s="177">
        <v>92.940833333333302</v>
      </c>
      <c r="H721" s="176">
        <v>1686.002375</v>
      </c>
      <c r="I721" s="177">
        <v>40.265416666666603</v>
      </c>
    </row>
    <row r="722" spans="1:9">
      <c r="A722" s="178">
        <v>2049.07045833333</v>
      </c>
      <c r="B722" s="179">
        <v>42.8674999999999</v>
      </c>
      <c r="E722" s="178">
        <v>2306.4151266624899</v>
      </c>
      <c r="F722" s="179">
        <v>90.131666666666604</v>
      </c>
      <c r="H722" s="178">
        <v>2049.07045833333</v>
      </c>
      <c r="I722" s="179">
        <v>42.8674999999999</v>
      </c>
    </row>
    <row r="723" spans="1:9">
      <c r="A723" s="176">
        <v>1898.9733333333299</v>
      </c>
      <c r="B723" s="177">
        <v>49.396249999999903</v>
      </c>
      <c r="E723" s="176">
        <v>2159.7068845916601</v>
      </c>
      <c r="F723" s="177">
        <v>90.2141666666666</v>
      </c>
      <c r="H723" s="176">
        <v>1898.9733333333299</v>
      </c>
      <c r="I723" s="177">
        <v>49.396249999999903</v>
      </c>
    </row>
    <row r="724" spans="1:9">
      <c r="A724" s="178">
        <v>2160.0101249999998</v>
      </c>
      <c r="B724" s="179">
        <v>41.455833333333302</v>
      </c>
      <c r="E724" s="178">
        <v>2454.2576683458301</v>
      </c>
      <c r="F724" s="179">
        <v>91.858333333333306</v>
      </c>
      <c r="H724" s="178">
        <v>2160.0101249999998</v>
      </c>
      <c r="I724" s="179">
        <v>41.455833333333302</v>
      </c>
    </row>
    <row r="725" spans="1:9">
      <c r="A725" s="176">
        <v>1749.8718636363601</v>
      </c>
      <c r="B725" s="177">
        <v>33.367727272727201</v>
      </c>
      <c r="E725" s="176">
        <v>2020.5694791727201</v>
      </c>
      <c r="F725" s="177">
        <v>96.48</v>
      </c>
      <c r="H725" s="176">
        <v>1749.8718636363601</v>
      </c>
      <c r="I725" s="177">
        <v>33.367727272727201</v>
      </c>
    </row>
    <row r="726" spans="1:9">
      <c r="A726" s="178">
        <v>2125.4543749999998</v>
      </c>
      <c r="B726" s="179">
        <v>43.60125</v>
      </c>
      <c r="E726" s="178">
        <v>2363.03645631666</v>
      </c>
      <c r="F726" s="179">
        <v>96.315833333333302</v>
      </c>
      <c r="H726" s="178">
        <v>2125.4543749999998</v>
      </c>
      <c r="I726" s="179">
        <v>43.60125</v>
      </c>
    </row>
    <row r="727" spans="1:9">
      <c r="A727" s="176">
        <v>1779.80779166666</v>
      </c>
      <c r="B727" s="177">
        <v>45.102083333333297</v>
      </c>
      <c r="E727" s="176">
        <v>1970.46141897499</v>
      </c>
      <c r="F727" s="177">
        <v>95.259166666666601</v>
      </c>
      <c r="H727" s="176">
        <v>1779.80779166666</v>
      </c>
      <c r="I727" s="177">
        <v>45.102083333333297</v>
      </c>
    </row>
    <row r="728" spans="1:9">
      <c r="A728" s="178">
        <v>2286.2164166666598</v>
      </c>
      <c r="B728" s="179">
        <v>48.505416666666598</v>
      </c>
      <c r="E728" s="178">
        <v>2549.5566624166599</v>
      </c>
      <c r="F728" s="179">
        <v>95.25</v>
      </c>
      <c r="H728" s="178">
        <v>2286.2164166666598</v>
      </c>
      <c r="I728" s="179">
        <v>48.505416666666598</v>
      </c>
    </row>
    <row r="729" spans="1:9">
      <c r="A729" s="176">
        <v>1982.47729166666</v>
      </c>
      <c r="B729" s="177">
        <v>40.7454166666666</v>
      </c>
      <c r="E729" s="176">
        <v>2301.8357706833299</v>
      </c>
      <c r="F729" s="177">
        <v>94.122500000000002</v>
      </c>
      <c r="H729" s="176">
        <v>1982.47729166666</v>
      </c>
      <c r="I729" s="177">
        <v>40.7454166666666</v>
      </c>
    </row>
    <row r="730" spans="1:9">
      <c r="A730" s="178">
        <v>2385.11704166666</v>
      </c>
      <c r="B730" s="179">
        <v>52.2662499999999</v>
      </c>
      <c r="E730" s="178">
        <v>2660.8662708624902</v>
      </c>
      <c r="F730" s="179">
        <v>92.79</v>
      </c>
      <c r="H730" s="178">
        <v>2385.11704166666</v>
      </c>
      <c r="I730" s="179">
        <v>52.2662499999999</v>
      </c>
    </row>
    <row r="731" spans="1:9">
      <c r="A731" s="176">
        <v>1959.6472916666601</v>
      </c>
      <c r="B731" s="177">
        <v>44.889583333333299</v>
      </c>
      <c r="E731" s="176">
        <v>2197.6303354583301</v>
      </c>
      <c r="F731" s="177">
        <v>90.688333333333304</v>
      </c>
      <c r="H731" s="176">
        <v>1959.6472916666601</v>
      </c>
      <c r="I731" s="177">
        <v>44.889583333333299</v>
      </c>
    </row>
    <row r="732" spans="1:9">
      <c r="A732" s="178">
        <v>2134.0819999999999</v>
      </c>
      <c r="B732" s="179">
        <v>42.499583333333298</v>
      </c>
      <c r="E732" s="178">
        <v>2379.96887625416</v>
      </c>
      <c r="F732" s="179">
        <v>96.152500000000003</v>
      </c>
      <c r="H732" s="178">
        <v>2134.0819999999999</v>
      </c>
      <c r="I732" s="179">
        <v>42.499583333333298</v>
      </c>
    </row>
    <row r="733" spans="1:9">
      <c r="A733" s="176">
        <v>2814.7105606124901</v>
      </c>
      <c r="B733" s="177">
        <v>108.18749999999901</v>
      </c>
    </row>
    <row r="734" spans="1:9">
      <c r="A734" s="178">
        <v>2820.15931286666</v>
      </c>
      <c r="B734" s="179">
        <v>111.245</v>
      </c>
    </row>
    <row r="735" spans="1:9">
      <c r="A735" s="176">
        <v>2147.3532233291598</v>
      </c>
      <c r="B735" s="177">
        <v>110.51333333333299</v>
      </c>
    </row>
    <row r="736" spans="1:9">
      <c r="A736" s="178">
        <v>2545.3108069374898</v>
      </c>
      <c r="B736" s="179">
        <v>109.41500000000001</v>
      </c>
    </row>
    <row r="737" spans="1:2">
      <c r="A737" s="176">
        <v>2222.4136193208301</v>
      </c>
      <c r="B737" s="177">
        <v>109.898333333333</v>
      </c>
    </row>
    <row r="738" spans="1:2">
      <c r="A738" s="178">
        <v>2257.3158007708298</v>
      </c>
      <c r="B738" s="179">
        <v>111.870833333333</v>
      </c>
    </row>
    <row r="739" spans="1:2">
      <c r="A739" s="176">
        <v>2032.198344465</v>
      </c>
      <c r="B739" s="177">
        <v>108.64100000000001</v>
      </c>
    </row>
    <row r="740" spans="1:2">
      <c r="A740" s="178">
        <v>2117.8163037374902</v>
      </c>
      <c r="B740" s="179">
        <v>112.47499999999999</v>
      </c>
    </row>
    <row r="741" spans="1:2">
      <c r="A741" s="176">
        <v>1881.9500175666601</v>
      </c>
      <c r="B741" s="177">
        <v>111.09333333333301</v>
      </c>
    </row>
    <row r="742" spans="1:2">
      <c r="A742" s="178">
        <v>2576.3438875909001</v>
      </c>
      <c r="B742" s="179">
        <v>111.433636363636</v>
      </c>
    </row>
    <row r="743" spans="1:2">
      <c r="A743" s="176">
        <v>2044.66478628499</v>
      </c>
      <c r="B743" s="177">
        <v>110.70699999999999</v>
      </c>
    </row>
    <row r="744" spans="1:2">
      <c r="A744" s="178">
        <v>2868.9563182708298</v>
      </c>
      <c r="B744" s="179">
        <v>108.410833333333</v>
      </c>
    </row>
    <row r="745" spans="1:2">
      <c r="A745" s="176">
        <v>2472.6334011958302</v>
      </c>
      <c r="B745" s="177">
        <v>110.37583333333301</v>
      </c>
    </row>
    <row r="746" spans="1:2">
      <c r="A746" s="178">
        <v>3299.9393580708202</v>
      </c>
      <c r="B746" s="179">
        <v>110.207499999999</v>
      </c>
    </row>
    <row r="747" spans="1:2">
      <c r="A747" s="176">
        <v>2786.5475998083298</v>
      </c>
      <c r="B747" s="177">
        <v>111.74</v>
      </c>
    </row>
    <row r="748" spans="1:2">
      <c r="A748" s="178">
        <v>3225.7517746541598</v>
      </c>
      <c r="B748" s="179">
        <v>111.213333333333</v>
      </c>
    </row>
    <row r="749" spans="1:2">
      <c r="A749" s="176">
        <v>2425.1360756541599</v>
      </c>
      <c r="B749" s="177">
        <v>108.96833333333301</v>
      </c>
    </row>
    <row r="750" spans="1:2">
      <c r="A750" s="178">
        <v>2401.8058121333302</v>
      </c>
      <c r="B750" s="179">
        <v>109.2625</v>
      </c>
    </row>
    <row r="751" spans="1:2">
      <c r="A751" s="176">
        <v>2113.5125400799898</v>
      </c>
      <c r="B751" s="177">
        <v>110.199</v>
      </c>
    </row>
    <row r="752" spans="1:2">
      <c r="A752" s="178">
        <v>2433.3480168166602</v>
      </c>
      <c r="B752" s="179">
        <v>111.273333333333</v>
      </c>
    </row>
    <row r="753" spans="1:2">
      <c r="A753" s="176">
        <v>2189.0438997312399</v>
      </c>
      <c r="B753" s="177">
        <v>109.4875</v>
      </c>
    </row>
    <row r="754" spans="1:2">
      <c r="A754" s="178">
        <v>2483.5657340083299</v>
      </c>
      <c r="B754" s="179">
        <v>110.505</v>
      </c>
    </row>
    <row r="755" spans="1:2">
      <c r="A755" s="176">
        <v>1896.0243473666601</v>
      </c>
      <c r="B755" s="177">
        <v>109.098333333333</v>
      </c>
    </row>
    <row r="756" spans="1:2">
      <c r="A756" s="178">
        <v>2615.8735382874902</v>
      </c>
      <c r="B756" s="179">
        <v>110.826666666666</v>
      </c>
    </row>
    <row r="757" spans="1:2">
      <c r="A757" s="176">
        <v>1992.70477325416</v>
      </c>
      <c r="B757" s="177">
        <v>111.049166666666</v>
      </c>
    </row>
    <row r="758" spans="1:2">
      <c r="A758" s="178">
        <v>2387.7880464916602</v>
      </c>
      <c r="B758" s="179">
        <v>109.829166666666</v>
      </c>
    </row>
    <row r="759" spans="1:2">
      <c r="A759" s="176">
        <v>2358.34048073333</v>
      </c>
      <c r="B759" s="177">
        <v>110.7</v>
      </c>
    </row>
    <row r="760" spans="1:2">
      <c r="A760" s="178">
        <v>3340.70503213333</v>
      </c>
      <c r="B760" s="179">
        <v>109.087499999999</v>
      </c>
    </row>
    <row r="761" spans="1:2">
      <c r="A761" s="176">
        <v>2842.3093060374899</v>
      </c>
      <c r="B761" s="177">
        <v>109.721666666666</v>
      </c>
    </row>
    <row r="762" spans="1:2">
      <c r="A762" s="178">
        <v>3250.4874035166599</v>
      </c>
      <c r="B762" s="179">
        <v>111.22666666666601</v>
      </c>
    </row>
    <row r="763" spans="1:2">
      <c r="A763" s="176">
        <v>2453.1961141708298</v>
      </c>
      <c r="B763" s="177">
        <v>112.73</v>
      </c>
    </row>
    <row r="764" spans="1:2">
      <c r="A764" s="178">
        <v>2536.4750736916599</v>
      </c>
      <c r="B764" s="179">
        <v>111.52500000000001</v>
      </c>
    </row>
    <row r="765" spans="1:2">
      <c r="A765" s="176">
        <v>1958.7403593583299</v>
      </c>
      <c r="B765" s="177">
        <v>110.448333333333</v>
      </c>
    </row>
    <row r="766" spans="1:2">
      <c r="A766" s="178">
        <v>2217.7377323208302</v>
      </c>
      <c r="B766" s="179">
        <v>109.19416666666601</v>
      </c>
    </row>
    <row r="767" spans="1:2">
      <c r="A767" s="176">
        <v>2035.5217133875001</v>
      </c>
      <c r="B767" s="177">
        <v>112.33750000000001</v>
      </c>
    </row>
    <row r="768" spans="1:2">
      <c r="A768" s="178">
        <v>2450.3480851874901</v>
      </c>
      <c r="B768" s="179">
        <v>109.47499999999999</v>
      </c>
    </row>
    <row r="769" spans="1:2">
      <c r="A769" s="176">
        <v>1864.6022638714201</v>
      </c>
      <c r="B769" s="177">
        <v>109.98857142857101</v>
      </c>
    </row>
    <row r="770" spans="1:2">
      <c r="A770" s="178">
        <v>2278.1295495916602</v>
      </c>
      <c r="B770" s="179">
        <v>110.447499999999</v>
      </c>
    </row>
    <row r="771" spans="1:2">
      <c r="A771" s="176">
        <v>1924.9605551166601</v>
      </c>
      <c r="B771" s="177">
        <v>109.126666666666</v>
      </c>
    </row>
    <row r="772" spans="1:2">
      <c r="A772" s="178">
        <v>2560.8750446249901</v>
      </c>
      <c r="B772" s="179">
        <v>111.745833333333</v>
      </c>
    </row>
    <row r="773" spans="1:2">
      <c r="A773" s="176">
        <v>2127.80860193749</v>
      </c>
      <c r="B773" s="177">
        <v>110.930833333333</v>
      </c>
    </row>
    <row r="774" spans="1:2">
      <c r="A774" s="178">
        <v>2746.1296072416599</v>
      </c>
      <c r="B774" s="179">
        <v>110.345833333333</v>
      </c>
    </row>
    <row r="775" spans="1:2">
      <c r="A775" s="176">
        <v>2140.0864342166601</v>
      </c>
      <c r="B775" s="177">
        <v>110.689999999999</v>
      </c>
    </row>
    <row r="776" spans="1:2">
      <c r="A776" s="178">
        <v>2651.1279091166598</v>
      </c>
      <c r="B776" s="179">
        <v>111.839166666666</v>
      </c>
    </row>
    <row r="777" spans="1:2">
      <c r="A777" s="176">
        <v>2198.8909038583301</v>
      </c>
      <c r="B777" s="177">
        <v>111.34083333333299</v>
      </c>
    </row>
    <row r="778" spans="1:2">
      <c r="A778" s="178">
        <v>2598.18044052499</v>
      </c>
      <c r="B778" s="179">
        <v>111.143333333333</v>
      </c>
    </row>
    <row r="779" spans="1:2">
      <c r="A779" s="176">
        <v>2166.8205700090898</v>
      </c>
      <c r="B779" s="177">
        <v>110.728181818181</v>
      </c>
    </row>
    <row r="780" spans="1:2">
      <c r="A780" s="178">
        <v>2420.47367987499</v>
      </c>
      <c r="B780" s="179">
        <v>110.1</v>
      </c>
    </row>
    <row r="781" spans="1:2">
      <c r="A781" s="176">
        <v>2104.8423878291601</v>
      </c>
      <c r="B781" s="177">
        <v>111.549166666666</v>
      </c>
    </row>
    <row r="782" spans="1:2">
      <c r="A782" s="178">
        <v>2301.0493781833302</v>
      </c>
      <c r="B782" s="179">
        <v>110.77</v>
      </c>
    </row>
    <row r="783" spans="1:2">
      <c r="A783" s="176">
        <v>2010.89693983749</v>
      </c>
      <c r="B783" s="177">
        <v>109.4325</v>
      </c>
    </row>
    <row r="784" spans="1:2">
      <c r="A784" s="178">
        <v>2440.1286881583301</v>
      </c>
      <c r="B784" s="179">
        <v>110.096666666666</v>
      </c>
    </row>
    <row r="785" spans="1:2">
      <c r="A785" s="176">
        <v>1872.7888722083301</v>
      </c>
      <c r="B785" s="177">
        <v>110.041666666666</v>
      </c>
    </row>
    <row r="786" spans="1:2">
      <c r="A786" s="178">
        <v>2702.8843677749901</v>
      </c>
      <c r="B786" s="179">
        <v>111.23916666666599</v>
      </c>
    </row>
    <row r="787" spans="1:2">
      <c r="A787" s="176">
        <v>1862.09098722916</v>
      </c>
      <c r="B787" s="177">
        <v>110.66</v>
      </c>
    </row>
    <row r="788" spans="1:2">
      <c r="A788" s="178">
        <v>2301.8307151874901</v>
      </c>
      <c r="B788" s="179">
        <v>110.686666666666</v>
      </c>
    </row>
    <row r="789" spans="1:2">
      <c r="A789" s="176">
        <v>2141.2100704499899</v>
      </c>
      <c r="B789" s="177">
        <v>110.626666666666</v>
      </c>
    </row>
    <row r="790" spans="1:2">
      <c r="A790" s="178">
        <v>2542.9754542625001</v>
      </c>
      <c r="B790" s="179">
        <v>111.21833333333301</v>
      </c>
    </row>
    <row r="791" spans="1:2">
      <c r="A791" s="176">
        <v>2141.6758152541602</v>
      </c>
      <c r="B791" s="177">
        <v>110.458333333333</v>
      </c>
    </row>
    <row r="792" spans="1:2">
      <c r="A792" s="178">
        <v>2821.5852816249899</v>
      </c>
      <c r="B792" s="179">
        <v>109.5825</v>
      </c>
    </row>
    <row r="793" spans="1:2">
      <c r="A793" s="176">
        <v>2121.2677979249902</v>
      </c>
      <c r="B793" s="177">
        <v>110.05416666666601</v>
      </c>
    </row>
    <row r="794" spans="1:2">
      <c r="A794" s="178">
        <v>2725.2631981750001</v>
      </c>
      <c r="B794" s="179">
        <v>110.781666666666</v>
      </c>
    </row>
    <row r="795" spans="1:2">
      <c r="A795" s="176">
        <v>2168.7831825916601</v>
      </c>
      <c r="B795" s="177">
        <v>112.41</v>
      </c>
    </row>
    <row r="796" spans="1:2">
      <c r="A796" s="178">
        <v>2961.5898729458299</v>
      </c>
      <c r="B796" s="179">
        <v>110.198333333333</v>
      </c>
    </row>
    <row r="797" spans="1:2">
      <c r="A797" s="176">
        <v>2059.6434400374901</v>
      </c>
      <c r="B797" s="177">
        <v>110.21749999999901</v>
      </c>
    </row>
    <row r="798" spans="1:2">
      <c r="A798" s="178">
        <v>2915.94190402499</v>
      </c>
      <c r="B798" s="179">
        <v>110.13</v>
      </c>
    </row>
    <row r="799" spans="1:2">
      <c r="A799" s="176">
        <v>2074.9507374291602</v>
      </c>
      <c r="B799" s="177">
        <v>109.869999999999</v>
      </c>
    </row>
    <row r="800" spans="1:2">
      <c r="A800" s="178">
        <v>2840.1388558458302</v>
      </c>
      <c r="B800" s="179">
        <v>110.466666666666</v>
      </c>
    </row>
    <row r="801" spans="1:2">
      <c r="A801" s="176">
        <v>2336.1864341833302</v>
      </c>
      <c r="B801" s="177">
        <v>110.5425</v>
      </c>
    </row>
    <row r="802" spans="1:2">
      <c r="A802" s="178">
        <v>2795.9823378666601</v>
      </c>
      <c r="B802" s="179">
        <v>110.20083333333299</v>
      </c>
    </row>
    <row r="803" spans="1:2">
      <c r="A803" s="176">
        <v>2203.7443846374899</v>
      </c>
      <c r="B803" s="177">
        <v>111.087499999999</v>
      </c>
    </row>
    <row r="804" spans="1:2">
      <c r="A804" s="178">
        <v>2514.4400851124901</v>
      </c>
      <c r="B804" s="179">
        <v>111.925833333333</v>
      </c>
    </row>
    <row r="805" spans="1:2">
      <c r="A805" s="176">
        <v>2254.8362323375</v>
      </c>
      <c r="B805" s="177">
        <v>112.255</v>
      </c>
    </row>
    <row r="806" spans="1:2">
      <c r="A806" s="178">
        <v>2369.5948363374901</v>
      </c>
      <c r="B806" s="179">
        <v>109.486666666666</v>
      </c>
    </row>
    <row r="807" spans="1:2">
      <c r="A807" s="176">
        <v>1974.18200617916</v>
      </c>
      <c r="B807" s="177">
        <v>109.698333333333</v>
      </c>
    </row>
    <row r="808" spans="1:2">
      <c r="A808" s="178">
        <v>2271.7791866166599</v>
      </c>
      <c r="B808" s="179">
        <v>111.64666666666599</v>
      </c>
    </row>
    <row r="809" spans="1:2">
      <c r="A809" s="176">
        <v>2014.2160829833299</v>
      </c>
      <c r="B809" s="177">
        <v>111.567777777777</v>
      </c>
    </row>
    <row r="810" spans="1:2">
      <c r="A810" s="178">
        <v>2596.5701936458299</v>
      </c>
      <c r="B810" s="179">
        <v>109.755833333333</v>
      </c>
    </row>
    <row r="811" spans="1:2">
      <c r="A811" s="176">
        <v>1867.4815676363601</v>
      </c>
      <c r="B811" s="177">
        <v>109.17090909090901</v>
      </c>
    </row>
    <row r="812" spans="1:2">
      <c r="A812" s="178">
        <v>2828.9775346166598</v>
      </c>
      <c r="B812" s="179">
        <v>111.13249999999999</v>
      </c>
    </row>
    <row r="813" spans="1:2">
      <c r="A813" s="176">
        <v>1994.4438366499901</v>
      </c>
      <c r="B813" s="177">
        <v>109.654166666666</v>
      </c>
    </row>
    <row r="814" spans="1:2">
      <c r="A814" s="178">
        <v>2926.1708955250001</v>
      </c>
      <c r="B814" s="179">
        <v>109.68</v>
      </c>
    </row>
    <row r="815" spans="1:2">
      <c r="A815" s="176">
        <v>2554.6178627291602</v>
      </c>
      <c r="B815" s="177">
        <v>110.40583333333301</v>
      </c>
    </row>
    <row r="816" spans="1:2">
      <c r="A816" s="178">
        <v>3236.4869237541602</v>
      </c>
      <c r="B816" s="179">
        <v>112.82250000000001</v>
      </c>
    </row>
    <row r="817" spans="1:2">
      <c r="A817" s="176">
        <v>2762.5157089416598</v>
      </c>
      <c r="B817" s="177">
        <v>110.1425</v>
      </c>
    </row>
    <row r="818" spans="1:2">
      <c r="A818" s="178">
        <v>3531.5317287999901</v>
      </c>
      <c r="B818" s="179">
        <v>109.690833333333</v>
      </c>
    </row>
    <row r="819" spans="1:2">
      <c r="A819" s="176">
        <v>2745.1802333625001</v>
      </c>
      <c r="B819" s="177">
        <v>109.82583333333299</v>
      </c>
    </row>
    <row r="820" spans="1:2">
      <c r="A820" s="178">
        <v>3355.4509319083299</v>
      </c>
      <c r="B820" s="179">
        <v>111.9975</v>
      </c>
    </row>
    <row r="821" spans="1:2">
      <c r="A821" s="176">
        <v>2603.7976719583298</v>
      </c>
      <c r="B821" s="177">
        <v>111.880833333333</v>
      </c>
    </row>
    <row r="822" spans="1:2">
      <c r="A822" s="178">
        <v>2861.9960459624899</v>
      </c>
      <c r="B822" s="179">
        <v>112.26333333333299</v>
      </c>
    </row>
    <row r="823" spans="1:2">
      <c r="A823" s="176">
        <v>2363.6217625333302</v>
      </c>
      <c r="B823" s="177">
        <v>110.1575</v>
      </c>
    </row>
    <row r="824" spans="1:2">
      <c r="A824" s="178">
        <v>2935.9480111624898</v>
      </c>
      <c r="B824" s="179">
        <v>111.238333333333</v>
      </c>
    </row>
    <row r="825" spans="1:2">
      <c r="A825" s="176">
        <v>2179.3191565458301</v>
      </c>
      <c r="B825" s="177">
        <v>110.713333333333</v>
      </c>
    </row>
    <row r="826" spans="1:2">
      <c r="A826" s="178">
        <v>2726.05105495833</v>
      </c>
      <c r="B826" s="179">
        <v>109.839166666666</v>
      </c>
    </row>
    <row r="827" spans="1:2">
      <c r="A827" s="176">
        <v>1942.2621511416601</v>
      </c>
      <c r="B827" s="177">
        <v>111.431666666666</v>
      </c>
    </row>
    <row r="828" spans="1:2">
      <c r="A828" s="178">
        <v>2233.6403290041599</v>
      </c>
      <c r="B828" s="179">
        <v>111.12583333333301</v>
      </c>
    </row>
    <row r="829" spans="1:2">
      <c r="A829" s="176">
        <v>2017.2257905399899</v>
      </c>
      <c r="B829" s="177">
        <v>111.320999999999</v>
      </c>
    </row>
    <row r="830" spans="1:2">
      <c r="A830" s="178">
        <v>2359.1199209874899</v>
      </c>
      <c r="B830" s="179">
        <v>111.66500000000001</v>
      </c>
    </row>
    <row r="831" spans="1:2">
      <c r="A831" s="176">
        <v>2334.5526278249999</v>
      </c>
      <c r="B831" s="177">
        <v>111.086249999999</v>
      </c>
    </row>
    <row r="832" spans="1:2">
      <c r="A832" s="178">
        <v>2805.6281315333299</v>
      </c>
      <c r="B832" s="179">
        <v>110.28916666666601</v>
      </c>
    </row>
    <row r="833" spans="1:2">
      <c r="A833" s="176">
        <v>2303.4694622749898</v>
      </c>
      <c r="B833" s="177">
        <v>111.447499999999</v>
      </c>
    </row>
    <row r="834" spans="1:2">
      <c r="A834" s="178">
        <v>3590.6828627166601</v>
      </c>
      <c r="B834" s="179">
        <v>111.65249999999899</v>
      </c>
    </row>
    <row r="835" spans="1:2">
      <c r="A835" s="176">
        <v>2704.1649466458298</v>
      </c>
      <c r="B835" s="177">
        <v>110.511666666666</v>
      </c>
    </row>
    <row r="836" spans="1:2">
      <c r="A836" s="178">
        <v>3365.87835465833</v>
      </c>
      <c r="B836" s="179">
        <v>111.26</v>
      </c>
    </row>
    <row r="837" spans="1:2">
      <c r="A837" s="176">
        <v>2625.0986705750001</v>
      </c>
      <c r="B837" s="177">
        <v>108.296666666666</v>
      </c>
    </row>
    <row r="838" spans="1:2">
      <c r="A838" s="178">
        <v>2556.60953337916</v>
      </c>
      <c r="B838" s="179">
        <v>110.400833333333</v>
      </c>
    </row>
    <row r="839" spans="1:2">
      <c r="A839" s="176">
        <v>1823.0696327749899</v>
      </c>
      <c r="B839" s="177">
        <v>109.86499999999999</v>
      </c>
    </row>
    <row r="840" spans="1:2">
      <c r="A840" s="178">
        <v>2037.7230165041599</v>
      </c>
      <c r="B840" s="179">
        <v>110.74250000000001</v>
      </c>
    </row>
    <row r="841" spans="1:2">
      <c r="A841" s="176">
        <v>1722.8896464541599</v>
      </c>
      <c r="B841" s="177">
        <v>110.730833333333</v>
      </c>
    </row>
    <row r="842" spans="1:2">
      <c r="A842" s="178">
        <v>2063.51221467083</v>
      </c>
      <c r="B842" s="179">
        <v>108.71583333333299</v>
      </c>
    </row>
    <row r="843" spans="1:2">
      <c r="A843" s="176">
        <v>2069.9034216374898</v>
      </c>
      <c r="B843" s="177">
        <v>109.44750000000001</v>
      </c>
    </row>
    <row r="844" spans="1:2">
      <c r="A844" s="178">
        <v>2923.37536639583</v>
      </c>
      <c r="B844" s="179">
        <v>111.644999999999</v>
      </c>
    </row>
    <row r="845" spans="1:2">
      <c r="A845" s="176">
        <v>2277.0611217166602</v>
      </c>
      <c r="B845" s="177">
        <v>111.01499999999901</v>
      </c>
    </row>
    <row r="846" spans="1:2">
      <c r="A846" s="178">
        <v>3388.0708861041599</v>
      </c>
      <c r="B846" s="179">
        <v>110.439166666666</v>
      </c>
    </row>
    <row r="847" spans="1:2">
      <c r="A847" s="176">
        <v>2553.06626393333</v>
      </c>
      <c r="B847" s="177">
        <v>109.7925</v>
      </c>
    </row>
    <row r="848" spans="1:2">
      <c r="A848" s="178">
        <v>3123.8353176083301</v>
      </c>
      <c r="B848" s="179">
        <v>110.529166666666</v>
      </c>
    </row>
    <row r="849" spans="1:2">
      <c r="A849" s="176">
        <v>2302.3936510291601</v>
      </c>
      <c r="B849" s="177">
        <v>110.634166666666</v>
      </c>
    </row>
    <row r="850" spans="1:2">
      <c r="A850" s="178">
        <v>2913.6543985708299</v>
      </c>
      <c r="B850" s="179">
        <v>109.00416666666599</v>
      </c>
    </row>
    <row r="851" spans="1:2">
      <c r="A851" s="176">
        <v>2279.9175524666598</v>
      </c>
      <c r="B851" s="177">
        <v>110.425</v>
      </c>
    </row>
    <row r="852" spans="1:2">
      <c r="A852" s="178">
        <v>2813.4237973208301</v>
      </c>
      <c r="B852" s="179">
        <v>110.660833333333</v>
      </c>
    </row>
    <row r="853" spans="1:2">
      <c r="A853" s="176">
        <v>1968.99549426666</v>
      </c>
      <c r="B853" s="177">
        <v>110.2175</v>
      </c>
    </row>
    <row r="854" spans="1:2">
      <c r="A854" s="178">
        <v>2389.08068954583</v>
      </c>
      <c r="B854" s="179">
        <v>109.52249999999999</v>
      </c>
    </row>
    <row r="855" spans="1:2">
      <c r="A855" s="176">
        <v>1789.86981436666</v>
      </c>
      <c r="B855" s="177">
        <v>111.56</v>
      </c>
    </row>
    <row r="856" spans="1:2">
      <c r="A856" s="178">
        <v>2359.7180916666598</v>
      </c>
      <c r="B856" s="179">
        <v>108.58</v>
      </c>
    </row>
    <row r="857" spans="1:2">
      <c r="A857" s="176">
        <v>2029.4388739291601</v>
      </c>
      <c r="B857" s="177">
        <v>110.815833333333</v>
      </c>
    </row>
    <row r="858" spans="1:2">
      <c r="A858" s="178">
        <v>2184.9103650041602</v>
      </c>
      <c r="B858" s="179">
        <v>110.408333333333</v>
      </c>
    </row>
    <row r="859" spans="1:2">
      <c r="A859" s="176">
        <v>2196.38929249999</v>
      </c>
      <c r="B859" s="177">
        <v>111.223333333333</v>
      </c>
    </row>
    <row r="860" spans="1:2">
      <c r="A860" s="178">
        <v>2432.6821969624998</v>
      </c>
      <c r="B860" s="179">
        <v>109.50083333333301</v>
      </c>
    </row>
    <row r="861" spans="1:2">
      <c r="A861" s="176">
        <v>2011.3950495611</v>
      </c>
      <c r="B861" s="177">
        <v>111.568888888888</v>
      </c>
    </row>
    <row r="862" spans="1:2">
      <c r="A862" s="178">
        <v>2633.6015288999902</v>
      </c>
      <c r="B862" s="179">
        <v>109.425</v>
      </c>
    </row>
    <row r="863" spans="1:2">
      <c r="A863" s="176">
        <v>2200.4233423099899</v>
      </c>
      <c r="B863" s="177">
        <v>110.59399999999999</v>
      </c>
    </row>
    <row r="864" spans="1:2">
      <c r="A864" s="178">
        <v>2618.3027622916602</v>
      </c>
      <c r="B864" s="179">
        <v>111.001666666666</v>
      </c>
    </row>
    <row r="865" spans="1:2">
      <c r="A865" s="176">
        <v>2180.1996981277698</v>
      </c>
      <c r="B865" s="177">
        <v>110.672222222222</v>
      </c>
    </row>
    <row r="866" spans="1:2">
      <c r="A866" s="178">
        <v>2672.35888205833</v>
      </c>
      <c r="B866" s="179">
        <v>110.75083333333301</v>
      </c>
    </row>
    <row r="867" spans="1:2">
      <c r="A867" s="176">
        <v>2004.5064299727201</v>
      </c>
      <c r="B867" s="177">
        <v>109.534545454545</v>
      </c>
    </row>
    <row r="868" spans="1:2">
      <c r="A868" s="178">
        <v>2614.9927077249899</v>
      </c>
      <c r="B868" s="179">
        <v>111.82583333333299</v>
      </c>
    </row>
    <row r="869" spans="1:2">
      <c r="A869" s="176">
        <v>2097.69024651666</v>
      </c>
      <c r="B869" s="177">
        <v>109.93749999999901</v>
      </c>
    </row>
    <row r="870" spans="1:2">
      <c r="A870" s="178">
        <v>2409.2647808500001</v>
      </c>
      <c r="B870" s="179">
        <v>110.033333333333</v>
      </c>
    </row>
    <row r="871" spans="1:2">
      <c r="A871" s="176">
        <v>2208.2178144750001</v>
      </c>
      <c r="B871" s="177">
        <v>110.322499999999</v>
      </c>
    </row>
    <row r="872" spans="1:2">
      <c r="A872" s="178">
        <v>2481.62320262916</v>
      </c>
      <c r="B872" s="179">
        <v>112.010833333333</v>
      </c>
    </row>
    <row r="873" spans="1:2">
      <c r="A873" s="176">
        <v>1865.7514559624899</v>
      </c>
      <c r="B873" s="177">
        <v>111.680833333333</v>
      </c>
    </row>
    <row r="874" spans="1:2">
      <c r="A874" s="178">
        <v>2161.9760966541598</v>
      </c>
      <c r="B874" s="179">
        <v>110.705833333333</v>
      </c>
    </row>
    <row r="875" spans="1:2">
      <c r="A875" s="176">
        <v>2059.1577108863598</v>
      </c>
      <c r="B875" s="177">
        <v>109.649999999999</v>
      </c>
    </row>
    <row r="876" spans="1:2">
      <c r="A876" s="178">
        <v>2244.5299330875</v>
      </c>
      <c r="B876" s="179">
        <v>110.38</v>
      </c>
    </row>
    <row r="877" spans="1:2">
      <c r="A877" s="176">
        <v>2290.24188112499</v>
      </c>
      <c r="B877" s="177">
        <v>112.07250000000001</v>
      </c>
    </row>
    <row r="878" spans="1:2">
      <c r="A878" s="178">
        <v>2529.3986842363602</v>
      </c>
      <c r="B878" s="179">
        <v>110.425454545454</v>
      </c>
    </row>
    <row r="879" spans="1:2">
      <c r="A879" s="176">
        <v>2028.51025856499</v>
      </c>
      <c r="B879" s="177">
        <v>107.849</v>
      </c>
    </row>
    <row r="880" spans="1:2">
      <c r="A880" s="178">
        <v>2377.9403508958299</v>
      </c>
      <c r="B880" s="179">
        <v>109.603333333333</v>
      </c>
    </row>
    <row r="881" spans="1:2">
      <c r="A881" s="176">
        <v>1952.47576309285</v>
      </c>
      <c r="B881" s="177">
        <v>110.65714285714201</v>
      </c>
    </row>
    <row r="882" spans="1:2">
      <c r="A882" s="178">
        <v>2220.3295659833302</v>
      </c>
      <c r="B882" s="179">
        <v>110.18583333333299</v>
      </c>
    </row>
    <row r="883" spans="1:2">
      <c r="A883" s="176">
        <v>1874.4952763250001</v>
      </c>
      <c r="B883" s="177">
        <v>108.954999999999</v>
      </c>
    </row>
    <row r="884" spans="1:2">
      <c r="A884" s="178">
        <v>2408.1716978958302</v>
      </c>
      <c r="B884" s="179">
        <v>111.346666666666</v>
      </c>
    </row>
    <row r="885" spans="1:2">
      <c r="A885" s="176">
        <v>2348.2187846291599</v>
      </c>
      <c r="B885" s="177">
        <v>109.24166666666601</v>
      </c>
    </row>
    <row r="886" spans="1:2">
      <c r="A886" s="178">
        <v>2781.20463690833</v>
      </c>
      <c r="B886" s="179">
        <v>110.784166666666</v>
      </c>
    </row>
    <row r="887" spans="1:2">
      <c r="A887" s="176">
        <v>2134.7472275291602</v>
      </c>
      <c r="B887" s="177">
        <v>110.38166666666601</v>
      </c>
    </row>
    <row r="888" spans="1:2">
      <c r="A888" s="178">
        <v>2486.2344025124899</v>
      </c>
      <c r="B888" s="179">
        <v>110.847499999999</v>
      </c>
    </row>
    <row r="889" spans="1:2">
      <c r="A889" s="176">
        <v>2081.8465858208301</v>
      </c>
      <c r="B889" s="177">
        <v>110.451666666666</v>
      </c>
    </row>
    <row r="890" spans="1:2">
      <c r="A890" s="178">
        <v>2492.7292517333299</v>
      </c>
      <c r="B890" s="179">
        <v>110.620833333333</v>
      </c>
    </row>
    <row r="891" spans="1:2">
      <c r="A891" s="176">
        <v>2041.2911814045401</v>
      </c>
      <c r="B891" s="177">
        <v>110.66181818181801</v>
      </c>
    </row>
    <row r="892" spans="1:2">
      <c r="A892" s="178">
        <v>2261.4539451958299</v>
      </c>
      <c r="B892" s="179">
        <v>109.99166666666601</v>
      </c>
    </row>
    <row r="893" spans="1:2">
      <c r="A893" s="176">
        <v>2236.3815262166599</v>
      </c>
      <c r="B893" s="177">
        <v>111.17444444444401</v>
      </c>
    </row>
    <row r="894" spans="1:2">
      <c r="A894" s="178">
        <v>2294.4026380458299</v>
      </c>
      <c r="B894" s="179">
        <v>111.35250000000001</v>
      </c>
    </row>
    <row r="895" spans="1:2">
      <c r="A895" s="176">
        <v>1918.97782055624</v>
      </c>
      <c r="B895" s="177">
        <v>111.416249999999</v>
      </c>
    </row>
    <row r="896" spans="1:2">
      <c r="A896" s="178">
        <v>2049.31759405499</v>
      </c>
      <c r="B896" s="179">
        <v>112.17400000000001</v>
      </c>
    </row>
    <row r="897" spans="1:2">
      <c r="A897" s="176">
        <v>1942.2035167500001</v>
      </c>
      <c r="B897" s="177">
        <v>109.81</v>
      </c>
    </row>
    <row r="898" spans="1:2">
      <c r="A898" s="178">
        <v>2079.3220612045402</v>
      </c>
      <c r="B898" s="179">
        <v>108.751818181818</v>
      </c>
    </row>
    <row r="899" spans="1:2">
      <c r="A899" s="176">
        <v>2228.21130526874</v>
      </c>
      <c r="B899" s="177">
        <v>112.31874999999999</v>
      </c>
    </row>
    <row r="900" spans="1:2">
      <c r="A900" s="178">
        <v>2356.6979502374902</v>
      </c>
      <c r="B900" s="179">
        <v>110.475833333333</v>
      </c>
    </row>
    <row r="901" spans="1:2">
      <c r="A901" s="176">
        <v>2131.2112628357099</v>
      </c>
      <c r="B901" s="177">
        <v>110.97571428571401</v>
      </c>
    </row>
    <row r="902" spans="1:2">
      <c r="A902" s="178">
        <v>2234.2020854749899</v>
      </c>
      <c r="B902" s="179">
        <v>109.71583333333299</v>
      </c>
    </row>
    <row r="903" spans="1:2">
      <c r="A903" s="176">
        <v>1989.2252733749899</v>
      </c>
      <c r="B903" s="177">
        <v>111.19416666666601</v>
      </c>
    </row>
    <row r="904" spans="1:2">
      <c r="A904" s="178">
        <v>2125.4146722874898</v>
      </c>
      <c r="B904" s="179">
        <v>111.43833333333301</v>
      </c>
    </row>
    <row r="905" spans="1:2">
      <c r="A905" s="176">
        <v>2170.7718819333199</v>
      </c>
      <c r="B905" s="177">
        <v>111.075555555555</v>
      </c>
    </row>
    <row r="906" spans="1:2">
      <c r="A906" s="178">
        <v>2196.29722014444</v>
      </c>
      <c r="B906" s="179">
        <v>111.92333333333301</v>
      </c>
    </row>
    <row r="907" spans="1:2">
      <c r="A907" s="176">
        <v>1865.2321135875</v>
      </c>
      <c r="B907" s="177">
        <v>109.86</v>
      </c>
    </row>
    <row r="908" spans="1:2">
      <c r="A908" s="178">
        <v>1895.44555601666</v>
      </c>
      <c r="B908" s="179">
        <v>111.73111111111101</v>
      </c>
    </row>
    <row r="909" spans="1:2">
      <c r="A909" s="176">
        <v>1872.2638883899899</v>
      </c>
      <c r="B909" s="177">
        <v>109.65</v>
      </c>
    </row>
    <row r="910" spans="1:2">
      <c r="A910" s="178">
        <v>2022.95829487777</v>
      </c>
      <c r="B910" s="179">
        <v>109.64444444444401</v>
      </c>
    </row>
    <row r="911" spans="1:2">
      <c r="A911" s="176">
        <v>1790.18647413333</v>
      </c>
      <c r="B911" s="177">
        <v>113.766666666666</v>
      </c>
    </row>
    <row r="912" spans="1:2">
      <c r="A912" s="178">
        <v>2015.71379709999</v>
      </c>
      <c r="B912" s="179">
        <v>109.075</v>
      </c>
    </row>
    <row r="913" spans="1:2">
      <c r="A913" s="176">
        <v>2113.80004124999</v>
      </c>
      <c r="B913" s="177">
        <v>94.158333333333303</v>
      </c>
    </row>
    <row r="914" spans="1:2">
      <c r="A914" s="178">
        <v>2426.57113838636</v>
      </c>
      <c r="B914" s="179">
        <v>95.01</v>
      </c>
    </row>
    <row r="915" spans="1:2">
      <c r="A915" s="176">
        <v>2448.2077285999999</v>
      </c>
      <c r="B915" s="177">
        <v>97.0042857142857</v>
      </c>
    </row>
    <row r="916" spans="1:2">
      <c r="A916" s="178">
        <v>2647.5638321749898</v>
      </c>
      <c r="B916" s="179">
        <v>91.094999999999999</v>
      </c>
    </row>
    <row r="917" spans="1:2">
      <c r="A917" s="176">
        <v>2236.15374529583</v>
      </c>
      <c r="B917" s="177">
        <v>93.653333333333293</v>
      </c>
    </row>
    <row r="918" spans="1:2">
      <c r="A918" s="178">
        <v>2960.3368238749899</v>
      </c>
      <c r="B918" s="179">
        <v>93.149999999999906</v>
      </c>
    </row>
    <row r="919" spans="1:2">
      <c r="A919" s="176">
        <v>2407.5297075374901</v>
      </c>
      <c r="B919" s="177">
        <v>91.319166666666604</v>
      </c>
    </row>
    <row r="920" spans="1:2">
      <c r="A920" s="178">
        <v>3090.4349697999901</v>
      </c>
      <c r="B920" s="179">
        <v>92.242499999999893</v>
      </c>
    </row>
    <row r="921" spans="1:2">
      <c r="A921" s="176">
        <v>2288.5196504999899</v>
      </c>
      <c r="B921" s="177">
        <v>94.639999999999901</v>
      </c>
    </row>
    <row r="922" spans="1:2">
      <c r="A922" s="178">
        <v>2693.8758898999899</v>
      </c>
      <c r="B922" s="179">
        <v>93.194166666666604</v>
      </c>
    </row>
    <row r="923" spans="1:2">
      <c r="A923" s="176">
        <v>2206.7949992642798</v>
      </c>
      <c r="B923" s="177">
        <v>93.35</v>
      </c>
    </row>
    <row r="924" spans="1:2">
      <c r="A924" s="178">
        <v>2365.86784169166</v>
      </c>
      <c r="B924" s="179">
        <v>90.462500000000006</v>
      </c>
    </row>
    <row r="925" spans="1:2">
      <c r="A925" s="176">
        <v>2131.5617423333301</v>
      </c>
      <c r="B925" s="177">
        <v>98.07</v>
      </c>
    </row>
    <row r="926" spans="1:2">
      <c r="A926" s="178">
        <v>2359.2976642333301</v>
      </c>
      <c r="B926" s="179">
        <v>92.285833333333301</v>
      </c>
    </row>
    <row r="927" spans="1:2">
      <c r="A927" s="176">
        <v>2337.9500703833301</v>
      </c>
      <c r="B927" s="177">
        <v>95.527499999999904</v>
      </c>
    </row>
    <row r="928" spans="1:2">
      <c r="A928" s="178">
        <v>2912.4833422541601</v>
      </c>
      <c r="B928" s="179">
        <v>94.653333333333293</v>
      </c>
    </row>
    <row r="929" spans="1:2">
      <c r="A929" s="176">
        <v>2295.36409883333</v>
      </c>
      <c r="B929" s="177">
        <v>90.486666666666594</v>
      </c>
    </row>
    <row r="930" spans="1:2">
      <c r="A930" s="178">
        <v>2958.7262230958299</v>
      </c>
      <c r="B930" s="179">
        <v>93.8391666666666</v>
      </c>
    </row>
    <row r="931" spans="1:2">
      <c r="A931" s="176">
        <v>2372.2789152708301</v>
      </c>
      <c r="B931" s="177">
        <v>94.469166666666595</v>
      </c>
    </row>
    <row r="932" spans="1:2">
      <c r="A932" s="178">
        <v>2944.1665049916601</v>
      </c>
      <c r="B932" s="179">
        <v>93.632499999999993</v>
      </c>
    </row>
    <row r="933" spans="1:2">
      <c r="A933" s="176">
        <v>2434.2545983291602</v>
      </c>
      <c r="B933" s="177">
        <v>95.8958333333333</v>
      </c>
    </row>
    <row r="934" spans="1:2">
      <c r="A934" s="178">
        <v>2856.5136013041601</v>
      </c>
      <c r="B934" s="179">
        <v>91.8391666666666</v>
      </c>
    </row>
    <row r="935" spans="1:2">
      <c r="A935" s="176">
        <v>2476.64930895833</v>
      </c>
      <c r="B935" s="177">
        <v>93.137499999999903</v>
      </c>
    </row>
    <row r="936" spans="1:2">
      <c r="A936" s="178">
        <v>2751.0332943083299</v>
      </c>
      <c r="B936" s="179">
        <v>94.092500000000001</v>
      </c>
    </row>
    <row r="937" spans="1:2">
      <c r="A937" s="176">
        <v>2073.3610607041601</v>
      </c>
      <c r="B937" s="177">
        <v>92.850833333333298</v>
      </c>
    </row>
    <row r="938" spans="1:2">
      <c r="A938" s="178">
        <v>2334.1648400416602</v>
      </c>
      <c r="B938" s="179">
        <v>95.744166666666601</v>
      </c>
    </row>
    <row r="939" spans="1:2">
      <c r="A939" s="176">
        <v>2055.7750104791598</v>
      </c>
      <c r="B939" s="177">
        <v>92.740833333333299</v>
      </c>
    </row>
    <row r="940" spans="1:2">
      <c r="A940" s="178">
        <v>2477.5667578541602</v>
      </c>
      <c r="B940" s="179">
        <v>90.087500000000006</v>
      </c>
    </row>
    <row r="941" spans="1:2">
      <c r="A941" s="176">
        <v>2201.8428448958298</v>
      </c>
      <c r="B941" s="177">
        <v>92.152499999999904</v>
      </c>
    </row>
    <row r="942" spans="1:2">
      <c r="A942" s="178">
        <v>2783.7458944458299</v>
      </c>
      <c r="B942" s="179">
        <v>95.6875</v>
      </c>
    </row>
    <row r="943" spans="1:2">
      <c r="A943" s="176">
        <v>2191.43477437916</v>
      </c>
      <c r="B943" s="177">
        <v>91.192499999999995</v>
      </c>
    </row>
    <row r="944" spans="1:2">
      <c r="A944" s="178">
        <v>2736.8444697791601</v>
      </c>
      <c r="B944" s="179">
        <v>93.9166666666666</v>
      </c>
    </row>
    <row r="945" spans="1:2">
      <c r="A945" s="176">
        <v>2292.4584675374999</v>
      </c>
      <c r="B945" s="177">
        <v>90.254166666666606</v>
      </c>
    </row>
    <row r="946" spans="1:2">
      <c r="A946" s="178">
        <v>2600.28185396249</v>
      </c>
      <c r="B946" s="179">
        <v>93.100833333333298</v>
      </c>
    </row>
    <row r="947" spans="1:2">
      <c r="A947" s="176">
        <v>2238.1594617291598</v>
      </c>
      <c r="B947" s="177">
        <v>96.163333333333298</v>
      </c>
    </row>
    <row r="948" spans="1:2">
      <c r="A948" s="178">
        <v>2570.20604453333</v>
      </c>
      <c r="B948" s="179">
        <v>92.972499999999997</v>
      </c>
    </row>
    <row r="949" spans="1:2">
      <c r="A949" s="176">
        <v>2178.1450835374999</v>
      </c>
      <c r="B949" s="177">
        <v>88.909999999999897</v>
      </c>
    </row>
    <row r="950" spans="1:2">
      <c r="A950" s="178">
        <v>2458.4068403333299</v>
      </c>
      <c r="B950" s="179">
        <v>93.142499999999899</v>
      </c>
    </row>
    <row r="951" spans="1:2">
      <c r="A951" s="176">
        <v>1947.3650472541599</v>
      </c>
      <c r="B951" s="177">
        <v>93.240833333333299</v>
      </c>
    </row>
    <row r="952" spans="1:2">
      <c r="A952" s="178">
        <v>2177.5841689416602</v>
      </c>
      <c r="B952" s="179">
        <v>91.870833333333294</v>
      </c>
    </row>
    <row r="953" spans="1:2">
      <c r="A953" s="176">
        <v>1923.60790184999</v>
      </c>
      <c r="B953" s="177">
        <v>92.873333333333306</v>
      </c>
    </row>
    <row r="954" spans="1:2">
      <c r="A954" s="178">
        <v>2084.3268327874898</v>
      </c>
      <c r="B954" s="179">
        <v>88.707499999999996</v>
      </c>
    </row>
    <row r="955" spans="1:2">
      <c r="A955" s="176">
        <v>2178.3010684624901</v>
      </c>
      <c r="B955" s="177">
        <v>92.928333333333299</v>
      </c>
    </row>
    <row r="956" spans="1:2">
      <c r="A956" s="178">
        <v>2342.1035759041602</v>
      </c>
      <c r="B956" s="179">
        <v>94.216666666666598</v>
      </c>
    </row>
    <row r="957" spans="1:2">
      <c r="A957" s="176">
        <v>1986.8119818208299</v>
      </c>
      <c r="B957" s="177">
        <v>90.968333333333305</v>
      </c>
    </row>
    <row r="958" spans="1:2">
      <c r="A958" s="178">
        <v>2492.27483820416</v>
      </c>
      <c r="B958" s="179">
        <v>93.7708333333333</v>
      </c>
    </row>
    <row r="959" spans="1:2">
      <c r="A959" s="176">
        <v>2011.5389245375</v>
      </c>
      <c r="B959" s="177">
        <v>97.500833333333304</v>
      </c>
    </row>
    <row r="960" spans="1:2">
      <c r="A960" s="178">
        <v>2541.34914761666</v>
      </c>
      <c r="B960" s="179">
        <v>95.994166666666601</v>
      </c>
    </row>
    <row r="961" spans="1:2">
      <c r="A961" s="176">
        <v>1869.39257215833</v>
      </c>
      <c r="B961" s="177">
        <v>92.954166666666595</v>
      </c>
    </row>
    <row r="962" spans="1:2">
      <c r="A962" s="178">
        <v>2113.9166695624899</v>
      </c>
      <c r="B962" s="179">
        <v>93.922499999999999</v>
      </c>
    </row>
    <row r="963" spans="1:2">
      <c r="A963" s="176">
        <v>2041.3888132874899</v>
      </c>
      <c r="B963" s="177">
        <v>94.066666666666606</v>
      </c>
    </row>
    <row r="964" spans="1:2">
      <c r="A964" s="178">
        <v>2392.579391925</v>
      </c>
      <c r="B964" s="179">
        <v>91.638333333333307</v>
      </c>
    </row>
    <row r="965" spans="1:2">
      <c r="A965" s="176">
        <v>1847.6206024749899</v>
      </c>
      <c r="B965" s="177">
        <v>92.293333333333294</v>
      </c>
    </row>
    <row r="966" spans="1:2">
      <c r="A966" s="178">
        <v>2103.7799291791598</v>
      </c>
      <c r="B966" s="179">
        <v>90.272499999999994</v>
      </c>
    </row>
    <row r="967" spans="1:2">
      <c r="A967" s="176">
        <v>1684.3235995374901</v>
      </c>
      <c r="B967" s="177">
        <v>96.438333333333304</v>
      </c>
    </row>
    <row r="968" spans="1:2">
      <c r="A968" s="178">
        <v>2057.4672101124902</v>
      </c>
      <c r="B968" s="179">
        <v>93.667500000000004</v>
      </c>
    </row>
    <row r="969" spans="1:2">
      <c r="A969" s="176">
        <v>2173.1531144277701</v>
      </c>
      <c r="B969" s="177">
        <v>90.662222222222198</v>
      </c>
    </row>
    <row r="970" spans="1:2">
      <c r="A970" s="178">
        <v>2380.5147788583299</v>
      </c>
      <c r="B970" s="179">
        <v>93.676666666666605</v>
      </c>
    </row>
    <row r="971" spans="1:2">
      <c r="A971" s="176">
        <v>2278.7772955714199</v>
      </c>
      <c r="B971" s="177">
        <v>89.397142857142796</v>
      </c>
    </row>
    <row r="972" spans="1:2">
      <c r="A972" s="178">
        <v>2434.3405128333302</v>
      </c>
      <c r="B972" s="179">
        <v>93.325833333333307</v>
      </c>
    </row>
    <row r="973" spans="1:2">
      <c r="A973" s="176">
        <v>2006.54166748749</v>
      </c>
      <c r="B973" s="177">
        <v>95.897499999999994</v>
      </c>
    </row>
    <row r="974" spans="1:2">
      <c r="A974" s="178">
        <v>2714.09375346363</v>
      </c>
      <c r="B974" s="179">
        <v>91.956363636363605</v>
      </c>
    </row>
    <row r="975" spans="1:2">
      <c r="A975" s="176">
        <v>2391.99487152856</v>
      </c>
      <c r="B975" s="177">
        <v>92.462857142857104</v>
      </c>
    </row>
    <row r="976" spans="1:2">
      <c r="A976" s="178">
        <v>2329.3039084624902</v>
      </c>
      <c r="B976" s="179">
        <v>95.384999999999906</v>
      </c>
    </row>
    <row r="977" spans="1:2">
      <c r="A977" s="176">
        <v>2077.1218812541601</v>
      </c>
      <c r="B977" s="177">
        <v>90.847499999999997</v>
      </c>
    </row>
    <row r="978" spans="1:2">
      <c r="A978" s="178">
        <v>2290.5947934124902</v>
      </c>
      <c r="B978" s="179">
        <v>93.663333333333298</v>
      </c>
    </row>
    <row r="979" spans="1:2">
      <c r="A979" s="176">
        <v>1952.5976356333299</v>
      </c>
      <c r="B979" s="177">
        <v>90.486666666666594</v>
      </c>
    </row>
    <row r="980" spans="1:2">
      <c r="A980" s="178">
        <v>2205.2421286318099</v>
      </c>
      <c r="B980" s="179">
        <v>97.206363636363605</v>
      </c>
    </row>
    <row r="981" spans="1:2">
      <c r="A981" s="176">
        <v>1820.63976945833</v>
      </c>
      <c r="B981" s="177">
        <v>95.418333333333294</v>
      </c>
    </row>
    <row r="982" spans="1:2">
      <c r="A982" s="178">
        <v>1949.2376995124901</v>
      </c>
      <c r="B982" s="179">
        <v>96.343333333333305</v>
      </c>
    </row>
    <row r="983" spans="1:2">
      <c r="A983" s="176">
        <v>2011.5588322041599</v>
      </c>
      <c r="B983" s="177">
        <v>91.496666666666599</v>
      </c>
    </row>
    <row r="984" spans="1:2">
      <c r="A984" s="178">
        <v>2407.8819831791602</v>
      </c>
      <c r="B984" s="179">
        <v>93.445833333333297</v>
      </c>
    </row>
    <row r="985" spans="1:2">
      <c r="A985" s="176">
        <v>2108.0878239458302</v>
      </c>
      <c r="B985" s="177">
        <v>98.274999999999906</v>
      </c>
    </row>
    <row r="986" spans="1:2">
      <c r="A986" s="178">
        <v>2425.3941229549901</v>
      </c>
      <c r="B986" s="179">
        <v>94.355999999999995</v>
      </c>
    </row>
    <row r="987" spans="1:2">
      <c r="A987" s="176">
        <v>2276.4651883285601</v>
      </c>
      <c r="B987" s="177">
        <v>93.0085714285714</v>
      </c>
    </row>
    <row r="988" spans="1:2">
      <c r="A988" s="178">
        <v>2385.3081387208299</v>
      </c>
      <c r="B988" s="179">
        <v>94.266666666666595</v>
      </c>
    </row>
    <row r="989" spans="1:2">
      <c r="A989" s="176">
        <v>2207.3602180749999</v>
      </c>
      <c r="B989" s="177">
        <v>94.058333333333294</v>
      </c>
    </row>
    <row r="990" spans="1:2">
      <c r="A990" s="178">
        <v>2288.4663373499902</v>
      </c>
      <c r="B990" s="179">
        <v>94.706666666666607</v>
      </c>
    </row>
    <row r="991" spans="1:2">
      <c r="A991" s="176">
        <v>2266.71607263332</v>
      </c>
      <c r="B991" s="177">
        <v>92.304999999999893</v>
      </c>
    </row>
    <row r="992" spans="1:2">
      <c r="A992" s="178">
        <v>2149.3511236791601</v>
      </c>
      <c r="B992" s="179">
        <v>91.306666666666601</v>
      </c>
    </row>
    <row r="993" spans="1:2">
      <c r="A993" s="176">
        <v>1762.31032626666</v>
      </c>
      <c r="B993" s="177">
        <v>90.8958333333333</v>
      </c>
    </row>
    <row r="994" spans="1:2">
      <c r="A994" s="178">
        <v>2091.57613969166</v>
      </c>
      <c r="B994" s="179">
        <v>92.348333333333301</v>
      </c>
    </row>
    <row r="995" spans="1:2">
      <c r="A995" s="176">
        <v>1767.7216455299899</v>
      </c>
      <c r="B995" s="177">
        <v>95.63</v>
      </c>
    </row>
    <row r="996" spans="1:2">
      <c r="A996" s="178">
        <v>2194.2849347363599</v>
      </c>
      <c r="B996" s="179">
        <v>93.398181818181797</v>
      </c>
    </row>
    <row r="997" spans="1:2">
      <c r="A997" s="176">
        <v>2256.8843618562501</v>
      </c>
      <c r="B997" s="177">
        <v>96.203749999999999</v>
      </c>
    </row>
    <row r="998" spans="1:2">
      <c r="A998" s="178">
        <v>2440.1407365749901</v>
      </c>
      <c r="B998" s="179">
        <v>94.444166666666604</v>
      </c>
    </row>
    <row r="999" spans="1:2">
      <c r="A999" s="176">
        <v>2054.2260679208298</v>
      </c>
      <c r="B999" s="177">
        <v>92.017499999999998</v>
      </c>
    </row>
    <row r="1000" spans="1:2">
      <c r="A1000" s="178">
        <v>2363.7651461291598</v>
      </c>
      <c r="B1000" s="179">
        <v>95.212499999999906</v>
      </c>
    </row>
    <row r="1001" spans="1:2">
      <c r="A1001" s="176">
        <v>2197.8695865333302</v>
      </c>
      <c r="B1001" s="177">
        <v>95.262222222222206</v>
      </c>
    </row>
    <row r="1002" spans="1:2">
      <c r="A1002" s="178">
        <v>2418.2252856916598</v>
      </c>
      <c r="B1002" s="179">
        <v>92.738333333333301</v>
      </c>
    </row>
    <row r="1003" spans="1:2">
      <c r="A1003" s="176">
        <v>2219.37749874375</v>
      </c>
      <c r="B1003" s="177">
        <v>96.783749999999998</v>
      </c>
    </row>
    <row r="1004" spans="1:2">
      <c r="A1004" s="178">
        <v>2426.06493250416</v>
      </c>
      <c r="B1004" s="179">
        <v>94.048333333333304</v>
      </c>
    </row>
    <row r="1005" spans="1:2">
      <c r="A1005" s="176">
        <v>2061.1680646954501</v>
      </c>
      <c r="B1005" s="177">
        <v>91.727272727272705</v>
      </c>
    </row>
    <row r="1006" spans="1:2">
      <c r="A1006" s="178">
        <v>2398.4183871208202</v>
      </c>
      <c r="B1006" s="179">
        <v>92.79</v>
      </c>
    </row>
    <row r="1007" spans="1:2">
      <c r="A1007" s="176">
        <v>1932.5191484818099</v>
      </c>
      <c r="B1007" s="177">
        <v>91.99</v>
      </c>
    </row>
    <row r="1008" spans="1:2">
      <c r="A1008" s="178">
        <v>2209.34832387499</v>
      </c>
      <c r="B1008" s="179">
        <v>90.05</v>
      </c>
    </row>
    <row r="1009" spans="1:2">
      <c r="A1009" s="176">
        <v>1804.0047631083301</v>
      </c>
      <c r="B1009" s="177">
        <v>93.491666666666603</v>
      </c>
    </row>
    <row r="1010" spans="1:2">
      <c r="A1010" s="178">
        <v>2239.4996949791598</v>
      </c>
      <c r="B1010" s="179">
        <v>90.999166666666596</v>
      </c>
    </row>
    <row r="1011" spans="1:2">
      <c r="A1011" s="176">
        <v>2215.2909385708299</v>
      </c>
      <c r="B1011" s="177">
        <v>93.266666666666595</v>
      </c>
    </row>
    <row r="1012" spans="1:2">
      <c r="A1012" s="178">
        <v>2526.5955351749899</v>
      </c>
      <c r="B1012" s="179">
        <v>91.999166666666596</v>
      </c>
    </row>
    <row r="1013" spans="1:2">
      <c r="A1013" s="176">
        <v>2102.5246024374901</v>
      </c>
      <c r="B1013" s="177">
        <v>90.307500000000005</v>
      </c>
    </row>
    <row r="1014" spans="1:2">
      <c r="A1014" s="178">
        <v>2350.89282996666</v>
      </c>
      <c r="B1014" s="179">
        <v>91.424166666666594</v>
      </c>
    </row>
    <row r="1015" spans="1:2">
      <c r="A1015" s="176">
        <v>2121.1059986833302</v>
      </c>
      <c r="B1015" s="177">
        <v>92.987499999999997</v>
      </c>
    </row>
    <row r="1016" spans="1:2">
      <c r="A1016" s="178">
        <v>2473.74528315416</v>
      </c>
      <c r="B1016" s="179">
        <v>96.709166666666604</v>
      </c>
    </row>
    <row r="1017" spans="1:2">
      <c r="A1017" s="176">
        <v>2153.7002823791599</v>
      </c>
      <c r="B1017" s="177">
        <v>94.152500000000003</v>
      </c>
    </row>
    <row r="1018" spans="1:2">
      <c r="A1018" s="178">
        <v>2502.3010268374901</v>
      </c>
      <c r="B1018" s="179">
        <v>94.873333333333306</v>
      </c>
    </row>
    <row r="1019" spans="1:2">
      <c r="A1019" s="176">
        <v>2305.6693803666599</v>
      </c>
      <c r="B1019" s="177">
        <v>95.133333333333297</v>
      </c>
    </row>
    <row r="1020" spans="1:2">
      <c r="A1020" s="178">
        <v>2412.1884145583299</v>
      </c>
      <c r="B1020" s="179">
        <v>93.0208333333333</v>
      </c>
    </row>
    <row r="1021" spans="1:2">
      <c r="A1021" s="176">
        <v>2151.8897925285601</v>
      </c>
      <c r="B1021" s="177">
        <v>96.294285714285706</v>
      </c>
    </row>
    <row r="1022" spans="1:2">
      <c r="A1022" s="178">
        <v>2256.65196733333</v>
      </c>
      <c r="B1022" s="179">
        <v>94.922499999999999</v>
      </c>
    </row>
    <row r="1023" spans="1:2">
      <c r="A1023" s="176">
        <v>1836.86610517083</v>
      </c>
      <c r="B1023" s="177">
        <v>92.642499999999998</v>
      </c>
    </row>
    <row r="1024" spans="1:2">
      <c r="A1024" s="178">
        <v>2239.7297245291602</v>
      </c>
      <c r="B1024" s="179">
        <v>93.298333333333304</v>
      </c>
    </row>
    <row r="1025" spans="1:2">
      <c r="A1025" s="176">
        <v>2140.23545285416</v>
      </c>
      <c r="B1025" s="177">
        <v>90.047499999999999</v>
      </c>
    </row>
    <row r="1026" spans="1:2">
      <c r="A1026" s="178">
        <v>2506.3152242749902</v>
      </c>
      <c r="B1026" s="179">
        <v>93.348333333333301</v>
      </c>
    </row>
    <row r="1027" spans="1:2">
      <c r="A1027" s="176">
        <v>2137.7923270874899</v>
      </c>
      <c r="B1027" s="177">
        <v>91.872500000000002</v>
      </c>
    </row>
    <row r="1028" spans="1:2">
      <c r="A1028" s="178">
        <v>2460.35066638749</v>
      </c>
      <c r="B1028" s="179">
        <v>89.765833333333305</v>
      </c>
    </row>
    <row r="1029" spans="1:2">
      <c r="A1029" s="176">
        <v>2122.5202968374902</v>
      </c>
      <c r="B1029" s="177">
        <v>93.4583333333333</v>
      </c>
    </row>
    <row r="1030" spans="1:2">
      <c r="A1030" s="178">
        <v>2413.4504149291602</v>
      </c>
      <c r="B1030" s="179">
        <v>91.805833333333297</v>
      </c>
    </row>
    <row r="1031" spans="1:2">
      <c r="A1031" s="176">
        <v>2454.0782498888798</v>
      </c>
      <c r="B1031" s="177">
        <v>94.952222222222204</v>
      </c>
    </row>
    <row r="1032" spans="1:2">
      <c r="A1032" s="178">
        <v>2702.1822030666599</v>
      </c>
      <c r="B1032" s="179">
        <v>95.894166666666607</v>
      </c>
    </row>
    <row r="1033" spans="1:2">
      <c r="A1033" s="176">
        <v>2678.7584678062399</v>
      </c>
      <c r="B1033" s="177">
        <v>90.924999999999997</v>
      </c>
    </row>
    <row r="1034" spans="1:2">
      <c r="A1034" s="178">
        <v>2736.0415722318098</v>
      </c>
      <c r="B1034" s="179">
        <v>91.3272727272727</v>
      </c>
    </row>
    <row r="1035" spans="1:2">
      <c r="A1035" s="176">
        <v>2425.2262150699898</v>
      </c>
      <c r="B1035" s="177">
        <v>89.527999999999906</v>
      </c>
    </row>
    <row r="1036" spans="1:2">
      <c r="A1036" s="178">
        <v>2471.2303256999899</v>
      </c>
      <c r="B1036" s="179">
        <v>95.992499999999893</v>
      </c>
    </row>
    <row r="1037" spans="1:2">
      <c r="A1037" s="176">
        <v>2015.5064658958299</v>
      </c>
      <c r="B1037" s="177">
        <v>95.757499999999993</v>
      </c>
    </row>
    <row r="1038" spans="1:2">
      <c r="A1038" s="178">
        <v>2465.7789927958302</v>
      </c>
      <c r="B1038" s="179">
        <v>88.090833333333293</v>
      </c>
    </row>
    <row r="1039" spans="1:2">
      <c r="A1039" s="176">
        <v>1971.19641015555</v>
      </c>
      <c r="B1039" s="177">
        <v>91.118888888888804</v>
      </c>
    </row>
    <row r="1040" spans="1:2">
      <c r="A1040" s="178">
        <v>2330.57700935</v>
      </c>
      <c r="B1040" s="179">
        <v>88.774166666666602</v>
      </c>
    </row>
    <row r="1041" spans="1:2">
      <c r="A1041" s="176">
        <v>2225.8439881541599</v>
      </c>
      <c r="B1041" s="177">
        <v>91.893333333333302</v>
      </c>
    </row>
    <row r="1042" spans="1:2">
      <c r="A1042" s="178">
        <v>2563.3973150874899</v>
      </c>
      <c r="B1042" s="179">
        <v>91.952500000000001</v>
      </c>
    </row>
    <row r="1043" spans="1:2">
      <c r="A1043" s="176">
        <v>2178.5005601166599</v>
      </c>
      <c r="B1043" s="177">
        <v>94.504999999999995</v>
      </c>
    </row>
    <row r="1044" spans="1:2">
      <c r="A1044" s="178">
        <v>2503.8253872708201</v>
      </c>
      <c r="B1044" s="179">
        <v>91.514999999999901</v>
      </c>
    </row>
    <row r="1045" spans="1:2">
      <c r="A1045" s="176">
        <v>2083.68529156666</v>
      </c>
      <c r="B1045" s="177">
        <v>92.745000000000005</v>
      </c>
    </row>
    <row r="1046" spans="1:2">
      <c r="A1046" s="178">
        <v>2555.2738623083301</v>
      </c>
      <c r="B1046" s="179">
        <v>89.092499999999902</v>
      </c>
    </row>
    <row r="1047" spans="1:2">
      <c r="A1047" s="176">
        <v>2183.7037006874998</v>
      </c>
      <c r="B1047" s="177">
        <v>98.242499999999893</v>
      </c>
    </row>
    <row r="1048" spans="1:2">
      <c r="A1048" s="178">
        <v>2578.8708050083301</v>
      </c>
      <c r="B1048" s="179">
        <v>93.010833333333295</v>
      </c>
    </row>
    <row r="1049" spans="1:2">
      <c r="A1049" s="176">
        <v>2021.06139560833</v>
      </c>
      <c r="B1049" s="177">
        <v>92.356666666666598</v>
      </c>
    </row>
    <row r="1050" spans="1:2">
      <c r="A1050" s="178">
        <v>2307.6349154958298</v>
      </c>
      <c r="B1050" s="179">
        <v>93.078333333333305</v>
      </c>
    </row>
    <row r="1051" spans="1:2">
      <c r="A1051" s="176">
        <v>1877.57732694583</v>
      </c>
      <c r="B1051" s="177">
        <v>92.907499999999899</v>
      </c>
    </row>
    <row r="1052" spans="1:2">
      <c r="A1052" s="178">
        <v>2290.7028185624899</v>
      </c>
      <c r="B1052" s="179">
        <v>92.074999999999903</v>
      </c>
    </row>
    <row r="1053" spans="1:2">
      <c r="A1053" s="176">
        <v>2201.9893836583301</v>
      </c>
      <c r="B1053" s="177">
        <v>90.574166666666599</v>
      </c>
    </row>
    <row r="1054" spans="1:2">
      <c r="A1054" s="178">
        <v>2536.5788713624902</v>
      </c>
      <c r="B1054" s="179">
        <v>91.566666666666606</v>
      </c>
    </row>
    <row r="1055" spans="1:2">
      <c r="A1055" s="176">
        <v>2227.0405394958302</v>
      </c>
      <c r="B1055" s="177">
        <v>90.649999999999906</v>
      </c>
    </row>
    <row r="1056" spans="1:2">
      <c r="A1056" s="178">
        <v>2665.6304535374902</v>
      </c>
      <c r="B1056" s="179">
        <v>93.179999999999893</v>
      </c>
    </row>
    <row r="1057" spans="1:2">
      <c r="A1057" s="176">
        <v>2358.7919673049901</v>
      </c>
      <c r="B1057" s="177">
        <v>92.728999999999999</v>
      </c>
    </row>
    <row r="1058" spans="1:2">
      <c r="A1058" s="178">
        <v>2582.399825</v>
      </c>
      <c r="B1058" s="179">
        <v>91.346666666666593</v>
      </c>
    </row>
    <row r="1059" spans="1:2">
      <c r="A1059" s="176">
        <v>2205.4939439708301</v>
      </c>
      <c r="B1059" s="177">
        <v>97.366666666666603</v>
      </c>
    </row>
    <row r="1060" spans="1:2">
      <c r="A1060" s="178">
        <v>2531.0467592124901</v>
      </c>
      <c r="B1060" s="179">
        <v>90.375833333333304</v>
      </c>
    </row>
    <row r="1061" spans="1:2">
      <c r="A1061" s="176">
        <v>2264.1822469833301</v>
      </c>
      <c r="B1061" s="177">
        <v>87.474999999999994</v>
      </c>
    </row>
    <row r="1062" spans="1:2">
      <c r="A1062" s="178">
        <v>2578.9773850833299</v>
      </c>
      <c r="B1062" s="179">
        <v>94.589999999999904</v>
      </c>
    </row>
    <row r="1063" spans="1:2">
      <c r="A1063" s="176">
        <v>2073.3362390083298</v>
      </c>
      <c r="B1063" s="177">
        <v>92.352500000000006</v>
      </c>
    </row>
    <row r="1064" spans="1:2">
      <c r="A1064" s="178">
        <v>2549.9073886291599</v>
      </c>
      <c r="B1064" s="179">
        <v>93.919166666666598</v>
      </c>
    </row>
    <row r="1065" spans="1:2">
      <c r="A1065" s="176">
        <v>2066.1066521041598</v>
      </c>
      <c r="B1065" s="177">
        <v>92.703333333333305</v>
      </c>
    </row>
    <row r="1066" spans="1:2">
      <c r="A1066" s="178">
        <v>2391.6909986791602</v>
      </c>
      <c r="B1066" s="179">
        <v>89.927499999999995</v>
      </c>
    </row>
    <row r="1067" spans="1:2">
      <c r="A1067" s="176">
        <v>2231.3980455291598</v>
      </c>
      <c r="B1067" s="177">
        <v>92.654999999999902</v>
      </c>
    </row>
    <row r="1068" spans="1:2">
      <c r="A1068" s="178">
        <v>2742.09098012499</v>
      </c>
      <c r="B1068" s="179">
        <v>93.805833333333297</v>
      </c>
    </row>
    <row r="1069" spans="1:2">
      <c r="A1069" s="176">
        <v>2318.3316843083298</v>
      </c>
      <c r="B1069" s="177">
        <v>91.402500000000003</v>
      </c>
    </row>
    <row r="1070" spans="1:2">
      <c r="A1070" s="178">
        <v>2765.9187628833301</v>
      </c>
      <c r="B1070" s="179">
        <v>92.496666666666599</v>
      </c>
    </row>
    <row r="1071" spans="1:2">
      <c r="A1071" s="176">
        <v>2283.41872064166</v>
      </c>
      <c r="B1071" s="177">
        <v>90.926666666666605</v>
      </c>
    </row>
    <row r="1072" spans="1:2">
      <c r="A1072" s="178">
        <v>2579.1935956208299</v>
      </c>
      <c r="B1072" s="179">
        <v>95.913333333333298</v>
      </c>
    </row>
    <row r="1073" spans="1:2">
      <c r="A1073" s="176">
        <v>2345.47395315833</v>
      </c>
      <c r="B1073" s="177">
        <v>92.822500000000005</v>
      </c>
    </row>
    <row r="1074" spans="1:2">
      <c r="A1074" s="178">
        <v>2774.09424652499</v>
      </c>
      <c r="B1074" s="179">
        <v>93.805833333333297</v>
      </c>
    </row>
    <row r="1075" spans="1:2">
      <c r="A1075" s="176">
        <v>2511.9457208888798</v>
      </c>
      <c r="B1075" s="177">
        <v>96.0555555555555</v>
      </c>
    </row>
    <row r="1076" spans="1:2">
      <c r="A1076" s="178">
        <v>2589.7789234666602</v>
      </c>
      <c r="B1076" s="179">
        <v>91.576666666666597</v>
      </c>
    </row>
    <row r="1077" spans="1:2">
      <c r="A1077" s="176">
        <v>2260.8152649937501</v>
      </c>
      <c r="B1077" s="177">
        <v>90.302499999999995</v>
      </c>
    </row>
    <row r="1078" spans="1:2">
      <c r="A1078" s="178">
        <v>2314.3122076</v>
      </c>
      <c r="B1078" s="179">
        <v>93.009166666666601</v>
      </c>
    </row>
    <row r="1079" spans="1:2">
      <c r="A1079" s="176">
        <v>2167.0786755899899</v>
      </c>
      <c r="B1079" s="177">
        <v>95.102000000000004</v>
      </c>
    </row>
    <row r="1080" spans="1:2">
      <c r="A1080" s="178">
        <v>2499.29126914166</v>
      </c>
      <c r="B1080" s="179">
        <v>93.831666666666607</v>
      </c>
    </row>
    <row r="1081" spans="1:2">
      <c r="A1081" s="176">
        <v>2245.5092780908999</v>
      </c>
      <c r="B1081" s="177">
        <v>92.270909090909001</v>
      </c>
    </row>
    <row r="1082" spans="1:2">
      <c r="A1082" s="178">
        <v>2493.59503287083</v>
      </c>
      <c r="B1082" s="179">
        <v>95.849166666666605</v>
      </c>
    </row>
    <row r="1083" spans="1:2">
      <c r="A1083" s="176">
        <v>2274.4805100541598</v>
      </c>
      <c r="B1083" s="177">
        <v>92.894999999999897</v>
      </c>
    </row>
    <row r="1084" spans="1:2">
      <c r="A1084" s="178">
        <v>2519.4081521583298</v>
      </c>
      <c r="B1084" s="179">
        <v>97.459166666666604</v>
      </c>
    </row>
    <row r="1085" spans="1:2">
      <c r="A1085" s="176">
        <v>2344.2071731041601</v>
      </c>
      <c r="B1085" s="177">
        <v>90.898333333333298</v>
      </c>
    </row>
    <row r="1086" spans="1:2">
      <c r="A1086" s="178">
        <v>2672.66476106666</v>
      </c>
      <c r="B1086" s="179">
        <v>92.4224999999999</v>
      </c>
    </row>
    <row r="1087" spans="1:2">
      <c r="A1087" s="176">
        <v>2233.1198583833302</v>
      </c>
      <c r="B1087" s="177">
        <v>96.047499999999999</v>
      </c>
    </row>
    <row r="1088" spans="1:2">
      <c r="A1088" s="178">
        <v>2668.0619382708301</v>
      </c>
      <c r="B1088" s="179">
        <v>92.858333333333306</v>
      </c>
    </row>
    <row r="1089" spans="1:2">
      <c r="A1089" s="176">
        <v>2219.4378834791601</v>
      </c>
      <c r="B1089" s="177">
        <v>96.7766666666666</v>
      </c>
    </row>
    <row r="1090" spans="1:2">
      <c r="A1090" s="178">
        <v>2484.5921682708299</v>
      </c>
      <c r="B1090" s="179">
        <v>93.782499999999999</v>
      </c>
    </row>
    <row r="1091" spans="1:2">
      <c r="A1091" s="176">
        <v>1975.0117345541601</v>
      </c>
      <c r="B1091" s="177">
        <v>91.845833333333303</v>
      </c>
    </row>
    <row r="1092" spans="1:2">
      <c r="A1092" s="178">
        <v>2351.1718993333302</v>
      </c>
      <c r="B1092" s="179">
        <v>94.476666666666603</v>
      </c>
    </row>
    <row r="1093" spans="1:2">
      <c r="A1093" s="176">
        <v>2140.66846049374</v>
      </c>
      <c r="B1093" s="177">
        <v>95.429999999999893</v>
      </c>
    </row>
    <row r="1094" spans="1:2">
      <c r="A1094" s="178">
        <v>2271.0611251458299</v>
      </c>
      <c r="B1094" s="179">
        <v>92.961666666666602</v>
      </c>
    </row>
    <row r="1095" spans="1:2">
      <c r="A1095" s="176">
        <v>2574.4839794437498</v>
      </c>
      <c r="B1095" s="177">
        <v>94.661249999999995</v>
      </c>
    </row>
    <row r="1096" spans="1:2">
      <c r="A1096" s="178">
        <v>2609.5576928791602</v>
      </c>
      <c r="B1096" s="179">
        <v>91.629166666666606</v>
      </c>
    </row>
    <row r="1097" spans="1:2">
      <c r="A1097" s="176">
        <v>2346.5856706916602</v>
      </c>
      <c r="B1097" s="177">
        <v>93.872500000000002</v>
      </c>
    </row>
    <row r="1098" spans="1:2">
      <c r="A1098" s="178">
        <v>2516.7227591958299</v>
      </c>
      <c r="B1098" s="179">
        <v>94.749166666666596</v>
      </c>
    </row>
    <row r="1099" spans="1:2">
      <c r="A1099" s="176">
        <v>2310.1774498208301</v>
      </c>
      <c r="B1099" s="177">
        <v>94.245000000000005</v>
      </c>
    </row>
    <row r="1100" spans="1:2">
      <c r="A1100" s="178">
        <v>2751.0745728249999</v>
      </c>
      <c r="B1100" s="179">
        <v>90.465000000000003</v>
      </c>
    </row>
    <row r="1101" spans="1:2">
      <c r="A1101" s="176">
        <v>2400.1643356333302</v>
      </c>
      <c r="B1101" s="177">
        <v>94.051666666666605</v>
      </c>
    </row>
    <row r="1102" spans="1:2">
      <c r="A1102" s="178">
        <v>2722.1102453374901</v>
      </c>
      <c r="B1102" s="179">
        <v>94.584166666666604</v>
      </c>
    </row>
    <row r="1103" spans="1:2">
      <c r="A1103" s="176">
        <v>2495.8680823333302</v>
      </c>
      <c r="B1103" s="177">
        <v>90.363333333333301</v>
      </c>
    </row>
    <row r="1104" spans="1:2">
      <c r="A1104" s="178">
        <v>2687.2987756124899</v>
      </c>
      <c r="B1104" s="179">
        <v>94.014166666666597</v>
      </c>
    </row>
    <row r="1105" spans="1:2">
      <c r="A1105" s="176">
        <v>2199.4620709124902</v>
      </c>
      <c r="B1105" s="177">
        <v>91.417500000000004</v>
      </c>
    </row>
    <row r="1106" spans="1:2">
      <c r="A1106" s="178">
        <v>2519.9222484124898</v>
      </c>
      <c r="B1106" s="179">
        <v>94.453333333333305</v>
      </c>
    </row>
    <row r="1107" spans="1:2">
      <c r="A1107" s="176">
        <v>2144.8894027624901</v>
      </c>
      <c r="B1107" s="177">
        <v>94.170833333333306</v>
      </c>
    </row>
    <row r="1108" spans="1:2">
      <c r="A1108" s="178">
        <v>2539.6737235833298</v>
      </c>
      <c r="B1108" s="179">
        <v>93.12</v>
      </c>
    </row>
    <row r="1109" spans="1:2">
      <c r="A1109" s="176">
        <v>2440.8228677041602</v>
      </c>
      <c r="B1109" s="177">
        <v>96.348333333333301</v>
      </c>
    </row>
    <row r="1110" spans="1:2">
      <c r="A1110" s="178">
        <v>2736.0700492958299</v>
      </c>
      <c r="B1110" s="179">
        <v>92.232500000000002</v>
      </c>
    </row>
    <row r="1111" spans="1:2">
      <c r="A1111" s="176">
        <v>2403.47110140416</v>
      </c>
      <c r="B1111" s="177">
        <v>95.015833333333305</v>
      </c>
    </row>
    <row r="1112" spans="1:2">
      <c r="A1112" s="178">
        <v>2780.5965677541599</v>
      </c>
      <c r="B1112" s="179">
        <v>93.649166666666602</v>
      </c>
    </row>
    <row r="1113" spans="1:2">
      <c r="A1113" s="176">
        <v>2162.8221352833302</v>
      </c>
      <c r="B1113" s="177">
        <v>93.278333333333293</v>
      </c>
    </row>
    <row r="1114" spans="1:2">
      <c r="A1114" s="178">
        <v>2573.8093451916602</v>
      </c>
      <c r="B1114" s="179">
        <v>92.955833333333302</v>
      </c>
    </row>
    <row r="1115" spans="1:2">
      <c r="A1115" s="176">
        <v>2343.7493510458198</v>
      </c>
      <c r="B1115" s="177">
        <v>90.924166666666594</v>
      </c>
    </row>
    <row r="1116" spans="1:2">
      <c r="A1116" s="178">
        <v>2857.1240147541598</v>
      </c>
      <c r="B1116" s="179">
        <v>92.703333333333305</v>
      </c>
    </row>
    <row r="1117" spans="1:2">
      <c r="A1117" s="176">
        <v>2318.55609405416</v>
      </c>
      <c r="B1117" s="177">
        <v>93.4016666666666</v>
      </c>
    </row>
    <row r="1118" spans="1:2">
      <c r="A1118" s="178">
        <v>2505.1996293375</v>
      </c>
      <c r="B1118" s="179">
        <v>90.633333333333297</v>
      </c>
    </row>
    <row r="1119" spans="1:2">
      <c r="A1119" s="176">
        <v>2020.46666515416</v>
      </c>
      <c r="B1119" s="177">
        <v>92.266666666666595</v>
      </c>
    </row>
    <row r="1120" spans="1:2">
      <c r="A1120" s="178">
        <v>2413.80579378333</v>
      </c>
      <c r="B1120" s="179">
        <v>91.115833333333299</v>
      </c>
    </row>
    <row r="1121" spans="1:2">
      <c r="A1121" s="176">
        <v>1996.57660631249</v>
      </c>
      <c r="B1121" s="177">
        <v>92.415833333333296</v>
      </c>
    </row>
    <row r="1122" spans="1:2">
      <c r="A1122" s="178">
        <v>2352.0824248041599</v>
      </c>
      <c r="B1122" s="179">
        <v>94.924166666666594</v>
      </c>
    </row>
    <row r="1123" spans="1:2">
      <c r="A1123" s="176">
        <v>2143.90196194583</v>
      </c>
      <c r="B1123" s="177">
        <v>86.441666666666606</v>
      </c>
    </row>
    <row r="1124" spans="1:2">
      <c r="A1124" s="178">
        <v>2606.9075596708299</v>
      </c>
      <c r="B1124" s="179">
        <v>93.585833333333298</v>
      </c>
    </row>
    <row r="1125" spans="1:2">
      <c r="A1125" s="176">
        <v>2324.38466607499</v>
      </c>
      <c r="B1125" s="177">
        <v>91.088333333333296</v>
      </c>
    </row>
    <row r="1126" spans="1:2">
      <c r="A1126" s="178">
        <v>2648.5148793624899</v>
      </c>
      <c r="B1126" s="179">
        <v>89.025833333333296</v>
      </c>
    </row>
    <row r="1127" spans="1:2">
      <c r="A1127" s="176">
        <v>2291.0671482749899</v>
      </c>
      <c r="B1127" s="177">
        <v>92.524166666666602</v>
      </c>
    </row>
    <row r="1128" spans="1:2">
      <c r="A1128" s="178">
        <v>2642.4324848708302</v>
      </c>
      <c r="B1128" s="179">
        <v>90.219166666666595</v>
      </c>
    </row>
    <row r="1129" spans="1:2">
      <c r="A1129" s="176">
        <v>2486.63121728749</v>
      </c>
      <c r="B1129" s="177">
        <v>93.884166666666601</v>
      </c>
    </row>
    <row r="1130" spans="1:2">
      <c r="A1130" s="178">
        <v>2778.6083636916601</v>
      </c>
      <c r="B1130" s="179">
        <v>93.745833333333294</v>
      </c>
    </row>
    <row r="1131" spans="1:2">
      <c r="A1131" s="176">
        <v>2422.4372520291599</v>
      </c>
      <c r="B1131" s="177">
        <v>95.747499999999903</v>
      </c>
    </row>
    <row r="1132" spans="1:2">
      <c r="A1132" s="178">
        <v>2721.7999010458302</v>
      </c>
      <c r="B1132" s="179">
        <v>90.974166666666605</v>
      </c>
    </row>
    <row r="1133" spans="1:2">
      <c r="A1133" s="176">
        <v>2212.9776560874898</v>
      </c>
      <c r="B1133" s="177">
        <v>94.1666666666666</v>
      </c>
    </row>
    <row r="1134" spans="1:2">
      <c r="A1134" s="178">
        <v>2501.9361610916599</v>
      </c>
      <c r="B1134" s="179">
        <v>96.384166666666601</v>
      </c>
    </row>
    <row r="1135" spans="1:2">
      <c r="A1135" s="176">
        <v>2111.5541722166599</v>
      </c>
      <c r="B1135" s="177">
        <v>94.815833333333302</v>
      </c>
    </row>
    <row r="1136" spans="1:2">
      <c r="A1136" s="178">
        <v>2530.7492368666599</v>
      </c>
      <c r="B1136" s="179">
        <v>95.547499999999999</v>
      </c>
    </row>
    <row r="1137" spans="1:2">
      <c r="A1137" s="176">
        <v>2497.3223774458202</v>
      </c>
      <c r="B1137" s="177">
        <v>90.974999999999895</v>
      </c>
    </row>
    <row r="1138" spans="1:2">
      <c r="A1138" s="178">
        <v>2732.7460427999999</v>
      </c>
      <c r="B1138" s="179">
        <v>92.144166666666607</v>
      </c>
    </row>
    <row r="1139" spans="1:2">
      <c r="A1139" s="176">
        <v>2439.8128192833301</v>
      </c>
      <c r="B1139" s="177">
        <v>91.504444444444403</v>
      </c>
    </row>
    <row r="1140" spans="1:2">
      <c r="A1140" s="178">
        <v>2564.54435559999</v>
      </c>
      <c r="B1140" s="179">
        <v>94.920833333333306</v>
      </c>
    </row>
    <row r="1141" spans="1:2">
      <c r="A1141" s="176">
        <v>2039.49136985833</v>
      </c>
      <c r="B1141" s="177">
        <v>95.2141666666666</v>
      </c>
    </row>
    <row r="1142" spans="1:2">
      <c r="A1142" s="178">
        <v>2476.18546571249</v>
      </c>
      <c r="B1142" s="179">
        <v>94.086666666666602</v>
      </c>
    </row>
    <row r="1143" spans="1:2">
      <c r="A1143" s="176">
        <v>2162.33460924166</v>
      </c>
      <c r="B1143" s="177">
        <v>92.909999999999897</v>
      </c>
    </row>
    <row r="1144" spans="1:2">
      <c r="A1144" s="178">
        <v>2505.5693950791601</v>
      </c>
      <c r="B1144" s="179">
        <v>92.474166666666605</v>
      </c>
    </row>
    <row r="1145" spans="1:2">
      <c r="A1145" s="176">
        <v>2241.4802592041601</v>
      </c>
      <c r="B1145" s="177">
        <v>89.757499999999993</v>
      </c>
    </row>
    <row r="1146" spans="1:2">
      <c r="A1146" s="178">
        <v>2905.0637619208301</v>
      </c>
      <c r="B1146" s="179">
        <v>93.077499999999901</v>
      </c>
    </row>
    <row r="1147" spans="1:2">
      <c r="A1147" s="176">
        <v>2179.3773501249898</v>
      </c>
      <c r="B1147" s="177">
        <v>90.888333333333307</v>
      </c>
    </row>
    <row r="1148" spans="1:2">
      <c r="A1148" s="178">
        <v>2483.37733289166</v>
      </c>
      <c r="B1148" s="179">
        <v>93.18</v>
      </c>
    </row>
    <row r="1149" spans="1:2">
      <c r="A1149" s="176">
        <v>1970.0525984583301</v>
      </c>
      <c r="B1149" s="177">
        <v>92.563333333333304</v>
      </c>
    </row>
    <row r="1150" spans="1:2">
      <c r="A1150" s="178">
        <v>2421.4947473458301</v>
      </c>
      <c r="B1150" s="179">
        <v>94.260833333333295</v>
      </c>
    </row>
    <row r="1151" spans="1:2">
      <c r="A1151" s="176">
        <v>2258.18339816249</v>
      </c>
      <c r="B1151" s="177">
        <v>88.240833333333299</v>
      </c>
    </row>
    <row r="1152" spans="1:2">
      <c r="A1152" s="178">
        <v>2689.0604894916601</v>
      </c>
      <c r="B1152" s="179">
        <v>92.031666666666595</v>
      </c>
    </row>
    <row r="1153" spans="1:2">
      <c r="A1153" s="176">
        <v>2404.6785901416602</v>
      </c>
      <c r="B1153" s="177">
        <v>92.867500000000007</v>
      </c>
    </row>
    <row r="1154" spans="1:2">
      <c r="A1154" s="178">
        <v>2544.4278952458299</v>
      </c>
      <c r="B1154" s="179">
        <v>91.5416666666666</v>
      </c>
    </row>
    <row r="1155" spans="1:2">
      <c r="A1155" s="176">
        <v>2210.3872715416601</v>
      </c>
      <c r="B1155" s="177">
        <v>94.8541666666666</v>
      </c>
    </row>
    <row r="1156" spans="1:2">
      <c r="A1156" s="178">
        <v>2609.8060056208301</v>
      </c>
      <c r="B1156" s="179">
        <v>90.887500000000003</v>
      </c>
    </row>
    <row r="1157" spans="1:2">
      <c r="A1157" s="176">
        <v>2268.1242514916598</v>
      </c>
      <c r="B1157" s="177">
        <v>92.579166666666595</v>
      </c>
    </row>
    <row r="1158" spans="1:2">
      <c r="A1158" s="178">
        <v>2530.30713499166</v>
      </c>
      <c r="B1158" s="179">
        <v>95.422499999999999</v>
      </c>
    </row>
    <row r="1159" spans="1:2">
      <c r="A1159" s="176">
        <v>2248.5141886624901</v>
      </c>
      <c r="B1159" s="177">
        <v>94.640833333333305</v>
      </c>
    </row>
    <row r="1160" spans="1:2">
      <c r="A1160" s="178">
        <v>2468.9981134874902</v>
      </c>
      <c r="B1160" s="179">
        <v>94.069166666666604</v>
      </c>
    </row>
    <row r="1161" spans="1:2">
      <c r="A1161" s="176">
        <v>2007.1091398083299</v>
      </c>
      <c r="B1161" s="177">
        <v>91.788333333333298</v>
      </c>
    </row>
    <row r="1162" spans="1:2">
      <c r="A1162" s="178">
        <v>2283.2115860958302</v>
      </c>
      <c r="B1162" s="179">
        <v>88.107500000000002</v>
      </c>
    </row>
    <row r="1163" spans="1:2">
      <c r="A1163" s="176">
        <v>1926.3508711791601</v>
      </c>
      <c r="B1163" s="177">
        <v>92.053333333333299</v>
      </c>
    </row>
    <row r="1164" spans="1:2">
      <c r="A1164" s="178">
        <v>2254.4026167624902</v>
      </c>
      <c r="B1164" s="179">
        <v>94.427499999999995</v>
      </c>
    </row>
    <row r="1165" spans="1:2">
      <c r="A1165" s="176">
        <v>2097.32178277499</v>
      </c>
      <c r="B1165" s="177">
        <v>94.785833333333301</v>
      </c>
    </row>
    <row r="1166" spans="1:2">
      <c r="A1166" s="178">
        <v>2447.0156194791598</v>
      </c>
      <c r="B1166" s="179">
        <v>92.864999999999995</v>
      </c>
    </row>
    <row r="1167" spans="1:2">
      <c r="A1167" s="176">
        <v>2058.4143178874901</v>
      </c>
      <c r="B1167" s="177">
        <v>91.605833333333294</v>
      </c>
    </row>
    <row r="1168" spans="1:2">
      <c r="A1168" s="178">
        <v>2263.9383129583298</v>
      </c>
      <c r="B1168" s="179">
        <v>94.448333333333295</v>
      </c>
    </row>
    <row r="1169" spans="1:2">
      <c r="A1169" s="176">
        <v>2234.9891930833301</v>
      </c>
      <c r="B1169" s="177">
        <v>89.094999999999899</v>
      </c>
    </row>
    <row r="1170" spans="1:2">
      <c r="A1170" s="178">
        <v>2535.4648421291599</v>
      </c>
      <c r="B1170" s="179">
        <v>95.37</v>
      </c>
    </row>
    <row r="1171" spans="1:2">
      <c r="A1171" s="176">
        <v>2119.8378024249901</v>
      </c>
      <c r="B1171" s="177">
        <v>92.759166666666601</v>
      </c>
    </row>
    <row r="1172" spans="1:2">
      <c r="A1172" s="178">
        <v>2611.1508810291598</v>
      </c>
      <c r="B1172" s="179">
        <v>96.861666666666594</v>
      </c>
    </row>
    <row r="1173" spans="1:2">
      <c r="A1173" s="176">
        <v>2252.2625322999902</v>
      </c>
      <c r="B1173" s="177">
        <v>92.893333333333302</v>
      </c>
    </row>
    <row r="1174" spans="1:2">
      <c r="A1174" s="178">
        <v>2435.58375557916</v>
      </c>
      <c r="B1174" s="179">
        <v>91.62</v>
      </c>
    </row>
    <row r="1175" spans="1:2">
      <c r="A1175" s="176">
        <v>2012.25450448333</v>
      </c>
      <c r="B1175" s="177">
        <v>95.988333333333301</v>
      </c>
    </row>
    <row r="1176" spans="1:2">
      <c r="A1176" s="178">
        <v>2306.09973747083</v>
      </c>
      <c r="B1176" s="179">
        <v>94.588333333333296</v>
      </c>
    </row>
    <row r="1177" spans="1:2">
      <c r="A1177" s="176">
        <v>1922.23204700416</v>
      </c>
      <c r="B1177" s="177">
        <v>94.031666666666595</v>
      </c>
    </row>
    <row r="1178" spans="1:2">
      <c r="A1178" s="178">
        <v>2271.5186199166601</v>
      </c>
      <c r="B1178" s="179">
        <v>93.4166666666666</v>
      </c>
    </row>
    <row r="1179" spans="1:2">
      <c r="A1179" s="176">
        <v>2173.2485973624898</v>
      </c>
      <c r="B1179" s="177">
        <v>91.315833333333302</v>
      </c>
    </row>
    <row r="1180" spans="1:2">
      <c r="A1180" s="178">
        <v>2599.35337378333</v>
      </c>
      <c r="B1180" s="179">
        <v>93.227500000000006</v>
      </c>
    </row>
    <row r="1181" spans="1:2">
      <c r="A1181" s="176">
        <v>2275.3774637166598</v>
      </c>
      <c r="B1181" s="177">
        <v>95.254999999999995</v>
      </c>
    </row>
    <row r="1182" spans="1:2">
      <c r="A1182" s="178">
        <v>2572.1158187249898</v>
      </c>
      <c r="B1182" s="179">
        <v>95.577500000000001</v>
      </c>
    </row>
    <row r="1183" spans="1:2">
      <c r="A1183" s="176">
        <v>2332.2469968083201</v>
      </c>
      <c r="B1183" s="177">
        <v>92.415000000000006</v>
      </c>
    </row>
    <row r="1184" spans="1:2">
      <c r="A1184" s="178">
        <v>2522.0577934541602</v>
      </c>
      <c r="B1184" s="179">
        <v>95.493333333333297</v>
      </c>
    </row>
    <row r="1185" spans="1:2">
      <c r="A1185" s="176">
        <v>2178.5971232791599</v>
      </c>
      <c r="B1185" s="177">
        <v>94.879166666666606</v>
      </c>
    </row>
    <row r="1186" spans="1:2">
      <c r="A1186" s="178">
        <v>2640.2822745583298</v>
      </c>
      <c r="B1186" s="179">
        <v>91.33</v>
      </c>
    </row>
    <row r="1187" spans="1:2">
      <c r="A1187" s="176">
        <v>2262.52688914583</v>
      </c>
      <c r="B1187" s="177">
        <v>92.034999999999997</v>
      </c>
    </row>
    <row r="1188" spans="1:2">
      <c r="A1188" s="178">
        <v>2547.7255107166602</v>
      </c>
      <c r="B1188" s="179">
        <v>93.301666666666605</v>
      </c>
    </row>
    <row r="1189" spans="1:2">
      <c r="A1189" s="176">
        <v>2002.28532935416</v>
      </c>
      <c r="B1189" s="177">
        <v>92.251666666666594</v>
      </c>
    </row>
    <row r="1190" spans="1:2">
      <c r="A1190" s="178">
        <v>2471.14781382916</v>
      </c>
      <c r="B1190" s="179">
        <v>93.829166666666595</v>
      </c>
    </row>
    <row r="1191" spans="1:2">
      <c r="A1191" s="176">
        <v>1884.5189767458301</v>
      </c>
      <c r="B1191" s="177">
        <v>96.950833333333307</v>
      </c>
    </row>
    <row r="1192" spans="1:2">
      <c r="A1192" s="178">
        <v>2284.6860655041601</v>
      </c>
      <c r="B1192" s="179">
        <v>89.111666666666594</v>
      </c>
    </row>
    <row r="1193" spans="1:2">
      <c r="A1193" s="176">
        <v>2074.9366848416598</v>
      </c>
      <c r="B1193" s="177">
        <v>93.700833333333307</v>
      </c>
    </row>
    <row r="1194" spans="1:2">
      <c r="A1194" s="178">
        <v>2416.9764224291598</v>
      </c>
      <c r="B1194" s="179">
        <v>91.821666666666601</v>
      </c>
    </row>
    <row r="1195" spans="1:2">
      <c r="A1195" s="176">
        <v>2351.8879272875001</v>
      </c>
      <c r="B1195" s="177">
        <v>91.176666666666605</v>
      </c>
    </row>
    <row r="1196" spans="1:2">
      <c r="A1196" s="178">
        <v>2486.4495979416602</v>
      </c>
      <c r="B1196" s="179">
        <v>93.967499999999902</v>
      </c>
    </row>
    <row r="1197" spans="1:2">
      <c r="A1197" s="176">
        <v>2205.80877638333</v>
      </c>
      <c r="B1197" s="177">
        <v>96.016666666666694</v>
      </c>
    </row>
    <row r="1198" spans="1:2">
      <c r="A1198" s="178">
        <v>2463.8877806208302</v>
      </c>
      <c r="B1198" s="179">
        <v>93.3</v>
      </c>
    </row>
    <row r="1199" spans="1:2">
      <c r="A1199" s="176">
        <v>2389.5416550772702</v>
      </c>
      <c r="B1199" s="177">
        <v>93.487272727272696</v>
      </c>
    </row>
    <row r="1200" spans="1:2">
      <c r="A1200" s="178">
        <v>2462.3126748458299</v>
      </c>
      <c r="B1200" s="179">
        <v>92.534166666666593</v>
      </c>
    </row>
    <row r="1201" spans="1:2">
      <c r="A1201" s="176">
        <v>2597.9697656916601</v>
      </c>
      <c r="B1201" s="177">
        <v>90.468333333333305</v>
      </c>
    </row>
    <row r="1202" spans="1:2">
      <c r="A1202" s="178">
        <v>2343.0126144708302</v>
      </c>
      <c r="B1202" s="179">
        <v>94.832499999999996</v>
      </c>
    </row>
    <row r="1203" spans="1:2">
      <c r="A1203" s="176">
        <v>1935.67293994999</v>
      </c>
      <c r="B1203" s="177">
        <v>95.144999999999996</v>
      </c>
    </row>
    <row r="1204" spans="1:2">
      <c r="A1204" s="178">
        <v>2169.6442316708199</v>
      </c>
      <c r="B1204" s="179">
        <v>93.267499999999998</v>
      </c>
    </row>
    <row r="1205" spans="1:2">
      <c r="A1205" s="176">
        <v>1945.7263270999899</v>
      </c>
      <c r="B1205" s="177">
        <v>94.013333333333307</v>
      </c>
    </row>
    <row r="1206" spans="1:2">
      <c r="A1206" s="178">
        <v>2415.7238709749899</v>
      </c>
      <c r="B1206" s="179">
        <v>95.63</v>
      </c>
    </row>
    <row r="1207" spans="1:2">
      <c r="A1207" s="176">
        <v>2155.8468403083298</v>
      </c>
      <c r="B1207" s="177">
        <v>92.195833333333297</v>
      </c>
    </row>
    <row r="1208" spans="1:2">
      <c r="A1208" s="178">
        <v>2488.4190322208301</v>
      </c>
      <c r="B1208" s="179">
        <v>91.516666666666595</v>
      </c>
    </row>
    <row r="1209" spans="1:2">
      <c r="A1209" s="176">
        <v>2225.5085196499999</v>
      </c>
      <c r="B1209" s="177">
        <v>94.718333333333305</v>
      </c>
    </row>
    <row r="1210" spans="1:2">
      <c r="A1210" s="178">
        <v>2729.62043478749</v>
      </c>
      <c r="B1210" s="179">
        <v>93.7083333333333</v>
      </c>
    </row>
    <row r="1211" spans="1:2">
      <c r="A1211" s="176">
        <v>2310.9775189749898</v>
      </c>
      <c r="B1211" s="177">
        <v>88.927499999999995</v>
      </c>
    </row>
    <row r="1212" spans="1:2">
      <c r="A1212" s="178">
        <v>2549.6945594041599</v>
      </c>
      <c r="B1212" s="179">
        <v>92.028333333333293</v>
      </c>
    </row>
    <row r="1213" spans="1:2">
      <c r="A1213" s="176">
        <v>2250.2431120541601</v>
      </c>
      <c r="B1213" s="177">
        <v>93.161666666666605</v>
      </c>
    </row>
    <row r="1214" spans="1:2">
      <c r="A1214" s="178">
        <v>2474.0586088999898</v>
      </c>
      <c r="B1214" s="179">
        <v>94.2766666666666</v>
      </c>
    </row>
    <row r="1215" spans="1:2">
      <c r="A1215" s="176">
        <v>2181.92416806249</v>
      </c>
      <c r="B1215" s="177">
        <v>89.2083333333333</v>
      </c>
    </row>
    <row r="1216" spans="1:2">
      <c r="A1216" s="178">
        <v>2459.62038521249</v>
      </c>
      <c r="B1216" s="179">
        <v>94.743333333333297</v>
      </c>
    </row>
    <row r="1217" spans="1:2">
      <c r="A1217" s="176">
        <v>2001.1209491583299</v>
      </c>
      <c r="B1217" s="177">
        <v>89.875833333333304</v>
      </c>
    </row>
    <row r="1218" spans="1:2">
      <c r="A1218" s="178">
        <v>2264.75547124166</v>
      </c>
      <c r="B1218" s="179">
        <v>90.906666666666595</v>
      </c>
    </row>
    <row r="1219" spans="1:2">
      <c r="A1219" s="176">
        <v>1921.8538409166599</v>
      </c>
      <c r="B1219" s="177">
        <v>94.0058333333333</v>
      </c>
    </row>
    <row r="1220" spans="1:2">
      <c r="A1220" s="178">
        <v>2338.8713482916601</v>
      </c>
      <c r="B1220" s="179">
        <v>92.414166666666603</v>
      </c>
    </row>
    <row r="1221" spans="1:2">
      <c r="A1221" s="176">
        <v>2248.2096055541601</v>
      </c>
      <c r="B1221" s="177">
        <v>92.831666666666607</v>
      </c>
    </row>
    <row r="1222" spans="1:2">
      <c r="A1222" s="178">
        <v>2430.7613596208298</v>
      </c>
      <c r="B1222" s="179">
        <v>92.375</v>
      </c>
    </row>
    <row r="1223" spans="1:2">
      <c r="A1223" s="176">
        <v>2143.8002868999902</v>
      </c>
      <c r="B1223" s="177">
        <v>89.369166666666601</v>
      </c>
    </row>
    <row r="1224" spans="1:2">
      <c r="A1224" s="178">
        <v>2488.10847363333</v>
      </c>
      <c r="B1224" s="179">
        <v>93.370833333333294</v>
      </c>
    </row>
    <row r="1225" spans="1:2">
      <c r="A1225" s="176">
        <v>2079.2519090791602</v>
      </c>
      <c r="B1225" s="177">
        <v>91.319166666666604</v>
      </c>
    </row>
    <row r="1226" spans="1:2">
      <c r="A1226" s="178">
        <v>2292.28191523333</v>
      </c>
      <c r="B1226" s="179">
        <v>91.633333333333297</v>
      </c>
    </row>
    <row r="1227" spans="1:2">
      <c r="A1227" s="176">
        <v>2187.0871952124999</v>
      </c>
      <c r="B1227" s="177">
        <v>93.654166666666598</v>
      </c>
    </row>
    <row r="1228" spans="1:2">
      <c r="A1228" s="178">
        <v>2578.1538939624902</v>
      </c>
      <c r="B1228" s="179">
        <v>93.094999999999899</v>
      </c>
    </row>
    <row r="1229" spans="1:2">
      <c r="A1229" s="176">
        <v>2073.3774350125</v>
      </c>
      <c r="B1229" s="177">
        <v>93.775000000000006</v>
      </c>
    </row>
    <row r="1230" spans="1:2">
      <c r="A1230" s="178">
        <v>2368.6728615124898</v>
      </c>
      <c r="B1230" s="179">
        <v>88.952500000000001</v>
      </c>
    </row>
    <row r="1231" spans="1:2">
      <c r="A1231" s="176">
        <v>2047.0225873166601</v>
      </c>
      <c r="B1231" s="177">
        <v>92.994166666666601</v>
      </c>
    </row>
    <row r="1232" spans="1:2">
      <c r="A1232" s="178">
        <v>2192.4860586999898</v>
      </c>
      <c r="B1232" s="179">
        <v>97.970833333333303</v>
      </c>
    </row>
    <row r="1233" spans="1:2">
      <c r="A1233" s="176">
        <v>1873.06487834583</v>
      </c>
      <c r="B1233" s="177">
        <v>92.363333333333301</v>
      </c>
    </row>
    <row r="1234" spans="1:2">
      <c r="A1234" s="178">
        <v>2222.5540251458301</v>
      </c>
      <c r="B1234" s="179">
        <v>93.679166666666603</v>
      </c>
    </row>
    <row r="1235" spans="1:2">
      <c r="A1235" s="176">
        <v>2121.8563898791599</v>
      </c>
      <c r="B1235" s="177">
        <v>92.120833333333294</v>
      </c>
    </row>
    <row r="1236" spans="1:2">
      <c r="A1236" s="178">
        <v>2453.3169167750002</v>
      </c>
      <c r="B1236" s="179">
        <v>95.302499999999995</v>
      </c>
    </row>
    <row r="1237" spans="1:2">
      <c r="A1237" s="176">
        <v>2205.2623963208298</v>
      </c>
      <c r="B1237" s="177">
        <v>90.0416666666666</v>
      </c>
    </row>
    <row r="1238" spans="1:2">
      <c r="A1238" s="178">
        <v>2507.6118844083298</v>
      </c>
      <c r="B1238" s="179">
        <v>92.947499999999906</v>
      </c>
    </row>
    <row r="1239" spans="1:2">
      <c r="A1239" s="176">
        <v>2188.4652711458298</v>
      </c>
      <c r="B1239" s="177">
        <v>94.227500000000006</v>
      </c>
    </row>
    <row r="1240" spans="1:2">
      <c r="A1240" s="178">
        <v>2584.44164734999</v>
      </c>
      <c r="B1240" s="179">
        <v>94.241666666666603</v>
      </c>
    </row>
    <row r="1241" spans="1:2">
      <c r="A1241" s="176">
        <v>2158.9195386124902</v>
      </c>
      <c r="B1241" s="177">
        <v>91.0266666666666</v>
      </c>
    </row>
    <row r="1242" spans="1:2">
      <c r="A1242" s="178">
        <v>2390.7399585374901</v>
      </c>
      <c r="B1242" s="179">
        <v>92.328333333333305</v>
      </c>
    </row>
    <row r="1243" spans="1:2">
      <c r="A1243" s="176">
        <v>2250.0891999208302</v>
      </c>
      <c r="B1243" s="177">
        <v>97.080833333333302</v>
      </c>
    </row>
    <row r="1244" spans="1:2">
      <c r="A1244" s="178">
        <v>2573.5470409049899</v>
      </c>
      <c r="B1244" s="179">
        <v>93.259999999999906</v>
      </c>
    </row>
    <row r="1245" spans="1:2">
      <c r="A1245" s="176">
        <v>1949.9912697541599</v>
      </c>
      <c r="B1245" s="177">
        <v>92.435833333333306</v>
      </c>
    </row>
    <row r="1246" spans="1:2">
      <c r="A1246" s="178">
        <v>2521.4858069583302</v>
      </c>
      <c r="B1246" s="179">
        <v>91.976666666666603</v>
      </c>
    </row>
    <row r="1247" spans="1:2">
      <c r="A1247" s="176">
        <v>2023.5993877916601</v>
      </c>
      <c r="B1247" s="177">
        <v>92.086666666666602</v>
      </c>
    </row>
    <row r="1248" spans="1:2">
      <c r="A1248" s="178">
        <v>2372.4070769416599</v>
      </c>
      <c r="B1248" s="179">
        <v>92.968333333333305</v>
      </c>
    </row>
    <row r="1249" spans="1:2">
      <c r="A1249" s="176">
        <v>2288.5283720166599</v>
      </c>
      <c r="B1249" s="177">
        <v>96.536666666666605</v>
      </c>
    </row>
    <row r="1250" spans="1:2">
      <c r="A1250" s="178">
        <v>2750.9170458041599</v>
      </c>
      <c r="B1250" s="179">
        <v>94.171666666666596</v>
      </c>
    </row>
    <row r="1251" spans="1:2">
      <c r="A1251" s="176">
        <v>2395.3668768041598</v>
      </c>
      <c r="B1251" s="177">
        <v>94.457499999999996</v>
      </c>
    </row>
    <row r="1252" spans="1:2">
      <c r="A1252" s="178">
        <v>2506.8038927499902</v>
      </c>
      <c r="B1252" s="179">
        <v>93.327499999999901</v>
      </c>
    </row>
    <row r="1253" spans="1:2">
      <c r="A1253" s="176">
        <v>2280.4726940291598</v>
      </c>
      <c r="B1253" s="177">
        <v>96.022499999999994</v>
      </c>
    </row>
    <row r="1254" spans="1:2">
      <c r="A1254" s="178">
        <v>2566.9448365708299</v>
      </c>
      <c r="B1254" s="179">
        <v>94.177499999999995</v>
      </c>
    </row>
    <row r="1255" spans="1:2">
      <c r="A1255" s="176">
        <v>2116.5523292124899</v>
      </c>
      <c r="B1255" s="177">
        <v>93.3125</v>
      </c>
    </row>
    <row r="1256" spans="1:2">
      <c r="A1256" s="178">
        <v>2461.1738193708302</v>
      </c>
      <c r="B1256" s="179">
        <v>92.627499999999998</v>
      </c>
    </row>
    <row r="1257" spans="1:2">
      <c r="A1257" s="176">
        <v>2288.29357438332</v>
      </c>
      <c r="B1257" s="177">
        <v>93.024166666666602</v>
      </c>
    </row>
    <row r="1258" spans="1:2">
      <c r="A1258" s="178">
        <v>2493.1580491749901</v>
      </c>
      <c r="B1258" s="179">
        <v>92.092500000000001</v>
      </c>
    </row>
    <row r="1259" spans="1:2">
      <c r="A1259" s="176">
        <v>1997.42899145416</v>
      </c>
      <c r="B1259" s="177">
        <v>92.263333333333307</v>
      </c>
    </row>
    <row r="1260" spans="1:2">
      <c r="A1260" s="178">
        <v>2123.2153123916601</v>
      </c>
      <c r="B1260" s="179">
        <v>93.793333333333294</v>
      </c>
    </row>
    <row r="1261" spans="1:2">
      <c r="A1261" s="176">
        <v>1959.9531131199999</v>
      </c>
      <c r="B1261" s="177">
        <v>92.381999999999906</v>
      </c>
    </row>
    <row r="1262" spans="1:2">
      <c r="A1262" s="178">
        <v>2364.44915055416</v>
      </c>
      <c r="B1262" s="179">
        <v>92.907499999999999</v>
      </c>
    </row>
    <row r="1263" spans="1:2">
      <c r="A1263" s="176">
        <v>2248.0190105124898</v>
      </c>
      <c r="B1263" s="177">
        <v>93.206249999999997</v>
      </c>
    </row>
    <row r="1264" spans="1:2">
      <c r="A1264" s="178">
        <v>2449.8866331333302</v>
      </c>
      <c r="B1264" s="179">
        <v>97.012499999999903</v>
      </c>
    </row>
    <row r="1265" spans="1:2">
      <c r="A1265" s="176">
        <v>2096.2388598541602</v>
      </c>
      <c r="B1265" s="177">
        <v>89.178333333333299</v>
      </c>
    </row>
    <row r="1266" spans="1:2">
      <c r="A1266" s="178">
        <v>2440.3553028374899</v>
      </c>
      <c r="B1266" s="179">
        <v>90.419166666666598</v>
      </c>
    </row>
    <row r="1267" spans="1:2">
      <c r="A1267" s="176">
        <v>2174.9172505541601</v>
      </c>
      <c r="B1267" s="177">
        <v>95.5891666666666</v>
      </c>
    </row>
    <row r="1268" spans="1:2">
      <c r="A1268" s="178">
        <v>2413.5105322916602</v>
      </c>
      <c r="B1268" s="179">
        <v>97.796666666666596</v>
      </c>
    </row>
    <row r="1269" spans="1:2">
      <c r="A1269" s="176">
        <v>2185.6362948291599</v>
      </c>
      <c r="B1269" s="177">
        <v>93.211666666666602</v>
      </c>
    </row>
    <row r="1270" spans="1:2">
      <c r="A1270" s="178">
        <v>2488.2033734500001</v>
      </c>
      <c r="B1270" s="179">
        <v>92.63</v>
      </c>
    </row>
    <row r="1271" spans="1:2">
      <c r="A1271" s="176">
        <v>2231.6066298124902</v>
      </c>
      <c r="B1271" s="177">
        <v>93.126666666666594</v>
      </c>
    </row>
    <row r="1272" spans="1:2">
      <c r="A1272" s="178">
        <v>2409.3805057374898</v>
      </c>
      <c r="B1272" s="179">
        <v>94.182499999999905</v>
      </c>
    </row>
    <row r="1273" spans="1:2">
      <c r="A1273" s="176">
        <v>1921.2692918958301</v>
      </c>
      <c r="B1273" s="177">
        <v>92.816666666666606</v>
      </c>
    </row>
    <row r="1274" spans="1:2">
      <c r="A1274" s="178">
        <v>2087.1779811166598</v>
      </c>
      <c r="B1274" s="179">
        <v>89.649166666666602</v>
      </c>
    </row>
    <row r="1275" spans="1:2">
      <c r="A1275" s="176">
        <v>1892.1575970958299</v>
      </c>
      <c r="B1275" s="177">
        <v>89.694999999999993</v>
      </c>
    </row>
    <row r="1276" spans="1:2">
      <c r="A1276" s="178">
        <v>2173.0139887708301</v>
      </c>
      <c r="B1276" s="179">
        <v>90.165000000000006</v>
      </c>
    </row>
    <row r="1277" spans="1:2">
      <c r="A1277" s="176">
        <v>1895.0546239416601</v>
      </c>
      <c r="B1277" s="177">
        <v>92.224999999999994</v>
      </c>
    </row>
    <row r="1278" spans="1:2">
      <c r="A1278" s="178">
        <v>2193.5688543291599</v>
      </c>
      <c r="B1278" s="179">
        <v>91.504999999999995</v>
      </c>
    </row>
    <row r="1279" spans="1:2">
      <c r="A1279" s="176">
        <v>2045.4487360916601</v>
      </c>
      <c r="B1279" s="177">
        <v>95.185833333333306</v>
      </c>
    </row>
    <row r="1280" spans="1:2">
      <c r="A1280" s="178">
        <v>2551.9848045416602</v>
      </c>
      <c r="B1280" s="179">
        <v>92.634166666666601</v>
      </c>
    </row>
    <row r="1281" spans="1:2">
      <c r="A1281" s="176">
        <v>2031.1868413249899</v>
      </c>
      <c r="B1281" s="177">
        <v>91.8541666666666</v>
      </c>
    </row>
    <row r="1282" spans="1:2">
      <c r="A1282" s="178">
        <v>2302.8370136041599</v>
      </c>
      <c r="B1282" s="179">
        <v>88.734166666666596</v>
      </c>
    </row>
    <row r="1283" spans="1:2">
      <c r="A1283" s="176">
        <v>2265.20051680714</v>
      </c>
      <c r="B1283" s="177">
        <v>97.854285714285695</v>
      </c>
    </row>
    <row r="1284" spans="1:2">
      <c r="A1284" s="178">
        <v>2274.5985309624898</v>
      </c>
      <c r="B1284" s="179">
        <v>90.266666666666595</v>
      </c>
    </row>
    <row r="1285" spans="1:2">
      <c r="A1285" s="176">
        <v>2135.9982475583301</v>
      </c>
      <c r="B1285" s="177">
        <v>93.316666666666606</v>
      </c>
    </row>
    <row r="1286" spans="1:2">
      <c r="A1286" s="178">
        <v>2375.1063702249899</v>
      </c>
      <c r="B1286" s="179">
        <v>91.059166666666599</v>
      </c>
    </row>
    <row r="1287" spans="1:2">
      <c r="A1287" s="176">
        <v>2001.9841070999901</v>
      </c>
      <c r="B1287" s="177">
        <v>96.3808333333333</v>
      </c>
    </row>
    <row r="1288" spans="1:2">
      <c r="A1288" s="178">
        <v>2222.6508015458298</v>
      </c>
      <c r="B1288" s="179">
        <v>94.445833333333297</v>
      </c>
    </row>
    <row r="1289" spans="1:2">
      <c r="A1289" s="176">
        <v>1869.44751362083</v>
      </c>
      <c r="B1289" s="177">
        <v>89.991666666666603</v>
      </c>
    </row>
    <row r="1290" spans="1:2">
      <c r="A1290" s="178">
        <v>2031.8905010416599</v>
      </c>
      <c r="B1290" s="179">
        <v>93.043333333333294</v>
      </c>
    </row>
    <row r="1291" spans="1:2">
      <c r="A1291" s="176">
        <v>2070.8754603000002</v>
      </c>
      <c r="B1291" s="177">
        <v>92.8</v>
      </c>
    </row>
    <row r="1292" spans="1:2">
      <c r="A1292" s="178">
        <v>2413.41911486249</v>
      </c>
      <c r="B1292" s="179">
        <v>92.62</v>
      </c>
    </row>
    <row r="1293" spans="1:2">
      <c r="A1293" s="176">
        <v>2139.0103975458301</v>
      </c>
      <c r="B1293" s="177">
        <v>89.626666666666594</v>
      </c>
    </row>
    <row r="1294" spans="1:2">
      <c r="A1294" s="178">
        <v>2448.6224742749901</v>
      </c>
      <c r="B1294" s="179">
        <v>96.4433333333333</v>
      </c>
    </row>
    <row r="1295" spans="1:2">
      <c r="A1295" s="176">
        <v>2178.94914845416</v>
      </c>
      <c r="B1295" s="177">
        <v>95.782499999999999</v>
      </c>
    </row>
    <row r="1296" spans="1:2">
      <c r="A1296" s="178">
        <v>2403.7327108333302</v>
      </c>
      <c r="B1296" s="179">
        <v>91.242500000000007</v>
      </c>
    </row>
    <row r="1297" spans="1:2">
      <c r="A1297" s="176">
        <v>2120.5494546333298</v>
      </c>
      <c r="B1297" s="177">
        <v>94.824999999999903</v>
      </c>
    </row>
    <row r="1298" spans="1:2">
      <c r="A1298" s="178">
        <v>2471.67496623749</v>
      </c>
      <c r="B1298" s="179">
        <v>97.902499999999904</v>
      </c>
    </row>
    <row r="1299" spans="1:2">
      <c r="A1299" s="176">
        <v>2086.25206199583</v>
      </c>
      <c r="B1299" s="177">
        <v>88.783333333333303</v>
      </c>
    </row>
    <row r="1300" spans="1:2">
      <c r="A1300" s="178">
        <v>2442.8866810416598</v>
      </c>
      <c r="B1300" s="179">
        <v>93.279999999999902</v>
      </c>
    </row>
    <row r="1301" spans="1:2">
      <c r="A1301" s="176">
        <v>1963.9878850208299</v>
      </c>
      <c r="B1301" s="177">
        <v>89.876666666666594</v>
      </c>
    </row>
    <row r="1302" spans="1:2">
      <c r="A1302" s="178">
        <v>2139.9399515208302</v>
      </c>
      <c r="B1302" s="179">
        <v>93.448333333333295</v>
      </c>
    </row>
    <row r="1303" spans="1:2">
      <c r="A1303" s="176">
        <v>1766.14336092083</v>
      </c>
      <c r="B1303" s="177">
        <v>89.710833333333298</v>
      </c>
    </row>
    <row r="1304" spans="1:2">
      <c r="A1304" s="178">
        <v>2132.2404888999999</v>
      </c>
      <c r="B1304" s="179">
        <v>93.548333333333304</v>
      </c>
    </row>
    <row r="1305" spans="1:2">
      <c r="A1305" s="176">
        <v>2083.7589468916599</v>
      </c>
      <c r="B1305" s="177">
        <v>97.102500000000006</v>
      </c>
    </row>
    <row r="1306" spans="1:2">
      <c r="A1306" s="178">
        <v>2341.1671416499998</v>
      </c>
      <c r="B1306" s="179">
        <v>93.54</v>
      </c>
    </row>
    <row r="1307" spans="1:2">
      <c r="A1307" s="176">
        <v>2093.52091827916</v>
      </c>
      <c r="B1307" s="177">
        <v>96.017499999999899</v>
      </c>
    </row>
    <row r="1308" spans="1:2">
      <c r="A1308" s="178">
        <v>2386.4904451791599</v>
      </c>
      <c r="B1308" s="179">
        <v>95.88</v>
      </c>
    </row>
    <row r="1309" spans="1:2">
      <c r="A1309" s="176">
        <v>2032.8935772208299</v>
      </c>
      <c r="B1309" s="177">
        <v>97.279166666666598</v>
      </c>
    </row>
    <row r="1310" spans="1:2">
      <c r="A1310" s="178">
        <v>2301.3289821916601</v>
      </c>
      <c r="B1310" s="179">
        <v>92.186666666666596</v>
      </c>
    </row>
    <row r="1311" spans="1:2">
      <c r="A1311" s="176">
        <v>2119.0852012249902</v>
      </c>
      <c r="B1311" s="177">
        <v>92.573333333333295</v>
      </c>
    </row>
    <row r="1312" spans="1:2">
      <c r="A1312" s="178">
        <v>2325.9137709333299</v>
      </c>
      <c r="B1312" s="179">
        <v>92.292499999999905</v>
      </c>
    </row>
    <row r="1313" spans="1:2">
      <c r="A1313" s="176">
        <v>2009.09985255833</v>
      </c>
      <c r="B1313" s="177">
        <v>89.856666666666598</v>
      </c>
    </row>
    <row r="1314" spans="1:2">
      <c r="A1314" s="178">
        <v>2283.4003024624899</v>
      </c>
      <c r="B1314" s="179">
        <v>95.3958333333333</v>
      </c>
    </row>
    <row r="1315" spans="1:2">
      <c r="A1315" s="176">
        <v>1919.3676576749899</v>
      </c>
      <c r="B1315" s="177">
        <v>90.515833333333305</v>
      </c>
    </row>
    <row r="1316" spans="1:2">
      <c r="A1316" s="178">
        <v>2286.60910756249</v>
      </c>
      <c r="B1316" s="179">
        <v>91.726666666666603</v>
      </c>
    </row>
    <row r="1317" spans="1:2">
      <c r="A1317" s="176">
        <v>1848.7247567541599</v>
      </c>
      <c r="B1317" s="177">
        <v>93.337499999999906</v>
      </c>
    </row>
    <row r="1318" spans="1:2">
      <c r="A1318" s="178">
        <v>2055.5258291749901</v>
      </c>
      <c r="B1318" s="179">
        <v>94.040833333333296</v>
      </c>
    </row>
    <row r="1319" spans="1:2">
      <c r="A1319" s="176">
        <v>2065.4158662874902</v>
      </c>
      <c r="B1319" s="177">
        <v>91.495833333333294</v>
      </c>
    </row>
    <row r="1320" spans="1:2">
      <c r="A1320" s="178">
        <v>2347.5712044791599</v>
      </c>
      <c r="B1320" s="179">
        <v>91.925833333333301</v>
      </c>
    </row>
    <row r="1321" spans="1:2">
      <c r="A1321" s="176">
        <v>1953.4718825083301</v>
      </c>
      <c r="B1321" s="177">
        <v>95.820833333333297</v>
      </c>
    </row>
    <row r="1322" spans="1:2">
      <c r="A1322" s="178">
        <v>2347.2038133833298</v>
      </c>
      <c r="B1322" s="179">
        <v>96.074166666666599</v>
      </c>
    </row>
    <row r="1323" spans="1:2">
      <c r="A1323" s="176">
        <v>2089.9674572541599</v>
      </c>
      <c r="B1323" s="177">
        <v>89.605000000000004</v>
      </c>
    </row>
    <row r="1324" spans="1:2">
      <c r="A1324" s="178">
        <v>2308.8326177374902</v>
      </c>
      <c r="B1324" s="179">
        <v>94.202500000000001</v>
      </c>
    </row>
    <row r="1325" spans="1:2">
      <c r="A1325" s="176">
        <v>2021.69496208333</v>
      </c>
      <c r="B1325" s="177">
        <v>94.43</v>
      </c>
    </row>
    <row r="1326" spans="1:2">
      <c r="A1326" s="178">
        <v>2344.4569725874899</v>
      </c>
      <c r="B1326" s="179">
        <v>92.056666666666601</v>
      </c>
    </row>
    <row r="1327" spans="1:2">
      <c r="A1327" s="176">
        <v>1995.2366470833299</v>
      </c>
      <c r="B1327" s="177">
        <v>93.225833333333298</v>
      </c>
    </row>
    <row r="1328" spans="1:2">
      <c r="A1328" s="178">
        <v>2290.1569567916599</v>
      </c>
      <c r="B1328" s="179">
        <v>89.435000000000002</v>
      </c>
    </row>
    <row r="1329" spans="1:2">
      <c r="A1329" s="176">
        <v>1905.2592441166601</v>
      </c>
      <c r="B1329" s="177">
        <v>89.132499999999993</v>
      </c>
    </row>
    <row r="1330" spans="1:2">
      <c r="A1330" s="178">
        <v>2075.94736607916</v>
      </c>
      <c r="B1330" s="179">
        <v>92.077499999999901</v>
      </c>
    </row>
    <row r="1331" spans="1:2">
      <c r="A1331" s="176">
        <v>1785.0475021541599</v>
      </c>
      <c r="B1331" s="177">
        <v>89.795833333333306</v>
      </c>
    </row>
    <row r="1332" spans="1:2">
      <c r="A1332" s="178">
        <v>2224.8661248083299</v>
      </c>
      <c r="B1332" s="179">
        <v>91.334999999999994</v>
      </c>
    </row>
    <row r="1333" spans="1:2">
      <c r="A1333" s="176">
        <v>2128.69922132499</v>
      </c>
      <c r="B1333" s="177">
        <v>91.149166666666602</v>
      </c>
    </row>
    <row r="1334" spans="1:2">
      <c r="A1334" s="178">
        <v>2480.6346454208301</v>
      </c>
      <c r="B1334" s="179">
        <v>91.080833333333302</v>
      </c>
    </row>
    <row r="1335" spans="1:2">
      <c r="A1335" s="176">
        <v>2124.5476204874999</v>
      </c>
      <c r="B1335" s="177">
        <v>93.509166666666601</v>
      </c>
    </row>
    <row r="1336" spans="1:2">
      <c r="A1336" s="178">
        <v>2571.44064713749</v>
      </c>
      <c r="B1336" s="179">
        <v>92.410833333333301</v>
      </c>
    </row>
    <row r="1337" spans="1:2">
      <c r="A1337" s="176">
        <v>2217.5268075249901</v>
      </c>
      <c r="B1337" s="177">
        <v>91.293333333333294</v>
      </c>
    </row>
    <row r="1338" spans="1:2">
      <c r="A1338" s="178">
        <v>2683.7011060749901</v>
      </c>
      <c r="B1338" s="179">
        <v>90.894166666666607</v>
      </c>
    </row>
    <row r="1339" spans="1:2">
      <c r="A1339" s="176">
        <v>2215.4528255416599</v>
      </c>
      <c r="B1339" s="177">
        <v>92.777499999999904</v>
      </c>
    </row>
    <row r="1340" spans="1:2">
      <c r="A1340" s="178">
        <v>2554.6916965374899</v>
      </c>
      <c r="B1340" s="179">
        <v>94.932500000000005</v>
      </c>
    </row>
    <row r="1341" spans="1:2">
      <c r="A1341" s="176">
        <v>2151.4010383208301</v>
      </c>
      <c r="B1341" s="177">
        <v>92.434166666666599</v>
      </c>
    </row>
    <row r="1342" spans="1:2">
      <c r="A1342" s="178">
        <v>2318.9251723624898</v>
      </c>
      <c r="B1342" s="179">
        <v>93.046666666666596</v>
      </c>
    </row>
    <row r="1343" spans="1:2">
      <c r="A1343" s="176">
        <v>1916.7523576624901</v>
      </c>
      <c r="B1343" s="177">
        <v>93.422499999999999</v>
      </c>
    </row>
    <row r="1344" spans="1:2">
      <c r="A1344" s="178">
        <v>2233.5855653583299</v>
      </c>
      <c r="B1344" s="179">
        <v>97.349166666666605</v>
      </c>
    </row>
    <row r="1345" spans="1:2">
      <c r="A1345" s="176">
        <v>1842.9941724181799</v>
      </c>
      <c r="B1345" s="177">
        <v>96.465454545454506</v>
      </c>
    </row>
    <row r="1346" spans="1:2">
      <c r="A1346" s="178">
        <v>2396.8332543874999</v>
      </c>
      <c r="B1346" s="179">
        <v>92.75</v>
      </c>
    </row>
    <row r="1347" spans="1:2">
      <c r="A1347" s="176">
        <v>2408.6852115666602</v>
      </c>
      <c r="B1347" s="177">
        <v>92.273333333333298</v>
      </c>
    </row>
    <row r="1348" spans="1:2">
      <c r="A1348" s="178">
        <v>2942.7936255916602</v>
      </c>
      <c r="B1348" s="179">
        <v>88.793333333333294</v>
      </c>
    </row>
    <row r="1349" spans="1:2">
      <c r="A1349" s="176">
        <v>2237.4565533958298</v>
      </c>
      <c r="B1349" s="177">
        <v>87.631666666666604</v>
      </c>
    </row>
    <row r="1350" spans="1:2">
      <c r="A1350" s="178">
        <v>2495.2396494291602</v>
      </c>
      <c r="B1350" s="179">
        <v>90.684166666666599</v>
      </c>
    </row>
    <row r="1351" spans="1:2">
      <c r="A1351" s="176">
        <v>2130.4837477833298</v>
      </c>
      <c r="B1351" s="177">
        <v>90.214999999999904</v>
      </c>
    </row>
    <row r="1352" spans="1:2">
      <c r="A1352" s="178">
        <v>2358.7742951124901</v>
      </c>
      <c r="B1352" s="179">
        <v>93.018333333333302</v>
      </c>
    </row>
    <row r="1353" spans="1:2">
      <c r="A1353" s="176">
        <v>2085.4095028833299</v>
      </c>
      <c r="B1353" s="177">
        <v>94.704999999999998</v>
      </c>
    </row>
    <row r="1354" spans="1:2">
      <c r="A1354" s="178">
        <v>2406.06192685</v>
      </c>
      <c r="B1354" s="179">
        <v>94.664166666666603</v>
      </c>
    </row>
    <row r="1355" spans="1:2">
      <c r="A1355" s="176">
        <v>2127.6195419083301</v>
      </c>
      <c r="B1355" s="177">
        <v>92.75</v>
      </c>
    </row>
    <row r="1356" spans="1:2">
      <c r="A1356" s="178">
        <v>2560.4690787166601</v>
      </c>
      <c r="B1356" s="179">
        <v>91.389999999999901</v>
      </c>
    </row>
    <row r="1357" spans="1:2">
      <c r="A1357" s="176">
        <v>1850.07687563749</v>
      </c>
      <c r="B1357" s="177">
        <v>93.83</v>
      </c>
    </row>
    <row r="1358" spans="1:2">
      <c r="A1358" s="178">
        <v>2426.7125137999901</v>
      </c>
      <c r="B1358" s="179">
        <v>92.7083333333333</v>
      </c>
    </row>
    <row r="1359" spans="1:2">
      <c r="A1359" s="176">
        <v>1944.93938328749</v>
      </c>
      <c r="B1359" s="177">
        <v>91.600833333333298</v>
      </c>
    </row>
    <row r="1360" spans="1:2">
      <c r="A1360" s="178">
        <v>2505.62112916666</v>
      </c>
      <c r="B1360" s="179">
        <v>89.942499999999995</v>
      </c>
    </row>
    <row r="1361" spans="1:2">
      <c r="A1361" s="176">
        <v>2269.7310178791599</v>
      </c>
      <c r="B1361" s="177">
        <v>96.827500000000001</v>
      </c>
    </row>
    <row r="1362" spans="1:2">
      <c r="A1362" s="178">
        <v>2653.8419085916598</v>
      </c>
      <c r="B1362" s="179">
        <v>95.646666666666604</v>
      </c>
    </row>
    <row r="1363" spans="1:2">
      <c r="A1363" s="176">
        <v>2142.6655492416598</v>
      </c>
      <c r="B1363" s="177">
        <v>91.236666666666594</v>
      </c>
    </row>
    <row r="1364" spans="1:2">
      <c r="A1364" s="178">
        <v>2586.2336037499899</v>
      </c>
      <c r="B1364" s="179">
        <v>91.305833333333297</v>
      </c>
    </row>
    <row r="1365" spans="1:2">
      <c r="A1365" s="176">
        <v>2057.5499015749901</v>
      </c>
      <c r="B1365" s="177">
        <v>90.596666666666593</v>
      </c>
    </row>
    <row r="1366" spans="1:2">
      <c r="A1366" s="178">
        <v>2420.3933309416602</v>
      </c>
      <c r="B1366" s="179">
        <v>95.46</v>
      </c>
    </row>
    <row r="1367" spans="1:2">
      <c r="A1367" s="176">
        <v>2060.3646132583299</v>
      </c>
      <c r="B1367" s="177">
        <v>95.662499999999895</v>
      </c>
    </row>
    <row r="1368" spans="1:2">
      <c r="A1368" s="178">
        <v>2679.9089147124901</v>
      </c>
      <c r="B1368" s="179">
        <v>97.945833333333297</v>
      </c>
    </row>
    <row r="1369" spans="1:2">
      <c r="A1369" s="176">
        <v>2216.1711631458302</v>
      </c>
      <c r="B1369" s="177">
        <v>92.997500000000002</v>
      </c>
    </row>
    <row r="1370" spans="1:2">
      <c r="A1370" s="178">
        <v>2859.29657275416</v>
      </c>
      <c r="B1370" s="179">
        <v>95.619166666666601</v>
      </c>
    </row>
    <row r="1371" spans="1:2">
      <c r="A1371" s="176">
        <v>2109.5862018166599</v>
      </c>
      <c r="B1371" s="177">
        <v>94.369166666666601</v>
      </c>
    </row>
    <row r="1372" spans="1:2">
      <c r="A1372" s="178">
        <v>2827.9392348166598</v>
      </c>
      <c r="B1372" s="179">
        <v>88.018333333333302</v>
      </c>
    </row>
    <row r="1373" spans="1:2">
      <c r="A1373" s="176">
        <v>2155.9553043333199</v>
      </c>
      <c r="B1373" s="177">
        <v>90.931666666666601</v>
      </c>
    </row>
    <row r="1374" spans="1:2">
      <c r="A1374" s="178">
        <v>2406.6276335666598</v>
      </c>
      <c r="B1374" s="179">
        <v>94.170833333333306</v>
      </c>
    </row>
    <row r="1375" spans="1:2">
      <c r="A1375" s="176">
        <v>2279.2814025999901</v>
      </c>
      <c r="B1375" s="177">
        <v>96.814166666666594</v>
      </c>
    </row>
    <row r="1376" spans="1:2">
      <c r="A1376" s="178">
        <v>2478.70375900416</v>
      </c>
      <c r="B1376" s="179">
        <v>92.745000000000005</v>
      </c>
    </row>
    <row r="1377" spans="1:2">
      <c r="A1377" s="176">
        <v>2198.4836424888799</v>
      </c>
      <c r="B1377" s="177">
        <v>89.886666666666599</v>
      </c>
    </row>
    <row r="1378" spans="1:2">
      <c r="A1378" s="178">
        <v>2294.2215229999902</v>
      </c>
      <c r="B1378" s="179">
        <v>91.894545454545394</v>
      </c>
    </row>
    <row r="1379" spans="1:2">
      <c r="A1379" s="176">
        <v>2159.42412805714</v>
      </c>
      <c r="B1379" s="177">
        <v>90.055714285714203</v>
      </c>
    </row>
    <row r="1380" spans="1:2">
      <c r="A1380" s="178">
        <v>2379.47266078749</v>
      </c>
      <c r="B1380" s="179">
        <v>92.525833333333296</v>
      </c>
    </row>
    <row r="1381" spans="1:2">
      <c r="A1381" s="176">
        <v>2352.6478747687402</v>
      </c>
      <c r="B1381" s="177">
        <v>93.71875</v>
      </c>
    </row>
    <row r="1382" spans="1:2">
      <c r="A1382" s="178">
        <v>2646.2014103333299</v>
      </c>
      <c r="B1382" s="179">
        <v>94.435833333333306</v>
      </c>
    </row>
    <row r="1383" spans="1:2">
      <c r="A1383" s="176">
        <v>2272.50585269166</v>
      </c>
      <c r="B1383" s="177">
        <v>95.419166666666598</v>
      </c>
    </row>
    <row r="1384" spans="1:2">
      <c r="A1384" s="178">
        <v>2652.7158889541602</v>
      </c>
      <c r="B1384" s="179">
        <v>94.839999999999904</v>
      </c>
    </row>
    <row r="1385" spans="1:2">
      <c r="A1385" s="176">
        <v>2005.0910042666601</v>
      </c>
      <c r="B1385" s="177">
        <v>90.721666666666593</v>
      </c>
    </row>
    <row r="1386" spans="1:2">
      <c r="A1386" s="178">
        <v>2234.64248065416</v>
      </c>
      <c r="B1386" s="179">
        <v>97.636666666666599</v>
      </c>
    </row>
    <row r="1387" spans="1:2">
      <c r="A1387" s="176">
        <v>1864.3924599833299</v>
      </c>
      <c r="B1387" s="177">
        <v>90.548333333333304</v>
      </c>
    </row>
    <row r="1388" spans="1:2">
      <c r="A1388" s="178">
        <v>2024.61291038333</v>
      </c>
      <c r="B1388" s="179">
        <v>91.250833333333304</v>
      </c>
    </row>
    <row r="1389" spans="1:2">
      <c r="A1389" s="176">
        <v>2005.26518903749</v>
      </c>
      <c r="B1389" s="177">
        <v>92.099166666666605</v>
      </c>
    </row>
    <row r="1390" spans="1:2">
      <c r="A1390" s="178">
        <v>2374.9275914636301</v>
      </c>
      <c r="B1390" s="179">
        <v>92.097272727272696</v>
      </c>
    </row>
    <row r="1391" spans="1:2">
      <c r="A1391" s="176">
        <v>2211.1820126428502</v>
      </c>
      <c r="B1391" s="177">
        <v>97.952857142857098</v>
      </c>
    </row>
    <row r="1392" spans="1:2">
      <c r="A1392" s="178">
        <v>2294.1619328166598</v>
      </c>
      <c r="B1392" s="179">
        <v>92.206666666666607</v>
      </c>
    </row>
    <row r="1393" spans="1:2">
      <c r="A1393" s="176">
        <v>2257.7592412888798</v>
      </c>
      <c r="B1393" s="177">
        <v>96.4433333333333</v>
      </c>
    </row>
    <row r="1394" spans="1:2">
      <c r="A1394" s="178">
        <v>2585.15837254999</v>
      </c>
      <c r="B1394" s="179">
        <v>94.2766666666666</v>
      </c>
    </row>
    <row r="1395" spans="1:2">
      <c r="A1395" s="176">
        <v>2375.3230907249999</v>
      </c>
      <c r="B1395" s="177">
        <v>90.676666666666605</v>
      </c>
    </row>
    <row r="1396" spans="1:2">
      <c r="A1396" s="178">
        <v>2790.3557368124998</v>
      </c>
      <c r="B1396" s="179">
        <v>92.789166666666603</v>
      </c>
    </row>
    <row r="1397" spans="1:2">
      <c r="A1397" s="176">
        <v>2180.8448973541599</v>
      </c>
      <c r="B1397" s="177">
        <v>87.263333333333307</v>
      </c>
    </row>
    <row r="1398" spans="1:2">
      <c r="A1398" s="178">
        <v>2363.5114587958301</v>
      </c>
      <c r="B1398" s="179">
        <v>91.471666666666593</v>
      </c>
    </row>
    <row r="1399" spans="1:2">
      <c r="A1399" s="176">
        <v>1955.8362672041601</v>
      </c>
      <c r="B1399" s="177">
        <v>96.064166666666594</v>
      </c>
    </row>
    <row r="1400" spans="1:2">
      <c r="A1400" s="178">
        <v>2182.4259742499898</v>
      </c>
      <c r="B1400" s="179">
        <v>95.494166666666601</v>
      </c>
    </row>
    <row r="1401" spans="1:2">
      <c r="A1401" s="176">
        <v>1895.8564256833299</v>
      </c>
      <c r="B1401" s="177">
        <v>94.431666666666601</v>
      </c>
    </row>
    <row r="1402" spans="1:2">
      <c r="A1402" s="178">
        <v>2189.5764108874901</v>
      </c>
      <c r="B1402" s="179">
        <v>92.842499999999902</v>
      </c>
    </row>
    <row r="1403" spans="1:2">
      <c r="A1403" s="176">
        <v>2183.9110040708301</v>
      </c>
      <c r="B1403" s="177">
        <v>97.060833333333306</v>
      </c>
    </row>
    <row r="1404" spans="1:2">
      <c r="A1404" s="178">
        <v>2385.10862179999</v>
      </c>
      <c r="B1404" s="179">
        <v>92.796666666666596</v>
      </c>
    </row>
    <row r="1405" spans="1:2">
      <c r="A1405" s="176">
        <v>2154.4983601099898</v>
      </c>
      <c r="B1405" s="177">
        <v>92.504999999999995</v>
      </c>
    </row>
    <row r="1406" spans="1:2">
      <c r="A1406" s="178">
        <v>2305.9135916333298</v>
      </c>
      <c r="B1406" s="179">
        <v>92.484166666666596</v>
      </c>
    </row>
    <row r="1407" spans="1:2">
      <c r="A1407" s="176">
        <v>2196.01977080999</v>
      </c>
      <c r="B1407" s="177">
        <v>91.757000000000005</v>
      </c>
    </row>
    <row r="1408" spans="1:2">
      <c r="A1408" s="178">
        <v>2522.4646424208299</v>
      </c>
      <c r="B1408" s="179">
        <v>93.080833333333302</v>
      </c>
    </row>
    <row r="1409" spans="1:2">
      <c r="A1409" s="176">
        <v>2208.3186528055498</v>
      </c>
      <c r="B1409" s="177">
        <v>92.68</v>
      </c>
    </row>
    <row r="1410" spans="1:2">
      <c r="A1410" s="178">
        <v>2698.2957979499902</v>
      </c>
      <c r="B1410" s="179">
        <v>91.634166666666601</v>
      </c>
    </row>
    <row r="1411" spans="1:2">
      <c r="A1411" s="176">
        <v>2409.15837637083</v>
      </c>
      <c r="B1411" s="177">
        <v>95.111666666666594</v>
      </c>
    </row>
    <row r="1412" spans="1:2">
      <c r="A1412" s="178">
        <v>2971.8434390499901</v>
      </c>
      <c r="B1412" s="179">
        <v>93.984999999999999</v>
      </c>
    </row>
    <row r="1413" spans="1:2">
      <c r="A1413" s="176">
        <v>2197.7155545416599</v>
      </c>
      <c r="B1413" s="177">
        <v>94.454999999999998</v>
      </c>
    </row>
    <row r="1414" spans="1:2">
      <c r="A1414" s="178">
        <v>2426.7325211499901</v>
      </c>
      <c r="B1414" s="179">
        <v>92.797499999999999</v>
      </c>
    </row>
    <row r="1415" spans="1:2">
      <c r="A1415" s="176">
        <v>1917.03239828749</v>
      </c>
      <c r="B1415" s="177">
        <v>93.024166666666602</v>
      </c>
    </row>
    <row r="1416" spans="1:2">
      <c r="A1416" s="178">
        <v>2237.1392458958298</v>
      </c>
      <c r="B1416" s="179">
        <v>92.905000000000001</v>
      </c>
    </row>
    <row r="1417" spans="1:2">
      <c r="A1417" s="176">
        <v>2091.6083745166602</v>
      </c>
      <c r="B1417" s="177">
        <v>92.018333333333302</v>
      </c>
    </row>
    <row r="1418" spans="1:2">
      <c r="A1418" s="178">
        <v>2455.1946747249899</v>
      </c>
      <c r="B1418" s="179">
        <v>94.912499999999994</v>
      </c>
    </row>
    <row r="1419" spans="1:2">
      <c r="A1419" s="176">
        <v>2079.37890237083</v>
      </c>
      <c r="B1419" s="177">
        <v>93.859166666666596</v>
      </c>
    </row>
    <row r="1420" spans="1:2">
      <c r="A1420" s="178">
        <v>2727.84421164166</v>
      </c>
      <c r="B1420" s="179">
        <v>91.686666666666596</v>
      </c>
    </row>
    <row r="1421" spans="1:2">
      <c r="A1421" s="176">
        <v>2275.3221316999902</v>
      </c>
      <c r="B1421" s="177">
        <v>93.885833333333295</v>
      </c>
    </row>
    <row r="1422" spans="1:2">
      <c r="A1422" s="178">
        <v>2934.10397338333</v>
      </c>
      <c r="B1422" s="179">
        <v>93.326666666666597</v>
      </c>
    </row>
    <row r="1423" spans="1:2">
      <c r="A1423" s="176">
        <v>2528.1358425708299</v>
      </c>
      <c r="B1423" s="177">
        <v>94.9375</v>
      </c>
    </row>
    <row r="1424" spans="1:2">
      <c r="A1424" s="178">
        <v>3237.7991635416602</v>
      </c>
      <c r="B1424" s="179">
        <v>94.245833333333294</v>
      </c>
    </row>
    <row r="1425" spans="1:2">
      <c r="A1425" s="176">
        <v>2579.88358816249</v>
      </c>
      <c r="B1425" s="177">
        <v>89.978333333333296</v>
      </c>
    </row>
    <row r="1426" spans="1:2">
      <c r="A1426" s="178">
        <v>3354.06702878333</v>
      </c>
      <c r="B1426" s="179">
        <v>93.031666666666595</v>
      </c>
    </row>
    <row r="1427" spans="1:2">
      <c r="A1427" s="176">
        <v>2559.6294510166599</v>
      </c>
      <c r="B1427" s="177">
        <v>92.2708333333333</v>
      </c>
    </row>
    <row r="1428" spans="1:2">
      <c r="A1428" s="178">
        <v>3264.2371815874999</v>
      </c>
      <c r="B1428" s="179">
        <v>93.975833333333298</v>
      </c>
    </row>
    <row r="1429" spans="1:2">
      <c r="A1429" s="176">
        <v>2490.9887963749902</v>
      </c>
      <c r="B1429" s="177">
        <v>91.39</v>
      </c>
    </row>
    <row r="1430" spans="1:2">
      <c r="A1430" s="178">
        <v>3251.3771467833299</v>
      </c>
      <c r="B1430" s="179">
        <v>89.696666666666601</v>
      </c>
    </row>
    <row r="1431" spans="1:2">
      <c r="A1431" s="176">
        <v>2665.4244438291598</v>
      </c>
      <c r="B1431" s="177">
        <v>94.949166666666599</v>
      </c>
    </row>
    <row r="1432" spans="1:2">
      <c r="A1432" s="178">
        <v>3741.0290686124899</v>
      </c>
      <c r="B1432" s="179">
        <v>93.538333333333298</v>
      </c>
    </row>
    <row r="1433" spans="1:2">
      <c r="A1433" s="176">
        <v>2649.4351034708302</v>
      </c>
      <c r="B1433" s="177">
        <v>93.586666666666602</v>
      </c>
    </row>
    <row r="1434" spans="1:2">
      <c r="A1434" s="178">
        <v>2959.3260986374898</v>
      </c>
      <c r="B1434" s="179">
        <v>91.453333333333305</v>
      </c>
    </row>
    <row r="1435" spans="1:2">
      <c r="A1435" s="176">
        <v>2373.5209118875</v>
      </c>
      <c r="B1435" s="177">
        <v>92.62</v>
      </c>
    </row>
    <row r="1436" spans="1:2">
      <c r="A1436" s="178">
        <v>2643.75417673333</v>
      </c>
      <c r="B1436" s="179">
        <v>95.298333333333304</v>
      </c>
    </row>
    <row r="1437" spans="1:2">
      <c r="A1437" s="176">
        <v>2349.5559309416599</v>
      </c>
      <c r="B1437" s="177">
        <v>92.412499999999994</v>
      </c>
    </row>
    <row r="1438" spans="1:2">
      <c r="A1438" s="178">
        <v>2650.2210921333299</v>
      </c>
      <c r="B1438" s="179">
        <v>90.366666666666603</v>
      </c>
    </row>
    <row r="1439" spans="1:2">
      <c r="A1439" s="176">
        <v>2229.1072341291601</v>
      </c>
      <c r="B1439" s="177">
        <v>92.250833333333304</v>
      </c>
    </row>
    <row r="1440" spans="1:2">
      <c r="A1440" s="178">
        <v>2575.2386780583302</v>
      </c>
      <c r="B1440" s="179">
        <v>91.97</v>
      </c>
    </row>
    <row r="1441" spans="1:2">
      <c r="A1441" s="176">
        <v>2011.6750117916599</v>
      </c>
      <c r="B1441" s="177">
        <v>93.757499999999993</v>
      </c>
    </row>
    <row r="1442" spans="1:2">
      <c r="A1442" s="178">
        <v>2307.4126483291602</v>
      </c>
      <c r="B1442" s="179">
        <v>95.6458333333333</v>
      </c>
    </row>
    <row r="1443" spans="1:2">
      <c r="A1443" s="176">
        <v>1953.2140380416599</v>
      </c>
      <c r="B1443" s="177">
        <v>92.878333333333302</v>
      </c>
    </row>
    <row r="1444" spans="1:2">
      <c r="A1444" s="178">
        <v>2361.0739734083299</v>
      </c>
      <c r="B1444" s="179">
        <v>92.855833333333294</v>
      </c>
    </row>
    <row r="1445" spans="1:2">
      <c r="A1445" s="176">
        <v>2209.59354426666</v>
      </c>
      <c r="B1445" s="177">
        <v>93.114999999999995</v>
      </c>
    </row>
    <row r="1446" spans="1:2">
      <c r="A1446" s="178">
        <v>2695.2328788791601</v>
      </c>
      <c r="B1446" s="179">
        <v>92.212499999999906</v>
      </c>
    </row>
    <row r="1447" spans="1:2">
      <c r="A1447" s="176">
        <v>2273.2429503499998</v>
      </c>
      <c r="B1447" s="177">
        <v>93.219166666666595</v>
      </c>
    </row>
    <row r="1448" spans="1:2">
      <c r="A1448" s="178">
        <v>2567.2627502791602</v>
      </c>
      <c r="B1448" s="179">
        <v>93.787499999999895</v>
      </c>
    </row>
    <row r="1449" spans="1:2">
      <c r="A1449" s="176">
        <v>2067.9224790958301</v>
      </c>
      <c r="B1449" s="177">
        <v>94.329999999999899</v>
      </c>
    </row>
    <row r="1450" spans="1:2">
      <c r="A1450" s="178">
        <v>2223.43608991666</v>
      </c>
      <c r="B1450" s="179">
        <v>95.224166666666605</v>
      </c>
    </row>
    <row r="1451" spans="1:2">
      <c r="A1451" s="176">
        <v>1903.0920479833301</v>
      </c>
      <c r="B1451" s="177">
        <v>92.940833333333302</v>
      </c>
    </row>
    <row r="1452" spans="1:2">
      <c r="A1452" s="178">
        <v>2306.4151266624899</v>
      </c>
      <c r="B1452" s="179">
        <v>90.131666666666604</v>
      </c>
    </row>
    <row r="1453" spans="1:2">
      <c r="A1453" s="176">
        <v>2159.7068845916601</v>
      </c>
      <c r="B1453" s="177">
        <v>90.2141666666666</v>
      </c>
    </row>
    <row r="1454" spans="1:2">
      <c r="A1454" s="178">
        <v>2454.2576683458301</v>
      </c>
      <c r="B1454" s="179">
        <v>91.858333333333306</v>
      </c>
    </row>
    <row r="1455" spans="1:2">
      <c r="A1455" s="176">
        <v>2020.5694791727201</v>
      </c>
      <c r="B1455" s="177">
        <v>96.48</v>
      </c>
    </row>
    <row r="1456" spans="1:2">
      <c r="A1456" s="178">
        <v>2363.03645631666</v>
      </c>
      <c r="B1456" s="179">
        <v>96.315833333333302</v>
      </c>
    </row>
    <row r="1457" spans="1:2">
      <c r="A1457" s="176">
        <v>1970.46141897499</v>
      </c>
      <c r="B1457" s="177">
        <v>95.259166666666601</v>
      </c>
    </row>
    <row r="1458" spans="1:2">
      <c r="A1458" s="178">
        <v>2549.5566624166599</v>
      </c>
      <c r="B1458" s="179">
        <v>95.25</v>
      </c>
    </row>
    <row r="1459" spans="1:2">
      <c r="A1459" s="176">
        <v>2301.8357706833299</v>
      </c>
      <c r="B1459" s="177">
        <v>94.122500000000002</v>
      </c>
    </row>
    <row r="1460" spans="1:2">
      <c r="A1460" s="178">
        <v>2660.8662708624902</v>
      </c>
      <c r="B1460" s="179">
        <v>92.79</v>
      </c>
    </row>
    <row r="1461" spans="1:2">
      <c r="A1461" s="176">
        <v>2197.6303354583301</v>
      </c>
      <c r="B1461" s="177">
        <v>90.688333333333304</v>
      </c>
    </row>
    <row r="1462" spans="1:2">
      <c r="A1462" s="178">
        <v>2379.96887625416</v>
      </c>
      <c r="B1462" s="179">
        <v>96.152500000000003</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rgb="FFC5E0B3"/>
  </sheetPr>
  <dimension ref="A1:CS1000"/>
  <sheetViews>
    <sheetView showGridLines="0" topLeftCell="A40" zoomScale="73" zoomScaleNormal="10" workbookViewId="0">
      <selection activeCell="A52" sqref="A52"/>
    </sheetView>
  </sheetViews>
  <sheetFormatPr defaultColWidth="14.42578125" defaultRowHeight="15" customHeight="1"/>
  <cols>
    <col min="1" max="1" width="11" customWidth="1"/>
    <col min="2" max="2" width="42.85546875" bestFit="1" customWidth="1"/>
    <col min="3" max="3" width="33.85546875" bestFit="1" customWidth="1"/>
    <col min="4" max="4" width="25.42578125" customWidth="1"/>
    <col min="5" max="5" width="43.7109375" customWidth="1"/>
    <col min="6" max="6" width="28.7109375" bestFit="1" customWidth="1"/>
    <col min="7" max="8" width="14.5703125" customWidth="1"/>
    <col min="9" max="9" width="23.28515625" bestFit="1" customWidth="1"/>
    <col min="10" max="11" width="14.5703125" customWidth="1"/>
    <col min="12" max="12" width="23.28515625" bestFit="1" customWidth="1"/>
    <col min="13" max="13" width="14.5703125" customWidth="1"/>
    <col min="14" max="14" width="15.28515625" customWidth="1"/>
    <col min="15" max="17" width="14.5703125" customWidth="1"/>
    <col min="18" max="18" width="18.42578125" customWidth="1"/>
    <col min="19" max="26" width="8.7109375" customWidth="1"/>
    <col min="33" max="33" width="37" bestFit="1" customWidth="1"/>
    <col min="44" max="44" width="37" bestFit="1" customWidth="1"/>
    <col min="48" max="48" width="37" bestFit="1" customWidth="1"/>
    <col min="85" max="85" width="37" bestFit="1" customWidth="1"/>
  </cols>
  <sheetData>
    <row r="1" spans="1:97" ht="27.75" customHeight="1">
      <c r="A1" s="31" t="s">
        <v>65</v>
      </c>
      <c r="B1" s="32"/>
      <c r="C1" s="32"/>
      <c r="D1" s="32"/>
      <c r="E1" s="32"/>
      <c r="F1" s="32"/>
      <c r="G1" s="32"/>
      <c r="H1" s="32"/>
      <c r="I1" s="32"/>
      <c r="J1" s="32"/>
      <c r="K1" s="32"/>
      <c r="L1" s="32"/>
      <c r="M1" s="32"/>
      <c r="N1" s="32"/>
      <c r="O1" s="32"/>
      <c r="P1" s="32"/>
      <c r="Q1" s="32"/>
      <c r="R1" s="32"/>
      <c r="S1" s="32"/>
      <c r="T1" s="32"/>
      <c r="U1" s="32"/>
      <c r="V1" s="32"/>
      <c r="W1" s="32"/>
      <c r="X1" s="32"/>
      <c r="Y1" s="32"/>
      <c r="Z1" s="32"/>
    </row>
    <row r="2" spans="1:97" ht="27.75" customHeight="1">
      <c r="A2" s="7" t="s">
        <v>66</v>
      </c>
      <c r="B2" s="7"/>
      <c r="C2" s="7"/>
      <c r="D2" s="7"/>
      <c r="E2" s="7"/>
      <c r="F2" s="7"/>
      <c r="G2" s="7"/>
      <c r="H2" s="7"/>
      <c r="I2" s="7"/>
      <c r="J2" s="7"/>
      <c r="K2" s="7"/>
      <c r="L2" s="7"/>
      <c r="M2" s="7"/>
      <c r="N2" s="7"/>
      <c r="O2" s="7"/>
      <c r="P2" s="7"/>
      <c r="Q2" s="7"/>
      <c r="R2" s="7"/>
      <c r="S2" s="7"/>
      <c r="T2" s="7"/>
      <c r="U2" s="7"/>
      <c r="V2" s="7"/>
      <c r="W2" s="7"/>
      <c r="X2" s="7"/>
      <c r="Y2" s="7"/>
      <c r="Z2" s="7"/>
    </row>
    <row r="3" spans="1:97" ht="27.75" customHeight="1">
      <c r="A3" s="7" t="s">
        <v>67</v>
      </c>
      <c r="B3" s="7"/>
      <c r="C3" s="7"/>
      <c r="D3" s="7"/>
      <c r="E3" s="7"/>
      <c r="F3" s="7"/>
      <c r="G3" s="7"/>
      <c r="H3" s="7"/>
      <c r="I3" s="7"/>
      <c r="J3" s="7"/>
      <c r="K3" s="7"/>
      <c r="L3" s="7"/>
      <c r="M3" s="7"/>
      <c r="N3" s="7"/>
      <c r="O3" s="7"/>
      <c r="P3" s="7"/>
      <c r="Q3" s="7"/>
      <c r="R3" s="7"/>
      <c r="S3" s="7"/>
      <c r="T3" s="7"/>
      <c r="U3" s="7"/>
      <c r="V3" s="7"/>
      <c r="W3" s="7"/>
      <c r="X3" s="7"/>
      <c r="Y3" s="7"/>
      <c r="Z3" s="7"/>
    </row>
    <row r="4" spans="1:97" ht="27.75" customHeight="1">
      <c r="A4" s="7" t="s">
        <v>68</v>
      </c>
      <c r="B4" s="7"/>
      <c r="C4" s="7"/>
      <c r="D4" s="7"/>
      <c r="E4" s="7"/>
      <c r="F4" s="7"/>
      <c r="G4" s="7"/>
      <c r="H4" s="7"/>
      <c r="I4" s="7"/>
      <c r="J4" s="7"/>
      <c r="K4" s="7"/>
      <c r="L4" s="7"/>
      <c r="M4" s="7"/>
      <c r="N4" s="7"/>
      <c r="O4" s="7"/>
      <c r="P4" s="7"/>
      <c r="Q4" s="7"/>
      <c r="R4" s="7"/>
      <c r="S4" s="7"/>
      <c r="T4" s="7"/>
      <c r="U4" s="7"/>
      <c r="V4" s="7"/>
      <c r="W4" s="7"/>
      <c r="X4" s="7"/>
      <c r="Y4" s="7"/>
      <c r="Z4" s="7"/>
    </row>
    <row r="5" spans="1:97" ht="27.75" customHeight="1">
      <c r="A5" s="7" t="s">
        <v>69</v>
      </c>
      <c r="B5" s="7"/>
      <c r="C5" s="7"/>
      <c r="D5" s="7"/>
      <c r="E5" s="7"/>
      <c r="F5" s="7"/>
      <c r="G5" s="7"/>
      <c r="H5" s="7"/>
      <c r="I5" s="7"/>
      <c r="J5" s="7"/>
      <c r="K5" s="7"/>
      <c r="L5" s="7"/>
      <c r="M5" s="7"/>
      <c r="N5" s="7"/>
      <c r="O5" s="7"/>
      <c r="P5" s="7"/>
      <c r="Q5" s="7"/>
      <c r="R5" s="7"/>
      <c r="S5" s="7"/>
      <c r="T5" s="7"/>
      <c r="U5" s="7"/>
      <c r="V5" s="7"/>
      <c r="W5" s="7"/>
      <c r="X5" s="7"/>
      <c r="Y5" s="7"/>
      <c r="Z5" s="7"/>
    </row>
    <row r="6" spans="1:97" ht="27.75" customHeight="1">
      <c r="A6" s="269" t="s">
        <v>70</v>
      </c>
      <c r="B6" s="270"/>
      <c r="C6" s="270"/>
      <c r="D6" s="270"/>
      <c r="E6" s="270"/>
      <c r="F6" s="270"/>
      <c r="G6" s="270"/>
      <c r="H6" s="270"/>
      <c r="I6" s="270"/>
      <c r="J6" s="270"/>
      <c r="K6" s="270"/>
      <c r="L6" s="270"/>
      <c r="M6" s="270"/>
      <c r="N6" s="270"/>
      <c r="O6" s="270"/>
      <c r="P6" s="7"/>
      <c r="Q6" s="7"/>
      <c r="R6" s="7"/>
      <c r="S6" s="7"/>
      <c r="T6" s="7"/>
      <c r="U6" s="7"/>
      <c r="V6" s="7"/>
      <c r="W6" s="7"/>
      <c r="X6" s="7"/>
      <c r="Y6" s="7"/>
      <c r="Z6" s="7"/>
    </row>
    <row r="7" spans="1:97" ht="18.75" customHeight="1">
      <c r="A7" s="269" t="s">
        <v>71</v>
      </c>
      <c r="B7" s="270"/>
      <c r="C7" s="270"/>
      <c r="D7" s="270"/>
      <c r="E7" s="270"/>
      <c r="F7" s="270"/>
      <c r="G7" s="270"/>
      <c r="H7" s="270"/>
      <c r="I7" s="270"/>
      <c r="J7" s="270"/>
      <c r="K7" s="270"/>
      <c r="L7" s="270"/>
      <c r="M7" s="270"/>
      <c r="N7" s="270"/>
      <c r="O7" s="270"/>
      <c r="P7" s="7"/>
      <c r="Q7" s="7"/>
      <c r="R7" s="7"/>
      <c r="S7" s="7"/>
      <c r="T7" s="7"/>
      <c r="U7" s="7"/>
      <c r="V7" s="7"/>
      <c r="W7" s="7"/>
      <c r="X7" s="7"/>
      <c r="Y7" s="7"/>
      <c r="Z7" s="7"/>
    </row>
    <row r="8" spans="1:97" ht="27.75" customHeight="1">
      <c r="A8" s="33" t="s">
        <v>72</v>
      </c>
      <c r="B8" s="7"/>
      <c r="C8" s="7"/>
      <c r="D8" s="7"/>
      <c r="E8" s="7"/>
      <c r="F8" s="7"/>
      <c r="G8" s="7"/>
      <c r="H8" s="7"/>
      <c r="I8" s="7"/>
      <c r="J8" s="7"/>
      <c r="K8" s="7"/>
      <c r="L8" s="7"/>
      <c r="M8" s="7"/>
      <c r="N8" s="7"/>
      <c r="O8" s="7"/>
      <c r="P8" s="7"/>
      <c r="Q8" s="7"/>
      <c r="R8" s="7"/>
      <c r="S8" s="7"/>
      <c r="T8" s="7"/>
      <c r="U8" s="7"/>
      <c r="V8" s="7"/>
      <c r="W8" s="7"/>
      <c r="X8" s="7"/>
      <c r="Y8" s="7"/>
      <c r="Z8" s="7"/>
    </row>
    <row r="9" spans="1:97" ht="27.75" customHeight="1">
      <c r="A9" s="7" t="s">
        <v>73</v>
      </c>
      <c r="B9" s="7"/>
      <c r="C9" s="7"/>
      <c r="D9" s="7"/>
      <c r="E9" s="7"/>
      <c r="F9" s="7"/>
      <c r="G9" s="7"/>
      <c r="H9" s="7"/>
      <c r="I9" s="7"/>
      <c r="J9" s="7"/>
      <c r="K9" s="7"/>
      <c r="L9" s="7"/>
      <c r="M9" s="7"/>
      <c r="N9" s="7"/>
      <c r="O9" s="7"/>
      <c r="P9" s="7"/>
      <c r="Q9" s="7"/>
      <c r="R9" s="7"/>
      <c r="S9" s="7"/>
      <c r="T9" s="7"/>
      <c r="U9" s="7"/>
      <c r="V9" s="7"/>
      <c r="W9" s="7"/>
      <c r="X9" s="7"/>
      <c r="Y9" s="7"/>
      <c r="Z9" s="7"/>
    </row>
    <row r="10" spans="1:97" ht="27.75" customHeight="1">
      <c r="A10" s="7" t="s">
        <v>74</v>
      </c>
      <c r="B10" s="7"/>
      <c r="C10" s="7"/>
      <c r="D10" s="7"/>
      <c r="E10" s="7"/>
      <c r="F10" s="7"/>
      <c r="G10" s="7"/>
      <c r="H10" s="7"/>
      <c r="I10" s="7"/>
      <c r="J10" s="7"/>
      <c r="K10" s="7"/>
      <c r="L10" s="7"/>
      <c r="M10" s="7"/>
      <c r="N10" s="7"/>
      <c r="O10" s="7"/>
      <c r="P10" s="7"/>
      <c r="Q10" s="7"/>
      <c r="R10" s="7"/>
      <c r="S10" s="7"/>
      <c r="T10" s="7"/>
      <c r="U10" s="7"/>
      <c r="V10" s="7"/>
      <c r="W10" s="7"/>
      <c r="X10" s="7"/>
      <c r="Y10" s="7"/>
      <c r="Z10" s="7"/>
    </row>
    <row r="11" spans="1:97" ht="40.5" customHeight="1">
      <c r="A11" s="268" t="s">
        <v>75</v>
      </c>
      <c r="B11" s="266"/>
      <c r="C11" s="266"/>
      <c r="D11" s="266"/>
      <c r="E11" s="266"/>
      <c r="F11" s="266"/>
      <c r="G11" s="266"/>
      <c r="H11" s="266"/>
      <c r="I11" s="266"/>
      <c r="J11" s="266"/>
      <c r="K11" s="266"/>
      <c r="L11" s="266"/>
      <c r="M11" s="266"/>
      <c r="N11" s="266"/>
      <c r="O11" s="266"/>
      <c r="P11" s="266"/>
      <c r="Q11" s="266"/>
      <c r="R11" s="266"/>
      <c r="S11" s="266"/>
      <c r="T11" s="266"/>
      <c r="U11" s="266"/>
      <c r="V11" s="266"/>
      <c r="W11" s="267"/>
      <c r="X11" s="34"/>
      <c r="Y11" s="34"/>
      <c r="Z11" s="34"/>
    </row>
    <row r="12" spans="1:97" ht="23.25" customHeight="1">
      <c r="A12" s="268" t="s">
        <v>76</v>
      </c>
      <c r="B12" s="266"/>
      <c r="C12" s="266"/>
      <c r="D12" s="266"/>
      <c r="E12" s="266"/>
      <c r="F12" s="266"/>
      <c r="G12" s="266"/>
      <c r="H12" s="266"/>
      <c r="I12" s="266"/>
      <c r="J12" s="266"/>
      <c r="K12" s="266"/>
      <c r="L12" s="266"/>
      <c r="M12" s="266"/>
      <c r="N12" s="266"/>
      <c r="O12" s="266"/>
      <c r="P12" s="266"/>
      <c r="Q12" s="266"/>
      <c r="R12" s="266"/>
      <c r="S12" s="266"/>
      <c r="T12" s="266"/>
      <c r="U12" s="266"/>
      <c r="V12" s="266"/>
      <c r="W12" s="267"/>
      <c r="X12" s="34"/>
      <c r="Y12" s="34"/>
      <c r="Z12" s="34"/>
    </row>
    <row r="13" spans="1:97" ht="27.75" customHeight="1">
      <c r="A13" s="35" t="s">
        <v>77</v>
      </c>
      <c r="B13" s="36"/>
      <c r="C13" s="37">
        <v>41640</v>
      </c>
      <c r="D13" s="37">
        <v>41671</v>
      </c>
      <c r="E13" s="37">
        <v>41699</v>
      </c>
      <c r="F13" s="37">
        <v>41730</v>
      </c>
      <c r="G13" s="37">
        <v>41760</v>
      </c>
      <c r="H13" s="37">
        <v>41791</v>
      </c>
      <c r="I13" s="37">
        <v>41821</v>
      </c>
      <c r="J13" s="37">
        <v>41852</v>
      </c>
      <c r="K13" s="37">
        <v>41883</v>
      </c>
      <c r="L13" s="37">
        <v>41913</v>
      </c>
      <c r="M13" s="37">
        <v>41944</v>
      </c>
      <c r="N13" s="37">
        <v>41974</v>
      </c>
      <c r="O13" s="38"/>
      <c r="P13" s="38"/>
      <c r="Q13" s="38"/>
      <c r="R13" s="38"/>
      <c r="S13" s="38"/>
      <c r="T13" s="38"/>
      <c r="U13" s="38"/>
      <c r="V13" s="38"/>
      <c r="W13" s="38"/>
      <c r="X13" s="38"/>
      <c r="Y13" s="38"/>
      <c r="Z13" s="38"/>
    </row>
    <row r="14" spans="1:97" ht="27.75" customHeight="1">
      <c r="A14" s="38"/>
      <c r="B14" s="36" t="s">
        <v>78</v>
      </c>
      <c r="C14" s="36">
        <v>1</v>
      </c>
      <c r="D14" s="36">
        <v>2</v>
      </c>
      <c r="E14" s="36">
        <v>3</v>
      </c>
      <c r="F14" s="36">
        <v>4</v>
      </c>
      <c r="G14" s="36">
        <v>5</v>
      </c>
      <c r="H14" s="36">
        <v>6</v>
      </c>
      <c r="I14" s="36">
        <v>7</v>
      </c>
      <c r="J14" s="36">
        <v>8</v>
      </c>
      <c r="K14" s="36">
        <v>9</v>
      </c>
      <c r="L14" s="36">
        <v>10</v>
      </c>
      <c r="M14" s="36">
        <v>11</v>
      </c>
      <c r="N14" s="36">
        <v>12</v>
      </c>
      <c r="O14" s="39"/>
      <c r="P14" s="39"/>
      <c r="Q14" s="39"/>
      <c r="R14" s="36"/>
      <c r="S14" s="38"/>
      <c r="T14" s="38"/>
      <c r="U14" s="38"/>
      <c r="V14" s="38"/>
      <c r="W14" s="38"/>
      <c r="X14" s="38"/>
      <c r="Y14" s="38"/>
      <c r="Z14" s="38"/>
      <c r="CG14" s="36"/>
      <c r="CH14" s="36"/>
      <c r="CI14" s="36"/>
      <c r="CJ14" s="36"/>
      <c r="CK14" s="36"/>
      <c r="CL14" s="36"/>
      <c r="CM14" s="36"/>
      <c r="CN14" s="36"/>
      <c r="CO14" s="36"/>
      <c r="CP14" s="36"/>
      <c r="CQ14" s="36"/>
      <c r="CR14" s="36"/>
      <c r="CS14" s="36"/>
    </row>
    <row r="15" spans="1:97" ht="27.75" customHeight="1">
      <c r="A15" s="40"/>
      <c r="B15" s="41" t="s">
        <v>79</v>
      </c>
      <c r="C15" s="158">
        <v>86.391757235371969</v>
      </c>
      <c r="D15" s="158">
        <v>86.829490475868141</v>
      </c>
      <c r="E15" s="158">
        <v>81.49989122823844</v>
      </c>
      <c r="F15" s="158">
        <v>72.569232168710826</v>
      </c>
      <c r="G15" s="158">
        <v>71.259354341223244</v>
      </c>
      <c r="H15" s="158">
        <v>72.156510799663252</v>
      </c>
      <c r="I15" s="158">
        <v>76.602720430107496</v>
      </c>
      <c r="J15" s="158">
        <v>74.932540098566292</v>
      </c>
      <c r="K15" s="158">
        <v>74.066319823232305</v>
      </c>
      <c r="L15" s="158">
        <v>75.093148943932377</v>
      </c>
      <c r="M15" s="158">
        <v>73.700956254509322</v>
      </c>
      <c r="N15" s="158">
        <v>74.376656830400748</v>
      </c>
      <c r="O15" s="42"/>
      <c r="P15" s="42"/>
      <c r="Q15" s="42"/>
      <c r="R15" s="42"/>
      <c r="S15" s="30"/>
      <c r="T15" s="30"/>
      <c r="U15" s="30"/>
      <c r="V15" s="30"/>
      <c r="W15" s="30"/>
      <c r="X15" s="30"/>
      <c r="Y15" s="30"/>
      <c r="Z15" s="30"/>
      <c r="AV15" s="41"/>
      <c r="AW15" s="158"/>
      <c r="AX15" s="158"/>
      <c r="AY15" s="158"/>
      <c r="AZ15" s="158"/>
      <c r="BA15" s="158"/>
      <c r="BB15" s="158"/>
      <c r="BC15" s="158"/>
      <c r="BD15" s="158"/>
      <c r="BE15" s="158"/>
      <c r="BF15" s="158"/>
      <c r="BG15" s="158"/>
      <c r="BH15" s="158"/>
      <c r="CG15" s="41"/>
      <c r="CH15" s="158"/>
      <c r="CI15" s="158"/>
      <c r="CJ15" s="158"/>
      <c r="CK15" s="158"/>
      <c r="CL15" s="158"/>
      <c r="CM15" s="158"/>
      <c r="CN15" s="158"/>
      <c r="CO15" s="158"/>
      <c r="CP15" s="158"/>
      <c r="CQ15" s="158"/>
      <c r="CR15" s="158"/>
      <c r="CS15" s="158"/>
    </row>
    <row r="16" spans="1:97" ht="27.75" customHeight="1">
      <c r="A16" s="30"/>
      <c r="B16" s="41" t="s">
        <v>80</v>
      </c>
      <c r="C16" s="159">
        <v>2298.1901589653967</v>
      </c>
      <c r="D16" s="159">
        <v>2406.0918962111036</v>
      </c>
      <c r="E16" s="159">
        <v>2127.8145432709766</v>
      </c>
      <c r="F16" s="159">
        <v>2185.7997542263706</v>
      </c>
      <c r="G16" s="159">
        <v>2145.7837188661065</v>
      </c>
      <c r="H16" s="159">
        <v>2229.7496611442612</v>
      </c>
      <c r="I16" s="159">
        <v>2283.0502472527673</v>
      </c>
      <c r="J16" s="159">
        <v>2201.0592458815067</v>
      </c>
      <c r="K16" s="159">
        <v>2153.3431850899528</v>
      </c>
      <c r="L16" s="159">
        <v>2098.9913812617792</v>
      </c>
      <c r="M16" s="159">
        <v>2200.9293289926659</v>
      </c>
      <c r="N16" s="159">
        <v>2312.1995397611418</v>
      </c>
      <c r="O16" s="42"/>
      <c r="P16" s="42"/>
      <c r="Q16" s="42"/>
      <c r="R16" s="42"/>
      <c r="S16" s="30"/>
      <c r="T16" s="30"/>
      <c r="U16" s="30"/>
      <c r="V16" s="30"/>
      <c r="W16" s="30"/>
      <c r="X16" s="30"/>
      <c r="Y16" s="30"/>
      <c r="Z16" s="30"/>
      <c r="AV16" s="41"/>
      <c r="AW16" s="159"/>
      <c r="AX16" s="159"/>
      <c r="AY16" s="159"/>
      <c r="AZ16" s="159"/>
      <c r="BA16" s="159"/>
      <c r="BB16" s="159"/>
      <c r="BC16" s="159"/>
      <c r="BD16" s="159"/>
      <c r="BE16" s="159"/>
      <c r="BF16" s="159"/>
      <c r="BG16" s="159"/>
      <c r="BH16" s="159"/>
      <c r="CG16" s="41"/>
      <c r="CH16" s="159"/>
      <c r="CI16" s="159"/>
      <c r="CJ16" s="159"/>
      <c r="CK16" s="159"/>
      <c r="CL16" s="159"/>
      <c r="CM16" s="159"/>
      <c r="CN16" s="159"/>
      <c r="CO16" s="159"/>
      <c r="CP16" s="159"/>
      <c r="CQ16" s="159"/>
      <c r="CR16" s="159"/>
      <c r="CS16" s="159"/>
    </row>
    <row r="17" spans="1:97" ht="27.75" customHeight="1">
      <c r="A17" s="35" t="s">
        <v>81</v>
      </c>
      <c r="B17" s="36"/>
      <c r="C17" s="43"/>
      <c r="D17" s="43"/>
      <c r="E17" s="43"/>
      <c r="F17" s="43"/>
      <c r="G17" s="43"/>
      <c r="H17" s="43"/>
      <c r="I17" s="43"/>
      <c r="J17" s="43"/>
      <c r="K17" s="43"/>
      <c r="L17" s="43"/>
      <c r="M17" s="43"/>
      <c r="N17" s="43"/>
      <c r="O17" s="44"/>
      <c r="P17" s="44"/>
      <c r="Q17" s="44"/>
      <c r="R17" s="44"/>
      <c r="S17" s="45"/>
      <c r="T17" s="45"/>
      <c r="U17" s="45"/>
      <c r="V17" s="45"/>
      <c r="W17" s="45"/>
      <c r="X17" s="45"/>
      <c r="Y17" s="45"/>
      <c r="Z17" s="45"/>
      <c r="CG17" s="41"/>
      <c r="CH17" s="158"/>
      <c r="CI17" s="158"/>
      <c r="CJ17" s="158"/>
      <c r="CK17" s="158"/>
      <c r="CL17" s="158"/>
      <c r="CM17" s="158"/>
      <c r="CN17" s="158"/>
      <c r="CO17" s="158"/>
      <c r="CP17" s="158"/>
      <c r="CQ17" s="158"/>
      <c r="CR17" s="158"/>
      <c r="CS17" s="158"/>
    </row>
    <row r="18" spans="1:97" ht="27.75" customHeight="1">
      <c r="A18" s="46" t="s">
        <v>64</v>
      </c>
      <c r="B18" s="41" t="s">
        <v>79</v>
      </c>
      <c r="C18" s="160">
        <v>110.48381542382315</v>
      </c>
      <c r="D18" s="160">
        <v>110.62720422979757</v>
      </c>
      <c r="E18" s="160">
        <v>110.55818806730868</v>
      </c>
      <c r="F18" s="160">
        <v>93.17518584656078</v>
      </c>
      <c r="G18" s="160">
        <v>93.408910429176501</v>
      </c>
      <c r="H18" s="160">
        <v>92.851211447811423</v>
      </c>
      <c r="I18" s="160">
        <v>92.809567652329747</v>
      </c>
      <c r="J18" s="160">
        <v>93.14548020527856</v>
      </c>
      <c r="K18" s="160">
        <v>92.989220833333306</v>
      </c>
      <c r="L18" s="160">
        <v>92.823577188940064</v>
      </c>
      <c r="M18" s="160">
        <v>93.029854347041791</v>
      </c>
      <c r="N18" s="160">
        <v>93.232935483870918</v>
      </c>
      <c r="O18" s="42"/>
      <c r="P18" s="42"/>
      <c r="Q18" s="42"/>
      <c r="R18" s="42"/>
      <c r="S18" s="30"/>
      <c r="T18" s="30"/>
      <c r="U18" s="30"/>
      <c r="V18" s="30"/>
      <c r="W18" s="30"/>
      <c r="X18" s="30"/>
      <c r="Y18" s="30"/>
      <c r="Z18" s="30"/>
      <c r="AR18" s="41"/>
      <c r="AS18" s="160"/>
      <c r="AT18" s="160"/>
      <c r="AU18" s="160"/>
      <c r="AV18" s="160"/>
      <c r="AW18" s="160"/>
      <c r="AX18" s="160"/>
      <c r="AY18" s="160"/>
      <c r="AZ18" s="160"/>
      <c r="BA18" s="160"/>
      <c r="BB18" s="160"/>
      <c r="BC18" s="160"/>
      <c r="BD18" s="160"/>
      <c r="BE18" s="157"/>
      <c r="BF18" s="157"/>
      <c r="BG18" s="157"/>
      <c r="BH18" s="157"/>
      <c r="BI18" s="157"/>
    </row>
    <row r="19" spans="1:97" ht="27.75" customHeight="1">
      <c r="A19" s="30"/>
      <c r="B19" s="41" t="s">
        <v>82</v>
      </c>
      <c r="C19" s="161">
        <v>2391.3758824827114</v>
      </c>
      <c r="D19" s="161">
        <v>2533.2689003303749</v>
      </c>
      <c r="E19" s="161">
        <v>2203.7442618771042</v>
      </c>
      <c r="F19" s="161">
        <v>2349.5141185681864</v>
      </c>
      <c r="G19" s="161">
        <v>2243.584512119523</v>
      </c>
      <c r="H19" s="161">
        <v>2359.3149577593058</v>
      </c>
      <c r="I19" s="161">
        <v>2443.2652008227428</v>
      </c>
      <c r="J19" s="161">
        <v>2300.8485926974759</v>
      </c>
      <c r="K19" s="161">
        <v>2261.3424374589526</v>
      </c>
      <c r="L19" s="161">
        <v>2188.7956099697999</v>
      </c>
      <c r="M19" s="161">
        <v>2303.4374718156046</v>
      </c>
      <c r="N19" s="161">
        <v>2443.6005061474129</v>
      </c>
      <c r="O19" s="42"/>
      <c r="P19" s="42"/>
      <c r="Q19" s="42"/>
      <c r="R19" s="42"/>
      <c r="S19" s="30"/>
      <c r="T19" s="30"/>
      <c r="U19" s="30"/>
      <c r="V19" s="30"/>
      <c r="W19" s="30"/>
      <c r="X19" s="30"/>
      <c r="Y19" s="30"/>
      <c r="Z19" s="30"/>
      <c r="AR19" s="41"/>
      <c r="AS19" s="161"/>
      <c r="AT19" s="161"/>
      <c r="AU19" s="161"/>
      <c r="AV19" s="161"/>
      <c r="AW19" s="161"/>
      <c r="AX19" s="161"/>
      <c r="AY19" s="161"/>
      <c r="AZ19" s="161"/>
      <c r="BA19" s="161"/>
      <c r="BB19" s="161"/>
      <c r="BC19" s="161"/>
      <c r="BD19" s="161"/>
      <c r="BE19" s="157"/>
      <c r="BF19" s="157"/>
      <c r="BG19" s="157"/>
      <c r="BH19" s="157"/>
      <c r="BI19" s="157"/>
    </row>
    <row r="20" spans="1:97" ht="27.75" customHeight="1">
      <c r="A20" s="35" t="s">
        <v>83</v>
      </c>
      <c r="B20" s="38"/>
      <c r="C20" s="38"/>
      <c r="D20" s="38"/>
      <c r="E20" s="38"/>
      <c r="F20" s="44"/>
      <c r="G20" s="44"/>
      <c r="H20" s="44"/>
      <c r="I20" s="44"/>
      <c r="J20" s="44"/>
      <c r="K20" s="44"/>
      <c r="L20" s="44"/>
      <c r="M20" s="44"/>
      <c r="N20" s="44"/>
      <c r="O20" s="44"/>
      <c r="P20" s="44"/>
      <c r="Q20" s="44"/>
      <c r="R20" s="44"/>
      <c r="S20" s="45"/>
      <c r="T20" s="45"/>
      <c r="U20" s="45"/>
      <c r="V20" s="45"/>
      <c r="W20" s="45"/>
      <c r="X20" s="45"/>
      <c r="Y20" s="45"/>
      <c r="Z20" s="45"/>
      <c r="AR20" s="41"/>
      <c r="AS20" s="160"/>
      <c r="AT20" s="160"/>
      <c r="AU20" s="160"/>
      <c r="AV20" s="160"/>
      <c r="AW20" s="160"/>
      <c r="AX20" s="160"/>
      <c r="AY20" s="160"/>
      <c r="AZ20" s="160"/>
      <c r="BA20" s="160"/>
      <c r="BB20" s="160"/>
      <c r="BC20" s="160"/>
      <c r="BD20" s="160"/>
    </row>
    <row r="21" spans="1:97" ht="27.75" customHeight="1">
      <c r="A21" s="46" t="s">
        <v>63</v>
      </c>
      <c r="B21" s="41" t="s">
        <v>79</v>
      </c>
      <c r="C21" s="160">
        <v>62.299699046920772</v>
      </c>
      <c r="D21" s="160">
        <v>63.031776721938691</v>
      </c>
      <c r="E21" s="160">
        <v>52.441594389168138</v>
      </c>
      <c r="F21" s="160">
        <v>51.963278490860944</v>
      </c>
      <c r="G21" s="160">
        <v>49.10979825327</v>
      </c>
      <c r="H21" s="160">
        <v>51.461810151515095</v>
      </c>
      <c r="I21" s="160">
        <v>60.395873207885266</v>
      </c>
      <c r="J21" s="160">
        <v>56.719599991853968</v>
      </c>
      <c r="K21" s="160">
        <v>55.143418813131255</v>
      </c>
      <c r="L21" s="160">
        <v>57.362720698924704</v>
      </c>
      <c r="M21" s="160">
        <v>54.372058161976852</v>
      </c>
      <c r="N21" s="160">
        <v>55.520378176930556</v>
      </c>
      <c r="O21" s="160"/>
      <c r="P21" s="42"/>
      <c r="Q21" s="42"/>
      <c r="R21" s="42"/>
      <c r="S21" s="30"/>
      <c r="T21" s="30"/>
      <c r="U21" s="30"/>
      <c r="V21" s="30"/>
      <c r="W21" s="30"/>
      <c r="X21" s="30"/>
      <c r="Y21" s="30"/>
      <c r="Z21" s="30"/>
    </row>
    <row r="22" spans="1:97" ht="27.75" customHeight="1">
      <c r="A22" s="30"/>
      <c r="B22" s="41" t="s">
        <v>84</v>
      </c>
      <c r="C22" s="161">
        <v>2205.0044354480824</v>
      </c>
      <c r="D22" s="161">
        <v>2278.9148920918328</v>
      </c>
      <c r="E22" s="161">
        <v>2051.8848246648477</v>
      </c>
      <c r="F22" s="161">
        <v>2022.0853898845555</v>
      </c>
      <c r="G22" s="161">
        <v>2047.9829256126895</v>
      </c>
      <c r="H22" s="161">
        <v>2100.1843645292161</v>
      </c>
      <c r="I22" s="161">
        <v>2122.8352936827923</v>
      </c>
      <c r="J22" s="161">
        <v>2101.2698990655363</v>
      </c>
      <c r="K22" s="161">
        <v>2045.3439327209553</v>
      </c>
      <c r="L22" s="161">
        <v>2009.1871525537595</v>
      </c>
      <c r="M22" s="161">
        <v>2098.4211861697281</v>
      </c>
      <c r="N22" s="161">
        <v>2180.7985733748733</v>
      </c>
      <c r="O22" s="42"/>
      <c r="P22" s="42"/>
      <c r="Q22" s="42"/>
      <c r="R22" s="42"/>
      <c r="S22" s="30"/>
      <c r="T22" s="30"/>
      <c r="U22" s="30"/>
      <c r="V22" s="30"/>
      <c r="W22" s="30"/>
      <c r="X22" s="30"/>
      <c r="Y22" s="30"/>
      <c r="Z22" s="30"/>
      <c r="AV22" s="41"/>
      <c r="AW22" s="160"/>
      <c r="AX22" s="160"/>
      <c r="AY22" s="160"/>
      <c r="AZ22" s="160"/>
      <c r="BA22" s="160"/>
      <c r="BB22" s="160"/>
      <c r="BC22" s="160"/>
      <c r="BD22" s="160"/>
      <c r="BE22" s="160"/>
      <c r="BF22" s="160"/>
      <c r="BG22" s="160"/>
      <c r="BH22" s="160"/>
    </row>
    <row r="23" spans="1:97" ht="27.75" customHeight="1">
      <c r="A23" s="45"/>
      <c r="B23" s="38"/>
      <c r="C23" s="38"/>
      <c r="D23" s="38"/>
      <c r="E23" s="38"/>
      <c r="F23" s="45"/>
      <c r="G23" s="45"/>
      <c r="H23" s="45"/>
      <c r="I23" s="45"/>
      <c r="J23" s="45"/>
      <c r="K23" s="45"/>
      <c r="L23" s="45"/>
      <c r="M23" s="45"/>
      <c r="N23" s="45"/>
      <c r="O23" s="45"/>
      <c r="P23" s="45"/>
      <c r="Q23" s="45"/>
      <c r="R23" s="45"/>
      <c r="S23" s="45"/>
      <c r="T23" s="45"/>
      <c r="U23" s="45"/>
      <c r="V23" s="45"/>
      <c r="W23" s="45"/>
      <c r="X23" s="45"/>
      <c r="Y23" s="45"/>
      <c r="Z23" s="45"/>
      <c r="AV23" s="41"/>
      <c r="AW23" s="161"/>
      <c r="AX23" s="161"/>
      <c r="AY23" s="161"/>
      <c r="AZ23" s="161"/>
      <c r="BA23" s="161"/>
      <c r="BB23" s="161"/>
      <c r="BC23" s="161"/>
      <c r="BD23" s="161"/>
      <c r="BE23" s="161"/>
      <c r="BF23" s="161"/>
      <c r="BG23" s="161"/>
      <c r="BH23" s="161"/>
    </row>
    <row r="24" spans="1:97" ht="27.75" customHeight="1">
      <c r="A24" s="47" t="s">
        <v>85</v>
      </c>
      <c r="B24" s="48"/>
      <c r="C24" s="48"/>
      <c r="D24" s="48"/>
      <c r="E24" s="48"/>
      <c r="F24" s="47"/>
      <c r="G24" s="47"/>
      <c r="H24" s="47"/>
      <c r="I24" s="47"/>
      <c r="J24" s="47"/>
      <c r="K24" s="47"/>
      <c r="L24" s="47"/>
      <c r="M24" s="47"/>
      <c r="N24" s="47"/>
      <c r="O24" s="47"/>
      <c r="P24" s="47"/>
      <c r="Q24" s="47"/>
      <c r="R24" s="47"/>
      <c r="S24" s="47"/>
      <c r="T24" s="47"/>
      <c r="U24" s="47"/>
      <c r="V24" s="47"/>
      <c r="W24" s="47"/>
      <c r="X24" s="47"/>
      <c r="Y24" s="47"/>
      <c r="Z24" s="47"/>
      <c r="AV24" s="41"/>
      <c r="AW24" s="160"/>
      <c r="AX24" s="160"/>
      <c r="AY24" s="160"/>
      <c r="AZ24" s="160"/>
      <c r="BA24" s="160"/>
      <c r="BB24" s="160"/>
      <c r="BC24" s="160"/>
      <c r="BD24" s="160"/>
      <c r="BE24" s="160"/>
      <c r="BF24" s="160"/>
      <c r="BG24" s="160"/>
      <c r="BH24" s="160"/>
    </row>
    <row r="25" spans="1:97" ht="27.75" customHeight="1">
      <c r="A25" s="30"/>
      <c r="B25" s="30"/>
      <c r="C25" s="30"/>
      <c r="D25" s="30"/>
      <c r="E25" s="30"/>
      <c r="F25" s="30"/>
      <c r="G25" s="30"/>
      <c r="H25" s="30"/>
      <c r="I25" s="30"/>
      <c r="J25" s="30"/>
      <c r="K25" s="30"/>
      <c r="L25" s="30"/>
      <c r="M25" s="30"/>
      <c r="N25" s="30"/>
      <c r="O25" s="30"/>
      <c r="P25" s="30"/>
      <c r="Q25" s="30"/>
      <c r="R25" s="30"/>
      <c r="S25" s="30"/>
      <c r="T25" s="30"/>
      <c r="U25" s="30"/>
      <c r="V25" s="30"/>
      <c r="W25" s="30"/>
      <c r="X25" s="30"/>
      <c r="Y25" s="30"/>
      <c r="Z25" s="30"/>
    </row>
    <row r="26" spans="1:97" ht="102" customHeight="1">
      <c r="A26" s="268" t="s">
        <v>86</v>
      </c>
      <c r="B26" s="266"/>
      <c r="C26" s="266"/>
      <c r="D26" s="266"/>
      <c r="E26" s="266"/>
      <c r="F26" s="266"/>
      <c r="G26" s="266"/>
      <c r="H26" s="266"/>
      <c r="I26" s="266"/>
      <c r="J26" s="266"/>
      <c r="K26" s="266"/>
      <c r="L26" s="266"/>
      <c r="M26" s="266"/>
      <c r="N26" s="266"/>
      <c r="O26" s="266"/>
      <c r="P26" s="266"/>
      <c r="Q26" s="266"/>
      <c r="R26" s="266"/>
      <c r="S26" s="266"/>
      <c r="T26" s="266"/>
      <c r="U26" s="266"/>
      <c r="V26" s="267"/>
      <c r="W26" s="49"/>
      <c r="X26" s="50"/>
      <c r="Y26" s="50"/>
      <c r="Z26" s="50"/>
    </row>
    <row r="27" spans="1:97" ht="21" customHeight="1">
      <c r="A27" s="268"/>
      <c r="B27" s="266"/>
      <c r="C27" s="266"/>
      <c r="D27" s="266"/>
      <c r="E27" s="266"/>
      <c r="F27" s="266"/>
      <c r="G27" s="266"/>
      <c r="H27" s="266"/>
      <c r="I27" s="266"/>
      <c r="J27" s="266"/>
      <c r="K27" s="266"/>
      <c r="L27" s="266"/>
      <c r="M27" s="266"/>
      <c r="N27" s="266"/>
      <c r="O27" s="266"/>
      <c r="P27" s="266"/>
      <c r="Q27" s="266"/>
      <c r="R27" s="266"/>
      <c r="S27" s="266"/>
      <c r="T27" s="266"/>
      <c r="U27" s="266"/>
      <c r="V27" s="266"/>
      <c r="W27" s="267"/>
      <c r="X27" s="50"/>
      <c r="Y27" s="50"/>
      <c r="Z27" s="50"/>
    </row>
    <row r="28" spans="1:97" ht="27.75" customHeight="1">
      <c r="A28" s="35" t="s">
        <v>87</v>
      </c>
      <c r="B28" s="36"/>
      <c r="C28" s="36"/>
      <c r="D28" s="36"/>
      <c r="E28" s="45"/>
      <c r="F28" s="37"/>
      <c r="G28" s="37"/>
      <c r="H28" s="37"/>
      <c r="I28" s="37"/>
      <c r="J28" s="37"/>
      <c r="K28" s="37"/>
      <c r="L28" s="37"/>
      <c r="M28" s="37"/>
      <c r="N28" s="37"/>
      <c r="O28" s="37"/>
      <c r="P28" s="37"/>
      <c r="Q28" s="37"/>
      <c r="R28" s="45"/>
      <c r="S28" s="45"/>
      <c r="T28" s="45"/>
      <c r="U28" s="45"/>
      <c r="V28" s="45"/>
      <c r="W28" s="45"/>
      <c r="X28" s="45"/>
      <c r="Y28" s="45"/>
      <c r="Z28" s="45"/>
    </row>
    <row r="29" spans="1:97" ht="27.75" customHeight="1">
      <c r="A29" s="35" t="s">
        <v>88</v>
      </c>
      <c r="B29" s="36"/>
      <c r="C29" s="36"/>
      <c r="D29" s="36"/>
      <c r="E29" s="35" t="s">
        <v>89</v>
      </c>
      <c r="F29" s="45"/>
      <c r="G29" s="45"/>
      <c r="H29" s="45"/>
      <c r="I29" s="45"/>
      <c r="J29" s="45"/>
      <c r="K29" s="35" t="s">
        <v>90</v>
      </c>
      <c r="L29" s="45"/>
      <c r="M29" s="45"/>
      <c r="N29" s="45"/>
      <c r="O29" s="45"/>
      <c r="P29" s="45"/>
      <c r="Q29" s="45"/>
      <c r="R29" s="35"/>
      <c r="S29" s="45"/>
      <c r="T29" s="45"/>
      <c r="U29" s="45"/>
      <c r="V29" s="45"/>
      <c r="W29" s="45"/>
      <c r="X29" s="45"/>
      <c r="Y29" s="45"/>
      <c r="Z29" s="45"/>
      <c r="AG29" s="36"/>
      <c r="AH29" s="36"/>
      <c r="AI29" s="36"/>
      <c r="AJ29" s="36"/>
      <c r="AK29" s="36"/>
      <c r="AL29" s="36"/>
      <c r="AM29" s="36"/>
      <c r="AN29" s="36"/>
      <c r="AO29" s="36"/>
      <c r="AP29" s="36"/>
      <c r="AQ29" s="36"/>
      <c r="AR29" s="36"/>
      <c r="AS29" s="36"/>
    </row>
    <row r="30" spans="1:97" ht="27.75" customHeight="1">
      <c r="A30" s="30"/>
      <c r="B30" s="16"/>
      <c r="C30" s="16"/>
      <c r="D30" s="16"/>
      <c r="E30" s="30"/>
      <c r="F30" s="42"/>
      <c r="G30" s="42"/>
      <c r="H30" s="42"/>
      <c r="I30" s="42"/>
      <c r="J30" s="42"/>
      <c r="K30" s="42"/>
      <c r="L30" s="42"/>
      <c r="M30" s="42"/>
      <c r="N30" s="42"/>
      <c r="O30" s="42"/>
      <c r="P30" s="42"/>
      <c r="Q30" s="42"/>
      <c r="R30" s="42"/>
      <c r="S30" s="30"/>
      <c r="T30" s="30"/>
      <c r="U30" s="30"/>
      <c r="V30" s="30"/>
      <c r="W30" s="30"/>
      <c r="X30" s="30"/>
      <c r="Y30" s="30"/>
      <c r="Z30" s="30"/>
      <c r="AG30" s="41"/>
      <c r="AH30" s="156"/>
      <c r="AI30" s="156"/>
      <c r="AJ30" s="156"/>
      <c r="AK30" s="156"/>
      <c r="AL30" s="156"/>
      <c r="AM30" s="156"/>
      <c r="AN30" s="156"/>
      <c r="AO30" s="156"/>
      <c r="AP30" s="156"/>
      <c r="AQ30" s="156"/>
      <c r="AR30" s="156"/>
      <c r="AS30" s="156"/>
    </row>
    <row r="31" spans="1:97" ht="27.75" customHeight="1">
      <c r="A31" s="30"/>
      <c r="B31" s="16"/>
      <c r="C31" s="16"/>
      <c r="D31" s="16"/>
      <c r="E31" s="30"/>
      <c r="F31" s="42"/>
      <c r="G31" s="42"/>
      <c r="H31" s="42"/>
      <c r="I31" s="42"/>
      <c r="J31" s="42"/>
      <c r="K31" s="42"/>
      <c r="L31" s="42"/>
      <c r="M31" s="42"/>
      <c r="N31" s="42"/>
      <c r="O31" s="42"/>
      <c r="P31" s="42"/>
      <c r="Q31" s="42"/>
      <c r="R31" s="42"/>
      <c r="S31" s="30"/>
      <c r="T31" s="30"/>
      <c r="U31" s="30"/>
      <c r="V31" s="30"/>
      <c r="W31" s="30"/>
      <c r="X31" s="30"/>
      <c r="Y31" s="30"/>
      <c r="Z31" s="30"/>
      <c r="AG31" s="41"/>
      <c r="AH31" s="156"/>
      <c r="AI31" s="156"/>
      <c r="AJ31" s="156"/>
      <c r="AK31" s="156"/>
      <c r="AL31" s="156"/>
      <c r="AM31" s="156"/>
      <c r="AN31" s="156"/>
      <c r="AO31" s="156"/>
      <c r="AP31" s="156"/>
      <c r="AQ31" s="156"/>
      <c r="AR31" s="156"/>
      <c r="AS31" s="156"/>
    </row>
    <row r="32" spans="1:97" ht="27.75" customHeight="1">
      <c r="A32" s="30"/>
      <c r="B32" s="16"/>
      <c r="C32" s="16"/>
      <c r="D32" s="16"/>
      <c r="E32" s="30"/>
      <c r="F32" s="42"/>
      <c r="G32" s="42"/>
      <c r="H32" s="42"/>
      <c r="I32" s="42"/>
      <c r="J32" s="42"/>
      <c r="K32" s="42"/>
      <c r="L32" s="42"/>
      <c r="M32" s="42"/>
      <c r="N32" s="42"/>
      <c r="O32" s="42"/>
      <c r="P32" s="42"/>
      <c r="Q32" s="42"/>
      <c r="R32" s="42"/>
      <c r="S32" s="30"/>
      <c r="T32" s="30"/>
      <c r="U32" s="30"/>
      <c r="V32" s="30"/>
      <c r="W32" s="30"/>
      <c r="X32" s="30"/>
      <c r="Y32" s="30"/>
      <c r="Z32" s="30"/>
    </row>
    <row r="33" spans="1:26" ht="27.75" customHeight="1">
      <c r="A33" s="30"/>
      <c r="B33" s="16"/>
      <c r="C33" s="16"/>
      <c r="D33" s="16"/>
      <c r="E33" s="30"/>
      <c r="F33" s="42"/>
      <c r="G33" s="42"/>
      <c r="H33" s="42"/>
      <c r="I33" s="42"/>
      <c r="J33" s="42"/>
      <c r="K33" s="42"/>
      <c r="L33" s="42"/>
      <c r="M33" s="42"/>
      <c r="N33" s="42"/>
      <c r="O33" s="42"/>
      <c r="P33" s="42"/>
      <c r="Q33" s="42"/>
      <c r="R33" s="42"/>
      <c r="S33" s="30"/>
      <c r="T33" s="30"/>
      <c r="U33" s="30"/>
      <c r="V33" s="30"/>
      <c r="W33" s="30"/>
      <c r="X33" s="30"/>
      <c r="Y33" s="30"/>
      <c r="Z33" s="30"/>
    </row>
    <row r="34" spans="1:26" ht="27.75" customHeight="1">
      <c r="A34" s="30"/>
      <c r="B34" s="16"/>
      <c r="C34" s="16"/>
      <c r="D34" s="16"/>
      <c r="E34" s="30"/>
      <c r="F34" s="42"/>
      <c r="G34" s="42"/>
      <c r="H34" s="42"/>
      <c r="I34" s="42"/>
      <c r="J34" s="42"/>
      <c r="K34" s="42"/>
      <c r="L34" s="42"/>
      <c r="M34" s="42"/>
      <c r="N34" s="42"/>
      <c r="O34" s="42"/>
      <c r="P34" s="42"/>
      <c r="Q34" s="42"/>
      <c r="R34" s="42"/>
      <c r="S34" s="30"/>
      <c r="T34" s="30"/>
      <c r="U34" s="30"/>
      <c r="V34" s="30"/>
      <c r="W34" s="30"/>
      <c r="X34" s="30"/>
      <c r="Y34" s="30"/>
      <c r="Z34" s="30"/>
    </row>
    <row r="35" spans="1:26" ht="27.75" customHeight="1">
      <c r="A35" s="30"/>
      <c r="B35" s="16"/>
      <c r="C35" s="16"/>
      <c r="D35" s="16"/>
      <c r="E35" s="30"/>
      <c r="F35" s="42"/>
      <c r="G35" s="42"/>
      <c r="H35" s="42"/>
      <c r="I35" s="42"/>
      <c r="J35" s="42"/>
      <c r="K35" s="42"/>
      <c r="L35" s="42"/>
      <c r="M35" s="42"/>
      <c r="N35" s="42"/>
      <c r="O35" s="42"/>
      <c r="P35" s="42"/>
      <c r="Q35" s="42"/>
      <c r="R35" s="42"/>
      <c r="S35" s="30"/>
      <c r="T35" s="30"/>
      <c r="U35" s="30"/>
      <c r="V35" s="30"/>
      <c r="W35" s="30"/>
      <c r="X35" s="30"/>
      <c r="Y35" s="30"/>
      <c r="Z35" s="30"/>
    </row>
    <row r="36" spans="1:26" ht="27.75" customHeight="1">
      <c r="A36" s="30"/>
      <c r="B36" s="16"/>
      <c r="C36" s="16"/>
      <c r="D36" s="16"/>
      <c r="E36" s="30"/>
      <c r="F36" s="42"/>
      <c r="G36" s="42"/>
      <c r="H36" s="42"/>
      <c r="I36" s="42"/>
      <c r="J36" s="42"/>
      <c r="K36" s="42"/>
      <c r="L36" s="42"/>
      <c r="M36" s="42"/>
      <c r="N36" s="42"/>
      <c r="O36" s="42"/>
      <c r="P36" s="42"/>
      <c r="Q36" s="42"/>
      <c r="R36" s="42"/>
      <c r="S36" s="30"/>
      <c r="T36" s="30"/>
      <c r="U36" s="30"/>
      <c r="V36" s="30"/>
      <c r="W36" s="30"/>
      <c r="X36" s="30"/>
      <c r="Y36" s="30"/>
      <c r="Z36" s="30"/>
    </row>
    <row r="37" spans="1:26" ht="27.75" customHeight="1">
      <c r="A37" s="30"/>
      <c r="B37" s="16"/>
      <c r="C37" s="16"/>
      <c r="D37" s="16"/>
      <c r="E37" s="30"/>
      <c r="F37" s="42"/>
      <c r="G37" s="42"/>
      <c r="H37" s="42"/>
      <c r="I37" s="42"/>
      <c r="J37" s="42"/>
      <c r="K37" s="42"/>
      <c r="L37" s="42"/>
      <c r="M37" s="42"/>
      <c r="N37" s="42"/>
      <c r="O37" s="42"/>
      <c r="P37" s="42"/>
      <c r="Q37" s="42"/>
      <c r="R37" s="42"/>
      <c r="S37" s="30"/>
      <c r="T37" s="30"/>
      <c r="U37" s="30"/>
      <c r="V37" s="30"/>
      <c r="W37" s="30"/>
      <c r="X37" s="30"/>
      <c r="Y37" s="30"/>
      <c r="Z37" s="30"/>
    </row>
    <row r="38" spans="1:26" ht="27.75" customHeight="1">
      <c r="A38" s="30"/>
      <c r="B38" s="16"/>
      <c r="C38" s="16"/>
      <c r="D38" s="16"/>
      <c r="E38" s="30"/>
      <c r="F38" s="42"/>
      <c r="G38" s="42"/>
      <c r="H38" s="42"/>
      <c r="I38" s="42"/>
      <c r="J38" s="42"/>
      <c r="K38" s="42"/>
      <c r="L38" s="42"/>
      <c r="M38" s="42"/>
      <c r="N38" s="42"/>
      <c r="O38" s="42"/>
      <c r="P38" s="42"/>
      <c r="Q38" s="42"/>
      <c r="R38" s="42"/>
      <c r="S38" s="30"/>
      <c r="T38" s="30"/>
      <c r="U38" s="30"/>
      <c r="V38" s="30"/>
      <c r="W38" s="30"/>
      <c r="X38" s="30"/>
      <c r="Y38" s="30"/>
      <c r="Z38" s="30"/>
    </row>
    <row r="39" spans="1:26" ht="57" customHeight="1">
      <c r="A39" s="33" t="s">
        <v>91</v>
      </c>
      <c r="B39" s="16"/>
      <c r="C39" s="16"/>
      <c r="D39" s="16"/>
      <c r="E39" s="33" t="s">
        <v>91</v>
      </c>
      <c r="F39" s="42"/>
      <c r="G39" s="42"/>
      <c r="H39" s="42"/>
      <c r="I39" s="42"/>
      <c r="J39" s="33" t="s">
        <v>91</v>
      </c>
      <c r="K39" s="42"/>
      <c r="L39" s="42"/>
      <c r="M39" s="42"/>
      <c r="N39" s="42"/>
      <c r="O39" s="42"/>
      <c r="P39" s="42"/>
      <c r="Q39" s="42"/>
      <c r="R39" s="42"/>
      <c r="S39" s="30"/>
      <c r="T39" s="30"/>
      <c r="U39" s="30"/>
      <c r="V39" s="30"/>
      <c r="W39" s="30"/>
      <c r="X39" s="30"/>
      <c r="Y39" s="30"/>
      <c r="Z39" s="30"/>
    </row>
    <row r="40" spans="1:26" ht="52.5" customHeight="1">
      <c r="A40" s="265" t="s">
        <v>343</v>
      </c>
      <c r="B40" s="266"/>
      <c r="C40" s="267"/>
      <c r="D40" s="16"/>
      <c r="E40" s="265" t="s">
        <v>344</v>
      </c>
      <c r="F40" s="266"/>
      <c r="G40" s="266"/>
      <c r="H40" s="267"/>
      <c r="I40" s="42"/>
      <c r="J40" s="265" t="s">
        <v>343</v>
      </c>
      <c r="K40" s="266"/>
      <c r="L40" s="266"/>
      <c r="M40" s="266"/>
      <c r="N40" s="267"/>
      <c r="O40" s="42"/>
      <c r="P40" s="42"/>
      <c r="Q40" s="42"/>
      <c r="R40" s="42"/>
      <c r="S40" s="30"/>
      <c r="T40" s="30"/>
      <c r="U40" s="30"/>
      <c r="V40" s="30"/>
      <c r="W40" s="30"/>
      <c r="X40" s="30"/>
      <c r="Y40" s="30"/>
      <c r="Z40" s="30"/>
    </row>
    <row r="41" spans="1:26" ht="34.5" customHeight="1">
      <c r="A41" s="51"/>
      <c r="B41" s="34"/>
      <c r="C41" s="34"/>
      <c r="D41" s="16"/>
      <c r="E41" s="51"/>
      <c r="F41" s="34"/>
      <c r="G41" s="34"/>
      <c r="H41" s="17"/>
      <c r="I41" s="42"/>
      <c r="J41" s="51"/>
      <c r="K41" s="34"/>
      <c r="L41" s="34"/>
      <c r="M41" s="17"/>
      <c r="N41" s="17"/>
      <c r="O41" s="42"/>
      <c r="P41" s="42"/>
      <c r="Q41" s="42"/>
      <c r="R41" s="42"/>
      <c r="S41" s="30"/>
      <c r="T41" s="30"/>
      <c r="U41" s="30"/>
      <c r="V41" s="30"/>
      <c r="W41" s="30"/>
      <c r="X41" s="30"/>
      <c r="Y41" s="30"/>
      <c r="Z41" s="30"/>
    </row>
    <row r="42" spans="1:26" ht="162" customHeight="1">
      <c r="A42" s="268" t="s">
        <v>92</v>
      </c>
      <c r="B42" s="266"/>
      <c r="C42" s="266"/>
      <c r="D42" s="266"/>
      <c r="E42" s="266"/>
      <c r="F42" s="266"/>
      <c r="G42" s="266"/>
      <c r="H42" s="266"/>
      <c r="I42" s="266"/>
      <c r="J42" s="266"/>
      <c r="K42" s="266"/>
      <c r="L42" s="266"/>
      <c r="M42" s="266"/>
      <c r="N42" s="266"/>
      <c r="O42" s="266"/>
      <c r="P42" s="266"/>
      <c r="Q42" s="266"/>
      <c r="R42" s="266"/>
      <c r="S42" s="266"/>
      <c r="T42" s="266"/>
      <c r="U42" s="266"/>
      <c r="V42" s="267"/>
      <c r="W42" s="49"/>
      <c r="X42" s="50"/>
      <c r="Y42" s="50"/>
      <c r="Z42" s="50"/>
    </row>
    <row r="43" spans="1:26" ht="27.75" customHeight="1">
      <c r="A43" s="35" t="s">
        <v>93</v>
      </c>
      <c r="B43" s="36"/>
      <c r="C43" s="36"/>
      <c r="D43" s="36"/>
      <c r="E43" s="45"/>
      <c r="F43" s="37"/>
      <c r="G43" s="37"/>
      <c r="H43" s="37"/>
      <c r="I43" s="37"/>
      <c r="J43" s="37"/>
      <c r="K43" s="37"/>
      <c r="L43" s="37"/>
      <c r="M43" s="37"/>
      <c r="N43" s="37"/>
      <c r="O43" s="37"/>
      <c r="P43" s="37"/>
      <c r="Q43" s="37"/>
      <c r="R43" s="45"/>
      <c r="S43" s="45"/>
      <c r="T43" s="45"/>
      <c r="U43" s="45"/>
      <c r="V43" s="45"/>
      <c r="W43" s="45"/>
      <c r="X43" s="45"/>
      <c r="Y43" s="45"/>
      <c r="Z43" s="45"/>
    </row>
    <row r="44" spans="1:26" ht="27.75" customHeight="1">
      <c r="A44" s="35" t="s">
        <v>88</v>
      </c>
      <c r="B44" s="36"/>
      <c r="C44" s="36"/>
      <c r="D44" s="36"/>
      <c r="E44" s="35" t="s">
        <v>89</v>
      </c>
      <c r="F44" s="45"/>
      <c r="G44" s="45"/>
      <c r="H44" s="45"/>
      <c r="I44" s="45"/>
      <c r="J44" s="45"/>
      <c r="K44" s="35" t="s">
        <v>90</v>
      </c>
      <c r="L44" s="45"/>
      <c r="M44" s="45"/>
      <c r="N44" s="45"/>
      <c r="O44" s="45"/>
      <c r="P44" s="45"/>
      <c r="Q44" s="45"/>
      <c r="R44" s="35"/>
      <c r="S44" s="45"/>
      <c r="T44" s="45"/>
      <c r="U44" s="45"/>
      <c r="V44" s="45"/>
      <c r="W44" s="45"/>
      <c r="X44" s="45"/>
      <c r="Y44" s="45"/>
      <c r="Z44" s="45"/>
    </row>
    <row r="45" spans="1:26" ht="27.75" customHeight="1">
      <c r="A45" s="30"/>
      <c r="B45" s="30"/>
      <c r="C45" s="30"/>
      <c r="D45" s="30"/>
      <c r="E45" s="30"/>
      <c r="F45" s="30"/>
      <c r="G45" s="30"/>
      <c r="H45" s="30"/>
      <c r="I45" s="30"/>
      <c r="J45" s="30"/>
      <c r="K45" s="30"/>
      <c r="L45" s="30"/>
      <c r="M45" s="30"/>
      <c r="N45" s="30"/>
      <c r="O45" s="30"/>
      <c r="P45" s="30"/>
      <c r="Q45" s="30"/>
      <c r="R45" s="30"/>
      <c r="S45" s="30"/>
      <c r="T45" s="30"/>
      <c r="U45" s="30"/>
      <c r="V45" s="30"/>
      <c r="W45" s="30"/>
      <c r="X45" s="30"/>
      <c r="Y45" s="30"/>
      <c r="Z45" s="30"/>
    </row>
    <row r="46" spans="1:26" ht="27.75" customHeight="1">
      <c r="A46" s="30"/>
      <c r="B46" s="30"/>
      <c r="C46" s="30"/>
      <c r="D46" s="30"/>
      <c r="E46" s="30"/>
      <c r="F46" s="30"/>
      <c r="G46" s="30"/>
      <c r="H46" s="30"/>
      <c r="I46" s="30"/>
      <c r="J46" s="30"/>
      <c r="K46" s="30"/>
      <c r="L46" s="30"/>
      <c r="M46" s="30"/>
      <c r="N46" s="30"/>
      <c r="O46" s="30"/>
      <c r="P46" s="30"/>
      <c r="Q46" s="30"/>
      <c r="R46" s="30"/>
      <c r="S46" s="30"/>
      <c r="T46" s="30"/>
      <c r="U46" s="30"/>
      <c r="V46" s="30"/>
      <c r="W46" s="30"/>
      <c r="X46" s="30"/>
      <c r="Y46" s="30"/>
      <c r="Z46" s="30"/>
    </row>
    <row r="47" spans="1:26" ht="27.75" customHeight="1">
      <c r="A47" s="30"/>
      <c r="B47" s="30"/>
      <c r="C47" s="30"/>
      <c r="D47" s="30"/>
      <c r="E47" s="30"/>
      <c r="F47" s="30"/>
      <c r="G47" s="30"/>
      <c r="H47" s="30"/>
      <c r="I47" s="30"/>
      <c r="J47" s="30"/>
      <c r="K47" s="30"/>
      <c r="L47" s="30"/>
      <c r="M47" s="30"/>
      <c r="N47" s="30"/>
      <c r="O47" s="30"/>
      <c r="P47" s="30"/>
      <c r="Q47" s="30"/>
      <c r="R47" s="30"/>
      <c r="S47" s="30"/>
      <c r="T47" s="30"/>
      <c r="U47" s="30"/>
      <c r="V47" s="30"/>
      <c r="W47" s="30"/>
      <c r="X47" s="30"/>
      <c r="Y47" s="30"/>
      <c r="Z47" s="30"/>
    </row>
    <row r="48" spans="1:26" ht="27.75" customHeight="1">
      <c r="A48" s="30"/>
      <c r="B48" s="30"/>
      <c r="C48" s="30"/>
      <c r="D48" s="30"/>
      <c r="E48" s="30"/>
      <c r="F48" s="30"/>
      <c r="G48" s="30"/>
      <c r="H48" s="30"/>
      <c r="I48" s="30"/>
      <c r="J48" s="30"/>
      <c r="K48" s="30"/>
      <c r="L48" s="30"/>
      <c r="M48" s="30"/>
      <c r="N48" s="30"/>
      <c r="O48" s="30"/>
      <c r="P48" s="30"/>
      <c r="Q48" s="30"/>
      <c r="R48" s="30"/>
      <c r="S48" s="30"/>
      <c r="T48" s="30"/>
      <c r="U48" s="30"/>
      <c r="V48" s="30"/>
      <c r="W48" s="30"/>
      <c r="X48" s="30"/>
      <c r="Y48" s="30"/>
      <c r="Z48" s="30"/>
    </row>
    <row r="49" spans="1:26" ht="27.75" customHeight="1">
      <c r="A49" s="30"/>
      <c r="B49" s="30"/>
      <c r="C49" s="30"/>
      <c r="D49" s="30"/>
      <c r="E49" s="30"/>
      <c r="F49" s="30"/>
      <c r="G49" s="30"/>
      <c r="H49" s="30"/>
      <c r="I49" s="30"/>
      <c r="J49" s="30"/>
      <c r="K49" s="30"/>
      <c r="L49" s="30"/>
      <c r="M49" s="30"/>
      <c r="N49" s="30"/>
      <c r="O49" s="30"/>
      <c r="P49" s="30"/>
      <c r="Q49" s="30"/>
      <c r="R49" s="30"/>
      <c r="S49" s="30"/>
      <c r="T49" s="30"/>
      <c r="U49" s="30"/>
      <c r="V49" s="30"/>
      <c r="W49" s="30"/>
      <c r="X49" s="30"/>
      <c r="Y49" s="30"/>
      <c r="Z49" s="30"/>
    </row>
    <row r="50" spans="1:26" ht="27.75" customHeight="1">
      <c r="A50" s="30"/>
      <c r="B50" s="30"/>
      <c r="C50" s="30"/>
      <c r="D50" s="30"/>
      <c r="E50" s="30"/>
      <c r="F50" s="30"/>
      <c r="G50" s="30"/>
      <c r="H50" s="30"/>
      <c r="I50" s="30"/>
      <c r="J50" s="30"/>
      <c r="K50" s="30"/>
      <c r="L50" s="30"/>
      <c r="M50" s="30"/>
      <c r="N50" s="30"/>
      <c r="O50" s="30"/>
      <c r="P50" s="30"/>
      <c r="Q50" s="30"/>
      <c r="R50" s="30"/>
      <c r="S50" s="30"/>
      <c r="T50" s="30"/>
      <c r="U50" s="30"/>
      <c r="V50" s="30"/>
      <c r="W50" s="30"/>
      <c r="X50" s="30"/>
      <c r="Y50" s="30"/>
      <c r="Z50" s="30"/>
    </row>
    <row r="51" spans="1:26" ht="27.75" customHeight="1">
      <c r="A51" s="30"/>
      <c r="B51" s="30"/>
      <c r="C51" s="30"/>
      <c r="D51" s="30"/>
      <c r="E51" s="30"/>
      <c r="F51" s="30"/>
      <c r="G51" s="30"/>
      <c r="H51" s="30"/>
      <c r="I51" s="30"/>
      <c r="J51" s="30"/>
      <c r="K51" s="30"/>
      <c r="L51" s="30"/>
      <c r="M51" s="30"/>
      <c r="N51" s="30"/>
      <c r="O51" s="30"/>
      <c r="P51" s="30"/>
      <c r="Q51" s="30"/>
      <c r="R51" s="30"/>
      <c r="S51" s="30"/>
      <c r="T51" s="30"/>
      <c r="U51" s="30"/>
      <c r="V51" s="30"/>
      <c r="W51" s="30"/>
      <c r="X51" s="30"/>
      <c r="Y51" s="30"/>
      <c r="Z51" s="30"/>
    </row>
    <row r="52" spans="1:26" ht="27.75" customHeight="1">
      <c r="A52" s="30"/>
      <c r="B52" s="30"/>
      <c r="C52" s="30"/>
      <c r="D52" s="30"/>
      <c r="E52" s="30"/>
      <c r="F52" s="30"/>
      <c r="G52" s="30"/>
      <c r="H52" s="30"/>
      <c r="I52" s="30"/>
      <c r="J52" s="30"/>
      <c r="K52" s="30"/>
      <c r="L52" s="30"/>
      <c r="M52" s="30"/>
      <c r="N52" s="30"/>
      <c r="O52" s="30"/>
      <c r="P52" s="30"/>
      <c r="Q52" s="30"/>
      <c r="R52" s="30"/>
      <c r="S52" s="30"/>
      <c r="T52" s="30"/>
      <c r="U52" s="30"/>
      <c r="V52" s="30"/>
      <c r="W52" s="30"/>
      <c r="X52" s="30"/>
      <c r="Y52" s="30"/>
      <c r="Z52" s="30"/>
    </row>
    <row r="53" spans="1:26" ht="27.75" customHeight="1">
      <c r="A53" s="30"/>
      <c r="B53" s="30"/>
      <c r="C53" s="30"/>
      <c r="D53" s="30"/>
      <c r="E53" s="30"/>
      <c r="F53" s="30"/>
      <c r="G53" s="30"/>
      <c r="H53" s="30"/>
      <c r="I53" s="30"/>
      <c r="J53" s="30"/>
      <c r="K53" s="30"/>
      <c r="L53" s="30"/>
      <c r="M53" s="30"/>
      <c r="N53" s="30"/>
      <c r="O53" s="30"/>
      <c r="P53" s="30"/>
      <c r="Q53" s="30"/>
      <c r="R53" s="30"/>
      <c r="S53" s="30"/>
      <c r="T53" s="30"/>
      <c r="U53" s="30"/>
      <c r="V53" s="30"/>
      <c r="W53" s="30"/>
      <c r="X53" s="30"/>
      <c r="Y53" s="30"/>
      <c r="Z53" s="30"/>
    </row>
    <row r="54" spans="1:26" ht="27.75" customHeight="1">
      <c r="A54" s="30"/>
      <c r="B54" s="30"/>
      <c r="C54" s="30"/>
      <c r="D54" s="30"/>
      <c r="E54" s="30"/>
      <c r="F54" s="30"/>
      <c r="G54" s="30"/>
      <c r="H54" s="30"/>
      <c r="I54" s="30"/>
      <c r="J54" s="30"/>
      <c r="K54" s="30"/>
      <c r="L54" s="30"/>
      <c r="M54" s="30"/>
      <c r="N54" s="30"/>
      <c r="O54" s="30"/>
      <c r="P54" s="30"/>
      <c r="Q54" s="30"/>
      <c r="R54" s="30"/>
      <c r="S54" s="30"/>
      <c r="T54" s="30"/>
      <c r="U54" s="30"/>
      <c r="V54" s="30"/>
      <c r="W54" s="30"/>
      <c r="X54" s="30"/>
      <c r="Y54" s="30"/>
      <c r="Z54" s="30"/>
    </row>
    <row r="55" spans="1:26" ht="27.75" customHeight="1">
      <c r="A55" s="30"/>
      <c r="B55" s="30"/>
      <c r="C55" s="30"/>
      <c r="D55" s="30"/>
      <c r="E55" s="30"/>
      <c r="F55" s="30"/>
      <c r="G55" s="30"/>
      <c r="H55" s="30"/>
      <c r="I55" s="30"/>
      <c r="J55" s="30"/>
      <c r="K55" s="30"/>
      <c r="L55" s="30"/>
      <c r="M55" s="30"/>
      <c r="N55" s="30"/>
      <c r="O55" s="30"/>
      <c r="P55" s="30"/>
      <c r="Q55" s="30"/>
      <c r="R55" s="30"/>
      <c r="S55" s="30"/>
      <c r="T55" s="30"/>
      <c r="U55" s="30"/>
      <c r="V55" s="30"/>
      <c r="W55" s="30"/>
      <c r="X55" s="30"/>
      <c r="Y55" s="30"/>
      <c r="Z55" s="30"/>
    </row>
    <row r="56" spans="1:26" ht="27.75" customHeight="1">
      <c r="A56" s="33" t="s">
        <v>91</v>
      </c>
      <c r="B56" s="16"/>
      <c r="C56" s="16"/>
      <c r="D56" s="16"/>
      <c r="E56" s="33" t="s">
        <v>91</v>
      </c>
      <c r="F56" s="42"/>
      <c r="G56" s="42"/>
      <c r="H56" s="42"/>
      <c r="I56" s="42"/>
      <c r="J56" s="33" t="s">
        <v>91</v>
      </c>
      <c r="K56" s="42"/>
      <c r="L56" s="42"/>
      <c r="M56" s="42"/>
      <c r="N56" s="42"/>
      <c r="O56" s="42"/>
      <c r="P56" s="42"/>
      <c r="Q56" s="42"/>
      <c r="R56" s="42"/>
      <c r="S56" s="30"/>
      <c r="T56" s="30"/>
      <c r="U56" s="30"/>
      <c r="V56" s="30"/>
      <c r="W56" s="30"/>
      <c r="X56" s="30"/>
      <c r="Y56" s="30"/>
      <c r="Z56" s="30"/>
    </row>
    <row r="57" spans="1:26" ht="75" customHeight="1">
      <c r="A57" s="265" t="s">
        <v>252</v>
      </c>
      <c r="B57" s="266"/>
      <c r="C57" s="267"/>
      <c r="D57" s="16"/>
      <c r="E57" s="265" t="s">
        <v>253</v>
      </c>
      <c r="F57" s="266"/>
      <c r="G57" s="266"/>
      <c r="H57" s="267"/>
      <c r="I57" s="42"/>
      <c r="J57" s="265" t="s">
        <v>252</v>
      </c>
      <c r="K57" s="266"/>
      <c r="L57" s="266"/>
      <c r="M57" s="266"/>
      <c r="N57" s="267"/>
      <c r="O57" s="42"/>
      <c r="P57" s="42"/>
      <c r="Q57" s="42"/>
      <c r="R57" s="42"/>
      <c r="S57" s="30"/>
      <c r="T57" s="30"/>
      <c r="U57" s="30"/>
      <c r="V57" s="30"/>
      <c r="W57" s="30"/>
      <c r="X57" s="30"/>
      <c r="Y57" s="30"/>
      <c r="Z57" s="30"/>
    </row>
    <row r="58" spans="1:26" ht="27.75" customHeight="1">
      <c r="A58" s="30"/>
      <c r="B58" s="30"/>
      <c r="C58" s="30"/>
      <c r="D58" s="30"/>
      <c r="E58" s="30"/>
      <c r="F58" s="30"/>
      <c r="G58" s="30"/>
      <c r="H58" s="30"/>
      <c r="I58" s="30"/>
      <c r="J58" s="30"/>
      <c r="K58" s="30"/>
      <c r="L58" s="30"/>
      <c r="M58" s="30"/>
      <c r="N58" s="30"/>
      <c r="O58" s="30"/>
      <c r="P58" s="30"/>
      <c r="Q58" s="30"/>
      <c r="R58" s="30"/>
      <c r="S58" s="30"/>
      <c r="T58" s="30"/>
      <c r="U58" s="30"/>
      <c r="V58" s="30"/>
      <c r="W58" s="30"/>
      <c r="X58" s="30"/>
      <c r="Y58" s="30"/>
      <c r="Z58" s="30"/>
    </row>
    <row r="59" spans="1:26" ht="27.75" customHeight="1">
      <c r="A59" s="30"/>
      <c r="B59" s="30"/>
      <c r="C59" s="30"/>
      <c r="D59" s="30"/>
      <c r="E59" s="30"/>
      <c r="F59" s="30"/>
      <c r="G59" s="30"/>
      <c r="H59" s="30"/>
      <c r="I59" s="30"/>
      <c r="J59" s="30"/>
      <c r="K59" s="30"/>
      <c r="L59" s="30"/>
      <c r="M59" s="30"/>
      <c r="N59" s="30"/>
      <c r="O59" s="30"/>
      <c r="P59" s="30"/>
      <c r="Q59" s="30"/>
      <c r="R59" s="30"/>
      <c r="S59" s="30"/>
      <c r="T59" s="30"/>
      <c r="U59" s="30"/>
      <c r="V59" s="30"/>
      <c r="W59" s="30"/>
      <c r="X59" s="30"/>
      <c r="Y59" s="30"/>
      <c r="Z59" s="30"/>
    </row>
    <row r="60" spans="1:26" ht="27.75" customHeight="1">
      <c r="A60" s="30"/>
      <c r="B60" s="30"/>
      <c r="C60" s="30"/>
      <c r="D60" s="30"/>
      <c r="E60" s="30"/>
      <c r="F60" s="30"/>
      <c r="G60" s="30"/>
      <c r="H60" s="30"/>
      <c r="I60" s="30"/>
      <c r="J60" s="30"/>
      <c r="K60" s="30"/>
      <c r="L60" s="30"/>
      <c r="M60" s="30"/>
      <c r="N60" s="30"/>
      <c r="O60" s="30"/>
      <c r="P60" s="30"/>
      <c r="Q60" s="30"/>
      <c r="R60" s="30"/>
      <c r="S60" s="30"/>
      <c r="T60" s="30"/>
      <c r="U60" s="30"/>
      <c r="V60" s="30"/>
      <c r="W60" s="30"/>
      <c r="X60" s="30"/>
      <c r="Y60" s="30"/>
      <c r="Z60" s="30"/>
    </row>
    <row r="61" spans="1:26" ht="27.75" customHeight="1">
      <c r="A61" s="30"/>
      <c r="B61" s="30"/>
      <c r="C61" s="30"/>
      <c r="D61" s="30"/>
      <c r="E61" s="30"/>
      <c r="F61" s="30"/>
      <c r="G61" s="30"/>
      <c r="H61" s="30"/>
      <c r="I61" s="30"/>
      <c r="J61" s="30"/>
      <c r="K61" s="30"/>
      <c r="L61" s="30"/>
      <c r="M61" s="30"/>
      <c r="N61" s="30"/>
      <c r="O61" s="30"/>
      <c r="P61" s="30"/>
      <c r="Q61" s="30"/>
      <c r="R61" s="30"/>
      <c r="S61" s="30"/>
      <c r="T61" s="30"/>
      <c r="U61" s="30"/>
      <c r="V61" s="30"/>
      <c r="W61" s="30"/>
      <c r="X61" s="30"/>
      <c r="Y61" s="30"/>
      <c r="Z61" s="30"/>
    </row>
    <row r="62" spans="1:26" ht="27.75" customHeight="1">
      <c r="A62" s="30"/>
      <c r="B62" s="30"/>
      <c r="C62" s="30"/>
      <c r="D62" s="30"/>
      <c r="E62" s="30"/>
      <c r="F62" s="30"/>
      <c r="G62" s="30"/>
      <c r="H62" s="30"/>
      <c r="I62" s="30"/>
      <c r="J62" s="30"/>
      <c r="K62" s="30"/>
      <c r="L62" s="30"/>
      <c r="M62" s="30"/>
      <c r="N62" s="30"/>
      <c r="O62" s="30"/>
      <c r="P62" s="30"/>
      <c r="Q62" s="30"/>
      <c r="R62" s="30"/>
      <c r="S62" s="30"/>
      <c r="T62" s="30"/>
      <c r="U62" s="30"/>
      <c r="V62" s="30"/>
      <c r="W62" s="30"/>
      <c r="X62" s="30"/>
      <c r="Y62" s="30"/>
      <c r="Z62" s="30"/>
    </row>
    <row r="63" spans="1:26" ht="27.75" customHeight="1">
      <c r="A63" s="30"/>
      <c r="B63" s="30"/>
      <c r="C63" s="30"/>
      <c r="D63" s="30"/>
      <c r="E63" s="30"/>
      <c r="F63" s="30"/>
      <c r="G63" s="30"/>
      <c r="H63" s="30"/>
      <c r="I63" s="30"/>
      <c r="J63" s="30"/>
      <c r="K63" s="30"/>
      <c r="L63" s="30"/>
      <c r="M63" s="30"/>
      <c r="N63" s="30"/>
      <c r="O63" s="30"/>
      <c r="P63" s="30"/>
      <c r="Q63" s="30"/>
      <c r="R63" s="30"/>
      <c r="S63" s="30"/>
      <c r="T63" s="30"/>
      <c r="U63" s="30"/>
      <c r="V63" s="30"/>
      <c r="W63" s="30"/>
      <c r="X63" s="30"/>
      <c r="Y63" s="30"/>
      <c r="Z63" s="30"/>
    </row>
    <row r="64" spans="1:26" ht="27.75" customHeight="1">
      <c r="A64" s="30"/>
      <c r="B64" s="30"/>
      <c r="C64" s="30"/>
      <c r="D64" s="30"/>
      <c r="E64" s="30"/>
      <c r="F64" s="30"/>
      <c r="G64" s="30"/>
      <c r="H64" s="30"/>
      <c r="I64" s="30"/>
      <c r="J64" s="30"/>
      <c r="K64" s="30"/>
      <c r="L64" s="30"/>
      <c r="M64" s="30"/>
      <c r="N64" s="30"/>
      <c r="O64" s="30"/>
      <c r="P64" s="30"/>
      <c r="Q64" s="30"/>
      <c r="R64" s="30"/>
      <c r="S64" s="30"/>
      <c r="T64" s="30"/>
      <c r="U64" s="30"/>
      <c r="V64" s="30"/>
      <c r="W64" s="30"/>
      <c r="X64" s="30"/>
      <c r="Y64" s="30"/>
      <c r="Z64" s="30"/>
    </row>
    <row r="65" spans="1:26" ht="27.75" customHeight="1">
      <c r="A65" s="30"/>
      <c r="B65" s="30"/>
      <c r="C65" s="30"/>
      <c r="D65" s="30"/>
      <c r="E65" s="30"/>
      <c r="F65" s="30"/>
      <c r="G65" s="30"/>
      <c r="H65" s="30"/>
      <c r="I65" s="30"/>
      <c r="J65" s="30"/>
      <c r="K65" s="30"/>
      <c r="L65" s="30"/>
      <c r="M65" s="30"/>
      <c r="N65" s="30"/>
      <c r="O65" s="30"/>
      <c r="P65" s="30"/>
      <c r="Q65" s="30"/>
      <c r="R65" s="30"/>
      <c r="S65" s="30"/>
      <c r="T65" s="30"/>
      <c r="U65" s="30"/>
      <c r="V65" s="30"/>
      <c r="W65" s="30"/>
      <c r="X65" s="30"/>
      <c r="Y65" s="30"/>
      <c r="Z65" s="30"/>
    </row>
    <row r="66" spans="1:26" ht="27.75" customHeight="1">
      <c r="A66" s="30"/>
      <c r="B66" s="30"/>
      <c r="C66" s="30"/>
      <c r="D66" s="30"/>
      <c r="E66" s="30"/>
      <c r="F66" s="30"/>
      <c r="G66" s="30"/>
      <c r="H66" s="30"/>
      <c r="I66" s="30"/>
      <c r="J66" s="30"/>
      <c r="K66" s="30"/>
      <c r="L66" s="30"/>
      <c r="M66" s="30"/>
      <c r="N66" s="30"/>
      <c r="O66" s="30"/>
      <c r="P66" s="30"/>
      <c r="Q66" s="30"/>
      <c r="R66" s="30"/>
      <c r="S66" s="30"/>
      <c r="T66" s="30"/>
      <c r="U66" s="30"/>
      <c r="V66" s="30"/>
      <c r="W66" s="30"/>
      <c r="X66" s="30"/>
      <c r="Y66" s="30"/>
      <c r="Z66" s="30"/>
    </row>
    <row r="67" spans="1:26" ht="27.75" customHeight="1">
      <c r="A67" s="30"/>
      <c r="B67" s="30"/>
      <c r="C67" s="30"/>
      <c r="D67" s="30"/>
      <c r="E67" s="30"/>
      <c r="F67" s="30"/>
      <c r="G67" s="30"/>
      <c r="H67" s="30"/>
      <c r="I67" s="30"/>
      <c r="J67" s="30"/>
      <c r="K67" s="30"/>
      <c r="L67" s="30"/>
      <c r="M67" s="30"/>
      <c r="N67" s="30"/>
      <c r="O67" s="30"/>
      <c r="P67" s="30"/>
      <c r="Q67" s="30"/>
      <c r="R67" s="30"/>
      <c r="S67" s="30"/>
      <c r="T67" s="30"/>
      <c r="U67" s="30"/>
      <c r="V67" s="30"/>
      <c r="W67" s="30"/>
      <c r="X67" s="30"/>
      <c r="Y67" s="30"/>
      <c r="Z67" s="30"/>
    </row>
    <row r="68" spans="1:26" ht="27.75" customHeight="1">
      <c r="A68" s="30"/>
      <c r="B68" s="30"/>
      <c r="C68" s="30"/>
      <c r="D68" s="30"/>
      <c r="E68" s="30"/>
      <c r="F68" s="30"/>
      <c r="G68" s="30"/>
      <c r="H68" s="30"/>
      <c r="I68" s="30"/>
      <c r="J68" s="30"/>
      <c r="K68" s="30"/>
      <c r="L68" s="30"/>
      <c r="M68" s="30"/>
      <c r="N68" s="30"/>
      <c r="O68" s="30"/>
      <c r="P68" s="30"/>
      <c r="Q68" s="30"/>
      <c r="R68" s="30"/>
      <c r="S68" s="30"/>
      <c r="T68" s="30"/>
      <c r="U68" s="30"/>
      <c r="V68" s="30"/>
      <c r="W68" s="30"/>
      <c r="X68" s="30"/>
      <c r="Y68" s="30"/>
      <c r="Z68" s="30"/>
    </row>
    <row r="69" spans="1:26" ht="27.75" customHeight="1">
      <c r="A69" s="30"/>
      <c r="B69" s="30"/>
      <c r="C69" s="30"/>
      <c r="D69" s="30"/>
      <c r="E69" s="30"/>
      <c r="F69" s="30"/>
      <c r="G69" s="30"/>
      <c r="H69" s="30"/>
      <c r="I69" s="30"/>
      <c r="J69" s="30"/>
      <c r="K69" s="30"/>
      <c r="L69" s="30"/>
      <c r="M69" s="30"/>
      <c r="N69" s="30"/>
      <c r="O69" s="30"/>
      <c r="P69" s="30"/>
      <c r="Q69" s="30"/>
      <c r="R69" s="30"/>
      <c r="S69" s="30"/>
      <c r="T69" s="30"/>
      <c r="U69" s="30"/>
      <c r="V69" s="30"/>
      <c r="W69" s="30"/>
      <c r="X69" s="30"/>
      <c r="Y69" s="30"/>
      <c r="Z69" s="30"/>
    </row>
    <row r="70" spans="1:26" ht="27.75" customHeight="1">
      <c r="A70" s="30"/>
      <c r="B70" s="30"/>
      <c r="C70" s="30"/>
      <c r="D70" s="30"/>
      <c r="E70" s="30"/>
      <c r="F70" s="30"/>
      <c r="G70" s="30"/>
      <c r="H70" s="30"/>
      <c r="I70" s="30"/>
      <c r="J70" s="30"/>
      <c r="K70" s="30"/>
      <c r="L70" s="30"/>
      <c r="M70" s="30"/>
      <c r="N70" s="30"/>
      <c r="O70" s="30"/>
      <c r="P70" s="30"/>
      <c r="Q70" s="30"/>
      <c r="R70" s="30"/>
      <c r="S70" s="30"/>
      <c r="T70" s="30"/>
      <c r="U70" s="30"/>
      <c r="V70" s="30"/>
      <c r="W70" s="30"/>
      <c r="X70" s="30"/>
      <c r="Y70" s="30"/>
      <c r="Z70" s="30"/>
    </row>
    <row r="71" spans="1:26" ht="27.75" customHeight="1">
      <c r="A71" s="30"/>
      <c r="B71" s="30"/>
      <c r="C71" s="30"/>
      <c r="D71" s="30"/>
      <c r="E71" s="30"/>
      <c r="F71" s="30"/>
      <c r="G71" s="30"/>
      <c r="H71" s="30"/>
      <c r="I71" s="30"/>
      <c r="J71" s="30"/>
      <c r="K71" s="30"/>
      <c r="L71" s="30"/>
      <c r="M71" s="30"/>
      <c r="N71" s="30"/>
      <c r="O71" s="30"/>
      <c r="P71" s="30"/>
      <c r="Q71" s="30"/>
      <c r="R71" s="30"/>
      <c r="S71" s="30"/>
      <c r="T71" s="30"/>
      <c r="U71" s="30"/>
      <c r="V71" s="30"/>
      <c r="W71" s="30"/>
      <c r="X71" s="30"/>
      <c r="Y71" s="30"/>
      <c r="Z71" s="30"/>
    </row>
    <row r="72" spans="1:26" ht="27.75" customHeight="1">
      <c r="A72" s="30"/>
      <c r="B72" s="30"/>
      <c r="C72" s="30"/>
      <c r="D72" s="30"/>
      <c r="E72" s="30"/>
      <c r="F72" s="30"/>
      <c r="G72" s="30"/>
      <c r="H72" s="30"/>
      <c r="I72" s="30"/>
      <c r="J72" s="30"/>
      <c r="K72" s="30"/>
      <c r="L72" s="30"/>
      <c r="M72" s="30"/>
      <c r="N72" s="30"/>
      <c r="O72" s="30"/>
      <c r="P72" s="30"/>
      <c r="Q72" s="30"/>
      <c r="R72" s="30"/>
      <c r="S72" s="30"/>
      <c r="T72" s="30"/>
      <c r="U72" s="30"/>
      <c r="V72" s="30"/>
      <c r="W72" s="30"/>
      <c r="X72" s="30"/>
      <c r="Y72" s="30"/>
      <c r="Z72" s="30"/>
    </row>
    <row r="73" spans="1:26" ht="27.75" customHeight="1">
      <c r="A73" s="30"/>
      <c r="B73" s="30"/>
      <c r="C73" s="30"/>
      <c r="D73" s="30"/>
      <c r="E73" s="30"/>
      <c r="F73" s="30"/>
      <c r="G73" s="30"/>
      <c r="H73" s="30"/>
      <c r="I73" s="30"/>
      <c r="J73" s="30"/>
      <c r="K73" s="30"/>
      <c r="L73" s="30"/>
      <c r="M73" s="30"/>
      <c r="N73" s="30"/>
      <c r="O73" s="30"/>
      <c r="P73" s="30"/>
      <c r="Q73" s="30"/>
      <c r="R73" s="30"/>
      <c r="S73" s="30"/>
      <c r="T73" s="30"/>
      <c r="U73" s="30"/>
      <c r="V73" s="30"/>
      <c r="W73" s="30"/>
      <c r="X73" s="30"/>
      <c r="Y73" s="30"/>
      <c r="Z73" s="30"/>
    </row>
    <row r="74" spans="1:26" ht="27.75" customHeight="1">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row>
    <row r="75" spans="1:26" ht="27.75" customHeight="1">
      <c r="A75" s="30"/>
      <c r="B75" s="30"/>
      <c r="C75" s="30"/>
      <c r="D75" s="30"/>
      <c r="E75" s="30"/>
      <c r="F75" s="30"/>
      <c r="G75" s="30"/>
      <c r="H75" s="30"/>
      <c r="I75" s="30"/>
      <c r="J75" s="30"/>
      <c r="K75" s="30"/>
      <c r="L75" s="30"/>
      <c r="M75" s="30"/>
      <c r="N75" s="30"/>
      <c r="O75" s="30"/>
      <c r="P75" s="30"/>
      <c r="Q75" s="30"/>
      <c r="R75" s="30"/>
      <c r="S75" s="30"/>
      <c r="T75" s="30"/>
      <c r="U75" s="30"/>
      <c r="V75" s="30"/>
      <c r="W75" s="30"/>
      <c r="X75" s="30"/>
      <c r="Y75" s="30"/>
      <c r="Z75" s="30"/>
    </row>
    <row r="76" spans="1:26" ht="27.75" customHeight="1">
      <c r="A76" s="30"/>
      <c r="B76" s="30"/>
      <c r="C76" s="30"/>
      <c r="D76" s="30"/>
      <c r="E76" s="30"/>
      <c r="F76" s="30"/>
      <c r="G76" s="30"/>
      <c r="H76" s="30"/>
      <c r="I76" s="30"/>
      <c r="J76" s="30"/>
      <c r="K76" s="30"/>
      <c r="L76" s="30"/>
      <c r="M76" s="30"/>
      <c r="N76" s="30"/>
      <c r="O76" s="30"/>
      <c r="P76" s="30"/>
      <c r="Q76" s="30"/>
      <c r="R76" s="30"/>
      <c r="S76" s="30"/>
      <c r="T76" s="30"/>
      <c r="U76" s="30"/>
      <c r="V76" s="30"/>
      <c r="W76" s="30"/>
      <c r="X76" s="30"/>
      <c r="Y76" s="30"/>
      <c r="Z76" s="30"/>
    </row>
    <row r="77" spans="1:26" ht="27.75" customHeight="1">
      <c r="A77" s="30"/>
      <c r="B77" s="30"/>
      <c r="C77" s="30"/>
      <c r="D77" s="30"/>
      <c r="E77" s="30"/>
      <c r="F77" s="30"/>
      <c r="G77" s="30"/>
      <c r="H77" s="30"/>
      <c r="I77" s="30"/>
      <c r="J77" s="30"/>
      <c r="K77" s="30"/>
      <c r="L77" s="30"/>
      <c r="M77" s="30"/>
      <c r="N77" s="30"/>
      <c r="O77" s="30"/>
      <c r="P77" s="30"/>
      <c r="Q77" s="30"/>
      <c r="R77" s="30"/>
      <c r="S77" s="30"/>
      <c r="T77" s="30"/>
      <c r="U77" s="30"/>
      <c r="V77" s="30"/>
      <c r="W77" s="30"/>
      <c r="X77" s="30"/>
      <c r="Y77" s="30"/>
      <c r="Z77" s="30"/>
    </row>
    <row r="78" spans="1:26" ht="27.75" customHeight="1">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row>
    <row r="79" spans="1:26" ht="27.75" customHeight="1">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row>
    <row r="80" spans="1:26" ht="27.75" customHeight="1">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row>
    <row r="81" spans="1:26" ht="27.75" customHeight="1">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row>
    <row r="82" spans="1:26" ht="27.75" customHeight="1">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row>
    <row r="83" spans="1:26" ht="27.75" customHeight="1">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row>
    <row r="84" spans="1:26" ht="27.75" customHeight="1">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row>
    <row r="85" spans="1:26" ht="27.75" customHeight="1">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row>
    <row r="86" spans="1:26" ht="27.75" customHeight="1">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row>
    <row r="87" spans="1:26" ht="27.75" customHeight="1">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row>
    <row r="88" spans="1:26" ht="27.75" customHeight="1">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row>
    <row r="89" spans="1:26" ht="27.75" customHeight="1">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row>
    <row r="90" spans="1:26" ht="27.75" customHeight="1">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row>
    <row r="91" spans="1:26" ht="27.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row>
    <row r="92" spans="1:26" ht="27.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row>
    <row r="93" spans="1:26" ht="27.75" customHeight="1">
      <c r="A93" s="30"/>
      <c r="B93" s="41" t="s">
        <v>79</v>
      </c>
      <c r="C93" s="158">
        <v>86.391757235371969</v>
      </c>
      <c r="D93" s="158">
        <v>86.829490475868141</v>
      </c>
      <c r="E93" s="158">
        <v>81.49989122823844</v>
      </c>
      <c r="F93" s="158">
        <v>72.569232168710826</v>
      </c>
      <c r="G93" s="158">
        <v>71.259354341223244</v>
      </c>
      <c r="H93" s="158">
        <v>72.156510799663252</v>
      </c>
      <c r="I93" s="158">
        <v>76.602720430107496</v>
      </c>
      <c r="J93" s="158">
        <v>74.932540098566292</v>
      </c>
      <c r="K93" s="158">
        <v>74.066319823232305</v>
      </c>
      <c r="L93" s="158">
        <v>75.093148943932377</v>
      </c>
      <c r="M93" s="158">
        <v>73.700956254509322</v>
      </c>
      <c r="N93" s="158">
        <v>74.376656830400748</v>
      </c>
      <c r="O93" s="30"/>
      <c r="P93" s="30"/>
      <c r="Q93" s="30"/>
      <c r="R93" s="30"/>
      <c r="S93" s="30"/>
      <c r="T93" s="30"/>
      <c r="U93" s="30"/>
      <c r="V93" s="30"/>
      <c r="W93" s="30"/>
      <c r="X93" s="30"/>
      <c r="Y93" s="30"/>
      <c r="Z93" s="30"/>
    </row>
    <row r="94" spans="1:26" ht="27.75" customHeight="1">
      <c r="A94" s="30"/>
      <c r="B94" s="41" t="s">
        <v>80</v>
      </c>
      <c r="C94" s="159">
        <v>2298.1901589653967</v>
      </c>
      <c r="D94" s="159">
        <v>2406.0918962111036</v>
      </c>
      <c r="E94" s="159">
        <v>2127.8145432709766</v>
      </c>
      <c r="F94" s="159">
        <v>2185.7997542263706</v>
      </c>
      <c r="G94" s="159">
        <v>2145.7837188661065</v>
      </c>
      <c r="H94" s="159">
        <v>2229.7496611442612</v>
      </c>
      <c r="I94" s="159">
        <v>2283.0502472527673</v>
      </c>
      <c r="J94" s="159">
        <v>2201.0592458815067</v>
      </c>
      <c r="K94" s="159">
        <v>2153.3431850899528</v>
      </c>
      <c r="L94" s="159">
        <v>2098.9913812617792</v>
      </c>
      <c r="M94" s="159">
        <v>2200.9293289926659</v>
      </c>
      <c r="N94" s="159">
        <v>2312.1995397611418</v>
      </c>
      <c r="O94" s="30"/>
      <c r="P94" s="30"/>
      <c r="Q94" s="30"/>
      <c r="R94" s="30"/>
      <c r="S94" s="30"/>
      <c r="T94" s="30"/>
      <c r="U94" s="30"/>
      <c r="V94" s="30"/>
      <c r="W94" s="30"/>
      <c r="X94" s="30"/>
      <c r="Y94" s="30"/>
      <c r="Z94" s="30"/>
    </row>
    <row r="95" spans="1:26" ht="27.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row>
    <row r="96" spans="1:26" ht="27.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row>
    <row r="97" spans="1:26" ht="27.75" customHeight="1">
      <c r="A97" s="30"/>
      <c r="B97" s="166" t="str" cm="1">
        <f t="array" ref="B97:C109">TRANSPOSE(B93:N94)</f>
        <v>Avg. Water Market Balancing Price (WMBP)</v>
      </c>
      <c r="C97" s="166" t="str">
        <v>Avg. Quantity of Soft + Hard Water</v>
      </c>
      <c r="D97" s="30"/>
      <c r="E97" s="162" t="s">
        <v>248</v>
      </c>
      <c r="F97" s="162" t="s">
        <v>247</v>
      </c>
      <c r="G97" s="162" t="s">
        <v>249</v>
      </c>
      <c r="H97" s="162" t="s">
        <v>250</v>
      </c>
      <c r="I97" s="162" t="s">
        <v>251</v>
      </c>
      <c r="J97" s="162" t="s">
        <v>249</v>
      </c>
      <c r="K97" s="162" t="s">
        <v>250</v>
      </c>
      <c r="L97" s="162" t="s">
        <v>251</v>
      </c>
      <c r="M97" s="30"/>
      <c r="N97" s="30"/>
      <c r="O97" s="30"/>
      <c r="P97" s="30"/>
      <c r="Q97" s="30"/>
      <c r="R97" s="30"/>
      <c r="S97" s="30"/>
      <c r="T97" s="30"/>
      <c r="U97" s="30"/>
      <c r="V97" s="30"/>
      <c r="W97" s="30"/>
      <c r="X97" s="30"/>
      <c r="Y97" s="30"/>
      <c r="Z97" s="30"/>
    </row>
    <row r="98" spans="1:26" ht="27.75" customHeight="1">
      <c r="A98" s="30"/>
      <c r="B98" s="30">
        <v>86.391757235371969</v>
      </c>
      <c r="C98" s="30">
        <v>2298.1901589653967</v>
      </c>
      <c r="D98" s="30"/>
      <c r="E98" s="29">
        <v>86.391757235371969</v>
      </c>
      <c r="F98" s="28">
        <v>2298.1901589653967</v>
      </c>
      <c r="G98" s="28">
        <f t="shared" ref="G98:G109" si="0">((F99-F98)/F98)*100</f>
        <v>4.6950743751458042</v>
      </c>
      <c r="H98" s="28">
        <f t="shared" ref="H98:H109" si="1">((E99-E98)/E98)*100</f>
        <v>0.50668403387556971</v>
      </c>
      <c r="I98" s="28">
        <f t="shared" ref="I98:I109" si="2">G98/H98</f>
        <v>9.266276537734381</v>
      </c>
      <c r="J98" s="165">
        <f>(F99-F98)/((F99+F98)/2)</f>
        <v>4.5873838337126917E-2</v>
      </c>
      <c r="K98" s="164">
        <f>(E99-E98)/((E99+E98)/2)</f>
        <v>5.0540363411522536E-3</v>
      </c>
      <c r="L98" s="28">
        <f>J98/K98</f>
        <v>9.0766736209633763</v>
      </c>
      <c r="M98" s="30"/>
      <c r="N98" s="163"/>
      <c r="O98" s="30"/>
      <c r="P98" s="164"/>
      <c r="Q98" s="30"/>
      <c r="R98" s="30"/>
      <c r="S98" s="30"/>
      <c r="T98" s="30"/>
      <c r="U98" s="30"/>
      <c r="V98" s="30"/>
      <c r="W98" s="30"/>
      <c r="X98" s="30"/>
      <c r="Y98" s="30"/>
      <c r="Z98" s="30"/>
    </row>
    <row r="99" spans="1:26" ht="27.75" customHeight="1">
      <c r="A99" s="30"/>
      <c r="B99" s="30">
        <v>86.829490475868141</v>
      </c>
      <c r="C99" s="30">
        <v>2406.0918962111036</v>
      </c>
      <c r="D99" s="30"/>
      <c r="E99" s="29">
        <v>86.829490475868141</v>
      </c>
      <c r="F99" s="28">
        <v>2406.0918962111036</v>
      </c>
      <c r="G99" s="28">
        <f t="shared" si="0"/>
        <v>-11.565533027991702</v>
      </c>
      <c r="H99" s="28">
        <f t="shared" si="1"/>
        <v>-6.1380058991719135</v>
      </c>
      <c r="I99" s="28">
        <f t="shared" si="2"/>
        <v>1.8842492526036874</v>
      </c>
      <c r="J99" s="165">
        <f t="shared" ref="J99:J109" si="3">(F100-F99)/((F100+F99)/2)</f>
        <v>-0.1227539018083114</v>
      </c>
      <c r="K99" s="164">
        <f t="shared" ref="K99:K109" si="4">(E100-E99)/((E100+E99)/2)</f>
        <v>-6.3323457778728123E-2</v>
      </c>
      <c r="L99" s="28">
        <f t="shared" ref="L99:L109" si="5">J99/K99</f>
        <v>1.9385217755677802</v>
      </c>
      <c r="M99" s="30"/>
      <c r="N99" s="30"/>
      <c r="O99" s="30"/>
      <c r="P99" s="30"/>
      <c r="Q99" s="30"/>
      <c r="R99" s="30"/>
      <c r="S99" s="30"/>
      <c r="T99" s="30"/>
      <c r="U99" s="30"/>
      <c r="V99" s="30"/>
      <c r="W99" s="30"/>
      <c r="X99" s="30"/>
      <c r="Y99" s="30"/>
      <c r="Z99" s="30"/>
    </row>
    <row r="100" spans="1:26" ht="27.75" customHeight="1">
      <c r="A100" s="30"/>
      <c r="B100" s="30">
        <v>81.49989122823844</v>
      </c>
      <c r="C100" s="30">
        <v>2127.8145432709766</v>
      </c>
      <c r="D100" s="30"/>
      <c r="E100" s="29">
        <v>81.49989122823844</v>
      </c>
      <c r="F100" s="28">
        <v>2127.8145432709766</v>
      </c>
      <c r="G100" s="28">
        <f t="shared" si="0"/>
        <v>2.725106430857287</v>
      </c>
      <c r="H100" s="28">
        <f t="shared" si="1"/>
        <v>-10.957878501355937</v>
      </c>
      <c r="I100" s="28">
        <f t="shared" si="2"/>
        <v>-0.24868923583338509</v>
      </c>
      <c r="J100" s="165">
        <f t="shared" si="3"/>
        <v>2.6884745346395754E-2</v>
      </c>
      <c r="K100" s="164">
        <f t="shared" si="4"/>
        <v>-0.11593054938747643</v>
      </c>
      <c r="L100" s="28">
        <f>-J100/K100</f>
        <v>0.23190388977230206</v>
      </c>
      <c r="M100" s="30"/>
      <c r="N100" s="30"/>
      <c r="O100" s="30"/>
      <c r="P100" s="30"/>
      <c r="Q100" s="30"/>
      <c r="R100" s="30"/>
      <c r="S100" s="30"/>
      <c r="T100" s="30"/>
      <c r="U100" s="30"/>
      <c r="V100" s="30"/>
      <c r="W100" s="30"/>
      <c r="X100" s="30"/>
      <c r="Y100" s="30"/>
      <c r="Z100" s="30"/>
    </row>
    <row r="101" spans="1:26" ht="27.75" customHeight="1">
      <c r="A101" s="30"/>
      <c r="B101" s="30">
        <v>72.569232168710826</v>
      </c>
      <c r="C101" s="30">
        <v>2185.7997542263706</v>
      </c>
      <c r="D101" s="30"/>
      <c r="E101" s="29">
        <v>72.569232168710826</v>
      </c>
      <c r="F101" s="28">
        <v>2185.7997542263706</v>
      </c>
      <c r="G101" s="28">
        <f t="shared" si="0"/>
        <v>-1.830727416035747</v>
      </c>
      <c r="H101" s="28">
        <f t="shared" si="1"/>
        <v>-1.8050043914511107</v>
      </c>
      <c r="I101" s="28">
        <f t="shared" si="2"/>
        <v>1.0142509484777245</v>
      </c>
      <c r="J101" s="165">
        <f t="shared" si="3"/>
        <v>-1.8476400424390398E-2</v>
      </c>
      <c r="K101" s="164">
        <f t="shared" si="4"/>
        <v>-1.8214429541058043E-2</v>
      </c>
      <c r="L101" s="28">
        <f t="shared" si="5"/>
        <v>1.0143826015929751</v>
      </c>
      <c r="M101" s="30"/>
      <c r="N101" s="30"/>
      <c r="O101" s="30"/>
      <c r="P101" s="30"/>
      <c r="Q101" s="30"/>
      <c r="R101" s="30"/>
      <c r="S101" s="30"/>
      <c r="T101" s="30"/>
      <c r="U101" s="30"/>
      <c r="V101" s="30"/>
      <c r="W101" s="30"/>
      <c r="X101" s="30"/>
      <c r="Y101" s="30"/>
      <c r="Z101" s="30"/>
    </row>
    <row r="102" spans="1:26" ht="27.75" customHeight="1">
      <c r="A102" s="30"/>
      <c r="B102" s="30">
        <v>71.259354341223244</v>
      </c>
      <c r="C102" s="30">
        <v>2145.7837188661065</v>
      </c>
      <c r="D102" s="30"/>
      <c r="E102" s="29">
        <v>71.259354341223244</v>
      </c>
      <c r="F102" s="28">
        <v>2145.7837188661065</v>
      </c>
      <c r="G102" s="28">
        <f t="shared" si="0"/>
        <v>3.9130664260293981</v>
      </c>
      <c r="H102" s="28">
        <f t="shared" si="1"/>
        <v>1.2590016661447732</v>
      </c>
      <c r="I102" s="28">
        <f t="shared" si="2"/>
        <v>3.1080708876356904</v>
      </c>
      <c r="J102" s="165">
        <f t="shared" si="3"/>
        <v>3.8379751671763378E-2</v>
      </c>
      <c r="K102" s="164">
        <f t="shared" si="4"/>
        <v>1.2511258186933152E-2</v>
      </c>
      <c r="L102" s="28">
        <f t="shared" si="5"/>
        <v>3.0676172690487249</v>
      </c>
      <c r="M102" s="30"/>
      <c r="N102" s="30"/>
      <c r="O102" s="30"/>
      <c r="P102" s="30"/>
      <c r="Q102" s="30"/>
      <c r="R102" s="30"/>
      <c r="S102" s="30"/>
      <c r="T102" s="30"/>
      <c r="U102" s="30"/>
      <c r="V102" s="30"/>
      <c r="W102" s="30"/>
      <c r="X102" s="30"/>
      <c r="Y102" s="30"/>
      <c r="Z102" s="30"/>
    </row>
    <row r="103" spans="1:26" ht="27.75" customHeight="1">
      <c r="A103" s="30"/>
      <c r="B103" s="30">
        <v>72.156510799663252</v>
      </c>
      <c r="C103" s="30">
        <v>2229.7496611442612</v>
      </c>
      <c r="D103" s="30"/>
      <c r="E103" s="29">
        <v>72.156510799663252</v>
      </c>
      <c r="F103" s="28">
        <v>2229.7496611442612</v>
      </c>
      <c r="G103" s="28">
        <f t="shared" si="0"/>
        <v>2.3904291606060135</v>
      </c>
      <c r="H103" s="28">
        <f t="shared" si="1"/>
        <v>6.1618966620888687</v>
      </c>
      <c r="I103" s="28">
        <f t="shared" si="2"/>
        <v>0.38793723616190334</v>
      </c>
      <c r="J103" s="165">
        <f t="shared" si="3"/>
        <v>2.3621958513750662E-2</v>
      </c>
      <c r="K103" s="164">
        <f t="shared" si="4"/>
        <v>5.9777260122791449E-2</v>
      </c>
      <c r="L103" s="28">
        <f t="shared" si="5"/>
        <v>0.39516629676950099</v>
      </c>
      <c r="M103" s="30"/>
      <c r="N103" s="30"/>
      <c r="O103" s="30"/>
      <c r="P103" s="30"/>
      <c r="Q103" s="30"/>
      <c r="R103" s="30"/>
      <c r="S103" s="30"/>
      <c r="T103" s="30"/>
      <c r="U103" s="30"/>
      <c r="V103" s="30"/>
      <c r="W103" s="30"/>
      <c r="X103" s="30"/>
      <c r="Y103" s="30"/>
      <c r="Z103" s="30"/>
    </row>
    <row r="104" spans="1:26" ht="27.75" customHeight="1">
      <c r="A104" s="30"/>
      <c r="B104" s="30">
        <v>76.602720430107496</v>
      </c>
      <c r="C104" s="30">
        <v>2283.0502472527673</v>
      </c>
      <c r="D104" s="30"/>
      <c r="E104" s="29">
        <v>76.602720430107496</v>
      </c>
      <c r="F104" s="28">
        <v>2283.0502472527673</v>
      </c>
      <c r="G104" s="28">
        <f t="shared" si="0"/>
        <v>-3.5912920212738091</v>
      </c>
      <c r="H104" s="28">
        <f t="shared" si="1"/>
        <v>-2.1803146443931847</v>
      </c>
      <c r="I104" s="28">
        <f t="shared" si="2"/>
        <v>1.6471439250793645</v>
      </c>
      <c r="J104" s="165">
        <f t="shared" si="3"/>
        <v>-3.6569580424741621E-2</v>
      </c>
      <c r="K104" s="164">
        <f t="shared" si="4"/>
        <v>-2.2043454780284206E-2</v>
      </c>
      <c r="L104" s="28">
        <f t="shared" si="5"/>
        <v>1.6589768159866514</v>
      </c>
      <c r="M104" s="30"/>
      <c r="N104" s="30"/>
      <c r="O104" s="30"/>
      <c r="P104" s="30"/>
      <c r="Q104" s="30"/>
      <c r="R104" s="30"/>
      <c r="S104" s="30"/>
      <c r="T104" s="30"/>
      <c r="U104" s="30"/>
      <c r="V104" s="30"/>
      <c r="W104" s="30"/>
      <c r="X104" s="30"/>
      <c r="Y104" s="30"/>
      <c r="Z104" s="30"/>
    </row>
    <row r="105" spans="1:26" ht="27.75" customHeight="1">
      <c r="A105" s="30"/>
      <c r="B105" s="30">
        <v>74.932540098566292</v>
      </c>
      <c r="C105" s="30">
        <v>2201.0592458815067</v>
      </c>
      <c r="D105" s="30"/>
      <c r="E105" s="29">
        <v>74.932540098566292</v>
      </c>
      <c r="F105" s="28">
        <v>2201.0592458815067</v>
      </c>
      <c r="G105" s="28">
        <f t="shared" si="0"/>
        <v>-2.1678680790095677</v>
      </c>
      <c r="H105" s="28">
        <f t="shared" si="1"/>
        <v>-1.1560001491936085</v>
      </c>
      <c r="I105" s="28">
        <f t="shared" si="2"/>
        <v>1.8753181654187574</v>
      </c>
      <c r="J105" s="165">
        <f t="shared" si="3"/>
        <v>-2.1916238357835259E-2</v>
      </c>
      <c r="K105" s="164">
        <f t="shared" si="4"/>
        <v>-1.1627206755657309E-2</v>
      </c>
      <c r="L105" s="28">
        <f t="shared" si="5"/>
        <v>1.8849100061948878</v>
      </c>
      <c r="M105" s="30"/>
      <c r="N105" s="30"/>
      <c r="O105" s="30"/>
      <c r="P105" s="30"/>
      <c r="Q105" s="30"/>
      <c r="R105" s="30"/>
      <c r="S105" s="30"/>
      <c r="T105" s="30"/>
      <c r="U105" s="30"/>
      <c r="V105" s="30"/>
      <c r="W105" s="30"/>
      <c r="X105" s="30"/>
      <c r="Y105" s="30"/>
      <c r="Z105" s="30"/>
    </row>
    <row r="106" spans="1:26" ht="27.75" customHeight="1">
      <c r="A106" s="30"/>
      <c r="B106" s="30">
        <v>74.066319823232305</v>
      </c>
      <c r="C106" s="30">
        <v>2153.3431850899528</v>
      </c>
      <c r="D106" s="30"/>
      <c r="E106" s="29">
        <v>74.066319823232305</v>
      </c>
      <c r="F106" s="28">
        <v>2153.3431850899528</v>
      </c>
      <c r="G106" s="28">
        <f t="shared" si="0"/>
        <v>-2.5240660292568808</v>
      </c>
      <c r="H106" s="28">
        <f t="shared" si="1"/>
        <v>1.3863644408831381</v>
      </c>
      <c r="I106" s="28">
        <f t="shared" si="2"/>
        <v>-1.8206367350629731</v>
      </c>
      <c r="J106" s="165">
        <f t="shared" si="3"/>
        <v>-2.556327729160994E-2</v>
      </c>
      <c r="K106" s="164">
        <f t="shared" si="4"/>
        <v>1.3768205655156008E-2</v>
      </c>
      <c r="L106" s="28">
        <f>-J106/K106</f>
        <v>1.8566890945616312</v>
      </c>
      <c r="M106" s="30"/>
      <c r="N106" s="30"/>
      <c r="O106" s="30"/>
      <c r="P106" s="30"/>
      <c r="Q106" s="30"/>
      <c r="R106" s="30"/>
      <c r="S106" s="30"/>
      <c r="T106" s="30"/>
      <c r="U106" s="30"/>
      <c r="V106" s="30"/>
      <c r="W106" s="30"/>
      <c r="X106" s="30"/>
      <c r="Y106" s="30"/>
      <c r="Z106" s="30"/>
    </row>
    <row r="107" spans="1:26" ht="27.75" customHeight="1">
      <c r="A107" s="30"/>
      <c r="B107" s="30">
        <v>75.093148943932377</v>
      </c>
      <c r="C107" s="30">
        <v>2098.9913812617792</v>
      </c>
      <c r="D107" s="30"/>
      <c r="E107" s="29">
        <v>75.093148943932377</v>
      </c>
      <c r="F107" s="28">
        <v>2098.9913812617792</v>
      </c>
      <c r="G107" s="28">
        <f t="shared" si="0"/>
        <v>4.8565205479599491</v>
      </c>
      <c r="H107" s="28">
        <f t="shared" si="1"/>
        <v>-1.8539543340531948</v>
      </c>
      <c r="I107" s="28">
        <f t="shared" si="2"/>
        <v>-2.6195470183682543</v>
      </c>
      <c r="J107" s="165">
        <f t="shared" si="3"/>
        <v>4.7413873231562237E-2</v>
      </c>
      <c r="K107" s="164">
        <f t="shared" si="4"/>
        <v>-1.8713008658055839E-2</v>
      </c>
      <c r="L107" s="28">
        <f>-J107/K107</f>
        <v>2.5337386466259582</v>
      </c>
      <c r="M107" s="30"/>
      <c r="N107" s="30"/>
      <c r="O107" s="30"/>
      <c r="P107" s="30"/>
      <c r="Q107" s="30"/>
      <c r="R107" s="30"/>
      <c r="S107" s="30"/>
      <c r="T107" s="30"/>
      <c r="U107" s="30"/>
      <c r="V107" s="30"/>
      <c r="W107" s="30"/>
      <c r="X107" s="30"/>
      <c r="Y107" s="30"/>
      <c r="Z107" s="30"/>
    </row>
    <row r="108" spans="1:26" ht="27.75" customHeight="1">
      <c r="A108" s="30"/>
      <c r="B108" s="30">
        <v>73.700956254509322</v>
      </c>
      <c r="C108" s="30">
        <v>2200.9293289926659</v>
      </c>
      <c r="D108" s="30"/>
      <c r="E108" s="29">
        <v>73.700956254509322</v>
      </c>
      <c r="F108" s="28">
        <v>2200.9293289926659</v>
      </c>
      <c r="G108" s="28">
        <f t="shared" si="0"/>
        <v>5.0556012545574402</v>
      </c>
      <c r="H108" s="28">
        <f t="shared" si="1"/>
        <v>0.91681385185566566</v>
      </c>
      <c r="I108" s="28">
        <f t="shared" si="2"/>
        <v>5.5143159588227357</v>
      </c>
      <c r="J108" s="165">
        <f t="shared" si="3"/>
        <v>4.9309565050909117E-2</v>
      </c>
      <c r="K108" s="164">
        <f t="shared" si="4"/>
        <v>9.126302913918102E-3</v>
      </c>
      <c r="L108" s="28">
        <f t="shared" si="5"/>
        <v>5.4030164806067722</v>
      </c>
      <c r="M108" s="30"/>
      <c r="N108" s="30"/>
      <c r="O108" s="30"/>
      <c r="P108" s="30"/>
      <c r="Q108" s="30"/>
      <c r="R108" s="30"/>
      <c r="S108" s="30"/>
      <c r="T108" s="30"/>
      <c r="U108" s="30"/>
      <c r="V108" s="30"/>
      <c r="W108" s="30"/>
      <c r="X108" s="30"/>
      <c r="Y108" s="30"/>
      <c r="Z108" s="30"/>
    </row>
    <row r="109" spans="1:26" ht="27.75" customHeight="1">
      <c r="A109" s="30"/>
      <c r="B109" s="30">
        <v>74.376656830400748</v>
      </c>
      <c r="C109" s="30">
        <v>2312.1995397611418</v>
      </c>
      <c r="D109" s="30"/>
      <c r="E109" s="29">
        <v>74.376656830400748</v>
      </c>
      <c r="F109" s="28">
        <v>2312.1995397611418</v>
      </c>
      <c r="G109" s="28">
        <f t="shared" si="0"/>
        <v>-100</v>
      </c>
      <c r="H109" s="28">
        <f t="shared" si="1"/>
        <v>-100</v>
      </c>
      <c r="I109" s="28">
        <f t="shared" si="2"/>
        <v>1</v>
      </c>
      <c r="J109" s="165">
        <f t="shared" si="3"/>
        <v>-2</v>
      </c>
      <c r="K109" s="164">
        <f t="shared" si="4"/>
        <v>-2</v>
      </c>
      <c r="L109" s="28">
        <f t="shared" si="5"/>
        <v>1</v>
      </c>
      <c r="M109" s="30"/>
      <c r="N109" s="30"/>
      <c r="O109" s="30"/>
      <c r="P109" s="30"/>
      <c r="Q109" s="30"/>
      <c r="R109" s="30"/>
      <c r="S109" s="30"/>
      <c r="T109" s="30"/>
      <c r="U109" s="30"/>
      <c r="V109" s="30"/>
      <c r="W109" s="30"/>
      <c r="X109" s="30"/>
      <c r="Y109" s="30"/>
      <c r="Z109" s="30"/>
    </row>
    <row r="110" spans="1:26" ht="27.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row>
    <row r="111" spans="1:26" ht="27.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row>
    <row r="112" spans="1:26" ht="27.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row>
    <row r="113" spans="1:26" ht="27.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row>
    <row r="114" spans="1:26" ht="27.75" customHeight="1">
      <c r="A114" s="30"/>
      <c r="B114" s="41" t="s">
        <v>79</v>
      </c>
      <c r="C114" s="160">
        <v>110.48381542382315</v>
      </c>
      <c r="D114" s="160">
        <v>110.62720422979757</v>
      </c>
      <c r="E114" s="160">
        <v>110.55818806730868</v>
      </c>
      <c r="F114" s="160">
        <v>93.17518584656078</v>
      </c>
      <c r="G114" s="160">
        <v>93.408910429176501</v>
      </c>
      <c r="H114" s="160">
        <v>92.851211447811423</v>
      </c>
      <c r="I114" s="160">
        <v>92.809567652329747</v>
      </c>
      <c r="J114" s="160">
        <v>93.14548020527856</v>
      </c>
      <c r="K114" s="160">
        <v>92.989220833333306</v>
      </c>
      <c r="L114" s="160">
        <v>92.823577188940064</v>
      </c>
      <c r="M114" s="160">
        <v>93.029854347041791</v>
      </c>
      <c r="N114" s="160">
        <v>93.232935483870918</v>
      </c>
      <c r="O114" s="30"/>
      <c r="P114" s="30"/>
      <c r="Q114" s="30"/>
      <c r="R114" s="30"/>
      <c r="S114" s="30"/>
      <c r="T114" s="30"/>
      <c r="U114" s="30"/>
      <c r="V114" s="30"/>
      <c r="W114" s="30"/>
      <c r="X114" s="30"/>
      <c r="Y114" s="30"/>
      <c r="Z114" s="30"/>
    </row>
    <row r="115" spans="1:26" ht="27.75" customHeight="1">
      <c r="A115" s="30"/>
      <c r="B115" s="41" t="s">
        <v>82</v>
      </c>
      <c r="C115" s="161">
        <v>2391.3758824827114</v>
      </c>
      <c r="D115" s="161">
        <v>2533.2689003303749</v>
      </c>
      <c r="E115" s="161">
        <v>2203.7442618771042</v>
      </c>
      <c r="F115" s="161">
        <v>2349.5141185681864</v>
      </c>
      <c r="G115" s="161">
        <v>2243.584512119523</v>
      </c>
      <c r="H115" s="161">
        <v>2359.3149577593058</v>
      </c>
      <c r="I115" s="161">
        <v>2443.2652008227428</v>
      </c>
      <c r="J115" s="161">
        <v>2300.8485926974759</v>
      </c>
      <c r="K115" s="161">
        <v>2261.3424374589526</v>
      </c>
      <c r="L115" s="161">
        <v>2188.7956099697999</v>
      </c>
      <c r="M115" s="161">
        <v>2303.4374718156046</v>
      </c>
      <c r="N115" s="161">
        <v>2443.6005061474129</v>
      </c>
      <c r="O115" s="30"/>
      <c r="P115" s="30"/>
      <c r="Q115" s="30"/>
      <c r="R115" s="30"/>
      <c r="S115" s="30"/>
      <c r="T115" s="30"/>
      <c r="U115" s="30"/>
      <c r="V115" s="30"/>
      <c r="W115" s="30"/>
      <c r="X115" s="30"/>
      <c r="Y115" s="30"/>
      <c r="Z115" s="30"/>
    </row>
    <row r="116" spans="1:26" ht="27.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row>
    <row r="117" spans="1:26" ht="27.75" customHeight="1">
      <c r="A117" s="30"/>
      <c r="B117" s="30" t="str" cm="1">
        <f t="array" ref="B117:C129">TRANSPOSE((B114:N115))</f>
        <v>Avg. Water Market Balancing Price (WMBP)</v>
      </c>
      <c r="C117" s="30" t="str">
        <v>Avg. Quantity of Hard Water</v>
      </c>
      <c r="D117" s="30"/>
      <c r="E117" s="30" t="s">
        <v>79</v>
      </c>
      <c r="F117" s="30" t="s">
        <v>82</v>
      </c>
      <c r="G117" s="162" t="s">
        <v>249</v>
      </c>
      <c r="H117" s="162" t="s">
        <v>250</v>
      </c>
      <c r="I117" s="162" t="s">
        <v>251</v>
      </c>
      <c r="J117" s="30"/>
      <c r="K117" s="30"/>
      <c r="L117" s="30"/>
      <c r="M117" s="30"/>
      <c r="N117" s="30"/>
      <c r="O117" s="30"/>
      <c r="P117" s="30"/>
      <c r="Q117" s="30"/>
      <c r="R117" s="30"/>
      <c r="S117" s="30"/>
      <c r="T117" s="30"/>
      <c r="U117" s="30"/>
      <c r="V117" s="30"/>
      <c r="W117" s="30"/>
      <c r="X117" s="30"/>
      <c r="Y117" s="30"/>
      <c r="Z117" s="30"/>
    </row>
    <row r="118" spans="1:26" ht="27.75" customHeight="1">
      <c r="A118" s="30"/>
      <c r="B118" s="30">
        <v>110.48381542382315</v>
      </c>
      <c r="C118" s="30">
        <v>2391.3758824827114</v>
      </c>
      <c r="D118" s="30"/>
      <c r="E118" s="29">
        <v>110.48381542382315</v>
      </c>
      <c r="F118" s="28">
        <v>2391.3758824827114</v>
      </c>
      <c r="G118" s="164">
        <f>(F119-F118)/((F119+F118)/2)</f>
        <v>5.7625686361325937E-2</v>
      </c>
      <c r="H118" s="164">
        <f>(E119-E118)/((E119+E118)/2)</f>
        <v>1.2969847111107275E-3</v>
      </c>
      <c r="I118" s="28">
        <f>G118/H118</f>
        <v>44.430505516118039</v>
      </c>
      <c r="J118" s="30"/>
      <c r="K118" s="30"/>
      <c r="L118" s="30"/>
      <c r="M118" s="30"/>
      <c r="N118" s="30"/>
      <c r="O118" s="30"/>
      <c r="P118" s="30"/>
      <c r="Q118" s="30"/>
      <c r="R118" s="30"/>
      <c r="S118" s="30"/>
      <c r="T118" s="30"/>
      <c r="U118" s="30"/>
      <c r="V118" s="30"/>
      <c r="W118" s="30"/>
      <c r="X118" s="30"/>
      <c r="Y118" s="30"/>
      <c r="Z118" s="30"/>
    </row>
    <row r="119" spans="1:26" ht="27.75" customHeight="1">
      <c r="A119" s="30"/>
      <c r="B119" s="30">
        <v>110.62720422979757</v>
      </c>
      <c r="C119" s="30">
        <v>2533.2689003303749</v>
      </c>
      <c r="D119" s="30"/>
      <c r="E119" s="29">
        <v>110.62720422979757</v>
      </c>
      <c r="F119" s="28">
        <v>2533.2689003303749</v>
      </c>
      <c r="G119" s="164">
        <f t="shared" ref="G119:G129" si="6">(F120-F119)/((F120+F119)/2)</f>
        <v>-0.13912760094578672</v>
      </c>
      <c r="H119" s="164">
        <f t="shared" ref="H119:H129" si="7">(E120-E119)/((E120+E119)/2)</f>
        <v>-6.2405714746466918E-4</v>
      </c>
      <c r="I119" s="28">
        <f t="shared" ref="I119:I129" si="8">G119/H119</f>
        <v>222.94048151041068</v>
      </c>
      <c r="J119" s="30"/>
      <c r="K119" s="30"/>
      <c r="L119" s="30"/>
      <c r="M119" s="30"/>
      <c r="N119" s="30"/>
      <c r="O119" s="30"/>
      <c r="P119" s="30"/>
      <c r="Q119" s="30"/>
      <c r="R119" s="30"/>
      <c r="S119" s="30"/>
      <c r="T119" s="30"/>
      <c r="U119" s="30"/>
      <c r="V119" s="30"/>
      <c r="W119" s="30"/>
      <c r="X119" s="30"/>
      <c r="Y119" s="30"/>
      <c r="Z119" s="30"/>
    </row>
    <row r="120" spans="1:26" ht="27.75" customHeight="1">
      <c r="A120" s="30"/>
      <c r="B120" s="30">
        <v>110.55818806730868</v>
      </c>
      <c r="C120" s="30">
        <v>2203.7442618771042</v>
      </c>
      <c r="D120" s="30"/>
      <c r="E120" s="29">
        <v>110.55818806730868</v>
      </c>
      <c r="F120" s="28">
        <v>2203.7442618771042</v>
      </c>
      <c r="G120" s="164">
        <f t="shared" si="6"/>
        <v>6.4028809486021937E-2</v>
      </c>
      <c r="H120" s="164">
        <f t="shared" si="7"/>
        <v>-0.17064462131861374</v>
      </c>
      <c r="I120" s="28">
        <f>-G120/H120</f>
        <v>0.37521727313322439</v>
      </c>
      <c r="J120" s="30"/>
      <c r="K120" s="30"/>
      <c r="L120" s="30"/>
      <c r="M120" s="30"/>
      <c r="N120" s="30"/>
      <c r="O120" s="30"/>
      <c r="P120" s="30"/>
      <c r="Q120" s="30"/>
      <c r="R120" s="30"/>
      <c r="S120" s="30"/>
      <c r="T120" s="30"/>
      <c r="U120" s="30"/>
      <c r="V120" s="30"/>
      <c r="W120" s="30"/>
      <c r="X120" s="30"/>
      <c r="Y120" s="30"/>
      <c r="Z120" s="30"/>
    </row>
    <row r="121" spans="1:26" ht="27.75" customHeight="1">
      <c r="A121" s="30"/>
      <c r="B121" s="30">
        <v>93.17518584656078</v>
      </c>
      <c r="C121" s="30">
        <v>2349.5141185681864</v>
      </c>
      <c r="D121" s="30"/>
      <c r="E121" s="29">
        <v>93.17518584656078</v>
      </c>
      <c r="F121" s="28">
        <v>2349.5141185681864</v>
      </c>
      <c r="G121" s="164">
        <f t="shared" si="6"/>
        <v>-4.6125552689384744E-2</v>
      </c>
      <c r="H121" s="164">
        <f t="shared" si="7"/>
        <v>2.5053001545246294E-3</v>
      </c>
      <c r="I121" s="28">
        <f>-G121/H121</f>
        <v>18.411188218737358</v>
      </c>
      <c r="J121" s="30"/>
      <c r="K121" s="30"/>
      <c r="L121" s="30"/>
      <c r="M121" s="30"/>
      <c r="N121" s="30"/>
      <c r="O121" s="30"/>
      <c r="P121" s="30"/>
      <c r="Q121" s="30"/>
      <c r="R121" s="30"/>
      <c r="S121" s="30"/>
      <c r="T121" s="30"/>
      <c r="U121" s="30"/>
      <c r="V121" s="30"/>
      <c r="W121" s="30"/>
      <c r="X121" s="30"/>
      <c r="Y121" s="30"/>
      <c r="Z121" s="30"/>
    </row>
    <row r="122" spans="1:26" ht="27.75" customHeight="1">
      <c r="A122" s="30"/>
      <c r="B122" s="30">
        <v>93.408910429176501</v>
      </c>
      <c r="C122" s="30">
        <v>2243.584512119523</v>
      </c>
      <c r="D122" s="30"/>
      <c r="E122" s="29">
        <v>93.408910429176501</v>
      </c>
      <c r="F122" s="28">
        <v>2243.584512119523</v>
      </c>
      <c r="G122" s="164">
        <f t="shared" si="6"/>
        <v>5.0285888882482782E-2</v>
      </c>
      <c r="H122" s="164">
        <f t="shared" si="7"/>
        <v>-5.9883884510008043E-3</v>
      </c>
      <c r="I122" s="28">
        <f>-G122/H122</f>
        <v>8.3972322927846808</v>
      </c>
      <c r="J122" s="30"/>
      <c r="K122" s="30"/>
      <c r="L122" s="30"/>
      <c r="M122" s="30"/>
      <c r="N122" s="30"/>
      <c r="O122" s="30"/>
      <c r="P122" s="30"/>
      <c r="Q122" s="30"/>
      <c r="R122" s="30"/>
      <c r="S122" s="30"/>
      <c r="T122" s="30"/>
      <c r="U122" s="30"/>
      <c r="V122" s="30"/>
      <c r="W122" s="30"/>
      <c r="X122" s="30"/>
      <c r="Y122" s="30"/>
      <c r="Z122" s="30"/>
    </row>
    <row r="123" spans="1:26" ht="27.75" customHeight="1">
      <c r="A123" s="30"/>
      <c r="B123" s="30">
        <v>92.851211447811423</v>
      </c>
      <c r="C123" s="30">
        <v>2359.3149577593058</v>
      </c>
      <c r="D123" s="30"/>
      <c r="E123" s="29">
        <v>92.851211447811423</v>
      </c>
      <c r="F123" s="28">
        <v>2359.3149577593058</v>
      </c>
      <c r="G123" s="164">
        <f t="shared" si="6"/>
        <v>3.4960475532478427E-2</v>
      </c>
      <c r="H123" s="164">
        <f t="shared" si="7"/>
        <v>-4.4860089118999155E-4</v>
      </c>
      <c r="I123" s="28">
        <f>-G123/H123</f>
        <v>77.932247169058698</v>
      </c>
      <c r="J123" s="30"/>
      <c r="K123" s="30"/>
      <c r="L123" s="30"/>
      <c r="M123" s="30"/>
      <c r="N123" s="30"/>
      <c r="O123" s="30"/>
      <c r="P123" s="30"/>
      <c r="Q123" s="30"/>
      <c r="R123" s="30"/>
      <c r="S123" s="30"/>
      <c r="T123" s="30"/>
      <c r="U123" s="30"/>
      <c r="V123" s="30"/>
      <c r="W123" s="30"/>
      <c r="X123" s="30"/>
      <c r="Y123" s="30"/>
      <c r="Z123" s="30"/>
    </row>
    <row r="124" spans="1:26" ht="27.75" customHeight="1">
      <c r="A124" s="30"/>
      <c r="B124" s="30">
        <v>92.809567652329747</v>
      </c>
      <c r="C124" s="30">
        <v>2443.2652008227428</v>
      </c>
      <c r="D124" s="30"/>
      <c r="E124" s="29">
        <v>92.809567652329747</v>
      </c>
      <c r="F124" s="28">
        <v>2443.2652008227428</v>
      </c>
      <c r="G124" s="164">
        <f t="shared" si="6"/>
        <v>-6.003928839977983E-2</v>
      </c>
      <c r="H124" s="164">
        <f t="shared" si="7"/>
        <v>3.6128360785992911E-3</v>
      </c>
      <c r="I124" s="28">
        <f>-G124/H124</f>
        <v>16.618326182974034</v>
      </c>
      <c r="J124" s="30"/>
      <c r="K124" s="30"/>
      <c r="L124" s="30"/>
      <c r="M124" s="30"/>
      <c r="N124" s="30"/>
      <c r="O124" s="30"/>
      <c r="P124" s="30"/>
      <c r="Q124" s="30"/>
      <c r="R124" s="30"/>
      <c r="S124" s="30"/>
      <c r="T124" s="30"/>
      <c r="U124" s="30"/>
      <c r="V124" s="30"/>
      <c r="W124" s="30"/>
      <c r="X124" s="30"/>
      <c r="Y124" s="30"/>
      <c r="Z124" s="30"/>
    </row>
    <row r="125" spans="1:26" ht="27.75" customHeight="1">
      <c r="A125" s="30"/>
      <c r="B125" s="30">
        <v>93.14548020527856</v>
      </c>
      <c r="C125" s="30">
        <v>2300.8485926974759</v>
      </c>
      <c r="D125" s="30"/>
      <c r="E125" s="29">
        <v>93.14548020527856</v>
      </c>
      <c r="F125" s="28">
        <v>2300.8485926974759</v>
      </c>
      <c r="G125" s="164">
        <f t="shared" si="6"/>
        <v>-1.731893950840047E-2</v>
      </c>
      <c r="H125" s="164">
        <f t="shared" si="7"/>
        <v>-1.6789923756649666E-3</v>
      </c>
      <c r="I125" s="28">
        <f t="shared" si="8"/>
        <v>10.315079305551514</v>
      </c>
      <c r="J125" s="30"/>
      <c r="K125" s="30"/>
      <c r="L125" s="30"/>
      <c r="M125" s="30"/>
      <c r="N125" s="30"/>
      <c r="O125" s="30"/>
      <c r="P125" s="30"/>
      <c r="Q125" s="30"/>
      <c r="R125" s="30"/>
      <c r="S125" s="30"/>
      <c r="T125" s="30"/>
      <c r="U125" s="30"/>
      <c r="V125" s="30"/>
      <c r="W125" s="30"/>
      <c r="X125" s="30"/>
      <c r="Y125" s="30"/>
      <c r="Z125" s="30"/>
    </row>
    <row r="126" spans="1:26" ht="27.75" customHeight="1">
      <c r="A126" s="30"/>
      <c r="B126" s="30">
        <v>92.989220833333306</v>
      </c>
      <c r="C126" s="30">
        <v>2261.3424374589526</v>
      </c>
      <c r="D126" s="30"/>
      <c r="E126" s="29">
        <v>92.989220833333306</v>
      </c>
      <c r="F126" s="28">
        <v>2261.3424374589526</v>
      </c>
      <c r="G126" s="164">
        <f t="shared" si="6"/>
        <v>-3.2604304278187335E-2</v>
      </c>
      <c r="H126" s="164">
        <f t="shared" si="7"/>
        <v>-1.7829088863231734E-3</v>
      </c>
      <c r="I126" s="28">
        <f t="shared" si="8"/>
        <v>18.287139925263357</v>
      </c>
      <c r="J126" s="30"/>
      <c r="K126" s="30"/>
      <c r="L126" s="30"/>
      <c r="M126" s="30"/>
      <c r="N126" s="30"/>
      <c r="O126" s="30"/>
      <c r="P126" s="30"/>
      <c r="Q126" s="30"/>
      <c r="R126" s="30"/>
      <c r="S126" s="30"/>
      <c r="T126" s="30"/>
      <c r="U126" s="30"/>
      <c r="V126" s="30"/>
      <c r="W126" s="30"/>
      <c r="X126" s="30"/>
      <c r="Y126" s="30"/>
      <c r="Z126" s="30"/>
    </row>
    <row r="127" spans="1:26" ht="27.75" customHeight="1">
      <c r="A127" s="30"/>
      <c r="B127" s="30">
        <v>92.823577188940064</v>
      </c>
      <c r="C127" s="30">
        <v>2188.7956099697999</v>
      </c>
      <c r="D127" s="30"/>
      <c r="E127" s="29">
        <v>92.823577188940064</v>
      </c>
      <c r="F127" s="28">
        <v>2188.7956099697999</v>
      </c>
      <c r="G127" s="164">
        <f t="shared" si="6"/>
        <v>5.1040032767062531E-2</v>
      </c>
      <c r="H127" s="164">
        <f t="shared" si="7"/>
        <v>2.2197831527451927E-3</v>
      </c>
      <c r="I127" s="28">
        <f t="shared" si="8"/>
        <v>22.993251707465941</v>
      </c>
      <c r="J127" s="30"/>
      <c r="K127" s="30"/>
      <c r="L127" s="30"/>
      <c r="M127" s="30"/>
      <c r="N127" s="30"/>
      <c r="O127" s="30"/>
      <c r="P127" s="30"/>
      <c r="Q127" s="30"/>
      <c r="R127" s="30"/>
      <c r="S127" s="30"/>
      <c r="T127" s="30"/>
      <c r="U127" s="30"/>
      <c r="V127" s="30"/>
      <c r="W127" s="30"/>
      <c r="X127" s="30"/>
      <c r="Y127" s="30"/>
      <c r="Z127" s="30"/>
    </row>
    <row r="128" spans="1:26" ht="27.75" customHeight="1">
      <c r="A128" s="30"/>
      <c r="B128" s="30">
        <v>93.029854347041791</v>
      </c>
      <c r="C128" s="30">
        <v>2303.4374718156046</v>
      </c>
      <c r="D128" s="30"/>
      <c r="E128" s="29">
        <v>93.029854347041791</v>
      </c>
      <c r="F128" s="28">
        <v>2303.4374718156046</v>
      </c>
      <c r="G128" s="164">
        <f t="shared" si="6"/>
        <v>5.9052838836546731E-2</v>
      </c>
      <c r="H128" s="164">
        <f t="shared" si="7"/>
        <v>2.1805872983378114E-3</v>
      </c>
      <c r="I128" s="28">
        <f t="shared" si="8"/>
        <v>27.081162438009581</v>
      </c>
      <c r="J128" s="30"/>
      <c r="K128" s="30"/>
      <c r="L128" s="30"/>
      <c r="M128" s="30"/>
      <c r="N128" s="30"/>
      <c r="O128" s="30"/>
      <c r="P128" s="30"/>
      <c r="Q128" s="30"/>
      <c r="R128" s="30"/>
      <c r="S128" s="30"/>
      <c r="T128" s="30"/>
      <c r="U128" s="30"/>
      <c r="V128" s="30"/>
      <c r="W128" s="30"/>
      <c r="X128" s="30"/>
      <c r="Y128" s="30"/>
      <c r="Z128" s="30"/>
    </row>
    <row r="129" spans="1:26" ht="27.75" customHeight="1">
      <c r="A129" s="30"/>
      <c r="B129" s="30">
        <v>93.232935483870918</v>
      </c>
      <c r="C129" s="30">
        <v>2443.6005061474129</v>
      </c>
      <c r="D129" s="30"/>
      <c r="E129" s="29">
        <v>93.232935483870918</v>
      </c>
      <c r="F129" s="28">
        <v>2443.6005061474129</v>
      </c>
      <c r="G129" s="164">
        <f t="shared" si="6"/>
        <v>-2</v>
      </c>
      <c r="H129" s="164">
        <f t="shared" si="7"/>
        <v>-2</v>
      </c>
      <c r="I129" s="28">
        <f t="shared" si="8"/>
        <v>1</v>
      </c>
      <c r="J129" s="30"/>
      <c r="K129" s="30"/>
      <c r="L129" s="30"/>
      <c r="M129" s="30"/>
      <c r="N129" s="30"/>
      <c r="O129" s="30"/>
      <c r="P129" s="30"/>
      <c r="Q129" s="30"/>
      <c r="R129" s="30"/>
      <c r="S129" s="30"/>
      <c r="T129" s="30"/>
      <c r="U129" s="30"/>
      <c r="V129" s="30"/>
      <c r="W129" s="30"/>
      <c r="X129" s="30"/>
      <c r="Y129" s="30"/>
      <c r="Z129" s="30"/>
    </row>
    <row r="130" spans="1:26" ht="27.75" customHeight="1">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row>
    <row r="131" spans="1:26" ht="27.75" customHeight="1">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row>
    <row r="132" spans="1:26" ht="27.75" customHeight="1">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row>
    <row r="133" spans="1:26" ht="27.75" customHeight="1">
      <c r="A133" s="30"/>
      <c r="B133" s="41" t="s">
        <v>79</v>
      </c>
      <c r="C133" s="160">
        <v>62.299699046920772</v>
      </c>
      <c r="D133" s="160">
        <v>63.031776721938691</v>
      </c>
      <c r="E133" s="160">
        <v>52.441594389168138</v>
      </c>
      <c r="F133" s="160">
        <v>51.963278490860944</v>
      </c>
      <c r="G133" s="160">
        <v>49.10979825327</v>
      </c>
      <c r="H133" s="160">
        <v>51.461810151515095</v>
      </c>
      <c r="I133" s="160">
        <v>60.395873207885266</v>
      </c>
      <c r="J133" s="160">
        <v>56.719599991853968</v>
      </c>
      <c r="K133" s="160">
        <v>55.143418813131255</v>
      </c>
      <c r="L133" s="160">
        <v>57.362720698924704</v>
      </c>
      <c r="M133" s="160">
        <v>54.372058161976852</v>
      </c>
      <c r="N133" s="160">
        <v>55.520378176930556</v>
      </c>
      <c r="O133" s="30"/>
      <c r="P133" s="30"/>
      <c r="Q133" s="30"/>
      <c r="R133" s="30"/>
      <c r="S133" s="30"/>
      <c r="T133" s="30"/>
      <c r="U133" s="30"/>
      <c r="V133" s="30"/>
      <c r="W133" s="30"/>
      <c r="X133" s="30"/>
      <c r="Y133" s="30"/>
      <c r="Z133" s="30"/>
    </row>
    <row r="134" spans="1:26" ht="27.75" customHeight="1">
      <c r="A134" s="30"/>
      <c r="B134" s="41" t="s">
        <v>84</v>
      </c>
      <c r="C134" s="161">
        <v>2205.0044354480824</v>
      </c>
      <c r="D134" s="161">
        <v>2278.9148920918328</v>
      </c>
      <c r="E134" s="161">
        <v>2051.8848246648477</v>
      </c>
      <c r="F134" s="161">
        <v>2022.0853898845555</v>
      </c>
      <c r="G134" s="161">
        <v>2047.9829256126895</v>
      </c>
      <c r="H134" s="161">
        <v>2100.1843645292161</v>
      </c>
      <c r="I134" s="161">
        <v>2122.8352936827923</v>
      </c>
      <c r="J134" s="161">
        <v>2101.2698990655363</v>
      </c>
      <c r="K134" s="161">
        <v>2045.3439327209553</v>
      </c>
      <c r="L134" s="161">
        <v>2009.1871525537595</v>
      </c>
      <c r="M134" s="161">
        <v>2098.4211861697281</v>
      </c>
      <c r="N134" s="161">
        <v>2180.7985733748733</v>
      </c>
      <c r="O134" s="30"/>
      <c r="P134" s="30"/>
      <c r="Q134" s="30"/>
      <c r="R134" s="30"/>
      <c r="S134" s="30"/>
      <c r="T134" s="30"/>
      <c r="U134" s="30"/>
      <c r="V134" s="30"/>
      <c r="W134" s="30"/>
      <c r="X134" s="30"/>
      <c r="Y134" s="30"/>
      <c r="Z134" s="30"/>
    </row>
    <row r="135" spans="1:26" ht="27.75" customHeight="1">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row>
    <row r="136" spans="1:26" ht="27.75" customHeight="1">
      <c r="A136" s="30"/>
      <c r="B136" s="30" t="str" cm="1">
        <f t="array" ref="B136:C148">TRANSPOSE(B133:N134)</f>
        <v>Avg. Water Market Balancing Price (WMBP)</v>
      </c>
      <c r="C136" s="30" t="str">
        <v>Avg. Quantity of Soft Water</v>
      </c>
      <c r="D136" s="30"/>
      <c r="E136" s="30" t="s">
        <v>79</v>
      </c>
      <c r="F136" s="30" t="s">
        <v>84</v>
      </c>
      <c r="G136" s="162" t="s">
        <v>249</v>
      </c>
      <c r="H136" s="162" t="s">
        <v>250</v>
      </c>
      <c r="I136" s="162" t="s">
        <v>251</v>
      </c>
      <c r="J136" s="30"/>
      <c r="K136" s="30"/>
      <c r="L136" s="30"/>
      <c r="M136" s="30"/>
      <c r="N136" s="30"/>
      <c r="O136" s="30"/>
      <c r="P136" s="30"/>
      <c r="Q136" s="30"/>
      <c r="R136" s="30"/>
      <c r="S136" s="30"/>
      <c r="T136" s="30"/>
      <c r="U136" s="30"/>
      <c r="V136" s="30"/>
      <c r="W136" s="30"/>
      <c r="X136" s="30"/>
      <c r="Y136" s="30"/>
      <c r="Z136" s="30"/>
    </row>
    <row r="137" spans="1:26" ht="27.75" customHeight="1">
      <c r="A137" s="30"/>
      <c r="B137" s="30">
        <v>62.299699046920772</v>
      </c>
      <c r="C137" s="30">
        <v>2205.0044354480824</v>
      </c>
      <c r="D137" s="30"/>
      <c r="E137" s="29">
        <v>62.299699046920772</v>
      </c>
      <c r="F137" s="28">
        <v>2205.0044354480824</v>
      </c>
      <c r="G137" s="164">
        <f>(F138-F137)/((F138+F137)/2)</f>
        <v>3.2966898485348575E-2</v>
      </c>
      <c r="H137" s="167">
        <f>(E138-E137)/((E138+E137)/2)</f>
        <v>1.1682263701546793E-2</v>
      </c>
      <c r="I137" s="28">
        <f>G137/H137</f>
        <v>2.8219615074245916</v>
      </c>
      <c r="J137" s="30"/>
      <c r="K137" s="30"/>
      <c r="L137" s="30"/>
      <c r="M137" s="30"/>
      <c r="N137" s="30"/>
      <c r="O137" s="30"/>
      <c r="P137" s="30"/>
      <c r="Q137" s="30"/>
      <c r="R137" s="30"/>
      <c r="S137" s="30"/>
      <c r="T137" s="30"/>
      <c r="U137" s="30"/>
      <c r="V137" s="30"/>
      <c r="W137" s="30"/>
      <c r="X137" s="30"/>
      <c r="Y137" s="30"/>
      <c r="Z137" s="30"/>
    </row>
    <row r="138" spans="1:26" ht="27.75" customHeight="1">
      <c r="A138" s="30"/>
      <c r="B138" s="30">
        <v>63.031776721938691</v>
      </c>
      <c r="C138" s="30">
        <v>2278.9148920918328</v>
      </c>
      <c r="D138" s="30"/>
      <c r="E138" s="29">
        <v>63.031776721938691</v>
      </c>
      <c r="F138" s="28">
        <v>2278.9148920918328</v>
      </c>
      <c r="G138" s="164">
        <f t="shared" ref="G138:G148" si="9">(F139-F138)/((F139+F138)/2)</f>
        <v>-0.10484440855048688</v>
      </c>
      <c r="H138" s="167">
        <f t="shared" ref="H138:H148" si="10">(E139-E138)/((E139+E138)/2)</f>
        <v>-0.18342206918997508</v>
      </c>
      <c r="I138" s="28">
        <f t="shared" ref="I138:I148" si="11">G138/H138</f>
        <v>0.57160192889273731</v>
      </c>
      <c r="J138" s="30"/>
      <c r="K138" s="30"/>
      <c r="L138" s="30"/>
      <c r="M138" s="30"/>
      <c r="N138" s="30"/>
      <c r="O138" s="30"/>
      <c r="P138" s="30"/>
      <c r="Q138" s="30"/>
      <c r="R138" s="30"/>
      <c r="S138" s="30"/>
      <c r="T138" s="30"/>
      <c r="U138" s="30"/>
      <c r="V138" s="30"/>
      <c r="W138" s="30"/>
      <c r="X138" s="30"/>
      <c r="Y138" s="30"/>
      <c r="Z138" s="30"/>
    </row>
    <row r="139" spans="1:26" ht="27.75" customHeight="1">
      <c r="A139" s="30"/>
      <c r="B139" s="30">
        <v>52.441594389168138</v>
      </c>
      <c r="C139" s="30">
        <v>2051.8848246648477</v>
      </c>
      <c r="D139" s="30"/>
      <c r="E139" s="29">
        <v>52.441594389168138</v>
      </c>
      <c r="F139" s="28">
        <v>2051.8848246648477</v>
      </c>
      <c r="G139" s="164">
        <f t="shared" si="9"/>
        <v>-1.4629186376409512E-2</v>
      </c>
      <c r="H139" s="167">
        <f t="shared" si="10"/>
        <v>-9.1627121438445456E-3</v>
      </c>
      <c r="I139" s="28">
        <f t="shared" si="11"/>
        <v>1.5966000182857769</v>
      </c>
      <c r="J139" s="30"/>
      <c r="K139" s="30"/>
      <c r="L139" s="30"/>
      <c r="M139" s="30"/>
      <c r="N139" s="30"/>
      <c r="O139" s="30"/>
      <c r="P139" s="30"/>
      <c r="Q139" s="30"/>
      <c r="R139" s="30"/>
      <c r="S139" s="30"/>
      <c r="T139" s="30"/>
      <c r="U139" s="30"/>
      <c r="V139" s="30"/>
      <c r="W139" s="30"/>
      <c r="X139" s="30"/>
      <c r="Y139" s="30"/>
      <c r="Z139" s="30"/>
    </row>
    <row r="140" spans="1:26" ht="27.75" customHeight="1">
      <c r="A140" s="30"/>
      <c r="B140" s="30">
        <v>51.963278490860944</v>
      </c>
      <c r="C140" s="30">
        <v>2022.0853898845555</v>
      </c>
      <c r="D140" s="30"/>
      <c r="E140" s="29">
        <v>51.963278490860944</v>
      </c>
      <c r="F140" s="28">
        <v>2022.0853898845555</v>
      </c>
      <c r="G140" s="164">
        <f t="shared" si="9"/>
        <v>1.2725848177794079E-2</v>
      </c>
      <c r="H140" s="167">
        <f t="shared" si="10"/>
        <v>-5.6463705855409968E-2</v>
      </c>
      <c r="I140" s="28">
        <f>-G140/H140</f>
        <v>0.2253810299023222</v>
      </c>
      <c r="J140" s="30"/>
      <c r="K140" s="30"/>
      <c r="L140" s="30"/>
      <c r="M140" s="30"/>
      <c r="N140" s="30"/>
      <c r="O140" s="30"/>
      <c r="P140" s="30"/>
      <c r="Q140" s="30"/>
      <c r="R140" s="30"/>
      <c r="S140" s="30"/>
      <c r="T140" s="30"/>
      <c r="U140" s="30"/>
      <c r="V140" s="30"/>
      <c r="W140" s="30"/>
      <c r="X140" s="30"/>
      <c r="Y140" s="30"/>
      <c r="Z140" s="30"/>
    </row>
    <row r="141" spans="1:26" ht="27.75" customHeight="1">
      <c r="A141" s="30"/>
      <c r="B141" s="30">
        <v>49.10979825327</v>
      </c>
      <c r="C141" s="30">
        <v>2047.9829256126895</v>
      </c>
      <c r="D141" s="30"/>
      <c r="E141" s="29">
        <v>49.10979825327</v>
      </c>
      <c r="F141" s="28">
        <v>2047.9829256126895</v>
      </c>
      <c r="G141" s="164">
        <f t="shared" si="9"/>
        <v>2.5168434764230897E-2</v>
      </c>
      <c r="H141" s="167">
        <f t="shared" si="10"/>
        <v>4.6772880250231512E-2</v>
      </c>
      <c r="I141" s="28">
        <f t="shared" si="11"/>
        <v>0.53809888614046431</v>
      </c>
      <c r="J141" s="30"/>
      <c r="K141" s="30"/>
      <c r="L141" s="30"/>
      <c r="M141" s="30"/>
      <c r="N141" s="30"/>
      <c r="O141" s="30"/>
      <c r="P141" s="30"/>
      <c r="Q141" s="30"/>
      <c r="R141" s="30"/>
      <c r="S141" s="30"/>
      <c r="T141" s="30"/>
      <c r="U141" s="30"/>
      <c r="V141" s="30"/>
      <c r="W141" s="30"/>
      <c r="X141" s="30"/>
      <c r="Y141" s="30"/>
      <c r="Z141" s="30"/>
    </row>
    <row r="142" spans="1:26" ht="27.75" customHeight="1">
      <c r="A142" s="30"/>
      <c r="B142" s="30">
        <v>51.461810151515095</v>
      </c>
      <c r="C142" s="30">
        <v>2100.1843645292161</v>
      </c>
      <c r="D142" s="30"/>
      <c r="E142" s="29">
        <v>51.461810151515095</v>
      </c>
      <c r="F142" s="28">
        <v>2100.1843645292161</v>
      </c>
      <c r="G142" s="164">
        <f t="shared" si="9"/>
        <v>1.0727361455459807E-2</v>
      </c>
      <c r="H142" s="167">
        <f t="shared" si="10"/>
        <v>0.15973981917120339</v>
      </c>
      <c r="I142" s="28">
        <f t="shared" si="11"/>
        <v>6.7155212213947768E-2</v>
      </c>
      <c r="J142" s="30"/>
      <c r="K142" s="30"/>
      <c r="L142" s="30"/>
      <c r="M142" s="30"/>
      <c r="N142" s="30"/>
      <c r="O142" s="30"/>
      <c r="P142" s="30"/>
      <c r="Q142" s="30"/>
      <c r="R142" s="30"/>
      <c r="S142" s="30"/>
      <c r="T142" s="30"/>
      <c r="U142" s="30"/>
      <c r="V142" s="30"/>
      <c r="W142" s="30"/>
      <c r="X142" s="30"/>
      <c r="Y142" s="30"/>
      <c r="Z142" s="30"/>
    </row>
    <row r="143" spans="1:26" ht="27.75" customHeight="1">
      <c r="A143" s="30"/>
      <c r="B143" s="30">
        <v>60.395873207885266</v>
      </c>
      <c r="C143" s="30">
        <v>2122.8352936827923</v>
      </c>
      <c r="D143" s="30"/>
      <c r="E143" s="29">
        <v>60.395873207885266</v>
      </c>
      <c r="F143" s="28">
        <v>2122.8352936827923</v>
      </c>
      <c r="G143" s="164">
        <f t="shared" si="9"/>
        <v>-1.0210633321479843E-2</v>
      </c>
      <c r="H143" s="167">
        <f t="shared" si="10"/>
        <v>-6.278031613741511E-2</v>
      </c>
      <c r="I143" s="28">
        <f t="shared" si="11"/>
        <v>0.16264068022739095</v>
      </c>
      <c r="J143" s="30"/>
      <c r="K143" s="30"/>
      <c r="L143" s="30"/>
      <c r="M143" s="30"/>
      <c r="N143" s="30"/>
      <c r="O143" s="30"/>
      <c r="P143" s="30"/>
      <c r="Q143" s="30"/>
      <c r="R143" s="30"/>
      <c r="S143" s="30"/>
      <c r="T143" s="30"/>
      <c r="U143" s="30"/>
      <c r="V143" s="30"/>
      <c r="W143" s="30"/>
      <c r="X143" s="30"/>
      <c r="Y143" s="30"/>
      <c r="Z143" s="30"/>
    </row>
    <row r="144" spans="1:26" ht="27.75" customHeight="1">
      <c r="A144" s="30"/>
      <c r="B144" s="30">
        <v>56.719599991853968</v>
      </c>
      <c r="C144" s="30">
        <v>2101.2698990655363</v>
      </c>
      <c r="D144" s="30"/>
      <c r="E144" s="29">
        <v>56.719599991853968</v>
      </c>
      <c r="F144" s="28">
        <v>2101.2698990655363</v>
      </c>
      <c r="G144" s="164">
        <f t="shared" si="9"/>
        <v>-2.6974282445050492E-2</v>
      </c>
      <c r="H144" s="167">
        <f t="shared" si="10"/>
        <v>-2.8180558607497012E-2</v>
      </c>
      <c r="I144" s="28">
        <f t="shared" si="11"/>
        <v>0.9571947391374418</v>
      </c>
      <c r="J144" s="30"/>
      <c r="K144" s="30"/>
      <c r="L144" s="30"/>
      <c r="M144" s="30"/>
      <c r="N144" s="30"/>
      <c r="O144" s="30"/>
      <c r="P144" s="30"/>
      <c r="Q144" s="30"/>
      <c r="R144" s="30"/>
      <c r="S144" s="30"/>
      <c r="T144" s="30"/>
      <c r="U144" s="30"/>
      <c r="V144" s="30"/>
      <c r="W144" s="30"/>
      <c r="X144" s="30"/>
      <c r="Y144" s="30"/>
      <c r="Z144" s="30"/>
    </row>
    <row r="145" spans="1:26" ht="27.75" customHeight="1">
      <c r="A145" s="30"/>
      <c r="B145" s="30">
        <v>55.143418813131255</v>
      </c>
      <c r="C145" s="30">
        <v>2045.3439327209553</v>
      </c>
      <c r="D145" s="30"/>
      <c r="E145" s="29">
        <v>55.143418813131255</v>
      </c>
      <c r="F145" s="28">
        <v>2045.3439327209553</v>
      </c>
      <c r="G145" s="164">
        <f t="shared" si="9"/>
        <v>-1.7835246250058553E-2</v>
      </c>
      <c r="H145" s="167">
        <f t="shared" si="10"/>
        <v>3.9452102710459326E-2</v>
      </c>
      <c r="I145" s="28">
        <f>-G145/H145</f>
        <v>0.45207340102889293</v>
      </c>
      <c r="J145" s="30"/>
      <c r="K145" s="30"/>
      <c r="L145" s="30"/>
      <c r="M145" s="30"/>
      <c r="N145" s="30"/>
      <c r="O145" s="30"/>
      <c r="P145" s="30"/>
      <c r="Q145" s="30"/>
      <c r="R145" s="30"/>
      <c r="S145" s="30"/>
      <c r="T145" s="30"/>
      <c r="U145" s="30"/>
      <c r="V145" s="30"/>
      <c r="W145" s="30"/>
      <c r="X145" s="30"/>
      <c r="Y145" s="30"/>
      <c r="Z145" s="30"/>
    </row>
    <row r="146" spans="1:26" ht="27.75" customHeight="1">
      <c r="A146" s="30"/>
      <c r="B146" s="30">
        <v>57.362720698924704</v>
      </c>
      <c r="C146" s="30">
        <v>2009.1871525537595</v>
      </c>
      <c r="D146" s="30"/>
      <c r="E146" s="29">
        <v>57.362720698924704</v>
      </c>
      <c r="F146" s="28">
        <v>2009.1871525537595</v>
      </c>
      <c r="G146" s="164">
        <f t="shared" si="9"/>
        <v>4.3448170447379954E-2</v>
      </c>
      <c r="H146" s="167">
        <f t="shared" si="10"/>
        <v>-5.3531453096997181E-2</v>
      </c>
      <c r="I146" s="28">
        <f>-G146/H146</f>
        <v>0.81163816660559052</v>
      </c>
      <c r="J146" s="30"/>
      <c r="K146" s="30"/>
      <c r="L146" s="30"/>
      <c r="M146" s="30"/>
      <c r="N146" s="30"/>
      <c r="O146" s="30"/>
      <c r="P146" s="30"/>
      <c r="Q146" s="30"/>
      <c r="R146" s="30"/>
      <c r="S146" s="30"/>
      <c r="T146" s="30"/>
      <c r="U146" s="30"/>
      <c r="V146" s="30"/>
      <c r="W146" s="30"/>
      <c r="X146" s="30"/>
      <c r="Y146" s="30"/>
      <c r="Z146" s="30"/>
    </row>
    <row r="147" spans="1:26" ht="27.75" customHeight="1">
      <c r="A147" s="30"/>
      <c r="B147" s="30">
        <v>54.372058161976852</v>
      </c>
      <c r="C147" s="30">
        <v>2098.4211861697281</v>
      </c>
      <c r="D147" s="30"/>
      <c r="E147" s="29">
        <v>54.372058161976852</v>
      </c>
      <c r="F147" s="28">
        <v>2098.4211861697281</v>
      </c>
      <c r="G147" s="164">
        <f t="shared" si="9"/>
        <v>3.8501124893810947E-2</v>
      </c>
      <c r="H147" s="167">
        <f t="shared" si="10"/>
        <v>2.0898981826416047E-2</v>
      </c>
      <c r="I147" s="28">
        <f t="shared" si="11"/>
        <v>1.8422488336319818</v>
      </c>
      <c r="J147" s="30"/>
      <c r="K147" s="30"/>
      <c r="L147" s="30"/>
      <c r="M147" s="30"/>
      <c r="N147" s="30"/>
      <c r="O147" s="30"/>
      <c r="P147" s="30"/>
      <c r="Q147" s="30"/>
      <c r="R147" s="30"/>
      <c r="S147" s="30"/>
      <c r="T147" s="30"/>
      <c r="U147" s="30"/>
      <c r="V147" s="30"/>
      <c r="W147" s="30"/>
      <c r="X147" s="30"/>
      <c r="Y147" s="30"/>
      <c r="Z147" s="30"/>
    </row>
    <row r="148" spans="1:26" ht="27.75" customHeight="1">
      <c r="A148" s="30"/>
      <c r="B148" s="30">
        <v>55.520378176930556</v>
      </c>
      <c r="C148" s="30">
        <v>2180.7985733748733</v>
      </c>
      <c r="D148" s="30"/>
      <c r="E148" s="29">
        <v>55.520378176930556</v>
      </c>
      <c r="F148" s="28">
        <v>2180.7985733748733</v>
      </c>
      <c r="G148" s="164">
        <f t="shared" si="9"/>
        <v>-2</v>
      </c>
      <c r="H148" s="167">
        <f t="shared" si="10"/>
        <v>-2</v>
      </c>
      <c r="I148" s="28">
        <f t="shared" si="11"/>
        <v>1</v>
      </c>
      <c r="J148" s="30"/>
      <c r="K148" s="30"/>
      <c r="L148" s="30"/>
      <c r="M148" s="30"/>
      <c r="N148" s="30"/>
      <c r="O148" s="30"/>
      <c r="P148" s="30"/>
      <c r="Q148" s="30"/>
      <c r="R148" s="30"/>
      <c r="S148" s="30"/>
      <c r="T148" s="30"/>
      <c r="U148" s="30"/>
      <c r="V148" s="30"/>
      <c r="W148" s="30"/>
      <c r="X148" s="30"/>
      <c r="Y148" s="30"/>
      <c r="Z148" s="30"/>
    </row>
    <row r="149" spans="1:26" ht="27.75" customHeight="1">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row>
    <row r="150" spans="1:26" ht="27.75" customHeight="1">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row>
    <row r="151" spans="1:26" ht="27.75" customHeight="1">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row>
    <row r="152" spans="1:26" ht="27.75" customHeight="1">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row>
    <row r="153" spans="1:26" ht="27.75" customHeight="1">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row>
    <row r="154" spans="1:26" ht="27.75" customHeight="1">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row>
    <row r="155" spans="1:26" ht="27.75" customHeight="1">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row>
    <row r="156" spans="1:26" ht="27.75" customHeight="1">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row>
    <row r="157" spans="1:26" ht="27.75" customHeight="1">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row>
    <row r="158" spans="1:26" ht="27.75" customHeight="1">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row>
    <row r="159" spans="1:26" ht="27.75" customHeight="1">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row>
    <row r="160" spans="1:26" ht="27.75" customHeight="1">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row>
    <row r="161" spans="1:26" ht="27.75" customHeight="1">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row>
    <row r="162" spans="1:26" ht="27.75" customHeight="1">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row>
    <row r="163" spans="1:26" ht="27.75" customHeight="1">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row>
    <row r="164" spans="1:26" ht="27.75" customHeight="1">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row>
    <row r="165" spans="1:26" ht="27.75" customHeight="1">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row>
    <row r="166" spans="1:26" ht="27.75" customHeight="1">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row>
    <row r="167" spans="1:26" ht="27.75" customHeight="1">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row>
    <row r="168" spans="1:26" ht="27.75" customHeight="1">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row>
    <row r="169" spans="1:26" ht="27.75" customHeight="1">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row>
    <row r="170" spans="1:26" ht="27.75" customHeight="1">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row>
    <row r="171" spans="1:26" ht="27.75" customHeight="1">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row>
    <row r="172" spans="1:26" ht="27.75" customHeight="1">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row>
    <row r="173" spans="1:26" ht="27.75" customHeight="1">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row>
    <row r="174" spans="1:26" ht="27.75" customHeight="1">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row>
    <row r="175" spans="1:26" ht="27.75" customHeight="1">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row>
    <row r="176" spans="1:26" ht="27.75" customHeight="1">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row>
    <row r="177" spans="1:26" ht="27.75" customHeight="1">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row>
    <row r="178" spans="1:26" ht="27.75" customHeight="1">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row>
    <row r="179" spans="1:26" ht="27.75" customHeight="1">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row>
    <row r="180" spans="1:26" ht="27.75" customHeight="1">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row>
    <row r="181" spans="1:26" ht="27.75" customHeight="1">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row>
    <row r="182" spans="1:26" ht="27.75" customHeight="1">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row>
    <row r="183" spans="1:26" ht="27.75" customHeight="1">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row>
    <row r="184" spans="1:26" ht="27.75" customHeight="1">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row>
    <row r="185" spans="1:26" ht="27.75" customHeight="1">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row>
    <row r="186" spans="1:26" ht="27.75" customHeight="1">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row>
    <row r="187" spans="1:26" ht="27.75" customHeight="1">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row>
    <row r="188" spans="1:26" ht="27.75" customHeight="1">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row>
    <row r="189" spans="1:26" ht="27.75" customHeight="1">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row>
    <row r="190" spans="1:26" ht="27.75" customHeight="1">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row>
    <row r="191" spans="1:26" ht="27.75" customHeight="1">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row>
    <row r="192" spans="1:26" ht="27.75" customHeight="1">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row>
    <row r="193" spans="1:26" ht="27.75" customHeight="1">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row>
    <row r="194" spans="1:26" ht="27.75" customHeight="1">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row>
    <row r="195" spans="1:26" ht="27.75" customHeight="1">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row>
    <row r="196" spans="1:26" ht="27.75" customHeight="1">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row>
    <row r="197" spans="1:26" ht="27.75" customHeight="1">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row>
    <row r="198" spans="1:26" ht="27.75" customHeight="1">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row>
    <row r="199" spans="1:26" ht="27.75" customHeight="1">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row>
    <row r="200" spans="1:26" ht="27.75" customHeight="1">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row>
    <row r="201" spans="1:26" ht="27.75" customHeight="1">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row>
    <row r="202" spans="1:26" ht="27.75" customHeight="1">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row>
    <row r="203" spans="1:26" ht="27.75" customHeight="1">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row>
    <row r="204" spans="1:26" ht="27.75" customHeight="1">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row>
    <row r="205" spans="1:26" ht="27.75" customHeight="1">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row>
    <row r="206" spans="1:26" ht="27.75" customHeight="1">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row>
    <row r="207" spans="1:26" ht="27.75" customHeight="1">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row>
    <row r="208" spans="1:26" ht="27.75" customHeight="1">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row>
    <row r="209" spans="1:26" ht="27.75" customHeight="1">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row>
    <row r="210" spans="1:26" ht="27.75" customHeight="1">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row>
    <row r="211" spans="1:26" ht="27.75" customHeight="1">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row>
    <row r="212" spans="1:26" ht="27.75" customHeight="1">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row>
    <row r="213" spans="1:26" ht="27.75" customHeight="1">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row>
    <row r="214" spans="1:26" ht="27.75" customHeight="1">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row>
    <row r="215" spans="1:26" ht="27.75" customHeight="1">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row>
    <row r="216" spans="1:26" ht="27.75" customHeight="1">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row>
    <row r="217" spans="1:26" ht="27.75" customHeight="1">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row>
    <row r="218" spans="1:26" ht="27.75" customHeight="1">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row>
    <row r="219" spans="1:26" ht="27.75" customHeight="1">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row>
    <row r="220" spans="1:26" ht="27.75" customHeight="1">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row>
    <row r="221" spans="1:26" ht="27.75" customHeight="1">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row>
    <row r="222" spans="1:26" ht="27.75" customHeight="1">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row>
    <row r="223" spans="1:26" ht="27.75" customHeight="1">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row>
    <row r="224" spans="1:26" ht="27.75" customHeight="1">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row>
    <row r="225" spans="1:26" ht="27.75" customHeight="1">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row>
    <row r="226" spans="1:26" ht="27.75" customHeight="1">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row>
    <row r="227" spans="1:26" ht="27.75" customHeight="1">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row>
    <row r="228" spans="1:26" ht="27.75" customHeight="1">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row>
    <row r="229" spans="1:26" ht="27.75" customHeight="1">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row>
    <row r="230" spans="1:26" ht="27.75" customHeight="1">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row>
    <row r="231" spans="1:26" ht="27.75" customHeight="1">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row>
    <row r="232" spans="1:26" ht="27.75" customHeight="1">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row>
    <row r="233" spans="1:26" ht="27.75" customHeight="1">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row>
    <row r="234" spans="1:26" ht="27.75" customHeight="1">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row>
    <row r="235" spans="1:26" ht="27.75" customHeight="1">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row>
    <row r="236" spans="1:26" ht="27.75" customHeight="1">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row>
    <row r="237" spans="1:26" ht="27.75" customHeight="1">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row>
    <row r="238" spans="1:26" ht="27.75" customHeight="1">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row>
    <row r="239" spans="1:26" ht="27.75" customHeight="1">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row>
    <row r="240" spans="1:26" ht="27.75" customHeight="1">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row>
    <row r="241" spans="1:26" ht="27.75" customHeight="1">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row>
    <row r="242" spans="1:26" ht="27.75" customHeight="1">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row>
    <row r="243" spans="1:26" ht="27.75" customHeight="1">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row>
    <row r="244" spans="1:26" ht="27.75" customHeight="1">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row>
    <row r="245" spans="1:26" ht="27.75" customHeight="1">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row>
    <row r="246" spans="1:26" ht="27.75" customHeight="1">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row>
    <row r="247" spans="1:26" ht="27.75" customHeight="1">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row>
    <row r="248" spans="1:26" ht="27.75" customHeight="1">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row>
    <row r="249" spans="1:26" ht="27.75" customHeight="1">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row>
    <row r="250" spans="1:26" ht="27.75" customHeight="1">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row>
    <row r="251" spans="1:26" ht="27.75" customHeight="1">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row>
    <row r="252" spans="1:26" ht="27.75" customHeight="1">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row>
    <row r="253" spans="1:26" ht="27.75" customHeight="1">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row>
    <row r="254" spans="1:26" ht="27.75" customHeight="1">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row>
    <row r="255" spans="1:26" ht="27.75" customHeight="1">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row>
    <row r="256" spans="1:26" ht="27.75" customHeight="1">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row>
    <row r="257" spans="1:26" ht="27.75" customHeight="1">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row>
    <row r="258" spans="1:26" ht="27.75" customHeight="1">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row>
    <row r="259" spans="1:26" ht="27.75" customHeight="1">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row>
    <row r="260" spans="1:26" ht="27.75" customHeight="1">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row>
    <row r="261" spans="1:26" ht="27.75" customHeight="1">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row>
    <row r="262" spans="1:26" ht="27.75" customHeight="1">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row>
    <row r="263" spans="1:26" ht="27.75" customHeight="1">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row>
    <row r="264" spans="1:26" ht="27.75" customHeight="1">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row>
    <row r="265" spans="1:26" ht="27.75" customHeight="1">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row>
    <row r="266" spans="1:26" ht="27.75" customHeight="1">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row>
    <row r="267" spans="1:26" ht="27.75" customHeight="1">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row>
    <row r="268" spans="1:26" ht="27.75" customHeight="1">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row>
    <row r="269" spans="1:26" ht="27.75" customHeight="1">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row>
    <row r="270" spans="1:26" ht="27.75" customHeight="1">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row>
    <row r="271" spans="1:26" ht="27.75" customHeight="1">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row>
    <row r="272" spans="1:26" ht="27.75" customHeight="1">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row>
    <row r="273" spans="1:26" ht="27.75" customHeight="1">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row>
    <row r="274" spans="1:26" ht="27.75" customHeight="1">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row>
    <row r="275" spans="1:26" ht="27.75" customHeight="1">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row>
    <row r="276" spans="1:26" ht="27.75" customHeight="1">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row>
    <row r="277" spans="1:26" ht="27.75" customHeight="1">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row>
    <row r="278" spans="1:26" ht="27.75" customHeight="1">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row>
    <row r="279" spans="1:26" ht="27.75" customHeight="1">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row>
    <row r="280" spans="1:26" ht="27.75" customHeight="1">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row>
    <row r="281" spans="1:26" ht="27.75" customHeight="1">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row>
    <row r="282" spans="1:26" ht="27.75" customHeight="1">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row>
    <row r="283" spans="1:26" ht="27.75" customHeight="1">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row>
    <row r="284" spans="1:26" ht="27.75" customHeight="1">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row>
    <row r="285" spans="1:26" ht="27.75" customHeight="1">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row>
    <row r="286" spans="1:26" ht="27.75" customHeight="1">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row>
    <row r="287" spans="1:26" ht="27.75" customHeight="1">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row>
    <row r="288" spans="1:26" ht="27.75" customHeight="1">
      <c r="A288" s="30"/>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row>
    <row r="289" spans="1:26" ht="27.75" customHeight="1">
      <c r="A289" s="30"/>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row>
    <row r="290" spans="1:26" ht="27.75" customHeight="1">
      <c r="A290" s="30"/>
      <c r="B290" s="30"/>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row>
    <row r="291" spans="1:26" ht="27.75" customHeight="1">
      <c r="A291" s="30"/>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row>
    <row r="292" spans="1:26" ht="27.75" customHeight="1">
      <c r="A292" s="30"/>
      <c r="B292" s="30"/>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row>
    <row r="293" spans="1:26" ht="27.75" customHeight="1">
      <c r="A293" s="30"/>
      <c r="B293" s="30"/>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row>
    <row r="294" spans="1:26" ht="27.75" customHeight="1">
      <c r="A294" s="30"/>
      <c r="B294" s="30"/>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row>
    <row r="295" spans="1:26" ht="27.75" customHeight="1">
      <c r="A295" s="30"/>
      <c r="B295" s="30"/>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row>
    <row r="296" spans="1:26" ht="27.75" customHeight="1">
      <c r="A296" s="30"/>
      <c r="B296" s="30"/>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row>
    <row r="297" spans="1:26" ht="27.75" customHeight="1">
      <c r="A297" s="30"/>
      <c r="B297" s="30"/>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row>
    <row r="298" spans="1:26" ht="27.75" customHeight="1">
      <c r="A298" s="30"/>
      <c r="B298" s="30"/>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row>
    <row r="299" spans="1:26" ht="27.75" customHeight="1">
      <c r="A299" s="30"/>
      <c r="B299" s="30"/>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row>
    <row r="300" spans="1:26" ht="27.75" customHeight="1">
      <c r="A300" s="30"/>
      <c r="B300" s="30"/>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row>
    <row r="301" spans="1:26" ht="27.75" customHeight="1">
      <c r="A301" s="30"/>
      <c r="B301" s="30"/>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row>
    <row r="302" spans="1:26" ht="27.75" customHeight="1">
      <c r="A302" s="30"/>
      <c r="B302" s="30"/>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row>
    <row r="303" spans="1:26" ht="27.75" customHeight="1">
      <c r="A303" s="30"/>
      <c r="B303" s="30"/>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row>
    <row r="304" spans="1:26" ht="27.75" customHeight="1">
      <c r="A304" s="30"/>
      <c r="B304" s="30"/>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row>
    <row r="305" spans="1:26" ht="27.75" customHeight="1">
      <c r="A305" s="30"/>
      <c r="B305" s="30"/>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row>
    <row r="306" spans="1:26" ht="27.75" customHeight="1">
      <c r="A306" s="30"/>
      <c r="B306" s="30"/>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row>
    <row r="307" spans="1:26" ht="27.75" customHeight="1">
      <c r="A307" s="30"/>
      <c r="B307" s="30"/>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row>
    <row r="308" spans="1:26" ht="27.75" customHeight="1">
      <c r="A308" s="30"/>
      <c r="B308" s="30"/>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row>
    <row r="309" spans="1:26" ht="27.75" customHeight="1">
      <c r="A309" s="30"/>
      <c r="B309" s="30"/>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row>
    <row r="310" spans="1:26" ht="27.75" customHeight="1">
      <c r="A310" s="30"/>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row>
    <row r="311" spans="1:26" ht="27.75" customHeight="1">
      <c r="A311" s="30"/>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row>
    <row r="312" spans="1:26" ht="27.75" customHeight="1">
      <c r="A312" s="30"/>
      <c r="B312" s="30"/>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row>
    <row r="313" spans="1:26" ht="27.75" customHeight="1">
      <c r="A313" s="30"/>
      <c r="B313" s="30"/>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row>
    <row r="314" spans="1:26" ht="27.75" customHeight="1">
      <c r="A314" s="30"/>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row>
    <row r="315" spans="1:26" ht="27.75" customHeight="1">
      <c r="A315" s="30"/>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row>
    <row r="316" spans="1:26" ht="27.75" customHeight="1">
      <c r="A316" s="30"/>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row>
    <row r="317" spans="1:26" ht="27.75" customHeight="1">
      <c r="A317" s="30"/>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row>
    <row r="318" spans="1:26" ht="27.75" customHeight="1">
      <c r="A318" s="30"/>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row>
    <row r="319" spans="1:26" ht="27.75" customHeight="1">
      <c r="A319" s="30"/>
      <c r="B319" s="30"/>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row>
    <row r="320" spans="1:26" ht="27.75" customHeight="1">
      <c r="A320" s="30"/>
      <c r="B320" s="30"/>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row>
    <row r="321" spans="1:26" ht="27.75" customHeight="1">
      <c r="A321" s="30"/>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row>
    <row r="322" spans="1:26" ht="27.75" customHeight="1">
      <c r="A322" s="30"/>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row>
    <row r="323" spans="1:26" ht="27.75" customHeight="1">
      <c r="A323" s="30"/>
      <c r="B323" s="30"/>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row>
    <row r="324" spans="1:26" ht="27.75" customHeight="1">
      <c r="A324" s="30"/>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row>
    <row r="325" spans="1:26" ht="27.75" customHeight="1">
      <c r="A325" s="30"/>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row>
    <row r="326" spans="1:26" ht="27.75" customHeight="1">
      <c r="A326" s="30"/>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row>
    <row r="327" spans="1:26" ht="27.75" customHeight="1">
      <c r="A327" s="30"/>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row>
    <row r="328" spans="1:26" ht="27.75" customHeight="1">
      <c r="A328" s="30"/>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row>
    <row r="329" spans="1:26" ht="27.75" customHeight="1">
      <c r="A329" s="30"/>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row>
    <row r="330" spans="1:26" ht="27.75" customHeight="1">
      <c r="A330" s="30"/>
      <c r="B330" s="30"/>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row>
    <row r="331" spans="1:26" ht="27.75" customHeight="1">
      <c r="A331" s="30"/>
      <c r="B331" s="30"/>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row>
    <row r="332" spans="1:26" ht="27.75" customHeight="1">
      <c r="A332" s="30"/>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row>
    <row r="333" spans="1:26" ht="27.75" customHeight="1">
      <c r="A333" s="30"/>
      <c r="B333" s="30"/>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row>
    <row r="334" spans="1:26" ht="27.75" customHeight="1">
      <c r="A334" s="30"/>
      <c r="B334" s="30"/>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row>
    <row r="335" spans="1:26" ht="27.75" customHeight="1">
      <c r="A335" s="30"/>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row>
    <row r="336" spans="1:26" ht="27.75" customHeight="1">
      <c r="A336" s="30"/>
      <c r="B336" s="30"/>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row>
    <row r="337" spans="1:26" ht="27.75" customHeight="1">
      <c r="A337" s="30"/>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row>
    <row r="338" spans="1:26" ht="27.75" customHeight="1">
      <c r="A338" s="30"/>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row>
    <row r="339" spans="1:26" ht="27.75" customHeight="1">
      <c r="A339" s="30"/>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row>
    <row r="340" spans="1:26" ht="27.75" customHeight="1">
      <c r="A340" s="30"/>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row>
    <row r="341" spans="1:26" ht="27.75" customHeight="1">
      <c r="A341" s="30"/>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row>
    <row r="342" spans="1:26" ht="27.75" customHeight="1">
      <c r="A342" s="30"/>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row>
    <row r="343" spans="1:26" ht="27.75" customHeight="1">
      <c r="A343" s="30"/>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row>
    <row r="344" spans="1:26" ht="27.75" customHeight="1">
      <c r="A344" s="30"/>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row>
    <row r="345" spans="1:26" ht="27.75" customHeight="1">
      <c r="A345" s="30"/>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row>
    <row r="346" spans="1:26" ht="27.75" customHeight="1">
      <c r="A346" s="30"/>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row>
    <row r="347" spans="1:26" ht="27.75" customHeight="1">
      <c r="A347" s="30"/>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row>
    <row r="348" spans="1:26" ht="27.75" customHeight="1">
      <c r="A348" s="30"/>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row>
    <row r="349" spans="1:26" ht="27.75" customHeight="1">
      <c r="A349" s="30"/>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row>
    <row r="350" spans="1:26" ht="27.75" customHeight="1">
      <c r="A350" s="30"/>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row>
    <row r="351" spans="1:26" ht="27.75" customHeight="1">
      <c r="A351" s="30"/>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row>
    <row r="352" spans="1:26" ht="27.75" customHeight="1">
      <c r="A352" s="30"/>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row>
    <row r="353" spans="1:26" ht="27.75" customHeight="1">
      <c r="A353" s="30"/>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row>
    <row r="354" spans="1:26" ht="27.75" customHeight="1">
      <c r="A354" s="30"/>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row>
    <row r="355" spans="1:26" ht="27.75" customHeight="1">
      <c r="A355" s="30"/>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row>
    <row r="356" spans="1:26" ht="27.75" customHeight="1">
      <c r="A356" s="30"/>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row>
    <row r="357" spans="1:26" ht="27.75" customHeight="1">
      <c r="A357" s="30"/>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row>
    <row r="358" spans="1:26" ht="27.75" customHeight="1">
      <c r="A358" s="30"/>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row>
    <row r="359" spans="1:26" ht="27.75" customHeight="1">
      <c r="A359" s="30"/>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row>
    <row r="360" spans="1:26" ht="27.75" customHeight="1">
      <c r="A360" s="30"/>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row>
    <row r="361" spans="1:26" ht="27.75" customHeight="1">
      <c r="A361" s="30"/>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row>
    <row r="362" spans="1:26" ht="27.75" customHeight="1">
      <c r="A362" s="30"/>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row>
    <row r="363" spans="1:26" ht="27.75" customHeight="1">
      <c r="A363" s="30"/>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row>
    <row r="364" spans="1:26" ht="27.75" customHeight="1">
      <c r="A364" s="30"/>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row>
    <row r="365" spans="1:26" ht="27.75" customHeight="1">
      <c r="A365" s="30"/>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row>
    <row r="366" spans="1:26" ht="27.75" customHeight="1">
      <c r="A366" s="30"/>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row>
    <row r="367" spans="1:26" ht="27.75" customHeight="1">
      <c r="A367" s="30"/>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row>
    <row r="368" spans="1:26" ht="27.75" customHeight="1">
      <c r="A368" s="30"/>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row>
    <row r="369" spans="1:26" ht="27.75" customHeight="1">
      <c r="A369" s="30"/>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row>
    <row r="370" spans="1:26" ht="27.75" customHeight="1">
      <c r="A370" s="30"/>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row>
    <row r="371" spans="1:26" ht="27.75" customHeight="1">
      <c r="A371" s="30"/>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row>
    <row r="372" spans="1:26" ht="27.75" customHeight="1">
      <c r="A372" s="30"/>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row>
    <row r="373" spans="1:26" ht="27.75" customHeight="1">
      <c r="A373" s="30"/>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row>
    <row r="374" spans="1:26" ht="27.75" customHeight="1">
      <c r="A374" s="30"/>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row>
    <row r="375" spans="1:26" ht="27.75" customHeight="1">
      <c r="A375" s="30"/>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row>
    <row r="376" spans="1:26" ht="27.75" customHeight="1">
      <c r="A376" s="30"/>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row>
    <row r="377" spans="1:26" ht="27.75" customHeight="1">
      <c r="A377" s="30"/>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row>
    <row r="378" spans="1:26" ht="27.75" customHeight="1">
      <c r="A378" s="30"/>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row>
    <row r="379" spans="1:26" ht="27.75" customHeight="1">
      <c r="A379" s="30"/>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row>
    <row r="380" spans="1:26" ht="27.75" customHeight="1">
      <c r="A380" s="30"/>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row>
    <row r="381" spans="1:26" ht="27.75" customHeight="1">
      <c r="A381" s="30"/>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row>
    <row r="382" spans="1:26" ht="27.75" customHeight="1">
      <c r="A382" s="30"/>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row>
    <row r="383" spans="1:26" ht="27.75" customHeight="1">
      <c r="A383" s="30"/>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row>
    <row r="384" spans="1:26" ht="27.75" customHeight="1">
      <c r="A384" s="30"/>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row>
    <row r="385" spans="1:26" ht="27.75" customHeight="1">
      <c r="A385" s="30"/>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row>
    <row r="386" spans="1:26" ht="27.75" customHeight="1">
      <c r="A386" s="30"/>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row>
    <row r="387" spans="1:26" ht="27.75" customHeight="1">
      <c r="A387" s="30"/>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row>
    <row r="388" spans="1:26" ht="27.75" customHeight="1">
      <c r="A388" s="30"/>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row>
    <row r="389" spans="1:26" ht="27.75" customHeight="1">
      <c r="A389" s="30"/>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row>
    <row r="390" spans="1:26" ht="27.75" customHeight="1">
      <c r="A390" s="30"/>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row>
    <row r="391" spans="1:26" ht="27.75" customHeight="1">
      <c r="A391" s="30"/>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row>
    <row r="392" spans="1:26" ht="27.75" customHeight="1">
      <c r="A392" s="30"/>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row>
    <row r="393" spans="1:26" ht="27.75" customHeight="1">
      <c r="A393" s="30"/>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row>
    <row r="394" spans="1:26" ht="27.75" customHeight="1">
      <c r="A394" s="30"/>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row>
    <row r="395" spans="1:26" ht="27.75" customHeight="1">
      <c r="A395" s="30"/>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row>
    <row r="396" spans="1:26" ht="27.75" customHeight="1">
      <c r="A396" s="30"/>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row>
    <row r="397" spans="1:26" ht="27.75" customHeight="1">
      <c r="A397" s="30"/>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row>
    <row r="398" spans="1:26" ht="27.75" customHeight="1">
      <c r="A398" s="30"/>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row>
    <row r="399" spans="1:26" ht="27.75" customHeight="1">
      <c r="A399" s="30"/>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row>
    <row r="400" spans="1:26" ht="27.75" customHeight="1">
      <c r="A400" s="30"/>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row>
    <row r="401" spans="1:26" ht="27.75" customHeight="1">
      <c r="A401" s="30"/>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row>
    <row r="402" spans="1:26" ht="27.75" customHeight="1">
      <c r="A402" s="30"/>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row>
    <row r="403" spans="1:26" ht="27.75" customHeight="1">
      <c r="A403" s="30"/>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row>
    <row r="404" spans="1:26" ht="27.75" customHeight="1">
      <c r="A404" s="30"/>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row>
    <row r="405" spans="1:26" ht="27.75" customHeight="1">
      <c r="A405" s="30"/>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row>
    <row r="406" spans="1:26" ht="27.75" customHeight="1">
      <c r="A406" s="30"/>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row>
    <row r="407" spans="1:26" ht="27.75" customHeight="1">
      <c r="A407" s="30"/>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row>
    <row r="408" spans="1:26" ht="27.75" customHeight="1">
      <c r="A408" s="30"/>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row>
    <row r="409" spans="1:26" ht="27.75" customHeight="1">
      <c r="A409" s="30"/>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row>
    <row r="410" spans="1:26" ht="27.75" customHeight="1">
      <c r="A410" s="30"/>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row>
    <row r="411" spans="1:26" ht="27.75" customHeight="1">
      <c r="A411" s="30"/>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row>
    <row r="412" spans="1:26" ht="27.75" customHeight="1">
      <c r="A412" s="30"/>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row>
    <row r="413" spans="1:26" ht="27.75" customHeight="1">
      <c r="A413" s="30"/>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row>
    <row r="414" spans="1:26" ht="27.75" customHeight="1">
      <c r="A414" s="30"/>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row>
    <row r="415" spans="1:26" ht="27.75" customHeight="1">
      <c r="A415" s="30"/>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row>
    <row r="416" spans="1:26" ht="27.75" customHeight="1">
      <c r="A416" s="30"/>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row>
    <row r="417" spans="1:26" ht="27.75" customHeight="1">
      <c r="A417" s="30"/>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row>
    <row r="418" spans="1:26" ht="27.75" customHeight="1">
      <c r="A418" s="30"/>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row>
    <row r="419" spans="1:26" ht="27.75" customHeight="1">
      <c r="A419" s="30"/>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row>
    <row r="420" spans="1:26" ht="27.75" customHeight="1">
      <c r="A420" s="30"/>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row>
    <row r="421" spans="1:26" ht="27.75" customHeight="1">
      <c r="A421" s="30"/>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row>
    <row r="422" spans="1:26" ht="27.75" customHeight="1">
      <c r="A422" s="30"/>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row>
    <row r="423" spans="1:26" ht="27.75" customHeight="1">
      <c r="A423" s="30"/>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row>
    <row r="424" spans="1:26" ht="27.75" customHeight="1">
      <c r="A424" s="30"/>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row>
    <row r="425" spans="1:26" ht="27.75" customHeight="1">
      <c r="A425" s="30"/>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row>
    <row r="426" spans="1:26" ht="27.75" customHeight="1">
      <c r="A426" s="30"/>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row>
    <row r="427" spans="1:26" ht="27.75" customHeight="1">
      <c r="A427" s="30"/>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row>
    <row r="428" spans="1:26" ht="27.75" customHeight="1">
      <c r="A428" s="30"/>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row>
    <row r="429" spans="1:26" ht="27.75" customHeight="1">
      <c r="A429" s="30"/>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row>
    <row r="430" spans="1:26" ht="27.75" customHeight="1">
      <c r="A430" s="30"/>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row>
    <row r="431" spans="1:26" ht="27.75" customHeight="1">
      <c r="A431" s="30"/>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row>
    <row r="432" spans="1:26" ht="27.75" customHeight="1">
      <c r="A432" s="30"/>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row>
    <row r="433" spans="1:26" ht="27.75" customHeight="1">
      <c r="A433" s="30"/>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row>
    <row r="434" spans="1:26" ht="27.75" customHeight="1">
      <c r="A434" s="30"/>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row>
    <row r="435" spans="1:26" ht="27.75" customHeight="1">
      <c r="A435" s="30"/>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row>
    <row r="436" spans="1:26" ht="27.75" customHeight="1">
      <c r="A436" s="30"/>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row>
    <row r="437" spans="1:26" ht="27.75" customHeight="1">
      <c r="A437" s="30"/>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row>
    <row r="438" spans="1:26" ht="27.75" customHeight="1">
      <c r="A438" s="30"/>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row>
    <row r="439" spans="1:26" ht="27.75" customHeight="1">
      <c r="A439" s="30"/>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row>
    <row r="440" spans="1:26" ht="27.75" customHeight="1">
      <c r="A440" s="30"/>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row>
    <row r="441" spans="1:26" ht="27.75" customHeight="1">
      <c r="A441" s="30"/>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row>
    <row r="442" spans="1:26" ht="27.75" customHeight="1">
      <c r="A442" s="30"/>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row>
    <row r="443" spans="1:26" ht="27.75" customHeight="1">
      <c r="A443" s="30"/>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row>
    <row r="444" spans="1:26" ht="27.75" customHeight="1">
      <c r="A444" s="30"/>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row>
    <row r="445" spans="1:26" ht="27.75" customHeight="1">
      <c r="A445" s="30"/>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row>
    <row r="446" spans="1:26" ht="27.75" customHeight="1">
      <c r="A446" s="30"/>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row>
    <row r="447" spans="1:26" ht="27.75" customHeight="1">
      <c r="A447" s="30"/>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row>
    <row r="448" spans="1:26" ht="27.75" customHeight="1">
      <c r="A448" s="30"/>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row>
    <row r="449" spans="1:26" ht="27.75" customHeight="1">
      <c r="A449" s="30"/>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row>
    <row r="450" spans="1:26" ht="27.75" customHeight="1">
      <c r="A450" s="30"/>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row>
    <row r="451" spans="1:26" ht="27.75" customHeight="1">
      <c r="A451" s="30"/>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row>
    <row r="452" spans="1:26" ht="27.75" customHeight="1">
      <c r="A452" s="30"/>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row>
    <row r="453" spans="1:26" ht="27.75" customHeight="1">
      <c r="A453" s="30"/>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row>
    <row r="454" spans="1:26" ht="27.75" customHeight="1">
      <c r="A454" s="30"/>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row>
    <row r="455" spans="1:26" ht="27.75" customHeight="1">
      <c r="A455" s="30"/>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row>
    <row r="456" spans="1:26" ht="27.75" customHeight="1">
      <c r="A456" s="30"/>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row>
    <row r="457" spans="1:26" ht="27.75" customHeight="1">
      <c r="A457" s="30"/>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row>
    <row r="458" spans="1:26" ht="27.75" customHeight="1">
      <c r="A458" s="30"/>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row>
    <row r="459" spans="1:26" ht="27.75" customHeight="1">
      <c r="A459" s="30"/>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row>
    <row r="460" spans="1:26" ht="27.75" customHeight="1">
      <c r="A460" s="30"/>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row>
    <row r="461" spans="1:26" ht="27.75" customHeight="1">
      <c r="A461" s="30"/>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row>
    <row r="462" spans="1:26" ht="27.75" customHeight="1">
      <c r="A462" s="30"/>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row>
    <row r="463" spans="1:26" ht="27.75" customHeight="1">
      <c r="A463" s="30"/>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row>
    <row r="464" spans="1:26" ht="27.75" customHeight="1">
      <c r="A464" s="30"/>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row>
    <row r="465" spans="1:26" ht="27.75" customHeight="1">
      <c r="A465" s="30"/>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row>
    <row r="466" spans="1:26" ht="27.75" customHeight="1">
      <c r="A466" s="30"/>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row>
    <row r="467" spans="1:26" ht="27.75" customHeight="1">
      <c r="A467" s="30"/>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row>
    <row r="468" spans="1:26" ht="27.75" customHeight="1">
      <c r="A468" s="30"/>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row>
    <row r="469" spans="1:26" ht="27.75" customHeight="1">
      <c r="A469" s="30"/>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row>
    <row r="470" spans="1:26" ht="27.75" customHeight="1">
      <c r="A470" s="30"/>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row>
    <row r="471" spans="1:26" ht="27.75" customHeight="1">
      <c r="A471" s="30"/>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row>
    <row r="472" spans="1:26" ht="27.75" customHeight="1">
      <c r="A472" s="30"/>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row>
    <row r="473" spans="1:26" ht="27.75" customHeight="1">
      <c r="A473" s="30"/>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row>
    <row r="474" spans="1:26" ht="27.75" customHeight="1">
      <c r="A474" s="30"/>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row>
    <row r="475" spans="1:26" ht="27.75" customHeight="1">
      <c r="A475" s="30"/>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row>
    <row r="476" spans="1:26" ht="27.75" customHeight="1">
      <c r="A476" s="30"/>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row>
    <row r="477" spans="1:26" ht="27.75" customHeight="1">
      <c r="A477" s="30"/>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row>
    <row r="478" spans="1:26" ht="27.75" customHeight="1">
      <c r="A478" s="30"/>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row>
    <row r="479" spans="1:26" ht="27.75" customHeight="1">
      <c r="A479" s="30"/>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row>
    <row r="480" spans="1:26" ht="27.75" customHeight="1">
      <c r="A480" s="30"/>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row>
    <row r="481" spans="1:26" ht="27.75" customHeight="1">
      <c r="A481" s="30"/>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row>
    <row r="482" spans="1:26" ht="27.75" customHeight="1">
      <c r="A482" s="30"/>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row>
    <row r="483" spans="1:26" ht="27.75" customHeight="1">
      <c r="A483" s="30"/>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row>
    <row r="484" spans="1:26" ht="27.75" customHeight="1">
      <c r="A484" s="30"/>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row>
    <row r="485" spans="1:26" ht="27.75" customHeight="1">
      <c r="A485" s="30"/>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row>
    <row r="486" spans="1:26" ht="27.75" customHeight="1">
      <c r="A486" s="30"/>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row>
    <row r="487" spans="1:26" ht="27.75" customHeight="1">
      <c r="A487" s="30"/>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row>
    <row r="488" spans="1:26" ht="27.75" customHeight="1">
      <c r="A488" s="30"/>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row>
    <row r="489" spans="1:26" ht="27.75" customHeight="1">
      <c r="A489" s="30"/>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row>
    <row r="490" spans="1:26" ht="27.75" customHeight="1">
      <c r="A490" s="30"/>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row>
    <row r="491" spans="1:26" ht="27.75" customHeight="1">
      <c r="A491" s="30"/>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row>
    <row r="492" spans="1:26" ht="27.75" customHeight="1">
      <c r="A492" s="30"/>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row>
    <row r="493" spans="1:26" ht="27.75" customHeight="1">
      <c r="A493" s="30"/>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row>
    <row r="494" spans="1:26" ht="27.75" customHeight="1">
      <c r="A494" s="30"/>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row>
    <row r="495" spans="1:26" ht="27.75" customHeight="1">
      <c r="A495" s="30"/>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row>
    <row r="496" spans="1:26" ht="27.75" customHeight="1">
      <c r="A496" s="30"/>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row>
    <row r="497" spans="1:26" ht="27.75" customHeight="1">
      <c r="A497" s="30"/>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row>
    <row r="498" spans="1:26" ht="27.75" customHeight="1">
      <c r="A498" s="30"/>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row>
    <row r="499" spans="1:26" ht="27.75" customHeight="1">
      <c r="A499" s="30"/>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row>
    <row r="500" spans="1:26" ht="27.75" customHeight="1">
      <c r="A500" s="30"/>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row>
    <row r="501" spans="1:26" ht="27.75" customHeight="1">
      <c r="A501" s="30"/>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row>
    <row r="502" spans="1:26" ht="27.75" customHeight="1">
      <c r="A502" s="30"/>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row>
    <row r="503" spans="1:26" ht="27.75" customHeight="1">
      <c r="A503" s="30"/>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row>
    <row r="504" spans="1:26" ht="27.75" customHeight="1">
      <c r="A504" s="30"/>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row>
    <row r="505" spans="1:26" ht="27.75" customHeight="1">
      <c r="A505" s="30"/>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row>
    <row r="506" spans="1:26" ht="27.75" customHeight="1">
      <c r="A506" s="30"/>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row>
    <row r="507" spans="1:26" ht="27.75" customHeight="1">
      <c r="A507" s="30"/>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row>
    <row r="508" spans="1:26" ht="27.75" customHeight="1">
      <c r="A508" s="30"/>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row>
    <row r="509" spans="1:26" ht="27.75" customHeight="1">
      <c r="A509" s="30"/>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row>
    <row r="510" spans="1:26" ht="27.75" customHeight="1">
      <c r="A510" s="30"/>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row>
    <row r="511" spans="1:26" ht="27.75" customHeight="1">
      <c r="A511" s="30"/>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row>
    <row r="512" spans="1:26" ht="27.75" customHeight="1">
      <c r="A512" s="30"/>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row>
    <row r="513" spans="1:26" ht="27.75" customHeight="1">
      <c r="A513" s="30"/>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row>
    <row r="514" spans="1:26" ht="27.75" customHeight="1">
      <c r="A514" s="30"/>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row>
    <row r="515" spans="1:26" ht="27.75" customHeight="1">
      <c r="A515" s="30"/>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row>
    <row r="516" spans="1:26" ht="27.75" customHeight="1">
      <c r="A516" s="30"/>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row>
    <row r="517" spans="1:26" ht="27.75" customHeight="1">
      <c r="A517" s="30"/>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row>
    <row r="518" spans="1:26" ht="27.75" customHeight="1">
      <c r="A518" s="30"/>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row>
    <row r="519" spans="1:26" ht="27.75" customHeight="1">
      <c r="A519" s="30"/>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row>
    <row r="520" spans="1:26" ht="27.75" customHeight="1">
      <c r="A520" s="30"/>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row>
    <row r="521" spans="1:26" ht="27.75" customHeight="1">
      <c r="A521" s="30"/>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row>
    <row r="522" spans="1:26" ht="27.75" customHeight="1">
      <c r="A522" s="30"/>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row>
    <row r="523" spans="1:26" ht="27.75" customHeight="1">
      <c r="A523" s="30"/>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row>
    <row r="524" spans="1:26" ht="27.75" customHeight="1">
      <c r="A524" s="30"/>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row>
    <row r="525" spans="1:26" ht="27.75" customHeight="1">
      <c r="A525" s="30"/>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row>
    <row r="526" spans="1:26" ht="27.75" customHeight="1">
      <c r="A526" s="30"/>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row>
    <row r="527" spans="1:26" ht="27.75" customHeight="1">
      <c r="A527" s="30"/>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row>
    <row r="528" spans="1:26" ht="27.75" customHeight="1">
      <c r="A528" s="30"/>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row>
    <row r="529" spans="1:26" ht="27.75" customHeight="1">
      <c r="A529" s="30"/>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row>
    <row r="530" spans="1:26" ht="27.75" customHeight="1">
      <c r="A530" s="30"/>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row>
    <row r="531" spans="1:26" ht="27.75" customHeight="1">
      <c r="A531" s="30"/>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row>
    <row r="532" spans="1:26" ht="27.75" customHeight="1">
      <c r="A532" s="30"/>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row>
    <row r="533" spans="1:26" ht="27.75" customHeight="1">
      <c r="A533" s="30"/>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row>
    <row r="534" spans="1:26" ht="27.75" customHeight="1">
      <c r="A534" s="30"/>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row>
    <row r="535" spans="1:26" ht="27.75" customHeight="1">
      <c r="A535" s="30"/>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row>
    <row r="536" spans="1:26" ht="27.75" customHeight="1">
      <c r="A536" s="30"/>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row>
    <row r="537" spans="1:26" ht="27.75" customHeight="1">
      <c r="A537" s="30"/>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row>
    <row r="538" spans="1:26" ht="27.75" customHeight="1">
      <c r="A538" s="30"/>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row>
    <row r="539" spans="1:26" ht="27.75" customHeight="1">
      <c r="A539" s="30"/>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row>
    <row r="540" spans="1:26" ht="27.75" customHeight="1">
      <c r="A540" s="30"/>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row>
    <row r="541" spans="1:26" ht="27.75" customHeight="1">
      <c r="A541" s="30"/>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row>
    <row r="542" spans="1:26" ht="27.75" customHeight="1">
      <c r="A542" s="30"/>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row>
    <row r="543" spans="1:26" ht="27.75" customHeight="1">
      <c r="A543" s="30"/>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row>
    <row r="544" spans="1:26" ht="27.75" customHeight="1">
      <c r="A544" s="30"/>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row>
    <row r="545" spans="1:26" ht="27.75" customHeight="1">
      <c r="A545" s="30"/>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row>
    <row r="546" spans="1:26" ht="27.75" customHeight="1">
      <c r="A546" s="30"/>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row>
    <row r="547" spans="1:26" ht="27.75" customHeight="1">
      <c r="A547" s="30"/>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row>
    <row r="548" spans="1:26" ht="27.75" customHeight="1">
      <c r="A548" s="30"/>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row>
    <row r="549" spans="1:26" ht="27.75" customHeight="1">
      <c r="A549" s="30"/>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row>
    <row r="550" spans="1:26" ht="27.75" customHeight="1">
      <c r="A550" s="30"/>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row>
    <row r="551" spans="1:26" ht="27.75" customHeight="1">
      <c r="A551" s="30"/>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row>
    <row r="552" spans="1:26" ht="27.75" customHeight="1">
      <c r="A552" s="30"/>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row>
    <row r="553" spans="1:26" ht="27.75" customHeight="1">
      <c r="A553" s="30"/>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row>
    <row r="554" spans="1:26" ht="27.75" customHeight="1">
      <c r="A554" s="30"/>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row>
    <row r="555" spans="1:26" ht="27.75" customHeight="1">
      <c r="A555" s="30"/>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row>
    <row r="556" spans="1:26" ht="27.75" customHeight="1">
      <c r="A556" s="30"/>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row>
    <row r="557" spans="1:26" ht="27.75" customHeight="1">
      <c r="A557" s="30"/>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row>
    <row r="558" spans="1:26" ht="27.75" customHeight="1">
      <c r="A558" s="30"/>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row>
    <row r="559" spans="1:26" ht="27.75" customHeight="1">
      <c r="A559" s="30"/>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row>
    <row r="560" spans="1:26" ht="27.75" customHeight="1">
      <c r="A560" s="30"/>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row>
    <row r="561" spans="1:26" ht="27.75" customHeight="1">
      <c r="A561" s="30"/>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row>
    <row r="562" spans="1:26" ht="27.75" customHeight="1">
      <c r="A562" s="30"/>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row>
    <row r="563" spans="1:26" ht="27.75" customHeight="1">
      <c r="A563" s="30"/>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row>
    <row r="564" spans="1:26" ht="27.75" customHeight="1">
      <c r="A564" s="30"/>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row>
    <row r="565" spans="1:26" ht="27.75" customHeight="1">
      <c r="A565" s="30"/>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row>
    <row r="566" spans="1:26" ht="27.75" customHeight="1">
      <c r="A566" s="30"/>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row>
    <row r="567" spans="1:26" ht="27.75" customHeight="1">
      <c r="A567" s="30"/>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row>
    <row r="568" spans="1:26" ht="27.75" customHeight="1">
      <c r="A568" s="30"/>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row>
    <row r="569" spans="1:26" ht="27.75" customHeight="1">
      <c r="A569" s="30"/>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row>
    <row r="570" spans="1:26" ht="27.75" customHeight="1">
      <c r="A570" s="30"/>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row>
    <row r="571" spans="1:26" ht="27.75" customHeight="1">
      <c r="A571" s="30"/>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row>
    <row r="572" spans="1:26" ht="27.75" customHeight="1">
      <c r="A572" s="30"/>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row>
    <row r="573" spans="1:26" ht="27.75" customHeight="1">
      <c r="A573" s="30"/>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row>
    <row r="574" spans="1:26" ht="27.75" customHeight="1">
      <c r="A574" s="30"/>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row>
    <row r="575" spans="1:26" ht="27.75" customHeight="1">
      <c r="A575" s="30"/>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row>
    <row r="576" spans="1:26" ht="27.75" customHeight="1">
      <c r="A576" s="30"/>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row>
    <row r="577" spans="1:26" ht="27.75" customHeight="1">
      <c r="A577" s="30"/>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row>
    <row r="578" spans="1:26" ht="27.75" customHeight="1">
      <c r="A578" s="30"/>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row>
    <row r="579" spans="1:26" ht="27.75" customHeight="1">
      <c r="A579" s="30"/>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row>
    <row r="580" spans="1:26" ht="27.75" customHeight="1">
      <c r="A580" s="30"/>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row>
    <row r="581" spans="1:26" ht="27.75" customHeight="1">
      <c r="A581" s="30"/>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row>
    <row r="582" spans="1:26" ht="27.75" customHeight="1">
      <c r="A582" s="30"/>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row>
    <row r="583" spans="1:26" ht="27.75" customHeight="1">
      <c r="A583" s="30"/>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row>
    <row r="584" spans="1:26" ht="27.75" customHeight="1">
      <c r="A584" s="30"/>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row>
    <row r="585" spans="1:26" ht="27.75" customHeight="1">
      <c r="A585" s="30"/>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row>
    <row r="586" spans="1:26" ht="27.75" customHeight="1">
      <c r="A586" s="30"/>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row>
    <row r="587" spans="1:26" ht="27.75" customHeight="1">
      <c r="A587" s="30"/>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row>
    <row r="588" spans="1:26" ht="27.75" customHeight="1">
      <c r="A588" s="30"/>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row>
    <row r="589" spans="1:26" ht="27.75" customHeight="1">
      <c r="A589" s="30"/>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row>
    <row r="590" spans="1:26" ht="27.75" customHeight="1">
      <c r="A590" s="30"/>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row>
    <row r="591" spans="1:26" ht="27.75" customHeight="1">
      <c r="A591" s="30"/>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row>
    <row r="592" spans="1:26" ht="27.75" customHeight="1">
      <c r="A592" s="30"/>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row>
    <row r="593" spans="1:26" ht="27.75" customHeight="1">
      <c r="A593" s="30"/>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row>
    <row r="594" spans="1:26" ht="27.75" customHeight="1">
      <c r="A594" s="30"/>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row>
    <row r="595" spans="1:26" ht="27.75" customHeight="1">
      <c r="A595" s="30"/>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row>
    <row r="596" spans="1:26" ht="27.75" customHeight="1">
      <c r="A596" s="30"/>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row>
    <row r="597" spans="1:26" ht="27.75" customHeight="1">
      <c r="A597" s="30"/>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row>
    <row r="598" spans="1:26" ht="27.75" customHeight="1">
      <c r="A598" s="30"/>
      <c r="B598" s="30"/>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row>
    <row r="599" spans="1:26" ht="27.75" customHeight="1">
      <c r="A599" s="30"/>
      <c r="B599" s="30"/>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row>
    <row r="600" spans="1:26" ht="27.75" customHeight="1">
      <c r="A600" s="30"/>
      <c r="B600" s="30"/>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row>
    <row r="601" spans="1:26" ht="27.75" customHeight="1">
      <c r="A601" s="30"/>
      <c r="B601" s="30"/>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row>
    <row r="602" spans="1:26" ht="27.75" customHeight="1">
      <c r="A602" s="30"/>
      <c r="B602" s="30"/>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row>
    <row r="603" spans="1:26" ht="27.75" customHeight="1">
      <c r="A603" s="30"/>
      <c r="B603" s="30"/>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row>
    <row r="604" spans="1:26" ht="27.75" customHeight="1">
      <c r="A604" s="30"/>
      <c r="B604" s="30"/>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row>
    <row r="605" spans="1:26" ht="27.75" customHeight="1">
      <c r="A605" s="30"/>
      <c r="B605" s="30"/>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row>
    <row r="606" spans="1:26" ht="27.75" customHeight="1">
      <c r="A606" s="30"/>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row>
    <row r="607" spans="1:26" ht="27.75" customHeight="1">
      <c r="A607" s="30"/>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row>
    <row r="608" spans="1:26" ht="27.75" customHeight="1">
      <c r="A608" s="30"/>
      <c r="B608" s="30"/>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row>
    <row r="609" spans="1:26" ht="27.75" customHeight="1">
      <c r="A609" s="30"/>
      <c r="B609" s="30"/>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row>
    <row r="610" spans="1:26" ht="27.75" customHeight="1">
      <c r="A610" s="30"/>
      <c r="B610" s="30"/>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row>
    <row r="611" spans="1:26" ht="27.75" customHeight="1">
      <c r="A611" s="30"/>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row>
    <row r="612" spans="1:26" ht="27.75" customHeight="1">
      <c r="A612" s="30"/>
      <c r="B612" s="30"/>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row>
    <row r="613" spans="1:26" ht="27.75" customHeight="1">
      <c r="A613" s="30"/>
      <c r="B613" s="30"/>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row>
    <row r="614" spans="1:26" ht="27.75" customHeight="1">
      <c r="A614" s="30"/>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row>
    <row r="615" spans="1:26" ht="27.75" customHeight="1">
      <c r="A615" s="30"/>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row>
    <row r="616" spans="1:26" ht="27.75" customHeight="1">
      <c r="A616" s="30"/>
      <c r="B616" s="30"/>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row>
    <row r="617" spans="1:26" ht="27.75" customHeight="1">
      <c r="A617" s="30"/>
      <c r="B617" s="30"/>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row>
    <row r="618" spans="1:26" ht="27.75" customHeight="1">
      <c r="A618" s="30"/>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row>
    <row r="619" spans="1:26" ht="27.75" customHeight="1">
      <c r="A619" s="30"/>
      <c r="B619" s="30"/>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row>
    <row r="620" spans="1:26" ht="27.75" customHeight="1">
      <c r="A620" s="30"/>
      <c r="B620" s="30"/>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row>
    <row r="621" spans="1:26" ht="27.75" customHeight="1">
      <c r="A621" s="30"/>
      <c r="B621" s="30"/>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row>
    <row r="622" spans="1:26" ht="27.75" customHeight="1">
      <c r="A622" s="30"/>
      <c r="B622" s="30"/>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row>
    <row r="623" spans="1:26" ht="27.75" customHeight="1">
      <c r="A623" s="30"/>
      <c r="B623" s="30"/>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row>
    <row r="624" spans="1:26" ht="27.75" customHeight="1">
      <c r="A624" s="30"/>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row>
    <row r="625" spans="1:26" ht="27.75" customHeight="1">
      <c r="A625" s="30"/>
      <c r="B625" s="30"/>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row>
    <row r="626" spans="1:26" ht="27.75" customHeight="1">
      <c r="A626" s="30"/>
      <c r="B626" s="30"/>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row>
    <row r="627" spans="1:26" ht="27.75" customHeight="1">
      <c r="A627" s="30"/>
      <c r="B627" s="30"/>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row>
    <row r="628" spans="1:26" ht="27.75" customHeight="1">
      <c r="A628" s="30"/>
      <c r="B628" s="30"/>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row>
    <row r="629" spans="1:26" ht="27.75" customHeight="1">
      <c r="A629" s="30"/>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row>
    <row r="630" spans="1:26" ht="27.75" customHeight="1">
      <c r="A630" s="30"/>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row>
    <row r="631" spans="1:26" ht="27.75" customHeight="1">
      <c r="A631" s="30"/>
      <c r="B631" s="30"/>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row>
    <row r="632" spans="1:26" ht="27.75" customHeight="1">
      <c r="A632" s="30"/>
      <c r="B632" s="30"/>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row>
    <row r="633" spans="1:26" ht="27.75" customHeight="1">
      <c r="A633" s="30"/>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row>
    <row r="634" spans="1:26" ht="27.75" customHeight="1">
      <c r="A634" s="30"/>
      <c r="B634" s="30"/>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row>
    <row r="635" spans="1:26" ht="27.75" customHeight="1">
      <c r="A635" s="30"/>
      <c r="B635" s="30"/>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row>
    <row r="636" spans="1:26" ht="27.75" customHeight="1">
      <c r="A636" s="30"/>
      <c r="B636" s="30"/>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row>
    <row r="637" spans="1:26" ht="27.75" customHeight="1">
      <c r="A637" s="30"/>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row>
    <row r="638" spans="1:26" ht="27.75" customHeight="1">
      <c r="A638" s="30"/>
      <c r="B638" s="30"/>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row>
    <row r="639" spans="1:26" ht="27.75" customHeight="1">
      <c r="A639" s="30"/>
      <c r="B639" s="30"/>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row>
    <row r="640" spans="1:26" ht="27.75" customHeight="1">
      <c r="A640" s="30"/>
      <c r="B640" s="30"/>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row>
    <row r="641" spans="1:26" ht="27.75" customHeight="1">
      <c r="A641" s="30"/>
      <c r="B641" s="30"/>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row>
    <row r="642" spans="1:26" ht="27.75" customHeight="1">
      <c r="A642" s="30"/>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row>
    <row r="643" spans="1:26" ht="27.75" customHeight="1">
      <c r="A643" s="30"/>
      <c r="B643" s="30"/>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row>
    <row r="644" spans="1:26" ht="27.75" customHeight="1">
      <c r="A644" s="30"/>
      <c r="B644" s="30"/>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row>
    <row r="645" spans="1:26" ht="27.75" customHeight="1">
      <c r="A645" s="30"/>
      <c r="B645" s="30"/>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row>
    <row r="646" spans="1:26" ht="27.75" customHeight="1">
      <c r="A646" s="30"/>
      <c r="B646" s="30"/>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row>
    <row r="647" spans="1:26" ht="27.75" customHeight="1">
      <c r="A647" s="30"/>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row>
    <row r="648" spans="1:26" ht="27.75" customHeight="1">
      <c r="A648" s="30"/>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row>
    <row r="649" spans="1:26" ht="27.75" customHeight="1">
      <c r="A649" s="30"/>
      <c r="B649" s="30"/>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row>
    <row r="650" spans="1:26" ht="27.75" customHeight="1">
      <c r="A650" s="30"/>
      <c r="B650" s="30"/>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row>
    <row r="651" spans="1:26" ht="27.75" customHeight="1">
      <c r="A651" s="30"/>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row>
    <row r="652" spans="1:26" ht="27.75" customHeight="1">
      <c r="A652" s="30"/>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row>
    <row r="653" spans="1:26" ht="27.75" customHeight="1">
      <c r="A653" s="30"/>
      <c r="B653" s="30"/>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row>
    <row r="654" spans="1:26" ht="27.75" customHeight="1">
      <c r="A654" s="30"/>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row>
    <row r="655" spans="1:26" ht="27.75" customHeight="1">
      <c r="A655" s="30"/>
      <c r="B655" s="30"/>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row>
    <row r="656" spans="1:26" ht="27.75" customHeight="1">
      <c r="A656" s="30"/>
      <c r="B656" s="30"/>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row>
    <row r="657" spans="1:26" ht="27.75" customHeight="1">
      <c r="A657" s="30"/>
      <c r="B657" s="30"/>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row>
    <row r="658" spans="1:26" ht="27.75" customHeight="1">
      <c r="A658" s="30"/>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row>
    <row r="659" spans="1:26" ht="27.75" customHeight="1">
      <c r="A659" s="30"/>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row>
    <row r="660" spans="1:26" ht="27.75" customHeight="1">
      <c r="A660" s="30"/>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row>
    <row r="661" spans="1:26" ht="27.75" customHeight="1">
      <c r="A661" s="30"/>
      <c r="B661" s="30"/>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row>
    <row r="662" spans="1:26" ht="27.75" customHeight="1">
      <c r="A662" s="30"/>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row>
    <row r="663" spans="1:26" ht="27.75" customHeight="1">
      <c r="A663" s="30"/>
      <c r="B663" s="30"/>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row>
    <row r="664" spans="1:26" ht="27.75" customHeight="1">
      <c r="A664" s="30"/>
      <c r="B664" s="30"/>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row>
    <row r="665" spans="1:26" ht="27.75" customHeight="1">
      <c r="A665" s="30"/>
      <c r="B665" s="30"/>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row>
    <row r="666" spans="1:26" ht="27.75" customHeight="1">
      <c r="A666" s="30"/>
      <c r="B666" s="30"/>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row>
    <row r="667" spans="1:26" ht="27.75" customHeight="1">
      <c r="A667" s="30"/>
      <c r="B667" s="30"/>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row>
    <row r="668" spans="1:26" ht="27.75" customHeight="1">
      <c r="A668" s="30"/>
      <c r="B668" s="30"/>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row>
    <row r="669" spans="1:26" ht="27.75" customHeight="1">
      <c r="A669" s="30"/>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row>
    <row r="670" spans="1:26" ht="27.75" customHeight="1">
      <c r="A670" s="30"/>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row>
    <row r="671" spans="1:26" ht="27.75" customHeight="1">
      <c r="A671" s="30"/>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row>
    <row r="672" spans="1:26" ht="27.75" customHeight="1">
      <c r="A672" s="30"/>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row>
    <row r="673" spans="1:26" ht="27.75" customHeight="1">
      <c r="A673" s="30"/>
      <c r="B673" s="30"/>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row>
    <row r="674" spans="1:26" ht="27.75" customHeight="1">
      <c r="A674" s="30"/>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row>
    <row r="675" spans="1:26" ht="27.75" customHeight="1">
      <c r="A675" s="30"/>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row>
    <row r="676" spans="1:26" ht="27.75" customHeight="1">
      <c r="A676" s="30"/>
      <c r="B676" s="30"/>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row>
    <row r="677" spans="1:26" ht="27.75" customHeight="1">
      <c r="A677" s="30"/>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row>
    <row r="678" spans="1:26" ht="27.75" customHeight="1">
      <c r="A678" s="30"/>
      <c r="B678" s="30"/>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row>
    <row r="679" spans="1:26" ht="27.75" customHeight="1">
      <c r="A679" s="30"/>
      <c r="B679" s="30"/>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row>
    <row r="680" spans="1:26" ht="27.75" customHeight="1">
      <c r="A680" s="30"/>
      <c r="B680" s="30"/>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row>
    <row r="681" spans="1:26" ht="27.75" customHeight="1">
      <c r="A681" s="30"/>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row>
    <row r="682" spans="1:26" ht="27.75" customHeight="1">
      <c r="A682" s="30"/>
      <c r="B682" s="30"/>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row>
    <row r="683" spans="1:26" ht="27.75" customHeight="1">
      <c r="A683" s="30"/>
      <c r="B683" s="30"/>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row>
    <row r="684" spans="1:26" ht="27.75" customHeight="1">
      <c r="A684" s="30"/>
      <c r="B684" s="30"/>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row>
    <row r="685" spans="1:26" ht="27.75" customHeight="1">
      <c r="A685" s="30"/>
      <c r="B685" s="30"/>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row>
    <row r="686" spans="1:26" ht="27.75" customHeight="1">
      <c r="A686" s="30"/>
      <c r="B686" s="30"/>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row>
    <row r="687" spans="1:26" ht="27.75" customHeight="1">
      <c r="A687" s="30"/>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row>
    <row r="688" spans="1:26" ht="27.75" customHeight="1">
      <c r="A688" s="30"/>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row>
    <row r="689" spans="1:26" ht="27.75" customHeight="1">
      <c r="A689" s="30"/>
      <c r="B689" s="30"/>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row>
    <row r="690" spans="1:26" ht="27.75" customHeight="1">
      <c r="A690" s="30"/>
      <c r="B690" s="30"/>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row>
    <row r="691" spans="1:26" ht="27.75" customHeight="1">
      <c r="A691" s="30"/>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row>
    <row r="692" spans="1:26" ht="27.75" customHeight="1">
      <c r="A692" s="30"/>
      <c r="B692" s="30"/>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row>
    <row r="693" spans="1:26" ht="27.75" customHeight="1">
      <c r="A693" s="30"/>
      <c r="B693" s="30"/>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row>
    <row r="694" spans="1:26" ht="27.75" customHeight="1">
      <c r="A694" s="30"/>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row>
    <row r="695" spans="1:26" ht="27.75" customHeight="1">
      <c r="A695" s="30"/>
      <c r="B695" s="30"/>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row>
    <row r="696" spans="1:26" ht="27.75" customHeight="1">
      <c r="A696" s="30"/>
      <c r="B696" s="30"/>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row>
    <row r="697" spans="1:26" ht="27.75" customHeight="1">
      <c r="A697" s="30"/>
      <c r="B697" s="30"/>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row>
    <row r="698" spans="1:26" ht="27.75" customHeight="1">
      <c r="A698" s="30"/>
      <c r="B698" s="30"/>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row>
    <row r="699" spans="1:26" ht="27.75" customHeight="1">
      <c r="A699" s="30"/>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row>
    <row r="700" spans="1:26" ht="27.75" customHeight="1">
      <c r="A700" s="30"/>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row>
    <row r="701" spans="1:26" ht="27.75" customHeight="1">
      <c r="A701" s="30"/>
      <c r="B701" s="30"/>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row>
    <row r="702" spans="1:26" ht="27.75" customHeight="1">
      <c r="A702" s="30"/>
      <c r="B702" s="30"/>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row>
    <row r="703" spans="1:26" ht="27.75" customHeight="1">
      <c r="A703" s="30"/>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row>
    <row r="704" spans="1:26" ht="27.75" customHeight="1">
      <c r="A704" s="30"/>
      <c r="B704" s="30"/>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row>
    <row r="705" spans="1:26" ht="27.75" customHeight="1">
      <c r="A705" s="30"/>
      <c r="B705" s="30"/>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row>
    <row r="706" spans="1:26" ht="27.75" customHeight="1">
      <c r="A706" s="30"/>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row>
    <row r="707" spans="1:26" ht="27.75" customHeight="1">
      <c r="A707" s="30"/>
      <c r="B707" s="30"/>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row>
    <row r="708" spans="1:26" ht="27.75" customHeight="1">
      <c r="A708" s="30"/>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row>
    <row r="709" spans="1:26" ht="27.75" customHeight="1">
      <c r="A709" s="30"/>
      <c r="B709" s="30"/>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row>
    <row r="710" spans="1:26" ht="27.75" customHeight="1">
      <c r="A710" s="30"/>
      <c r="B710" s="30"/>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row>
    <row r="711" spans="1:26" ht="27.75" customHeight="1">
      <c r="A711" s="30"/>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row>
    <row r="712" spans="1:26" ht="27.75" customHeight="1">
      <c r="A712" s="30"/>
      <c r="B712" s="30"/>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row>
    <row r="713" spans="1:26" ht="27.75" customHeight="1">
      <c r="A713" s="30"/>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row>
    <row r="714" spans="1:26" ht="27.75" customHeight="1">
      <c r="A714" s="30"/>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row>
    <row r="715" spans="1:26" ht="27.75" customHeight="1">
      <c r="A715" s="30"/>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row>
    <row r="716" spans="1:26" ht="27.75" customHeight="1">
      <c r="A716" s="30"/>
      <c r="B716" s="30"/>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row>
    <row r="717" spans="1:26" ht="27.75" customHeight="1">
      <c r="A717" s="30"/>
      <c r="B717" s="30"/>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row>
    <row r="718" spans="1:26" ht="27.75" customHeight="1">
      <c r="A718" s="30"/>
      <c r="B718" s="30"/>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row>
    <row r="719" spans="1:26" ht="27.75" customHeight="1">
      <c r="A719" s="30"/>
      <c r="B719" s="30"/>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row>
    <row r="720" spans="1:26" ht="27.75" customHeight="1">
      <c r="A720" s="30"/>
      <c r="B720" s="30"/>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row>
    <row r="721" spans="1:26" ht="27.75" customHeight="1">
      <c r="A721" s="30"/>
      <c r="B721" s="30"/>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row>
    <row r="722" spans="1:26" ht="27.75" customHeight="1">
      <c r="A722" s="30"/>
      <c r="B722" s="30"/>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row>
    <row r="723" spans="1:26" ht="27.75" customHeight="1">
      <c r="A723" s="30"/>
      <c r="B723" s="30"/>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row>
    <row r="724" spans="1:26" ht="27.75" customHeight="1">
      <c r="A724" s="30"/>
      <c r="B724" s="30"/>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row>
    <row r="725" spans="1:26" ht="27.75" customHeight="1">
      <c r="A725" s="30"/>
      <c r="B725" s="30"/>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row>
    <row r="726" spans="1:26" ht="27.75" customHeight="1">
      <c r="A726" s="30"/>
      <c r="B726" s="30"/>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row>
    <row r="727" spans="1:26" ht="27.75" customHeight="1">
      <c r="A727" s="30"/>
      <c r="B727" s="30"/>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row>
    <row r="728" spans="1:26" ht="27.75" customHeight="1">
      <c r="A728" s="30"/>
      <c r="B728" s="30"/>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row>
    <row r="729" spans="1:26" ht="27.75" customHeight="1">
      <c r="A729" s="30"/>
      <c r="B729" s="30"/>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row>
    <row r="730" spans="1:26" ht="27.75" customHeight="1">
      <c r="A730" s="30"/>
      <c r="B730" s="30"/>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row>
    <row r="731" spans="1:26" ht="27.75" customHeight="1">
      <c r="A731" s="30"/>
      <c r="B731" s="30"/>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row>
    <row r="732" spans="1:26" ht="27.75" customHeight="1">
      <c r="A732" s="30"/>
      <c r="B732" s="30"/>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row>
    <row r="733" spans="1:26" ht="27.75" customHeight="1">
      <c r="A733" s="30"/>
      <c r="B733" s="30"/>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row>
    <row r="734" spans="1:26" ht="27.75" customHeight="1">
      <c r="A734" s="30"/>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row>
    <row r="735" spans="1:26" ht="27.75" customHeight="1">
      <c r="A735" s="30"/>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row>
    <row r="736" spans="1:26" ht="27.75" customHeight="1">
      <c r="A736" s="30"/>
      <c r="B736" s="30"/>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row>
    <row r="737" spans="1:26" ht="27.75" customHeight="1">
      <c r="A737" s="30"/>
      <c r="B737" s="30"/>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row>
    <row r="738" spans="1:26" ht="27.75" customHeight="1">
      <c r="A738" s="30"/>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row>
    <row r="739" spans="1:26" ht="27.75" customHeight="1">
      <c r="A739" s="30"/>
      <c r="B739" s="30"/>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row>
    <row r="740" spans="1:26" ht="27.75" customHeight="1">
      <c r="A740" s="30"/>
      <c r="B740" s="30"/>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row>
    <row r="741" spans="1:26" ht="27.75" customHeight="1">
      <c r="A741" s="30"/>
      <c r="B741" s="30"/>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row>
    <row r="742" spans="1:26" ht="27.75" customHeight="1">
      <c r="A742" s="30"/>
      <c r="B742" s="30"/>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row>
    <row r="743" spans="1:26" ht="27.75" customHeight="1">
      <c r="A743" s="30"/>
      <c r="B743" s="30"/>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row>
    <row r="744" spans="1:26" ht="27.75" customHeight="1">
      <c r="A744" s="30"/>
      <c r="B744" s="30"/>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row>
    <row r="745" spans="1:26" ht="27.75" customHeight="1">
      <c r="A745" s="30"/>
      <c r="B745" s="30"/>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row>
    <row r="746" spans="1:26" ht="27.75" customHeight="1">
      <c r="A746" s="30"/>
      <c r="B746" s="30"/>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row>
    <row r="747" spans="1:26" ht="27.75" customHeight="1">
      <c r="A747" s="30"/>
      <c r="B747" s="30"/>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row>
    <row r="748" spans="1:26" ht="27.75" customHeight="1">
      <c r="A748" s="30"/>
      <c r="B748" s="30"/>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row>
    <row r="749" spans="1:26" ht="27.75" customHeight="1">
      <c r="A749" s="30"/>
      <c r="B749" s="30"/>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row>
    <row r="750" spans="1:26" ht="27.75" customHeight="1">
      <c r="A750" s="30"/>
      <c r="B750" s="30"/>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row>
    <row r="751" spans="1:26" ht="27.75" customHeight="1">
      <c r="A751" s="30"/>
      <c r="B751" s="30"/>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row>
    <row r="752" spans="1:26" ht="27.75" customHeight="1">
      <c r="A752" s="30"/>
      <c r="B752" s="30"/>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row>
    <row r="753" spans="1:26" ht="27.75" customHeight="1">
      <c r="A753" s="30"/>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row>
    <row r="754" spans="1:26" ht="27.75" customHeight="1">
      <c r="A754" s="30"/>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row>
    <row r="755" spans="1:26" ht="27.75" customHeight="1">
      <c r="A755" s="30"/>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row>
    <row r="756" spans="1:26" ht="27.75" customHeight="1">
      <c r="A756" s="30"/>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row>
    <row r="757" spans="1:26" ht="27.75" customHeight="1">
      <c r="A757" s="30"/>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row>
    <row r="758" spans="1:26" ht="27.75" customHeight="1">
      <c r="A758" s="30"/>
      <c r="B758" s="30"/>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row>
    <row r="759" spans="1:26" ht="27.75" customHeight="1">
      <c r="A759" s="30"/>
      <c r="B759" s="30"/>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row>
    <row r="760" spans="1:26" ht="27.75" customHeight="1">
      <c r="A760" s="30"/>
      <c r="B760" s="30"/>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row>
    <row r="761" spans="1:26" ht="27.75" customHeight="1">
      <c r="A761" s="30"/>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row>
    <row r="762" spans="1:26" ht="27.75" customHeight="1">
      <c r="A762" s="30"/>
      <c r="B762" s="30"/>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row>
    <row r="763" spans="1:26" ht="27.75" customHeight="1">
      <c r="A763" s="30"/>
      <c r="B763" s="30"/>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row>
    <row r="764" spans="1:26" ht="27.75" customHeight="1">
      <c r="A764" s="30"/>
      <c r="B764" s="30"/>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row>
    <row r="765" spans="1:26" ht="27.75" customHeight="1">
      <c r="A765" s="30"/>
      <c r="B765" s="30"/>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row>
    <row r="766" spans="1:26" ht="27.75" customHeight="1">
      <c r="A766" s="30"/>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row>
    <row r="767" spans="1:26" ht="27.75" customHeight="1">
      <c r="A767" s="30"/>
      <c r="B767" s="30"/>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row>
    <row r="768" spans="1:26" ht="27.75" customHeight="1">
      <c r="A768" s="30"/>
      <c r="B768" s="30"/>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row>
    <row r="769" spans="1:26" ht="27.75" customHeight="1">
      <c r="A769" s="30"/>
      <c r="B769" s="30"/>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row>
    <row r="770" spans="1:26" ht="27.75" customHeight="1">
      <c r="A770" s="30"/>
      <c r="B770" s="30"/>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row>
    <row r="771" spans="1:26" ht="27.75" customHeight="1">
      <c r="A771" s="30"/>
      <c r="B771" s="30"/>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row>
    <row r="772" spans="1:26" ht="27.75" customHeight="1">
      <c r="A772" s="30"/>
      <c r="B772" s="30"/>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row>
    <row r="773" spans="1:26" ht="27.75" customHeight="1">
      <c r="A773" s="30"/>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row>
    <row r="774" spans="1:26" ht="27.75" customHeight="1">
      <c r="A774" s="30"/>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row>
    <row r="775" spans="1:26" ht="27.75" customHeight="1">
      <c r="A775" s="30"/>
      <c r="B775" s="30"/>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row>
    <row r="776" spans="1:26" ht="27.75" customHeight="1">
      <c r="A776" s="30"/>
      <c r="B776" s="30"/>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row>
    <row r="777" spans="1:26" ht="27.75" customHeight="1">
      <c r="A777" s="30"/>
      <c r="B777" s="30"/>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row>
    <row r="778" spans="1:26" ht="27.75" customHeight="1">
      <c r="A778" s="30"/>
      <c r="B778" s="30"/>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row>
    <row r="779" spans="1:26" ht="27.75" customHeight="1">
      <c r="A779" s="30"/>
      <c r="B779" s="30"/>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row>
    <row r="780" spans="1:26" ht="27.75" customHeight="1">
      <c r="A780" s="30"/>
      <c r="B780" s="30"/>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row>
    <row r="781" spans="1:26" ht="27.75" customHeight="1">
      <c r="A781" s="30"/>
      <c r="B781" s="30"/>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row>
    <row r="782" spans="1:26" ht="27.75" customHeight="1">
      <c r="A782" s="30"/>
      <c r="B782" s="30"/>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row>
    <row r="783" spans="1:26" ht="27.75" customHeight="1">
      <c r="A783" s="30"/>
      <c r="B783" s="30"/>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row>
    <row r="784" spans="1:26" ht="27.75" customHeight="1">
      <c r="A784" s="30"/>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row>
    <row r="785" spans="1:26" ht="27.75" customHeight="1">
      <c r="A785" s="30"/>
      <c r="B785" s="30"/>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row>
    <row r="786" spans="1:26" ht="27.75" customHeight="1">
      <c r="A786" s="30"/>
      <c r="B786" s="30"/>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row>
    <row r="787" spans="1:26" ht="27.75" customHeight="1">
      <c r="A787" s="30"/>
      <c r="B787" s="30"/>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row>
    <row r="788" spans="1:26" ht="27.75" customHeight="1">
      <c r="A788" s="30"/>
      <c r="B788" s="30"/>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row>
    <row r="789" spans="1:26" ht="27.75" customHeight="1">
      <c r="A789" s="30"/>
      <c r="B789" s="30"/>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row>
    <row r="790" spans="1:26" ht="27.75" customHeight="1">
      <c r="A790" s="30"/>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row>
    <row r="791" spans="1:26" ht="27.75" customHeight="1">
      <c r="A791" s="30"/>
      <c r="B791" s="30"/>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row>
    <row r="792" spans="1:26" ht="27.75" customHeight="1">
      <c r="A792" s="30"/>
      <c r="B792" s="30"/>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row>
    <row r="793" spans="1:26" ht="27.75" customHeight="1">
      <c r="A793" s="30"/>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row>
    <row r="794" spans="1:26" ht="27.75" customHeight="1">
      <c r="A794" s="30"/>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row>
    <row r="795" spans="1:26" ht="27.75" customHeight="1">
      <c r="A795" s="30"/>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row>
    <row r="796" spans="1:26" ht="27.75" customHeight="1">
      <c r="A796" s="30"/>
      <c r="B796" s="30"/>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row>
    <row r="797" spans="1:26" ht="27.75" customHeight="1">
      <c r="A797" s="30"/>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row>
    <row r="798" spans="1:26" ht="27.75" customHeight="1">
      <c r="A798" s="30"/>
      <c r="B798" s="30"/>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row>
    <row r="799" spans="1:26" ht="27.75" customHeight="1">
      <c r="A799" s="30"/>
      <c r="B799" s="30"/>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row>
    <row r="800" spans="1:26" ht="27.75" customHeight="1">
      <c r="A800" s="30"/>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row>
    <row r="801" spans="1:26" ht="27.75" customHeight="1">
      <c r="A801" s="30"/>
      <c r="B801" s="30"/>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row>
    <row r="802" spans="1:26" ht="27.75" customHeight="1">
      <c r="A802" s="30"/>
      <c r="B802" s="30"/>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row>
    <row r="803" spans="1:26" ht="27.75" customHeight="1">
      <c r="A803" s="30"/>
      <c r="B803" s="30"/>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row>
    <row r="804" spans="1:26" ht="27.75" customHeight="1">
      <c r="A804" s="30"/>
      <c r="B804" s="30"/>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row>
    <row r="805" spans="1:26" ht="27.75" customHeight="1">
      <c r="A805" s="30"/>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row>
    <row r="806" spans="1:26" ht="27.75" customHeight="1">
      <c r="A806" s="30"/>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row>
    <row r="807" spans="1:26" ht="27.75" customHeight="1">
      <c r="A807" s="30"/>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row>
    <row r="808" spans="1:26" ht="27.75" customHeight="1">
      <c r="A808" s="30"/>
      <c r="B808" s="30"/>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row>
    <row r="809" spans="1:26" ht="27.75" customHeight="1">
      <c r="A809" s="30"/>
      <c r="B809" s="30"/>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row>
    <row r="810" spans="1:26" ht="27.75" customHeight="1">
      <c r="A810" s="30"/>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row>
    <row r="811" spans="1:26" ht="27.75" customHeight="1">
      <c r="A811" s="30"/>
      <c r="B811" s="30"/>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row>
    <row r="812" spans="1:26" ht="27.75" customHeight="1">
      <c r="A812" s="30"/>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row>
    <row r="813" spans="1:26" ht="27.75" customHeight="1">
      <c r="A813" s="30"/>
      <c r="B813" s="30"/>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row>
    <row r="814" spans="1:26" ht="27.75" customHeight="1">
      <c r="A814" s="30"/>
      <c r="B814" s="30"/>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row>
    <row r="815" spans="1:26" ht="27.75" customHeight="1">
      <c r="A815" s="30"/>
      <c r="B815" s="30"/>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row>
    <row r="816" spans="1:26" ht="27.75" customHeight="1">
      <c r="A816" s="30"/>
      <c r="B816" s="30"/>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row>
    <row r="817" spans="1:26" ht="27.75" customHeight="1">
      <c r="A817" s="30"/>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row>
    <row r="818" spans="1:26" ht="27.75" customHeight="1">
      <c r="A818" s="30"/>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row>
    <row r="819" spans="1:26" ht="27.75" customHeight="1">
      <c r="A819" s="30"/>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row>
    <row r="820" spans="1:26" ht="27.75" customHeight="1">
      <c r="A820" s="30"/>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row>
    <row r="821" spans="1:26" ht="27.75" customHeight="1">
      <c r="A821" s="30"/>
      <c r="B821" s="30"/>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row>
    <row r="822" spans="1:26" ht="27.75" customHeight="1">
      <c r="A822" s="30"/>
      <c r="B822" s="30"/>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row>
    <row r="823" spans="1:26" ht="27.75" customHeight="1">
      <c r="A823" s="30"/>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row>
    <row r="824" spans="1:26" ht="27.75" customHeight="1">
      <c r="A824" s="30"/>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row>
    <row r="825" spans="1:26" ht="27.75" customHeight="1">
      <c r="A825" s="30"/>
      <c r="B825" s="30"/>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row>
    <row r="826" spans="1:26" ht="27.75" customHeight="1">
      <c r="A826" s="30"/>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row>
    <row r="827" spans="1:26" ht="27.75" customHeight="1">
      <c r="A827" s="30"/>
      <c r="B827" s="30"/>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row>
    <row r="828" spans="1:26" ht="27.75" customHeight="1">
      <c r="A828" s="30"/>
      <c r="B828" s="30"/>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row>
    <row r="829" spans="1:26" ht="27.75" customHeight="1">
      <c r="A829" s="30"/>
      <c r="B829" s="30"/>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row>
    <row r="830" spans="1:26" ht="27.75" customHeight="1">
      <c r="A830" s="30"/>
      <c r="B830" s="30"/>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row>
    <row r="831" spans="1:26" ht="27.75" customHeight="1">
      <c r="A831" s="30"/>
      <c r="B831" s="30"/>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row>
    <row r="832" spans="1:26" ht="27.75" customHeight="1">
      <c r="A832" s="30"/>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row>
    <row r="833" spans="1:26" ht="27.75" customHeight="1">
      <c r="A833" s="30"/>
      <c r="B833" s="30"/>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row>
    <row r="834" spans="1:26" ht="27.75" customHeight="1">
      <c r="A834" s="30"/>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row>
    <row r="835" spans="1:26" ht="27.75" customHeight="1">
      <c r="A835" s="30"/>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row>
    <row r="836" spans="1:26" ht="27.75" customHeight="1">
      <c r="A836" s="30"/>
      <c r="B836" s="30"/>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row>
    <row r="837" spans="1:26" ht="27.75" customHeight="1">
      <c r="A837" s="30"/>
      <c r="B837" s="30"/>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row>
    <row r="838" spans="1:26" ht="27.75" customHeight="1">
      <c r="A838" s="30"/>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row>
    <row r="839" spans="1:26" ht="27.75" customHeight="1">
      <c r="A839" s="30"/>
      <c r="B839" s="30"/>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row>
    <row r="840" spans="1:26" ht="27.75" customHeight="1">
      <c r="A840" s="30"/>
      <c r="B840" s="30"/>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row>
    <row r="841" spans="1:26" ht="27.75" customHeight="1">
      <c r="A841" s="30"/>
      <c r="B841" s="30"/>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row>
    <row r="842" spans="1:26" ht="27.75" customHeight="1">
      <c r="A842" s="30"/>
      <c r="B842" s="30"/>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row>
    <row r="843" spans="1:26" ht="27.75" customHeight="1">
      <c r="A843" s="30"/>
      <c r="B843" s="30"/>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row>
    <row r="844" spans="1:26" ht="27.75" customHeight="1">
      <c r="A844" s="30"/>
      <c r="B844" s="30"/>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row>
    <row r="845" spans="1:26" ht="27.75" customHeight="1">
      <c r="A845" s="30"/>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row>
    <row r="846" spans="1:26" ht="27.75" customHeight="1">
      <c r="A846" s="30"/>
      <c r="B846" s="30"/>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row>
    <row r="847" spans="1:26" ht="27.75" customHeight="1">
      <c r="A847" s="30"/>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row>
    <row r="848" spans="1:26" ht="27.75" customHeight="1">
      <c r="A848" s="30"/>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row>
    <row r="849" spans="1:26" ht="27.75" customHeight="1">
      <c r="A849" s="30"/>
      <c r="B849" s="30"/>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row>
    <row r="850" spans="1:26" ht="27.75" customHeight="1">
      <c r="A850" s="30"/>
      <c r="B850" s="30"/>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row>
    <row r="851" spans="1:26" ht="27.75" customHeight="1">
      <c r="A851" s="30"/>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row>
    <row r="852" spans="1:26" ht="27.75" customHeight="1">
      <c r="A852" s="30"/>
      <c r="B852" s="30"/>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row>
    <row r="853" spans="1:26" ht="27.75" customHeight="1">
      <c r="A853" s="30"/>
      <c r="B853" s="30"/>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row>
    <row r="854" spans="1:26" ht="27.75" customHeight="1">
      <c r="A854" s="30"/>
      <c r="B854" s="30"/>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row>
    <row r="855" spans="1:26" ht="27.75" customHeight="1">
      <c r="A855" s="30"/>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row>
    <row r="856" spans="1:26" ht="27.75" customHeight="1">
      <c r="A856" s="30"/>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row>
    <row r="857" spans="1:26" ht="27.75" customHeight="1">
      <c r="A857" s="30"/>
      <c r="B857" s="30"/>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row>
    <row r="858" spans="1:26" ht="27.75" customHeight="1">
      <c r="A858" s="30"/>
      <c r="B858" s="30"/>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row>
    <row r="859" spans="1:26" ht="27.75" customHeight="1">
      <c r="A859" s="30"/>
      <c r="B859" s="30"/>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row>
    <row r="860" spans="1:26" ht="27.75" customHeight="1">
      <c r="A860" s="30"/>
      <c r="B860" s="30"/>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row>
    <row r="861" spans="1:26" ht="27.75" customHeight="1">
      <c r="A861" s="30"/>
      <c r="B861" s="30"/>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row>
    <row r="862" spans="1:26" ht="27.75" customHeight="1">
      <c r="A862" s="30"/>
      <c r="B862" s="30"/>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row>
    <row r="863" spans="1:26" ht="27.75" customHeight="1">
      <c r="A863" s="30"/>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row>
    <row r="864" spans="1:26" ht="27.75" customHeight="1">
      <c r="A864" s="30"/>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row>
    <row r="865" spans="1:26" ht="27.75" customHeight="1">
      <c r="A865" s="30"/>
      <c r="B865" s="30"/>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row>
    <row r="866" spans="1:26" ht="27.75" customHeight="1">
      <c r="A866" s="30"/>
      <c r="B866" s="30"/>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row>
    <row r="867" spans="1:26" ht="27.75" customHeight="1">
      <c r="A867" s="30"/>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row>
    <row r="868" spans="1:26" ht="27.75" customHeight="1">
      <c r="A868" s="30"/>
      <c r="B868" s="30"/>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row>
    <row r="869" spans="1:26" ht="27.75" customHeight="1">
      <c r="A869" s="30"/>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row>
    <row r="870" spans="1:26" ht="27.75" customHeight="1">
      <c r="A870" s="30"/>
      <c r="B870" s="30"/>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row>
    <row r="871" spans="1:26" ht="27.75" customHeight="1">
      <c r="A871" s="30"/>
      <c r="B871" s="30"/>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row>
    <row r="872" spans="1:26" ht="27.75" customHeight="1">
      <c r="A872" s="30"/>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row>
    <row r="873" spans="1:26" ht="27.75" customHeight="1">
      <c r="A873" s="30"/>
      <c r="B873" s="30"/>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row>
    <row r="874" spans="1:26" ht="27.75" customHeight="1">
      <c r="A874" s="30"/>
      <c r="B874" s="30"/>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row>
    <row r="875" spans="1:26" ht="27.75" customHeight="1">
      <c r="A875" s="30"/>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row>
    <row r="876" spans="1:26" ht="27.75" customHeight="1">
      <c r="A876" s="30"/>
      <c r="B876" s="30"/>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row>
    <row r="877" spans="1:26" ht="27.75" customHeight="1">
      <c r="A877" s="30"/>
      <c r="B877" s="30"/>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row>
    <row r="878" spans="1:26" ht="27.75" customHeight="1">
      <c r="A878" s="30"/>
      <c r="B878" s="30"/>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row>
    <row r="879" spans="1:26" ht="27.75" customHeight="1">
      <c r="A879" s="30"/>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row>
    <row r="880" spans="1:26" ht="27.75" customHeight="1">
      <c r="A880" s="30"/>
      <c r="B880" s="30"/>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row>
    <row r="881" spans="1:26" ht="27.75" customHeight="1">
      <c r="A881" s="30"/>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row>
    <row r="882" spans="1:26" ht="27.75" customHeight="1">
      <c r="A882" s="30"/>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row>
    <row r="883" spans="1:26" ht="27.75" customHeight="1">
      <c r="A883" s="30"/>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row>
    <row r="884" spans="1:26" ht="27.75" customHeight="1">
      <c r="A884" s="30"/>
      <c r="B884" s="30"/>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row>
    <row r="885" spans="1:26" ht="27.75" customHeight="1">
      <c r="A885" s="30"/>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row>
    <row r="886" spans="1:26" ht="27.75" customHeight="1">
      <c r="A886" s="30"/>
      <c r="B886" s="30"/>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row>
    <row r="887" spans="1:26" ht="27.75" customHeight="1">
      <c r="A887" s="30"/>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row>
    <row r="888" spans="1:26" ht="27.75" customHeight="1">
      <c r="A888" s="30"/>
      <c r="B888" s="30"/>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row>
    <row r="889" spans="1:26" ht="27.75" customHeight="1">
      <c r="A889" s="30"/>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row>
    <row r="890" spans="1:26" ht="27.75" customHeight="1">
      <c r="A890" s="30"/>
      <c r="B890" s="30"/>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row>
    <row r="891" spans="1:26" ht="27.75" customHeight="1">
      <c r="A891" s="30"/>
      <c r="B891" s="30"/>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row>
    <row r="892" spans="1:26" ht="27.75" customHeight="1">
      <c r="A892" s="30"/>
      <c r="B892" s="30"/>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row>
    <row r="893" spans="1:26" ht="27.75" customHeight="1">
      <c r="A893" s="30"/>
      <c r="B893" s="30"/>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row>
    <row r="894" spans="1:26" ht="27.75" customHeight="1">
      <c r="A894" s="30"/>
      <c r="B894" s="30"/>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row>
    <row r="895" spans="1:26" ht="27.75" customHeight="1">
      <c r="A895" s="30"/>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row>
    <row r="896" spans="1:26" ht="27.75" customHeight="1">
      <c r="A896" s="30"/>
      <c r="B896" s="30"/>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row>
    <row r="897" spans="1:26" ht="27.75" customHeight="1">
      <c r="A897" s="30"/>
      <c r="B897" s="30"/>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row>
    <row r="898" spans="1:26" ht="27.75" customHeight="1">
      <c r="A898" s="30"/>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row>
    <row r="899" spans="1:26" ht="27.75" customHeight="1">
      <c r="A899" s="30"/>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row>
    <row r="900" spans="1:26" ht="27.75" customHeight="1">
      <c r="A900" s="30"/>
      <c r="B900" s="30"/>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row>
    <row r="901" spans="1:26" ht="27.75" customHeight="1">
      <c r="A901" s="30"/>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row>
    <row r="902" spans="1:26" ht="27.75" customHeight="1">
      <c r="A902" s="30"/>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row>
    <row r="903" spans="1:26" ht="27.75" customHeight="1">
      <c r="A903" s="30"/>
      <c r="B903" s="30"/>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row>
    <row r="904" spans="1:26" ht="27.75" customHeight="1">
      <c r="A904" s="30"/>
      <c r="B904" s="30"/>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row>
    <row r="905" spans="1:26" ht="27.75" customHeight="1">
      <c r="A905" s="30"/>
      <c r="B905" s="30"/>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row>
    <row r="906" spans="1:26" ht="27.75" customHeight="1">
      <c r="A906" s="30"/>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row>
    <row r="907" spans="1:26" ht="27.75" customHeight="1">
      <c r="A907" s="30"/>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row>
    <row r="908" spans="1:26" ht="27.75" customHeight="1">
      <c r="A908" s="30"/>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row>
    <row r="909" spans="1:26" ht="27.75" customHeight="1">
      <c r="A909" s="30"/>
      <c r="B909" s="30"/>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row>
    <row r="910" spans="1:26" ht="27.75" customHeight="1">
      <c r="A910" s="30"/>
      <c r="B910" s="30"/>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row>
    <row r="911" spans="1:26" ht="27.75" customHeight="1">
      <c r="A911" s="30"/>
      <c r="B911" s="30"/>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row>
    <row r="912" spans="1:26" ht="27.75" customHeight="1">
      <c r="A912" s="30"/>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row>
    <row r="913" spans="1:26" ht="27.75" customHeight="1">
      <c r="A913" s="30"/>
      <c r="B913" s="30"/>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row>
    <row r="914" spans="1:26" ht="27.75" customHeight="1">
      <c r="A914" s="30"/>
      <c r="B914" s="30"/>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row>
    <row r="915" spans="1:26" ht="27.75" customHeight="1">
      <c r="A915" s="30"/>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row>
    <row r="916" spans="1:26" ht="27.75" customHeight="1">
      <c r="A916" s="30"/>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row>
    <row r="917" spans="1:26" ht="27.75" customHeight="1">
      <c r="A917" s="30"/>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row>
    <row r="918" spans="1:26" ht="27.75" customHeight="1">
      <c r="A918" s="30"/>
      <c r="B918" s="30"/>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row>
    <row r="919" spans="1:26" ht="27.75" customHeight="1">
      <c r="A919" s="30"/>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row>
    <row r="920" spans="1:26" ht="27.75" customHeight="1">
      <c r="A920" s="30"/>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row>
    <row r="921" spans="1:26" ht="27.75" customHeight="1">
      <c r="A921" s="30"/>
      <c r="B921" s="30"/>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row>
    <row r="922" spans="1:26" ht="27.75" customHeight="1">
      <c r="A922" s="30"/>
      <c r="B922" s="30"/>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row>
    <row r="923" spans="1:26" ht="27.75" customHeight="1">
      <c r="A923" s="30"/>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row>
    <row r="924" spans="1:26" ht="27.75" customHeight="1">
      <c r="A924" s="30"/>
      <c r="B924" s="30"/>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row>
    <row r="925" spans="1:26" ht="27.75" customHeight="1">
      <c r="A925" s="30"/>
      <c r="B925" s="30"/>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row>
    <row r="926" spans="1:26" ht="27.75" customHeight="1">
      <c r="A926" s="30"/>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row>
    <row r="927" spans="1:26" ht="27.75" customHeight="1">
      <c r="A927" s="30"/>
      <c r="B927" s="30"/>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row>
    <row r="928" spans="1:26" ht="27.75" customHeight="1">
      <c r="A928" s="30"/>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row>
    <row r="929" spans="1:26" ht="27.75" customHeight="1">
      <c r="A929" s="30"/>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row>
    <row r="930" spans="1:26" ht="27.75" customHeight="1">
      <c r="A930" s="30"/>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row>
    <row r="931" spans="1:26" ht="27.75" customHeight="1">
      <c r="A931" s="30"/>
      <c r="B931" s="30"/>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row>
    <row r="932" spans="1:26" ht="27.75" customHeight="1">
      <c r="A932" s="30"/>
      <c r="B932" s="30"/>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row>
    <row r="933" spans="1:26" ht="27.75" customHeight="1">
      <c r="A933" s="30"/>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row>
    <row r="934" spans="1:26" ht="27.75" customHeight="1">
      <c r="A934" s="30"/>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row>
    <row r="935" spans="1:26" ht="27.75" customHeight="1">
      <c r="A935" s="30"/>
      <c r="B935" s="30"/>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row>
    <row r="936" spans="1:26" ht="27.75" customHeight="1">
      <c r="A936" s="30"/>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row>
    <row r="937" spans="1:26" ht="27.75" customHeight="1">
      <c r="A937" s="30"/>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row>
    <row r="938" spans="1:26" ht="27.75" customHeight="1">
      <c r="A938" s="30"/>
      <c r="B938" s="30"/>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row>
    <row r="939" spans="1:26" ht="27.75" customHeight="1">
      <c r="A939" s="30"/>
      <c r="B939" s="30"/>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row>
    <row r="940" spans="1:26" ht="27.75" customHeight="1">
      <c r="A940" s="30"/>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row>
    <row r="941" spans="1:26" ht="27.75" customHeight="1">
      <c r="A941" s="30"/>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row>
    <row r="942" spans="1:26" ht="27.75" customHeight="1">
      <c r="A942" s="30"/>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row>
    <row r="943" spans="1:26" ht="27.75" customHeight="1">
      <c r="A943" s="30"/>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row>
    <row r="944" spans="1:26" ht="27.75" customHeight="1">
      <c r="A944" s="30"/>
      <c r="B944" s="30"/>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row>
    <row r="945" spans="1:26" ht="27.75" customHeight="1">
      <c r="A945" s="30"/>
      <c r="B945" s="30"/>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row>
    <row r="946" spans="1:26" ht="27.75" customHeight="1">
      <c r="A946" s="30"/>
      <c r="B946" s="30"/>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row>
    <row r="947" spans="1:26" ht="27.75" customHeight="1">
      <c r="A947" s="30"/>
      <c r="B947" s="30"/>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row>
    <row r="948" spans="1:26" ht="27.75" customHeight="1">
      <c r="A948" s="30"/>
      <c r="B948" s="30"/>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row>
    <row r="949" spans="1:26" ht="27.75" customHeight="1">
      <c r="A949" s="30"/>
      <c r="B949" s="30"/>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row>
    <row r="950" spans="1:26" ht="27.75" customHeight="1">
      <c r="A950" s="30"/>
      <c r="B950" s="30"/>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row>
    <row r="951" spans="1:26" ht="27.75" customHeight="1">
      <c r="A951" s="30"/>
      <c r="B951" s="30"/>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row>
    <row r="952" spans="1:26" ht="27.75" customHeight="1">
      <c r="A952" s="30"/>
      <c r="B952" s="30"/>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row>
    <row r="953" spans="1:26" ht="27.75" customHeight="1">
      <c r="A953" s="30"/>
      <c r="B953" s="30"/>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row>
    <row r="954" spans="1:26" ht="27.75" customHeight="1">
      <c r="A954" s="30"/>
      <c r="B954" s="30"/>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row>
    <row r="955" spans="1:26" ht="27.75" customHeight="1">
      <c r="A955" s="30"/>
      <c r="B955" s="30"/>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row>
    <row r="956" spans="1:26" ht="27.75" customHeight="1">
      <c r="A956" s="30"/>
      <c r="B956" s="30"/>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row>
    <row r="957" spans="1:26" ht="27.75" customHeight="1">
      <c r="A957" s="30"/>
      <c r="B957" s="30"/>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row>
    <row r="958" spans="1:26" ht="27.75" customHeight="1">
      <c r="A958" s="30"/>
      <c r="B958" s="30"/>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row>
    <row r="959" spans="1:26" ht="27.75" customHeight="1">
      <c r="A959" s="30"/>
      <c r="B959" s="30"/>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row>
    <row r="960" spans="1:26" ht="27.75" customHeight="1">
      <c r="A960" s="30"/>
      <c r="B960" s="30"/>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row>
    <row r="961" spans="1:26" ht="27.75" customHeight="1">
      <c r="A961" s="30"/>
      <c r="B961" s="30"/>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row>
    <row r="962" spans="1:26" ht="27.75" customHeight="1">
      <c r="A962" s="30"/>
      <c r="B962" s="30"/>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row>
    <row r="963" spans="1:26" ht="27.75" customHeight="1">
      <c r="A963" s="30"/>
      <c r="B963" s="30"/>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row>
    <row r="964" spans="1:26" ht="27.75" customHeight="1">
      <c r="A964" s="30"/>
      <c r="B964" s="30"/>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row>
    <row r="965" spans="1:26" ht="27.75" customHeight="1">
      <c r="A965" s="30"/>
      <c r="B965" s="30"/>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row>
    <row r="966" spans="1:26" ht="27.75" customHeight="1">
      <c r="A966" s="30"/>
      <c r="B966" s="30"/>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row>
    <row r="967" spans="1:26" ht="27.75" customHeight="1">
      <c r="A967" s="30"/>
      <c r="B967" s="30"/>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row>
    <row r="968" spans="1:26" ht="27.75" customHeight="1">
      <c r="A968" s="30"/>
      <c r="B968" s="30"/>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row>
    <row r="969" spans="1:26" ht="27.75" customHeight="1">
      <c r="A969" s="30"/>
      <c r="B969" s="30"/>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row>
    <row r="970" spans="1:26" ht="27.75" customHeight="1">
      <c r="A970" s="30"/>
      <c r="B970" s="30"/>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row>
    <row r="971" spans="1:26" ht="27.75" customHeight="1">
      <c r="A971" s="30"/>
      <c r="B971" s="30"/>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row>
    <row r="972" spans="1:26" ht="27.75" customHeight="1">
      <c r="A972" s="30"/>
      <c r="B972" s="30"/>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row>
    <row r="973" spans="1:26" ht="27.75" customHeight="1">
      <c r="A973" s="30"/>
      <c r="B973" s="30"/>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row>
    <row r="974" spans="1:26" ht="27.75" customHeight="1">
      <c r="A974" s="30"/>
      <c r="B974" s="30"/>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row>
    <row r="975" spans="1:26" ht="27.75" customHeight="1">
      <c r="A975" s="30"/>
      <c r="B975" s="30"/>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row>
    <row r="976" spans="1:26" ht="27.75" customHeight="1">
      <c r="A976" s="30"/>
      <c r="B976" s="30"/>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row>
    <row r="977" spans="1:26" ht="27.75" customHeight="1">
      <c r="A977" s="30"/>
      <c r="B977" s="30"/>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row>
    <row r="978" spans="1:26" ht="27.75" customHeight="1">
      <c r="A978" s="30"/>
      <c r="B978" s="30"/>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30"/>
    </row>
    <row r="979" spans="1:26" ht="27.75" customHeight="1">
      <c r="A979" s="30"/>
      <c r="B979" s="30"/>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30"/>
    </row>
    <row r="980" spans="1:26" ht="27.75" customHeight="1">
      <c r="A980" s="30"/>
      <c r="B980" s="30"/>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30"/>
    </row>
    <row r="981" spans="1:26" ht="27.75" customHeight="1">
      <c r="A981" s="30"/>
      <c r="B981" s="30"/>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30"/>
    </row>
    <row r="982" spans="1:26" ht="27.75" customHeight="1">
      <c r="A982" s="30"/>
      <c r="B982" s="30"/>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30"/>
    </row>
    <row r="983" spans="1:26" ht="27.75" customHeight="1">
      <c r="A983" s="30"/>
      <c r="B983" s="30"/>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30"/>
    </row>
    <row r="984" spans="1:26" ht="27.75" customHeight="1">
      <c r="A984" s="30"/>
      <c r="B984" s="30"/>
      <c r="C984" s="30"/>
      <c r="D984" s="30"/>
      <c r="E984" s="30"/>
      <c r="F984" s="30"/>
      <c r="G984" s="30"/>
      <c r="H984" s="30"/>
      <c r="I984" s="30"/>
      <c r="J984" s="30"/>
      <c r="K984" s="30"/>
      <c r="L984" s="30"/>
      <c r="M984" s="30"/>
      <c r="N984" s="30"/>
      <c r="O984" s="30"/>
      <c r="P984" s="30"/>
      <c r="Q984" s="30"/>
      <c r="R984" s="30"/>
      <c r="S984" s="30"/>
      <c r="T984" s="30"/>
      <c r="U984" s="30"/>
      <c r="V984" s="30"/>
      <c r="W984" s="30"/>
      <c r="X984" s="30"/>
      <c r="Y984" s="30"/>
      <c r="Z984" s="30"/>
    </row>
    <row r="985" spans="1:26" ht="27.75" customHeight="1">
      <c r="A985" s="30"/>
      <c r="B985" s="30"/>
      <c r="C985" s="30"/>
      <c r="D985" s="30"/>
      <c r="E985" s="30"/>
      <c r="F985" s="30"/>
      <c r="G985" s="30"/>
      <c r="H985" s="30"/>
      <c r="I985" s="30"/>
      <c r="J985" s="30"/>
      <c r="K985" s="30"/>
      <c r="L985" s="30"/>
      <c r="M985" s="30"/>
      <c r="N985" s="30"/>
      <c r="O985" s="30"/>
      <c r="P985" s="30"/>
      <c r="Q985" s="30"/>
      <c r="R985" s="30"/>
      <c r="S985" s="30"/>
      <c r="T985" s="30"/>
      <c r="U985" s="30"/>
      <c r="V985" s="30"/>
      <c r="W985" s="30"/>
      <c r="X985" s="30"/>
      <c r="Y985" s="30"/>
      <c r="Z985" s="30"/>
    </row>
    <row r="986" spans="1:26" ht="27.75" customHeight="1">
      <c r="A986" s="30"/>
      <c r="B986" s="30"/>
      <c r="C986" s="30"/>
      <c r="D986" s="30"/>
      <c r="E986" s="30"/>
      <c r="F986" s="30"/>
      <c r="G986" s="30"/>
      <c r="H986" s="30"/>
      <c r="I986" s="30"/>
      <c r="J986" s="30"/>
      <c r="K986" s="30"/>
      <c r="L986" s="30"/>
      <c r="M986" s="30"/>
      <c r="N986" s="30"/>
      <c r="O986" s="30"/>
      <c r="P986" s="30"/>
      <c r="Q986" s="30"/>
      <c r="R986" s="30"/>
      <c r="S986" s="30"/>
      <c r="T986" s="30"/>
      <c r="U986" s="30"/>
      <c r="V986" s="30"/>
      <c r="W986" s="30"/>
      <c r="X986" s="30"/>
      <c r="Y986" s="30"/>
      <c r="Z986" s="30"/>
    </row>
    <row r="987" spans="1:26" ht="27.75" customHeight="1">
      <c r="A987" s="30"/>
      <c r="B987" s="30"/>
      <c r="C987" s="30"/>
      <c r="D987" s="30"/>
      <c r="E987" s="30"/>
      <c r="F987" s="30"/>
      <c r="G987" s="30"/>
      <c r="H987" s="30"/>
      <c r="I987" s="30"/>
      <c r="J987" s="30"/>
      <c r="K987" s="30"/>
      <c r="L987" s="30"/>
      <c r="M987" s="30"/>
      <c r="N987" s="30"/>
      <c r="O987" s="30"/>
      <c r="P987" s="30"/>
      <c r="Q987" s="30"/>
      <c r="R987" s="30"/>
      <c r="S987" s="30"/>
      <c r="T987" s="30"/>
      <c r="U987" s="30"/>
      <c r="V987" s="30"/>
      <c r="W987" s="30"/>
      <c r="X987" s="30"/>
      <c r="Y987" s="30"/>
      <c r="Z987" s="30"/>
    </row>
    <row r="988" spans="1:26" ht="27.75" customHeight="1">
      <c r="A988" s="30"/>
      <c r="B988" s="30"/>
      <c r="C988" s="30"/>
      <c r="D988" s="30"/>
      <c r="E988" s="30"/>
      <c r="F988" s="30"/>
      <c r="G988" s="30"/>
      <c r="H988" s="30"/>
      <c r="I988" s="30"/>
      <c r="J988" s="30"/>
      <c r="K988" s="30"/>
      <c r="L988" s="30"/>
      <c r="M988" s="30"/>
      <c r="N988" s="30"/>
      <c r="O988" s="30"/>
      <c r="P988" s="30"/>
      <c r="Q988" s="30"/>
      <c r="R988" s="30"/>
      <c r="S988" s="30"/>
      <c r="T988" s="30"/>
      <c r="U988" s="30"/>
      <c r="V988" s="30"/>
      <c r="W988" s="30"/>
      <c r="X988" s="30"/>
      <c r="Y988" s="30"/>
      <c r="Z988" s="30"/>
    </row>
    <row r="989" spans="1:26" ht="27.75" customHeight="1">
      <c r="A989" s="30"/>
      <c r="B989" s="30"/>
      <c r="C989" s="30"/>
      <c r="D989" s="30"/>
      <c r="E989" s="30"/>
      <c r="F989" s="30"/>
      <c r="G989" s="30"/>
      <c r="H989" s="30"/>
      <c r="I989" s="30"/>
      <c r="J989" s="30"/>
      <c r="K989" s="30"/>
      <c r="L989" s="30"/>
      <c r="M989" s="30"/>
      <c r="N989" s="30"/>
      <c r="O989" s="30"/>
      <c r="P989" s="30"/>
      <c r="Q989" s="30"/>
      <c r="R989" s="30"/>
      <c r="S989" s="30"/>
      <c r="T989" s="30"/>
      <c r="U989" s="30"/>
      <c r="V989" s="30"/>
      <c r="W989" s="30"/>
      <c r="X989" s="30"/>
      <c r="Y989" s="30"/>
      <c r="Z989" s="30"/>
    </row>
    <row r="990" spans="1:26" ht="27.75" customHeight="1">
      <c r="A990" s="30"/>
      <c r="B990" s="30"/>
      <c r="C990" s="30"/>
      <c r="D990" s="30"/>
      <c r="E990" s="30"/>
      <c r="F990" s="30"/>
      <c r="G990" s="30"/>
      <c r="H990" s="30"/>
      <c r="I990" s="30"/>
      <c r="J990" s="30"/>
      <c r="K990" s="30"/>
      <c r="L990" s="30"/>
      <c r="M990" s="30"/>
      <c r="N990" s="30"/>
      <c r="O990" s="30"/>
      <c r="P990" s="30"/>
      <c r="Q990" s="30"/>
      <c r="R990" s="30"/>
      <c r="S990" s="30"/>
      <c r="T990" s="30"/>
      <c r="U990" s="30"/>
      <c r="V990" s="30"/>
      <c r="W990" s="30"/>
      <c r="X990" s="30"/>
      <c r="Y990" s="30"/>
      <c r="Z990" s="30"/>
    </row>
    <row r="991" spans="1:26" ht="27.75" customHeight="1">
      <c r="A991" s="30"/>
      <c r="B991" s="30"/>
      <c r="C991" s="30"/>
      <c r="D991" s="30"/>
      <c r="E991" s="30"/>
      <c r="F991" s="30"/>
      <c r="G991" s="30"/>
      <c r="H991" s="30"/>
      <c r="I991" s="30"/>
      <c r="J991" s="30"/>
      <c r="K991" s="30"/>
      <c r="L991" s="30"/>
      <c r="M991" s="30"/>
      <c r="N991" s="30"/>
      <c r="O991" s="30"/>
      <c r="P991" s="30"/>
      <c r="Q991" s="30"/>
      <c r="R991" s="30"/>
      <c r="S991" s="30"/>
      <c r="T991" s="30"/>
      <c r="U991" s="30"/>
      <c r="V991" s="30"/>
      <c r="W991" s="30"/>
      <c r="X991" s="30"/>
      <c r="Y991" s="30"/>
      <c r="Z991" s="30"/>
    </row>
    <row r="992" spans="1:26" ht="27.75" customHeight="1">
      <c r="A992" s="30"/>
      <c r="B992" s="30"/>
      <c r="C992" s="30"/>
      <c r="D992" s="30"/>
      <c r="E992" s="30"/>
      <c r="F992" s="30"/>
      <c r="G992" s="30"/>
      <c r="H992" s="30"/>
      <c r="I992" s="30"/>
      <c r="J992" s="30"/>
      <c r="K992" s="30"/>
      <c r="L992" s="30"/>
      <c r="M992" s="30"/>
      <c r="N992" s="30"/>
      <c r="O992" s="30"/>
      <c r="P992" s="30"/>
      <c r="Q992" s="30"/>
      <c r="R992" s="30"/>
      <c r="S992" s="30"/>
      <c r="T992" s="30"/>
      <c r="U992" s="30"/>
      <c r="V992" s="30"/>
      <c r="W992" s="30"/>
      <c r="X992" s="30"/>
      <c r="Y992" s="30"/>
      <c r="Z992" s="30"/>
    </row>
    <row r="993" spans="1:26" ht="27.75" customHeight="1">
      <c r="A993" s="30"/>
      <c r="B993" s="30"/>
      <c r="C993" s="30"/>
      <c r="D993" s="30"/>
      <c r="E993" s="30"/>
      <c r="F993" s="30"/>
      <c r="G993" s="30"/>
      <c r="H993" s="30"/>
      <c r="I993" s="30"/>
      <c r="J993" s="30"/>
      <c r="K993" s="30"/>
      <c r="L993" s="30"/>
      <c r="M993" s="30"/>
      <c r="N993" s="30"/>
      <c r="O993" s="30"/>
      <c r="P993" s="30"/>
      <c r="Q993" s="30"/>
      <c r="R993" s="30"/>
      <c r="S993" s="30"/>
      <c r="T993" s="30"/>
      <c r="U993" s="30"/>
      <c r="V993" s="30"/>
      <c r="W993" s="30"/>
      <c r="X993" s="30"/>
      <c r="Y993" s="30"/>
      <c r="Z993" s="30"/>
    </row>
    <row r="994" spans="1:26" ht="27.75" customHeight="1">
      <c r="A994" s="30"/>
      <c r="B994" s="30"/>
      <c r="C994" s="30"/>
      <c r="D994" s="30"/>
      <c r="E994" s="30"/>
      <c r="F994" s="30"/>
      <c r="G994" s="30"/>
      <c r="H994" s="30"/>
      <c r="I994" s="30"/>
      <c r="J994" s="30"/>
      <c r="K994" s="30"/>
      <c r="L994" s="30"/>
      <c r="M994" s="30"/>
      <c r="N994" s="30"/>
      <c r="O994" s="30"/>
      <c r="P994" s="30"/>
      <c r="Q994" s="30"/>
      <c r="R994" s="30"/>
      <c r="S994" s="30"/>
      <c r="T994" s="30"/>
      <c r="U994" s="30"/>
      <c r="V994" s="30"/>
      <c r="W994" s="30"/>
      <c r="X994" s="30"/>
      <c r="Y994" s="30"/>
      <c r="Z994" s="30"/>
    </row>
    <row r="995" spans="1:26" ht="27.75" customHeight="1">
      <c r="A995" s="30"/>
      <c r="B995" s="30"/>
      <c r="C995" s="30"/>
      <c r="D995" s="30"/>
      <c r="E995" s="30"/>
      <c r="F995" s="30"/>
      <c r="G995" s="30"/>
      <c r="H995" s="30"/>
      <c r="I995" s="30"/>
      <c r="J995" s="30"/>
      <c r="K995" s="30"/>
      <c r="L995" s="30"/>
      <c r="M995" s="30"/>
      <c r="N995" s="30"/>
      <c r="O995" s="30"/>
      <c r="P995" s="30"/>
      <c r="Q995" s="30"/>
      <c r="R995" s="30"/>
      <c r="S995" s="30"/>
      <c r="T995" s="30"/>
      <c r="U995" s="30"/>
      <c r="V995" s="30"/>
      <c r="W995" s="30"/>
      <c r="X995" s="30"/>
      <c r="Y995" s="30"/>
      <c r="Z995" s="30"/>
    </row>
    <row r="996" spans="1:26" ht="27.75" customHeight="1">
      <c r="A996" s="30"/>
      <c r="B996" s="30"/>
      <c r="C996" s="30"/>
      <c r="D996" s="30"/>
      <c r="E996" s="30"/>
      <c r="F996" s="30"/>
      <c r="G996" s="30"/>
      <c r="H996" s="30"/>
      <c r="I996" s="30"/>
      <c r="J996" s="30"/>
      <c r="K996" s="30"/>
      <c r="L996" s="30"/>
      <c r="M996" s="30"/>
      <c r="N996" s="30"/>
      <c r="O996" s="30"/>
      <c r="P996" s="30"/>
      <c r="Q996" s="30"/>
      <c r="R996" s="30"/>
      <c r="S996" s="30"/>
      <c r="T996" s="30"/>
      <c r="U996" s="30"/>
      <c r="V996" s="30"/>
      <c r="W996" s="30"/>
      <c r="X996" s="30"/>
      <c r="Y996" s="30"/>
      <c r="Z996" s="30"/>
    </row>
    <row r="997" spans="1:26" ht="27.75" customHeight="1">
      <c r="A997" s="30"/>
      <c r="B997" s="30"/>
      <c r="C997" s="30"/>
      <c r="D997" s="30"/>
      <c r="E997" s="30"/>
      <c r="F997" s="30"/>
      <c r="G997" s="30"/>
      <c r="H997" s="30"/>
      <c r="I997" s="30"/>
      <c r="J997" s="30"/>
      <c r="K997" s="30"/>
      <c r="L997" s="30"/>
      <c r="M997" s="30"/>
      <c r="N997" s="30"/>
      <c r="O997" s="30"/>
      <c r="P997" s="30"/>
      <c r="Q997" s="30"/>
      <c r="R997" s="30"/>
      <c r="S997" s="30"/>
      <c r="T997" s="30"/>
      <c r="U997" s="30"/>
      <c r="V997" s="30"/>
      <c r="W997" s="30"/>
      <c r="X997" s="30"/>
      <c r="Y997" s="30"/>
      <c r="Z997" s="30"/>
    </row>
    <row r="998" spans="1:26" ht="27.75" customHeight="1">
      <c r="A998" s="30"/>
      <c r="B998" s="30"/>
      <c r="C998" s="30"/>
      <c r="D998" s="30"/>
      <c r="E998" s="30"/>
      <c r="F998" s="30"/>
      <c r="G998" s="30"/>
      <c r="H998" s="30"/>
      <c r="I998" s="30"/>
      <c r="J998" s="30"/>
      <c r="K998" s="30"/>
      <c r="L998" s="30"/>
      <c r="M998" s="30"/>
      <c r="N998" s="30"/>
      <c r="O998" s="30"/>
      <c r="P998" s="30"/>
      <c r="Q998" s="30"/>
      <c r="R998" s="30"/>
      <c r="S998" s="30"/>
      <c r="T998" s="30"/>
      <c r="U998" s="30"/>
      <c r="V998" s="30"/>
      <c r="W998" s="30"/>
      <c r="X998" s="30"/>
      <c r="Y998" s="30"/>
      <c r="Z998" s="30"/>
    </row>
    <row r="999" spans="1:26" ht="27.75" customHeight="1">
      <c r="A999" s="30"/>
      <c r="B999" s="30"/>
      <c r="C999" s="30"/>
      <c r="D999" s="30"/>
      <c r="E999" s="30"/>
      <c r="F999" s="30"/>
      <c r="G999" s="30"/>
      <c r="H999" s="30"/>
      <c r="I999" s="30"/>
      <c r="J999" s="30"/>
      <c r="K999" s="30"/>
      <c r="L999" s="30"/>
      <c r="M999" s="30"/>
      <c r="N999" s="30"/>
      <c r="O999" s="30"/>
      <c r="P999" s="30"/>
      <c r="Q999" s="30"/>
      <c r="R999" s="30"/>
      <c r="S999" s="30"/>
      <c r="T999" s="30"/>
      <c r="U999" s="30"/>
      <c r="V999" s="30"/>
      <c r="W999" s="30"/>
      <c r="X999" s="30"/>
      <c r="Y999" s="30"/>
      <c r="Z999" s="30"/>
    </row>
    <row r="1000" spans="1:26" ht="27.75" customHeight="1">
      <c r="A1000" s="30"/>
      <c r="B1000" s="30"/>
      <c r="C1000" s="30"/>
      <c r="D1000" s="30"/>
      <c r="E1000" s="30"/>
      <c r="F1000" s="30"/>
      <c r="G1000" s="30"/>
      <c r="H1000" s="30"/>
      <c r="I1000" s="30"/>
      <c r="J1000" s="30"/>
      <c r="K1000" s="30"/>
      <c r="L1000" s="30"/>
      <c r="M1000" s="30"/>
      <c r="N1000" s="30"/>
      <c r="O1000" s="30"/>
      <c r="P1000" s="30"/>
      <c r="Q1000" s="30"/>
      <c r="R1000" s="30"/>
      <c r="S1000" s="30"/>
      <c r="T1000" s="30"/>
      <c r="U1000" s="30"/>
      <c r="V1000" s="30"/>
      <c r="W1000" s="30"/>
      <c r="X1000" s="30"/>
      <c r="Y1000" s="30"/>
      <c r="Z1000" s="30"/>
    </row>
  </sheetData>
  <mergeCells count="13">
    <mergeCell ref="A6:O6"/>
    <mergeCell ref="A7:O7"/>
    <mergeCell ref="A11:W11"/>
    <mergeCell ref="A12:W12"/>
    <mergeCell ref="A26:V26"/>
    <mergeCell ref="A57:C57"/>
    <mergeCell ref="E57:H57"/>
    <mergeCell ref="J57:N57"/>
    <mergeCell ref="A27:W27"/>
    <mergeCell ref="A40:C40"/>
    <mergeCell ref="A42:V42"/>
    <mergeCell ref="E40:H40"/>
    <mergeCell ref="J40:N40"/>
  </mergeCells>
  <conditionalFormatting sqref="C18:N18">
    <cfRule type="colorScale" priority="26">
      <colorScale>
        <cfvo type="min"/>
        <cfvo type="percentile" val="50"/>
        <cfvo type="max"/>
        <color rgb="FFF8696B"/>
        <color rgb="FFFCFCFF"/>
        <color rgb="FF5A8AC6"/>
      </colorScale>
    </cfRule>
  </conditionalFormatting>
  <conditionalFormatting sqref="C21:N21">
    <cfRule type="colorScale" priority="27">
      <colorScale>
        <cfvo type="min"/>
        <cfvo type="percentile" val="50"/>
        <cfvo type="max"/>
        <color rgb="FFF8696B"/>
        <color rgb="FFFCFCFF"/>
        <color rgb="FF5A8AC6"/>
      </colorScale>
    </cfRule>
  </conditionalFormatting>
  <conditionalFormatting sqref="C16:N17">
    <cfRule type="colorScale" priority="28">
      <colorScale>
        <cfvo type="min"/>
        <cfvo type="percentile" val="50"/>
        <cfvo type="max"/>
        <color rgb="FFF8696B"/>
        <color rgb="FFFCFCFF"/>
        <color rgb="FF5A8AC6"/>
      </colorScale>
    </cfRule>
  </conditionalFormatting>
  <conditionalFormatting sqref="C15:N15">
    <cfRule type="colorScale" priority="29">
      <colorScale>
        <cfvo type="min"/>
        <cfvo type="percentile" val="50"/>
        <cfvo type="max"/>
        <color rgb="FFF8696B"/>
        <color rgb="FFFCFCFF"/>
        <color rgb="FF5A8AC6"/>
      </colorScale>
    </cfRule>
  </conditionalFormatting>
  <conditionalFormatting sqref="O15:Q17">
    <cfRule type="colorScale" priority="30">
      <colorScale>
        <cfvo type="min"/>
        <cfvo type="percentile" val="50"/>
        <cfvo type="max"/>
        <color rgb="FFF8696B"/>
        <color rgb="FFFCFCFF"/>
        <color rgb="FF5A8AC6"/>
      </colorScale>
    </cfRule>
  </conditionalFormatting>
  <conditionalFormatting sqref="C19:N19">
    <cfRule type="colorScale" priority="31">
      <colorScale>
        <cfvo type="min"/>
        <cfvo type="percentile" val="50"/>
        <cfvo type="max"/>
        <color rgb="FFF8696B"/>
        <color rgb="FFFCFCFF"/>
        <color rgb="FF5A8AC6"/>
      </colorScale>
    </cfRule>
  </conditionalFormatting>
  <conditionalFormatting sqref="F20:Q20 O18:Q19 O21:Q22">
    <cfRule type="colorScale" priority="32">
      <colorScale>
        <cfvo type="min"/>
        <cfvo type="percentile" val="50"/>
        <cfvo type="max"/>
        <color rgb="FFF8696B"/>
        <color rgb="FFFCFCFF"/>
        <color rgb="FF5A8AC6"/>
      </colorScale>
    </cfRule>
  </conditionalFormatting>
  <conditionalFormatting sqref="C22:N22">
    <cfRule type="colorScale" priority="33">
      <colorScale>
        <cfvo type="min"/>
        <cfvo type="percentile" val="50"/>
        <cfvo type="max"/>
        <color rgb="FFF8696B"/>
        <color rgb="FFFCFCFF"/>
        <color rgb="FF5A8AC6"/>
      </colorScale>
    </cfRule>
  </conditionalFormatting>
  <conditionalFormatting sqref="F56:I56 I57 K56:Q56 O57:Q57">
    <cfRule type="colorScale" priority="34">
      <colorScale>
        <cfvo type="min"/>
        <cfvo type="percentile" val="50"/>
        <cfvo type="max"/>
        <color rgb="FFF8696B"/>
        <color rgb="FFFCFCFF"/>
        <color rgb="FF5A8AC6"/>
      </colorScale>
    </cfRule>
  </conditionalFormatting>
  <conditionalFormatting sqref="F30:Q38 I40:I41 F39:I39 K39:Q39 O40:Q41">
    <cfRule type="colorScale" priority="35">
      <colorScale>
        <cfvo type="min"/>
        <cfvo type="percentile" val="50"/>
        <cfvo type="max"/>
        <color rgb="FFF8696B"/>
        <color rgb="FFFCFCFF"/>
        <color rgb="FF5A8AC6"/>
      </colorScale>
    </cfRule>
  </conditionalFormatting>
  <conditionalFormatting sqref="AH31:AS31">
    <cfRule type="colorScale" priority="22">
      <colorScale>
        <cfvo type="min"/>
        <cfvo type="percentile" val="50"/>
        <cfvo type="max"/>
        <color rgb="FFF8696B"/>
        <color rgb="FFFCFCFF"/>
        <color rgb="FF5A8AC6"/>
      </colorScale>
    </cfRule>
  </conditionalFormatting>
  <conditionalFormatting sqref="AH30:AS30">
    <cfRule type="colorScale" priority="23">
      <colorScale>
        <cfvo type="min"/>
        <cfvo type="percentile" val="50"/>
        <cfvo type="max"/>
        <color rgb="FFF8696B"/>
        <color rgb="FFFCFCFF"/>
        <color rgb="FF5A8AC6"/>
      </colorScale>
    </cfRule>
  </conditionalFormatting>
  <conditionalFormatting sqref="AW16:BH16">
    <cfRule type="colorScale" priority="20">
      <colorScale>
        <cfvo type="min"/>
        <cfvo type="percentile" val="50"/>
        <cfvo type="max"/>
        <color rgb="FFF8696B"/>
        <color rgb="FFFCFCFF"/>
        <color rgb="FF5A8AC6"/>
      </colorScale>
    </cfRule>
  </conditionalFormatting>
  <conditionalFormatting sqref="AW15:BH15">
    <cfRule type="colorScale" priority="21">
      <colorScale>
        <cfvo type="min"/>
        <cfvo type="percentile" val="50"/>
        <cfvo type="max"/>
        <color rgb="FFF8696B"/>
        <color rgb="FFFCFCFF"/>
        <color rgb="FF5A8AC6"/>
      </colorScale>
    </cfRule>
  </conditionalFormatting>
  <conditionalFormatting sqref="CH16:CS16">
    <cfRule type="colorScale" priority="16">
      <colorScale>
        <cfvo type="min"/>
        <cfvo type="percentile" val="50"/>
        <cfvo type="max"/>
        <color rgb="FFF8696B"/>
        <color rgb="FFFCFCFF"/>
        <color rgb="FF5A8AC6"/>
      </colorScale>
    </cfRule>
  </conditionalFormatting>
  <conditionalFormatting sqref="CH15:CS15">
    <cfRule type="colorScale" priority="17">
      <colorScale>
        <cfvo type="min"/>
        <cfvo type="percentile" val="50"/>
        <cfvo type="max"/>
        <color rgb="FFF8696B"/>
        <color rgb="FFFCFCFF"/>
        <color rgb="FF5A8AC6"/>
      </colorScale>
    </cfRule>
  </conditionalFormatting>
  <conditionalFormatting sqref="CH17:CS17">
    <cfRule type="colorScale" priority="15">
      <colorScale>
        <cfvo type="min"/>
        <cfvo type="percentile" val="50"/>
        <cfvo type="max"/>
        <color rgb="FFF8696B"/>
        <color rgb="FFFCFCFF"/>
        <color rgb="FF5A8AC6"/>
      </colorScale>
    </cfRule>
  </conditionalFormatting>
  <conditionalFormatting sqref="BE18:BI18">
    <cfRule type="colorScale" priority="13">
      <colorScale>
        <cfvo type="min"/>
        <cfvo type="percentile" val="50"/>
        <cfvo type="max"/>
        <color rgb="FFF8696B"/>
        <color rgb="FFFCFCFF"/>
        <color rgb="FF5A8AC6"/>
      </colorScale>
    </cfRule>
  </conditionalFormatting>
  <conditionalFormatting sqref="BE19:BI19">
    <cfRule type="colorScale" priority="14">
      <colorScale>
        <cfvo type="min"/>
        <cfvo type="percentile" val="50"/>
        <cfvo type="max"/>
        <color rgb="FFF8696B"/>
        <color rgb="FFFCFCFF"/>
        <color rgb="FF5A8AC6"/>
      </colorScale>
    </cfRule>
  </conditionalFormatting>
  <conditionalFormatting sqref="AS18:BD18">
    <cfRule type="colorScale" priority="11">
      <colorScale>
        <cfvo type="min"/>
        <cfvo type="percentile" val="50"/>
        <cfvo type="max"/>
        <color rgb="FFF8696B"/>
        <color rgb="FFFCFCFF"/>
        <color rgb="FF5A8AC6"/>
      </colorScale>
    </cfRule>
  </conditionalFormatting>
  <conditionalFormatting sqref="AS19:BD19">
    <cfRule type="colorScale" priority="12">
      <colorScale>
        <cfvo type="min"/>
        <cfvo type="percentile" val="50"/>
        <cfvo type="max"/>
        <color rgb="FFF8696B"/>
        <color rgb="FFFCFCFF"/>
        <color rgb="FF5A8AC6"/>
      </colorScale>
    </cfRule>
  </conditionalFormatting>
  <conditionalFormatting sqref="AS20:BD20">
    <cfRule type="colorScale" priority="10">
      <colorScale>
        <cfvo type="min"/>
        <cfvo type="percentile" val="50"/>
        <cfvo type="max"/>
        <color rgb="FFF8696B"/>
        <color rgb="FFFCFCFF"/>
        <color rgb="FF5A8AC6"/>
      </colorScale>
    </cfRule>
  </conditionalFormatting>
  <conditionalFormatting sqref="AW22:BH22">
    <cfRule type="colorScale" priority="8">
      <colorScale>
        <cfvo type="min"/>
        <cfvo type="percentile" val="50"/>
        <cfvo type="max"/>
        <color rgb="FFF8696B"/>
        <color rgb="FFFCFCFF"/>
        <color rgb="FF5A8AC6"/>
      </colorScale>
    </cfRule>
  </conditionalFormatting>
  <conditionalFormatting sqref="AW23:BH23">
    <cfRule type="colorScale" priority="9">
      <colorScale>
        <cfvo type="min"/>
        <cfvo type="percentile" val="50"/>
        <cfvo type="max"/>
        <color rgb="FFF8696B"/>
        <color rgb="FFFCFCFF"/>
        <color rgb="FF5A8AC6"/>
      </colorScale>
    </cfRule>
  </conditionalFormatting>
  <conditionalFormatting sqref="AW24:BH24">
    <cfRule type="colorScale" priority="7">
      <colorScale>
        <cfvo type="min"/>
        <cfvo type="percentile" val="50"/>
        <cfvo type="max"/>
        <color rgb="FFF8696B"/>
        <color rgb="FFFCFCFF"/>
        <color rgb="FF5A8AC6"/>
      </colorScale>
    </cfRule>
  </conditionalFormatting>
  <conditionalFormatting sqref="C94:N94">
    <cfRule type="colorScale" priority="5">
      <colorScale>
        <cfvo type="min"/>
        <cfvo type="percentile" val="50"/>
        <cfvo type="max"/>
        <color rgb="FFF8696B"/>
        <color rgb="FFFCFCFF"/>
        <color rgb="FF5A8AC6"/>
      </colorScale>
    </cfRule>
  </conditionalFormatting>
  <conditionalFormatting sqref="C93:N93">
    <cfRule type="colorScale" priority="6">
      <colorScale>
        <cfvo type="min"/>
        <cfvo type="percentile" val="50"/>
        <cfvo type="max"/>
        <color rgb="FFF8696B"/>
        <color rgb="FFFCFCFF"/>
        <color rgb="FF5A8AC6"/>
      </colorScale>
    </cfRule>
  </conditionalFormatting>
  <conditionalFormatting sqref="C114:N114">
    <cfRule type="colorScale" priority="3">
      <colorScale>
        <cfvo type="min"/>
        <cfvo type="percentile" val="50"/>
        <cfvo type="max"/>
        <color rgb="FFF8696B"/>
        <color rgb="FFFCFCFF"/>
        <color rgb="FF5A8AC6"/>
      </colorScale>
    </cfRule>
  </conditionalFormatting>
  <conditionalFormatting sqref="C115:N115">
    <cfRule type="colorScale" priority="4">
      <colorScale>
        <cfvo type="min"/>
        <cfvo type="percentile" val="50"/>
        <cfvo type="max"/>
        <color rgb="FFF8696B"/>
        <color rgb="FFFCFCFF"/>
        <color rgb="FF5A8AC6"/>
      </colorScale>
    </cfRule>
  </conditionalFormatting>
  <conditionalFormatting sqref="C133:N133">
    <cfRule type="colorScale" priority="1">
      <colorScale>
        <cfvo type="min"/>
        <cfvo type="percentile" val="50"/>
        <cfvo type="max"/>
        <color rgb="FFF8696B"/>
        <color rgb="FFFCFCFF"/>
        <color rgb="FF5A8AC6"/>
      </colorScale>
    </cfRule>
  </conditionalFormatting>
  <conditionalFormatting sqref="C134:N134">
    <cfRule type="colorScale" priority="2">
      <colorScale>
        <cfvo type="min"/>
        <cfvo type="percentile" val="50"/>
        <cfvo type="max"/>
        <color rgb="FFF8696B"/>
        <color rgb="FFFCFCFF"/>
        <color rgb="FF5A8AC6"/>
      </colorScale>
    </cfRule>
  </conditionalFormatting>
  <pageMargins left="0.7" right="0.7" top="0.75" bottom="0.75" header="0" footer="0"/>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tabColor rgb="FFC5E0B3"/>
  </sheetPr>
  <dimension ref="A1:EL1000"/>
  <sheetViews>
    <sheetView showGridLines="0" topLeftCell="A48" zoomScale="84" zoomScaleNormal="10" workbookViewId="0">
      <selection activeCell="A64" sqref="A64"/>
    </sheetView>
  </sheetViews>
  <sheetFormatPr defaultColWidth="14.42578125" defaultRowHeight="15" customHeight="1"/>
  <cols>
    <col min="1" max="1" width="19.85546875" customWidth="1"/>
    <col min="2" max="2" width="36.85546875" bestFit="1" customWidth="1"/>
    <col min="3" max="3" width="33.140625" customWidth="1"/>
    <col min="4" max="4" width="21.42578125" customWidth="1"/>
    <col min="5" max="5" width="26.140625" customWidth="1"/>
    <col min="6" max="6" width="13.42578125" customWidth="1"/>
    <col min="7" max="7" width="16.28515625" customWidth="1"/>
    <col min="8" max="8" width="13.42578125" customWidth="1"/>
    <col min="9" max="9" width="19.7109375" customWidth="1"/>
    <col min="10" max="17" width="13.42578125" customWidth="1"/>
    <col min="18" max="18" width="16" customWidth="1"/>
    <col min="19" max="19" width="15.85546875" bestFit="1" customWidth="1"/>
    <col min="20" max="20" width="16.42578125" customWidth="1"/>
    <col min="21" max="21" width="9.42578125" customWidth="1"/>
    <col min="22" max="22" width="9" customWidth="1"/>
    <col min="23" max="23" width="13.85546875" bestFit="1" customWidth="1"/>
    <col min="24" max="38" width="8.7109375" customWidth="1"/>
    <col min="40" max="40" width="13" bestFit="1" customWidth="1"/>
    <col min="41" max="41" width="14.28515625" bestFit="1" customWidth="1"/>
    <col min="42" max="42" width="14" bestFit="1" customWidth="1"/>
    <col min="43" max="43" width="13.85546875" bestFit="1" customWidth="1"/>
    <col min="44" max="44" width="14.42578125" bestFit="1" customWidth="1"/>
    <col min="45" max="45" width="14" bestFit="1" customWidth="1"/>
    <col min="46" max="46" width="13.5703125" bestFit="1" customWidth="1"/>
    <col min="47" max="47" width="13.85546875" bestFit="1" customWidth="1"/>
    <col min="48" max="48" width="14.42578125" bestFit="1" customWidth="1"/>
    <col min="49" max="49" width="14" bestFit="1" customWidth="1"/>
    <col min="50" max="50" width="14.7109375" bestFit="1" customWidth="1"/>
    <col min="51" max="52" width="13.7109375" bestFit="1" customWidth="1"/>
  </cols>
  <sheetData>
    <row r="1" spans="1:44" ht="14.25" customHeight="1">
      <c r="A1" s="31" t="s">
        <v>94</v>
      </c>
      <c r="B1" s="32"/>
      <c r="E1" s="17"/>
      <c r="F1" s="7"/>
      <c r="G1" s="7"/>
      <c r="H1" s="7"/>
      <c r="I1" s="7"/>
      <c r="J1" s="7"/>
      <c r="K1" s="7"/>
      <c r="L1" s="7"/>
      <c r="M1" s="7"/>
      <c r="N1" s="7"/>
      <c r="O1" s="7"/>
      <c r="P1" s="7"/>
      <c r="Q1" s="7"/>
      <c r="R1" s="7"/>
    </row>
    <row r="2" spans="1:44" ht="14.25" customHeight="1">
      <c r="A2" s="7" t="s">
        <v>95</v>
      </c>
      <c r="B2" s="7"/>
      <c r="E2" s="17"/>
      <c r="F2" s="7"/>
      <c r="G2" s="7"/>
      <c r="H2" s="7"/>
      <c r="I2" s="7"/>
      <c r="J2" s="7"/>
      <c r="K2" s="7"/>
      <c r="L2" s="7"/>
      <c r="M2" s="7"/>
      <c r="N2" s="7"/>
      <c r="O2" s="7"/>
      <c r="P2" s="7"/>
      <c r="Q2" s="7"/>
      <c r="R2" s="7"/>
    </row>
    <row r="3" spans="1:44" ht="14.25" customHeight="1">
      <c r="A3" s="7" t="s">
        <v>96</v>
      </c>
      <c r="B3" s="7"/>
      <c r="E3" s="17"/>
      <c r="F3" s="7"/>
      <c r="G3" s="7"/>
      <c r="H3" s="7"/>
      <c r="I3" s="7"/>
      <c r="J3" s="7"/>
      <c r="K3" s="7"/>
      <c r="L3" s="7"/>
      <c r="M3" s="7"/>
      <c r="N3" s="7"/>
      <c r="O3" s="7"/>
      <c r="P3" s="7"/>
      <c r="Q3" s="7"/>
      <c r="R3" s="7"/>
    </row>
    <row r="4" spans="1:44" ht="41.25" customHeight="1">
      <c r="A4" s="271" t="s">
        <v>97</v>
      </c>
      <c r="B4" s="270"/>
      <c r="C4" s="270"/>
      <c r="D4" s="270"/>
      <c r="E4" s="270"/>
      <c r="F4" s="270"/>
      <c r="G4" s="270"/>
      <c r="H4" s="270"/>
      <c r="I4" s="270"/>
      <c r="J4" s="270"/>
      <c r="K4" s="270"/>
      <c r="L4" s="270"/>
      <c r="M4" s="270"/>
      <c r="N4" s="270"/>
      <c r="O4" s="270"/>
      <c r="P4" s="7"/>
      <c r="Q4" s="7"/>
      <c r="R4" s="7"/>
    </row>
    <row r="5" spans="1:44" ht="27" customHeight="1">
      <c r="A5" s="269" t="s">
        <v>98</v>
      </c>
      <c r="B5" s="270"/>
      <c r="C5" s="270"/>
      <c r="D5" s="270"/>
      <c r="E5" s="270"/>
      <c r="F5" s="270"/>
      <c r="G5" s="270"/>
      <c r="H5" s="270"/>
      <c r="I5" s="270"/>
      <c r="J5" s="270"/>
      <c r="K5" s="270"/>
      <c r="L5" s="270"/>
      <c r="M5" s="270"/>
      <c r="N5" s="270"/>
      <c r="O5" s="270"/>
      <c r="P5" s="270"/>
      <c r="Q5" s="7"/>
      <c r="R5" s="7"/>
    </row>
    <row r="6" spans="1:44" ht="14.25" customHeight="1">
      <c r="B6" s="7"/>
      <c r="E6" s="17"/>
      <c r="F6" s="7"/>
      <c r="G6" s="7"/>
      <c r="H6" s="7"/>
      <c r="I6" s="7"/>
      <c r="J6" s="7"/>
      <c r="K6" s="7"/>
      <c r="L6" s="7"/>
      <c r="M6" s="7"/>
      <c r="N6" s="7"/>
      <c r="O6" s="7"/>
      <c r="P6" s="7"/>
      <c r="Q6" s="7"/>
      <c r="R6" s="7"/>
    </row>
    <row r="7" spans="1:44" ht="14.25" customHeight="1">
      <c r="A7" s="7" t="s">
        <v>74</v>
      </c>
      <c r="E7" s="17"/>
      <c r="F7" s="7"/>
      <c r="G7" s="7"/>
      <c r="H7" s="7"/>
      <c r="I7" s="7"/>
      <c r="J7" s="7"/>
      <c r="K7" s="7"/>
      <c r="L7" s="7"/>
      <c r="M7" s="7"/>
      <c r="N7" s="7"/>
      <c r="O7" s="7"/>
      <c r="P7" s="7"/>
      <c r="Q7" s="7"/>
      <c r="R7" s="7"/>
    </row>
    <row r="8" spans="1:44" ht="82.5" customHeight="1">
      <c r="A8" s="272" t="s">
        <v>99</v>
      </c>
      <c r="B8" s="266"/>
      <c r="C8" s="266"/>
      <c r="D8" s="266"/>
      <c r="E8" s="266"/>
      <c r="F8" s="266"/>
      <c r="G8" s="266"/>
      <c r="H8" s="266"/>
      <c r="I8" s="266"/>
      <c r="J8" s="266"/>
      <c r="K8" s="266"/>
      <c r="L8" s="266"/>
      <c r="M8" s="266"/>
      <c r="N8" s="266"/>
      <c r="O8" s="266"/>
      <c r="P8" s="266"/>
      <c r="Q8" s="266"/>
      <c r="R8" s="266"/>
      <c r="S8" s="266"/>
      <c r="T8" s="266"/>
      <c r="U8" s="266"/>
      <c r="V8" s="267"/>
      <c r="W8" s="52"/>
    </row>
    <row r="9" spans="1:44" ht="14.25" customHeight="1" thickBot="1">
      <c r="A9" s="272" t="s">
        <v>100</v>
      </c>
      <c r="B9" s="266"/>
      <c r="C9" s="266"/>
      <c r="D9" s="266"/>
      <c r="E9" s="266"/>
      <c r="F9" s="266"/>
      <c r="G9" s="266"/>
      <c r="H9" s="266"/>
      <c r="I9" s="266"/>
      <c r="J9" s="266"/>
      <c r="K9" s="266"/>
      <c r="L9" s="266"/>
      <c r="M9" s="266"/>
      <c r="N9" s="266"/>
      <c r="O9" s="266"/>
      <c r="P9" s="266"/>
      <c r="Q9" s="266"/>
      <c r="R9" s="266"/>
      <c r="S9" s="266"/>
      <c r="T9" s="266"/>
      <c r="U9" s="266"/>
      <c r="V9" s="266"/>
      <c r="W9" s="267"/>
      <c r="AG9" s="182">
        <v>181933.291</v>
      </c>
      <c r="AH9" s="182">
        <v>187443.943</v>
      </c>
      <c r="AI9" s="182">
        <v>184773.65699999998</v>
      </c>
      <c r="AJ9" s="182">
        <v>191541.09299999999</v>
      </c>
      <c r="AK9" s="182">
        <v>98096.062000000005</v>
      </c>
      <c r="AL9" s="182">
        <v>185306.853</v>
      </c>
      <c r="AM9" s="182">
        <v>186901.43900000001</v>
      </c>
      <c r="AN9" s="182">
        <v>158586.76500000001</v>
      </c>
      <c r="AO9" s="182">
        <v>191403.67599999998</v>
      </c>
      <c r="AP9" s="182">
        <v>171057.864</v>
      </c>
      <c r="AQ9" s="182">
        <v>169286.99900000001</v>
      </c>
      <c r="AR9" s="182">
        <v>142508.717</v>
      </c>
    </row>
    <row r="10" spans="1:44" ht="14.25" customHeight="1" thickTop="1" thickBot="1">
      <c r="A10" s="36" t="s">
        <v>2</v>
      </c>
      <c r="B10" s="36" t="s">
        <v>6</v>
      </c>
      <c r="C10" s="36" t="s">
        <v>101</v>
      </c>
      <c r="D10" s="36" t="s">
        <v>45</v>
      </c>
      <c r="E10" s="36" t="s">
        <v>102</v>
      </c>
      <c r="F10" s="36"/>
      <c r="G10" s="53">
        <v>41456</v>
      </c>
      <c r="H10" s="53">
        <v>41487</v>
      </c>
      <c r="I10" s="53">
        <v>41518</v>
      </c>
      <c r="J10" s="53">
        <v>41548</v>
      </c>
      <c r="K10" s="53">
        <v>41579</v>
      </c>
      <c r="L10" s="53">
        <v>41609</v>
      </c>
      <c r="M10" s="53">
        <v>41640</v>
      </c>
      <c r="N10" s="53">
        <v>41671</v>
      </c>
      <c r="O10" s="53">
        <v>41699</v>
      </c>
      <c r="P10" s="53">
        <v>41730</v>
      </c>
      <c r="Q10" s="53">
        <v>41760</v>
      </c>
      <c r="R10" s="53">
        <v>41791</v>
      </c>
      <c r="S10" s="54" t="s">
        <v>103</v>
      </c>
      <c r="T10" s="199" t="s">
        <v>336</v>
      </c>
      <c r="U10" s="38"/>
      <c r="V10" s="38"/>
      <c r="W10" s="38"/>
      <c r="AA10" s="184" t="s">
        <v>43</v>
      </c>
      <c r="AB10" s="186">
        <v>2533.8791719999999</v>
      </c>
      <c r="AG10" s="63">
        <v>19.008554460403097</v>
      </c>
      <c r="AH10" s="63">
        <v>25.492172623052561</v>
      </c>
      <c r="AI10" s="63">
        <v>20.246430814356373</v>
      </c>
      <c r="AJ10" s="63">
        <v>18.538208897820557</v>
      </c>
      <c r="AK10" s="63">
        <v>37.173188734592117</v>
      </c>
      <c r="AL10" s="63">
        <v>18.926571259334377</v>
      </c>
      <c r="AM10" s="63">
        <v>28.08871016504051</v>
      </c>
      <c r="AN10" s="63">
        <v>27.869870996564561</v>
      </c>
      <c r="AO10" s="63">
        <v>23.038875551690033</v>
      </c>
      <c r="AP10" s="63">
        <v>25.835142653285146</v>
      </c>
      <c r="AQ10" s="63">
        <v>27.720966236714666</v>
      </c>
      <c r="AR10" s="63">
        <v>37.542526065045898</v>
      </c>
    </row>
    <row r="11" spans="1:44" ht="14.25" customHeight="1" thickTop="1">
      <c r="A11" s="36"/>
      <c r="B11" s="36"/>
      <c r="C11" s="36"/>
      <c r="D11" s="36"/>
      <c r="E11" s="36"/>
      <c r="F11" s="36"/>
      <c r="G11" s="55"/>
      <c r="H11" s="55"/>
      <c r="I11" s="55"/>
      <c r="J11" s="55"/>
      <c r="K11" s="55"/>
      <c r="L11" s="55"/>
      <c r="M11" s="55"/>
      <c r="N11" s="55"/>
      <c r="O11" s="55"/>
      <c r="P11" s="55"/>
      <c r="Q11" s="55"/>
      <c r="R11" s="55"/>
      <c r="S11" s="54"/>
      <c r="T11" s="38"/>
      <c r="U11" s="38"/>
      <c r="V11" s="38"/>
      <c r="W11" s="38"/>
      <c r="AA11" s="184" t="s">
        <v>34</v>
      </c>
      <c r="AB11" s="186">
        <v>2048.8403589999998</v>
      </c>
    </row>
    <row r="12" spans="1:44" ht="14.25" customHeight="1">
      <c r="A12" s="36"/>
      <c r="B12" s="36"/>
      <c r="C12" s="36"/>
      <c r="D12" s="36"/>
      <c r="E12" s="36"/>
      <c r="F12" s="36"/>
      <c r="G12" s="55"/>
      <c r="H12" s="55"/>
      <c r="I12" s="55"/>
      <c r="J12" s="55"/>
      <c r="K12" s="55"/>
      <c r="L12" s="55"/>
      <c r="M12" s="55"/>
      <c r="N12" s="55"/>
      <c r="O12" s="55"/>
      <c r="P12" s="55"/>
      <c r="Q12" s="55"/>
      <c r="R12" s="55"/>
      <c r="S12" s="56"/>
      <c r="T12" s="38"/>
      <c r="U12" s="38"/>
      <c r="V12" s="38"/>
      <c r="W12" s="38"/>
      <c r="X12" s="17"/>
      <c r="Y12" s="17"/>
      <c r="Z12" s="17"/>
      <c r="AA12" s="184" t="s">
        <v>42</v>
      </c>
      <c r="AB12" s="186">
        <v>3306.5483620000005</v>
      </c>
      <c r="AC12" s="17"/>
      <c r="AD12" s="17"/>
      <c r="AE12" s="17"/>
      <c r="AF12" s="17"/>
      <c r="AG12" s="17"/>
      <c r="AH12" s="17"/>
      <c r="AI12" s="17"/>
      <c r="AJ12" s="17"/>
      <c r="AK12" s="17"/>
      <c r="AL12" s="17"/>
    </row>
    <row r="13" spans="1:44" ht="14.25" customHeight="1">
      <c r="A13" s="16" t="s">
        <v>32</v>
      </c>
      <c r="B13" s="16" t="s">
        <v>34</v>
      </c>
      <c r="C13" s="16" t="s">
        <v>44</v>
      </c>
      <c r="D13" s="16" t="s">
        <v>46</v>
      </c>
      <c r="E13" s="16" t="s">
        <v>47</v>
      </c>
      <c r="F13" s="57"/>
      <c r="G13" s="188">
        <v>593751.84077137313</v>
      </c>
      <c r="H13" s="188">
        <v>820393.03401412489</v>
      </c>
      <c r="I13" s="188">
        <v>642291.58212862327</v>
      </c>
      <c r="J13" s="188">
        <v>609639.97288837493</v>
      </c>
      <c r="K13" s="188">
        <v>626073.16897124995</v>
      </c>
      <c r="L13" s="188">
        <v>602153.37789750006</v>
      </c>
      <c r="M13" s="188">
        <v>1146143.9846999997</v>
      </c>
      <c r="N13" s="188">
        <v>964931.83751249989</v>
      </c>
      <c r="O13" s="188">
        <v>962733.95790000004</v>
      </c>
      <c r="P13" s="188">
        <v>964825.21760624985</v>
      </c>
      <c r="Q13" s="188">
        <v>1024534.78359375</v>
      </c>
      <c r="R13" s="188">
        <v>1168045.22566875</v>
      </c>
      <c r="S13" s="58">
        <f>SUM(G13:R13)</f>
        <v>10125517.983652497</v>
      </c>
      <c r="T13" s="30"/>
      <c r="U13" s="30"/>
      <c r="V13" s="30"/>
      <c r="W13" s="30"/>
    </row>
    <row r="14" spans="1:44" ht="14.25" customHeight="1">
      <c r="A14" s="16" t="s">
        <v>32</v>
      </c>
      <c r="B14" s="16" t="s">
        <v>34</v>
      </c>
      <c r="C14" s="16" t="s">
        <v>44</v>
      </c>
      <c r="D14" s="16" t="s">
        <v>48</v>
      </c>
      <c r="E14" s="16" t="s">
        <v>49</v>
      </c>
      <c r="F14" s="57"/>
      <c r="G14" s="188">
        <v>276807.38497499918</v>
      </c>
      <c r="H14" s="188">
        <v>382467.614925</v>
      </c>
      <c r="I14" s="188">
        <v>299436.63502499921</v>
      </c>
      <c r="J14" s="188">
        <v>284214.43957499997</v>
      </c>
      <c r="K14" s="188">
        <v>291875.60325000004</v>
      </c>
      <c r="L14" s="188">
        <v>280724.18550000002</v>
      </c>
      <c r="M14" s="188">
        <v>534332.85999999987</v>
      </c>
      <c r="N14" s="188">
        <v>449851.67249999999</v>
      </c>
      <c r="O14" s="188">
        <v>448827.02</v>
      </c>
      <c r="P14" s="188">
        <v>449801.96625</v>
      </c>
      <c r="Q14" s="188">
        <v>477638.59375</v>
      </c>
      <c r="R14" s="188">
        <v>544543.22875000001</v>
      </c>
      <c r="S14" s="58">
        <f t="shared" ref="S14:S22" si="0">SUM(G14:R14)</f>
        <v>4720521.2044999981</v>
      </c>
      <c r="T14" s="30"/>
      <c r="U14" s="30"/>
      <c r="V14" s="30"/>
      <c r="W14" s="30"/>
    </row>
    <row r="15" spans="1:44" ht="14.25" customHeight="1">
      <c r="A15" s="16" t="s">
        <v>32</v>
      </c>
      <c r="B15" s="16" t="s">
        <v>34</v>
      </c>
      <c r="C15" s="16" t="s">
        <v>44</v>
      </c>
      <c r="D15" s="16" t="s">
        <v>48</v>
      </c>
      <c r="E15" s="16" t="s">
        <v>50</v>
      </c>
      <c r="F15" s="57"/>
      <c r="G15" s="188">
        <v>415211.07746249868</v>
      </c>
      <c r="H15" s="188">
        <v>573701.42238750006</v>
      </c>
      <c r="I15" s="188">
        <v>449154.95253749873</v>
      </c>
      <c r="J15" s="188">
        <v>426321.65936249989</v>
      </c>
      <c r="K15" s="188">
        <v>437813.40487499995</v>
      </c>
      <c r="L15" s="188">
        <v>421086.27824999997</v>
      </c>
      <c r="M15" s="188">
        <v>801499.2899999998</v>
      </c>
      <c r="N15" s="188">
        <v>674777.50874999992</v>
      </c>
      <c r="O15" s="188">
        <v>673240.53</v>
      </c>
      <c r="P15" s="188">
        <v>674702.94937499997</v>
      </c>
      <c r="Q15" s="188">
        <v>716457.890625</v>
      </c>
      <c r="R15" s="188">
        <v>816814.8431249999</v>
      </c>
      <c r="S15" s="58">
        <f t="shared" si="0"/>
        <v>7080781.8067499967</v>
      </c>
      <c r="T15" s="30"/>
      <c r="U15" s="30"/>
      <c r="V15" s="30"/>
      <c r="W15" s="30"/>
    </row>
    <row r="16" spans="1:44" ht="14.25" customHeight="1">
      <c r="A16" s="16" t="s">
        <v>32</v>
      </c>
      <c r="B16" s="16" t="s">
        <v>34</v>
      </c>
      <c r="C16" s="16" t="s">
        <v>44</v>
      </c>
      <c r="D16" s="16" t="s">
        <v>51</v>
      </c>
      <c r="E16" s="16" t="s">
        <v>52</v>
      </c>
      <c r="F16" s="57"/>
      <c r="G16" s="188">
        <v>360688.41072499886</v>
      </c>
      <c r="H16" s="188">
        <v>498366.89217499993</v>
      </c>
      <c r="I16" s="188">
        <v>390175.00927499885</v>
      </c>
      <c r="J16" s="188">
        <v>370340.02732499992</v>
      </c>
      <c r="K16" s="188">
        <v>380322.75574999995</v>
      </c>
      <c r="L16" s="188">
        <v>365792.12049999996</v>
      </c>
      <c r="M16" s="188">
        <v>459526.25959999987</v>
      </c>
      <c r="N16" s="188">
        <v>386872.43834999995</v>
      </c>
      <c r="O16" s="188">
        <v>385991.23719999997</v>
      </c>
      <c r="P16" s="188">
        <v>386829.69097499992</v>
      </c>
      <c r="Q16" s="188">
        <v>410769.19062499999</v>
      </c>
      <c r="R16" s="188">
        <v>468307.17672499991</v>
      </c>
      <c r="S16" s="58">
        <f t="shared" si="0"/>
        <v>4863981.2092249971</v>
      </c>
      <c r="T16" s="30"/>
      <c r="U16" s="30"/>
      <c r="V16" s="30"/>
      <c r="W16" s="30"/>
    </row>
    <row r="17" spans="1:39" ht="14.25" customHeight="1">
      <c r="A17" s="16" t="s">
        <v>32</v>
      </c>
      <c r="B17" s="16" t="s">
        <v>34</v>
      </c>
      <c r="C17" s="16" t="s">
        <v>44</v>
      </c>
      <c r="D17" s="16" t="s">
        <v>51</v>
      </c>
      <c r="E17" s="16" t="s">
        <v>53</v>
      </c>
      <c r="F17" s="57"/>
      <c r="G17" s="188">
        <v>226478.76952499934</v>
      </c>
      <c r="H17" s="188">
        <v>312928.04857500002</v>
      </c>
      <c r="I17" s="188">
        <v>244993.61047499935</v>
      </c>
      <c r="J17" s="188">
        <v>232539.08692499998</v>
      </c>
      <c r="K17" s="188">
        <v>238807.31175000002</v>
      </c>
      <c r="L17" s="188">
        <v>229683.42450000002</v>
      </c>
      <c r="M17" s="188">
        <v>288539.74439999997</v>
      </c>
      <c r="N17" s="188">
        <v>242919.90315</v>
      </c>
      <c r="O17" s="188">
        <v>242366.59080000003</v>
      </c>
      <c r="P17" s="188">
        <v>242893.06177500001</v>
      </c>
      <c r="Q17" s="188">
        <v>257924.84062500004</v>
      </c>
      <c r="R17" s="188">
        <v>294053.34352500003</v>
      </c>
      <c r="S17" s="58">
        <f t="shared" si="0"/>
        <v>3054127.7360249986</v>
      </c>
      <c r="T17" s="30"/>
      <c r="U17" s="30"/>
      <c r="V17" s="30"/>
      <c r="W17" s="30"/>
    </row>
    <row r="18" spans="1:39" ht="14.25" customHeight="1">
      <c r="A18" s="16" t="s">
        <v>32</v>
      </c>
      <c r="B18" s="16" t="s">
        <v>34</v>
      </c>
      <c r="C18" s="16" t="s">
        <v>44</v>
      </c>
      <c r="D18" s="16" t="s">
        <v>51</v>
      </c>
      <c r="E18" s="16" t="s">
        <v>54</v>
      </c>
      <c r="F18" s="57"/>
      <c r="G18" s="188">
        <v>255837.1285374992</v>
      </c>
      <c r="H18" s="188">
        <v>353492.79561249999</v>
      </c>
      <c r="I18" s="188">
        <v>276752.04146249924</v>
      </c>
      <c r="J18" s="188">
        <v>262683.04263749992</v>
      </c>
      <c r="K18" s="188">
        <v>269763.81512500002</v>
      </c>
      <c r="L18" s="188">
        <v>259457.20175000001</v>
      </c>
      <c r="M18" s="188">
        <v>325943.04459999991</v>
      </c>
      <c r="N18" s="188">
        <v>274409.52022499999</v>
      </c>
      <c r="O18" s="188">
        <v>273784.48220000003</v>
      </c>
      <c r="P18" s="188">
        <v>274379.19941249996</v>
      </c>
      <c r="Q18" s="188">
        <v>291359.54218749999</v>
      </c>
      <c r="R18" s="188">
        <v>332171.36953749997</v>
      </c>
      <c r="S18" s="58">
        <f t="shared" si="0"/>
        <v>3450033.1832874976</v>
      </c>
      <c r="T18" s="30"/>
      <c r="U18" s="30"/>
      <c r="V18" s="30"/>
      <c r="W18" s="30"/>
      <c r="X18" s="17"/>
      <c r="Y18" s="17"/>
      <c r="Z18" s="17"/>
      <c r="AA18" s="17"/>
      <c r="AB18" s="17"/>
      <c r="AC18" s="17"/>
      <c r="AD18" s="17"/>
      <c r="AE18" s="17"/>
      <c r="AF18" s="17"/>
      <c r="AG18" s="17"/>
      <c r="AH18" s="17"/>
      <c r="AI18" s="17"/>
      <c r="AJ18" s="17"/>
      <c r="AK18" s="17"/>
      <c r="AL18" s="17"/>
    </row>
    <row r="19" spans="1:39" ht="14.25" customHeight="1">
      <c r="A19" s="16" t="s">
        <v>32</v>
      </c>
      <c r="B19" s="16" t="s">
        <v>34</v>
      </c>
      <c r="C19" s="16" t="s">
        <v>44</v>
      </c>
      <c r="D19" s="16" t="s">
        <v>51</v>
      </c>
      <c r="E19" s="16" t="s">
        <v>55</v>
      </c>
      <c r="F19" s="57"/>
      <c r="G19" s="188">
        <v>176150.15407499947</v>
      </c>
      <c r="H19" s="188">
        <v>243388.48222500001</v>
      </c>
      <c r="I19" s="188">
        <v>190550.58592499947</v>
      </c>
      <c r="J19" s="188">
        <v>180863.73427499997</v>
      </c>
      <c r="K19" s="188">
        <v>185739.02025</v>
      </c>
      <c r="L19" s="188">
        <v>178642.66350000002</v>
      </c>
      <c r="M19" s="188">
        <v>224419.80119999996</v>
      </c>
      <c r="N19" s="188">
        <v>188937.70244999998</v>
      </c>
      <c r="O19" s="188">
        <v>188507.34840000002</v>
      </c>
      <c r="P19" s="188">
        <v>188916.82582500001</v>
      </c>
      <c r="Q19" s="188">
        <v>200608.20937500001</v>
      </c>
      <c r="R19" s="188">
        <v>228708.15607500001</v>
      </c>
      <c r="S19" s="58">
        <f t="shared" si="0"/>
        <v>2375432.6835749988</v>
      </c>
      <c r="T19" s="30"/>
      <c r="U19" s="30"/>
      <c r="V19" s="30"/>
      <c r="W19" s="30"/>
      <c r="X19" s="17"/>
      <c r="Y19" s="17"/>
      <c r="Z19" s="17"/>
      <c r="AA19" s="17"/>
      <c r="AB19" s="17"/>
      <c r="AC19" s="17"/>
      <c r="AD19" s="17"/>
      <c r="AE19" s="17"/>
      <c r="AF19" s="17"/>
      <c r="AG19" s="17"/>
      <c r="AH19" s="17"/>
      <c r="AI19" s="17"/>
      <c r="AJ19" s="17"/>
      <c r="AK19" s="17"/>
      <c r="AL19" s="17"/>
    </row>
    <row r="20" spans="1:39" ht="14.25" customHeight="1">
      <c r="A20" s="16" t="s">
        <v>32</v>
      </c>
      <c r="B20" s="16" t="s">
        <v>34</v>
      </c>
      <c r="C20" s="16" t="s">
        <v>44</v>
      </c>
      <c r="D20" s="16" t="s">
        <v>56</v>
      </c>
      <c r="E20" s="16" t="s">
        <v>57</v>
      </c>
      <c r="F20" s="59"/>
      <c r="G20" s="188">
        <v>1153364.1040624965</v>
      </c>
      <c r="H20" s="188">
        <v>1593615.0621875001</v>
      </c>
      <c r="I20" s="188">
        <v>1247652.6459374966</v>
      </c>
      <c r="J20" s="188">
        <v>1184226.8315625</v>
      </c>
      <c r="K20" s="188">
        <v>1216148.346875</v>
      </c>
      <c r="L20" s="188">
        <v>1169684.1062500002</v>
      </c>
      <c r="M20" s="188">
        <v>1469415.3649999998</v>
      </c>
      <c r="N20" s="188">
        <v>1237092.099375</v>
      </c>
      <c r="O20" s="188">
        <v>1234274.3050000002</v>
      </c>
      <c r="P20" s="188">
        <v>1236955.4071875</v>
      </c>
      <c r="Q20" s="188">
        <v>1313506.1328125</v>
      </c>
      <c r="R20" s="188">
        <v>1497493.8790625001</v>
      </c>
      <c r="S20" s="58">
        <f t="shared" si="0"/>
        <v>15553428.285312492</v>
      </c>
      <c r="T20" s="30"/>
      <c r="U20" s="30"/>
      <c r="V20" s="30"/>
      <c r="W20" s="30"/>
      <c r="X20" s="17"/>
      <c r="Y20" s="17"/>
      <c r="Z20" s="17"/>
      <c r="AA20" s="17"/>
      <c r="AB20" s="17"/>
      <c r="AC20" s="17"/>
      <c r="AD20" s="17"/>
      <c r="AE20" s="17"/>
      <c r="AF20" s="17"/>
      <c r="AG20" s="17"/>
      <c r="AH20" s="17"/>
      <c r="AI20" s="17"/>
      <c r="AJ20" s="17"/>
      <c r="AK20" s="17"/>
      <c r="AL20" s="17"/>
    </row>
    <row r="21" spans="1:39" ht="14.25" customHeight="1" thickBot="1">
      <c r="A21" s="16" t="s">
        <v>59</v>
      </c>
      <c r="B21" s="16" t="s">
        <v>34</v>
      </c>
      <c r="C21" s="16"/>
      <c r="D21" s="16"/>
      <c r="E21" s="16"/>
      <c r="F21" s="59"/>
      <c r="G21" s="174">
        <v>181933.291</v>
      </c>
      <c r="H21" s="174">
        <v>187443.943</v>
      </c>
      <c r="I21" s="174">
        <v>184773.65699999998</v>
      </c>
      <c r="J21" s="174">
        <v>191541.09299999999</v>
      </c>
      <c r="K21" s="174">
        <v>98096.062000000005</v>
      </c>
      <c r="L21" s="174">
        <v>185306.853</v>
      </c>
      <c r="M21" s="174">
        <v>186901.43900000001</v>
      </c>
      <c r="N21" s="174">
        <v>158586.76500000001</v>
      </c>
      <c r="O21" s="174">
        <v>191403.67599999998</v>
      </c>
      <c r="P21" s="174">
        <v>171057.864</v>
      </c>
      <c r="Q21" s="174">
        <v>169286.99900000001</v>
      </c>
      <c r="R21" s="174">
        <v>142508.717</v>
      </c>
      <c r="S21" s="58">
        <f t="shared" si="0"/>
        <v>2048840.3590000002</v>
      </c>
      <c r="T21" s="30"/>
      <c r="U21" s="30"/>
      <c r="V21" s="30"/>
      <c r="W21" s="30"/>
      <c r="X21" s="17"/>
      <c r="Y21" s="17"/>
      <c r="Z21" s="17"/>
      <c r="AA21" s="17"/>
      <c r="AB21" s="17"/>
      <c r="AC21" s="17"/>
      <c r="AD21" s="17"/>
      <c r="AE21" s="17"/>
      <c r="AF21" s="17"/>
      <c r="AG21" s="17"/>
      <c r="AH21" s="17"/>
      <c r="AI21" s="17"/>
      <c r="AJ21" s="17"/>
      <c r="AK21" s="17"/>
      <c r="AL21" s="17"/>
    </row>
    <row r="22" spans="1:39" ht="14.25" customHeight="1" thickTop="1" thickBot="1">
      <c r="A22" s="60"/>
      <c r="B22" s="61" t="s">
        <v>34</v>
      </c>
      <c r="C22" s="62"/>
      <c r="D22" s="62"/>
      <c r="E22" s="61" t="s">
        <v>104</v>
      </c>
      <c r="F22" s="62"/>
      <c r="G22" s="63" cm="1">
        <f t="array" ref="G22">SUM(G13:G20/G21)</f>
        <v>19.008554460403097</v>
      </c>
      <c r="H22" s="63" cm="1">
        <f t="array" ref="H22">SUM(H13:H20/H21)</f>
        <v>25.492172623052561</v>
      </c>
      <c r="I22" s="63" cm="1">
        <f t="array" ref="I22">SUM(I13:I20/I21)</f>
        <v>20.246430814356373</v>
      </c>
      <c r="J22" s="63" cm="1">
        <f t="array" ref="J22">SUM(J13:J20/J21)</f>
        <v>18.538208897820557</v>
      </c>
      <c r="K22" s="63" cm="1">
        <f t="array" ref="K22">SUM(K13:K20/K21)</f>
        <v>37.173188734592117</v>
      </c>
      <c r="L22" s="63" cm="1">
        <f t="array" ref="L22">SUM(L13:L20/L21)</f>
        <v>18.926571259334377</v>
      </c>
      <c r="M22" s="63" cm="1">
        <f t="array" ref="M22">SUM(M13:M20/M21)</f>
        <v>28.08871016504051</v>
      </c>
      <c r="N22" s="63" cm="1">
        <f t="array" ref="N22">SUM(N13:N20/N21)</f>
        <v>27.869870996564561</v>
      </c>
      <c r="O22" s="63" cm="1">
        <f t="array" ref="O22">SUM(O13:O20/O21)</f>
        <v>23.038875551690033</v>
      </c>
      <c r="P22" s="63" cm="1">
        <f t="array" ref="P22">SUM(P13:P20/P21)</f>
        <v>25.835142653285146</v>
      </c>
      <c r="Q22" s="63" cm="1">
        <f t="array" ref="Q22">SUM(Q13:Q20/Q21)</f>
        <v>27.720966236714666</v>
      </c>
      <c r="R22" s="63" cm="1">
        <f t="array" ref="R22">SUM(R13:R20/R21)</f>
        <v>37.542526065045898</v>
      </c>
      <c r="S22" s="58">
        <f t="shared" si="0"/>
        <v>309.4812184578999</v>
      </c>
      <c r="T22" s="30"/>
      <c r="U22" s="64"/>
      <c r="V22" s="64"/>
      <c r="W22" s="64"/>
      <c r="X22" s="65"/>
      <c r="Y22" s="65"/>
      <c r="Z22" s="65"/>
      <c r="AA22" s="65"/>
      <c r="AB22" s="65"/>
      <c r="AC22" s="65"/>
      <c r="AD22" s="65"/>
      <c r="AE22" s="65"/>
      <c r="AF22" s="65"/>
      <c r="AG22" s="65"/>
      <c r="AH22" s="65"/>
      <c r="AI22" s="65"/>
      <c r="AJ22" s="65"/>
      <c r="AK22" s="65"/>
      <c r="AL22" s="65"/>
    </row>
    <row r="23" spans="1:39" ht="14.25" customHeight="1" thickTop="1">
      <c r="A23" s="38"/>
      <c r="B23" s="38"/>
      <c r="C23" s="38"/>
      <c r="D23" s="38"/>
      <c r="E23" s="38"/>
      <c r="F23" s="66"/>
      <c r="G23" s="66"/>
      <c r="H23" s="66"/>
      <c r="I23" s="66"/>
      <c r="J23" s="66"/>
      <c r="K23" s="66"/>
      <c r="L23" s="66"/>
      <c r="M23" s="66"/>
      <c r="N23" s="66"/>
      <c r="O23" s="66"/>
      <c r="P23" s="66"/>
      <c r="Q23" s="66"/>
      <c r="R23" s="54"/>
      <c r="S23" s="45"/>
      <c r="T23" s="45"/>
      <c r="U23" s="45"/>
      <c r="V23" s="45"/>
      <c r="W23" s="45"/>
      <c r="X23" s="17"/>
      <c r="Y23" s="17"/>
      <c r="Z23" s="17"/>
      <c r="AA23" s="17"/>
      <c r="AB23" s="17"/>
      <c r="AC23" s="17"/>
      <c r="AD23" s="17"/>
      <c r="AE23" s="17"/>
      <c r="AF23" s="17"/>
      <c r="AG23" s="17"/>
      <c r="AH23" s="17"/>
      <c r="AI23" s="17"/>
      <c r="AJ23" s="17"/>
      <c r="AK23" s="17"/>
      <c r="AL23" s="17"/>
    </row>
    <row r="24" spans="1:39" ht="14.25" customHeight="1">
      <c r="A24" s="16" t="s">
        <v>32</v>
      </c>
      <c r="B24" s="16" t="s">
        <v>42</v>
      </c>
      <c r="C24" s="16" t="s">
        <v>44</v>
      </c>
      <c r="D24" s="16" t="s">
        <v>46</v>
      </c>
      <c r="E24" s="16" t="s">
        <v>47</v>
      </c>
      <c r="F24" s="57"/>
      <c r="G24" s="188">
        <v>2533034.5131168002</v>
      </c>
      <c r="H24" s="188">
        <v>3051574.1625600001</v>
      </c>
      <c r="I24" s="188">
        <v>3084202.7580672004</v>
      </c>
      <c r="J24" s="188">
        <v>4135202.765971201</v>
      </c>
      <c r="K24" s="188">
        <v>4473275.8948415993</v>
      </c>
      <c r="L24" s="188">
        <v>3464957.9260800011</v>
      </c>
      <c r="M24" s="188">
        <v>4049642.8266000003</v>
      </c>
      <c r="N24" s="188">
        <v>4767948.2214000002</v>
      </c>
      <c r="O24" s="188">
        <v>4346722.8083999995</v>
      </c>
      <c r="P24" s="188">
        <v>4671541.1274000006</v>
      </c>
      <c r="Q24" s="188">
        <v>5478104.6040000012</v>
      </c>
      <c r="R24" s="188">
        <v>2269805.1667200001</v>
      </c>
      <c r="S24" s="58">
        <f>SUM(G24:R24)</f>
        <v>46326012.775156811</v>
      </c>
      <c r="T24" s="30"/>
      <c r="U24" s="30"/>
      <c r="V24" s="30"/>
      <c r="W24" s="30"/>
    </row>
    <row r="25" spans="1:39" ht="14.25" customHeight="1">
      <c r="A25" s="16" t="s">
        <v>32</v>
      </c>
      <c r="B25" s="16" t="s">
        <v>42</v>
      </c>
      <c r="C25" s="16" t="s">
        <v>44</v>
      </c>
      <c r="D25" s="16" t="s">
        <v>48</v>
      </c>
      <c r="E25" s="16" t="s">
        <v>49</v>
      </c>
      <c r="F25" s="57"/>
      <c r="G25" s="188">
        <v>1266517.2565584001</v>
      </c>
      <c r="H25" s="188">
        <v>1525787.08128</v>
      </c>
      <c r="I25" s="188">
        <v>1542101.3790336002</v>
      </c>
      <c r="J25" s="188">
        <v>2067601.3829856005</v>
      </c>
      <c r="K25" s="188">
        <v>2236637.9474207996</v>
      </c>
      <c r="L25" s="188">
        <v>1732478.9630400005</v>
      </c>
      <c r="M25" s="188">
        <v>2024821.4133000001</v>
      </c>
      <c r="N25" s="188">
        <v>2383974.1107000001</v>
      </c>
      <c r="O25" s="188">
        <v>2173361.4041999998</v>
      </c>
      <c r="P25" s="188">
        <v>2335770.5637000003</v>
      </c>
      <c r="Q25" s="188">
        <v>2739052.3020000006</v>
      </c>
      <c r="R25" s="188">
        <v>1134902.58336</v>
      </c>
      <c r="S25" s="58">
        <f t="shared" ref="S25:S33" si="1">SUM(G25:R25)</f>
        <v>23163006.387578405</v>
      </c>
      <c r="T25" s="30"/>
      <c r="U25" s="30"/>
      <c r="V25" s="30"/>
      <c r="W25" s="30"/>
    </row>
    <row r="26" spans="1:39" ht="14.25" customHeight="1">
      <c r="A26" s="16" t="s">
        <v>32</v>
      </c>
      <c r="B26" s="16" t="s">
        <v>42</v>
      </c>
      <c r="C26" s="16" t="s">
        <v>44</v>
      </c>
      <c r="D26" s="16" t="s">
        <v>48</v>
      </c>
      <c r="E26" s="16" t="s">
        <v>50</v>
      </c>
      <c r="F26" s="57"/>
      <c r="G26" s="188">
        <v>1055431.0471320001</v>
      </c>
      <c r="H26" s="188">
        <v>1271489.2344000002</v>
      </c>
      <c r="I26" s="188">
        <v>1285084.4825280001</v>
      </c>
      <c r="J26" s="188">
        <v>1723001.1524880002</v>
      </c>
      <c r="K26" s="188">
        <v>1863864.9561839998</v>
      </c>
      <c r="L26" s="188">
        <v>1443732.4692000004</v>
      </c>
      <c r="M26" s="188">
        <v>1687351.1777500003</v>
      </c>
      <c r="N26" s="188">
        <v>1986645.0922500002</v>
      </c>
      <c r="O26" s="188">
        <v>1811134.5035000001</v>
      </c>
      <c r="P26" s="188">
        <v>1946475.4697500004</v>
      </c>
      <c r="Q26" s="188">
        <v>2282543.5850000004</v>
      </c>
      <c r="R26" s="188">
        <v>945752.15280000004</v>
      </c>
      <c r="S26" s="58">
        <f t="shared" si="1"/>
        <v>19302505.322982002</v>
      </c>
      <c r="T26" s="30"/>
      <c r="U26" s="30"/>
      <c r="V26" s="30"/>
      <c r="W26" s="30"/>
    </row>
    <row r="27" spans="1:39" ht="14.25" customHeight="1" thickBot="1">
      <c r="A27" s="16" t="s">
        <v>32</v>
      </c>
      <c r="B27" s="16" t="s">
        <v>42</v>
      </c>
      <c r="C27" s="16" t="s">
        <v>44</v>
      </c>
      <c r="D27" s="16" t="s">
        <v>51</v>
      </c>
      <c r="E27" s="16" t="s">
        <v>52</v>
      </c>
      <c r="F27" s="57"/>
      <c r="G27" s="188">
        <v>996326.908492608</v>
      </c>
      <c r="H27" s="188">
        <v>1200285.8372736</v>
      </c>
      <c r="I27" s="188">
        <v>1213119.7515064322</v>
      </c>
      <c r="J27" s="188">
        <v>1626513.0879486722</v>
      </c>
      <c r="K27" s="188">
        <v>1759488.5186376958</v>
      </c>
      <c r="L27" s="188">
        <v>1362883.4509248002</v>
      </c>
      <c r="M27" s="188">
        <v>1592859.5117959999</v>
      </c>
      <c r="N27" s="188">
        <v>1875392.9670840001</v>
      </c>
      <c r="O27" s="188">
        <v>1709710.9713039999</v>
      </c>
      <c r="P27" s="188">
        <v>1837472.8434440002</v>
      </c>
      <c r="Q27" s="188">
        <v>2154721.1442400003</v>
      </c>
      <c r="R27" s="188">
        <v>892790.0322432</v>
      </c>
      <c r="S27" s="58">
        <f t="shared" si="1"/>
        <v>18221565.024895009</v>
      </c>
      <c r="T27" s="30"/>
      <c r="U27" s="30"/>
      <c r="V27" s="30"/>
      <c r="W27" s="30"/>
      <c r="AB27" s="182">
        <v>214968.99900000001</v>
      </c>
      <c r="AC27" s="182">
        <v>228199.05100000001</v>
      </c>
      <c r="AD27" s="182">
        <v>216536.467</v>
      </c>
      <c r="AE27" s="182">
        <v>236760.27600000001</v>
      </c>
      <c r="AF27" s="182">
        <v>232052.864</v>
      </c>
      <c r="AG27" s="182">
        <v>240210.16</v>
      </c>
      <c r="AH27" s="182">
        <v>288160.549</v>
      </c>
      <c r="AI27" s="182">
        <v>306884.52399999998</v>
      </c>
      <c r="AJ27" s="182">
        <v>367651.00600000005</v>
      </c>
      <c r="AK27" s="182">
        <v>351990.16599999997</v>
      </c>
      <c r="AL27" s="182">
        <v>362822</v>
      </c>
      <c r="AM27" s="182">
        <v>260312.3</v>
      </c>
    </row>
    <row r="28" spans="1:39" ht="14.25" customHeight="1" thickTop="1" thickBot="1">
      <c r="A28" s="16" t="s">
        <v>32</v>
      </c>
      <c r="B28" s="16" t="s">
        <v>42</v>
      </c>
      <c r="C28" s="16" t="s">
        <v>44</v>
      </c>
      <c r="D28" s="16" t="s">
        <v>51</v>
      </c>
      <c r="E28" s="16" t="s">
        <v>53</v>
      </c>
      <c r="F28" s="57"/>
      <c r="G28" s="188">
        <v>869931.04490880016</v>
      </c>
      <c r="H28" s="188">
        <v>1048015.3689600001</v>
      </c>
      <c r="I28" s="188">
        <v>1059221.1492352001</v>
      </c>
      <c r="J28" s="188">
        <v>1420170.6468992003</v>
      </c>
      <c r="K28" s="188">
        <v>1536276.5699455999</v>
      </c>
      <c r="L28" s="188">
        <v>785390.46324480022</v>
      </c>
      <c r="M28" s="188">
        <v>734335.23255680013</v>
      </c>
      <c r="N28" s="188">
        <v>864587.94414720009</v>
      </c>
      <c r="O28" s="188">
        <v>788205.73592320003</v>
      </c>
      <c r="P28" s="188">
        <v>847106.12443520024</v>
      </c>
      <c r="Q28" s="188">
        <v>993362.96819200017</v>
      </c>
      <c r="R28" s="188">
        <v>514489.17112320004</v>
      </c>
      <c r="S28" s="58">
        <f t="shared" si="1"/>
        <v>11461092.4195712</v>
      </c>
      <c r="T28" s="30"/>
      <c r="U28" s="30"/>
      <c r="V28" s="30"/>
      <c r="W28" s="30"/>
      <c r="AB28" s="63">
        <v>52.749704483604212</v>
      </c>
      <c r="AC28" s="63">
        <v>59.863878813385597</v>
      </c>
      <c r="AD28" s="63">
        <v>63.762690282929732</v>
      </c>
      <c r="AE28" s="63">
        <v>78.188472724753353</v>
      </c>
      <c r="AF28" s="63">
        <v>86.296565119062237</v>
      </c>
      <c r="AG28" s="63">
        <v>53.948353573134462</v>
      </c>
      <c r="AH28" s="63">
        <v>48.540531907011328</v>
      </c>
      <c r="AI28" s="63">
        <v>53.6634853464152</v>
      </c>
      <c r="AJ28" s="63">
        <v>40.83650074444131</v>
      </c>
      <c r="AK28" s="63">
        <v>45.840777989347593</v>
      </c>
      <c r="AL28" s="63">
        <v>52.15056777763202</v>
      </c>
      <c r="AM28" s="63">
        <v>32.611103369040961</v>
      </c>
    </row>
    <row r="29" spans="1:39" ht="14.25" customHeight="1" thickTop="1">
      <c r="A29" s="16" t="s">
        <v>32</v>
      </c>
      <c r="B29" s="16" t="s">
        <v>42</v>
      </c>
      <c r="C29" s="16" t="s">
        <v>44</v>
      </c>
      <c r="D29" s="16" t="s">
        <v>51</v>
      </c>
      <c r="E29" s="16" t="s">
        <v>54</v>
      </c>
      <c r="F29" s="57"/>
      <c r="G29" s="188">
        <v>921103.45931519999</v>
      </c>
      <c r="H29" s="188">
        <v>1109663.3318399999</v>
      </c>
      <c r="I29" s="188">
        <v>1121528.2756608</v>
      </c>
      <c r="J29" s="188">
        <v>1503710.0967168</v>
      </c>
      <c r="K29" s="188">
        <v>1626645.7799423998</v>
      </c>
      <c r="L29" s="188">
        <v>831589.90225920011</v>
      </c>
      <c r="M29" s="188">
        <v>777531.42270720005</v>
      </c>
      <c r="N29" s="188">
        <v>915446.05850879999</v>
      </c>
      <c r="O29" s="188">
        <v>834570.77921279997</v>
      </c>
      <c r="P29" s="188">
        <v>896935.89646080008</v>
      </c>
      <c r="Q29" s="188">
        <v>1051796.083968</v>
      </c>
      <c r="R29" s="188">
        <v>544753.24001279997</v>
      </c>
      <c r="S29" s="58">
        <f t="shared" si="1"/>
        <v>12135274.3266048</v>
      </c>
      <c r="T29" s="30"/>
      <c r="U29" s="30"/>
      <c r="V29" s="30"/>
      <c r="W29" s="30"/>
      <c r="X29" s="17"/>
      <c r="Y29" s="17"/>
      <c r="Z29" s="17"/>
      <c r="AA29" s="17"/>
      <c r="AB29" s="17"/>
      <c r="AC29" s="17"/>
      <c r="AD29" s="17"/>
      <c r="AE29" s="17"/>
      <c r="AF29" s="17"/>
      <c r="AG29" s="17"/>
      <c r="AH29" s="17"/>
      <c r="AI29" s="17"/>
      <c r="AJ29" s="17"/>
      <c r="AK29" s="17"/>
      <c r="AL29" s="17"/>
    </row>
    <row r="30" spans="1:39" ht="14.25" customHeight="1">
      <c r="A30" s="16" t="s">
        <v>32</v>
      </c>
      <c r="B30" s="16" t="s">
        <v>42</v>
      </c>
      <c r="C30" s="16" t="s">
        <v>44</v>
      </c>
      <c r="D30" s="16" t="s">
        <v>51</v>
      </c>
      <c r="E30" s="16" t="s">
        <v>55</v>
      </c>
      <c r="F30" s="57"/>
      <c r="G30" s="188">
        <v>498931.04046240001</v>
      </c>
      <c r="H30" s="188">
        <v>601067.63808000006</v>
      </c>
      <c r="I30" s="188">
        <v>607494.48264960002</v>
      </c>
      <c r="J30" s="188">
        <v>814509.63572160015</v>
      </c>
      <c r="K30" s="188">
        <v>881099.79746879986</v>
      </c>
      <c r="L30" s="188">
        <v>450444.53039040015</v>
      </c>
      <c r="M30" s="188">
        <v>421162.85396640003</v>
      </c>
      <c r="N30" s="188">
        <v>495866.61502560001</v>
      </c>
      <c r="O30" s="188">
        <v>452059.1720736</v>
      </c>
      <c r="P30" s="188">
        <v>485840.2772496001</v>
      </c>
      <c r="Q30" s="188">
        <v>569722.87881600007</v>
      </c>
      <c r="R30" s="188">
        <v>295074.67167360004</v>
      </c>
      <c r="S30" s="58">
        <f t="shared" si="1"/>
        <v>6573273.5935776001</v>
      </c>
      <c r="T30" s="30"/>
      <c r="U30" s="30"/>
      <c r="V30" s="30"/>
      <c r="W30" s="30"/>
      <c r="X30" s="17"/>
      <c r="Y30" s="17"/>
      <c r="Z30" s="17"/>
      <c r="AA30" s="17"/>
      <c r="AB30" s="17"/>
      <c r="AC30" s="17"/>
      <c r="AD30" s="17"/>
      <c r="AE30" s="17"/>
      <c r="AF30" s="17"/>
      <c r="AG30" s="17"/>
      <c r="AH30" s="17"/>
      <c r="AI30" s="17"/>
      <c r="AJ30" s="17"/>
      <c r="AK30" s="17"/>
      <c r="AL30" s="17"/>
    </row>
    <row r="31" spans="1:39" ht="14.25" customHeight="1">
      <c r="A31" s="16" t="s">
        <v>32</v>
      </c>
      <c r="B31" s="16" t="s">
        <v>42</v>
      </c>
      <c r="C31" s="16" t="s">
        <v>44</v>
      </c>
      <c r="D31" s="16" t="s">
        <v>56</v>
      </c>
      <c r="E31" s="16" t="s">
        <v>57</v>
      </c>
      <c r="F31" s="59"/>
      <c r="G31" s="188">
        <v>3198275.9004000002</v>
      </c>
      <c r="H31" s="188">
        <v>3852997.68</v>
      </c>
      <c r="I31" s="188">
        <v>3894195.4016000004</v>
      </c>
      <c r="J31" s="188">
        <v>5221215.6136000007</v>
      </c>
      <c r="K31" s="188">
        <v>5648075.6247999994</v>
      </c>
      <c r="L31" s="188">
        <v>2887464.9384000008</v>
      </c>
      <c r="M31" s="188">
        <v>2699761.8844000003</v>
      </c>
      <c r="N31" s="188">
        <v>3178632.1476000003</v>
      </c>
      <c r="O31" s="188">
        <v>2897815.2056</v>
      </c>
      <c r="P31" s="188">
        <v>3114360.7516000005</v>
      </c>
      <c r="Q31" s="188">
        <v>3652069.7360000005</v>
      </c>
      <c r="R31" s="188">
        <v>1891504.3056000001</v>
      </c>
      <c r="S31" s="58">
        <f t="shared" si="1"/>
        <v>42136369.189600006</v>
      </c>
      <c r="T31" s="30"/>
      <c r="U31" s="30"/>
      <c r="V31" s="30"/>
      <c r="W31" s="30"/>
      <c r="X31" s="17"/>
      <c r="Y31" s="17"/>
      <c r="Z31" s="17"/>
      <c r="AA31" s="17"/>
      <c r="AB31" s="17"/>
      <c r="AC31" s="17"/>
      <c r="AD31" s="17"/>
      <c r="AE31" s="17"/>
      <c r="AF31" s="17"/>
      <c r="AG31" s="17"/>
      <c r="AH31" s="17"/>
      <c r="AI31" s="17"/>
      <c r="AJ31" s="17"/>
      <c r="AK31" s="17"/>
      <c r="AL31" s="17"/>
    </row>
    <row r="32" spans="1:39" ht="14.25" customHeight="1" thickBot="1">
      <c r="A32" s="16" t="s">
        <v>59</v>
      </c>
      <c r="B32" s="16" t="s">
        <v>42</v>
      </c>
      <c r="C32" s="16"/>
      <c r="D32" s="16"/>
      <c r="E32" s="16"/>
      <c r="F32" s="59"/>
      <c r="G32" s="174">
        <v>214968.99900000001</v>
      </c>
      <c r="H32" s="174">
        <v>228199.05100000001</v>
      </c>
      <c r="I32" s="174">
        <v>216536.467</v>
      </c>
      <c r="J32" s="174">
        <v>236760.27600000001</v>
      </c>
      <c r="K32" s="174">
        <v>232052.864</v>
      </c>
      <c r="L32" s="174">
        <v>240210.16</v>
      </c>
      <c r="M32" s="174">
        <v>288160.549</v>
      </c>
      <c r="N32" s="174">
        <v>306884.52399999998</v>
      </c>
      <c r="O32" s="174">
        <v>367651.00600000005</v>
      </c>
      <c r="P32" s="174">
        <v>351990.16599999997</v>
      </c>
      <c r="Q32" s="174">
        <v>362822</v>
      </c>
      <c r="R32" s="174">
        <v>260312.3</v>
      </c>
      <c r="S32" s="58">
        <f t="shared" si="1"/>
        <v>3306548.3619999997</v>
      </c>
      <c r="T32" s="30"/>
      <c r="U32" s="30"/>
      <c r="V32" s="30"/>
      <c r="W32" s="30"/>
      <c r="X32" s="17"/>
      <c r="Y32" s="17"/>
      <c r="Z32" s="17"/>
      <c r="AA32" s="17"/>
      <c r="AB32" s="17"/>
      <c r="AC32" s="17"/>
      <c r="AD32" s="17"/>
      <c r="AE32" s="17"/>
      <c r="AF32" s="17"/>
      <c r="AG32" s="17"/>
      <c r="AH32" s="17"/>
      <c r="AI32" s="17"/>
      <c r="AJ32" s="17"/>
      <c r="AK32" s="17"/>
      <c r="AL32" s="17"/>
    </row>
    <row r="33" spans="1:39" ht="14.25" customHeight="1" thickTop="1" thickBot="1">
      <c r="A33" s="60"/>
      <c r="B33" s="61" t="s">
        <v>42</v>
      </c>
      <c r="C33" s="62"/>
      <c r="D33" s="62"/>
      <c r="E33" s="61" t="s">
        <v>104</v>
      </c>
      <c r="F33" s="62"/>
      <c r="G33" s="63" cm="1">
        <f t="array" ref="G33">SUM(G24:G31/G32)</f>
        <v>52.749704483604212</v>
      </c>
      <c r="H33" s="63" cm="1">
        <f t="array" ref="H33">SUM(H24:H31/H32)</f>
        <v>59.863878813385597</v>
      </c>
      <c r="I33" s="63" cm="1">
        <f t="array" ref="I33">SUM(I24:I31/I32)</f>
        <v>63.762690282929732</v>
      </c>
      <c r="J33" s="63" cm="1">
        <f t="array" ref="J33">SUM(J24:J31/J32)</f>
        <v>78.188472724753353</v>
      </c>
      <c r="K33" s="63" cm="1">
        <f t="array" ref="K33">SUM(K24:K31/K32)</f>
        <v>86.296565119062237</v>
      </c>
      <c r="L33" s="63" cm="1">
        <f t="array" ref="L33">SUM(L24:L31/L32)</f>
        <v>53.948353573134462</v>
      </c>
      <c r="M33" s="63" cm="1">
        <f t="array" ref="M33">SUM(M24:M31/M32)</f>
        <v>48.540531907011328</v>
      </c>
      <c r="N33" s="63" cm="1">
        <f t="array" ref="N33">SUM(N24:N31/N32)</f>
        <v>53.6634853464152</v>
      </c>
      <c r="O33" s="63" cm="1">
        <f t="array" ref="O33">SUM(O24:O31/O32)</f>
        <v>40.83650074444131</v>
      </c>
      <c r="P33" s="63" cm="1">
        <f t="array" ref="P33">SUM(P24:P31/P32)</f>
        <v>45.840777989347593</v>
      </c>
      <c r="Q33" s="63" cm="1">
        <f t="array" ref="Q33">SUM(Q24:Q31/Q32)</f>
        <v>52.15056777763202</v>
      </c>
      <c r="R33" s="63" cm="1">
        <f t="array" ref="R33">SUM(R24:R31/R32)</f>
        <v>32.611103369040961</v>
      </c>
      <c r="S33" s="58">
        <f t="shared" si="1"/>
        <v>668.45263213075793</v>
      </c>
      <c r="T33" s="30"/>
      <c r="U33" s="64"/>
      <c r="V33" s="64"/>
      <c r="W33" s="64"/>
      <c r="X33" s="65"/>
      <c r="Y33" s="65"/>
      <c r="Z33" s="65"/>
      <c r="AA33" s="65"/>
      <c r="AB33" s="65"/>
      <c r="AC33" s="65"/>
      <c r="AD33" s="65"/>
      <c r="AE33" s="65"/>
      <c r="AF33" s="65"/>
      <c r="AG33" s="65"/>
      <c r="AH33" s="65"/>
      <c r="AI33" s="65"/>
      <c r="AJ33" s="65"/>
      <c r="AK33" s="65"/>
      <c r="AL33" s="65"/>
    </row>
    <row r="34" spans="1:39" ht="14.25" customHeight="1" thickTop="1">
      <c r="A34" s="38"/>
      <c r="B34" s="38"/>
      <c r="C34" s="38"/>
      <c r="D34" s="38"/>
      <c r="E34" s="38"/>
      <c r="F34" s="66"/>
      <c r="G34" s="66"/>
      <c r="H34" s="66"/>
      <c r="I34" s="66"/>
      <c r="J34" s="66"/>
      <c r="K34" s="66"/>
      <c r="L34" s="66"/>
      <c r="M34" s="66"/>
      <c r="N34" s="66"/>
      <c r="O34" s="66"/>
      <c r="P34" s="66"/>
      <c r="Q34" s="66"/>
      <c r="R34" s="54"/>
      <c r="S34" s="45"/>
      <c r="T34" s="45"/>
      <c r="U34" s="45"/>
      <c r="V34" s="45"/>
      <c r="W34" s="45"/>
      <c r="X34" s="17"/>
      <c r="Y34" s="17"/>
      <c r="Z34" s="17"/>
      <c r="AA34" s="17"/>
      <c r="AB34" s="17"/>
      <c r="AC34" s="17"/>
      <c r="AD34" s="17"/>
      <c r="AE34" s="17"/>
      <c r="AF34" s="17"/>
      <c r="AG34" s="17"/>
      <c r="AH34" s="17"/>
      <c r="AI34" s="17"/>
      <c r="AJ34" s="17"/>
      <c r="AK34" s="17"/>
      <c r="AL34" s="17"/>
    </row>
    <row r="35" spans="1:39" ht="14.25" customHeight="1">
      <c r="A35" s="16" t="s">
        <v>32</v>
      </c>
      <c r="B35" s="16" t="s">
        <v>43</v>
      </c>
      <c r="C35" s="16" t="s">
        <v>44</v>
      </c>
      <c r="D35" s="16" t="s">
        <v>46</v>
      </c>
      <c r="E35" s="16" t="s">
        <v>47</v>
      </c>
      <c r="F35" s="57"/>
      <c r="G35" s="188">
        <v>1625596.3356633</v>
      </c>
      <c r="H35" s="188">
        <v>1295067.8472731998</v>
      </c>
      <c r="I35" s="188">
        <v>1750624.8818057997</v>
      </c>
      <c r="J35" s="188">
        <v>1472529.3869285996</v>
      </c>
      <c r="K35" s="188">
        <v>1252200.4923928501</v>
      </c>
      <c r="L35" s="188">
        <v>1406782.6738875001</v>
      </c>
      <c r="M35" s="188">
        <v>1877449.5046125001</v>
      </c>
      <c r="N35" s="188">
        <v>1912219.1750437501</v>
      </c>
      <c r="O35" s="188">
        <v>2266625.1980531253</v>
      </c>
      <c r="P35" s="188">
        <v>2234200.5744250002</v>
      </c>
      <c r="Q35" s="188">
        <v>2593715.6428375002</v>
      </c>
      <c r="R35" s="188">
        <v>2274807.7859325004</v>
      </c>
      <c r="S35" s="58">
        <f>SUM(G35:R35)</f>
        <v>21961819.498855624</v>
      </c>
      <c r="T35" s="30"/>
      <c r="U35" s="30"/>
      <c r="V35" s="30"/>
      <c r="W35" s="30"/>
    </row>
    <row r="36" spans="1:39" ht="14.25" customHeight="1">
      <c r="A36" s="16" t="s">
        <v>32</v>
      </c>
      <c r="B36" s="16" t="s">
        <v>43</v>
      </c>
      <c r="C36" s="16" t="s">
        <v>44</v>
      </c>
      <c r="D36" s="16" t="s">
        <v>48</v>
      </c>
      <c r="E36" s="16" t="s">
        <v>49</v>
      </c>
      <c r="F36" s="57"/>
      <c r="G36" s="188">
        <v>895736.75638589996</v>
      </c>
      <c r="H36" s="188">
        <v>713608.81380359991</v>
      </c>
      <c r="I36" s="188">
        <v>964630.03691340005</v>
      </c>
      <c r="J36" s="188">
        <v>811393.74381779996</v>
      </c>
      <c r="K36" s="188">
        <v>689988.02642055007</v>
      </c>
      <c r="L36" s="188">
        <v>775165.96316250006</v>
      </c>
      <c r="M36" s="188">
        <v>1034512.9923375</v>
      </c>
      <c r="N36" s="188">
        <v>888365.66788124992</v>
      </c>
      <c r="O36" s="188">
        <v>1248956.7417843752</v>
      </c>
      <c r="P36" s="188">
        <v>680069.70427499991</v>
      </c>
      <c r="Q36" s="188">
        <v>878169.84401249979</v>
      </c>
      <c r="R36" s="188">
        <v>1253465.5146975003</v>
      </c>
      <c r="S36" s="58">
        <f t="shared" ref="S36:S44" si="2">SUM(G36:R36)</f>
        <v>10834063.805491872</v>
      </c>
      <c r="T36" s="30"/>
      <c r="U36" s="30"/>
      <c r="V36" s="30"/>
      <c r="W36" s="30"/>
    </row>
    <row r="37" spans="1:39" ht="14.25" customHeight="1">
      <c r="A37" s="16" t="s">
        <v>32</v>
      </c>
      <c r="B37" s="16" t="s">
        <v>43</v>
      </c>
      <c r="C37" s="16" t="s">
        <v>44</v>
      </c>
      <c r="D37" s="16" t="s">
        <v>48</v>
      </c>
      <c r="E37" s="16" t="s">
        <v>50</v>
      </c>
      <c r="F37" s="57"/>
      <c r="G37" s="188">
        <v>829385.88554250007</v>
      </c>
      <c r="H37" s="188">
        <v>660748.90166999993</v>
      </c>
      <c r="I37" s="188">
        <v>893175.96010499995</v>
      </c>
      <c r="J37" s="188">
        <v>751290.50353499991</v>
      </c>
      <c r="K37" s="188">
        <v>638877.80224125006</v>
      </c>
      <c r="L37" s="188">
        <v>717746.26218750002</v>
      </c>
      <c r="M37" s="188">
        <v>957882.40031249996</v>
      </c>
      <c r="N37" s="188">
        <v>822560.80359374988</v>
      </c>
      <c r="O37" s="188">
        <v>1156441.4275781249</v>
      </c>
      <c r="P37" s="188">
        <v>629694.17062500003</v>
      </c>
      <c r="Q37" s="188">
        <v>813120.22593749978</v>
      </c>
      <c r="R37" s="188">
        <v>1160616.2173125001</v>
      </c>
      <c r="S37" s="58">
        <f t="shared" si="2"/>
        <v>10031540.560640626</v>
      </c>
      <c r="T37" s="30"/>
      <c r="U37" s="30"/>
      <c r="V37" s="30"/>
      <c r="W37" s="30"/>
    </row>
    <row r="38" spans="1:39" ht="14.25" customHeight="1">
      <c r="A38" s="16" t="s">
        <v>32</v>
      </c>
      <c r="B38" s="16" t="s">
        <v>43</v>
      </c>
      <c r="C38" s="16" t="s">
        <v>44</v>
      </c>
      <c r="D38" s="16" t="s">
        <v>51</v>
      </c>
      <c r="E38" s="16" t="s">
        <v>52</v>
      </c>
      <c r="F38" s="57"/>
      <c r="G38" s="188">
        <v>716589.40510871995</v>
      </c>
      <c r="H38" s="188">
        <v>570887.05104287993</v>
      </c>
      <c r="I38" s="188">
        <v>771704.02953071985</v>
      </c>
      <c r="J38" s="188">
        <v>649114.99505423987</v>
      </c>
      <c r="K38" s="188">
        <v>551990.42113644001</v>
      </c>
      <c r="L38" s="188">
        <v>620132.77052999998</v>
      </c>
      <c r="M38" s="188">
        <v>827610.39387000003</v>
      </c>
      <c r="N38" s="188">
        <v>710692.53430499986</v>
      </c>
      <c r="O38" s="188">
        <v>999165.39342749992</v>
      </c>
      <c r="P38" s="188">
        <v>544055.76341999997</v>
      </c>
      <c r="Q38" s="188">
        <v>702535.87520999974</v>
      </c>
      <c r="R38" s="188">
        <v>1002772.411758</v>
      </c>
      <c r="S38" s="58">
        <f t="shared" si="2"/>
        <v>8667251.0443934985</v>
      </c>
      <c r="T38" s="30"/>
      <c r="U38" s="30"/>
      <c r="V38" s="30"/>
      <c r="W38" s="30"/>
    </row>
    <row r="39" spans="1:39" ht="14.25" customHeight="1" thickBot="1">
      <c r="A39" s="16" t="s">
        <v>32</v>
      </c>
      <c r="B39" s="16" t="s">
        <v>43</v>
      </c>
      <c r="C39" s="16" t="s">
        <v>44</v>
      </c>
      <c r="D39" s="16" t="s">
        <v>51</v>
      </c>
      <c r="E39" s="16" t="s">
        <v>53</v>
      </c>
      <c r="F39" s="57"/>
      <c r="G39" s="188">
        <v>251329.05622500001</v>
      </c>
      <c r="H39" s="188">
        <v>200226.9399</v>
      </c>
      <c r="I39" s="188">
        <v>270659.38184999995</v>
      </c>
      <c r="J39" s="188">
        <v>227663.78894999996</v>
      </c>
      <c r="K39" s="188">
        <v>193599.33401250001</v>
      </c>
      <c r="L39" s="188">
        <v>143549.25243750002</v>
      </c>
      <c r="M39" s="188">
        <v>153261.18405000001</v>
      </c>
      <c r="N39" s="188">
        <v>131609.72857499999</v>
      </c>
      <c r="O39" s="188">
        <v>185030.62841250002</v>
      </c>
      <c r="P39" s="188">
        <v>100751.0673</v>
      </c>
      <c r="Q39" s="188">
        <v>130099.23614999997</v>
      </c>
      <c r="R39" s="188">
        <v>232123.24346250005</v>
      </c>
      <c r="S39" s="58">
        <f t="shared" si="2"/>
        <v>2219902.8413250004</v>
      </c>
      <c r="T39" s="30"/>
      <c r="U39" s="30"/>
      <c r="V39" s="30"/>
      <c r="W39" s="30"/>
      <c r="AB39" s="182">
        <v>250241.99099999998</v>
      </c>
      <c r="AC39" s="182">
        <v>206740.70300000001</v>
      </c>
      <c r="AD39" s="182">
        <v>201235.46099999995</v>
      </c>
      <c r="AE39" s="182">
        <v>174369.56599999999</v>
      </c>
      <c r="AF39" s="182">
        <v>204091.05</v>
      </c>
      <c r="AG39" s="182">
        <v>146356.666</v>
      </c>
      <c r="AH39" s="182">
        <v>204202.49700000003</v>
      </c>
      <c r="AI39" s="182">
        <v>217430.19900000002</v>
      </c>
      <c r="AJ39" s="182">
        <v>230982.2</v>
      </c>
      <c r="AK39" s="182">
        <v>236441.136</v>
      </c>
      <c r="AL39" s="182">
        <v>241407.36899999998</v>
      </c>
      <c r="AM39" s="182">
        <v>220380.334</v>
      </c>
    </row>
    <row r="40" spans="1:39" ht="14.25" customHeight="1" thickTop="1" thickBot="1">
      <c r="A40" s="16" t="s">
        <v>32</v>
      </c>
      <c r="B40" s="16" t="s">
        <v>43</v>
      </c>
      <c r="C40" s="16" t="s">
        <v>44</v>
      </c>
      <c r="D40" s="16" t="s">
        <v>51</v>
      </c>
      <c r="E40" s="16" t="s">
        <v>54</v>
      </c>
      <c r="F40" s="57"/>
      <c r="G40" s="188">
        <v>623296.05943799997</v>
      </c>
      <c r="H40" s="188">
        <v>496562.81095199991</v>
      </c>
      <c r="I40" s="188">
        <v>671235.2669879999</v>
      </c>
      <c r="J40" s="188">
        <v>564606.19659599988</v>
      </c>
      <c r="K40" s="188">
        <v>480126.34835100005</v>
      </c>
      <c r="L40" s="188">
        <v>356002.146045</v>
      </c>
      <c r="M40" s="188">
        <v>380087.73644399998</v>
      </c>
      <c r="N40" s="188">
        <v>326392.12686599995</v>
      </c>
      <c r="O40" s="188">
        <v>458875.95846300002</v>
      </c>
      <c r="P40" s="188">
        <v>249862.64690399999</v>
      </c>
      <c r="Q40" s="188">
        <v>322646.10565199988</v>
      </c>
      <c r="R40" s="188">
        <v>575665.6437870001</v>
      </c>
      <c r="S40" s="58">
        <f t="shared" si="2"/>
        <v>5505359.0464859996</v>
      </c>
      <c r="T40" s="30"/>
      <c r="U40" s="30"/>
      <c r="V40" s="30"/>
      <c r="W40" s="30"/>
      <c r="X40" s="17"/>
      <c r="Y40" s="17"/>
      <c r="Z40" s="17"/>
      <c r="AA40" s="17"/>
      <c r="AB40" s="63">
        <v>32.644395721309699</v>
      </c>
      <c r="AC40" s="63">
        <v>31.479124229144556</v>
      </c>
      <c r="AD40" s="63">
        <v>43.716430376785937</v>
      </c>
      <c r="AE40" s="63">
        <v>42.437461047529581</v>
      </c>
      <c r="AF40" s="63">
        <v>30.832306822249635</v>
      </c>
      <c r="AG40" s="63">
        <v>40.056607121314862</v>
      </c>
      <c r="AH40" s="63">
        <v>35.252643432800426</v>
      </c>
      <c r="AI40" s="63">
        <v>34.409704749282547</v>
      </c>
      <c r="AJ40" s="63">
        <v>37.62579374746246</v>
      </c>
      <c r="AK40" s="63">
        <v>28.47337711607425</v>
      </c>
      <c r="AL40" s="63">
        <v>33.597819136852863</v>
      </c>
      <c r="AM40" s="63">
        <v>43.016148904686304</v>
      </c>
    </row>
    <row r="41" spans="1:39" ht="14.25" customHeight="1" thickTop="1">
      <c r="A41" s="16" t="s">
        <v>32</v>
      </c>
      <c r="B41" s="16" t="s">
        <v>43</v>
      </c>
      <c r="C41" s="16" t="s">
        <v>44</v>
      </c>
      <c r="D41" s="16" t="s">
        <v>51</v>
      </c>
      <c r="E41" s="16" t="s">
        <v>55</v>
      </c>
      <c r="F41" s="57"/>
      <c r="G41" s="188">
        <v>211116.407229</v>
      </c>
      <c r="H41" s="188">
        <v>168190.62951599999</v>
      </c>
      <c r="I41" s="188">
        <v>227353.88075399998</v>
      </c>
      <c r="J41" s="188">
        <v>191237.58271799999</v>
      </c>
      <c r="K41" s="188">
        <v>162623.44057050001</v>
      </c>
      <c r="L41" s="188">
        <v>120581.37204750002</v>
      </c>
      <c r="M41" s="188">
        <v>128739.394602</v>
      </c>
      <c r="N41" s="188">
        <v>110552.17200299999</v>
      </c>
      <c r="O41" s="188">
        <v>155425.7278665</v>
      </c>
      <c r="P41" s="188">
        <v>84630.896531999999</v>
      </c>
      <c r="Q41" s="188">
        <v>109283.35836599997</v>
      </c>
      <c r="R41" s="188">
        <v>194983.52450850004</v>
      </c>
      <c r="S41" s="58">
        <f t="shared" si="2"/>
        <v>1864718.386713</v>
      </c>
      <c r="T41" s="30"/>
      <c r="U41" s="30"/>
      <c r="V41" s="30"/>
      <c r="W41" s="30"/>
      <c r="X41" s="17"/>
      <c r="Y41" s="17"/>
      <c r="Z41" s="17"/>
      <c r="AA41" s="17"/>
      <c r="AB41" s="17"/>
      <c r="AC41" s="17"/>
      <c r="AD41" s="17"/>
      <c r="AE41" s="17"/>
      <c r="AF41" s="17"/>
      <c r="AG41" s="17"/>
      <c r="AH41" s="17"/>
      <c r="AI41" s="17"/>
      <c r="AJ41" s="17"/>
      <c r="AK41" s="17"/>
      <c r="AL41" s="17"/>
    </row>
    <row r="42" spans="1:39" ht="14.25" customHeight="1">
      <c r="A42" s="16" t="s">
        <v>32</v>
      </c>
      <c r="B42" s="16" t="s">
        <v>43</v>
      </c>
      <c r="C42" s="16" t="s">
        <v>44</v>
      </c>
      <c r="D42" s="16" t="s">
        <v>56</v>
      </c>
      <c r="E42" s="16" t="s">
        <v>57</v>
      </c>
      <c r="F42" s="59"/>
      <c r="G42" s="188">
        <v>3015948.6746999999</v>
      </c>
      <c r="H42" s="188">
        <v>2402723.2787999995</v>
      </c>
      <c r="I42" s="188">
        <v>3247912.5821999996</v>
      </c>
      <c r="J42" s="188">
        <v>2731965.4673999995</v>
      </c>
      <c r="K42" s="188">
        <v>2323192.0081500001</v>
      </c>
      <c r="L42" s="188">
        <v>1722591.0292499999</v>
      </c>
      <c r="M42" s="188">
        <v>1839134.2085999998</v>
      </c>
      <c r="N42" s="188">
        <v>2579316.7429</v>
      </c>
      <c r="O42" s="188">
        <v>2220367.5409499998</v>
      </c>
      <c r="P42" s="188">
        <v>2209012.8075999999</v>
      </c>
      <c r="Q42" s="188">
        <v>2561190.8338000001</v>
      </c>
      <c r="R42" s="188">
        <v>2785478.9215500001</v>
      </c>
      <c r="S42" s="58">
        <f t="shared" si="2"/>
        <v>29638834.095899999</v>
      </c>
      <c r="T42" s="30"/>
      <c r="U42" s="30"/>
      <c r="V42" s="30"/>
      <c r="W42" s="30"/>
      <c r="X42" s="17"/>
      <c r="Y42" s="17"/>
      <c r="Z42" s="17"/>
      <c r="AA42" s="17"/>
      <c r="AB42" s="17"/>
      <c r="AC42" s="17"/>
      <c r="AD42" s="17"/>
      <c r="AE42" s="17"/>
      <c r="AF42" s="17"/>
      <c r="AG42" s="17"/>
      <c r="AH42" s="17"/>
      <c r="AI42" s="17"/>
      <c r="AJ42" s="17"/>
      <c r="AK42" s="17"/>
      <c r="AL42" s="17"/>
    </row>
    <row r="43" spans="1:39" ht="14.25" customHeight="1" thickBot="1">
      <c r="A43" s="16" t="s">
        <v>59</v>
      </c>
      <c r="B43" s="16" t="s">
        <v>43</v>
      </c>
      <c r="C43" s="16"/>
      <c r="D43" s="16"/>
      <c r="E43" s="59"/>
      <c r="F43" s="58"/>
      <c r="G43" s="174">
        <v>250241.99099999998</v>
      </c>
      <c r="H43" s="174">
        <v>206740.70300000001</v>
      </c>
      <c r="I43" s="174">
        <v>201235.46099999995</v>
      </c>
      <c r="J43" s="174">
        <v>174369.56599999999</v>
      </c>
      <c r="K43" s="174">
        <v>204091.05</v>
      </c>
      <c r="L43" s="174">
        <v>146356.666</v>
      </c>
      <c r="M43" s="174">
        <v>204202.49700000003</v>
      </c>
      <c r="N43" s="174">
        <v>217430.19900000002</v>
      </c>
      <c r="O43" s="174">
        <v>230982.2</v>
      </c>
      <c r="P43" s="174">
        <v>236441.136</v>
      </c>
      <c r="Q43" s="174">
        <v>241407.36899999998</v>
      </c>
      <c r="R43" s="174">
        <v>220380.334</v>
      </c>
      <c r="S43" s="58">
        <f t="shared" si="2"/>
        <v>2533879.1719999998</v>
      </c>
      <c r="T43" s="30"/>
      <c r="U43" s="30"/>
      <c r="V43" s="30"/>
      <c r="W43" s="30"/>
      <c r="X43" s="17"/>
      <c r="Y43" s="17"/>
      <c r="Z43" s="17"/>
      <c r="AA43" s="17"/>
      <c r="AB43" s="17"/>
      <c r="AC43" s="17"/>
      <c r="AD43" s="17"/>
      <c r="AE43" s="17"/>
      <c r="AF43" s="17"/>
      <c r="AG43" s="17"/>
      <c r="AH43" s="17"/>
      <c r="AI43" s="17"/>
      <c r="AJ43" s="17"/>
      <c r="AK43" s="17"/>
      <c r="AL43" s="17"/>
    </row>
    <row r="44" spans="1:39" ht="14.25" customHeight="1" thickTop="1" thickBot="1">
      <c r="A44" s="60"/>
      <c r="B44" s="61" t="s">
        <v>43</v>
      </c>
      <c r="C44" s="62"/>
      <c r="D44" s="62"/>
      <c r="E44" s="61" t="s">
        <v>104</v>
      </c>
      <c r="F44" s="62"/>
      <c r="G44" s="63" cm="1">
        <f t="array" ref="G44">SUM(G35:G42/G43)</f>
        <v>32.644395721309699</v>
      </c>
      <c r="H44" s="63" cm="1">
        <f t="array" ref="H44">SUM(H35:H42/H43)</f>
        <v>31.479124229144556</v>
      </c>
      <c r="I44" s="63" cm="1">
        <f t="array" ref="I44">SUM(I35:I42/I43)</f>
        <v>43.716430376785937</v>
      </c>
      <c r="J44" s="63" cm="1">
        <f t="array" ref="J44">SUM(J35:J42/J43)</f>
        <v>42.437461047529581</v>
      </c>
      <c r="K44" s="63" cm="1">
        <f t="array" ref="K44">SUM(K35:K42/K43)</f>
        <v>30.832306822249635</v>
      </c>
      <c r="L44" s="63" cm="1">
        <f t="array" ref="L44">SUM(L35:L42/L43)</f>
        <v>40.056607121314862</v>
      </c>
      <c r="M44" s="63" cm="1">
        <f t="array" ref="M44">SUM(M35:M42/M43)</f>
        <v>35.252643432800426</v>
      </c>
      <c r="N44" s="63" cm="1">
        <f t="array" ref="N44">SUM(N35:N42/N43)</f>
        <v>34.409704749282547</v>
      </c>
      <c r="O44" s="63" cm="1">
        <f t="array" ref="O44">SUM(O35:O42/O43)</f>
        <v>37.62579374746246</v>
      </c>
      <c r="P44" s="63" cm="1">
        <f t="array" ref="P44">SUM(P35:P42/P43)</f>
        <v>28.47337711607425</v>
      </c>
      <c r="Q44" s="63" cm="1">
        <f t="array" ref="Q44">SUM(Q35:Q42/Q43)</f>
        <v>33.597819136852863</v>
      </c>
      <c r="R44" s="63" cm="1">
        <f t="array" ref="R44">SUM(R35:R42/R43)</f>
        <v>43.016148904686304</v>
      </c>
      <c r="S44" s="58">
        <f t="shared" si="2"/>
        <v>433.54181240549309</v>
      </c>
      <c r="T44" s="30"/>
      <c r="U44" s="64"/>
      <c r="V44" s="64"/>
      <c r="W44" s="64"/>
      <c r="X44" s="65"/>
      <c r="Y44" s="65"/>
      <c r="Z44" s="65"/>
      <c r="AA44" s="65"/>
      <c r="AB44" s="65"/>
      <c r="AC44" s="65"/>
      <c r="AD44" s="65"/>
      <c r="AE44" s="65"/>
      <c r="AF44" s="65"/>
      <c r="AG44" s="65"/>
      <c r="AH44" s="65"/>
      <c r="AI44" s="65"/>
      <c r="AJ44" s="65"/>
      <c r="AK44" s="65"/>
      <c r="AL44" s="65"/>
    </row>
    <row r="45" spans="1:39" ht="14.25" customHeight="1" thickTop="1">
      <c r="A45" s="30"/>
      <c r="B45" s="30"/>
      <c r="C45" s="30"/>
      <c r="D45" s="41"/>
      <c r="E45" s="30"/>
      <c r="F45" s="58"/>
      <c r="G45" s="58"/>
      <c r="H45" s="58"/>
      <c r="I45" s="58"/>
      <c r="J45" s="58"/>
      <c r="K45" s="58"/>
      <c r="L45" s="58"/>
      <c r="M45" s="58"/>
      <c r="N45" s="58"/>
      <c r="O45" s="58"/>
      <c r="P45" s="58"/>
      <c r="Q45" s="58"/>
      <c r="R45" s="58"/>
      <c r="S45" s="30"/>
      <c r="T45" s="30"/>
      <c r="U45" s="30"/>
      <c r="V45" s="30"/>
      <c r="W45" s="30"/>
      <c r="X45" s="17"/>
      <c r="Y45" s="17"/>
      <c r="Z45" s="17"/>
      <c r="AA45" s="17"/>
      <c r="AB45" s="17"/>
      <c r="AC45" s="17"/>
      <c r="AD45" s="17"/>
      <c r="AE45" s="17"/>
      <c r="AF45" s="17"/>
      <c r="AG45" s="17"/>
      <c r="AH45" s="17"/>
      <c r="AI45" s="17"/>
      <c r="AJ45" s="17"/>
      <c r="AK45" s="17"/>
      <c r="AL45" s="17"/>
    </row>
    <row r="46" spans="1:39" ht="69" customHeight="1">
      <c r="A46" s="198" t="s">
        <v>331</v>
      </c>
      <c r="B46" s="47"/>
      <c r="C46" s="47"/>
      <c r="D46" s="68"/>
      <c r="E46" s="47"/>
      <c r="F46" s="69"/>
      <c r="G46" s="69"/>
      <c r="H46" s="69"/>
      <c r="I46" s="69"/>
      <c r="J46" s="69"/>
      <c r="K46" s="69"/>
      <c r="L46" s="69"/>
      <c r="M46" s="69"/>
      <c r="N46" s="69"/>
      <c r="O46" s="69"/>
      <c r="P46" s="69"/>
      <c r="Q46" s="69"/>
      <c r="R46" s="69"/>
      <c r="S46" s="47"/>
      <c r="T46" s="47"/>
      <c r="U46" s="47"/>
      <c r="V46" s="47"/>
      <c r="W46" s="47"/>
      <c r="X46" s="70"/>
      <c r="Y46" s="70"/>
      <c r="Z46" s="70"/>
      <c r="AA46" s="70"/>
      <c r="AB46" s="70"/>
      <c r="AC46" s="70"/>
      <c r="AD46" s="70"/>
      <c r="AE46" s="70"/>
      <c r="AF46" s="70"/>
      <c r="AG46" s="70"/>
      <c r="AH46" s="70"/>
      <c r="AI46" s="70"/>
      <c r="AJ46" s="70"/>
      <c r="AK46" s="70"/>
      <c r="AL46" s="70"/>
    </row>
    <row r="47" spans="1:39" ht="45" customHeight="1">
      <c r="A47" s="268" t="s">
        <v>105</v>
      </c>
      <c r="B47" s="266"/>
      <c r="C47" s="266"/>
      <c r="D47" s="266"/>
      <c r="E47" s="266"/>
      <c r="F47" s="266"/>
      <c r="G47" s="266"/>
      <c r="H47" s="266"/>
      <c r="I47" s="266"/>
      <c r="J47" s="266"/>
      <c r="K47" s="266"/>
      <c r="L47" s="266"/>
      <c r="M47" s="266"/>
      <c r="N47" s="266"/>
      <c r="O47" s="266"/>
      <c r="P47" s="266"/>
      <c r="Q47" s="266"/>
      <c r="R47" s="266"/>
      <c r="S47" s="266"/>
      <c r="T47" s="266"/>
      <c r="U47" s="266"/>
      <c r="V47" s="267"/>
      <c r="W47" s="49"/>
    </row>
    <row r="48" spans="1:39" ht="57" customHeight="1">
      <c r="A48" s="268" t="s">
        <v>106</v>
      </c>
      <c r="B48" s="266"/>
      <c r="C48" s="266"/>
      <c r="D48" s="266"/>
      <c r="E48" s="266"/>
      <c r="F48" s="266"/>
      <c r="G48" s="266"/>
      <c r="H48" s="266"/>
      <c r="I48" s="266"/>
      <c r="J48" s="266"/>
      <c r="K48" s="266"/>
      <c r="L48" s="266"/>
      <c r="M48" s="266"/>
      <c r="N48" s="266"/>
      <c r="O48" s="266"/>
      <c r="P48" s="266"/>
      <c r="Q48" s="266"/>
      <c r="R48" s="266"/>
      <c r="S48" s="266"/>
      <c r="T48" s="266"/>
      <c r="U48" s="266"/>
      <c r="V48" s="266"/>
      <c r="W48" s="267"/>
    </row>
    <row r="49" spans="1:142" ht="14.25" customHeight="1">
      <c r="A49" s="36" t="s">
        <v>2</v>
      </c>
      <c r="B49" s="36" t="s">
        <v>6</v>
      </c>
      <c r="C49" s="36" t="s">
        <v>101</v>
      </c>
      <c r="D49" s="36" t="s">
        <v>45</v>
      </c>
      <c r="E49" s="36" t="s">
        <v>102</v>
      </c>
      <c r="F49" s="45"/>
      <c r="G49" s="53">
        <v>41456</v>
      </c>
      <c r="H49" s="53">
        <v>41487</v>
      </c>
      <c r="I49" s="53">
        <v>41518</v>
      </c>
      <c r="J49" s="53">
        <v>41548</v>
      </c>
      <c r="K49" s="53">
        <v>41579</v>
      </c>
      <c r="L49" s="53">
        <v>41609</v>
      </c>
      <c r="M49" s="53">
        <v>41640</v>
      </c>
      <c r="N49" s="53">
        <v>41671</v>
      </c>
      <c r="O49" s="53">
        <v>41699</v>
      </c>
      <c r="P49" s="53">
        <v>41730</v>
      </c>
      <c r="Q49" s="53">
        <v>41760</v>
      </c>
      <c r="R49" s="53">
        <v>41791</v>
      </c>
      <c r="S49" s="71"/>
      <c r="T49" s="45"/>
      <c r="U49" s="45"/>
      <c r="V49" s="45"/>
      <c r="W49" s="45"/>
    </row>
    <row r="50" spans="1:142" ht="14.25" customHeight="1" thickBot="1">
      <c r="A50" s="36"/>
      <c r="B50" s="36"/>
      <c r="C50" s="36"/>
      <c r="D50" s="36"/>
      <c r="E50" s="45"/>
      <c r="F50" s="45"/>
      <c r="G50" s="71"/>
      <c r="H50" s="71"/>
      <c r="I50" s="71"/>
      <c r="J50" s="71"/>
      <c r="K50" s="71"/>
      <c r="L50" s="71"/>
      <c r="M50" s="71"/>
      <c r="N50" s="71"/>
      <c r="O50" s="71"/>
      <c r="P50" s="71"/>
      <c r="Q50" s="71"/>
      <c r="R50" s="71"/>
      <c r="S50" s="54" t="s">
        <v>103</v>
      </c>
      <c r="T50" s="200" t="s">
        <v>336</v>
      </c>
      <c r="U50" s="45"/>
      <c r="V50" s="45"/>
      <c r="W50" s="45"/>
      <c r="AR50" s="182">
        <v>647144.28099999996</v>
      </c>
      <c r="AS50" s="182">
        <v>622383.69699999993</v>
      </c>
      <c r="AT50" s="182">
        <v>602545.58499999996</v>
      </c>
      <c r="AU50" s="182">
        <v>602670.93499999994</v>
      </c>
      <c r="AV50" s="182">
        <v>534239.97599999991</v>
      </c>
      <c r="AW50" s="182">
        <v>571873.679</v>
      </c>
      <c r="AX50" s="182">
        <v>679264.48499999999</v>
      </c>
      <c r="AY50" s="182">
        <v>682901.48800000001</v>
      </c>
      <c r="AZ50" s="182">
        <v>790036.8820000001</v>
      </c>
      <c r="BA50" s="182">
        <v>759489.16599999997</v>
      </c>
      <c r="BB50" s="182">
        <v>773516.36800000002</v>
      </c>
      <c r="BC50" s="182">
        <v>623201.35099999991</v>
      </c>
    </row>
    <row r="51" spans="1:142" ht="14.25" customHeight="1" thickTop="1" thickBot="1">
      <c r="A51" s="16" t="s">
        <v>32</v>
      </c>
      <c r="B51" s="16" t="s">
        <v>107</v>
      </c>
      <c r="C51" s="16" t="s">
        <v>44</v>
      </c>
      <c r="D51" s="16" t="s">
        <v>46</v>
      </c>
      <c r="E51" s="16" t="s">
        <v>47</v>
      </c>
      <c r="F51" s="30"/>
      <c r="G51" s="186">
        <v>4752382.6895514736</v>
      </c>
      <c r="H51" s="186">
        <v>5167035.0438473243</v>
      </c>
      <c r="I51" s="186">
        <v>5477119.2220016234</v>
      </c>
      <c r="J51" s="186">
        <v>6217372.1257881755</v>
      </c>
      <c r="K51" s="186">
        <v>6351549.5562056992</v>
      </c>
      <c r="L51" s="186">
        <v>5473893.9778650012</v>
      </c>
      <c r="M51" s="186">
        <v>7073236.3159125</v>
      </c>
      <c r="N51" s="186">
        <v>7645099.2339562504</v>
      </c>
      <c r="O51" s="186">
        <v>7576081.9643531246</v>
      </c>
      <c r="P51" s="186">
        <v>7870566.9194312505</v>
      </c>
      <c r="Q51" s="186">
        <v>9096355.030431252</v>
      </c>
      <c r="R51" s="186">
        <v>5712658.1783212507</v>
      </c>
      <c r="S51" s="194">
        <v>78413350.257664934</v>
      </c>
      <c r="T51" s="30"/>
      <c r="U51" s="30"/>
      <c r="V51" s="30"/>
      <c r="W51" s="30"/>
      <c r="AR51" s="67">
        <v>36.691503666743209</v>
      </c>
      <c r="AS51" s="67">
        <v>41.333535255837695</v>
      </c>
      <c r="AT51" s="67">
        <v>45.242478850552146</v>
      </c>
      <c r="AU51" s="67">
        <v>50.703227165422533</v>
      </c>
      <c r="AV51" s="67">
        <v>58.184371880149776</v>
      </c>
      <c r="AW51" s="67">
        <v>41.750201682122707</v>
      </c>
      <c r="AX51" s="67">
        <v>42.241283889391326</v>
      </c>
      <c r="AY51" s="67">
        <v>45.122388988212016</v>
      </c>
      <c r="AZ51" s="67">
        <v>38.793679152897496</v>
      </c>
      <c r="BA51" s="67">
        <v>38.902884283473178</v>
      </c>
      <c r="BB51" s="67">
        <v>44.519719399047361</v>
      </c>
      <c r="BC51" s="67">
        <v>39.809238147897176</v>
      </c>
    </row>
    <row r="52" spans="1:142" ht="14.25" customHeight="1" thickTop="1">
      <c r="A52" s="16" t="s">
        <v>32</v>
      </c>
      <c r="B52" s="16" t="s">
        <v>107</v>
      </c>
      <c r="C52" s="16" t="s">
        <v>44</v>
      </c>
      <c r="D52" s="16" t="s">
        <v>48</v>
      </c>
      <c r="E52" s="16" t="s">
        <v>49</v>
      </c>
      <c r="F52" s="30"/>
      <c r="G52" s="186">
        <v>2439061.3979192991</v>
      </c>
      <c r="H52" s="186">
        <v>2621863.5100086001</v>
      </c>
      <c r="I52" s="186">
        <v>2806168.0509719998</v>
      </c>
      <c r="J52" s="186">
        <v>3163209.5663784007</v>
      </c>
      <c r="K52" s="186">
        <v>3218501.5770913498</v>
      </c>
      <c r="L52" s="186">
        <v>2788369.1117025008</v>
      </c>
      <c r="M52" s="186">
        <v>3593667.2656375002</v>
      </c>
      <c r="N52" s="186">
        <v>3722191.4510812499</v>
      </c>
      <c r="O52" s="186">
        <v>3871145.1659843749</v>
      </c>
      <c r="P52" s="186">
        <v>3465642.2342250003</v>
      </c>
      <c r="Q52" s="186">
        <v>4094860.7397625004</v>
      </c>
      <c r="R52" s="186">
        <v>2932911.3268075003</v>
      </c>
      <c r="S52" s="194">
        <v>38717591.397570275</v>
      </c>
      <c r="T52" s="30"/>
      <c r="U52" s="30"/>
      <c r="V52" s="30"/>
      <c r="W52" s="30"/>
    </row>
    <row r="53" spans="1:142" ht="14.25" customHeight="1" thickBot="1">
      <c r="A53" s="16" t="s">
        <v>32</v>
      </c>
      <c r="B53" s="16" t="s">
        <v>107</v>
      </c>
      <c r="C53" s="16" t="s">
        <v>44</v>
      </c>
      <c r="D53" s="16" t="s">
        <v>48</v>
      </c>
      <c r="E53" s="16" t="s">
        <v>50</v>
      </c>
      <c r="F53" s="30"/>
      <c r="G53" s="186">
        <v>2300028.0101369992</v>
      </c>
      <c r="H53" s="186">
        <v>2505939.5584575003</v>
      </c>
      <c r="I53" s="186">
        <v>2627415.3951704986</v>
      </c>
      <c r="J53" s="186">
        <v>2900613.3153855</v>
      </c>
      <c r="K53" s="186">
        <v>2940556.1633002497</v>
      </c>
      <c r="L53" s="186">
        <v>2582565.0096375002</v>
      </c>
      <c r="M53" s="186">
        <v>3446732.8680624999</v>
      </c>
      <c r="N53" s="186">
        <v>3483983.4045937499</v>
      </c>
      <c r="O53" s="186">
        <v>3640816.4610781251</v>
      </c>
      <c r="P53" s="186">
        <v>3250872.5897500003</v>
      </c>
      <c r="Q53" s="186">
        <v>3812121.7015625001</v>
      </c>
      <c r="R53" s="186">
        <v>2923183.2132374998</v>
      </c>
      <c r="S53" s="194">
        <v>36414827.690372624</v>
      </c>
      <c r="T53" s="30"/>
      <c r="U53" s="30"/>
      <c r="V53" s="30"/>
      <c r="W53" s="30"/>
      <c r="EA53" s="230">
        <f>SUM(EA54-EA55)</f>
        <v>11.302266422986854</v>
      </c>
      <c r="EB53" s="230">
        <f t="shared" ref="EB53:EL53" si="3">SUM(EB54-EB55)</f>
        <v>9.9347674131471315</v>
      </c>
      <c r="EC53" s="230">
        <f t="shared" si="3"/>
        <v>13.523855695996062</v>
      </c>
      <c r="ED53" s="230">
        <f t="shared" si="3"/>
        <v>10.192056495557459</v>
      </c>
      <c r="EE53" s="230">
        <f t="shared" si="3"/>
        <v>8.7186115820456678</v>
      </c>
      <c r="EF53" s="230">
        <f t="shared" si="3"/>
        <v>1.0592704258752761</v>
      </c>
      <c r="EG53" s="230">
        <f t="shared" si="3"/>
        <v>-6.046862948904689</v>
      </c>
      <c r="EH53" s="230">
        <f t="shared" si="3"/>
        <v>-8.8288386940322638</v>
      </c>
      <c r="EI53" s="230">
        <f t="shared" si="3"/>
        <v>15.429089382771622</v>
      </c>
      <c r="EJ53" s="230">
        <f t="shared" si="3"/>
        <v>6.9283403538242645</v>
      </c>
      <c r="EK53" s="230">
        <f t="shared" si="3"/>
        <v>11.971100234700167</v>
      </c>
      <c r="EL53" s="230">
        <f t="shared" si="3"/>
        <v>23.858143781387298</v>
      </c>
    </row>
    <row r="54" spans="1:142" ht="14.25" customHeight="1" thickTop="1" thickBot="1">
      <c r="A54" s="16" t="s">
        <v>32</v>
      </c>
      <c r="B54" s="16" t="s">
        <v>107</v>
      </c>
      <c r="C54" s="16" t="s">
        <v>44</v>
      </c>
      <c r="D54" s="16" t="s">
        <v>51</v>
      </c>
      <c r="E54" s="16" t="s">
        <v>52</v>
      </c>
      <c r="F54" s="30"/>
      <c r="G54" s="186">
        <v>2073604.7243263267</v>
      </c>
      <c r="H54" s="186">
        <v>2269539.7804914797</v>
      </c>
      <c r="I54" s="186">
        <v>2374998.790312151</v>
      </c>
      <c r="J54" s="186">
        <v>2645968.110327912</v>
      </c>
      <c r="K54" s="186">
        <v>2691801.6955241356</v>
      </c>
      <c r="L54" s="186">
        <v>2348808.3419548003</v>
      </c>
      <c r="M54" s="186">
        <v>2879996.1652659997</v>
      </c>
      <c r="N54" s="186">
        <v>2972957.9397390001</v>
      </c>
      <c r="O54" s="186">
        <v>3094867.6019314998</v>
      </c>
      <c r="P54" s="186">
        <v>2768358.2978389999</v>
      </c>
      <c r="Q54" s="186">
        <v>3268026.2100750003</v>
      </c>
      <c r="R54" s="186">
        <v>2363869.6207261998</v>
      </c>
      <c r="S54" s="194">
        <v>31752797.278513506</v>
      </c>
      <c r="T54" s="30"/>
      <c r="U54" s="30"/>
      <c r="V54" s="30"/>
      <c r="W54" s="30"/>
      <c r="DM54" s="230">
        <f>SUM(DM55-DM56)</f>
        <v>16.631745524059845</v>
      </c>
      <c r="DN54" s="230">
        <f t="shared" ref="DN54:DX54" si="4">SUM(DN55-DN56)</f>
        <v>17.078198336963098</v>
      </c>
      <c r="DO54" s="230">
        <f t="shared" si="4"/>
        <v>15.257440120313397</v>
      </c>
      <c r="DP54" s="230">
        <f t="shared" si="4"/>
        <v>-3.0509720928653365</v>
      </c>
      <c r="DQ54" s="230">
        <f t="shared" si="4"/>
        <v>9.3610570928618699</v>
      </c>
      <c r="DR54" s="230">
        <f t="shared" si="4"/>
        <v>-0.78424173450913059</v>
      </c>
      <c r="DS54" s="230">
        <f t="shared" si="4"/>
        <v>-1.5391871511423716</v>
      </c>
      <c r="DT54" s="230">
        <f t="shared" si="4"/>
        <v>-8.5563291822377181</v>
      </c>
      <c r="DU54" s="230">
        <f t="shared" si="4"/>
        <v>-3.3790755267767167</v>
      </c>
      <c r="DV54" s="230">
        <f t="shared" si="4"/>
        <v>-3.6661268017012532</v>
      </c>
      <c r="DW54" s="230">
        <f t="shared" si="4"/>
        <v>2.4845076983749195</v>
      </c>
      <c r="DX54" s="230">
        <f t="shared" si="4"/>
        <v>-0.22779572321303476</v>
      </c>
      <c r="DZ54" t="s">
        <v>173</v>
      </c>
      <c r="EA54" s="67">
        <v>43.946662144296553</v>
      </c>
      <c r="EB54" s="67">
        <v>41.413891642291688</v>
      </c>
      <c r="EC54" s="67">
        <v>57.240286072781998</v>
      </c>
      <c r="ED54" s="67">
        <v>52.62951754308704</v>
      </c>
      <c r="EE54" s="67">
        <v>39.550918404295302</v>
      </c>
      <c r="EF54" s="67">
        <v>41.115877547190138</v>
      </c>
      <c r="EG54" s="67">
        <v>29.205780483895737</v>
      </c>
      <c r="EH54" s="67">
        <v>25.580866055250283</v>
      </c>
      <c r="EI54" s="67">
        <v>53.054883130234082</v>
      </c>
      <c r="EJ54" s="67">
        <v>35.401717469898514</v>
      </c>
      <c r="EK54" s="67">
        <v>45.568919371553029</v>
      </c>
      <c r="EL54" s="67">
        <v>66.874292686073602</v>
      </c>
    </row>
    <row r="55" spans="1:142" ht="14.25" customHeight="1" thickTop="1" thickBot="1">
      <c r="A55" s="16" t="s">
        <v>32</v>
      </c>
      <c r="B55" s="16" t="s">
        <v>107</v>
      </c>
      <c r="C55" s="16" t="s">
        <v>44</v>
      </c>
      <c r="D55" s="16" t="s">
        <v>51</v>
      </c>
      <c r="E55" s="16" t="s">
        <v>53</v>
      </c>
      <c r="F55" s="30"/>
      <c r="G55" s="186">
        <v>1347738.8706587995</v>
      </c>
      <c r="H55" s="186">
        <v>1561170.3574350001</v>
      </c>
      <c r="I55" s="186">
        <v>1574874.1415601994</v>
      </c>
      <c r="J55" s="186">
        <v>1880373.5227742002</v>
      </c>
      <c r="K55" s="186">
        <v>1968683.2157081</v>
      </c>
      <c r="L55" s="186">
        <v>1158623.1401823002</v>
      </c>
      <c r="M55" s="186">
        <v>1176136.1610068001</v>
      </c>
      <c r="N55" s="186">
        <v>1239117.5758722001</v>
      </c>
      <c r="O55" s="186">
        <v>1215602.9551357001</v>
      </c>
      <c r="P55" s="186">
        <v>1190750.2535102002</v>
      </c>
      <c r="Q55" s="186">
        <v>1381387.0449670001</v>
      </c>
      <c r="R55" s="186">
        <v>1040665.7581107001</v>
      </c>
      <c r="S55" s="194">
        <v>16735122.996921198</v>
      </c>
      <c r="T55" s="30"/>
      <c r="U55" s="30"/>
      <c r="V55" s="30"/>
      <c r="W55" s="30"/>
      <c r="CY55" s="230">
        <f>SUM(CY56-CY57)</f>
        <v>4.8471382971898009</v>
      </c>
      <c r="CZ55" s="230">
        <f t="shared" ref="CZ55:DJ55" si="5">SUM(CZ56-CZ57)</f>
        <v>5.3566993734484569</v>
      </c>
      <c r="DA55" s="230">
        <f t="shared" si="5"/>
        <v>3.9534101236065951</v>
      </c>
      <c r="DB55" s="230">
        <f t="shared" si="5"/>
        <v>3.7212213697655656</v>
      </c>
      <c r="DC55" s="230">
        <f t="shared" si="5"/>
        <v>8.1451328377675907</v>
      </c>
      <c r="DD55" s="230">
        <f t="shared" si="5"/>
        <v>3.7940227839844418</v>
      </c>
      <c r="DE55" s="230">
        <f t="shared" si="5"/>
        <v>0.72110591736386453</v>
      </c>
      <c r="DF55" s="230">
        <f t="shared" si="5"/>
        <v>0.8149913606653918</v>
      </c>
      <c r="DG55" s="230">
        <f t="shared" si="5"/>
        <v>1.2725869182581562</v>
      </c>
      <c r="DH55" s="230">
        <f t="shared" si="5"/>
        <v>0.43165987432563213</v>
      </c>
      <c r="DI55" s="230">
        <f t="shared" si="5"/>
        <v>0.83541786081943314</v>
      </c>
      <c r="DJ55" s="230">
        <f t="shared" si="5"/>
        <v>-2.1348548933670699</v>
      </c>
      <c r="DL55" t="s">
        <v>173</v>
      </c>
      <c r="DM55" s="67">
        <v>69.381450007664057</v>
      </c>
      <c r="DN55" s="67">
        <v>76.942077150348695</v>
      </c>
      <c r="DO55" s="67">
        <v>79.02013040324313</v>
      </c>
      <c r="DP55" s="67">
        <v>75.137500631888017</v>
      </c>
      <c r="DQ55" s="67">
        <v>95.657622211924107</v>
      </c>
      <c r="DR55" s="67">
        <v>53.164111838625331</v>
      </c>
      <c r="DS55" s="67">
        <v>47.001344755868956</v>
      </c>
      <c r="DT55" s="67">
        <v>45.107156164177482</v>
      </c>
      <c r="DU55" s="67">
        <v>37.457425217664593</v>
      </c>
      <c r="DV55" s="67">
        <v>42.17465118764634</v>
      </c>
      <c r="DW55" s="67">
        <v>54.635075476006939</v>
      </c>
      <c r="DX55" s="67">
        <v>32.383307645827927</v>
      </c>
      <c r="DY55" t="s">
        <v>43</v>
      </c>
      <c r="DZ55" t="s">
        <v>302</v>
      </c>
      <c r="EA55" s="63">
        <v>32.644395721309699</v>
      </c>
      <c r="EB55" s="63">
        <v>31.479124229144556</v>
      </c>
      <c r="EC55" s="63">
        <v>43.716430376785937</v>
      </c>
      <c r="ED55" s="63">
        <v>42.437461047529581</v>
      </c>
      <c r="EE55" s="63">
        <v>30.832306822249635</v>
      </c>
      <c r="EF55" s="63">
        <v>40.056607121314862</v>
      </c>
      <c r="EG55" s="63">
        <v>35.252643432800426</v>
      </c>
      <c r="EH55" s="63">
        <v>34.409704749282547</v>
      </c>
      <c r="EI55" s="63">
        <v>37.62579374746246</v>
      </c>
      <c r="EJ55" s="63">
        <v>28.47337711607425</v>
      </c>
      <c r="EK55" s="63">
        <v>33.597819136852863</v>
      </c>
      <c r="EL55" s="63">
        <v>43.016148904686304</v>
      </c>
    </row>
    <row r="56" spans="1:142" ht="14.25" customHeight="1" thickTop="1" thickBot="1">
      <c r="A56" s="16" t="s">
        <v>32</v>
      </c>
      <c r="B56" s="16" t="s">
        <v>107</v>
      </c>
      <c r="C56" s="16" t="s">
        <v>44</v>
      </c>
      <c r="D56" s="16" t="s">
        <v>51</v>
      </c>
      <c r="E56" s="16" t="s">
        <v>54</v>
      </c>
      <c r="F56" s="30"/>
      <c r="G56" s="186">
        <v>1800236.647290699</v>
      </c>
      <c r="H56" s="186">
        <v>1959718.9384044998</v>
      </c>
      <c r="I56" s="186">
        <v>2069515.5841112991</v>
      </c>
      <c r="J56" s="186">
        <v>2330999.3359502996</v>
      </c>
      <c r="K56" s="186">
        <v>2376535.9434183999</v>
      </c>
      <c r="L56" s="186">
        <v>1447049.2500542002</v>
      </c>
      <c r="M56" s="186">
        <v>1483562.2037511999</v>
      </c>
      <c r="N56" s="186">
        <v>1516247.7055997998</v>
      </c>
      <c r="O56" s="186">
        <v>1567231.2198758</v>
      </c>
      <c r="P56" s="186">
        <v>1421177.7427773001</v>
      </c>
      <c r="Q56" s="186">
        <v>1665801.7318074999</v>
      </c>
      <c r="R56" s="186">
        <v>1452590.2533373001</v>
      </c>
      <c r="S56" s="194">
        <v>21090666.556378298</v>
      </c>
      <c r="T56" s="30"/>
      <c r="U56" s="30"/>
      <c r="V56" s="30"/>
      <c r="W56" s="30"/>
      <c r="CX56" t="s">
        <v>173</v>
      </c>
      <c r="CY56" s="67">
        <v>23.855692757592898</v>
      </c>
      <c r="CZ56" s="67">
        <v>30.848871996501018</v>
      </c>
      <c r="DA56" s="67">
        <v>24.199840937962968</v>
      </c>
      <c r="DB56" s="67">
        <v>22.259430267586122</v>
      </c>
      <c r="DC56" s="67">
        <v>45.318321572359707</v>
      </c>
      <c r="DD56" s="67">
        <v>22.720594043318819</v>
      </c>
      <c r="DE56" s="67">
        <v>28.809816082404375</v>
      </c>
      <c r="DF56" s="67">
        <v>28.684862357229953</v>
      </c>
      <c r="DG56" s="67">
        <v>24.311462469948189</v>
      </c>
      <c r="DH56" s="67">
        <v>26.266802527610778</v>
      </c>
      <c r="DI56" s="67">
        <v>28.556384097534099</v>
      </c>
      <c r="DJ56" s="67">
        <v>35.407671171678828</v>
      </c>
      <c r="DL56" t="s">
        <v>347</v>
      </c>
      <c r="DM56" s="63">
        <v>52.749704483604212</v>
      </c>
      <c r="DN56" s="63">
        <v>59.863878813385597</v>
      </c>
      <c r="DO56" s="63">
        <v>63.762690282929732</v>
      </c>
      <c r="DP56" s="63">
        <v>78.188472724753353</v>
      </c>
      <c r="DQ56" s="63">
        <v>86.296565119062237</v>
      </c>
      <c r="DR56" s="63">
        <v>53.948353573134462</v>
      </c>
      <c r="DS56" s="63">
        <v>48.540531907011328</v>
      </c>
      <c r="DT56" s="63">
        <v>53.6634853464152</v>
      </c>
      <c r="DU56" s="63">
        <v>40.83650074444131</v>
      </c>
      <c r="DV56" s="63">
        <v>45.840777989347593</v>
      </c>
      <c r="DW56" s="63">
        <v>52.15056777763202</v>
      </c>
      <c r="DX56" s="63">
        <v>32.611103369040961</v>
      </c>
    </row>
    <row r="57" spans="1:142" ht="14.25" customHeight="1" thickTop="1" thickBot="1">
      <c r="A57" s="16" t="s">
        <v>32</v>
      </c>
      <c r="B57" s="16" t="s">
        <v>107</v>
      </c>
      <c r="C57" s="16" t="s">
        <v>44</v>
      </c>
      <c r="D57" s="16" t="s">
        <v>51</v>
      </c>
      <c r="E57" s="16" t="s">
        <v>55</v>
      </c>
      <c r="F57" s="30"/>
      <c r="G57" s="186">
        <v>886197.60176639957</v>
      </c>
      <c r="H57" s="186">
        <v>1012646.7498210002</v>
      </c>
      <c r="I57" s="186">
        <v>1025398.9493285994</v>
      </c>
      <c r="J57" s="186">
        <v>1186610.9527146001</v>
      </c>
      <c r="K57" s="186">
        <v>1229462.2582892999</v>
      </c>
      <c r="L57" s="186">
        <v>749668.56593790022</v>
      </c>
      <c r="M57" s="186">
        <v>774322.04976840003</v>
      </c>
      <c r="N57" s="186">
        <v>795356.48947859998</v>
      </c>
      <c r="O57" s="186">
        <v>795992.24834010005</v>
      </c>
      <c r="P57" s="186">
        <v>759387.99960660003</v>
      </c>
      <c r="Q57" s="186">
        <v>879614.44655700005</v>
      </c>
      <c r="R57" s="186">
        <v>718766.35225710017</v>
      </c>
      <c r="S57" s="194">
        <v>10813424.6638656</v>
      </c>
      <c r="T57" s="30"/>
      <c r="U57" s="30"/>
      <c r="V57" s="30"/>
      <c r="W57" s="30"/>
      <c r="CW57" t="s">
        <v>302</v>
      </c>
      <c r="CX57" t="s">
        <v>34</v>
      </c>
      <c r="CY57" s="63">
        <v>19.008554460403097</v>
      </c>
      <c r="CZ57" s="63">
        <v>25.492172623052561</v>
      </c>
      <c r="DA57" s="63">
        <v>20.246430814356373</v>
      </c>
      <c r="DB57" s="63">
        <v>18.538208897820557</v>
      </c>
      <c r="DC57" s="63">
        <v>37.173188734592117</v>
      </c>
      <c r="DD57" s="63">
        <v>18.926571259334377</v>
      </c>
      <c r="DE57" s="63">
        <v>28.08871016504051</v>
      </c>
      <c r="DF57" s="63">
        <v>27.869870996564561</v>
      </c>
      <c r="DG57" s="63">
        <v>23.038875551690033</v>
      </c>
      <c r="DH57" s="63">
        <v>25.835142653285146</v>
      </c>
      <c r="DI57" s="63">
        <v>27.720966236714666</v>
      </c>
      <c r="DJ57" s="63">
        <v>37.542526065045898</v>
      </c>
    </row>
    <row r="58" spans="1:142" ht="14.25" customHeight="1" thickTop="1" thickBot="1">
      <c r="A58" s="16" t="s">
        <v>32</v>
      </c>
      <c r="B58" s="16" t="s">
        <v>107</v>
      </c>
      <c r="C58" s="16" t="s">
        <v>44</v>
      </c>
      <c r="D58" s="16" t="s">
        <v>56</v>
      </c>
      <c r="E58" s="16" t="s">
        <v>57</v>
      </c>
      <c r="F58" s="30"/>
      <c r="G58" s="186">
        <v>7367588.6791624967</v>
      </c>
      <c r="H58" s="186">
        <v>7849336.0209874995</v>
      </c>
      <c r="I58" s="186">
        <v>8389760.6297374964</v>
      </c>
      <c r="J58" s="186">
        <v>9137407.9125625007</v>
      </c>
      <c r="K58" s="186">
        <v>9187415.9798249993</v>
      </c>
      <c r="L58" s="186">
        <v>5779740.0739000011</v>
      </c>
      <c r="M58" s="186">
        <v>6008311.4580000006</v>
      </c>
      <c r="N58" s="186">
        <v>6995040.989875</v>
      </c>
      <c r="O58" s="186">
        <v>6352457.051549999</v>
      </c>
      <c r="P58" s="186">
        <v>6560328.9663875001</v>
      </c>
      <c r="Q58" s="186">
        <v>7526766.7026125006</v>
      </c>
      <c r="R58" s="186">
        <v>6174477.1062125005</v>
      </c>
      <c r="S58" s="194">
        <v>87328631.570812494</v>
      </c>
      <c r="T58" s="30"/>
      <c r="U58" s="30"/>
      <c r="V58" s="30"/>
      <c r="W58" s="30"/>
      <c r="CK58" s="230">
        <f>SUM(CK59-CK60)</f>
        <v>11.590846235436629</v>
      </c>
      <c r="CL58" s="230">
        <f t="shared" ref="CL58:CV58" si="6">SUM(CL59-CL60)</f>
        <v>11.122358064005454</v>
      </c>
      <c r="CM58" s="230">
        <f t="shared" si="6"/>
        <v>11.23558425865302</v>
      </c>
      <c r="CN58" s="230">
        <f t="shared" si="6"/>
        <v>5.4021563943723621</v>
      </c>
      <c r="CO58" s="230">
        <f t="shared" si="6"/>
        <v>10.437313699922711</v>
      </c>
      <c r="CP58" s="230">
        <f t="shared" si="6"/>
        <v>1.193985847741736</v>
      </c>
      <c r="CQ58" s="230">
        <f t="shared" si="6"/>
        <v>-2.801024050604056</v>
      </c>
      <c r="CR58" s="230">
        <f t="shared" si="6"/>
        <v>-6.236715070431984</v>
      </c>
      <c r="CS58" s="230">
        <f t="shared" si="6"/>
        <v>1.6139448183557121</v>
      </c>
      <c r="CT58" s="230">
        <f t="shared" si="6"/>
        <v>0.66700177597414978</v>
      </c>
      <c r="CU58" s="230">
        <f t="shared" si="6"/>
        <v>4.4154235964288304</v>
      </c>
      <c r="CV58" s="230">
        <f t="shared" si="6"/>
        <v>4.5763901360324866</v>
      </c>
    </row>
    <row r="59" spans="1:142" ht="14.25" customHeight="1" thickTop="1" thickBot="1">
      <c r="A59" s="16" t="s">
        <v>59</v>
      </c>
      <c r="B59" s="41" t="s">
        <v>107</v>
      </c>
      <c r="C59" s="16"/>
      <c r="D59" s="16"/>
      <c r="E59" s="16"/>
      <c r="F59" s="30"/>
      <c r="G59" s="174">
        <v>647144.28099999996</v>
      </c>
      <c r="H59" s="174">
        <v>622383.69699999993</v>
      </c>
      <c r="I59" s="174">
        <v>602545.58499999996</v>
      </c>
      <c r="J59" s="174">
        <v>602670.93499999994</v>
      </c>
      <c r="K59" s="174">
        <v>534239.97599999991</v>
      </c>
      <c r="L59" s="174">
        <v>571873.679</v>
      </c>
      <c r="M59" s="174">
        <v>679264.48499999999</v>
      </c>
      <c r="N59" s="174">
        <v>682901.48800000001</v>
      </c>
      <c r="O59" s="174">
        <v>790036.8820000001</v>
      </c>
      <c r="P59" s="174">
        <v>759489.16599999997</v>
      </c>
      <c r="Q59" s="174">
        <v>773516.36800000002</v>
      </c>
      <c r="R59" s="174">
        <v>623201.35099999991</v>
      </c>
      <c r="S59" s="58">
        <f>SUM(G59:R59)</f>
        <v>7889267.8929999992</v>
      </c>
      <c r="T59" s="30"/>
      <c r="U59" s="30"/>
      <c r="V59" s="30"/>
      <c r="W59" s="30"/>
      <c r="X59" s="17"/>
      <c r="Y59" s="17"/>
      <c r="Z59" s="17"/>
      <c r="AA59" s="17"/>
      <c r="AB59" s="17"/>
      <c r="AC59" s="17"/>
      <c r="AD59" s="17"/>
      <c r="AE59" s="17"/>
      <c r="AF59" s="17"/>
      <c r="AG59" s="17"/>
      <c r="AH59" s="17"/>
      <c r="AI59" s="17"/>
      <c r="AJ59" s="17"/>
      <c r="AK59" s="17"/>
      <c r="AL59" s="17"/>
      <c r="CI59" t="s">
        <v>173</v>
      </c>
      <c r="CK59" s="67">
        <v>47.080364253463429</v>
      </c>
      <c r="CL59" s="67">
        <v>51.205750478850319</v>
      </c>
      <c r="CM59" s="67">
        <v>54.958833451813845</v>
      </c>
      <c r="CN59" s="67">
        <v>54.288792750714308</v>
      </c>
      <c r="CO59" s="67">
        <v>66.525415930150132</v>
      </c>
      <c r="CP59" s="67">
        <v>40.238827901460745</v>
      </c>
      <c r="CQ59" s="67">
        <v>36.117490123451283</v>
      </c>
      <c r="CR59" s="67">
        <v>35.3066045572386</v>
      </c>
      <c r="CS59" s="67">
        <v>37.199871638730052</v>
      </c>
      <c r="CT59" s="67">
        <v>36.595210136390513</v>
      </c>
      <c r="CU59" s="67">
        <v>45.429337354715656</v>
      </c>
      <c r="CV59" s="67">
        <v>41.994668789619766</v>
      </c>
    </row>
    <row r="60" spans="1:142" ht="14.25" customHeight="1" thickTop="1" thickBot="1">
      <c r="A60" s="60"/>
      <c r="B60" s="61"/>
      <c r="C60" s="62"/>
      <c r="D60" s="62"/>
      <c r="E60" s="61" t="s">
        <v>104</v>
      </c>
      <c r="F60" s="62"/>
      <c r="G60" s="67" cm="1">
        <f t="array" ref="G60">SUM(G51:G58/G59)</f>
        <v>35.4895180180268</v>
      </c>
      <c r="H60" s="67" cm="1">
        <f t="array" ref="H60">SUM(H51:H58/H59)</f>
        <v>40.083392414844866</v>
      </c>
      <c r="I60" s="67" cm="1">
        <f t="array" ref="I60">SUM(I51:I58/I59)</f>
        <v>43.723249193160825</v>
      </c>
      <c r="J60" s="67" cm="1">
        <f t="array" ref="J60">SUM(J51:J58/J59)</f>
        <v>48.886636356341945</v>
      </c>
      <c r="K60" s="67" cm="1">
        <f t="array" ref="K60">SUM(K51:K58/K59)</f>
        <v>56.08810223022742</v>
      </c>
      <c r="L60" s="67" cm="1">
        <f t="array" ref="L60">SUM(L51:L58/L59)</f>
        <v>39.044842053719009</v>
      </c>
      <c r="M60" s="67" cm="1">
        <f t="array" ref="M60">SUM(M51:M58/M59)</f>
        <v>38.918514174055339</v>
      </c>
      <c r="N60" s="67" cm="1">
        <f t="array" ref="N60">SUM(N51:N58/N59)</f>
        <v>41.543319627670584</v>
      </c>
      <c r="O60" s="67" cm="1">
        <f t="array" ref="O60">SUM(O51:O58/O59)</f>
        <v>35.58592682037434</v>
      </c>
      <c r="P60" s="67" cm="1">
        <f t="array" ref="P60">SUM(P51:P58/P59)</f>
        <v>35.928208360416363</v>
      </c>
      <c r="Q60" s="67" cm="1">
        <f t="array" ref="Q60">SUM(Q51:Q58/Q59)</f>
        <v>41.013913758286826</v>
      </c>
      <c r="R60" s="67" cm="1">
        <f t="array" ref="R60">SUM(R51:R58/R59)</f>
        <v>37.418278653587279</v>
      </c>
      <c r="S60" s="58">
        <f>SUM(G60:R60)</f>
        <v>493.72390166071165</v>
      </c>
      <c r="T60" s="30"/>
      <c r="U60" s="64"/>
      <c r="V60" s="64"/>
      <c r="W60" s="64"/>
      <c r="X60" s="65"/>
      <c r="Y60" s="65"/>
      <c r="Z60" s="65"/>
      <c r="AA60" s="65"/>
      <c r="AB60" s="65"/>
      <c r="AC60" s="65"/>
      <c r="AD60" s="65"/>
      <c r="AE60" s="65"/>
      <c r="AF60" s="65"/>
      <c r="AG60" s="65"/>
      <c r="AH60" s="65"/>
      <c r="AI60" s="65"/>
      <c r="AJ60" s="65"/>
      <c r="AK60" s="65"/>
      <c r="AL60" s="65"/>
      <c r="CI60" t="s">
        <v>302</v>
      </c>
      <c r="CJ60" t="s">
        <v>345</v>
      </c>
      <c r="CK60" s="67">
        <v>35.4895180180268</v>
      </c>
      <c r="CL60" s="67">
        <v>40.083392414844866</v>
      </c>
      <c r="CM60" s="67">
        <v>43.723249193160825</v>
      </c>
      <c r="CN60" s="67">
        <v>48.886636356341945</v>
      </c>
      <c r="CO60" s="67">
        <v>56.08810223022742</v>
      </c>
      <c r="CP60" s="67">
        <v>39.044842053719009</v>
      </c>
      <c r="CQ60" s="67">
        <v>38.918514174055339</v>
      </c>
      <c r="CR60" s="67">
        <v>41.543319627670584</v>
      </c>
      <c r="CS60" s="67">
        <v>35.58592682037434</v>
      </c>
      <c r="CT60" s="67">
        <v>35.928208360416363</v>
      </c>
      <c r="CU60" s="67">
        <v>41.013913758286826</v>
      </c>
      <c r="CV60" s="67">
        <v>37.418278653587279</v>
      </c>
    </row>
    <row r="61" spans="1:142" ht="94.5" customHeight="1" thickTop="1">
      <c r="A61" s="273" t="s">
        <v>332</v>
      </c>
      <c r="B61" s="274"/>
      <c r="C61" s="274"/>
      <c r="D61" s="274"/>
      <c r="E61" s="274"/>
      <c r="F61" s="274"/>
      <c r="G61" s="18"/>
      <c r="H61" s="17"/>
      <c r="I61" s="17"/>
      <c r="J61" s="17"/>
      <c r="K61" s="17"/>
      <c r="L61" s="17"/>
      <c r="M61" s="17"/>
      <c r="N61" s="17"/>
      <c r="O61" s="17"/>
      <c r="P61" s="17"/>
      <c r="Q61" s="17"/>
      <c r="R61" s="17"/>
      <c r="S61" s="58"/>
      <c r="T61" s="72"/>
      <c r="U61" s="72"/>
      <c r="V61" s="72"/>
      <c r="W61" s="72"/>
      <c r="X61" s="17"/>
      <c r="Y61" s="17"/>
      <c r="Z61" s="17"/>
      <c r="AA61" s="17"/>
      <c r="AB61" s="17"/>
      <c r="AC61" s="17"/>
      <c r="AD61" s="17"/>
      <c r="AE61" s="17"/>
      <c r="AF61" s="17"/>
      <c r="AG61" s="17"/>
      <c r="AH61" s="17"/>
      <c r="AI61" s="17"/>
      <c r="AJ61" s="17"/>
      <c r="AK61" s="17"/>
      <c r="AL61" s="17"/>
    </row>
    <row r="62" spans="1:142" ht="14.25" customHeight="1">
      <c r="A62" s="73"/>
      <c r="B62" s="17"/>
      <c r="C62" s="17"/>
      <c r="D62" s="17"/>
      <c r="E62" s="17"/>
      <c r="F62" s="17"/>
      <c r="G62" s="17"/>
      <c r="H62" s="17"/>
      <c r="I62" s="17"/>
      <c r="J62" s="17"/>
      <c r="K62" s="17"/>
      <c r="L62" s="17"/>
      <c r="M62" s="17"/>
      <c r="N62" s="17"/>
      <c r="O62" s="17"/>
      <c r="P62" s="17"/>
      <c r="Q62" s="17"/>
      <c r="R62" s="17"/>
      <c r="S62" s="17"/>
      <c r="T62" s="72"/>
      <c r="U62" s="72"/>
      <c r="V62" s="72"/>
      <c r="W62" s="72"/>
      <c r="X62" s="17"/>
      <c r="Y62" s="17"/>
      <c r="Z62" s="17"/>
      <c r="AA62" s="17"/>
      <c r="AB62" s="17"/>
      <c r="AC62" s="17"/>
      <c r="AD62" s="17"/>
      <c r="AE62" s="17"/>
      <c r="AF62" s="17"/>
      <c r="AG62" s="17"/>
      <c r="AH62" s="17"/>
      <c r="AI62" s="17"/>
      <c r="AJ62" s="17"/>
      <c r="AK62" s="17"/>
      <c r="AL62" s="17"/>
    </row>
    <row r="63" spans="1:142" ht="14.25" customHeight="1">
      <c r="A63" s="73"/>
      <c r="B63" s="17"/>
      <c r="C63" s="17"/>
      <c r="D63" s="17"/>
      <c r="E63" s="17"/>
      <c r="F63" s="17"/>
      <c r="G63" s="17"/>
      <c r="H63" s="17"/>
      <c r="I63" s="17"/>
      <c r="J63" s="17"/>
      <c r="K63" s="17"/>
      <c r="L63" s="17"/>
      <c r="M63" s="17"/>
      <c r="N63" s="17"/>
      <c r="O63" s="17"/>
      <c r="P63" s="17"/>
      <c r="Q63" s="17"/>
      <c r="R63" s="17"/>
      <c r="S63" s="17"/>
      <c r="T63" s="72"/>
      <c r="U63" s="72"/>
      <c r="V63" s="72"/>
      <c r="W63" s="72"/>
      <c r="X63" s="17"/>
      <c r="Y63" s="17"/>
      <c r="Z63" s="17"/>
      <c r="AA63" s="17"/>
      <c r="AB63" s="17"/>
      <c r="AC63" s="17"/>
      <c r="AD63" s="17"/>
      <c r="AE63" s="17"/>
      <c r="AF63" s="17"/>
      <c r="AG63" s="17"/>
      <c r="AH63" s="17"/>
      <c r="AI63" s="17"/>
      <c r="AJ63" s="17"/>
      <c r="AK63" s="17"/>
      <c r="AL63" s="17"/>
    </row>
    <row r="64" spans="1:142" ht="14.25" customHeight="1">
      <c r="A64" s="73"/>
      <c r="B64" s="17"/>
      <c r="C64" s="17"/>
      <c r="D64" s="17"/>
      <c r="E64" s="17"/>
      <c r="F64" s="17"/>
      <c r="G64" s="17"/>
      <c r="H64" s="17"/>
      <c r="I64" s="17"/>
      <c r="J64" s="17"/>
      <c r="K64" s="17"/>
      <c r="L64" s="17"/>
      <c r="M64" s="17"/>
      <c r="N64" s="17"/>
      <c r="O64" s="17"/>
      <c r="P64" s="17"/>
      <c r="Q64" s="17"/>
      <c r="R64" s="17"/>
      <c r="S64" s="17"/>
      <c r="T64" s="72"/>
      <c r="U64" s="72"/>
      <c r="V64" s="72"/>
      <c r="W64" s="72"/>
      <c r="X64" s="17"/>
      <c r="Y64" s="17"/>
      <c r="Z64" s="17"/>
      <c r="AA64" s="17"/>
      <c r="AB64" s="17"/>
      <c r="AC64" s="17"/>
      <c r="AD64" s="17"/>
      <c r="AE64" s="17"/>
      <c r="AF64" s="17"/>
      <c r="AG64" s="17"/>
      <c r="AH64" s="17"/>
      <c r="AI64" s="17"/>
      <c r="AJ64" s="17"/>
      <c r="AK64" s="17"/>
      <c r="AL64" s="17"/>
    </row>
    <row r="65" spans="1:38" ht="14.25" customHeight="1">
      <c r="A65" s="73"/>
      <c r="B65" s="17"/>
      <c r="C65" s="17"/>
      <c r="D65" s="17"/>
      <c r="E65" s="17"/>
      <c r="F65" s="17"/>
      <c r="G65" s="17"/>
      <c r="H65" s="17"/>
      <c r="I65" s="17"/>
      <c r="J65" s="17"/>
      <c r="K65" s="17"/>
      <c r="L65" s="17"/>
      <c r="M65" s="17"/>
      <c r="N65" s="17"/>
      <c r="O65" s="17"/>
      <c r="P65" s="17"/>
      <c r="Q65" s="17"/>
      <c r="R65" s="17"/>
      <c r="S65" s="17"/>
      <c r="T65" s="72"/>
      <c r="U65" s="72"/>
      <c r="V65" s="72"/>
      <c r="W65" s="72"/>
      <c r="X65" s="17"/>
      <c r="Y65" s="17"/>
      <c r="Z65" s="17"/>
      <c r="AA65" s="17"/>
      <c r="AB65" s="17"/>
      <c r="AC65" s="17"/>
      <c r="AD65" s="17"/>
      <c r="AE65" s="17"/>
      <c r="AF65" s="17"/>
      <c r="AG65" s="17"/>
      <c r="AH65" s="17"/>
      <c r="AI65" s="17"/>
      <c r="AJ65" s="17"/>
      <c r="AK65" s="17"/>
      <c r="AL65" s="17"/>
    </row>
    <row r="66" spans="1:38" ht="14.25" customHeight="1">
      <c r="A66" s="30"/>
      <c r="B66" s="30"/>
      <c r="C66" s="30"/>
      <c r="D66" s="30"/>
      <c r="E66" s="30"/>
      <c r="F66" s="7"/>
      <c r="G66" s="7"/>
      <c r="H66" s="7"/>
      <c r="I66" s="7"/>
      <c r="J66" s="7"/>
      <c r="K66" s="7"/>
      <c r="L66" s="7"/>
      <c r="M66" s="7"/>
      <c r="N66" s="7"/>
      <c r="O66" s="7"/>
      <c r="P66" s="7"/>
      <c r="Q66" s="7"/>
      <c r="R66" s="7"/>
      <c r="S66" s="30"/>
      <c r="T66" s="30"/>
      <c r="U66" s="30"/>
      <c r="V66" s="30"/>
      <c r="W66" s="30"/>
    </row>
    <row r="67" spans="1:38" ht="14.25" customHeight="1">
      <c r="A67" s="30"/>
      <c r="B67" s="30"/>
      <c r="C67" s="30"/>
      <c r="D67" s="30"/>
      <c r="E67" s="30"/>
      <c r="F67" s="7"/>
      <c r="G67" s="7"/>
      <c r="H67" s="7"/>
      <c r="I67" s="7"/>
      <c r="J67" s="7"/>
      <c r="K67" s="7"/>
      <c r="L67" s="7"/>
      <c r="M67" s="7"/>
      <c r="N67" s="7"/>
      <c r="O67" s="7"/>
      <c r="P67" s="7"/>
      <c r="Q67" s="7"/>
      <c r="R67" s="7"/>
      <c r="S67" s="30"/>
      <c r="T67" s="30"/>
      <c r="U67" s="30"/>
      <c r="V67" s="30"/>
      <c r="W67" s="30"/>
    </row>
    <row r="68" spans="1:38" ht="14.25" customHeight="1">
      <c r="A68" s="30"/>
      <c r="B68" s="30"/>
      <c r="C68" s="30"/>
      <c r="D68" s="30"/>
      <c r="E68" s="30"/>
      <c r="F68" s="7"/>
      <c r="G68" s="7"/>
      <c r="H68" s="7"/>
      <c r="I68" s="7"/>
      <c r="J68" s="7"/>
      <c r="K68" s="7"/>
      <c r="L68" s="7"/>
      <c r="M68" s="7"/>
      <c r="N68" s="7"/>
      <c r="O68" s="7"/>
      <c r="P68" s="7"/>
      <c r="Q68" s="7"/>
      <c r="R68" s="7"/>
      <c r="S68" s="30"/>
      <c r="T68" s="30"/>
      <c r="U68" s="30"/>
      <c r="V68" s="30"/>
      <c r="W68" s="30"/>
    </row>
    <row r="69" spans="1:38" ht="14.25" customHeight="1">
      <c r="A69" s="30"/>
      <c r="B69" s="30"/>
      <c r="C69" s="30"/>
      <c r="D69" s="30"/>
      <c r="E69" s="30"/>
      <c r="F69" s="7"/>
      <c r="G69" s="7"/>
      <c r="H69" s="7"/>
      <c r="I69" s="7"/>
      <c r="J69" s="7"/>
      <c r="K69" s="7"/>
      <c r="L69" s="7"/>
      <c r="M69" s="7"/>
      <c r="N69" s="7"/>
      <c r="O69" s="7"/>
      <c r="P69" s="7"/>
      <c r="Q69" s="7"/>
      <c r="R69" s="7"/>
      <c r="S69" s="30"/>
      <c r="T69" s="30"/>
      <c r="U69" s="30"/>
      <c r="V69" s="30"/>
      <c r="W69" s="30"/>
    </row>
    <row r="70" spans="1:38" ht="14.25" customHeight="1">
      <c r="A70" s="30"/>
      <c r="B70" s="30"/>
      <c r="C70" s="30"/>
      <c r="D70" s="30"/>
      <c r="E70" s="30"/>
      <c r="F70" s="7"/>
      <c r="G70" s="7"/>
      <c r="H70" s="7"/>
      <c r="I70" s="7"/>
      <c r="J70" s="7"/>
      <c r="K70" s="7"/>
      <c r="L70" s="7"/>
      <c r="M70" s="7"/>
      <c r="N70" s="7"/>
      <c r="O70" s="7"/>
      <c r="P70" s="7"/>
      <c r="Q70" s="7"/>
      <c r="R70" s="7"/>
      <c r="S70" s="30"/>
      <c r="T70" s="30"/>
      <c r="U70" s="30"/>
      <c r="V70" s="30"/>
      <c r="W70" s="30"/>
    </row>
    <row r="71" spans="1:38" ht="14.25" customHeight="1">
      <c r="A71" s="30"/>
      <c r="B71" s="30"/>
      <c r="C71" s="30"/>
      <c r="D71" s="30"/>
      <c r="E71" s="30"/>
      <c r="F71" s="7"/>
      <c r="G71" s="7"/>
      <c r="H71" s="7"/>
      <c r="I71" s="7"/>
      <c r="J71" s="7"/>
      <c r="K71" s="7"/>
      <c r="L71" s="7"/>
      <c r="M71" s="7"/>
      <c r="N71" s="7"/>
      <c r="O71" s="7"/>
      <c r="P71" s="7"/>
      <c r="Q71" s="7"/>
      <c r="R71" s="7"/>
      <c r="S71" s="30"/>
      <c r="T71" s="30"/>
      <c r="U71" s="30"/>
      <c r="V71" s="30"/>
      <c r="W71" s="30"/>
    </row>
    <row r="72" spans="1:38" ht="14.25" customHeight="1">
      <c r="A72" s="30"/>
      <c r="B72" s="30"/>
      <c r="C72" s="30"/>
      <c r="D72" s="30"/>
      <c r="E72" s="30"/>
      <c r="F72" s="7"/>
      <c r="G72" s="7"/>
      <c r="H72" s="7"/>
      <c r="I72" s="7"/>
      <c r="J72" s="7"/>
      <c r="K72" s="7"/>
      <c r="L72" s="7"/>
      <c r="M72" s="7"/>
      <c r="N72" s="7"/>
      <c r="O72" s="7"/>
      <c r="P72" s="7"/>
      <c r="Q72" s="7"/>
      <c r="R72" s="7"/>
      <c r="S72" s="30"/>
      <c r="T72" s="30"/>
      <c r="U72" s="30"/>
      <c r="V72" s="30"/>
      <c r="W72" s="30"/>
    </row>
    <row r="73" spans="1:38" ht="14.25" customHeight="1">
      <c r="A73" s="30"/>
      <c r="B73" s="30"/>
      <c r="C73" s="30"/>
      <c r="D73" s="30"/>
      <c r="E73" s="30"/>
      <c r="F73" s="7"/>
      <c r="G73" s="7"/>
      <c r="H73" s="7"/>
      <c r="I73" s="7"/>
      <c r="J73" s="7"/>
      <c r="K73" s="7"/>
      <c r="L73" s="7"/>
      <c r="M73" s="7"/>
      <c r="N73" s="7"/>
      <c r="O73" s="7"/>
      <c r="P73" s="7"/>
      <c r="Q73" s="7"/>
      <c r="R73" s="7"/>
      <c r="S73" s="30"/>
      <c r="T73" s="30"/>
      <c r="U73" s="30"/>
      <c r="V73" s="30"/>
      <c r="W73" s="30"/>
    </row>
    <row r="74" spans="1:38" ht="14.25" customHeight="1">
      <c r="A74" s="30"/>
      <c r="B74" s="30"/>
      <c r="C74" s="30"/>
      <c r="D74" s="30"/>
      <c r="E74" s="30"/>
      <c r="F74" s="7"/>
      <c r="G74" s="7"/>
      <c r="H74" s="7"/>
      <c r="I74" s="7"/>
      <c r="J74" s="7"/>
      <c r="K74" s="7"/>
      <c r="L74" s="7"/>
      <c r="M74" s="7"/>
      <c r="N74" s="7"/>
      <c r="O74" s="7"/>
      <c r="P74" s="7"/>
      <c r="Q74" s="7"/>
      <c r="R74" s="7"/>
      <c r="S74" s="30"/>
      <c r="T74" s="30"/>
      <c r="U74" s="30"/>
      <c r="V74" s="30"/>
      <c r="W74" s="30"/>
    </row>
    <row r="75" spans="1:38" ht="14.25" customHeight="1">
      <c r="A75" s="30"/>
      <c r="B75" s="30"/>
      <c r="C75" s="30"/>
      <c r="D75" s="30"/>
      <c r="E75" s="30"/>
      <c r="F75" s="7"/>
      <c r="G75" s="7"/>
      <c r="H75" s="7"/>
      <c r="I75" s="7"/>
      <c r="J75" s="7"/>
      <c r="K75" s="7"/>
      <c r="L75" s="7"/>
      <c r="M75" s="7"/>
      <c r="N75" s="7"/>
      <c r="O75" s="7"/>
      <c r="P75" s="7"/>
      <c r="Q75" s="7"/>
      <c r="R75" s="7"/>
      <c r="S75" s="30"/>
      <c r="T75" s="30"/>
      <c r="U75" s="30"/>
      <c r="V75" s="30"/>
      <c r="W75" s="30"/>
    </row>
    <row r="76" spans="1:38" ht="14.25" customHeight="1">
      <c r="A76" s="30"/>
      <c r="B76" s="30"/>
      <c r="C76" s="30"/>
      <c r="D76" s="30"/>
      <c r="E76" s="30"/>
      <c r="F76" s="7"/>
      <c r="G76" s="7"/>
      <c r="H76" s="7"/>
      <c r="I76" s="7"/>
      <c r="J76" s="7"/>
      <c r="K76" s="7"/>
      <c r="L76" s="7"/>
      <c r="M76" s="7"/>
      <c r="N76" s="7"/>
      <c r="O76" s="7"/>
      <c r="P76" s="7"/>
      <c r="Q76" s="7"/>
      <c r="R76" s="7"/>
      <c r="S76" s="30"/>
      <c r="T76" s="30"/>
      <c r="U76" s="30"/>
      <c r="V76" s="30"/>
      <c r="W76" s="30"/>
    </row>
    <row r="77" spans="1:38" ht="14.25" customHeight="1">
      <c r="A77" s="30"/>
      <c r="B77" s="30"/>
      <c r="C77" s="30"/>
      <c r="D77" s="30"/>
      <c r="E77" s="30"/>
      <c r="F77" s="7"/>
      <c r="G77" s="7"/>
      <c r="H77" s="7"/>
      <c r="I77" s="7"/>
      <c r="J77" s="7"/>
      <c r="K77" s="7"/>
      <c r="L77" s="7"/>
      <c r="M77" s="7"/>
      <c r="N77" s="7"/>
      <c r="O77" s="7"/>
      <c r="P77" s="7"/>
      <c r="Q77" s="7"/>
      <c r="R77" s="7"/>
      <c r="S77" s="30"/>
      <c r="T77" s="30"/>
      <c r="U77" s="30"/>
      <c r="V77" s="30"/>
      <c r="W77" s="30"/>
    </row>
    <row r="78" spans="1:38" ht="14.25" customHeight="1">
      <c r="A78" s="30"/>
      <c r="B78" s="30"/>
      <c r="C78" s="30"/>
      <c r="D78" s="30"/>
      <c r="E78" s="30"/>
      <c r="F78" s="7"/>
      <c r="G78" s="7"/>
      <c r="H78" s="7"/>
      <c r="I78" s="7"/>
      <c r="J78" s="7"/>
      <c r="K78" s="7"/>
      <c r="L78" s="7"/>
      <c r="M78" s="7"/>
      <c r="N78" s="7"/>
      <c r="O78" s="7"/>
      <c r="P78" s="7"/>
      <c r="Q78" s="7"/>
      <c r="R78" s="7"/>
      <c r="S78" s="30"/>
      <c r="T78" s="30"/>
      <c r="U78" s="30"/>
      <c r="V78" s="30"/>
      <c r="W78" s="30"/>
      <c r="X78" s="17"/>
      <c r="Y78" s="17"/>
      <c r="Z78" s="17"/>
      <c r="AA78" s="17"/>
      <c r="AB78" s="17"/>
      <c r="AC78" s="17"/>
      <c r="AD78" s="17"/>
      <c r="AE78" s="17"/>
      <c r="AF78" s="17"/>
      <c r="AG78" s="17"/>
      <c r="AH78" s="17"/>
      <c r="AI78" s="17"/>
      <c r="AJ78" s="17"/>
      <c r="AK78" s="17"/>
      <c r="AL78" s="17"/>
    </row>
    <row r="79" spans="1:38" ht="138" customHeight="1">
      <c r="A79" s="268" t="s">
        <v>108</v>
      </c>
      <c r="B79" s="266"/>
      <c r="C79" s="266"/>
      <c r="D79" s="266"/>
      <c r="E79" s="266"/>
      <c r="F79" s="266"/>
      <c r="G79" s="266"/>
      <c r="H79" s="266"/>
      <c r="I79" s="266"/>
      <c r="J79" s="266"/>
      <c r="K79" s="266"/>
      <c r="L79" s="266"/>
      <c r="M79" s="266"/>
      <c r="N79" s="266"/>
      <c r="O79" s="266"/>
      <c r="P79" s="266"/>
      <c r="Q79" s="266"/>
      <c r="R79" s="266"/>
      <c r="S79" s="266"/>
      <c r="T79" s="266"/>
      <c r="U79" s="266"/>
      <c r="V79" s="267"/>
      <c r="W79" s="49"/>
      <c r="X79" s="17"/>
      <c r="Y79" s="17"/>
      <c r="Z79" s="17"/>
      <c r="AA79" s="17"/>
      <c r="AB79" s="17"/>
      <c r="AC79" s="17"/>
      <c r="AD79" s="17"/>
      <c r="AE79" s="17"/>
      <c r="AF79" s="17"/>
      <c r="AG79" s="17"/>
      <c r="AH79" s="17"/>
      <c r="AI79" s="17"/>
      <c r="AJ79" s="17"/>
      <c r="AK79" s="17"/>
      <c r="AL79" s="17"/>
    </row>
    <row r="80" spans="1:38" ht="14.25" customHeight="1">
      <c r="A80" s="35"/>
      <c r="B80" s="36"/>
      <c r="C80" s="36"/>
      <c r="D80" s="36"/>
      <c r="E80" s="35"/>
      <c r="F80" s="45"/>
      <c r="G80" s="45"/>
      <c r="H80" s="45"/>
      <c r="I80" s="45"/>
      <c r="J80" s="45"/>
      <c r="K80" s="35"/>
      <c r="L80" s="45"/>
      <c r="M80" s="7"/>
      <c r="N80" s="7"/>
      <c r="O80" s="7"/>
      <c r="P80" s="7"/>
      <c r="Q80" s="7"/>
      <c r="R80" s="7"/>
      <c r="S80" s="30"/>
      <c r="T80" s="30"/>
      <c r="U80" s="30"/>
      <c r="V80" s="30"/>
      <c r="W80" s="30"/>
      <c r="X80" s="17"/>
      <c r="Y80" s="17"/>
      <c r="Z80" s="17"/>
      <c r="AA80" s="17"/>
      <c r="AB80" s="17"/>
      <c r="AC80" s="17"/>
      <c r="AD80" s="17"/>
      <c r="AE80" s="17"/>
      <c r="AF80" s="17"/>
      <c r="AG80" s="17"/>
      <c r="AH80" s="17"/>
      <c r="AI80" s="17"/>
      <c r="AJ80" s="17"/>
      <c r="AK80" s="17"/>
      <c r="AL80" s="17"/>
    </row>
    <row r="81" spans="1:38" ht="14.25" customHeight="1">
      <c r="A81" s="30"/>
      <c r="B81" s="30"/>
      <c r="C81" s="30"/>
      <c r="D81" s="30"/>
      <c r="E81" s="30"/>
      <c r="F81" s="7"/>
      <c r="G81" s="7"/>
      <c r="H81" s="7"/>
      <c r="I81" s="7"/>
      <c r="J81" s="7"/>
      <c r="K81" s="7"/>
      <c r="L81" s="7"/>
      <c r="M81" s="7"/>
      <c r="N81" s="7"/>
      <c r="O81" s="7"/>
      <c r="P81" s="7"/>
      <c r="Q81" s="7"/>
      <c r="R81" s="7"/>
      <c r="S81" s="30"/>
      <c r="T81" s="30"/>
      <c r="U81" s="30"/>
      <c r="V81" s="30"/>
      <c r="W81" s="30"/>
      <c r="X81" s="17"/>
      <c r="Y81" s="17"/>
      <c r="Z81" s="17"/>
      <c r="AA81" s="17"/>
      <c r="AB81" s="17"/>
      <c r="AC81" s="17"/>
      <c r="AD81" s="17"/>
      <c r="AE81" s="17"/>
      <c r="AF81" s="17"/>
      <c r="AG81" s="17"/>
      <c r="AH81" s="17"/>
      <c r="AI81" s="17"/>
      <c r="AJ81" s="17"/>
      <c r="AK81" s="17"/>
      <c r="AL81" s="17"/>
    </row>
    <row r="82" spans="1:38" ht="14.25" customHeight="1">
      <c r="A82" s="30"/>
      <c r="B82" s="30"/>
      <c r="C82" s="30"/>
      <c r="D82" s="30"/>
      <c r="E82" s="30"/>
      <c r="F82" s="7"/>
      <c r="G82" s="7"/>
      <c r="H82" s="7"/>
      <c r="I82" s="7"/>
      <c r="J82" s="7"/>
      <c r="K82" s="7"/>
      <c r="L82" s="7"/>
      <c r="M82" s="7"/>
      <c r="N82" s="7"/>
      <c r="O82" s="7"/>
      <c r="P82" s="7"/>
      <c r="Q82" s="7"/>
      <c r="R82" s="7"/>
      <c r="S82" s="30"/>
      <c r="T82" s="30"/>
      <c r="U82" s="30"/>
      <c r="V82" s="30"/>
      <c r="W82" s="30"/>
      <c r="X82" s="17"/>
      <c r="Y82" s="17"/>
      <c r="Z82" s="17"/>
      <c r="AA82" s="17"/>
      <c r="AB82" s="17"/>
      <c r="AC82" s="17"/>
      <c r="AD82" s="17"/>
      <c r="AE82" s="17"/>
      <c r="AF82" s="17"/>
      <c r="AG82" s="17"/>
      <c r="AH82" s="17"/>
      <c r="AI82" s="17"/>
      <c r="AJ82" s="17"/>
      <c r="AK82" s="17"/>
      <c r="AL82" s="17"/>
    </row>
    <row r="83" spans="1:38" ht="14.25" customHeight="1">
      <c r="A83" s="30"/>
      <c r="B83" s="30"/>
      <c r="C83" s="30"/>
      <c r="D83" s="30"/>
      <c r="E83" s="30"/>
      <c r="F83" s="7"/>
      <c r="G83" s="7"/>
      <c r="H83" s="7"/>
      <c r="I83" s="7"/>
      <c r="J83" s="7"/>
      <c r="K83" s="7"/>
      <c r="L83" s="7"/>
      <c r="M83" s="7"/>
      <c r="N83" s="7"/>
      <c r="O83" s="7"/>
      <c r="P83" s="7"/>
      <c r="Q83" s="7"/>
      <c r="R83" s="7"/>
      <c r="S83" s="30"/>
      <c r="T83" s="30"/>
      <c r="U83" s="30"/>
      <c r="V83" s="30"/>
      <c r="W83" s="30"/>
      <c r="X83" s="17"/>
      <c r="Y83" s="17"/>
      <c r="Z83" s="17"/>
      <c r="AA83" s="17"/>
      <c r="AB83" s="17"/>
      <c r="AC83" s="17"/>
      <c r="AD83" s="17"/>
      <c r="AE83" s="17"/>
      <c r="AF83" s="17"/>
      <c r="AG83" s="17"/>
      <c r="AH83" s="17"/>
      <c r="AI83" s="17"/>
      <c r="AJ83" s="17"/>
      <c r="AK83" s="17"/>
      <c r="AL83" s="17"/>
    </row>
    <row r="84" spans="1:38" ht="14.25" customHeight="1">
      <c r="A84" s="30"/>
      <c r="B84" s="30"/>
      <c r="C84" s="30"/>
      <c r="D84" s="30"/>
      <c r="E84" s="30"/>
      <c r="F84" s="7"/>
      <c r="G84" s="7"/>
      <c r="H84" s="7"/>
      <c r="I84" s="7"/>
      <c r="J84" s="7"/>
      <c r="K84" s="7"/>
      <c r="L84" s="7"/>
      <c r="M84" s="7"/>
      <c r="N84" s="7"/>
      <c r="O84" s="7"/>
      <c r="P84" s="7"/>
      <c r="Q84" s="7"/>
      <c r="R84" s="7"/>
      <c r="S84" s="30"/>
      <c r="T84" s="30"/>
      <c r="U84" s="30"/>
      <c r="V84" s="30"/>
      <c r="W84" s="30"/>
      <c r="X84" s="17"/>
      <c r="Y84" s="17"/>
      <c r="Z84" s="17"/>
      <c r="AA84" s="17"/>
      <c r="AB84" s="17"/>
      <c r="AC84" s="17"/>
      <c r="AD84" s="17"/>
      <c r="AE84" s="17"/>
      <c r="AF84" s="17"/>
      <c r="AG84" s="17"/>
      <c r="AH84" s="17"/>
      <c r="AI84" s="17"/>
      <c r="AJ84" s="17"/>
      <c r="AK84" s="17"/>
      <c r="AL84" s="17"/>
    </row>
    <row r="85" spans="1:38" ht="14.25" customHeight="1">
      <c r="A85" s="30"/>
      <c r="B85" s="30"/>
      <c r="C85" s="30"/>
      <c r="D85" s="30"/>
      <c r="E85" s="30"/>
      <c r="F85" s="7"/>
      <c r="G85" s="7"/>
      <c r="H85" s="7"/>
      <c r="I85" s="7"/>
      <c r="J85" s="7"/>
      <c r="K85" s="7"/>
      <c r="L85" s="7"/>
      <c r="M85" s="7"/>
      <c r="N85" s="7"/>
      <c r="O85" s="7"/>
      <c r="P85" s="7"/>
      <c r="Q85" s="7"/>
      <c r="R85" s="7"/>
      <c r="S85" s="30"/>
      <c r="T85" s="30"/>
      <c r="U85" s="30"/>
      <c r="V85" s="30"/>
      <c r="W85" s="30"/>
      <c r="X85" s="17"/>
      <c r="Y85" s="17"/>
      <c r="Z85" s="17"/>
      <c r="AA85" s="17"/>
      <c r="AB85" s="17"/>
      <c r="AC85" s="17"/>
      <c r="AD85" s="17"/>
      <c r="AE85" s="17"/>
      <c r="AF85" s="17"/>
      <c r="AG85" s="17"/>
      <c r="AH85" s="17"/>
      <c r="AI85" s="17"/>
      <c r="AJ85" s="17"/>
      <c r="AK85" s="17"/>
      <c r="AL85" s="17"/>
    </row>
    <row r="86" spans="1:38" ht="14.25" customHeight="1">
      <c r="A86" s="30"/>
      <c r="B86" s="30"/>
      <c r="C86" s="30"/>
      <c r="D86" s="30"/>
      <c r="E86" s="30"/>
      <c r="F86" s="7"/>
      <c r="G86" s="7"/>
      <c r="H86" s="7"/>
      <c r="I86" s="7"/>
      <c r="J86" s="7"/>
      <c r="K86" s="7"/>
      <c r="L86" s="7"/>
      <c r="M86" s="7"/>
      <c r="N86" s="7"/>
      <c r="O86" s="7"/>
      <c r="P86" s="7"/>
      <c r="Q86" s="7"/>
      <c r="R86" s="7"/>
      <c r="S86" s="30"/>
      <c r="T86" s="30"/>
      <c r="U86" s="30"/>
      <c r="V86" s="30"/>
      <c r="W86" s="30"/>
      <c r="X86" s="17"/>
      <c r="Y86" s="17"/>
      <c r="Z86" s="17"/>
      <c r="AA86" s="17"/>
      <c r="AB86" s="17"/>
      <c r="AC86" s="17"/>
      <c r="AD86" s="17"/>
      <c r="AE86" s="17"/>
      <c r="AF86" s="17"/>
      <c r="AG86" s="17"/>
      <c r="AH86" s="17"/>
      <c r="AI86" s="17"/>
      <c r="AJ86" s="17"/>
      <c r="AK86" s="17"/>
      <c r="AL86" s="17"/>
    </row>
    <row r="87" spans="1:38" ht="14.25" customHeight="1">
      <c r="A87" s="30"/>
      <c r="B87" s="30"/>
      <c r="C87" s="30"/>
      <c r="D87" s="30"/>
      <c r="E87" s="30"/>
      <c r="F87" s="7"/>
      <c r="G87" s="7"/>
      <c r="H87" s="7"/>
      <c r="I87" s="7"/>
      <c r="J87" s="7"/>
      <c r="K87" s="7"/>
      <c r="L87" s="7"/>
      <c r="M87" s="7"/>
      <c r="N87" s="7"/>
      <c r="O87" s="7"/>
      <c r="P87" s="7"/>
      <c r="Q87" s="7"/>
      <c r="R87" s="7"/>
      <c r="S87" s="30"/>
      <c r="T87" s="30"/>
      <c r="U87" s="30"/>
      <c r="V87" s="30"/>
      <c r="W87" s="30"/>
      <c r="X87" s="17"/>
      <c r="Y87" s="17"/>
      <c r="Z87" s="17"/>
      <c r="AA87" s="17"/>
      <c r="AB87" s="17"/>
      <c r="AC87" s="17"/>
      <c r="AD87" s="17"/>
      <c r="AE87" s="17"/>
      <c r="AF87" s="17"/>
      <c r="AG87" s="17"/>
      <c r="AH87" s="17"/>
      <c r="AI87" s="17"/>
      <c r="AJ87" s="17"/>
      <c r="AK87" s="17"/>
      <c r="AL87" s="17"/>
    </row>
    <row r="88" spans="1:38" ht="14.25" customHeight="1">
      <c r="A88" s="30"/>
      <c r="B88" s="30"/>
      <c r="C88" s="30"/>
      <c r="D88" s="30"/>
      <c r="E88" s="30"/>
      <c r="F88" s="7"/>
      <c r="G88" s="7"/>
      <c r="H88" s="7"/>
      <c r="I88" s="7"/>
      <c r="J88" s="7"/>
      <c r="K88" s="7"/>
      <c r="L88" s="7"/>
      <c r="M88" s="7"/>
      <c r="N88" s="7"/>
      <c r="O88" s="7"/>
      <c r="P88" s="7"/>
      <c r="Q88" s="7"/>
      <c r="R88" s="7"/>
      <c r="S88" s="30"/>
      <c r="T88" s="30"/>
      <c r="U88" s="30"/>
      <c r="V88" s="30"/>
      <c r="W88" s="30"/>
      <c r="X88" s="17"/>
      <c r="Y88" s="17"/>
      <c r="Z88" s="17"/>
      <c r="AA88" s="17"/>
      <c r="AB88" s="17"/>
      <c r="AC88" s="17"/>
      <c r="AD88" s="17"/>
      <c r="AE88" s="17"/>
      <c r="AF88" s="17"/>
      <c r="AG88" s="17"/>
      <c r="AH88" s="17"/>
      <c r="AI88" s="17"/>
      <c r="AJ88" s="17"/>
      <c r="AK88" s="17"/>
      <c r="AL88" s="17"/>
    </row>
    <row r="89" spans="1:38" ht="14.25" customHeight="1">
      <c r="A89" s="30"/>
      <c r="B89" s="30"/>
      <c r="C89" s="30"/>
      <c r="D89" s="30"/>
      <c r="E89" s="30"/>
      <c r="F89" s="7"/>
      <c r="G89" s="7"/>
      <c r="H89" s="7"/>
      <c r="I89" s="7"/>
      <c r="J89" s="7"/>
      <c r="K89" s="7"/>
      <c r="L89" s="7"/>
      <c r="M89" s="7"/>
      <c r="N89" s="7"/>
      <c r="O89" s="7"/>
      <c r="P89" s="7"/>
      <c r="Q89" s="7"/>
      <c r="R89" s="7"/>
      <c r="S89" s="30"/>
      <c r="T89" s="30"/>
      <c r="U89" s="30"/>
      <c r="V89" s="30"/>
      <c r="W89" s="30"/>
      <c r="X89" s="17"/>
      <c r="Y89" s="17"/>
      <c r="Z89" s="17"/>
      <c r="AA89" s="17"/>
      <c r="AB89" s="17"/>
      <c r="AC89" s="17"/>
      <c r="AD89" s="17"/>
      <c r="AE89" s="17"/>
      <c r="AF89" s="17"/>
      <c r="AG89" s="17"/>
      <c r="AH89" s="17"/>
      <c r="AI89" s="17"/>
      <c r="AJ89" s="17"/>
      <c r="AK89" s="17"/>
      <c r="AL89" s="17"/>
    </row>
    <row r="90" spans="1:38" ht="14.25" customHeight="1">
      <c r="A90" s="30"/>
      <c r="B90" s="30"/>
      <c r="C90" s="30"/>
      <c r="D90" s="30"/>
      <c r="E90" s="30"/>
      <c r="F90" s="7"/>
      <c r="G90" s="7"/>
      <c r="H90" s="7"/>
      <c r="I90" s="7"/>
      <c r="J90" s="7"/>
      <c r="K90" s="7"/>
      <c r="L90" s="7"/>
      <c r="M90" s="7"/>
      <c r="N90" s="7"/>
      <c r="O90" s="7"/>
      <c r="P90" s="7"/>
      <c r="Q90" s="7"/>
      <c r="R90" s="7"/>
      <c r="S90" s="30"/>
      <c r="T90" s="30"/>
      <c r="U90" s="30"/>
      <c r="V90" s="30"/>
      <c r="W90" s="30"/>
      <c r="X90" s="17"/>
      <c r="Y90" s="17"/>
      <c r="Z90" s="17"/>
      <c r="AA90" s="17"/>
      <c r="AB90" s="17"/>
      <c r="AC90" s="17"/>
      <c r="AD90" s="17"/>
      <c r="AE90" s="17"/>
      <c r="AF90" s="17"/>
      <c r="AG90" s="17"/>
      <c r="AH90" s="17"/>
      <c r="AI90" s="17"/>
      <c r="AJ90" s="17"/>
      <c r="AK90" s="17"/>
      <c r="AL90" s="17"/>
    </row>
    <row r="91" spans="1:38" ht="14.25" customHeight="1">
      <c r="A91" s="30"/>
      <c r="B91" s="30"/>
      <c r="C91" s="30"/>
      <c r="D91" s="30"/>
      <c r="E91" s="30"/>
      <c r="F91" s="7"/>
      <c r="G91" s="7"/>
      <c r="H91" s="7"/>
      <c r="I91" s="7"/>
      <c r="J91" s="7"/>
      <c r="K91" s="7"/>
      <c r="L91" s="7"/>
      <c r="M91" s="7"/>
      <c r="N91" s="7"/>
      <c r="O91" s="7"/>
      <c r="P91" s="7"/>
      <c r="Q91" s="7"/>
      <c r="R91" s="7"/>
      <c r="S91" s="30"/>
      <c r="T91" s="30"/>
      <c r="U91" s="30"/>
      <c r="V91" s="30"/>
      <c r="W91" s="30"/>
      <c r="X91" s="17"/>
      <c r="Y91" s="17"/>
      <c r="Z91" s="17"/>
      <c r="AA91" s="17"/>
      <c r="AB91" s="17"/>
      <c r="AC91" s="17"/>
      <c r="AD91" s="17"/>
      <c r="AE91" s="17"/>
      <c r="AF91" s="17"/>
      <c r="AG91" s="17"/>
      <c r="AH91" s="17"/>
      <c r="AI91" s="17"/>
      <c r="AJ91" s="17"/>
      <c r="AK91" s="17"/>
      <c r="AL91" s="17"/>
    </row>
    <row r="92" spans="1:38" ht="14.25" customHeight="1">
      <c r="A92" s="30"/>
      <c r="B92" s="30"/>
      <c r="C92" s="30"/>
      <c r="D92" s="30"/>
      <c r="E92" s="30"/>
      <c r="F92" s="7"/>
      <c r="G92" s="7"/>
      <c r="H92" s="7"/>
      <c r="I92" s="7"/>
      <c r="J92" s="7"/>
      <c r="K92" s="7"/>
      <c r="L92" s="7"/>
      <c r="M92" s="7"/>
      <c r="N92" s="7"/>
      <c r="O92" s="7"/>
      <c r="P92" s="7"/>
      <c r="Q92" s="7"/>
      <c r="R92" s="7"/>
      <c r="S92" s="30"/>
      <c r="T92" s="30"/>
      <c r="U92" s="30"/>
      <c r="V92" s="30"/>
      <c r="W92" s="30"/>
      <c r="X92" s="17"/>
      <c r="Y92" s="17"/>
      <c r="Z92" s="17"/>
      <c r="AA92" s="17"/>
      <c r="AB92" s="17"/>
      <c r="AC92" s="17"/>
      <c r="AD92" s="17"/>
      <c r="AE92" s="17"/>
      <c r="AF92" s="17"/>
      <c r="AG92" s="17"/>
      <c r="AH92" s="17"/>
      <c r="AI92" s="17"/>
      <c r="AJ92" s="17"/>
      <c r="AK92" s="17"/>
      <c r="AL92" s="17"/>
    </row>
    <row r="93" spans="1:38" ht="14.25" customHeight="1">
      <c r="A93" s="30"/>
      <c r="B93" s="30"/>
      <c r="C93" s="30"/>
      <c r="D93" s="30"/>
      <c r="E93" s="30"/>
      <c r="F93" s="7"/>
      <c r="G93" s="7"/>
      <c r="H93" s="7"/>
      <c r="I93" s="7"/>
      <c r="J93" s="7"/>
      <c r="K93" s="7"/>
      <c r="L93" s="7"/>
      <c r="M93" s="7"/>
      <c r="N93" s="7"/>
      <c r="O93" s="7"/>
      <c r="P93" s="7"/>
      <c r="Q93" s="7"/>
      <c r="R93" s="7"/>
      <c r="S93" s="30"/>
      <c r="T93" s="30"/>
      <c r="U93" s="30"/>
      <c r="V93" s="30"/>
      <c r="W93" s="30"/>
      <c r="X93" s="17"/>
      <c r="Y93" s="17"/>
      <c r="Z93" s="17"/>
      <c r="AA93" s="17"/>
      <c r="AB93" s="17"/>
      <c r="AC93" s="17"/>
      <c r="AD93" s="17"/>
      <c r="AE93" s="17"/>
      <c r="AF93" s="17"/>
      <c r="AG93" s="17"/>
      <c r="AH93" s="17"/>
      <c r="AI93" s="17"/>
      <c r="AJ93" s="17"/>
      <c r="AK93" s="17"/>
      <c r="AL93" s="17"/>
    </row>
    <row r="94" spans="1:38" ht="14.25" customHeight="1">
      <c r="A94" s="30"/>
      <c r="B94" s="30"/>
      <c r="C94" s="30"/>
      <c r="D94" s="30"/>
      <c r="E94" s="30"/>
      <c r="F94" s="7"/>
      <c r="G94" s="7"/>
      <c r="H94" s="7"/>
      <c r="I94" s="7"/>
      <c r="J94" s="7"/>
      <c r="K94" s="7"/>
      <c r="L94" s="7"/>
      <c r="M94" s="7"/>
      <c r="N94" s="7"/>
      <c r="O94" s="7"/>
      <c r="P94" s="7"/>
      <c r="Q94" s="7"/>
      <c r="R94" s="7"/>
      <c r="S94" s="30"/>
      <c r="T94" s="30"/>
      <c r="U94" s="30"/>
      <c r="V94" s="30"/>
      <c r="W94" s="30"/>
      <c r="X94" s="17"/>
      <c r="Y94" s="17"/>
      <c r="Z94" s="17"/>
      <c r="AA94" s="17"/>
      <c r="AB94" s="17"/>
      <c r="AC94" s="17"/>
      <c r="AD94" s="17"/>
      <c r="AE94" s="17"/>
      <c r="AF94" s="17"/>
      <c r="AG94" s="17"/>
      <c r="AH94" s="17"/>
      <c r="AI94" s="17"/>
      <c r="AJ94" s="17"/>
      <c r="AK94" s="17"/>
      <c r="AL94" s="17"/>
    </row>
    <row r="95" spans="1:38" ht="14.25" customHeight="1">
      <c r="A95" s="30"/>
      <c r="B95" s="30"/>
      <c r="C95" s="30"/>
      <c r="D95" s="30"/>
      <c r="E95" s="30"/>
      <c r="F95" s="7"/>
      <c r="G95" s="7"/>
      <c r="H95" s="7"/>
      <c r="I95" s="7"/>
      <c r="J95" s="7"/>
      <c r="K95" s="7"/>
      <c r="L95" s="7"/>
      <c r="M95" s="7"/>
      <c r="N95" s="7"/>
      <c r="O95" s="7"/>
      <c r="P95" s="7"/>
      <c r="Q95" s="7"/>
      <c r="R95" s="7"/>
      <c r="S95" s="30"/>
      <c r="T95" s="30"/>
      <c r="U95" s="30"/>
      <c r="V95" s="30"/>
      <c r="W95" s="30"/>
      <c r="X95" s="17"/>
      <c r="Y95" s="17"/>
      <c r="Z95" s="17"/>
      <c r="AA95" s="17"/>
      <c r="AB95" s="17"/>
      <c r="AC95" s="17"/>
      <c r="AD95" s="17"/>
      <c r="AE95" s="17"/>
      <c r="AF95" s="17"/>
      <c r="AG95" s="17"/>
      <c r="AH95" s="17"/>
      <c r="AI95" s="17"/>
      <c r="AJ95" s="17"/>
      <c r="AK95" s="17"/>
      <c r="AL95" s="17"/>
    </row>
    <row r="96" spans="1:38" ht="14.25" customHeight="1">
      <c r="A96" s="275" t="s">
        <v>333</v>
      </c>
      <c r="B96" s="276"/>
      <c r="C96" s="277"/>
      <c r="D96" s="30"/>
      <c r="E96" s="275" t="s">
        <v>334</v>
      </c>
      <c r="F96" s="276"/>
      <c r="G96" s="276"/>
      <c r="H96" s="277"/>
      <c r="I96" s="7"/>
      <c r="J96" s="281" t="s">
        <v>335</v>
      </c>
      <c r="K96" s="276"/>
      <c r="L96" s="276"/>
      <c r="M96" s="276"/>
      <c r="N96" s="277"/>
      <c r="O96" s="7"/>
      <c r="P96" s="7"/>
      <c r="Q96" s="7"/>
      <c r="R96" s="7"/>
      <c r="S96" s="30"/>
      <c r="T96" s="30"/>
      <c r="U96" s="30"/>
      <c r="V96" s="30"/>
      <c r="W96" s="30"/>
      <c r="X96" s="17"/>
      <c r="Y96" s="17"/>
      <c r="Z96" s="17"/>
      <c r="AA96" s="17"/>
      <c r="AB96" s="17"/>
      <c r="AC96" s="17"/>
      <c r="AD96" s="17"/>
      <c r="AE96" s="17"/>
      <c r="AF96" s="17"/>
      <c r="AG96" s="17"/>
      <c r="AH96" s="17"/>
      <c r="AI96" s="17"/>
      <c r="AJ96" s="17"/>
      <c r="AK96" s="17"/>
      <c r="AL96" s="17"/>
    </row>
    <row r="97" spans="1:38" ht="14.25" customHeight="1">
      <c r="A97" s="278"/>
      <c r="B97" s="279"/>
      <c r="C97" s="280"/>
      <c r="D97" s="30"/>
      <c r="E97" s="278"/>
      <c r="F97" s="279"/>
      <c r="G97" s="279"/>
      <c r="H97" s="280"/>
      <c r="I97" s="7"/>
      <c r="J97" s="278"/>
      <c r="K97" s="279"/>
      <c r="L97" s="279"/>
      <c r="M97" s="279"/>
      <c r="N97" s="280"/>
      <c r="O97" s="7"/>
      <c r="P97" s="7"/>
      <c r="Q97" s="7"/>
      <c r="R97" s="7"/>
      <c r="S97" s="30"/>
      <c r="T97" s="30"/>
      <c r="U97" s="30"/>
      <c r="V97" s="30"/>
      <c r="W97" s="30"/>
      <c r="X97" s="17"/>
      <c r="Y97" s="17"/>
      <c r="Z97" s="17"/>
      <c r="AA97" s="17"/>
      <c r="AB97" s="17"/>
      <c r="AC97" s="17"/>
      <c r="AD97" s="17"/>
      <c r="AE97" s="17"/>
      <c r="AF97" s="17"/>
      <c r="AG97" s="17"/>
      <c r="AH97" s="17"/>
      <c r="AI97" s="17"/>
      <c r="AJ97" s="17"/>
      <c r="AK97" s="17"/>
      <c r="AL97" s="17"/>
    </row>
    <row r="98" spans="1:38" ht="22.5" customHeight="1">
      <c r="A98" s="73"/>
      <c r="B98" s="73"/>
      <c r="C98" s="73"/>
      <c r="D98" s="73"/>
      <c r="E98" s="73"/>
      <c r="F98" s="73"/>
      <c r="G98" s="73"/>
      <c r="H98" s="73"/>
      <c r="I98" s="73"/>
      <c r="J98" s="73"/>
      <c r="K98" s="73"/>
      <c r="L98" s="73"/>
      <c r="M98" s="73"/>
      <c r="N98" s="73"/>
      <c r="O98" s="73"/>
      <c r="P98" s="73"/>
      <c r="Q98" s="73"/>
      <c r="R98" s="73"/>
      <c r="S98" s="73"/>
      <c r="T98" s="73"/>
      <c r="U98" s="73"/>
      <c r="V98" s="73"/>
      <c r="W98" s="30"/>
      <c r="X98" s="17"/>
      <c r="Y98" s="17"/>
      <c r="Z98" s="17"/>
      <c r="AA98" s="17"/>
      <c r="AB98" s="17"/>
      <c r="AC98" s="17"/>
      <c r="AD98" s="17"/>
      <c r="AE98" s="17"/>
      <c r="AF98" s="17"/>
      <c r="AG98" s="17"/>
      <c r="AH98" s="17"/>
      <c r="AI98" s="17"/>
      <c r="AJ98" s="17"/>
      <c r="AK98" s="17"/>
      <c r="AL98" s="17"/>
    </row>
    <row r="99" spans="1:38" ht="165.75" customHeight="1">
      <c r="A99" s="272" t="s">
        <v>109</v>
      </c>
      <c r="B99" s="266"/>
      <c r="C99" s="266"/>
      <c r="D99" s="266"/>
      <c r="E99" s="266"/>
      <c r="F99" s="266"/>
      <c r="G99" s="266"/>
      <c r="H99" s="266"/>
      <c r="I99" s="266"/>
      <c r="J99" s="266"/>
      <c r="K99" s="266"/>
      <c r="L99" s="266"/>
      <c r="M99" s="266"/>
      <c r="N99" s="266"/>
      <c r="O99" s="266"/>
      <c r="P99" s="266"/>
      <c r="Q99" s="266"/>
      <c r="R99" s="266"/>
      <c r="S99" s="266"/>
      <c r="T99" s="266"/>
      <c r="U99" s="266"/>
      <c r="V99" s="267"/>
      <c r="W99" s="49"/>
      <c r="X99" s="17"/>
      <c r="Y99" s="17"/>
      <c r="Z99" s="17"/>
      <c r="AA99" s="17"/>
      <c r="AB99" s="17"/>
      <c r="AC99" s="17"/>
      <c r="AD99" s="17"/>
      <c r="AE99" s="17"/>
      <c r="AF99" s="17"/>
      <c r="AG99" s="17"/>
      <c r="AH99" s="17"/>
      <c r="AI99" s="17"/>
      <c r="AJ99" s="17"/>
      <c r="AK99" s="17"/>
      <c r="AL99" s="17"/>
    </row>
    <row r="100" spans="1:38" ht="22.5" customHeight="1">
      <c r="A100" s="272" t="s">
        <v>110</v>
      </c>
      <c r="B100" s="266"/>
      <c r="C100" s="266"/>
      <c r="D100" s="266"/>
      <c r="E100" s="266"/>
      <c r="F100" s="266"/>
      <c r="G100" s="266"/>
      <c r="H100" s="266"/>
      <c r="I100" s="266"/>
      <c r="J100" s="266"/>
      <c r="K100" s="266"/>
      <c r="L100" s="266"/>
      <c r="M100" s="266"/>
      <c r="N100" s="266"/>
      <c r="O100" s="266"/>
      <c r="P100" s="266"/>
      <c r="Q100" s="266"/>
      <c r="R100" s="266"/>
      <c r="S100" s="266"/>
      <c r="T100" s="266"/>
      <c r="U100" s="266"/>
      <c r="V100" s="267"/>
      <c r="W100" s="49"/>
      <c r="X100" s="17"/>
      <c r="Y100" s="17"/>
      <c r="Z100" s="17"/>
      <c r="AA100" s="17"/>
      <c r="AB100" s="17"/>
      <c r="AC100" s="17"/>
      <c r="AD100" s="17"/>
      <c r="AE100" s="17"/>
      <c r="AF100" s="17"/>
      <c r="AG100" s="17"/>
      <c r="AH100" s="17"/>
      <c r="AI100" s="17"/>
      <c r="AJ100" s="17"/>
      <c r="AK100" s="17"/>
      <c r="AL100" s="17"/>
    </row>
    <row r="101" spans="1:38" ht="14.25" customHeight="1">
      <c r="A101" s="7"/>
      <c r="B101" s="7"/>
      <c r="C101" s="7"/>
      <c r="D101" s="7"/>
      <c r="E101" s="7"/>
      <c r="F101" s="7"/>
      <c r="G101" s="7"/>
      <c r="H101" s="7"/>
      <c r="I101" s="7"/>
      <c r="J101" s="7"/>
      <c r="K101" s="7"/>
      <c r="L101" s="7"/>
      <c r="M101" s="7"/>
      <c r="N101" s="7"/>
      <c r="O101" s="7"/>
      <c r="P101" s="7"/>
      <c r="Q101" s="7"/>
      <c r="R101" s="7"/>
    </row>
    <row r="102" spans="1:38" ht="14.25" customHeight="1">
      <c r="A102" s="36" t="s">
        <v>2</v>
      </c>
      <c r="B102" s="36" t="s">
        <v>6</v>
      </c>
      <c r="C102" s="36" t="s">
        <v>101</v>
      </c>
      <c r="D102" s="36" t="s">
        <v>45</v>
      </c>
      <c r="E102" s="36" t="s">
        <v>102</v>
      </c>
      <c r="F102" s="53">
        <v>41456</v>
      </c>
      <c r="G102" s="53">
        <v>41487</v>
      </c>
      <c r="H102" s="53">
        <v>41518</v>
      </c>
      <c r="I102" s="53">
        <v>41548</v>
      </c>
      <c r="J102" s="53">
        <v>41579</v>
      </c>
      <c r="K102" s="53">
        <v>41609</v>
      </c>
      <c r="L102" s="53">
        <v>41640</v>
      </c>
      <c r="M102" s="53">
        <v>41671</v>
      </c>
      <c r="N102" s="53">
        <v>41699</v>
      </c>
      <c r="O102" s="53">
        <v>41730</v>
      </c>
      <c r="P102" s="53">
        <v>41760</v>
      </c>
      <c r="Q102" s="53">
        <v>41791</v>
      </c>
      <c r="R102" s="71"/>
      <c r="S102" s="56"/>
      <c r="T102" s="56"/>
      <c r="U102" s="56"/>
      <c r="V102" s="56"/>
      <c r="W102" s="56"/>
      <c r="X102" s="56"/>
      <c r="Y102" s="56"/>
      <c r="Z102" s="56"/>
      <c r="AA102" s="56"/>
      <c r="AB102" s="56"/>
      <c r="AC102" s="56"/>
      <c r="AD102" s="56"/>
      <c r="AE102" s="56"/>
      <c r="AF102" s="56"/>
      <c r="AG102" s="56"/>
      <c r="AH102" s="56"/>
      <c r="AI102" s="56"/>
      <c r="AJ102" s="56"/>
      <c r="AK102" s="56"/>
      <c r="AL102" s="56"/>
    </row>
    <row r="103" spans="1:38" ht="14.25" customHeight="1">
      <c r="A103" s="36"/>
      <c r="B103" s="36"/>
      <c r="C103" s="36"/>
      <c r="D103" s="45"/>
      <c r="E103" s="71"/>
      <c r="F103" s="71"/>
      <c r="G103" s="71"/>
      <c r="H103" s="71"/>
      <c r="I103" s="71"/>
      <c r="J103" s="71"/>
      <c r="K103" s="71"/>
      <c r="L103" s="71"/>
      <c r="M103" s="71"/>
      <c r="N103" s="71"/>
      <c r="O103" s="71"/>
      <c r="P103" s="71"/>
      <c r="Q103" s="71"/>
      <c r="R103" s="54" t="s">
        <v>103</v>
      </c>
      <c r="S103" s="201" t="s">
        <v>336</v>
      </c>
      <c r="T103" s="56"/>
      <c r="U103" s="56"/>
      <c r="V103" s="56"/>
      <c r="W103" s="56"/>
      <c r="X103" s="56"/>
      <c r="Y103" s="56"/>
      <c r="Z103" s="56"/>
      <c r="AA103" s="56"/>
      <c r="AB103" s="56"/>
      <c r="AC103" s="56"/>
      <c r="AD103" s="56"/>
      <c r="AE103" s="56"/>
      <c r="AF103" s="56"/>
      <c r="AG103" s="56"/>
      <c r="AH103" s="56"/>
      <c r="AI103" s="56"/>
      <c r="AJ103" s="56"/>
      <c r="AK103" s="56"/>
      <c r="AL103" s="56"/>
    </row>
    <row r="104" spans="1:38" ht="14.25" customHeight="1">
      <c r="A104" s="16" t="s">
        <v>58</v>
      </c>
      <c r="B104" s="16" t="s">
        <v>107</v>
      </c>
      <c r="C104" s="16" t="s">
        <v>44</v>
      </c>
      <c r="D104" s="16" t="s">
        <v>46</v>
      </c>
      <c r="E104" s="16" t="s">
        <v>47</v>
      </c>
      <c r="F104" s="186">
        <v>7410373.1595889162</v>
      </c>
      <c r="G104" s="186">
        <v>7850476.4656415377</v>
      </c>
      <c r="H104" s="186">
        <v>8227637.0640847692</v>
      </c>
      <c r="I104" s="186">
        <v>9145016.7506108191</v>
      </c>
      <c r="J104" s="186">
        <v>9402188.5510709453</v>
      </c>
      <c r="K104" s="186">
        <v>5657148.4858589098</v>
      </c>
      <c r="L104" s="186">
        <v>5707330.1074812328</v>
      </c>
      <c r="M104" s="186">
        <v>5770755.1285519302</v>
      </c>
      <c r="N104" s="186">
        <v>6200943.6717096576</v>
      </c>
      <c r="O104" s="186">
        <v>5865501.3107279064</v>
      </c>
      <c r="P104" s="186">
        <v>6536462.6184871849</v>
      </c>
      <c r="Q104" s="186">
        <v>5470028.3066542372</v>
      </c>
      <c r="R104" s="58">
        <f>SUM(F104:Q104)</f>
        <v>83243861.62046805</v>
      </c>
    </row>
    <row r="105" spans="1:38" ht="14.25" customHeight="1">
      <c r="A105" s="16" t="s">
        <v>58</v>
      </c>
      <c r="B105" s="16" t="s">
        <v>107</v>
      </c>
      <c r="C105" s="16" t="s">
        <v>44</v>
      </c>
      <c r="D105" s="16" t="s">
        <v>48</v>
      </c>
      <c r="E105" s="16" t="s">
        <v>49</v>
      </c>
      <c r="F105" s="186">
        <v>3702858.0392258596</v>
      </c>
      <c r="G105" s="186">
        <v>3904628.4830790581</v>
      </c>
      <c r="H105" s="186">
        <v>4149212.1506632119</v>
      </c>
      <c r="I105" s="186">
        <v>4527914.3323927717</v>
      </c>
      <c r="J105" s="186">
        <v>4595025.8539676042</v>
      </c>
      <c r="K105" s="186">
        <v>2907880.0237676678</v>
      </c>
      <c r="L105" s="186">
        <v>2914530.9790495913</v>
      </c>
      <c r="M105" s="186">
        <v>2943321.4631723547</v>
      </c>
      <c r="N105" s="186">
        <v>3217660.1686767591</v>
      </c>
      <c r="O105" s="186">
        <v>2899192.9332085806</v>
      </c>
      <c r="P105" s="186">
        <v>3384855.1370801763</v>
      </c>
      <c r="Q105" s="186">
        <v>3064827.6737993462</v>
      </c>
      <c r="R105" s="58">
        <f t="shared" ref="R105:R112" si="7">SUM(F105:Q105)</f>
        <v>42211907.238082983</v>
      </c>
      <c r="S105" s="197"/>
    </row>
    <row r="106" spans="1:38" ht="14.25" customHeight="1">
      <c r="A106" s="16" t="s">
        <v>58</v>
      </c>
      <c r="B106" s="16" t="s">
        <v>107</v>
      </c>
      <c r="C106" s="16" t="s">
        <v>44</v>
      </c>
      <c r="D106" s="16" t="s">
        <v>48</v>
      </c>
      <c r="E106" s="16" t="s">
        <v>50</v>
      </c>
      <c r="F106" s="186">
        <v>3468791.8411386055</v>
      </c>
      <c r="G106" s="186">
        <v>3910167.3939146628</v>
      </c>
      <c r="H106" s="186">
        <v>4019733.9348969432</v>
      </c>
      <c r="I106" s="186">
        <v>4600898.1998925107</v>
      </c>
      <c r="J106" s="186">
        <v>4329191.466729641</v>
      </c>
      <c r="K106" s="186">
        <v>2886240.0374634834</v>
      </c>
      <c r="L106" s="186">
        <v>2856194.0087494198</v>
      </c>
      <c r="M106" s="186">
        <v>2807459.9604355572</v>
      </c>
      <c r="N106" s="186">
        <v>3086974.9961602269</v>
      </c>
      <c r="O106" s="186">
        <v>2875769.9609229802</v>
      </c>
      <c r="P106" s="186">
        <v>3196136.0591219249</v>
      </c>
      <c r="Q106" s="186">
        <v>2887114.142416215</v>
      </c>
      <c r="R106" s="58">
        <f t="shared" si="7"/>
        <v>40924672.001842171</v>
      </c>
      <c r="S106" s="197"/>
    </row>
    <row r="107" spans="1:38" ht="14.25" customHeight="1">
      <c r="A107" s="16" t="s">
        <v>58</v>
      </c>
      <c r="B107" s="16" t="s">
        <v>107</v>
      </c>
      <c r="C107" s="16" t="s">
        <v>44</v>
      </c>
      <c r="D107" s="16" t="s">
        <v>51</v>
      </c>
      <c r="E107" s="16" t="s">
        <v>52</v>
      </c>
      <c r="F107" s="186">
        <v>3052923.7543166089</v>
      </c>
      <c r="G107" s="186">
        <v>3161391.6213462814</v>
      </c>
      <c r="H107" s="186">
        <v>3394239.6040163897</v>
      </c>
      <c r="I107" s="186">
        <v>3628325.0596976532</v>
      </c>
      <c r="J107" s="186">
        <v>3679629.3126392504</v>
      </c>
      <c r="K107" s="186">
        <v>2294218.2121387715</v>
      </c>
      <c r="L107" s="186">
        <v>2316886.0728902649</v>
      </c>
      <c r="M107" s="186">
        <v>2510834.5242147222</v>
      </c>
      <c r="N107" s="186">
        <v>2522137.9682701197</v>
      </c>
      <c r="O107" s="186">
        <v>2294926.1936724759</v>
      </c>
      <c r="P107" s="186">
        <v>2796653.6813710229</v>
      </c>
      <c r="Q107" s="186">
        <v>2366747.1334291021</v>
      </c>
      <c r="R107" s="58">
        <f t="shared" si="7"/>
        <v>34018913.138002656</v>
      </c>
      <c r="S107" s="197"/>
    </row>
    <row r="108" spans="1:38" ht="14.25" customHeight="1">
      <c r="A108" s="16" t="s">
        <v>58</v>
      </c>
      <c r="B108" s="16" t="s">
        <v>107</v>
      </c>
      <c r="C108" s="16" t="s">
        <v>44</v>
      </c>
      <c r="D108" s="16" t="s">
        <v>51</v>
      </c>
      <c r="E108" s="16" t="s">
        <v>53</v>
      </c>
      <c r="F108" s="186">
        <v>1361006.372818087</v>
      </c>
      <c r="G108" s="186">
        <v>1540803.7527127052</v>
      </c>
      <c r="H108" s="186">
        <v>1533870.0330063524</v>
      </c>
      <c r="I108" s="186">
        <v>1922804.3883041467</v>
      </c>
      <c r="J108" s="186">
        <v>2090734.6259080649</v>
      </c>
      <c r="K108" s="186">
        <v>1138371.9567625313</v>
      </c>
      <c r="L108" s="186">
        <v>1154882.6847980625</v>
      </c>
      <c r="M108" s="186">
        <v>1184594.0853902879</v>
      </c>
      <c r="N108" s="186">
        <v>1236958.6391698015</v>
      </c>
      <c r="O108" s="186">
        <v>1218903.5397942397</v>
      </c>
      <c r="P108" s="186">
        <v>1371172.5088438424</v>
      </c>
      <c r="Q108" s="186">
        <v>1009696.4295774887</v>
      </c>
      <c r="R108" s="58">
        <f t="shared" si="7"/>
        <v>16763799.017085612</v>
      </c>
      <c r="S108" s="197"/>
    </row>
    <row r="109" spans="1:38" ht="14.25" customHeight="1">
      <c r="A109" s="16" t="s">
        <v>58</v>
      </c>
      <c r="B109" s="16" t="s">
        <v>107</v>
      </c>
      <c r="C109" s="16" t="s">
        <v>44</v>
      </c>
      <c r="D109" s="16" t="s">
        <v>51</v>
      </c>
      <c r="E109" s="16" t="s">
        <v>54</v>
      </c>
      <c r="F109" s="186">
        <v>1835965.7010541977</v>
      </c>
      <c r="G109" s="186">
        <v>1942345.7166101835</v>
      </c>
      <c r="H109" s="186">
        <v>1981073.1290546155</v>
      </c>
      <c r="I109" s="186">
        <v>2405565.5487894923</v>
      </c>
      <c r="J109" s="186">
        <v>2479091.8597774156</v>
      </c>
      <c r="K109" s="186">
        <v>1430799.7606643969</v>
      </c>
      <c r="L109" s="186">
        <v>1495407.3285604487</v>
      </c>
      <c r="M109" s="186">
        <v>1533455.5917086077</v>
      </c>
      <c r="N109" s="186">
        <v>1545239.8617180442</v>
      </c>
      <c r="O109" s="186">
        <v>1439198.6174970418</v>
      </c>
      <c r="P109" s="186">
        <v>1711047.3619238224</v>
      </c>
      <c r="Q109" s="186">
        <v>1513615.629663452</v>
      </c>
      <c r="R109" s="58">
        <f t="shared" si="7"/>
        <v>21312806.107021719</v>
      </c>
      <c r="S109" s="197"/>
    </row>
    <row r="110" spans="1:38" ht="14.25" customHeight="1">
      <c r="A110" s="16" t="s">
        <v>58</v>
      </c>
      <c r="B110" s="16" t="s">
        <v>107</v>
      </c>
      <c r="C110" s="16" t="s">
        <v>44</v>
      </c>
      <c r="D110" s="16" t="s">
        <v>51</v>
      </c>
      <c r="E110" s="16" t="s">
        <v>55</v>
      </c>
      <c r="F110" s="186">
        <v>889528.77961707977</v>
      </c>
      <c r="G110" s="186">
        <v>1005471.836342482</v>
      </c>
      <c r="H110" s="186">
        <v>1083448.5035306632</v>
      </c>
      <c r="I110" s="186">
        <v>1122929.4459370594</v>
      </c>
      <c r="J110" s="186">
        <v>1251059.0644439589</v>
      </c>
      <c r="K110" s="186">
        <v>732380.47840520821</v>
      </c>
      <c r="L110" s="186">
        <v>768259.97452681581</v>
      </c>
      <c r="M110" s="186">
        <v>790716.10373404226</v>
      </c>
      <c r="N110" s="186">
        <v>789211.5512203821</v>
      </c>
      <c r="O110" s="186">
        <v>749470.34376192885</v>
      </c>
      <c r="P110" s="186">
        <v>913113.51752314693</v>
      </c>
      <c r="Q110" s="186">
        <v>694347.64712096052</v>
      </c>
      <c r="R110" s="58">
        <f t="shared" si="7"/>
        <v>10789937.246163728</v>
      </c>
      <c r="S110" s="197"/>
      <c r="T110" s="17"/>
      <c r="U110" s="17"/>
      <c r="V110" s="17"/>
      <c r="W110" s="17"/>
      <c r="X110" s="17"/>
      <c r="Y110" s="17"/>
      <c r="Z110" s="17"/>
      <c r="AA110" s="17"/>
      <c r="AB110" s="17"/>
      <c r="AC110" s="17"/>
      <c r="AD110" s="17"/>
      <c r="AE110" s="17"/>
      <c r="AF110" s="17"/>
      <c r="AG110" s="17"/>
      <c r="AH110" s="17"/>
      <c r="AI110" s="17"/>
      <c r="AJ110" s="17"/>
      <c r="AK110" s="17"/>
      <c r="AL110" s="17"/>
    </row>
    <row r="111" spans="1:38" ht="14.25" customHeight="1">
      <c r="A111" s="16" t="s">
        <v>58</v>
      </c>
      <c r="B111" s="16" t="s">
        <v>107</v>
      </c>
      <c r="C111" s="16" t="s">
        <v>44</v>
      </c>
      <c r="D111" s="16" t="s">
        <v>56</v>
      </c>
      <c r="E111" s="16" t="s">
        <v>57</v>
      </c>
      <c r="F111" s="186">
        <v>7381010.2629159009</v>
      </c>
      <c r="G111" s="186">
        <v>8093487.2667298131</v>
      </c>
      <c r="H111" s="186">
        <v>8561111.533532355</v>
      </c>
      <c r="I111" s="186">
        <v>9219328.0467704758</v>
      </c>
      <c r="J111" s="186">
        <v>9509802.105490597</v>
      </c>
      <c r="K111" s="186">
        <v>5721642.2694704309</v>
      </c>
      <c r="L111" s="186">
        <v>6416899.919056599</v>
      </c>
      <c r="M111" s="186">
        <v>6181423.2810286945</v>
      </c>
      <c r="N111" s="186">
        <v>6357110.0722911693</v>
      </c>
      <c r="O111" s="186">
        <v>5766515.8290388407</v>
      </c>
      <c r="P111" s="186">
        <v>6570388.467438193</v>
      </c>
      <c r="Q111" s="186">
        <v>6124666.7004089812</v>
      </c>
      <c r="R111" s="58">
        <f t="shared" si="7"/>
        <v>85903385.754172057</v>
      </c>
      <c r="S111" s="197"/>
      <c r="T111" s="17"/>
      <c r="U111" s="17"/>
      <c r="V111" s="17"/>
      <c r="W111" s="17"/>
      <c r="X111" s="17"/>
      <c r="Y111" s="17"/>
      <c r="Z111" s="17"/>
      <c r="AA111" s="17"/>
      <c r="AB111" s="17"/>
      <c r="AC111" s="17"/>
      <c r="AD111" s="17"/>
      <c r="AE111" s="17"/>
      <c r="AF111" s="17"/>
      <c r="AG111" s="17"/>
      <c r="AH111" s="17"/>
      <c r="AI111" s="17"/>
      <c r="AJ111" s="17"/>
      <c r="AK111" s="17"/>
      <c r="AL111" s="17"/>
    </row>
    <row r="112" spans="1:38" ht="14.25" customHeight="1">
      <c r="A112" s="16" t="s">
        <v>62</v>
      </c>
      <c r="B112" s="41" t="s">
        <v>107</v>
      </c>
      <c r="C112" s="16"/>
      <c r="D112" s="16"/>
      <c r="E112" s="16"/>
      <c r="F112" s="182">
        <v>618144.28100000008</v>
      </c>
      <c r="G112" s="182">
        <v>613383.69699999993</v>
      </c>
      <c r="H112" s="182">
        <v>599545.58499999996</v>
      </c>
      <c r="I112" s="182">
        <v>673670.93499999994</v>
      </c>
      <c r="J112" s="182">
        <v>561239.97600000002</v>
      </c>
      <c r="K112" s="182">
        <v>565838.57960000006</v>
      </c>
      <c r="L112" s="182">
        <v>654264.48499999987</v>
      </c>
      <c r="M112" s="182">
        <v>671901.48800000001</v>
      </c>
      <c r="N112" s="182">
        <v>670868.89900000009</v>
      </c>
      <c r="O112" s="182">
        <v>631489.16600000008</v>
      </c>
      <c r="P112" s="182">
        <v>582879.49800000002</v>
      </c>
      <c r="Q112" s="182">
        <v>550809.05099999998</v>
      </c>
      <c r="R112" s="58">
        <f t="shared" si="7"/>
        <v>7394035.6405999996</v>
      </c>
      <c r="S112" s="197"/>
      <c r="T112" s="17"/>
      <c r="U112" s="17"/>
      <c r="V112" s="17"/>
      <c r="W112" s="17"/>
      <c r="X112" s="17"/>
      <c r="Y112" s="17"/>
      <c r="Z112" s="17"/>
      <c r="AA112" s="17"/>
      <c r="AB112" s="17"/>
      <c r="AC112" s="17"/>
      <c r="AD112" s="17"/>
      <c r="AE112" s="17"/>
      <c r="AF112" s="17"/>
      <c r="AG112" s="17"/>
      <c r="AH112" s="17"/>
      <c r="AI112" s="17"/>
      <c r="AJ112" s="17"/>
      <c r="AK112" s="17"/>
      <c r="AL112" s="17"/>
    </row>
    <row r="113" spans="1:38" ht="14.25" customHeight="1">
      <c r="A113" s="60"/>
      <c r="B113" s="61"/>
      <c r="C113" s="62"/>
      <c r="D113" s="282" t="s">
        <v>111</v>
      </c>
      <c r="E113" s="283"/>
      <c r="F113" s="67" cm="1">
        <f t="array" ref="F113">SUM(F104:F111/F112)</f>
        <v>47.080364253463429</v>
      </c>
      <c r="G113" s="67" cm="1">
        <f t="array" ref="G113">SUM(G104:G111/G112)</f>
        <v>51.205750478850319</v>
      </c>
      <c r="H113" s="67" cm="1">
        <f t="array" ref="H113">SUM(H104:H111/H112)</f>
        <v>54.958833451813845</v>
      </c>
      <c r="I113" s="67" cm="1">
        <f t="array" ref="I113">SUM(I104:I111/I112)</f>
        <v>54.288792750714308</v>
      </c>
      <c r="J113" s="67" cm="1">
        <f t="array" ref="J113">SUM(J104:J111/J112)</f>
        <v>66.525415930150132</v>
      </c>
      <c r="K113" s="67" cm="1">
        <f t="array" ref="K113">SUM(K104:K111/K112)</f>
        <v>40.238827901460745</v>
      </c>
      <c r="L113" s="67" cm="1">
        <f t="array" ref="L113">SUM(L104:L111/L112)</f>
        <v>36.117490123451283</v>
      </c>
      <c r="M113" s="67" cm="1">
        <f t="array" ref="M113">SUM(M104:M111/M112)</f>
        <v>35.3066045572386</v>
      </c>
      <c r="N113" s="67" cm="1">
        <f t="array" ref="N113">SUM(N104:N111/N112)</f>
        <v>37.199871638730052</v>
      </c>
      <c r="O113" s="67" cm="1">
        <f t="array" ref="O113">SUM(O104:O111/O112)</f>
        <v>36.595210136390513</v>
      </c>
      <c r="P113" s="67" cm="1">
        <f t="array" ref="P113">SUM(P104:P111/P112)</f>
        <v>45.429337354715656</v>
      </c>
      <c r="Q113" s="67" cm="1">
        <f t="array" ref="Q113">SUM(Q104:Q111/Q112)</f>
        <v>41.994668789619766</v>
      </c>
      <c r="R113" s="67">
        <f>SUM(F113:Q113)</f>
        <v>546.94116736659862</v>
      </c>
      <c r="S113" s="197"/>
    </row>
    <row r="114" spans="1:38" ht="14.25" customHeight="1">
      <c r="E114" s="17"/>
      <c r="F114" s="7"/>
      <c r="G114" s="7"/>
      <c r="H114" s="7"/>
      <c r="I114" s="7"/>
      <c r="J114" s="7"/>
      <c r="K114" s="7"/>
      <c r="L114" s="7"/>
      <c r="M114" s="7"/>
      <c r="N114" s="7"/>
      <c r="O114" s="7"/>
      <c r="P114" s="7"/>
      <c r="Q114" s="7"/>
      <c r="R114" s="7"/>
    </row>
    <row r="115" spans="1:38" ht="14.25" customHeight="1">
      <c r="A115" s="36" t="s">
        <v>2</v>
      </c>
      <c r="B115" s="36" t="s">
        <v>6</v>
      </c>
      <c r="C115" s="36" t="s">
        <v>101</v>
      </c>
      <c r="D115" s="36" t="s">
        <v>45</v>
      </c>
      <c r="E115" s="36" t="s">
        <v>102</v>
      </c>
      <c r="F115" s="53">
        <v>41456</v>
      </c>
      <c r="G115" s="53">
        <v>41487</v>
      </c>
      <c r="H115" s="53">
        <v>41518</v>
      </c>
      <c r="I115" s="53">
        <v>41548</v>
      </c>
      <c r="J115" s="53">
        <v>41579</v>
      </c>
      <c r="K115" s="53">
        <v>41609</v>
      </c>
      <c r="L115" s="53">
        <v>41640</v>
      </c>
      <c r="M115" s="53">
        <v>41671</v>
      </c>
      <c r="N115" s="53">
        <v>41699</v>
      </c>
      <c r="O115" s="53">
        <v>41730</v>
      </c>
      <c r="P115" s="53">
        <v>41760</v>
      </c>
      <c r="Q115" s="53">
        <v>41791</v>
      </c>
      <c r="R115" s="71"/>
    </row>
    <row r="116" spans="1:38" ht="14.25" customHeight="1">
      <c r="A116" s="36"/>
      <c r="B116" s="36"/>
      <c r="C116" s="36"/>
      <c r="D116" s="45"/>
      <c r="E116" s="71"/>
      <c r="F116" s="71"/>
      <c r="G116" s="71"/>
      <c r="H116" s="71"/>
      <c r="I116" s="71"/>
      <c r="J116" s="71"/>
      <c r="K116" s="71"/>
      <c r="L116" s="71"/>
      <c r="M116" s="71"/>
      <c r="N116" s="71"/>
      <c r="O116" s="71"/>
      <c r="P116" s="71"/>
      <c r="Q116" s="71"/>
      <c r="R116" s="54" t="s">
        <v>103</v>
      </c>
      <c r="S116" s="202" t="s">
        <v>336</v>
      </c>
    </row>
    <row r="117" spans="1:38" ht="14.25" customHeight="1">
      <c r="A117" s="16" t="s">
        <v>58</v>
      </c>
      <c r="B117" s="16" t="s">
        <v>34</v>
      </c>
      <c r="C117" s="16" t="s">
        <v>44</v>
      </c>
      <c r="D117" s="16" t="s">
        <v>46</v>
      </c>
      <c r="E117" s="16" t="s">
        <v>47</v>
      </c>
      <c r="F117" s="186">
        <v>859050.95871603675</v>
      </c>
      <c r="G117" s="186">
        <v>1256568.663764968</v>
      </c>
      <c r="H117" s="186">
        <v>945239.11169929046</v>
      </c>
      <c r="I117" s="186">
        <v>897002.08738166792</v>
      </c>
      <c r="J117" s="186">
        <v>983029.73485591868</v>
      </c>
      <c r="K117" s="186">
        <v>938538.15127751243</v>
      </c>
      <c r="L117" s="186">
        <v>1120011.9018488396</v>
      </c>
      <c r="M117" s="186">
        <v>908869.29775302368</v>
      </c>
      <c r="N117" s="186">
        <v>962926.50469158008</v>
      </c>
      <c r="O117" s="186">
        <v>972833.26691238175</v>
      </c>
      <c r="P117" s="186">
        <v>1071765.8371174217</v>
      </c>
      <c r="Q117" s="186">
        <v>1137792.8543239292</v>
      </c>
      <c r="R117" s="58">
        <f>SUM(F117:Q117)</f>
        <v>12053628.370342571</v>
      </c>
    </row>
    <row r="118" spans="1:38" ht="14.25" customHeight="1">
      <c r="A118" s="16" t="s">
        <v>58</v>
      </c>
      <c r="B118" s="16" t="s">
        <v>34</v>
      </c>
      <c r="C118" s="16" t="s">
        <v>44</v>
      </c>
      <c r="D118" s="16" t="s">
        <v>48</v>
      </c>
      <c r="E118" s="16" t="s">
        <v>49</v>
      </c>
      <c r="F118" s="186">
        <v>411478.37181662378</v>
      </c>
      <c r="G118" s="186">
        <v>558286.81851324998</v>
      </c>
      <c r="H118" s="186">
        <v>449699.38278299873</v>
      </c>
      <c r="I118" s="186">
        <v>427182.91524</v>
      </c>
      <c r="J118" s="186">
        <v>415259.38098750002</v>
      </c>
      <c r="K118" s="186">
        <v>427041.03370000009</v>
      </c>
      <c r="L118" s="186">
        <v>536309.89158199995</v>
      </c>
      <c r="M118" s="186">
        <v>414358.37553974998</v>
      </c>
      <c r="N118" s="186">
        <v>484912.71240800002</v>
      </c>
      <c r="O118" s="186">
        <v>419935.11569100001</v>
      </c>
      <c r="P118" s="186">
        <v>448216.05637499999</v>
      </c>
      <c r="Q118" s="186">
        <v>532127.64313450002</v>
      </c>
      <c r="R118" s="58">
        <f t="shared" ref="R118:R126" si="8">SUM(F118:Q118)</f>
        <v>5524807.6977706216</v>
      </c>
      <c r="S118" s="197"/>
    </row>
    <row r="119" spans="1:38" ht="14.25" customHeight="1">
      <c r="A119" s="16" t="s">
        <v>58</v>
      </c>
      <c r="B119" s="16" t="s">
        <v>34</v>
      </c>
      <c r="C119" s="16" t="s">
        <v>44</v>
      </c>
      <c r="D119" s="16" t="s">
        <v>48</v>
      </c>
      <c r="E119" s="16" t="s">
        <v>50</v>
      </c>
      <c r="F119" s="186">
        <v>610297.37310056051</v>
      </c>
      <c r="G119" s="186">
        <v>908795.20773656247</v>
      </c>
      <c r="H119" s="186">
        <v>711025.90062299802</v>
      </c>
      <c r="I119" s="186">
        <v>699813.46326262481</v>
      </c>
      <c r="J119" s="186">
        <v>619174.29107624991</v>
      </c>
      <c r="K119" s="186">
        <v>641582.36576999992</v>
      </c>
      <c r="L119" s="186">
        <v>740585.34395999974</v>
      </c>
      <c r="M119" s="186">
        <v>665533.05688012496</v>
      </c>
      <c r="N119" s="186">
        <v>608946.05938500003</v>
      </c>
      <c r="O119" s="186">
        <v>706548.92858549999</v>
      </c>
      <c r="P119" s="186">
        <v>684073.99396875</v>
      </c>
      <c r="Q119" s="186">
        <v>795822.70165668742</v>
      </c>
      <c r="R119" s="58">
        <f t="shared" si="8"/>
        <v>8392198.6860050578</v>
      </c>
      <c r="S119" s="197"/>
    </row>
    <row r="120" spans="1:38" ht="14.25" customHeight="1">
      <c r="A120" s="16" t="s">
        <v>58</v>
      </c>
      <c r="B120" s="16" t="s">
        <v>34</v>
      </c>
      <c r="C120" s="16" t="s">
        <v>44</v>
      </c>
      <c r="D120" s="16" t="s">
        <v>51</v>
      </c>
      <c r="E120" s="16" t="s">
        <v>52</v>
      </c>
      <c r="F120" s="186">
        <v>334574.56978850893</v>
      </c>
      <c r="G120" s="186">
        <v>492735.34629342239</v>
      </c>
      <c r="H120" s="186">
        <v>423886.13007635879</v>
      </c>
      <c r="I120" s="186">
        <v>370340.02732499992</v>
      </c>
      <c r="J120" s="186">
        <v>388537.72727419995</v>
      </c>
      <c r="K120" s="186">
        <v>338577.18673479994</v>
      </c>
      <c r="L120" s="186">
        <v>466373.20086803986</v>
      </c>
      <c r="M120" s="186">
        <v>388574.67707873997</v>
      </c>
      <c r="N120" s="186">
        <v>356192.71368815994</v>
      </c>
      <c r="O120" s="186">
        <v>381723.53905412991</v>
      </c>
      <c r="P120" s="186">
        <v>429911.03490812494</v>
      </c>
      <c r="Q120" s="186">
        <v>476034.24514096242</v>
      </c>
      <c r="R120" s="58">
        <f t="shared" si="8"/>
        <v>4847460.3982304465</v>
      </c>
      <c r="S120" s="197"/>
    </row>
    <row r="121" spans="1:38" ht="14.25" customHeight="1">
      <c r="A121" s="16" t="s">
        <v>58</v>
      </c>
      <c r="B121" s="16" t="s">
        <v>34</v>
      </c>
      <c r="C121" s="16" t="s">
        <v>44</v>
      </c>
      <c r="D121" s="16" t="s">
        <v>51</v>
      </c>
      <c r="E121" s="16" t="s">
        <v>53</v>
      </c>
      <c r="F121" s="186">
        <v>221632.12385716435</v>
      </c>
      <c r="G121" s="186">
        <v>298721.115169695</v>
      </c>
      <c r="H121" s="186">
        <v>263980.61528681178</v>
      </c>
      <c r="I121" s="186">
        <v>219795.94496150999</v>
      </c>
      <c r="J121" s="186">
        <v>258222.34619527502</v>
      </c>
      <c r="K121" s="186">
        <v>230372.47477350003</v>
      </c>
      <c r="L121" s="186">
        <v>269842.36896287993</v>
      </c>
      <c r="M121" s="186">
        <v>229486.43250580502</v>
      </c>
      <c r="N121" s="186">
        <v>247771.36577484003</v>
      </c>
      <c r="O121" s="186">
        <v>247653.76578579002</v>
      </c>
      <c r="P121" s="186">
        <v>257537.95336406256</v>
      </c>
      <c r="Q121" s="186">
        <v>273028.52946296253</v>
      </c>
      <c r="R121" s="58">
        <f t="shared" si="8"/>
        <v>3018045.0361002963</v>
      </c>
      <c r="S121" s="197"/>
    </row>
    <row r="122" spans="1:38" ht="14.25" customHeight="1">
      <c r="A122" s="16" t="s">
        <v>58</v>
      </c>
      <c r="B122" s="16" t="s">
        <v>34</v>
      </c>
      <c r="C122" s="16" t="s">
        <v>44</v>
      </c>
      <c r="D122" s="16" t="s">
        <v>51</v>
      </c>
      <c r="E122" s="16" t="s">
        <v>54</v>
      </c>
      <c r="F122" s="186">
        <v>270317.51001272164</v>
      </c>
      <c r="G122" s="186">
        <v>345609.90627034125</v>
      </c>
      <c r="H122" s="186">
        <v>281982.65504614048</v>
      </c>
      <c r="I122" s="186">
        <v>262525.43281191739</v>
      </c>
      <c r="J122" s="186">
        <v>264530.39711157506</v>
      </c>
      <c r="K122" s="186">
        <v>252866.98882554998</v>
      </c>
      <c r="L122" s="186">
        <v>306190.89609723992</v>
      </c>
      <c r="M122" s="186">
        <v>271830.070734885</v>
      </c>
      <c r="N122" s="186">
        <v>271101.39427444007</v>
      </c>
      <c r="O122" s="186">
        <v>274351.7614925587</v>
      </c>
      <c r="P122" s="186">
        <v>294826.72073953127</v>
      </c>
      <c r="Q122" s="186">
        <v>340841.04228242871</v>
      </c>
      <c r="R122" s="58">
        <f t="shared" si="8"/>
        <v>3436974.7756993296</v>
      </c>
      <c r="S122" s="197"/>
    </row>
    <row r="123" spans="1:38" ht="14.25" customHeight="1">
      <c r="A123" s="16" t="s">
        <v>58</v>
      </c>
      <c r="B123" s="16" t="s">
        <v>34</v>
      </c>
      <c r="C123" s="16" t="s">
        <v>44</v>
      </c>
      <c r="D123" s="16" t="s">
        <v>51</v>
      </c>
      <c r="E123" s="16" t="s">
        <v>55</v>
      </c>
      <c r="F123" s="186">
        <v>186895.31347357444</v>
      </c>
      <c r="G123" s="186">
        <v>232460.33937309752</v>
      </c>
      <c r="H123" s="186">
        <v>196800.64514333947</v>
      </c>
      <c r="I123" s="186">
        <v>175238.87213904748</v>
      </c>
      <c r="J123" s="186">
        <v>184271.68199002498</v>
      </c>
      <c r="K123" s="186">
        <v>182465.61649890002</v>
      </c>
      <c r="L123" s="186">
        <v>235865.21106119995</v>
      </c>
      <c r="M123" s="186">
        <v>184781.07299609997</v>
      </c>
      <c r="N123" s="186">
        <v>187904.12488512002</v>
      </c>
      <c r="O123" s="186">
        <v>191788.36157754</v>
      </c>
      <c r="P123" s="186">
        <v>189293.90636625001</v>
      </c>
      <c r="Q123" s="186">
        <v>230880.88355771248</v>
      </c>
      <c r="R123" s="58">
        <f t="shared" si="8"/>
        <v>2378646.0290619065</v>
      </c>
      <c r="S123" s="197"/>
    </row>
    <row r="124" spans="1:38" ht="14.25" customHeight="1">
      <c r="A124" s="16" t="s">
        <v>58</v>
      </c>
      <c r="B124" s="16" t="s">
        <v>34</v>
      </c>
      <c r="C124" s="16" t="s">
        <v>44</v>
      </c>
      <c r="D124" s="16" t="s">
        <v>56</v>
      </c>
      <c r="E124" s="16" t="s">
        <v>57</v>
      </c>
      <c r="F124" s="186">
        <v>1207341.5441326213</v>
      </c>
      <c r="G124" s="186">
        <v>1627559.0630120938</v>
      </c>
      <c r="H124" s="186">
        <v>1247278.3501437153</v>
      </c>
      <c r="I124" s="186">
        <v>1189437.4296213749</v>
      </c>
      <c r="J124" s="186">
        <v>1196568.3584903125</v>
      </c>
      <c r="K124" s="186">
        <v>1176117.3688343752</v>
      </c>
      <c r="L124" s="186">
        <v>1565368.1883344997</v>
      </c>
      <c r="M124" s="186">
        <v>1227442.7809998749</v>
      </c>
      <c r="N124" s="186">
        <v>1290433.7858775002</v>
      </c>
      <c r="O124" s="186">
        <v>1298308.3953839999</v>
      </c>
      <c r="P124" s="186">
        <v>1344373.5269335939</v>
      </c>
      <c r="Q124" s="186">
        <v>1507227.5892764062</v>
      </c>
      <c r="R124" s="58">
        <f t="shared" si="8"/>
        <v>15877456.381040368</v>
      </c>
      <c r="S124" s="197"/>
    </row>
    <row r="125" spans="1:38" ht="14.25" customHeight="1" thickBot="1">
      <c r="A125" s="16" t="s">
        <v>62</v>
      </c>
      <c r="B125" s="16" t="s">
        <v>34</v>
      </c>
      <c r="C125" s="16"/>
      <c r="D125" s="16"/>
      <c r="E125" s="16"/>
      <c r="F125" s="182">
        <v>171933.291</v>
      </c>
      <c r="G125" s="182">
        <v>185443.943</v>
      </c>
      <c r="H125" s="182">
        <v>186773.65699999998</v>
      </c>
      <c r="I125" s="182">
        <v>190541.09299999999</v>
      </c>
      <c r="J125" s="182">
        <v>95096.062000000005</v>
      </c>
      <c r="K125" s="182">
        <v>184306.853</v>
      </c>
      <c r="L125" s="182">
        <v>181901.43900000001</v>
      </c>
      <c r="M125" s="182">
        <v>149586.76500000001</v>
      </c>
      <c r="N125" s="182">
        <v>181403.67599999998</v>
      </c>
      <c r="O125" s="182">
        <v>171057.864</v>
      </c>
      <c r="P125" s="182">
        <v>165286.99900000001</v>
      </c>
      <c r="Q125" s="182">
        <v>149508.717</v>
      </c>
      <c r="R125" s="58">
        <f t="shared" si="8"/>
        <v>2012840.3590000002</v>
      </c>
      <c r="S125" s="197"/>
    </row>
    <row r="126" spans="1:38" ht="14.25" customHeight="1" thickTop="1" thickBot="1">
      <c r="A126" s="60"/>
      <c r="B126" s="61" t="s">
        <v>34</v>
      </c>
      <c r="C126" s="62"/>
      <c r="D126" s="282" t="s">
        <v>111</v>
      </c>
      <c r="E126" s="283"/>
      <c r="F126" s="67" cm="1">
        <f t="array" ref="F126">SUM(F117:F124/F125)</f>
        <v>23.855692757592898</v>
      </c>
      <c r="G126" s="67" cm="1">
        <f t="array" ref="G126">SUM(G117:G124/G125)</f>
        <v>30.848871996501018</v>
      </c>
      <c r="H126" s="67" cm="1">
        <f t="array" ref="H126">SUM(H117:H124/H125)</f>
        <v>24.199840937962968</v>
      </c>
      <c r="I126" s="67" cm="1">
        <f t="array" ref="I126">SUM(I117:I124/I125)</f>
        <v>22.259430267586122</v>
      </c>
      <c r="J126" s="67" cm="1">
        <f t="array" ref="J126">SUM(J117:J124/J125)</f>
        <v>45.318321572359707</v>
      </c>
      <c r="K126" s="67" cm="1">
        <f t="array" ref="K126">SUM(K117:K124/K125)</f>
        <v>22.720594043318819</v>
      </c>
      <c r="L126" s="67" cm="1">
        <f t="array" ref="L126">SUM(L117:L124/L125)</f>
        <v>28.809816082404375</v>
      </c>
      <c r="M126" s="67" cm="1">
        <f t="array" ref="M126">SUM(M117:M124/M125)</f>
        <v>28.684862357229953</v>
      </c>
      <c r="N126" s="67" cm="1">
        <f t="array" ref="N126">SUM(N117:N124/N125)</f>
        <v>24.311462469948189</v>
      </c>
      <c r="O126" s="67" cm="1">
        <f t="array" ref="O126">SUM(O117:O124/O125)</f>
        <v>26.266802527610778</v>
      </c>
      <c r="P126" s="67" cm="1">
        <f t="array" ref="P126">SUM(P117:P124/P125)</f>
        <v>28.556384097534099</v>
      </c>
      <c r="Q126" s="67" cm="1">
        <f t="array" ref="Q126">SUM(Q117:Q124/Q125)</f>
        <v>35.407671171678828</v>
      </c>
      <c r="R126" s="58">
        <f t="shared" si="8"/>
        <v>341.23975028172771</v>
      </c>
      <c r="S126" s="197"/>
      <c r="U126" s="58">
        <v>341.23975028172771</v>
      </c>
    </row>
    <row r="127" spans="1:38" ht="14.25" customHeight="1" thickTop="1">
      <c r="E127" s="17"/>
      <c r="F127" s="7"/>
      <c r="G127" s="7"/>
      <c r="H127" s="7"/>
      <c r="I127" s="7"/>
      <c r="J127" s="7"/>
      <c r="K127" s="7"/>
      <c r="L127" s="7"/>
      <c r="M127" s="7"/>
      <c r="N127" s="7"/>
      <c r="O127" s="7"/>
      <c r="P127" s="7"/>
      <c r="Q127" s="7"/>
      <c r="R127" s="7"/>
      <c r="S127" s="197"/>
      <c r="U127" s="58">
        <v>708.06185269088564</v>
      </c>
    </row>
    <row r="128" spans="1:38" ht="14.25" customHeight="1">
      <c r="A128" s="36" t="s">
        <v>2</v>
      </c>
      <c r="B128" s="36" t="s">
        <v>6</v>
      </c>
      <c r="C128" s="36" t="s">
        <v>101</v>
      </c>
      <c r="D128" s="36" t="s">
        <v>45</v>
      </c>
      <c r="E128" s="36" t="s">
        <v>102</v>
      </c>
      <c r="F128" s="53">
        <v>41456</v>
      </c>
      <c r="G128" s="53">
        <v>41487</v>
      </c>
      <c r="H128" s="53">
        <v>41518</v>
      </c>
      <c r="I128" s="53">
        <v>41548</v>
      </c>
      <c r="J128" s="53">
        <v>41579</v>
      </c>
      <c r="K128" s="53">
        <v>41609</v>
      </c>
      <c r="L128" s="53">
        <v>41640</v>
      </c>
      <c r="M128" s="53">
        <v>41671</v>
      </c>
      <c r="N128" s="53">
        <v>41699</v>
      </c>
      <c r="O128" s="53">
        <v>41730</v>
      </c>
      <c r="P128" s="53">
        <v>41760</v>
      </c>
      <c r="Q128" s="53">
        <v>41791</v>
      </c>
      <c r="R128" s="71"/>
      <c r="S128" s="197"/>
      <c r="T128" s="17"/>
      <c r="U128" s="58">
        <v>531.58361255084799</v>
      </c>
      <c r="V128" s="17"/>
      <c r="W128" s="17"/>
      <c r="X128" s="17"/>
      <c r="Y128" s="17"/>
      <c r="Z128" s="17"/>
      <c r="AA128" s="17"/>
      <c r="AB128" s="17"/>
      <c r="AC128" s="17"/>
      <c r="AD128" s="17"/>
      <c r="AE128" s="17"/>
      <c r="AF128" s="17"/>
      <c r="AG128" s="17"/>
      <c r="AH128" s="17"/>
      <c r="AI128" s="17"/>
      <c r="AJ128" s="17"/>
      <c r="AK128" s="17"/>
      <c r="AL128" s="17"/>
    </row>
    <row r="129" spans="1:38" ht="14.25" customHeight="1">
      <c r="A129" s="36"/>
      <c r="B129" s="36"/>
      <c r="C129" s="36"/>
      <c r="D129" s="45"/>
      <c r="E129" s="71"/>
      <c r="F129" s="71"/>
      <c r="G129" s="71"/>
      <c r="H129" s="71"/>
      <c r="I129" s="71"/>
      <c r="J129" s="71"/>
      <c r="K129" s="71"/>
      <c r="L129" s="71"/>
      <c r="M129" s="71"/>
      <c r="N129" s="71"/>
      <c r="O129" s="71"/>
      <c r="P129" s="71"/>
      <c r="Q129" s="71"/>
      <c r="R129" s="54" t="s">
        <v>103</v>
      </c>
      <c r="S129" s="197"/>
      <c r="T129" s="17"/>
      <c r="U129" s="17"/>
      <c r="V129" s="17"/>
      <c r="W129" s="17"/>
      <c r="X129" s="17"/>
      <c r="Y129" s="17"/>
      <c r="Z129" s="17"/>
      <c r="AA129" s="17"/>
      <c r="AB129" s="17"/>
      <c r="AC129" s="17"/>
      <c r="AD129" s="17"/>
      <c r="AE129" s="17"/>
      <c r="AF129" s="17"/>
      <c r="AG129" s="17"/>
      <c r="AH129" s="17"/>
      <c r="AI129" s="17"/>
      <c r="AJ129" s="17"/>
      <c r="AK129" s="17"/>
      <c r="AL129" s="17"/>
    </row>
    <row r="130" spans="1:38" ht="14.25" customHeight="1">
      <c r="A130" s="16" t="s">
        <v>58</v>
      </c>
      <c r="B130" s="16" t="s">
        <v>42</v>
      </c>
      <c r="C130" s="16" t="s">
        <v>44</v>
      </c>
      <c r="D130" s="16" t="s">
        <v>46</v>
      </c>
      <c r="E130" s="16" t="s">
        <v>47</v>
      </c>
      <c r="F130" s="186">
        <v>4118100.0493550403</v>
      </c>
      <c r="G130" s="186">
        <v>4507082.5661568008</v>
      </c>
      <c r="H130" s="186">
        <v>4703409.2060524803</v>
      </c>
      <c r="I130" s="186">
        <v>6020479.2997298883</v>
      </c>
      <c r="J130" s="186">
        <v>6461172.5917462073</v>
      </c>
      <c r="K130" s="186">
        <v>3399470.2212770889</v>
      </c>
      <c r="L130" s="186">
        <v>3168116.576105712</v>
      </c>
      <c r="M130" s="186">
        <v>3601517.3685167041</v>
      </c>
      <c r="N130" s="186">
        <v>3449559.2207462396</v>
      </c>
      <c r="O130" s="186">
        <v>3875884.2425812325</v>
      </c>
      <c r="P130" s="186">
        <v>4224276.0222364804</v>
      </c>
      <c r="Q130" s="186">
        <v>2229175.6542357123</v>
      </c>
      <c r="R130" s="58">
        <f>SUM(F130:Q130)</f>
        <v>49758243.018739596</v>
      </c>
      <c r="S130" s="197"/>
      <c r="T130" s="17"/>
      <c r="U130" s="17"/>
      <c r="V130" s="17"/>
      <c r="W130" s="17"/>
      <c r="X130" s="17"/>
      <c r="Y130" s="17"/>
      <c r="Z130" s="17"/>
      <c r="AA130" s="17"/>
      <c r="AB130" s="17"/>
      <c r="AC130" s="17"/>
      <c r="AD130" s="17"/>
      <c r="AE130" s="17"/>
      <c r="AF130" s="17"/>
      <c r="AG130" s="17"/>
      <c r="AH130" s="17"/>
      <c r="AI130" s="17"/>
      <c r="AJ130" s="17"/>
      <c r="AK130" s="17"/>
      <c r="AL130" s="17"/>
    </row>
    <row r="131" spans="1:38" ht="14.25" customHeight="1">
      <c r="A131" s="16" t="s">
        <v>58</v>
      </c>
      <c r="B131" s="16" t="s">
        <v>42</v>
      </c>
      <c r="C131" s="16" t="s">
        <v>44</v>
      </c>
      <c r="D131" s="16" t="s">
        <v>48</v>
      </c>
      <c r="E131" s="16" t="s">
        <v>49</v>
      </c>
      <c r="F131" s="186">
        <v>1958496.2303689439</v>
      </c>
      <c r="G131" s="186">
        <v>2195052.7782959999</v>
      </c>
      <c r="H131" s="186">
        <v>2264552.5099384319</v>
      </c>
      <c r="I131" s="186">
        <v>2839505.8993002246</v>
      </c>
      <c r="J131" s="186">
        <v>3159420.5430006236</v>
      </c>
      <c r="K131" s="186">
        <v>1724509.5598100165</v>
      </c>
      <c r="L131" s="186">
        <v>1542913.9169346001</v>
      </c>
      <c r="M131" s="186">
        <v>1820402.6309305201</v>
      </c>
      <c r="N131" s="186">
        <v>1771550.3477915039</v>
      </c>
      <c r="O131" s="186">
        <v>1908978.5663007363</v>
      </c>
      <c r="P131" s="186">
        <v>2224548.7175923204</v>
      </c>
      <c r="Q131" s="186">
        <v>1199138.0695781759</v>
      </c>
      <c r="R131" s="58">
        <f t="shared" ref="R131:R139" si="9">SUM(F131:Q131)</f>
        <v>24609069.769842096</v>
      </c>
      <c r="S131" s="197"/>
      <c r="T131" s="17"/>
      <c r="U131" s="17"/>
      <c r="V131" s="17"/>
      <c r="W131" s="17"/>
      <c r="X131" s="17"/>
      <c r="Y131" s="17"/>
      <c r="Z131" s="17"/>
      <c r="AA131" s="17"/>
      <c r="AB131" s="17"/>
      <c r="AC131" s="17"/>
      <c r="AD131" s="17"/>
      <c r="AE131" s="17"/>
      <c r="AF131" s="17"/>
      <c r="AG131" s="17"/>
      <c r="AH131" s="17"/>
      <c r="AI131" s="17"/>
      <c r="AJ131" s="17"/>
      <c r="AK131" s="17"/>
      <c r="AL131" s="17"/>
    </row>
    <row r="132" spans="1:38" ht="14.25" customHeight="1">
      <c r="A132" s="16" t="s">
        <v>58</v>
      </c>
      <c r="B132" s="16" t="s">
        <v>42</v>
      </c>
      <c r="C132" s="16" t="s">
        <v>44</v>
      </c>
      <c r="D132" s="16" t="s">
        <v>48</v>
      </c>
      <c r="E132" s="16" t="s">
        <v>50</v>
      </c>
      <c r="F132" s="186">
        <v>1652868.9853267202</v>
      </c>
      <c r="G132" s="186">
        <v>1940369.6316480001</v>
      </c>
      <c r="H132" s="186">
        <v>2031601.7410147204</v>
      </c>
      <c r="I132" s="186">
        <v>2784735.3475135607</v>
      </c>
      <c r="J132" s="186">
        <v>2777158.7847141596</v>
      </c>
      <c r="K132" s="186">
        <v>1505235.4723879206</v>
      </c>
      <c r="L132" s="186">
        <v>1375663.6681960202</v>
      </c>
      <c r="M132" s="186">
        <v>1475521.04291592</v>
      </c>
      <c r="N132" s="186">
        <v>1513094.2096040398</v>
      </c>
      <c r="O132" s="186">
        <v>1628187.8009364803</v>
      </c>
      <c r="P132" s="186">
        <v>1857077.4607560001</v>
      </c>
      <c r="Q132" s="186">
        <v>981974.46025223995</v>
      </c>
      <c r="R132" s="58">
        <f t="shared" si="9"/>
        <v>21523488.605265781</v>
      </c>
      <c r="S132" s="197"/>
      <c r="T132" s="17"/>
      <c r="U132" s="17"/>
      <c r="V132" s="17"/>
      <c r="W132" s="17"/>
      <c r="X132" s="17"/>
      <c r="Y132" s="17"/>
      <c r="Z132" s="17"/>
      <c r="AA132" s="17"/>
      <c r="AB132" s="17"/>
      <c r="AC132" s="17"/>
      <c r="AD132" s="17"/>
      <c r="AE132" s="17"/>
      <c r="AF132" s="17"/>
      <c r="AG132" s="17"/>
      <c r="AH132" s="17"/>
      <c r="AI132" s="17"/>
      <c r="AJ132" s="17"/>
      <c r="AK132" s="17"/>
      <c r="AL132" s="17"/>
    </row>
    <row r="133" spans="1:38" ht="14.25" customHeight="1">
      <c r="A133" s="16" t="s">
        <v>58</v>
      </c>
      <c r="B133" s="16" t="s">
        <v>42</v>
      </c>
      <c r="C133" s="16" t="s">
        <v>44</v>
      </c>
      <c r="D133" s="16" t="s">
        <v>51</v>
      </c>
      <c r="E133" s="16" t="s">
        <v>52</v>
      </c>
      <c r="F133" s="186">
        <v>1583857.8672582491</v>
      </c>
      <c r="G133" s="186">
        <v>1861716.078207552</v>
      </c>
      <c r="H133" s="186">
        <v>1818760.5971448703</v>
      </c>
      <c r="I133" s="186">
        <v>2304966.198724838</v>
      </c>
      <c r="J133" s="186">
        <v>2440357.2575165858</v>
      </c>
      <c r="K133" s="186">
        <v>1365336.6411364649</v>
      </c>
      <c r="L133" s="186">
        <v>1211465.2302915659</v>
      </c>
      <c r="M133" s="186">
        <v>1521468.8063359074</v>
      </c>
      <c r="N133" s="186">
        <v>1400184.8970591237</v>
      </c>
      <c r="O133" s="186">
        <v>1483355.0770554726</v>
      </c>
      <c r="P133" s="186">
        <v>1790831.8374007489</v>
      </c>
      <c r="Q133" s="186">
        <v>911806.4599299801</v>
      </c>
      <c r="R133" s="58">
        <f t="shared" si="9"/>
        <v>19694106.948061358</v>
      </c>
      <c r="S133" s="197"/>
      <c r="T133" s="17"/>
      <c r="U133" s="17"/>
      <c r="V133" s="17"/>
      <c r="W133" s="17"/>
      <c r="X133" s="17"/>
      <c r="Y133" s="17"/>
      <c r="Z133" s="17"/>
      <c r="AA133" s="17"/>
      <c r="AB133" s="17"/>
      <c r="AC133" s="17"/>
      <c r="AD133" s="17"/>
      <c r="AE133" s="17"/>
      <c r="AF133" s="17"/>
      <c r="AG133" s="17"/>
      <c r="AH133" s="17"/>
      <c r="AI133" s="17"/>
      <c r="AJ133" s="17"/>
      <c r="AK133" s="17"/>
      <c r="AL133" s="17"/>
    </row>
    <row r="134" spans="1:38" ht="14.25" customHeight="1">
      <c r="A134" s="16" t="s">
        <v>58</v>
      </c>
      <c r="B134" s="16" t="s">
        <v>42</v>
      </c>
      <c r="C134" s="16" t="s">
        <v>44</v>
      </c>
      <c r="D134" s="16" t="s">
        <v>51</v>
      </c>
      <c r="E134" s="16" t="s">
        <v>53</v>
      </c>
      <c r="F134" s="186">
        <v>884023.92783632269</v>
      </c>
      <c r="G134" s="186">
        <v>1052207.4304358403</v>
      </c>
      <c r="H134" s="186">
        <v>1016958.2253807157</v>
      </c>
      <c r="I134" s="186">
        <v>1488480.8550150518</v>
      </c>
      <c r="J134" s="186">
        <v>1639667.9831029386</v>
      </c>
      <c r="K134" s="186">
        <v>765598.62357103126</v>
      </c>
      <c r="L134" s="186">
        <v>742706.65420794766</v>
      </c>
      <c r="M134" s="186">
        <v>822050.21729515784</v>
      </c>
      <c r="N134" s="186">
        <v>806728.57071739517</v>
      </c>
      <c r="O134" s="186">
        <v>866589.56529720977</v>
      </c>
      <c r="P134" s="186">
        <v>987204.11778920982</v>
      </c>
      <c r="Q134" s="186">
        <v>506308.79330234113</v>
      </c>
      <c r="R134" s="58">
        <f t="shared" si="9"/>
        <v>11578524.963951161</v>
      </c>
      <c r="S134" s="197"/>
      <c r="T134" s="17"/>
      <c r="U134" s="17"/>
      <c r="V134" s="17"/>
      <c r="W134" s="17"/>
      <c r="X134" s="17"/>
      <c r="Y134" s="17"/>
      <c r="Z134" s="17"/>
      <c r="AA134" s="17"/>
      <c r="AB134" s="17"/>
      <c r="AC134" s="17"/>
      <c r="AD134" s="17"/>
      <c r="AE134" s="17"/>
      <c r="AF134" s="17"/>
      <c r="AG134" s="17"/>
      <c r="AH134" s="17"/>
      <c r="AI134" s="17"/>
      <c r="AJ134" s="17"/>
      <c r="AK134" s="17"/>
      <c r="AL134" s="17"/>
    </row>
    <row r="135" spans="1:38" ht="14.25" customHeight="1">
      <c r="A135" s="16" t="s">
        <v>58</v>
      </c>
      <c r="B135" s="16" t="s">
        <v>42</v>
      </c>
      <c r="C135" s="16" t="s">
        <v>44</v>
      </c>
      <c r="D135" s="16" t="s">
        <v>51</v>
      </c>
      <c r="E135" s="16" t="s">
        <v>54</v>
      </c>
      <c r="F135" s="186">
        <v>904892.03843125247</v>
      </c>
      <c r="G135" s="186">
        <v>1067052.2598973438</v>
      </c>
      <c r="H135" s="186">
        <v>1026646.9835398964</v>
      </c>
      <c r="I135" s="186">
        <v>1557091.8051502465</v>
      </c>
      <c r="J135" s="186">
        <v>1710092.7084534448</v>
      </c>
      <c r="K135" s="186">
        <v>799573.69102222088</v>
      </c>
      <c r="L135" s="186">
        <v>793393.06373042695</v>
      </c>
      <c r="M135" s="186">
        <v>931740.99835025659</v>
      </c>
      <c r="N135" s="186">
        <v>827560.38466741249</v>
      </c>
      <c r="O135" s="186">
        <v>909762.07978018955</v>
      </c>
      <c r="P135" s="186">
        <v>1108803.4317190656</v>
      </c>
      <c r="Q135" s="186">
        <v>560496.60864916991</v>
      </c>
      <c r="R135" s="58">
        <f t="shared" si="9"/>
        <v>12197106.053390926</v>
      </c>
      <c r="S135" s="197"/>
      <c r="T135" s="17"/>
      <c r="U135" s="17"/>
      <c r="V135" s="17"/>
      <c r="W135" s="17"/>
      <c r="X135" s="17"/>
      <c r="Y135" s="17"/>
      <c r="Z135" s="17"/>
      <c r="AA135" s="17"/>
      <c r="AB135" s="17"/>
      <c r="AC135" s="17"/>
      <c r="AD135" s="17"/>
      <c r="AE135" s="17"/>
      <c r="AF135" s="17"/>
      <c r="AG135" s="17"/>
      <c r="AH135" s="17"/>
      <c r="AI135" s="17"/>
      <c r="AJ135" s="17"/>
      <c r="AK135" s="17"/>
      <c r="AL135" s="17"/>
    </row>
    <row r="136" spans="1:38" ht="14.25" customHeight="1">
      <c r="A136" s="16" t="s">
        <v>58</v>
      </c>
      <c r="B136" s="16" t="s">
        <v>42</v>
      </c>
      <c r="C136" s="16" t="s">
        <v>44</v>
      </c>
      <c r="D136" s="16" t="s">
        <v>51</v>
      </c>
      <c r="E136" s="16" t="s">
        <v>55</v>
      </c>
      <c r="F136" s="186">
        <v>498631.6818381226</v>
      </c>
      <c r="G136" s="186">
        <v>616274.64932342409</v>
      </c>
      <c r="H136" s="186">
        <v>641878.67036756733</v>
      </c>
      <c r="I136" s="186">
        <v>749185.9629367278</v>
      </c>
      <c r="J136" s="186">
        <v>892113.54493715987</v>
      </c>
      <c r="K136" s="186">
        <v>432516.83808086219</v>
      </c>
      <c r="L136" s="186">
        <v>409538.75919692736</v>
      </c>
      <c r="M136" s="186">
        <v>489965.80230679538</v>
      </c>
      <c r="N136" s="186">
        <v>444871.43123762979</v>
      </c>
      <c r="O136" s="186">
        <v>472382.50156978617</v>
      </c>
      <c r="P136" s="186">
        <v>608634.95143913291</v>
      </c>
      <c r="Q136" s="186">
        <v>272324.41448756552</v>
      </c>
      <c r="R136" s="58">
        <f t="shared" si="9"/>
        <v>6528319.2077217009</v>
      </c>
      <c r="S136" s="197"/>
      <c r="T136" s="17"/>
      <c r="U136" s="17"/>
      <c r="V136" s="17"/>
      <c r="W136" s="17"/>
      <c r="X136" s="17"/>
      <c r="Y136" s="17"/>
      <c r="Z136" s="17"/>
      <c r="AA136" s="17"/>
      <c r="AB136" s="17"/>
      <c r="AC136" s="17"/>
      <c r="AD136" s="17"/>
      <c r="AE136" s="17"/>
      <c r="AF136" s="17"/>
      <c r="AG136" s="17"/>
      <c r="AH136" s="17"/>
      <c r="AI136" s="17"/>
      <c r="AJ136" s="17"/>
      <c r="AK136" s="17"/>
      <c r="AL136" s="17"/>
    </row>
    <row r="137" spans="1:38" ht="14.25" customHeight="1">
      <c r="A137" s="16" t="s">
        <v>58</v>
      </c>
      <c r="B137" s="16" t="s">
        <v>42</v>
      </c>
      <c r="C137" s="16" t="s">
        <v>44</v>
      </c>
      <c r="D137" s="16" t="s">
        <v>56</v>
      </c>
      <c r="E137" s="16" t="s">
        <v>57</v>
      </c>
      <c r="F137" s="186">
        <v>3105845.72687844</v>
      </c>
      <c r="G137" s="186">
        <v>4010585.2851120001</v>
      </c>
      <c r="H137" s="186">
        <v>3923012.4475718406</v>
      </c>
      <c r="I137" s="186">
        <v>5304755.0634176014</v>
      </c>
      <c r="J137" s="186">
        <v>5796055.2061697599</v>
      </c>
      <c r="K137" s="186">
        <v>2778318.7637284808</v>
      </c>
      <c r="L137" s="186">
        <v>2890095.0972502003</v>
      </c>
      <c r="M137" s="186">
        <v>3360449.90644272</v>
      </c>
      <c r="N137" s="186">
        <v>2808562.4972675201</v>
      </c>
      <c r="O137" s="186">
        <v>3278176.1271341606</v>
      </c>
      <c r="P137" s="186">
        <v>3653895.7708680006</v>
      </c>
      <c r="Q137" s="186">
        <v>1788228.1705142399</v>
      </c>
      <c r="R137" s="58">
        <f t="shared" si="9"/>
        <v>42697980.062354967</v>
      </c>
      <c r="S137" s="197"/>
      <c r="T137" s="17"/>
      <c r="U137" s="17"/>
      <c r="V137" s="17"/>
      <c r="W137" s="17"/>
      <c r="X137" s="17"/>
      <c r="Y137" s="17"/>
      <c r="Z137" s="17"/>
      <c r="AA137" s="17"/>
      <c r="AB137" s="17"/>
      <c r="AC137" s="17"/>
      <c r="AD137" s="17"/>
      <c r="AE137" s="17"/>
      <c r="AF137" s="17"/>
      <c r="AG137" s="17"/>
      <c r="AH137" s="17"/>
      <c r="AI137" s="17"/>
      <c r="AJ137" s="17"/>
      <c r="AK137" s="17"/>
      <c r="AL137" s="17"/>
    </row>
    <row r="138" spans="1:38" ht="14.25" customHeight="1" thickBot="1">
      <c r="A138" s="16" t="s">
        <v>62</v>
      </c>
      <c r="B138" s="16" t="s">
        <v>42</v>
      </c>
      <c r="C138" s="16"/>
      <c r="D138" s="16"/>
      <c r="E138" s="16"/>
      <c r="F138" s="182">
        <v>211968.99900000001</v>
      </c>
      <c r="G138" s="182">
        <v>224199.05100000001</v>
      </c>
      <c r="H138" s="182">
        <v>220536.46699999998</v>
      </c>
      <c r="I138" s="182">
        <v>306760.27599999995</v>
      </c>
      <c r="J138" s="182">
        <v>260052.864</v>
      </c>
      <c r="K138" s="182">
        <v>240210.16</v>
      </c>
      <c r="L138" s="182">
        <v>258160.549</v>
      </c>
      <c r="M138" s="182">
        <v>310884.52399999998</v>
      </c>
      <c r="N138" s="182">
        <v>347651.00599999999</v>
      </c>
      <c r="O138" s="182">
        <v>341990.16599999997</v>
      </c>
      <c r="P138" s="182">
        <v>301185.12999999995</v>
      </c>
      <c r="Q138" s="182">
        <v>260920.00000000003</v>
      </c>
      <c r="R138" s="58">
        <f t="shared" si="9"/>
        <v>3284519.1919999998</v>
      </c>
      <c r="S138" s="197"/>
      <c r="T138" s="17"/>
      <c r="U138" s="17"/>
      <c r="V138" s="17"/>
      <c r="W138" s="17"/>
      <c r="X138" s="17"/>
      <c r="Y138" s="17"/>
      <c r="Z138" s="17"/>
      <c r="AA138" s="17"/>
      <c r="AB138" s="17"/>
      <c r="AC138" s="17"/>
      <c r="AD138" s="17"/>
      <c r="AE138" s="17"/>
      <c r="AF138" s="17"/>
      <c r="AG138" s="17"/>
      <c r="AH138" s="17"/>
      <c r="AI138" s="17"/>
      <c r="AJ138" s="17"/>
      <c r="AK138" s="17"/>
      <c r="AL138" s="17"/>
    </row>
    <row r="139" spans="1:38" ht="14.25" customHeight="1" thickTop="1" thickBot="1">
      <c r="A139" s="60"/>
      <c r="B139" s="61" t="s">
        <v>42</v>
      </c>
      <c r="C139" s="62"/>
      <c r="D139" s="282" t="s">
        <v>111</v>
      </c>
      <c r="E139" s="283"/>
      <c r="F139" s="67" cm="1">
        <f t="array" ref="F139">SUM(F130:F137/F138)</f>
        <v>69.381450007664057</v>
      </c>
      <c r="G139" s="67" cm="1">
        <f t="array" ref="G139">SUM(G130:G137/G138)</f>
        <v>76.942077150348695</v>
      </c>
      <c r="H139" s="67" cm="1">
        <f t="array" ref="H139">SUM(H130:H137/H138)</f>
        <v>79.02013040324313</v>
      </c>
      <c r="I139" s="67" cm="1">
        <f t="array" ref="I139">SUM(I130:I137/I138)</f>
        <v>75.137500631888017</v>
      </c>
      <c r="J139" s="67" cm="1">
        <f t="array" ref="J139">SUM(J130:J137/J138)</f>
        <v>95.657622211924107</v>
      </c>
      <c r="K139" s="67" cm="1">
        <f t="array" ref="K139">SUM(K130:K137/K138)</f>
        <v>53.164111838625331</v>
      </c>
      <c r="L139" s="67" cm="1">
        <f t="array" ref="L139">SUM(L130:L137/L138)</f>
        <v>47.001344755868956</v>
      </c>
      <c r="M139" s="67" cm="1">
        <f t="array" ref="M139">SUM(M130:M137/M138)</f>
        <v>45.107156164177482</v>
      </c>
      <c r="N139" s="67" cm="1">
        <f t="array" ref="N139">SUM(N130:N137/N138)</f>
        <v>37.457425217664593</v>
      </c>
      <c r="O139" s="67" cm="1">
        <f t="array" ref="O139">SUM(O130:O137/O138)</f>
        <v>42.17465118764634</v>
      </c>
      <c r="P139" s="67" cm="1">
        <f t="array" ref="P139">SUM(P130:P137/P138)</f>
        <v>54.635075476006939</v>
      </c>
      <c r="Q139" s="67" cm="1">
        <f t="array" ref="Q139">SUM(Q130:Q137/Q138)</f>
        <v>32.383307645827927</v>
      </c>
      <c r="R139" s="58">
        <f t="shared" si="9"/>
        <v>708.06185269088564</v>
      </c>
      <c r="S139" s="197"/>
      <c r="T139" s="17"/>
      <c r="U139" s="17"/>
      <c r="V139" s="17"/>
      <c r="W139" s="17"/>
      <c r="X139" s="17"/>
      <c r="Y139" s="17"/>
      <c r="Z139" s="17"/>
      <c r="AA139" s="17"/>
      <c r="AB139" s="17"/>
      <c r="AC139" s="17"/>
      <c r="AD139" s="17"/>
      <c r="AE139" s="17"/>
      <c r="AF139" s="17"/>
      <c r="AG139" s="17"/>
      <c r="AH139" s="17"/>
      <c r="AI139" s="17"/>
      <c r="AJ139" s="17"/>
      <c r="AK139" s="17"/>
      <c r="AL139" s="17"/>
    </row>
    <row r="140" spans="1:38" ht="14.25" customHeight="1" thickTop="1">
      <c r="A140" s="41"/>
      <c r="B140" s="41"/>
      <c r="C140" s="41"/>
      <c r="D140" s="30"/>
      <c r="E140" s="7"/>
      <c r="F140" s="7"/>
      <c r="G140" s="7"/>
      <c r="H140" s="7"/>
      <c r="I140" s="7"/>
      <c r="J140" s="7"/>
      <c r="K140" s="7"/>
      <c r="L140" s="7"/>
      <c r="M140" s="7"/>
      <c r="N140" s="7"/>
      <c r="O140" s="7"/>
      <c r="P140" s="7"/>
      <c r="Q140" s="7"/>
      <c r="R140" s="33"/>
      <c r="S140" s="197"/>
      <c r="T140" s="17"/>
      <c r="U140" s="17"/>
      <c r="V140" s="17"/>
      <c r="W140" s="17"/>
      <c r="X140" s="17"/>
      <c r="Y140" s="17"/>
      <c r="Z140" s="17"/>
      <c r="AA140" s="17"/>
      <c r="AB140" s="17"/>
      <c r="AC140" s="17"/>
      <c r="AD140" s="17"/>
      <c r="AE140" s="17"/>
      <c r="AF140" s="17"/>
      <c r="AG140" s="17"/>
      <c r="AH140" s="17"/>
      <c r="AI140" s="17"/>
      <c r="AJ140" s="17"/>
      <c r="AK140" s="17"/>
      <c r="AL140" s="17"/>
    </row>
    <row r="141" spans="1:38" ht="14.25" customHeight="1">
      <c r="A141" s="36" t="s">
        <v>2</v>
      </c>
      <c r="B141" s="36" t="s">
        <v>6</v>
      </c>
      <c r="C141" s="36" t="s">
        <v>101</v>
      </c>
      <c r="D141" s="36" t="s">
        <v>45</v>
      </c>
      <c r="E141" s="36" t="s">
        <v>102</v>
      </c>
      <c r="F141" s="53">
        <v>41456</v>
      </c>
      <c r="G141" s="53">
        <v>41487</v>
      </c>
      <c r="H141" s="53">
        <v>41518</v>
      </c>
      <c r="I141" s="53">
        <v>41548</v>
      </c>
      <c r="J141" s="53">
        <v>41579</v>
      </c>
      <c r="K141" s="53">
        <v>41609</v>
      </c>
      <c r="L141" s="53">
        <v>41640</v>
      </c>
      <c r="M141" s="53">
        <v>41671</v>
      </c>
      <c r="N141" s="53">
        <v>41699</v>
      </c>
      <c r="O141" s="53">
        <v>41730</v>
      </c>
      <c r="P141" s="53">
        <v>41760</v>
      </c>
      <c r="Q141" s="53">
        <v>41791</v>
      </c>
      <c r="R141" s="71"/>
      <c r="S141" s="197"/>
      <c r="T141" s="17"/>
      <c r="U141" s="17"/>
      <c r="V141" s="17"/>
      <c r="W141" s="17"/>
      <c r="X141" s="17"/>
      <c r="Y141" s="17"/>
      <c r="Z141" s="17"/>
      <c r="AA141" s="17"/>
      <c r="AB141" s="17"/>
      <c r="AC141" s="17"/>
      <c r="AD141" s="17"/>
      <c r="AE141" s="17"/>
      <c r="AF141" s="17"/>
      <c r="AG141" s="17"/>
      <c r="AH141" s="17"/>
      <c r="AI141" s="17"/>
      <c r="AJ141" s="17"/>
      <c r="AK141" s="17"/>
      <c r="AL141" s="17"/>
    </row>
    <row r="142" spans="1:38" ht="14.25" customHeight="1">
      <c r="A142" s="36"/>
      <c r="B142" s="36"/>
      <c r="C142" s="36"/>
      <c r="D142" s="45"/>
      <c r="E142" s="71"/>
      <c r="F142" s="71"/>
      <c r="G142" s="71"/>
      <c r="H142" s="71"/>
      <c r="I142" s="71"/>
      <c r="J142" s="71"/>
      <c r="K142" s="71"/>
      <c r="L142" s="71"/>
      <c r="M142" s="71"/>
      <c r="N142" s="71"/>
      <c r="O142" s="71"/>
      <c r="P142" s="71"/>
      <c r="Q142" s="71"/>
      <c r="R142" s="54" t="s">
        <v>103</v>
      </c>
      <c r="S142" s="197"/>
      <c r="T142" s="17"/>
      <c r="U142" s="17"/>
      <c r="V142" s="17"/>
      <c r="W142" s="17"/>
      <c r="X142" s="17"/>
      <c r="Y142" s="17"/>
      <c r="Z142" s="17"/>
      <c r="AA142" s="17"/>
      <c r="AB142" s="17"/>
      <c r="AC142" s="17"/>
      <c r="AD142" s="17"/>
      <c r="AE142" s="17"/>
      <c r="AF142" s="17"/>
      <c r="AG142" s="17"/>
      <c r="AH142" s="17"/>
      <c r="AI142" s="17"/>
      <c r="AJ142" s="17"/>
      <c r="AK142" s="17"/>
      <c r="AL142" s="17"/>
    </row>
    <row r="143" spans="1:38" ht="15" customHeight="1">
      <c r="A143" s="16" t="s">
        <v>58</v>
      </c>
      <c r="B143" s="16" t="s">
        <v>43</v>
      </c>
      <c r="C143" s="16" t="s">
        <v>44</v>
      </c>
      <c r="D143" s="16" t="s">
        <v>46</v>
      </c>
      <c r="E143" s="16" t="s">
        <v>47</v>
      </c>
      <c r="F143" s="186">
        <v>2433222.1515178396</v>
      </c>
      <c r="G143" s="186">
        <v>2086825.2357197695</v>
      </c>
      <c r="H143" s="186">
        <v>2578988.7463329984</v>
      </c>
      <c r="I143" s="186">
        <v>2227535.3634992633</v>
      </c>
      <c r="J143" s="186">
        <v>1957986.2244688198</v>
      </c>
      <c r="K143" s="186">
        <v>1319140.1133043088</v>
      </c>
      <c r="L143" s="186">
        <v>1419201.629526681</v>
      </c>
      <c r="M143" s="186">
        <v>1260368.462282202</v>
      </c>
      <c r="N143" s="186">
        <v>1788457.9462718377</v>
      </c>
      <c r="O143" s="186">
        <v>1016783.8012342919</v>
      </c>
      <c r="P143" s="186">
        <v>1240420.7591332828</v>
      </c>
      <c r="Q143" s="186">
        <v>2103059.7980945962</v>
      </c>
      <c r="R143" s="58">
        <f>SUM(F143:Q143)</f>
        <v>21431990.231385894</v>
      </c>
      <c r="S143" s="197"/>
      <c r="T143" s="17"/>
      <c r="U143" s="17"/>
      <c r="V143" s="17"/>
      <c r="W143" s="17"/>
      <c r="X143" s="17"/>
      <c r="Y143" s="17"/>
      <c r="Z143" s="17"/>
      <c r="AA143" s="17"/>
      <c r="AB143" s="17"/>
      <c r="AC143" s="17"/>
      <c r="AD143" s="17"/>
      <c r="AE143" s="17"/>
      <c r="AF143" s="17"/>
      <c r="AG143" s="17"/>
      <c r="AH143" s="17"/>
      <c r="AI143" s="17"/>
      <c r="AJ143" s="17"/>
      <c r="AK143" s="17"/>
      <c r="AL143" s="17"/>
    </row>
    <row r="144" spans="1:38" ht="14.25" customHeight="1">
      <c r="A144" s="16" t="s">
        <v>58</v>
      </c>
      <c r="B144" s="16" t="s">
        <v>43</v>
      </c>
      <c r="C144" s="16" t="s">
        <v>44</v>
      </c>
      <c r="D144" s="16" t="s">
        <v>48</v>
      </c>
      <c r="E144" s="16" t="s">
        <v>49</v>
      </c>
      <c r="F144" s="186">
        <v>1332883.4370402915</v>
      </c>
      <c r="G144" s="186">
        <v>1151288.886269808</v>
      </c>
      <c r="H144" s="186">
        <v>1434960.2579417818</v>
      </c>
      <c r="I144" s="186">
        <v>1261225.5178525469</v>
      </c>
      <c r="J144" s="186">
        <v>1020345.9299794802</v>
      </c>
      <c r="K144" s="186">
        <v>756329.43025765126</v>
      </c>
      <c r="L144" s="186">
        <v>835307.17053299106</v>
      </c>
      <c r="M144" s="186">
        <v>708560.45670208498</v>
      </c>
      <c r="N144" s="186">
        <v>961197.10847725498</v>
      </c>
      <c r="O144" s="186">
        <v>570279.25121684396</v>
      </c>
      <c r="P144" s="186">
        <v>712090.36311285582</v>
      </c>
      <c r="Q144" s="186">
        <v>1333561.9610866704</v>
      </c>
      <c r="R144" s="58">
        <f t="shared" ref="R144:R152" si="10">SUM(F144:Q144)</f>
        <v>12078029.77047026</v>
      </c>
      <c r="S144" s="197"/>
      <c r="T144" s="17"/>
      <c r="U144" s="17"/>
      <c r="V144" s="17"/>
      <c r="W144" s="17"/>
      <c r="X144" s="17"/>
      <c r="Y144" s="17"/>
      <c r="Z144" s="17"/>
      <c r="AA144" s="17"/>
      <c r="AB144" s="17"/>
      <c r="AC144" s="17"/>
      <c r="AD144" s="17"/>
      <c r="AE144" s="17"/>
      <c r="AF144" s="17"/>
      <c r="AG144" s="17"/>
      <c r="AH144" s="17"/>
      <c r="AI144" s="17"/>
      <c r="AJ144" s="17"/>
      <c r="AK144" s="17"/>
      <c r="AL144" s="17"/>
    </row>
    <row r="145" spans="1:38" ht="15" customHeight="1">
      <c r="A145" s="16" t="s">
        <v>58</v>
      </c>
      <c r="B145" s="16" t="s">
        <v>43</v>
      </c>
      <c r="C145" s="16" t="s">
        <v>44</v>
      </c>
      <c r="D145" s="16" t="s">
        <v>48</v>
      </c>
      <c r="E145" s="16" t="s">
        <v>50</v>
      </c>
      <c r="F145" s="186">
        <v>1205625.4827113249</v>
      </c>
      <c r="G145" s="186">
        <v>1061002.5545301</v>
      </c>
      <c r="H145" s="186">
        <v>1277106.2932592249</v>
      </c>
      <c r="I145" s="186">
        <v>1116349.389116325</v>
      </c>
      <c r="J145" s="186">
        <v>932858.39093923138</v>
      </c>
      <c r="K145" s="186">
        <v>739422.19930556254</v>
      </c>
      <c r="L145" s="186">
        <v>739944.9965933999</v>
      </c>
      <c r="M145" s="186">
        <v>666405.86063951231</v>
      </c>
      <c r="N145" s="186">
        <v>964934.72717118752</v>
      </c>
      <c r="O145" s="186">
        <v>541033.23140099994</v>
      </c>
      <c r="P145" s="186">
        <v>654984.60439717479</v>
      </c>
      <c r="Q145" s="186">
        <v>1109316.9805072877</v>
      </c>
      <c r="R145" s="58">
        <f t="shared" si="10"/>
        <v>11008984.71057133</v>
      </c>
      <c r="S145" s="197"/>
      <c r="T145" s="17"/>
      <c r="U145" s="17"/>
      <c r="V145" s="17"/>
      <c r="W145" s="17"/>
      <c r="X145" s="17"/>
      <c r="Y145" s="17"/>
      <c r="Z145" s="17"/>
      <c r="AA145" s="17"/>
      <c r="AB145" s="17"/>
      <c r="AC145" s="17"/>
      <c r="AD145" s="17"/>
      <c r="AE145" s="17"/>
      <c r="AF145" s="17"/>
      <c r="AG145" s="17"/>
      <c r="AH145" s="17"/>
      <c r="AI145" s="17"/>
      <c r="AJ145" s="17"/>
      <c r="AK145" s="17"/>
      <c r="AL145" s="17"/>
    </row>
    <row r="146" spans="1:38" ht="14.25" customHeight="1">
      <c r="A146" s="16" t="s">
        <v>58</v>
      </c>
      <c r="B146" s="16" t="s">
        <v>43</v>
      </c>
      <c r="C146" s="16" t="s">
        <v>44</v>
      </c>
      <c r="D146" s="16" t="s">
        <v>51</v>
      </c>
      <c r="E146" s="16" t="s">
        <v>52</v>
      </c>
      <c r="F146" s="186">
        <v>1134491.3172698508</v>
      </c>
      <c r="G146" s="186">
        <v>806940.19684530701</v>
      </c>
      <c r="H146" s="186">
        <v>1151592.8767951606</v>
      </c>
      <c r="I146" s="186">
        <v>953018.83364781574</v>
      </c>
      <c r="J146" s="186">
        <v>850734.32784846472</v>
      </c>
      <c r="K146" s="186">
        <v>590304.384267507</v>
      </c>
      <c r="L146" s="186">
        <v>639047.64173065918</v>
      </c>
      <c r="M146" s="186">
        <v>600791.0408000747</v>
      </c>
      <c r="N146" s="186">
        <v>765760.35752283596</v>
      </c>
      <c r="O146" s="186">
        <v>429847.5775628736</v>
      </c>
      <c r="P146" s="186">
        <v>575910.80906214949</v>
      </c>
      <c r="Q146" s="186">
        <v>978906.42835815961</v>
      </c>
      <c r="R146" s="58">
        <f t="shared" si="10"/>
        <v>9477345.7917108573</v>
      </c>
      <c r="S146" s="197"/>
      <c r="T146" s="17"/>
      <c r="U146" s="17"/>
      <c r="V146" s="17"/>
      <c r="W146" s="17"/>
      <c r="X146" s="17"/>
      <c r="Y146" s="17"/>
      <c r="Z146" s="17"/>
      <c r="AA146" s="17"/>
      <c r="AB146" s="17"/>
      <c r="AC146" s="17"/>
      <c r="AD146" s="17"/>
      <c r="AE146" s="17"/>
      <c r="AF146" s="17"/>
      <c r="AG146" s="17"/>
      <c r="AH146" s="17"/>
      <c r="AI146" s="17"/>
      <c r="AJ146" s="17"/>
      <c r="AK146" s="17"/>
      <c r="AL146" s="17"/>
    </row>
    <row r="147" spans="1:38" ht="14.25" customHeight="1">
      <c r="A147" s="16" t="s">
        <v>58</v>
      </c>
      <c r="B147" s="16" t="s">
        <v>43</v>
      </c>
      <c r="C147" s="16" t="s">
        <v>44</v>
      </c>
      <c r="D147" s="16" t="s">
        <v>51</v>
      </c>
      <c r="E147" s="16" t="s">
        <v>53</v>
      </c>
      <c r="F147" s="186">
        <v>255350.32112459998</v>
      </c>
      <c r="G147" s="186">
        <v>189875.20710716999</v>
      </c>
      <c r="H147" s="186">
        <v>252931.19233882497</v>
      </c>
      <c r="I147" s="186">
        <v>214527.58832758496</v>
      </c>
      <c r="J147" s="186">
        <v>192844.29660985127</v>
      </c>
      <c r="K147" s="186">
        <v>142400.85841800002</v>
      </c>
      <c r="L147" s="186">
        <v>142333.66162723501</v>
      </c>
      <c r="M147" s="186">
        <v>133057.43558932497</v>
      </c>
      <c r="N147" s="186">
        <v>182458.70267756627</v>
      </c>
      <c r="O147" s="186">
        <v>104660.20871123999</v>
      </c>
      <c r="P147" s="186">
        <v>126430.43769056996</v>
      </c>
      <c r="Q147" s="186">
        <v>230359.10681218505</v>
      </c>
      <c r="R147" s="58">
        <f t="shared" si="10"/>
        <v>2167229.0170341525</v>
      </c>
      <c r="S147" s="197"/>
      <c r="T147" s="17"/>
      <c r="U147" s="17"/>
      <c r="V147" s="17"/>
      <c r="W147" s="17"/>
      <c r="X147" s="17"/>
      <c r="Y147" s="17"/>
      <c r="Z147" s="17"/>
      <c r="AA147" s="17"/>
      <c r="AB147" s="17"/>
      <c r="AC147" s="17"/>
      <c r="AD147" s="17"/>
      <c r="AE147" s="17"/>
      <c r="AF147" s="17"/>
      <c r="AG147" s="17"/>
      <c r="AH147" s="17"/>
      <c r="AI147" s="17"/>
      <c r="AJ147" s="17"/>
      <c r="AK147" s="17"/>
      <c r="AL147" s="17"/>
    </row>
    <row r="148" spans="1:38" ht="14.25" customHeight="1">
      <c r="A148" s="16" t="s">
        <v>58</v>
      </c>
      <c r="B148" s="16" t="s">
        <v>43</v>
      </c>
      <c r="C148" s="16" t="s">
        <v>44</v>
      </c>
      <c r="D148" s="16" t="s">
        <v>51</v>
      </c>
      <c r="E148" s="16" t="s">
        <v>54</v>
      </c>
      <c r="F148" s="186">
        <v>660756.15261022374</v>
      </c>
      <c r="G148" s="186">
        <v>529683.55044249841</v>
      </c>
      <c r="H148" s="186">
        <v>672443.49046857841</v>
      </c>
      <c r="I148" s="186">
        <v>585948.31082732871</v>
      </c>
      <c r="J148" s="186">
        <v>504468.75421239575</v>
      </c>
      <c r="K148" s="186">
        <v>378359.08081662602</v>
      </c>
      <c r="L148" s="186">
        <v>395823.36873278162</v>
      </c>
      <c r="M148" s="186">
        <v>329884.52262346615</v>
      </c>
      <c r="N148" s="186">
        <v>446578.08277619159</v>
      </c>
      <c r="O148" s="186">
        <v>255084.77622429357</v>
      </c>
      <c r="P148" s="186">
        <v>307417.20946522552</v>
      </c>
      <c r="Q148" s="186">
        <v>612277.97873185331</v>
      </c>
      <c r="R148" s="58">
        <f t="shared" si="10"/>
        <v>5678725.277931462</v>
      </c>
      <c r="S148" s="197"/>
      <c r="T148" s="17"/>
      <c r="U148" s="17"/>
      <c r="V148" s="17"/>
      <c r="W148" s="17"/>
      <c r="X148" s="17"/>
      <c r="Y148" s="17"/>
      <c r="Z148" s="17"/>
      <c r="AA148" s="17"/>
      <c r="AB148" s="17"/>
      <c r="AC148" s="17"/>
      <c r="AD148" s="17"/>
      <c r="AE148" s="17"/>
      <c r="AF148" s="17"/>
      <c r="AG148" s="17"/>
      <c r="AH148" s="17"/>
      <c r="AI148" s="17"/>
      <c r="AJ148" s="17"/>
      <c r="AK148" s="17"/>
      <c r="AL148" s="17"/>
    </row>
    <row r="149" spans="1:38" ht="14.25" customHeight="1">
      <c r="A149" s="16" t="s">
        <v>58</v>
      </c>
      <c r="B149" s="16" t="s">
        <v>43</v>
      </c>
      <c r="C149" s="16" t="s">
        <v>44</v>
      </c>
      <c r="D149" s="16" t="s">
        <v>51</v>
      </c>
      <c r="E149" s="16" t="s">
        <v>55</v>
      </c>
      <c r="F149" s="186">
        <v>204001.78430538269</v>
      </c>
      <c r="G149" s="186">
        <v>156736.8476459604</v>
      </c>
      <c r="H149" s="186">
        <v>244769.18801975637</v>
      </c>
      <c r="I149" s="186">
        <v>198504.61086128399</v>
      </c>
      <c r="J149" s="186">
        <v>174673.83751677407</v>
      </c>
      <c r="K149" s="186">
        <v>117398.02382544601</v>
      </c>
      <c r="L149" s="186">
        <v>122856.00426868859</v>
      </c>
      <c r="M149" s="186">
        <v>115969.228431147</v>
      </c>
      <c r="N149" s="186">
        <v>156435.99509763226</v>
      </c>
      <c r="O149" s="186">
        <v>85299.480614602799</v>
      </c>
      <c r="P149" s="186">
        <v>115184.65971776398</v>
      </c>
      <c r="Q149" s="186">
        <v>191142.34907568261</v>
      </c>
      <c r="R149" s="58">
        <f t="shared" si="10"/>
        <v>1882972.009380121</v>
      </c>
      <c r="S149" s="197"/>
      <c r="T149" s="17"/>
      <c r="U149" s="17"/>
      <c r="V149" s="17"/>
      <c r="W149" s="17"/>
      <c r="X149" s="17"/>
      <c r="Y149" s="17"/>
      <c r="Z149" s="17"/>
      <c r="AA149" s="17"/>
      <c r="AB149" s="17"/>
      <c r="AC149" s="17"/>
      <c r="AD149" s="17"/>
      <c r="AE149" s="17"/>
      <c r="AF149" s="17"/>
      <c r="AG149" s="17"/>
      <c r="AH149" s="17"/>
      <c r="AI149" s="17"/>
      <c r="AJ149" s="17"/>
      <c r="AK149" s="17"/>
      <c r="AL149" s="17"/>
    </row>
    <row r="150" spans="1:38" ht="14.25" customHeight="1">
      <c r="A150" s="16" t="s">
        <v>58</v>
      </c>
      <c r="B150" s="16" t="s">
        <v>43</v>
      </c>
      <c r="C150" s="16" t="s">
        <v>44</v>
      </c>
      <c r="D150" s="16" t="s">
        <v>56</v>
      </c>
      <c r="E150" s="16" t="s">
        <v>57</v>
      </c>
      <c r="F150" s="186">
        <v>3067822.9919048399</v>
      </c>
      <c r="G150" s="186">
        <v>2455342.9186057192</v>
      </c>
      <c r="H150" s="186">
        <v>3390820.7358167996</v>
      </c>
      <c r="I150" s="186">
        <v>2725135.5537314997</v>
      </c>
      <c r="J150" s="186">
        <v>2517178.5408305251</v>
      </c>
      <c r="K150" s="186">
        <v>1767206.136907575</v>
      </c>
      <c r="L150" s="186">
        <v>1961436.6334718997</v>
      </c>
      <c r="M150" s="186">
        <v>1593530.5935860998</v>
      </c>
      <c r="N150" s="186">
        <v>2258113.7891461495</v>
      </c>
      <c r="O150" s="186">
        <v>1190031.30652068</v>
      </c>
      <c r="P150" s="186">
        <v>1572119.1696365993</v>
      </c>
      <c r="Q150" s="186">
        <v>2829210.9406183348</v>
      </c>
      <c r="R150" s="58">
        <f t="shared" si="10"/>
        <v>27327949.310776718</v>
      </c>
      <c r="S150" s="197"/>
      <c r="T150" s="17"/>
      <c r="U150" s="17"/>
      <c r="V150" s="17"/>
      <c r="W150" s="17"/>
      <c r="X150" s="17"/>
      <c r="Y150" s="17"/>
      <c r="Z150" s="17"/>
      <c r="AA150" s="17"/>
      <c r="AB150" s="17"/>
      <c r="AC150" s="17"/>
      <c r="AD150" s="17"/>
      <c r="AE150" s="17"/>
      <c r="AF150" s="17"/>
      <c r="AG150" s="17"/>
      <c r="AH150" s="17"/>
      <c r="AI150" s="17"/>
      <c r="AJ150" s="17"/>
      <c r="AK150" s="17"/>
      <c r="AL150" s="17"/>
    </row>
    <row r="151" spans="1:38" ht="14.25" customHeight="1" thickBot="1">
      <c r="A151" s="16" t="s">
        <v>62</v>
      </c>
      <c r="B151" s="16" t="s">
        <v>43</v>
      </c>
      <c r="C151" s="16"/>
      <c r="D151" s="16"/>
      <c r="E151" s="16"/>
      <c r="F151" s="182">
        <v>234241.99100000001</v>
      </c>
      <c r="G151" s="182">
        <v>203740.70300000001</v>
      </c>
      <c r="H151" s="182">
        <v>192235.46099999998</v>
      </c>
      <c r="I151" s="182">
        <v>176369.56599999999</v>
      </c>
      <c r="J151" s="182">
        <v>206091.05</v>
      </c>
      <c r="K151" s="182">
        <v>141321.56660000002</v>
      </c>
      <c r="L151" s="182">
        <v>214202.497</v>
      </c>
      <c r="M151" s="182">
        <v>211430.19899999999</v>
      </c>
      <c r="N151" s="182">
        <v>141814.217</v>
      </c>
      <c r="O151" s="182">
        <v>118441.136</v>
      </c>
      <c r="P151" s="182">
        <v>116407.36900000001</v>
      </c>
      <c r="Q151" s="182">
        <v>140380.33399999997</v>
      </c>
      <c r="R151" s="58">
        <f t="shared" si="10"/>
        <v>2096676.0895999998</v>
      </c>
      <c r="S151" s="197"/>
      <c r="T151" s="17"/>
      <c r="U151" s="17"/>
      <c r="V151" s="17"/>
      <c r="W151" s="17"/>
      <c r="X151" s="17"/>
      <c r="Y151" s="17"/>
      <c r="Z151" s="17"/>
      <c r="AA151" s="17"/>
      <c r="AB151" s="17"/>
      <c r="AC151" s="17"/>
      <c r="AD151" s="17"/>
      <c r="AE151" s="17"/>
      <c r="AF151" s="17"/>
      <c r="AG151" s="17"/>
      <c r="AH151" s="17"/>
      <c r="AI151" s="17"/>
      <c r="AJ151" s="17"/>
      <c r="AK151" s="17"/>
      <c r="AL151" s="17"/>
    </row>
    <row r="152" spans="1:38" ht="14.25" customHeight="1" thickTop="1" thickBot="1">
      <c r="A152" s="60"/>
      <c r="B152" s="61"/>
      <c r="C152" s="62"/>
      <c r="D152" s="282" t="s">
        <v>111</v>
      </c>
      <c r="E152" s="283"/>
      <c r="F152" s="67" cm="1">
        <f t="array" ref="F152">SUM(F143:F150/F151)</f>
        <v>43.946662144296553</v>
      </c>
      <c r="G152" s="67" cm="1">
        <f t="array" ref="G152">SUM(G143:G150/G151)</f>
        <v>41.413891642291688</v>
      </c>
      <c r="H152" s="67" cm="1">
        <f t="array" ref="H152">SUM(H143:H150/H151)</f>
        <v>57.240286072781998</v>
      </c>
      <c r="I152" s="67" cm="1">
        <f t="array" ref="I152">SUM(I143:I150/I151)</f>
        <v>52.62951754308704</v>
      </c>
      <c r="J152" s="67" cm="1">
        <f t="array" ref="J152">SUM(J143:J150/J151)</f>
        <v>39.550918404295302</v>
      </c>
      <c r="K152" s="67" cm="1">
        <f t="array" ref="K152">SUM(K143:K150/K151)</f>
        <v>41.115877547190138</v>
      </c>
      <c r="L152" s="67" cm="1">
        <f t="array" ref="L152">SUM(L143:L150/L151)</f>
        <v>29.205780483895737</v>
      </c>
      <c r="M152" s="67" cm="1">
        <f t="array" ref="M152">SUM(M143:M150/M151)</f>
        <v>25.580866055250283</v>
      </c>
      <c r="N152" s="67" cm="1">
        <f t="array" ref="N152">SUM(N143:N150/N151)</f>
        <v>53.054883130234082</v>
      </c>
      <c r="O152" s="67" cm="1">
        <f t="array" ref="O152">SUM(O143:O150/O151)</f>
        <v>35.401717469898514</v>
      </c>
      <c r="P152" s="67" cm="1">
        <f t="array" ref="P152">SUM(P143:P150/P151)</f>
        <v>45.568919371553029</v>
      </c>
      <c r="Q152" s="67" cm="1">
        <f t="array" ref="Q152">SUM(Q143:Q150/Q151)</f>
        <v>66.874292686073602</v>
      </c>
      <c r="R152" s="58">
        <f t="shared" si="10"/>
        <v>531.58361255084799</v>
      </c>
      <c r="S152" s="197"/>
      <c r="T152" s="17"/>
      <c r="U152" s="17"/>
      <c r="V152" s="17"/>
      <c r="W152" s="17"/>
      <c r="X152" s="17"/>
      <c r="Y152" s="17"/>
      <c r="Z152" s="17"/>
      <c r="AA152" s="17"/>
      <c r="AB152" s="17"/>
      <c r="AC152" s="17"/>
      <c r="AD152" s="17"/>
      <c r="AE152" s="17"/>
      <c r="AF152" s="17"/>
      <c r="AG152" s="17"/>
      <c r="AH152" s="17"/>
      <c r="AI152" s="17"/>
      <c r="AJ152" s="17"/>
      <c r="AK152" s="17"/>
      <c r="AL152" s="17"/>
    </row>
    <row r="153" spans="1:38" ht="14.25" customHeight="1" thickTop="1">
      <c r="A153" s="16"/>
      <c r="B153" s="16"/>
      <c r="C153" s="16"/>
      <c r="D153" s="16"/>
      <c r="E153" s="16"/>
      <c r="F153" s="58"/>
      <c r="G153" s="58"/>
      <c r="H153" s="58"/>
      <c r="I153" s="58"/>
      <c r="J153" s="58"/>
      <c r="K153" s="58"/>
      <c r="L153" s="58"/>
      <c r="M153" s="58"/>
      <c r="N153" s="58"/>
      <c r="O153" s="58"/>
      <c r="P153" s="58"/>
      <c r="Q153" s="58"/>
      <c r="R153" s="58"/>
      <c r="S153" s="17"/>
      <c r="T153" s="17"/>
      <c r="U153" s="17"/>
      <c r="V153" s="17"/>
      <c r="W153" s="17"/>
      <c r="X153" s="17"/>
      <c r="Y153" s="17"/>
      <c r="Z153" s="17"/>
      <c r="AA153" s="17"/>
      <c r="AB153" s="17"/>
      <c r="AC153" s="17"/>
      <c r="AD153" s="17"/>
      <c r="AE153" s="17"/>
      <c r="AF153" s="17"/>
      <c r="AG153" s="17"/>
      <c r="AH153" s="17"/>
      <c r="AI153" s="17"/>
      <c r="AJ153" s="17"/>
      <c r="AK153" s="17"/>
      <c r="AL153" s="17"/>
    </row>
    <row r="154" spans="1:38" ht="14.25" customHeight="1">
      <c r="A154" s="272" t="s">
        <v>112</v>
      </c>
      <c r="B154" s="266"/>
      <c r="C154" s="266"/>
      <c r="D154" s="266"/>
      <c r="E154" s="266"/>
      <c r="F154" s="266"/>
      <c r="G154" s="266"/>
      <c r="H154" s="266"/>
      <c r="I154" s="266"/>
      <c r="J154" s="266"/>
      <c r="K154" s="266"/>
      <c r="L154" s="266"/>
      <c r="M154" s="266"/>
      <c r="N154" s="266"/>
      <c r="O154" s="266"/>
      <c r="P154" s="266"/>
      <c r="Q154" s="266"/>
      <c r="R154" s="266"/>
      <c r="S154" s="266"/>
      <c r="T154" s="266"/>
      <c r="U154" s="266"/>
      <c r="V154" s="267"/>
      <c r="W154" s="74"/>
      <c r="X154" s="74"/>
      <c r="Y154" s="74"/>
      <c r="Z154" s="74"/>
      <c r="AA154" s="74"/>
      <c r="AB154" s="74"/>
      <c r="AC154" s="74"/>
      <c r="AD154" s="74"/>
      <c r="AE154" s="74"/>
      <c r="AF154" s="74"/>
      <c r="AG154" s="74"/>
      <c r="AH154" s="74"/>
      <c r="AI154" s="74"/>
      <c r="AJ154" s="74"/>
      <c r="AK154" s="74"/>
      <c r="AL154" s="74"/>
    </row>
    <row r="155" spans="1:38" ht="14.25" customHeight="1">
      <c r="A155" s="272" t="s">
        <v>113</v>
      </c>
      <c r="B155" s="266"/>
      <c r="C155" s="266"/>
      <c r="D155" s="266"/>
      <c r="E155" s="266"/>
      <c r="F155" s="266"/>
      <c r="G155" s="266"/>
      <c r="H155" s="266"/>
      <c r="I155" s="266"/>
      <c r="J155" s="266"/>
      <c r="K155" s="266"/>
      <c r="L155" s="266"/>
      <c r="M155" s="266"/>
      <c r="N155" s="266"/>
      <c r="O155" s="266"/>
      <c r="P155" s="266"/>
      <c r="Q155" s="266"/>
      <c r="R155" s="266"/>
      <c r="S155" s="266"/>
      <c r="T155" s="266"/>
      <c r="U155" s="266"/>
      <c r="V155" s="267"/>
      <c r="W155" s="272"/>
      <c r="X155" s="266"/>
      <c r="Y155" s="266"/>
      <c r="Z155" s="266"/>
      <c r="AA155" s="266"/>
      <c r="AB155" s="266"/>
      <c r="AC155" s="266"/>
      <c r="AD155" s="266"/>
      <c r="AE155" s="266"/>
      <c r="AF155" s="266"/>
      <c r="AG155" s="266"/>
      <c r="AH155" s="266"/>
      <c r="AI155" s="266"/>
      <c r="AJ155" s="266"/>
      <c r="AK155" s="266"/>
      <c r="AL155" s="267"/>
    </row>
    <row r="156" spans="1:38" ht="14.25" customHeight="1">
      <c r="A156" s="272" t="s">
        <v>114</v>
      </c>
      <c r="B156" s="266"/>
      <c r="C156" s="266"/>
      <c r="D156" s="266"/>
      <c r="E156" s="266"/>
      <c r="F156" s="266"/>
      <c r="G156" s="266"/>
      <c r="H156" s="266"/>
      <c r="I156" s="266"/>
      <c r="J156" s="266"/>
      <c r="K156" s="266"/>
      <c r="L156" s="267"/>
      <c r="M156" s="75"/>
      <c r="N156" s="75"/>
      <c r="O156" s="75"/>
      <c r="P156" s="75"/>
      <c r="Q156" s="75"/>
      <c r="R156" s="75"/>
      <c r="S156" s="75"/>
      <c r="T156" s="75"/>
      <c r="U156" s="75"/>
      <c r="V156" s="75"/>
      <c r="W156" s="76"/>
      <c r="X156" s="75"/>
      <c r="Y156" s="75"/>
      <c r="Z156" s="75"/>
      <c r="AA156" s="75"/>
      <c r="AB156" s="75"/>
      <c r="AC156" s="75"/>
      <c r="AD156" s="75"/>
      <c r="AE156" s="75"/>
      <c r="AF156" s="75"/>
      <c r="AG156" s="75"/>
      <c r="AH156" s="75"/>
      <c r="AI156" s="75"/>
      <c r="AJ156" s="75"/>
      <c r="AK156" s="75"/>
      <c r="AL156" s="75"/>
    </row>
    <row r="157" spans="1:38" ht="14.25" customHeight="1">
      <c r="A157" s="272" t="s">
        <v>115</v>
      </c>
      <c r="B157" s="266"/>
      <c r="C157" s="266"/>
      <c r="D157" s="266"/>
      <c r="E157" s="266"/>
      <c r="F157" s="266"/>
      <c r="G157" s="266"/>
      <c r="H157" s="266"/>
      <c r="I157" s="266"/>
      <c r="J157" s="266"/>
      <c r="K157" s="266"/>
      <c r="L157" s="266"/>
      <c r="M157" s="267"/>
      <c r="N157" s="75"/>
      <c r="O157" s="75"/>
      <c r="P157" s="75"/>
      <c r="Q157" s="75"/>
      <c r="R157" s="75"/>
      <c r="S157" s="75"/>
      <c r="T157" s="75"/>
      <c r="U157" s="75"/>
      <c r="V157" s="75"/>
      <c r="W157" s="76"/>
      <c r="X157" s="75"/>
      <c r="Y157" s="75"/>
      <c r="Z157" s="75"/>
      <c r="AA157" s="75"/>
      <c r="AB157" s="75"/>
      <c r="AC157" s="75"/>
      <c r="AD157" s="75"/>
      <c r="AE157" s="75"/>
      <c r="AF157" s="75"/>
      <c r="AG157" s="75"/>
      <c r="AH157" s="75"/>
      <c r="AI157" s="75"/>
      <c r="AJ157" s="75"/>
      <c r="AK157" s="75"/>
      <c r="AL157" s="75"/>
    </row>
    <row r="158" spans="1:38" ht="14.25" customHeight="1">
      <c r="A158" s="272" t="s">
        <v>116</v>
      </c>
      <c r="B158" s="266"/>
      <c r="C158" s="266"/>
      <c r="D158" s="266"/>
      <c r="E158" s="266"/>
      <c r="F158" s="266"/>
      <c r="G158" s="266"/>
      <c r="H158" s="266"/>
      <c r="I158" s="266"/>
      <c r="J158" s="266"/>
      <c r="K158" s="266"/>
      <c r="L158" s="266"/>
      <c r="M158" s="267"/>
      <c r="N158" s="75"/>
      <c r="O158" s="75"/>
      <c r="P158" s="75"/>
      <c r="Q158" s="75"/>
      <c r="R158" s="75"/>
      <c r="S158" s="75"/>
      <c r="T158" s="75"/>
      <c r="U158" s="75"/>
      <c r="V158" s="75"/>
      <c r="W158" s="76"/>
      <c r="X158" s="75"/>
      <c r="Y158" s="75"/>
      <c r="Z158" s="75"/>
      <c r="AA158" s="75"/>
      <c r="AB158" s="75"/>
      <c r="AC158" s="75"/>
      <c r="AD158" s="75"/>
      <c r="AE158" s="75"/>
      <c r="AF158" s="75"/>
      <c r="AG158" s="75"/>
      <c r="AH158" s="75"/>
      <c r="AI158" s="75"/>
      <c r="AJ158" s="75"/>
      <c r="AK158" s="75"/>
      <c r="AL158" s="75"/>
    </row>
    <row r="159" spans="1:38" ht="14.25" customHeight="1">
      <c r="A159" s="272" t="s">
        <v>117</v>
      </c>
      <c r="B159" s="266"/>
      <c r="C159" s="266"/>
      <c r="D159" s="266"/>
      <c r="E159" s="266"/>
      <c r="F159" s="266"/>
      <c r="G159" s="266"/>
      <c r="H159" s="266"/>
      <c r="I159" s="266"/>
      <c r="J159" s="266"/>
      <c r="K159" s="266"/>
      <c r="L159" s="266"/>
      <c r="M159" s="267"/>
      <c r="N159" s="75"/>
      <c r="O159" s="75"/>
      <c r="P159" s="75"/>
      <c r="Q159" s="75"/>
      <c r="R159" s="75"/>
      <c r="S159" s="75"/>
      <c r="T159" s="75"/>
      <c r="U159" s="75"/>
      <c r="V159" s="75"/>
      <c r="W159" s="76"/>
      <c r="X159" s="75"/>
      <c r="Y159" s="75"/>
      <c r="Z159" s="75"/>
      <c r="AA159" s="75"/>
      <c r="AB159" s="75"/>
      <c r="AC159" s="75"/>
      <c r="AD159" s="75"/>
      <c r="AE159" s="75"/>
      <c r="AF159" s="75"/>
      <c r="AG159" s="75"/>
      <c r="AH159" s="75"/>
      <c r="AI159" s="75"/>
      <c r="AJ159" s="75"/>
      <c r="AK159" s="75"/>
      <c r="AL159" s="75"/>
    </row>
    <row r="160" spans="1:38" ht="14.25" customHeight="1">
      <c r="A160" s="272" t="s">
        <v>118</v>
      </c>
      <c r="B160" s="266"/>
      <c r="C160" s="266"/>
      <c r="D160" s="266"/>
      <c r="E160" s="266"/>
      <c r="F160" s="266"/>
      <c r="G160" s="266"/>
      <c r="H160" s="266"/>
      <c r="I160" s="266"/>
      <c r="J160" s="266"/>
      <c r="K160" s="266"/>
      <c r="L160" s="266"/>
      <c r="M160" s="266"/>
      <c r="N160" s="266"/>
      <c r="O160" s="267"/>
      <c r="P160" s="75"/>
      <c r="Q160" s="75"/>
      <c r="R160" s="75"/>
      <c r="S160" s="75"/>
      <c r="T160" s="75"/>
      <c r="U160" s="75"/>
      <c r="V160" s="75"/>
      <c r="W160" s="76"/>
      <c r="X160" s="75"/>
      <c r="Y160" s="75"/>
      <c r="Z160" s="75"/>
      <c r="AA160" s="75"/>
      <c r="AB160" s="75"/>
      <c r="AC160" s="75"/>
      <c r="AD160" s="75"/>
      <c r="AE160" s="75"/>
      <c r="AF160" s="75"/>
      <c r="AG160" s="75"/>
      <c r="AH160" s="75"/>
      <c r="AI160" s="75"/>
      <c r="AJ160" s="75"/>
      <c r="AK160" s="75"/>
      <c r="AL160" s="75"/>
    </row>
    <row r="161" spans="1:38" ht="14.25" customHeight="1">
      <c r="A161" s="284" t="s">
        <v>119</v>
      </c>
      <c r="B161" s="276"/>
      <c r="C161" s="276"/>
      <c r="D161" s="276"/>
      <c r="E161" s="276"/>
      <c r="F161" s="276"/>
      <c r="G161" s="276"/>
      <c r="H161" s="276"/>
      <c r="I161" s="276"/>
      <c r="J161" s="276"/>
      <c r="K161" s="276"/>
      <c r="L161" s="276"/>
      <c r="M161" s="276"/>
      <c r="N161" s="277"/>
      <c r="O161" s="34"/>
      <c r="P161" s="75"/>
      <c r="Q161" s="75"/>
      <c r="R161" s="75"/>
      <c r="S161" s="75"/>
      <c r="T161" s="75"/>
      <c r="U161" s="75"/>
      <c r="V161" s="75"/>
      <c r="W161" s="76"/>
      <c r="X161" s="75"/>
      <c r="Y161" s="75"/>
      <c r="Z161" s="75"/>
      <c r="AA161" s="75"/>
      <c r="AB161" s="75"/>
      <c r="AC161" s="75"/>
      <c r="AD161" s="75"/>
      <c r="AE161" s="75"/>
      <c r="AF161" s="75"/>
      <c r="AG161" s="75"/>
      <c r="AH161" s="75"/>
      <c r="AI161" s="75"/>
      <c r="AJ161" s="75"/>
      <c r="AK161" s="75"/>
      <c r="AL161" s="75"/>
    </row>
    <row r="162" spans="1:38" ht="14.25" customHeight="1">
      <c r="A162" s="278"/>
      <c r="B162" s="279"/>
      <c r="C162" s="279"/>
      <c r="D162" s="279"/>
      <c r="E162" s="279"/>
      <c r="F162" s="279"/>
      <c r="G162" s="279"/>
      <c r="H162" s="279"/>
      <c r="I162" s="279"/>
      <c r="J162" s="279"/>
      <c r="K162" s="279"/>
      <c r="L162" s="279"/>
      <c r="M162" s="279"/>
      <c r="N162" s="280"/>
      <c r="O162" s="15"/>
      <c r="P162" s="15"/>
      <c r="Q162" s="15"/>
      <c r="R162" s="15"/>
      <c r="S162" s="17"/>
      <c r="T162" s="17"/>
      <c r="U162" s="17"/>
      <c r="V162" s="17"/>
      <c r="W162" s="17"/>
      <c r="X162" s="17"/>
      <c r="Y162" s="17"/>
      <c r="Z162" s="17"/>
      <c r="AA162" s="17"/>
      <c r="AB162" s="17"/>
      <c r="AC162" s="17"/>
      <c r="AD162" s="17"/>
      <c r="AE162" s="17"/>
      <c r="AF162" s="17"/>
      <c r="AG162" s="17"/>
      <c r="AH162" s="17"/>
      <c r="AI162" s="17"/>
      <c r="AJ162" s="17"/>
      <c r="AK162" s="17"/>
      <c r="AL162" s="17"/>
    </row>
    <row r="163" spans="1:38" ht="14.25" customHeight="1">
      <c r="A163" s="41" t="s">
        <v>120</v>
      </c>
      <c r="B163" s="17"/>
      <c r="C163" s="17"/>
      <c r="D163" s="17"/>
      <c r="E163" s="17"/>
      <c r="F163" s="7"/>
      <c r="G163" s="7"/>
      <c r="H163" s="7"/>
      <c r="I163" s="7"/>
      <c r="J163" s="7"/>
      <c r="K163" s="7"/>
      <c r="L163" s="7"/>
      <c r="M163" s="7"/>
      <c r="N163" s="7"/>
      <c r="O163" s="7"/>
      <c r="P163" s="7"/>
      <c r="Q163" s="7"/>
      <c r="R163" s="7"/>
    </row>
    <row r="164" spans="1:38" ht="14.25" customHeight="1">
      <c r="A164" s="36" t="s">
        <v>2</v>
      </c>
      <c r="B164" s="36" t="s">
        <v>6</v>
      </c>
      <c r="C164" s="36" t="s">
        <v>101</v>
      </c>
      <c r="D164" s="36" t="s">
        <v>45</v>
      </c>
      <c r="E164" s="36" t="s">
        <v>102</v>
      </c>
      <c r="F164" s="53">
        <v>41456</v>
      </c>
      <c r="G164" s="53">
        <v>41487</v>
      </c>
      <c r="H164" s="53">
        <v>41518</v>
      </c>
      <c r="I164" s="53">
        <v>41548</v>
      </c>
      <c r="J164" s="53">
        <v>41579</v>
      </c>
      <c r="K164" s="53">
        <v>41609</v>
      </c>
      <c r="L164" s="53">
        <v>41640</v>
      </c>
      <c r="M164" s="53">
        <v>41671</v>
      </c>
      <c r="N164" s="53">
        <v>41699</v>
      </c>
      <c r="O164" s="53">
        <v>41730</v>
      </c>
      <c r="P164" s="53">
        <v>41760</v>
      </c>
      <c r="Q164" s="53">
        <v>41791</v>
      </c>
      <c r="R164" s="7"/>
    </row>
    <row r="165" spans="1:38" ht="14.25" customHeight="1">
      <c r="A165" s="36"/>
      <c r="B165" s="36"/>
      <c r="C165" s="36"/>
      <c r="D165" s="45"/>
      <c r="E165" s="71"/>
      <c r="F165" s="71"/>
      <c r="G165" s="71"/>
      <c r="H165" s="71"/>
      <c r="I165" s="71"/>
      <c r="J165" s="71"/>
      <c r="K165" s="71"/>
      <c r="L165" s="71"/>
      <c r="M165" s="71"/>
      <c r="N165" s="71"/>
      <c r="O165" s="71"/>
      <c r="P165" s="71"/>
      <c r="Q165" s="71"/>
      <c r="R165" s="33" t="s">
        <v>103</v>
      </c>
      <c r="S165" s="202" t="s">
        <v>336</v>
      </c>
    </row>
    <row r="166" spans="1:38" ht="14.25" customHeight="1">
      <c r="A166" s="16" t="s">
        <v>58</v>
      </c>
      <c r="B166" s="16" t="s">
        <v>107</v>
      </c>
      <c r="C166" s="16" t="s">
        <v>44</v>
      </c>
      <c r="D166" s="16" t="s">
        <v>46</v>
      </c>
      <c r="E166" s="16" t="s">
        <v>47</v>
      </c>
      <c r="F166" s="194">
        <v>2657990.4700374426</v>
      </c>
      <c r="G166" s="194">
        <v>2683441.4217942134</v>
      </c>
      <c r="H166" s="194">
        <v>2750517.8420831459</v>
      </c>
      <c r="I166" s="194">
        <v>2927644.6248226436</v>
      </c>
      <c r="J166" s="194">
        <v>3050638.9948652461</v>
      </c>
      <c r="K166" s="194">
        <v>183254.5079939086</v>
      </c>
      <c r="L166" s="194">
        <v>-1365906.2084312672</v>
      </c>
      <c r="M166" s="194">
        <v>-1874344.1054043202</v>
      </c>
      <c r="N166" s="194">
        <v>-1375138.292643467</v>
      </c>
      <c r="O166" s="194">
        <v>-2005065.6087033441</v>
      </c>
      <c r="P166" s="194">
        <v>-2559892.4119440671</v>
      </c>
      <c r="Q166" s="194">
        <v>-242629.8716670135</v>
      </c>
      <c r="R166" s="58">
        <f>SUM(F166:Q166)</f>
        <v>4830511.3628031202</v>
      </c>
    </row>
    <row r="167" spans="1:38" ht="14.25" customHeight="1">
      <c r="A167" s="16" t="s">
        <v>58</v>
      </c>
      <c r="B167" s="16" t="s">
        <v>107</v>
      </c>
      <c r="C167" s="16" t="s">
        <v>44</v>
      </c>
      <c r="D167" s="16" t="s">
        <v>48</v>
      </c>
      <c r="E167" s="16" t="s">
        <v>49</v>
      </c>
      <c r="F167" s="194">
        <v>1263796.6413065605</v>
      </c>
      <c r="G167" s="194">
        <v>1282764.973070458</v>
      </c>
      <c r="H167" s="194">
        <v>1343044.0996912122</v>
      </c>
      <c r="I167" s="194">
        <v>1364704.7660143711</v>
      </c>
      <c r="J167" s="194">
        <v>1376524.2768762545</v>
      </c>
      <c r="K167" s="194">
        <v>119510.91206516698</v>
      </c>
      <c r="L167" s="194">
        <v>-679136.28658790886</v>
      </c>
      <c r="M167" s="194">
        <v>-778869.98790889513</v>
      </c>
      <c r="N167" s="194">
        <v>-653484.99730761582</v>
      </c>
      <c r="O167" s="194">
        <v>-566449.30101641966</v>
      </c>
      <c r="P167" s="194">
        <v>-710005.60268232413</v>
      </c>
      <c r="Q167" s="194">
        <v>131916.34699184587</v>
      </c>
      <c r="R167" s="58">
        <f t="shared" ref="R167:R175" si="11">SUM(F167:Q167)</f>
        <v>3494315.8405127041</v>
      </c>
      <c r="S167" s="197"/>
    </row>
    <row r="168" spans="1:38" ht="14.25" customHeight="1">
      <c r="A168" s="16" t="s">
        <v>58</v>
      </c>
      <c r="B168" s="16" t="s">
        <v>107</v>
      </c>
      <c r="C168" s="16" t="s">
        <v>44</v>
      </c>
      <c r="D168" s="16" t="s">
        <v>48</v>
      </c>
      <c r="E168" s="16" t="s">
        <v>50</v>
      </c>
      <c r="F168" s="194">
        <v>1168763.8310016063</v>
      </c>
      <c r="G168" s="194">
        <v>1404227.8354571625</v>
      </c>
      <c r="H168" s="194">
        <v>1392318.5397264445</v>
      </c>
      <c r="I168" s="194">
        <v>1700284.8845070107</v>
      </c>
      <c r="J168" s="194">
        <v>1388635.3034293912</v>
      </c>
      <c r="K168" s="194">
        <v>303675.02782598324</v>
      </c>
      <c r="L168" s="194">
        <v>-590538.85931308009</v>
      </c>
      <c r="M168" s="194">
        <v>-676523.44415819272</v>
      </c>
      <c r="N168" s="194">
        <v>-553841.46491789818</v>
      </c>
      <c r="O168" s="194">
        <v>-375102.62882702006</v>
      </c>
      <c r="P168" s="194">
        <v>-615985.64244057517</v>
      </c>
      <c r="Q168" s="194">
        <v>-36069.070821284782</v>
      </c>
      <c r="R168" s="58">
        <f t="shared" si="11"/>
        <v>4509844.3114695475</v>
      </c>
      <c r="S168" s="197"/>
    </row>
    <row r="169" spans="1:38" ht="14.25" customHeight="1">
      <c r="A169" s="16" t="s">
        <v>58</v>
      </c>
      <c r="B169" s="16" t="s">
        <v>107</v>
      </c>
      <c r="C169" s="16" t="s">
        <v>44</v>
      </c>
      <c r="D169" s="16" t="s">
        <v>51</v>
      </c>
      <c r="E169" s="16" t="s">
        <v>52</v>
      </c>
      <c r="F169" s="194">
        <v>979319.02999028214</v>
      </c>
      <c r="G169" s="194">
        <v>891851.8408548017</v>
      </c>
      <c r="H169" s="194">
        <v>1019240.8137042387</v>
      </c>
      <c r="I169" s="194">
        <v>982356.94936974114</v>
      </c>
      <c r="J169" s="194">
        <v>987827.61711511482</v>
      </c>
      <c r="K169" s="194">
        <v>-54590.129816028755</v>
      </c>
      <c r="L169" s="194">
        <v>-563110.09237573482</v>
      </c>
      <c r="M169" s="194">
        <v>-462123.41552427784</v>
      </c>
      <c r="N169" s="194">
        <v>-572729.63366138004</v>
      </c>
      <c r="O169" s="194">
        <v>-473432.10416652402</v>
      </c>
      <c r="P169" s="194">
        <v>-471372.52870397735</v>
      </c>
      <c r="Q169" s="194">
        <v>2877.5127029023133</v>
      </c>
      <c r="R169" s="58">
        <f t="shared" si="11"/>
        <v>2266115.8594891569</v>
      </c>
      <c r="S169" s="197"/>
    </row>
    <row r="170" spans="1:38" ht="14.25" customHeight="1">
      <c r="A170" s="16" t="s">
        <v>58</v>
      </c>
      <c r="B170" s="16" t="s">
        <v>107</v>
      </c>
      <c r="C170" s="16" t="s">
        <v>44</v>
      </c>
      <c r="D170" s="16" t="s">
        <v>51</v>
      </c>
      <c r="E170" s="16" t="s">
        <v>53</v>
      </c>
      <c r="F170" s="194">
        <v>13267.502159287455</v>
      </c>
      <c r="G170" s="194">
        <v>-20366.604722294956</v>
      </c>
      <c r="H170" s="194">
        <v>-41004.108553847065</v>
      </c>
      <c r="I170" s="194">
        <v>42430.865529946517</v>
      </c>
      <c r="J170" s="194">
        <v>122051.41019996488</v>
      </c>
      <c r="K170" s="194">
        <v>-20251.183419768931</v>
      </c>
      <c r="L170" s="194">
        <v>-21253.476208737586</v>
      </c>
      <c r="M170" s="194">
        <v>-54523.490481912158</v>
      </c>
      <c r="N170" s="194">
        <v>21355.684034101432</v>
      </c>
      <c r="O170" s="194">
        <v>28153.286284039496</v>
      </c>
      <c r="P170" s="194">
        <v>-10214.536123157712</v>
      </c>
      <c r="Q170" s="194">
        <v>-30969.328533211374</v>
      </c>
      <c r="R170" s="58">
        <f t="shared" si="11"/>
        <v>28676.020164410002</v>
      </c>
      <c r="S170" s="197"/>
    </row>
    <row r="171" spans="1:38" ht="14.25" customHeight="1">
      <c r="A171" s="16" t="s">
        <v>58</v>
      </c>
      <c r="B171" s="16" t="s">
        <v>107</v>
      </c>
      <c r="C171" s="16" t="s">
        <v>44</v>
      </c>
      <c r="D171" s="16" t="s">
        <v>51</v>
      </c>
      <c r="E171" s="16" t="s">
        <v>54</v>
      </c>
      <c r="F171" s="194">
        <v>35729.053763498785</v>
      </c>
      <c r="G171" s="194">
        <v>-17373.221794316312</v>
      </c>
      <c r="H171" s="194">
        <v>-88442.455056683626</v>
      </c>
      <c r="I171" s="194">
        <v>74566.212839192711</v>
      </c>
      <c r="J171" s="194">
        <v>102555.91635901574</v>
      </c>
      <c r="K171" s="194">
        <v>-16249.489389803261</v>
      </c>
      <c r="L171" s="194">
        <v>11845.124809248839</v>
      </c>
      <c r="M171" s="194">
        <v>17207.886108807987</v>
      </c>
      <c r="N171" s="194">
        <v>-21991.358157755807</v>
      </c>
      <c r="O171" s="194">
        <v>18020.874719741754</v>
      </c>
      <c r="P171" s="194">
        <v>45245.630116322543</v>
      </c>
      <c r="Q171" s="194">
        <v>61025.376326151891</v>
      </c>
      <c r="R171" s="58">
        <f t="shared" si="11"/>
        <v>222139.55064342124</v>
      </c>
      <c r="S171" s="197"/>
    </row>
    <row r="172" spans="1:38" ht="14.25" customHeight="1">
      <c r="A172" s="16" t="s">
        <v>58</v>
      </c>
      <c r="B172" s="16" t="s">
        <v>107</v>
      </c>
      <c r="C172" s="16" t="s">
        <v>44</v>
      </c>
      <c r="D172" s="16" t="s">
        <v>51</v>
      </c>
      <c r="E172" s="16" t="s">
        <v>55</v>
      </c>
      <c r="F172" s="194">
        <v>3331.1778506801929</v>
      </c>
      <c r="G172" s="194">
        <v>-7174.9134785181377</v>
      </c>
      <c r="H172" s="194">
        <v>58049.554202063824</v>
      </c>
      <c r="I172" s="194">
        <v>-63681.506777540781</v>
      </c>
      <c r="J172" s="194">
        <v>21596.806154659018</v>
      </c>
      <c r="K172" s="194">
        <v>-17288.087532692007</v>
      </c>
      <c r="L172" s="194">
        <v>-6062.0752415842144</v>
      </c>
      <c r="M172" s="194">
        <v>-4640.385744557716</v>
      </c>
      <c r="N172" s="194">
        <v>-6780.6971197179519</v>
      </c>
      <c r="O172" s="194">
        <v>-9917.6558446711861</v>
      </c>
      <c r="P172" s="194">
        <v>33499.070966146886</v>
      </c>
      <c r="Q172" s="194">
        <v>-24418.705136139644</v>
      </c>
      <c r="R172" s="58">
        <f t="shared" si="11"/>
        <v>-23487.417701871716</v>
      </c>
      <c r="S172" s="197"/>
    </row>
    <row r="173" spans="1:38" ht="14.25" customHeight="1">
      <c r="A173" s="16" t="s">
        <v>58</v>
      </c>
      <c r="B173" s="16" t="s">
        <v>107</v>
      </c>
      <c r="C173" s="16" t="s">
        <v>44</v>
      </c>
      <c r="D173" s="16" t="s">
        <v>56</v>
      </c>
      <c r="E173" s="16" t="s">
        <v>57</v>
      </c>
      <c r="F173" s="194">
        <v>13421.583753404208</v>
      </c>
      <c r="G173" s="194">
        <v>244151.24574231356</v>
      </c>
      <c r="H173" s="194">
        <v>171350.9037948586</v>
      </c>
      <c r="I173" s="194">
        <v>81920.134207975119</v>
      </c>
      <c r="J173" s="194">
        <v>322386.12566559762</v>
      </c>
      <c r="K173" s="194">
        <v>-58097.804429570213</v>
      </c>
      <c r="L173" s="194">
        <v>408588.46105659846</v>
      </c>
      <c r="M173" s="194">
        <v>-813617.7088463055</v>
      </c>
      <c r="N173" s="194">
        <v>4653.0207411702722</v>
      </c>
      <c r="O173" s="194">
        <v>-793813.13734865934</v>
      </c>
      <c r="P173" s="194">
        <v>-956378.2351743076</v>
      </c>
      <c r="Q173" s="194">
        <v>-49810.405803519301</v>
      </c>
      <c r="R173" s="58">
        <f t="shared" si="11"/>
        <v>-1425245.8166404441</v>
      </c>
      <c r="S173" s="197"/>
    </row>
    <row r="174" spans="1:38" ht="14.25" customHeight="1" thickBot="1">
      <c r="A174" s="16" t="s">
        <v>62</v>
      </c>
      <c r="B174" s="41" t="s">
        <v>107</v>
      </c>
      <c r="C174" s="16"/>
      <c r="D174" s="16"/>
      <c r="E174" s="16"/>
      <c r="F174" s="182">
        <v>-28999.999999999884</v>
      </c>
      <c r="G174" s="182">
        <v>-9000</v>
      </c>
      <c r="H174" s="182">
        <v>-3000</v>
      </c>
      <c r="I174" s="182">
        <v>70999.999999999884</v>
      </c>
      <c r="J174" s="182">
        <v>27000</v>
      </c>
      <c r="K174" s="182">
        <v>-6035.0993999999482</v>
      </c>
      <c r="L174" s="182">
        <v>-25000</v>
      </c>
      <c r="M174" s="182">
        <v>-11000</v>
      </c>
      <c r="N174" s="182">
        <v>-119167.98300000001</v>
      </c>
      <c r="O174" s="182">
        <v>-128000</v>
      </c>
      <c r="P174" s="182">
        <v>-190636.87</v>
      </c>
      <c r="Q174" s="182">
        <v>-72392.29999999993</v>
      </c>
      <c r="R174" s="234">
        <f t="shared" si="11"/>
        <v>-495232.25239999988</v>
      </c>
      <c r="S174" s="197"/>
    </row>
    <row r="175" spans="1:38" ht="14.25" customHeight="1" thickTop="1" thickBot="1">
      <c r="A175" s="285"/>
      <c r="B175" s="283"/>
      <c r="C175" s="62"/>
      <c r="D175" s="286" t="s">
        <v>121</v>
      </c>
      <c r="E175" s="283"/>
      <c r="F175" s="231">
        <v>11.590846235436629</v>
      </c>
      <c r="G175" s="232">
        <v>11.122358064005454</v>
      </c>
      <c r="H175" s="232">
        <v>11.23558425865302</v>
      </c>
      <c r="I175" s="232">
        <v>5.4021563943723621</v>
      </c>
      <c r="J175" s="232">
        <v>10.437313699922711</v>
      </c>
      <c r="K175" s="232">
        <v>1.193985847741736</v>
      </c>
      <c r="L175" s="232">
        <v>-2.801024050604056</v>
      </c>
      <c r="M175" s="232">
        <v>-6.236715070431984</v>
      </c>
      <c r="N175" s="232">
        <v>1.6139448183557121</v>
      </c>
      <c r="O175" s="232">
        <v>0.66700177597414978</v>
      </c>
      <c r="P175" s="232">
        <v>4.4154235964288304</v>
      </c>
      <c r="Q175" s="232">
        <v>4.5763901360324866</v>
      </c>
      <c r="R175" s="58">
        <f t="shared" si="11"/>
        <v>53.217265705887051</v>
      </c>
      <c r="S175" s="197"/>
    </row>
    <row r="176" spans="1:38" ht="14.25" customHeight="1" thickTop="1">
      <c r="A176" s="77"/>
      <c r="B176" s="17"/>
      <c r="C176" s="77"/>
      <c r="D176" s="78"/>
      <c r="E176" s="79"/>
      <c r="F176" s="58"/>
      <c r="G176" s="58"/>
      <c r="H176" s="58"/>
      <c r="I176" s="58"/>
      <c r="J176" s="58"/>
      <c r="K176" s="58"/>
      <c r="L176" s="58"/>
      <c r="M176" s="58"/>
      <c r="N176" s="58"/>
      <c r="O176" s="58"/>
      <c r="P176" s="58"/>
      <c r="Q176" s="58"/>
      <c r="R176" s="58"/>
      <c r="S176" s="197"/>
      <c r="T176" s="17"/>
      <c r="U176" s="17"/>
      <c r="V176" s="17"/>
      <c r="W176" s="17"/>
      <c r="X176" s="17"/>
      <c r="Y176" s="17"/>
      <c r="Z176" s="17"/>
      <c r="AA176" s="17"/>
      <c r="AB176" s="17"/>
      <c r="AC176" s="17"/>
      <c r="AD176" s="17"/>
      <c r="AE176" s="17"/>
      <c r="AF176" s="17"/>
      <c r="AG176" s="17"/>
      <c r="AH176" s="17"/>
      <c r="AI176" s="17"/>
      <c r="AJ176" s="17"/>
      <c r="AK176" s="17"/>
      <c r="AL176" s="17"/>
    </row>
    <row r="177" spans="1:38" ht="14.25" customHeight="1">
      <c r="A177" s="41" t="s">
        <v>122</v>
      </c>
      <c r="B177" s="17"/>
      <c r="C177" s="17"/>
      <c r="D177" s="17"/>
      <c r="E177" s="17"/>
      <c r="F177" s="7"/>
      <c r="G177" s="7"/>
      <c r="H177" s="7"/>
      <c r="I177" s="7"/>
      <c r="J177" s="7"/>
      <c r="K177" s="7"/>
      <c r="L177" s="7"/>
      <c r="M177" s="7"/>
      <c r="N177" s="7"/>
      <c r="O177" s="7"/>
      <c r="P177" s="7"/>
      <c r="Q177" s="7"/>
      <c r="R177" s="7"/>
      <c r="S177" s="197"/>
      <c r="T177" s="17"/>
      <c r="U177" s="17"/>
      <c r="V177" s="17"/>
      <c r="W177" s="17"/>
      <c r="X177" s="17"/>
      <c r="Y177" s="17"/>
      <c r="Z177" s="17"/>
      <c r="AA177" s="17"/>
      <c r="AB177" s="17"/>
      <c r="AC177" s="17"/>
      <c r="AD177" s="17"/>
      <c r="AE177" s="17"/>
      <c r="AF177" s="17"/>
      <c r="AG177" s="17"/>
      <c r="AH177" s="17"/>
      <c r="AI177" s="17"/>
      <c r="AJ177" s="17"/>
      <c r="AK177" s="17"/>
      <c r="AL177" s="17"/>
    </row>
    <row r="178" spans="1:38" ht="14.25" customHeight="1">
      <c r="A178" s="36" t="s">
        <v>2</v>
      </c>
      <c r="B178" s="36" t="s">
        <v>6</v>
      </c>
      <c r="C178" s="36" t="s">
        <v>101</v>
      </c>
      <c r="D178" s="36" t="s">
        <v>45</v>
      </c>
      <c r="E178" s="36" t="s">
        <v>102</v>
      </c>
      <c r="F178" s="53">
        <v>41456</v>
      </c>
      <c r="G178" s="53">
        <v>41487</v>
      </c>
      <c r="H178" s="53">
        <v>41518</v>
      </c>
      <c r="I178" s="53">
        <v>41548</v>
      </c>
      <c r="J178" s="53">
        <v>41579</v>
      </c>
      <c r="K178" s="53">
        <v>41609</v>
      </c>
      <c r="L178" s="53">
        <v>41640</v>
      </c>
      <c r="M178" s="53">
        <v>41671</v>
      </c>
      <c r="N178" s="53">
        <v>41699</v>
      </c>
      <c r="O178" s="53">
        <v>41730</v>
      </c>
      <c r="P178" s="53">
        <v>41760</v>
      </c>
      <c r="Q178" s="53">
        <v>41791</v>
      </c>
      <c r="R178" s="7"/>
      <c r="S178" s="197"/>
      <c r="T178" s="17"/>
      <c r="U178" s="17"/>
      <c r="V178" s="17"/>
      <c r="W178" s="17"/>
      <c r="X178" s="17"/>
      <c r="Y178" s="17"/>
      <c r="Z178" s="17"/>
      <c r="AA178" s="17"/>
      <c r="AB178" s="17"/>
      <c r="AC178" s="17"/>
      <c r="AD178" s="17"/>
      <c r="AE178" s="17"/>
      <c r="AF178" s="17"/>
      <c r="AG178" s="17"/>
      <c r="AH178" s="17"/>
      <c r="AI178" s="17"/>
      <c r="AJ178" s="17"/>
      <c r="AK178" s="17"/>
      <c r="AL178" s="17"/>
    </row>
    <row r="179" spans="1:38" ht="14.25" customHeight="1">
      <c r="A179" s="36"/>
      <c r="B179" s="36"/>
      <c r="C179" s="36"/>
      <c r="D179" s="45"/>
      <c r="E179" s="71"/>
      <c r="F179" s="71"/>
      <c r="G179" s="71"/>
      <c r="H179" s="71"/>
      <c r="I179" s="71"/>
      <c r="J179" s="71"/>
      <c r="K179" s="71"/>
      <c r="L179" s="71"/>
      <c r="M179" s="71"/>
      <c r="N179" s="71"/>
      <c r="O179" s="71"/>
      <c r="P179" s="71"/>
      <c r="Q179" s="71"/>
      <c r="R179" s="33" t="s">
        <v>103</v>
      </c>
      <c r="S179" s="197"/>
      <c r="T179" s="17"/>
      <c r="U179" s="17"/>
      <c r="V179" s="17"/>
      <c r="W179" s="17"/>
      <c r="X179" s="17"/>
      <c r="Y179" s="17"/>
      <c r="Z179" s="17"/>
      <c r="AA179" s="17"/>
      <c r="AB179" s="17"/>
      <c r="AC179" s="17"/>
      <c r="AD179" s="17"/>
      <c r="AE179" s="17"/>
      <c r="AF179" s="17"/>
      <c r="AG179" s="17"/>
      <c r="AH179" s="17"/>
      <c r="AI179" s="17"/>
      <c r="AJ179" s="17"/>
      <c r="AK179" s="17"/>
      <c r="AL179" s="17"/>
    </row>
    <row r="180" spans="1:38" ht="14.25" customHeight="1">
      <c r="A180" s="16" t="s">
        <v>58</v>
      </c>
      <c r="B180" s="16" t="s">
        <v>34</v>
      </c>
      <c r="C180" s="16" t="s">
        <v>44</v>
      </c>
      <c r="D180" s="16" t="s">
        <v>46</v>
      </c>
      <c r="E180" s="16" t="s">
        <v>47</v>
      </c>
      <c r="F180" s="182">
        <v>265299.11794466362</v>
      </c>
      <c r="G180" s="182">
        <v>436175.62975084316</v>
      </c>
      <c r="H180" s="182">
        <v>302947.52957066719</v>
      </c>
      <c r="I180" s="182">
        <v>287362.11449329299</v>
      </c>
      <c r="J180" s="182">
        <v>356956.56588466873</v>
      </c>
      <c r="K180" s="182">
        <v>336384.77338001237</v>
      </c>
      <c r="L180" s="182">
        <v>-26132.082851160085</v>
      </c>
      <c r="M180" s="182">
        <v>-56062.539759476203</v>
      </c>
      <c r="N180" s="182">
        <v>192.54679158004001</v>
      </c>
      <c r="O180" s="182">
        <v>8008.0493061318994</v>
      </c>
      <c r="P180" s="182">
        <v>47231.053523671697</v>
      </c>
      <c r="Q180" s="182">
        <v>-30252.371344820829</v>
      </c>
      <c r="R180" s="58">
        <f>SUM(F180:Q180)</f>
        <v>1928110.3866900743</v>
      </c>
      <c r="S180" s="197"/>
      <c r="T180" s="17"/>
      <c r="U180" s="17"/>
      <c r="V180" s="17"/>
      <c r="W180" s="17"/>
      <c r="X180" s="17"/>
      <c r="Y180" s="17"/>
      <c r="Z180" s="17"/>
      <c r="AA180" s="17"/>
      <c r="AB180" s="17"/>
      <c r="AC180" s="17"/>
      <c r="AD180" s="17"/>
      <c r="AE180" s="17"/>
      <c r="AF180" s="17"/>
      <c r="AG180" s="17"/>
      <c r="AH180" s="17"/>
      <c r="AI180" s="17"/>
      <c r="AJ180" s="17"/>
      <c r="AK180" s="17"/>
      <c r="AL180" s="17"/>
    </row>
    <row r="181" spans="1:38" ht="14.25" customHeight="1">
      <c r="A181" s="16" t="s">
        <v>58</v>
      </c>
      <c r="B181" s="16" t="s">
        <v>34</v>
      </c>
      <c r="C181" s="16" t="s">
        <v>44</v>
      </c>
      <c r="D181" s="16" t="s">
        <v>48</v>
      </c>
      <c r="E181" s="16" t="s">
        <v>49</v>
      </c>
      <c r="F181" s="182">
        <v>134670.9868416246</v>
      </c>
      <c r="G181" s="182">
        <v>175819.20358824998</v>
      </c>
      <c r="H181" s="182">
        <v>150262.74775799952</v>
      </c>
      <c r="I181" s="182">
        <v>142968.47566500003</v>
      </c>
      <c r="J181" s="182">
        <v>123383.77773749997</v>
      </c>
      <c r="K181" s="182">
        <v>146316.84820000007</v>
      </c>
      <c r="L181" s="182">
        <v>1977.0315820000833</v>
      </c>
      <c r="M181" s="182">
        <v>-35493.296960250009</v>
      </c>
      <c r="N181" s="182">
        <v>36085.692408000003</v>
      </c>
      <c r="O181" s="182">
        <v>-29866.850558999984</v>
      </c>
      <c r="P181" s="182">
        <v>-29422.537375000014</v>
      </c>
      <c r="Q181" s="182">
        <v>-12415.585615499993</v>
      </c>
      <c r="R181" s="58">
        <f t="shared" ref="R181:R189" si="12">SUM(F181:Q181)</f>
        <v>804286.49327062431</v>
      </c>
      <c r="S181" s="197"/>
      <c r="T181" s="17"/>
      <c r="U181" s="17"/>
      <c r="V181" s="17"/>
      <c r="W181" s="17"/>
      <c r="X181" s="17"/>
      <c r="Y181" s="17"/>
      <c r="Z181" s="17"/>
      <c r="AA181" s="17"/>
      <c r="AB181" s="17"/>
      <c r="AC181" s="17"/>
      <c r="AD181" s="17"/>
      <c r="AE181" s="17"/>
      <c r="AF181" s="17"/>
      <c r="AG181" s="17"/>
      <c r="AH181" s="17"/>
      <c r="AI181" s="17"/>
      <c r="AJ181" s="17"/>
      <c r="AK181" s="17"/>
      <c r="AL181" s="17"/>
    </row>
    <row r="182" spans="1:38" ht="14.25" customHeight="1">
      <c r="A182" s="16" t="s">
        <v>58</v>
      </c>
      <c r="B182" s="16" t="s">
        <v>34</v>
      </c>
      <c r="C182" s="16" t="s">
        <v>44</v>
      </c>
      <c r="D182" s="16" t="s">
        <v>48</v>
      </c>
      <c r="E182" s="16" t="s">
        <v>50</v>
      </c>
      <c r="F182" s="182">
        <v>195086.29563806183</v>
      </c>
      <c r="G182" s="182">
        <v>335093.78534906241</v>
      </c>
      <c r="H182" s="182">
        <v>261870.94808549929</v>
      </c>
      <c r="I182" s="182">
        <v>273491.80390012491</v>
      </c>
      <c r="J182" s="182">
        <v>181360.88620124996</v>
      </c>
      <c r="K182" s="182">
        <v>220496.08751999994</v>
      </c>
      <c r="L182" s="182">
        <v>-60913.946040000068</v>
      </c>
      <c r="M182" s="182">
        <v>-9244.4518698749598</v>
      </c>
      <c r="N182" s="182">
        <v>-64294.470614999998</v>
      </c>
      <c r="O182" s="182">
        <v>31845.979210500023</v>
      </c>
      <c r="P182" s="182">
        <v>-32383.896656249999</v>
      </c>
      <c r="Q182" s="182">
        <v>-20992.141468312475</v>
      </c>
      <c r="R182" s="58">
        <f t="shared" si="12"/>
        <v>1311416.8792550606</v>
      </c>
      <c r="S182" s="197"/>
      <c r="T182" s="17"/>
      <c r="U182" s="17"/>
      <c r="V182" s="17"/>
      <c r="W182" s="17"/>
      <c r="X182" s="17"/>
      <c r="Y182" s="17"/>
      <c r="Z182" s="17"/>
      <c r="AA182" s="17"/>
      <c r="AB182" s="17"/>
      <c r="AC182" s="17"/>
      <c r="AD182" s="17"/>
      <c r="AE182" s="17"/>
      <c r="AF182" s="17"/>
      <c r="AG182" s="17"/>
      <c r="AH182" s="17"/>
      <c r="AI182" s="17"/>
      <c r="AJ182" s="17"/>
      <c r="AK182" s="17"/>
      <c r="AL182" s="17"/>
    </row>
    <row r="183" spans="1:38" ht="14.25" customHeight="1">
      <c r="A183" s="16" t="s">
        <v>58</v>
      </c>
      <c r="B183" s="16" t="s">
        <v>34</v>
      </c>
      <c r="C183" s="16" t="s">
        <v>44</v>
      </c>
      <c r="D183" s="16" t="s">
        <v>51</v>
      </c>
      <c r="E183" s="16" t="s">
        <v>52</v>
      </c>
      <c r="F183" s="182">
        <v>-26113.840936489927</v>
      </c>
      <c r="G183" s="182">
        <v>-5631.5458815775346</v>
      </c>
      <c r="H183" s="182">
        <v>33711.120801359939</v>
      </c>
      <c r="I183" s="182">
        <v>0</v>
      </c>
      <c r="J183" s="182">
        <v>8214.9715241999947</v>
      </c>
      <c r="K183" s="182">
        <v>-27214.933765200025</v>
      </c>
      <c r="L183" s="182">
        <v>6846.9412680399837</v>
      </c>
      <c r="M183" s="182">
        <v>1702.2387287400197</v>
      </c>
      <c r="N183" s="182">
        <v>-29798.523511840031</v>
      </c>
      <c r="O183" s="182">
        <v>-5106.1519208700047</v>
      </c>
      <c r="P183" s="182">
        <v>19141.844283124956</v>
      </c>
      <c r="Q183" s="182">
        <v>7727.0684159625089</v>
      </c>
      <c r="R183" s="58">
        <f t="shared" si="12"/>
        <v>-16520.81099455012</v>
      </c>
      <c r="S183" s="197"/>
      <c r="T183" s="17"/>
      <c r="U183" s="17"/>
      <c r="V183" s="17"/>
      <c r="W183" s="17"/>
      <c r="X183" s="17"/>
      <c r="Y183" s="17"/>
      <c r="Z183" s="17"/>
      <c r="AA183" s="17"/>
      <c r="AB183" s="17"/>
      <c r="AC183" s="17"/>
      <c r="AD183" s="17"/>
      <c r="AE183" s="17"/>
      <c r="AF183" s="17"/>
      <c r="AG183" s="17"/>
      <c r="AH183" s="17"/>
      <c r="AI183" s="17"/>
      <c r="AJ183" s="17"/>
      <c r="AK183" s="17"/>
      <c r="AL183" s="17"/>
    </row>
    <row r="184" spans="1:38" ht="14.25" customHeight="1">
      <c r="A184" s="16" t="s">
        <v>58</v>
      </c>
      <c r="B184" s="16" t="s">
        <v>34</v>
      </c>
      <c r="C184" s="16" t="s">
        <v>44</v>
      </c>
      <c r="D184" s="16" t="s">
        <v>51</v>
      </c>
      <c r="E184" s="16" t="s">
        <v>53</v>
      </c>
      <c r="F184" s="182">
        <v>-4846.6456678349932</v>
      </c>
      <c r="G184" s="182">
        <v>-14206.933405305026</v>
      </c>
      <c r="H184" s="182">
        <v>18987.004811812425</v>
      </c>
      <c r="I184" s="182">
        <v>-12743.141963489994</v>
      </c>
      <c r="J184" s="182">
        <v>19415.034445275</v>
      </c>
      <c r="K184" s="182">
        <v>689.05027350000455</v>
      </c>
      <c r="L184" s="182">
        <v>-18697.375437120034</v>
      </c>
      <c r="M184" s="182">
        <v>-13433.470644194982</v>
      </c>
      <c r="N184" s="182">
        <v>5404.7749748399947</v>
      </c>
      <c r="O184" s="182">
        <v>4760.7040107900102</v>
      </c>
      <c r="P184" s="182">
        <v>-386.88726093748119</v>
      </c>
      <c r="Q184" s="182">
        <v>-21024.814062037505</v>
      </c>
      <c r="R184" s="58">
        <f t="shared" si="12"/>
        <v>-36082.699924702581</v>
      </c>
      <c r="S184" s="197"/>
      <c r="T184" s="17"/>
      <c r="U184" s="17"/>
      <c r="V184" s="17"/>
      <c r="W184" s="17"/>
      <c r="X184" s="17"/>
      <c r="Y184" s="17"/>
      <c r="Z184" s="17"/>
      <c r="AA184" s="17"/>
      <c r="AB184" s="17"/>
      <c r="AC184" s="17"/>
      <c r="AD184" s="17"/>
      <c r="AE184" s="17"/>
      <c r="AF184" s="17"/>
      <c r="AG184" s="17"/>
      <c r="AH184" s="17"/>
      <c r="AI184" s="17"/>
      <c r="AJ184" s="17"/>
      <c r="AK184" s="17"/>
      <c r="AL184" s="17"/>
    </row>
    <row r="185" spans="1:38" ht="14.25" customHeight="1">
      <c r="A185" s="16" t="s">
        <v>58</v>
      </c>
      <c r="B185" s="16" t="s">
        <v>34</v>
      </c>
      <c r="C185" s="16" t="s">
        <v>44</v>
      </c>
      <c r="D185" s="16" t="s">
        <v>51</v>
      </c>
      <c r="E185" s="16" t="s">
        <v>54</v>
      </c>
      <c r="F185" s="182">
        <v>14480.381475222443</v>
      </c>
      <c r="G185" s="182">
        <v>-7882.8893421587418</v>
      </c>
      <c r="H185" s="182">
        <v>5230.6135836412432</v>
      </c>
      <c r="I185" s="182">
        <v>-157.60982558253454</v>
      </c>
      <c r="J185" s="182">
        <v>-5233.4180134249618</v>
      </c>
      <c r="K185" s="182">
        <v>-6590.2129244500247</v>
      </c>
      <c r="L185" s="182">
        <v>-19752.148502759985</v>
      </c>
      <c r="M185" s="182">
        <v>-2579.4494901149883</v>
      </c>
      <c r="N185" s="182">
        <v>-2683.0879255599575</v>
      </c>
      <c r="O185" s="182">
        <v>-27.437919941265136</v>
      </c>
      <c r="P185" s="182">
        <v>3467.1785520312842</v>
      </c>
      <c r="Q185" s="182">
        <v>8669.6727449287428</v>
      </c>
      <c r="R185" s="58">
        <f t="shared" si="12"/>
        <v>-13058.407588168746</v>
      </c>
      <c r="S185" s="197"/>
      <c r="T185" s="17"/>
      <c r="U185" s="17"/>
      <c r="V185" s="17"/>
      <c r="W185" s="17"/>
      <c r="X185" s="17"/>
      <c r="Y185" s="17"/>
      <c r="Z185" s="17"/>
      <c r="AA185" s="17"/>
      <c r="AB185" s="17"/>
      <c r="AC185" s="17"/>
      <c r="AD185" s="17"/>
      <c r="AE185" s="17"/>
      <c r="AF185" s="17"/>
      <c r="AG185" s="17"/>
      <c r="AH185" s="17"/>
      <c r="AI185" s="17"/>
      <c r="AJ185" s="17"/>
      <c r="AK185" s="17"/>
      <c r="AL185" s="17"/>
    </row>
    <row r="186" spans="1:38" ht="14.25" customHeight="1">
      <c r="A186" s="16" t="s">
        <v>58</v>
      </c>
      <c r="B186" s="16" t="s">
        <v>34</v>
      </c>
      <c r="C186" s="16" t="s">
        <v>44</v>
      </c>
      <c r="D186" s="16" t="s">
        <v>51</v>
      </c>
      <c r="E186" s="16" t="s">
        <v>55</v>
      </c>
      <c r="F186" s="182">
        <v>10745.159398574964</v>
      </c>
      <c r="G186" s="182">
        <v>-10928.142851902492</v>
      </c>
      <c r="H186" s="182">
        <v>6250.0592183400004</v>
      </c>
      <c r="I186" s="182">
        <v>-5624.8621359524841</v>
      </c>
      <c r="J186" s="182">
        <v>-1467.3382599750184</v>
      </c>
      <c r="K186" s="182">
        <v>3822.9529989000002</v>
      </c>
      <c r="L186" s="182">
        <v>11445.409861199994</v>
      </c>
      <c r="M186" s="182">
        <v>-4156.6294539000082</v>
      </c>
      <c r="N186" s="182">
        <v>-603.22351487999549</v>
      </c>
      <c r="O186" s="182">
        <v>2871.5357525399886</v>
      </c>
      <c r="P186" s="182">
        <v>-11314.303008749994</v>
      </c>
      <c r="Q186" s="182">
        <v>2172.7274827124784</v>
      </c>
      <c r="R186" s="58">
        <f t="shared" si="12"/>
        <v>3213.345486907434</v>
      </c>
      <c r="S186" s="197"/>
      <c r="T186" s="17"/>
      <c r="U186" s="17"/>
      <c r="V186" s="17"/>
      <c r="W186" s="17"/>
      <c r="X186" s="17"/>
      <c r="Y186" s="17"/>
      <c r="Z186" s="17"/>
      <c r="AA186" s="17"/>
      <c r="AB186" s="17"/>
      <c r="AC186" s="17"/>
      <c r="AD186" s="17"/>
      <c r="AE186" s="17"/>
      <c r="AF186" s="17"/>
      <c r="AG186" s="17"/>
      <c r="AH186" s="17"/>
      <c r="AI186" s="17"/>
      <c r="AJ186" s="17"/>
      <c r="AK186" s="17"/>
      <c r="AL186" s="17"/>
    </row>
    <row r="187" spans="1:38" ht="14.25" customHeight="1">
      <c r="A187" s="16" t="s">
        <v>58</v>
      </c>
      <c r="B187" s="16" t="s">
        <v>34</v>
      </c>
      <c r="C187" s="16" t="s">
        <v>44</v>
      </c>
      <c r="D187" s="16" t="s">
        <v>56</v>
      </c>
      <c r="E187" s="16" t="s">
        <v>57</v>
      </c>
      <c r="F187" s="182">
        <v>53977.440070124809</v>
      </c>
      <c r="G187" s="182">
        <v>33944.000824593706</v>
      </c>
      <c r="H187" s="182">
        <v>-374.29579378128983</v>
      </c>
      <c r="I187" s="182">
        <v>5210.5980588749517</v>
      </c>
      <c r="J187" s="182">
        <v>-19579.988384687575</v>
      </c>
      <c r="K187" s="182">
        <v>6433.2625843749847</v>
      </c>
      <c r="L187" s="182">
        <v>95952.823334499961</v>
      </c>
      <c r="M187" s="182">
        <v>-9649.3183751250617</v>
      </c>
      <c r="N187" s="182">
        <v>56159.480877500027</v>
      </c>
      <c r="O187" s="182">
        <v>61352.988196499879</v>
      </c>
      <c r="P187" s="182">
        <v>30867.394121093908</v>
      </c>
      <c r="Q187" s="182">
        <v>9733.7102139061317</v>
      </c>
      <c r="R187" s="58">
        <f t="shared" si="12"/>
        <v>324028.09572787443</v>
      </c>
      <c r="S187" s="197"/>
      <c r="T187" s="17"/>
      <c r="U187" s="17"/>
      <c r="V187" s="17"/>
      <c r="W187" s="17"/>
      <c r="X187" s="17"/>
      <c r="Y187" s="17"/>
      <c r="Z187" s="17"/>
      <c r="AA187" s="17"/>
      <c r="AB187" s="17"/>
      <c r="AC187" s="17"/>
      <c r="AD187" s="17"/>
      <c r="AE187" s="17"/>
      <c r="AF187" s="17"/>
      <c r="AG187" s="17"/>
      <c r="AH187" s="17"/>
      <c r="AI187" s="17"/>
      <c r="AJ187" s="17"/>
      <c r="AK187" s="17"/>
      <c r="AL187" s="17"/>
    </row>
    <row r="188" spans="1:38" ht="14.25" customHeight="1" thickBot="1">
      <c r="A188" s="16" t="s">
        <v>62</v>
      </c>
      <c r="B188" s="16" t="s">
        <v>34</v>
      </c>
      <c r="C188" s="16"/>
      <c r="D188" s="16"/>
      <c r="E188" s="16"/>
      <c r="F188" s="182">
        <v>-10000</v>
      </c>
      <c r="G188" s="182">
        <v>-2000</v>
      </c>
      <c r="H188" s="182">
        <v>2000</v>
      </c>
      <c r="I188" s="182">
        <v>-1000</v>
      </c>
      <c r="J188" s="182">
        <v>-3000</v>
      </c>
      <c r="K188" s="182">
        <v>-1000</v>
      </c>
      <c r="L188" s="182">
        <v>-5000</v>
      </c>
      <c r="M188" s="182">
        <v>-9000</v>
      </c>
      <c r="N188" s="182">
        <v>-10000</v>
      </c>
      <c r="O188" s="182">
        <v>0</v>
      </c>
      <c r="P188" s="182">
        <v>-4000</v>
      </c>
      <c r="Q188" s="182">
        <v>7000</v>
      </c>
      <c r="R188" s="58">
        <f t="shared" si="12"/>
        <v>-36000</v>
      </c>
      <c r="S188" s="197"/>
      <c r="T188" s="17"/>
      <c r="U188" s="17"/>
      <c r="V188" s="17"/>
      <c r="W188" s="17"/>
      <c r="X188" s="17"/>
      <c r="Y188" s="17"/>
      <c r="Z188" s="17"/>
      <c r="AA188" s="17"/>
      <c r="AB188" s="17"/>
      <c r="AC188" s="17"/>
      <c r="AD188" s="17"/>
      <c r="AE188" s="17"/>
      <c r="AF188" s="17"/>
      <c r="AG188" s="17"/>
      <c r="AH188" s="17"/>
      <c r="AI188" s="17"/>
      <c r="AJ188" s="17"/>
      <c r="AK188" s="17"/>
      <c r="AL188" s="17"/>
    </row>
    <row r="189" spans="1:38" ht="14.25" customHeight="1" thickTop="1" thickBot="1">
      <c r="A189" s="285"/>
      <c r="B189" s="283"/>
      <c r="C189" s="62"/>
      <c r="D189" s="286" t="s">
        <v>121</v>
      </c>
      <c r="E189" s="283"/>
      <c r="F189" s="231">
        <v>4.8471382971898009</v>
      </c>
      <c r="G189" s="232">
        <v>5.3566993734484569</v>
      </c>
      <c r="H189" s="232">
        <v>3.9534101236065951</v>
      </c>
      <c r="I189" s="232">
        <v>3.7212213697655656</v>
      </c>
      <c r="J189" s="232">
        <v>8.1451328377675907</v>
      </c>
      <c r="K189" s="232">
        <v>3.7940227839844418</v>
      </c>
      <c r="L189" s="232">
        <v>0.72110591736386453</v>
      </c>
      <c r="M189" s="232">
        <v>0.8149913606653918</v>
      </c>
      <c r="N189" s="232">
        <v>1.2725869182581562</v>
      </c>
      <c r="O189" s="232">
        <v>0.43165987432563213</v>
      </c>
      <c r="P189" s="232">
        <v>0.83541786081943314</v>
      </c>
      <c r="Q189" s="232">
        <v>-2.1348548933670699</v>
      </c>
      <c r="R189" s="58">
        <f t="shared" si="12"/>
        <v>31.758531823827859</v>
      </c>
      <c r="S189" s="233"/>
      <c r="T189" s="67"/>
      <c r="U189" s="17"/>
      <c r="V189" s="17"/>
      <c r="W189" s="17"/>
      <c r="X189" s="17"/>
      <c r="Y189" s="17"/>
      <c r="Z189" s="17"/>
      <c r="AA189" s="17"/>
      <c r="AB189" s="17"/>
      <c r="AC189" s="17"/>
      <c r="AD189" s="17"/>
      <c r="AE189" s="17"/>
      <c r="AF189" s="17"/>
      <c r="AG189" s="17"/>
      <c r="AH189" s="17"/>
      <c r="AI189" s="17"/>
      <c r="AJ189" s="17"/>
      <c r="AK189" s="17"/>
      <c r="AL189" s="17"/>
    </row>
    <row r="190" spans="1:38" ht="14.25" customHeight="1" thickTop="1">
      <c r="A190" s="77"/>
      <c r="B190" s="17"/>
      <c r="C190" s="77"/>
      <c r="D190" s="78"/>
      <c r="E190" s="79"/>
      <c r="F190" s="58"/>
      <c r="G190" s="58"/>
      <c r="H190" s="58"/>
      <c r="I190" s="58"/>
      <c r="J190" s="58"/>
      <c r="K190" s="58"/>
      <c r="L190" s="58"/>
      <c r="M190" s="58"/>
      <c r="N190" s="58"/>
      <c r="O190" s="58"/>
      <c r="P190" s="58"/>
      <c r="Q190" s="58"/>
      <c r="R190" s="58"/>
      <c r="S190" s="197"/>
      <c r="T190" s="17"/>
      <c r="U190" s="17"/>
      <c r="V190" s="17"/>
      <c r="W190" s="17"/>
      <c r="X190" s="17"/>
      <c r="Y190" s="17"/>
      <c r="Z190" s="17"/>
      <c r="AA190" s="17"/>
      <c r="AB190" s="17"/>
      <c r="AC190" s="17"/>
      <c r="AD190" s="17"/>
      <c r="AE190" s="17"/>
      <c r="AF190" s="17"/>
      <c r="AG190" s="17"/>
      <c r="AH190" s="17"/>
      <c r="AI190" s="17"/>
      <c r="AJ190" s="17"/>
      <c r="AK190" s="17"/>
      <c r="AL190" s="17"/>
    </row>
    <row r="191" spans="1:38" ht="14.25" customHeight="1">
      <c r="A191" s="41" t="s">
        <v>123</v>
      </c>
      <c r="B191" s="17"/>
      <c r="C191" s="17"/>
      <c r="D191" s="17"/>
      <c r="E191" s="17"/>
      <c r="F191" s="7"/>
      <c r="G191" s="7"/>
      <c r="H191" s="7"/>
      <c r="I191" s="7"/>
      <c r="J191" s="7"/>
      <c r="K191" s="7"/>
      <c r="L191" s="7"/>
      <c r="M191" s="7"/>
      <c r="N191" s="7"/>
      <c r="O191" s="7"/>
      <c r="P191" s="7"/>
      <c r="Q191" s="7"/>
      <c r="R191" s="7"/>
      <c r="S191" s="197"/>
      <c r="T191" s="17"/>
      <c r="U191" s="17"/>
      <c r="V191" s="17"/>
      <c r="W191" s="17"/>
      <c r="X191" s="17"/>
      <c r="Y191" s="17"/>
      <c r="Z191" s="17"/>
      <c r="AA191" s="17"/>
      <c r="AB191" s="17"/>
      <c r="AC191" s="17"/>
      <c r="AD191" s="17"/>
      <c r="AE191" s="17"/>
      <c r="AF191" s="17"/>
      <c r="AG191" s="17"/>
      <c r="AH191" s="17"/>
      <c r="AI191" s="17"/>
      <c r="AJ191" s="17"/>
      <c r="AK191" s="17"/>
      <c r="AL191" s="17"/>
    </row>
    <row r="192" spans="1:38" ht="14.25" customHeight="1">
      <c r="A192" s="36" t="s">
        <v>2</v>
      </c>
      <c r="B192" s="36" t="s">
        <v>6</v>
      </c>
      <c r="C192" s="36" t="s">
        <v>101</v>
      </c>
      <c r="D192" s="36" t="s">
        <v>45</v>
      </c>
      <c r="E192" s="36" t="s">
        <v>102</v>
      </c>
      <c r="F192" s="53">
        <v>41456</v>
      </c>
      <c r="G192" s="53">
        <v>41487</v>
      </c>
      <c r="H192" s="53">
        <v>41518</v>
      </c>
      <c r="I192" s="53">
        <v>41548</v>
      </c>
      <c r="J192" s="53">
        <v>41579</v>
      </c>
      <c r="K192" s="53">
        <v>41609</v>
      </c>
      <c r="L192" s="53">
        <v>41640</v>
      </c>
      <c r="M192" s="53">
        <v>41671</v>
      </c>
      <c r="N192" s="53">
        <v>41699</v>
      </c>
      <c r="O192" s="53">
        <v>41730</v>
      </c>
      <c r="P192" s="53">
        <v>41760</v>
      </c>
      <c r="Q192" s="53">
        <v>41791</v>
      </c>
      <c r="R192" s="7"/>
      <c r="S192" s="197"/>
      <c r="T192" s="17"/>
      <c r="U192" s="17"/>
      <c r="V192" s="17"/>
      <c r="W192" s="17"/>
      <c r="X192" s="17"/>
      <c r="Y192" s="17"/>
      <c r="Z192" s="17"/>
      <c r="AA192" s="17"/>
      <c r="AB192" s="17"/>
      <c r="AC192" s="17"/>
      <c r="AD192" s="17"/>
      <c r="AE192" s="17"/>
      <c r="AF192" s="17"/>
      <c r="AG192" s="17"/>
      <c r="AH192" s="17"/>
      <c r="AI192" s="17"/>
      <c r="AJ192" s="17"/>
      <c r="AK192" s="17"/>
      <c r="AL192" s="17"/>
    </row>
    <row r="193" spans="1:38" ht="14.25" customHeight="1">
      <c r="A193" s="36"/>
      <c r="B193" s="36"/>
      <c r="C193" s="36"/>
      <c r="D193" s="45"/>
      <c r="E193" s="71"/>
      <c r="F193" s="71"/>
      <c r="G193" s="71"/>
      <c r="H193" s="71"/>
      <c r="I193" s="71"/>
      <c r="J193" s="71"/>
      <c r="K193" s="71"/>
      <c r="L193" s="71"/>
      <c r="M193" s="71"/>
      <c r="N193" s="71"/>
      <c r="O193" s="71"/>
      <c r="P193" s="71"/>
      <c r="Q193" s="71"/>
      <c r="R193" s="33" t="s">
        <v>103</v>
      </c>
      <c r="S193" s="197"/>
      <c r="T193" s="17"/>
      <c r="U193" s="17"/>
      <c r="V193" s="17"/>
      <c r="W193" s="17"/>
      <c r="X193" s="17"/>
      <c r="Y193" s="17"/>
      <c r="Z193" s="17"/>
      <c r="AA193" s="17"/>
      <c r="AB193" s="17"/>
      <c r="AC193" s="17"/>
      <c r="AD193" s="17"/>
      <c r="AE193" s="17"/>
      <c r="AF193" s="17"/>
      <c r="AG193" s="17"/>
      <c r="AH193" s="17"/>
      <c r="AI193" s="17"/>
      <c r="AJ193" s="17"/>
      <c r="AK193" s="17"/>
      <c r="AL193" s="17"/>
    </row>
    <row r="194" spans="1:38" ht="14.25" customHeight="1">
      <c r="A194" s="16" t="s">
        <v>58</v>
      </c>
      <c r="B194" s="16" t="s">
        <v>42</v>
      </c>
      <c r="C194" s="16" t="s">
        <v>44</v>
      </c>
      <c r="D194" s="16" t="s">
        <v>46</v>
      </c>
      <c r="E194" s="16" t="s">
        <v>47</v>
      </c>
      <c r="F194" s="182">
        <v>1585065.5362382401</v>
      </c>
      <c r="G194" s="182">
        <v>1455508.4035968008</v>
      </c>
      <c r="H194" s="182">
        <v>1619206.4479852798</v>
      </c>
      <c r="I194" s="182">
        <v>1885276.5337586873</v>
      </c>
      <c r="J194" s="182">
        <v>1987896.696904608</v>
      </c>
      <c r="K194" s="182">
        <v>-65487.704802912194</v>
      </c>
      <c r="L194" s="182">
        <v>-881526.25049428828</v>
      </c>
      <c r="M194" s="182">
        <v>-1166430.8528832961</v>
      </c>
      <c r="N194" s="182">
        <v>-897163.58765375987</v>
      </c>
      <c r="O194" s="182">
        <v>-795656.88481876813</v>
      </c>
      <c r="P194" s="182">
        <v>-1253828.5817635208</v>
      </c>
      <c r="Q194" s="182">
        <v>-40629.512484287843</v>
      </c>
      <c r="R194" s="58">
        <f>SUM(F194:Q194)</f>
        <v>3432230.2435827814</v>
      </c>
      <c r="S194" s="197"/>
      <c r="T194" s="17"/>
      <c r="U194" s="17"/>
      <c r="V194" s="17"/>
      <c r="W194" s="17"/>
      <c r="X194" s="17"/>
      <c r="Y194" s="17"/>
      <c r="Z194" s="17"/>
      <c r="AA194" s="17"/>
      <c r="AB194" s="17"/>
      <c r="AC194" s="17"/>
      <c r="AD194" s="17"/>
      <c r="AE194" s="17"/>
      <c r="AF194" s="17"/>
      <c r="AG194" s="17"/>
      <c r="AH194" s="17"/>
      <c r="AI194" s="17"/>
      <c r="AJ194" s="17"/>
      <c r="AK194" s="17"/>
      <c r="AL194" s="17"/>
    </row>
    <row r="195" spans="1:38" ht="14.25" customHeight="1">
      <c r="A195" s="16" t="s">
        <v>58</v>
      </c>
      <c r="B195" s="16" t="s">
        <v>42</v>
      </c>
      <c r="C195" s="16" t="s">
        <v>44</v>
      </c>
      <c r="D195" s="16" t="s">
        <v>48</v>
      </c>
      <c r="E195" s="16" t="s">
        <v>49</v>
      </c>
      <c r="F195" s="182">
        <v>691978.97381054377</v>
      </c>
      <c r="G195" s="182">
        <v>669265.69701599982</v>
      </c>
      <c r="H195" s="182">
        <v>722451.13090483169</v>
      </c>
      <c r="I195" s="182">
        <v>771904.51631462411</v>
      </c>
      <c r="J195" s="182">
        <v>922782.59557982394</v>
      </c>
      <c r="K195" s="182">
        <v>-7969.4032299839891</v>
      </c>
      <c r="L195" s="182">
        <v>-481907.49636540003</v>
      </c>
      <c r="M195" s="182">
        <v>-563571.47976947995</v>
      </c>
      <c r="N195" s="182">
        <v>-401811.05640849588</v>
      </c>
      <c r="O195" s="182">
        <v>-426791.99739926402</v>
      </c>
      <c r="P195" s="182">
        <v>-514503.5844076802</v>
      </c>
      <c r="Q195" s="182">
        <v>64235.486218175851</v>
      </c>
      <c r="R195" s="58">
        <f t="shared" ref="R195:R203" si="13">SUM(F195:Q195)</f>
        <v>1446063.3822636954</v>
      </c>
      <c r="S195" s="197"/>
      <c r="T195" s="17"/>
      <c r="U195" s="17"/>
      <c r="V195" s="17"/>
      <c r="W195" s="17"/>
      <c r="X195" s="17"/>
      <c r="Y195" s="17"/>
      <c r="Z195" s="17"/>
      <c r="AA195" s="17"/>
      <c r="AB195" s="17"/>
      <c r="AC195" s="17"/>
      <c r="AD195" s="17"/>
      <c r="AE195" s="17"/>
      <c r="AF195" s="17"/>
      <c r="AG195" s="17"/>
      <c r="AH195" s="17"/>
      <c r="AI195" s="17"/>
      <c r="AJ195" s="17"/>
      <c r="AK195" s="17"/>
      <c r="AL195" s="17"/>
    </row>
    <row r="196" spans="1:38" ht="14.25" customHeight="1">
      <c r="A196" s="16" t="s">
        <v>58</v>
      </c>
      <c r="B196" s="16" t="s">
        <v>42</v>
      </c>
      <c r="C196" s="16" t="s">
        <v>44</v>
      </c>
      <c r="D196" s="16" t="s">
        <v>48</v>
      </c>
      <c r="E196" s="16" t="s">
        <v>50</v>
      </c>
      <c r="F196" s="182">
        <v>597437.93819472007</v>
      </c>
      <c r="G196" s="182">
        <v>668880.39724799991</v>
      </c>
      <c r="H196" s="182">
        <v>746517.25848672027</v>
      </c>
      <c r="I196" s="182">
        <v>1061734.1950255604</v>
      </c>
      <c r="J196" s="182">
        <v>913293.82853015978</v>
      </c>
      <c r="K196" s="182">
        <v>61503.0031879202</v>
      </c>
      <c r="L196" s="182">
        <v>-311687.50955398008</v>
      </c>
      <c r="M196" s="182">
        <v>-511124.04933408019</v>
      </c>
      <c r="N196" s="182">
        <v>-298040.29389596032</v>
      </c>
      <c r="O196" s="182">
        <v>-318287.66881352011</v>
      </c>
      <c r="P196" s="182">
        <v>-425466.1242440003</v>
      </c>
      <c r="Q196" s="182">
        <v>36222.307452239911</v>
      </c>
      <c r="R196" s="58">
        <f t="shared" si="13"/>
        <v>2220983.2822837802</v>
      </c>
      <c r="S196" s="197"/>
      <c r="T196" s="17"/>
      <c r="U196" s="17"/>
      <c r="V196" s="17"/>
      <c r="W196" s="17"/>
      <c r="X196" s="17"/>
      <c r="Y196" s="17"/>
      <c r="Z196" s="17"/>
      <c r="AA196" s="17"/>
      <c r="AB196" s="17"/>
      <c r="AC196" s="17"/>
      <c r="AD196" s="17"/>
      <c r="AE196" s="17"/>
      <c r="AF196" s="17"/>
      <c r="AG196" s="17"/>
      <c r="AH196" s="17"/>
      <c r="AI196" s="17"/>
      <c r="AJ196" s="17"/>
      <c r="AK196" s="17"/>
      <c r="AL196" s="17"/>
    </row>
    <row r="197" spans="1:38" ht="14.25" customHeight="1">
      <c r="A197" s="16" t="s">
        <v>58</v>
      </c>
      <c r="B197" s="16" t="s">
        <v>42</v>
      </c>
      <c r="C197" s="16" t="s">
        <v>44</v>
      </c>
      <c r="D197" s="16" t="s">
        <v>51</v>
      </c>
      <c r="E197" s="16" t="s">
        <v>52</v>
      </c>
      <c r="F197" s="182">
        <v>587530.95876564109</v>
      </c>
      <c r="G197" s="182">
        <v>661430.24093395192</v>
      </c>
      <c r="H197" s="182">
        <v>605640.84563843813</v>
      </c>
      <c r="I197" s="182">
        <v>678453.11077616573</v>
      </c>
      <c r="J197" s="182">
        <v>680868.73887888994</v>
      </c>
      <c r="K197" s="182">
        <v>2453.1902116646525</v>
      </c>
      <c r="L197" s="182">
        <v>-381394.28150443407</v>
      </c>
      <c r="M197" s="182">
        <v>-353924.16074809269</v>
      </c>
      <c r="N197" s="182">
        <v>-309526.07424487616</v>
      </c>
      <c r="O197" s="182">
        <v>-354117.76638852758</v>
      </c>
      <c r="P197" s="182">
        <v>-363889.30683925143</v>
      </c>
      <c r="Q197" s="182">
        <v>19016.427686780109</v>
      </c>
      <c r="R197" s="58">
        <f t="shared" si="13"/>
        <v>1472541.9231663491</v>
      </c>
      <c r="S197" s="197"/>
      <c r="T197" s="17"/>
      <c r="U197" s="17"/>
      <c r="V197" s="17"/>
      <c r="W197" s="17"/>
      <c r="X197" s="17"/>
      <c r="Y197" s="17"/>
      <c r="Z197" s="17"/>
      <c r="AA197" s="17"/>
      <c r="AB197" s="17"/>
      <c r="AC197" s="17"/>
      <c r="AD197" s="17"/>
      <c r="AE197" s="17"/>
      <c r="AF197" s="17"/>
      <c r="AG197" s="17"/>
      <c r="AH197" s="17"/>
      <c r="AI197" s="17"/>
      <c r="AJ197" s="17"/>
      <c r="AK197" s="17"/>
      <c r="AL197" s="17"/>
    </row>
    <row r="198" spans="1:38" ht="14.25" customHeight="1">
      <c r="A198" s="16" t="s">
        <v>58</v>
      </c>
      <c r="B198" s="16" t="s">
        <v>42</v>
      </c>
      <c r="C198" s="16" t="s">
        <v>44</v>
      </c>
      <c r="D198" s="16" t="s">
        <v>51</v>
      </c>
      <c r="E198" s="16" t="s">
        <v>53</v>
      </c>
      <c r="F198" s="182">
        <v>14092.882927522529</v>
      </c>
      <c r="G198" s="182">
        <v>4192.0614758401643</v>
      </c>
      <c r="H198" s="182">
        <v>-42262.923854484456</v>
      </c>
      <c r="I198" s="182">
        <v>68310.208115851507</v>
      </c>
      <c r="J198" s="182">
        <v>103391.41315733874</v>
      </c>
      <c r="K198" s="182">
        <v>-19791.839673768962</v>
      </c>
      <c r="L198" s="182">
        <v>8371.4216511475388</v>
      </c>
      <c r="M198" s="182">
        <v>-42537.726852042251</v>
      </c>
      <c r="N198" s="182">
        <v>18522.834794195136</v>
      </c>
      <c r="O198" s="182">
        <v>19483.440862009535</v>
      </c>
      <c r="P198" s="182">
        <v>-6158.8504027903546</v>
      </c>
      <c r="Q198" s="182">
        <v>-8180.3778208589065</v>
      </c>
      <c r="R198" s="58">
        <f t="shared" si="13"/>
        <v>117432.54437996022</v>
      </c>
      <c r="S198" s="197"/>
      <c r="T198" s="17"/>
      <c r="U198" s="17"/>
      <c r="V198" s="17"/>
      <c r="W198" s="17"/>
      <c r="X198" s="17"/>
      <c r="Y198" s="17"/>
      <c r="Z198" s="17"/>
      <c r="AA198" s="17"/>
      <c r="AB198" s="17"/>
      <c r="AC198" s="17"/>
      <c r="AD198" s="17"/>
      <c r="AE198" s="17"/>
      <c r="AF198" s="17"/>
      <c r="AG198" s="17"/>
      <c r="AH198" s="17"/>
      <c r="AI198" s="17"/>
      <c r="AJ198" s="17"/>
      <c r="AK198" s="17"/>
      <c r="AL198" s="17"/>
    </row>
    <row r="199" spans="1:38" ht="14.25" customHeight="1">
      <c r="A199" s="16" t="s">
        <v>58</v>
      </c>
      <c r="B199" s="16" t="s">
        <v>42</v>
      </c>
      <c r="C199" s="16" t="s">
        <v>44</v>
      </c>
      <c r="D199" s="16" t="s">
        <v>51</v>
      </c>
      <c r="E199" s="16" t="s">
        <v>54</v>
      </c>
      <c r="F199" s="182">
        <v>-16211.420883947518</v>
      </c>
      <c r="G199" s="182">
        <v>-42611.071942656068</v>
      </c>
      <c r="H199" s="182">
        <v>-94881.292120903614</v>
      </c>
      <c r="I199" s="182">
        <v>53381.708433446474</v>
      </c>
      <c r="J199" s="182">
        <v>83446.928511044942</v>
      </c>
      <c r="K199" s="182">
        <v>-32016.21123697923</v>
      </c>
      <c r="L199" s="182">
        <v>15861.641023226897</v>
      </c>
      <c r="M199" s="182">
        <v>16294.939841456595</v>
      </c>
      <c r="N199" s="182">
        <v>-7010.3945453874767</v>
      </c>
      <c r="O199" s="182">
        <v>12826.183319389471</v>
      </c>
      <c r="P199" s="182">
        <v>57007.347751065623</v>
      </c>
      <c r="Q199" s="182">
        <v>15743.368636369938</v>
      </c>
      <c r="R199" s="58">
        <f t="shared" si="13"/>
        <v>61831.726786126033</v>
      </c>
      <c r="S199" s="197"/>
      <c r="T199" s="17"/>
      <c r="U199" s="17"/>
      <c r="V199" s="17"/>
      <c r="W199" s="17"/>
      <c r="X199" s="17"/>
      <c r="Y199" s="17"/>
      <c r="Z199" s="17"/>
      <c r="AA199" s="17"/>
      <c r="AB199" s="17"/>
      <c r="AC199" s="17"/>
      <c r="AD199" s="17"/>
      <c r="AE199" s="17"/>
      <c r="AF199" s="17"/>
      <c r="AG199" s="17"/>
      <c r="AH199" s="17"/>
      <c r="AI199" s="17"/>
      <c r="AJ199" s="17"/>
      <c r="AK199" s="17"/>
      <c r="AL199" s="17"/>
    </row>
    <row r="200" spans="1:38" ht="14.25" customHeight="1">
      <c r="A200" s="16" t="s">
        <v>58</v>
      </c>
      <c r="B200" s="16" t="s">
        <v>42</v>
      </c>
      <c r="C200" s="16" t="s">
        <v>44</v>
      </c>
      <c r="D200" s="16" t="s">
        <v>51</v>
      </c>
      <c r="E200" s="16" t="s">
        <v>55</v>
      </c>
      <c r="F200" s="182">
        <v>-299.35862427740358</v>
      </c>
      <c r="G200" s="182">
        <v>15207.011243424029</v>
      </c>
      <c r="H200" s="182">
        <v>34384.187717967317</v>
      </c>
      <c r="I200" s="182">
        <v>-65323.672784872353</v>
      </c>
      <c r="J200" s="182">
        <v>11013.747468360001</v>
      </c>
      <c r="K200" s="182">
        <v>-17927.692309537961</v>
      </c>
      <c r="L200" s="182">
        <v>-11624.094769472664</v>
      </c>
      <c r="M200" s="182">
        <v>-5900.8127188046346</v>
      </c>
      <c r="N200" s="182">
        <v>-7187.7408359702094</v>
      </c>
      <c r="O200" s="182">
        <v>-13457.775679813931</v>
      </c>
      <c r="P200" s="182">
        <v>38912.072623132844</v>
      </c>
      <c r="Q200" s="182">
        <v>-22750.25718603452</v>
      </c>
      <c r="R200" s="58">
        <f t="shared" si="13"/>
        <v>-44954.385855899483</v>
      </c>
      <c r="S200" s="197"/>
      <c r="T200" s="17"/>
      <c r="U200" s="17"/>
      <c r="V200" s="17"/>
      <c r="W200" s="17"/>
      <c r="X200" s="17"/>
      <c r="Y200" s="17"/>
      <c r="Z200" s="17"/>
      <c r="AA200" s="17"/>
      <c r="AB200" s="17"/>
      <c r="AC200" s="17"/>
      <c r="AD200" s="17"/>
      <c r="AE200" s="17"/>
      <c r="AF200" s="17"/>
      <c r="AG200" s="17"/>
      <c r="AH200" s="17"/>
      <c r="AI200" s="17"/>
      <c r="AJ200" s="17"/>
      <c r="AK200" s="17"/>
      <c r="AL200" s="17"/>
    </row>
    <row r="201" spans="1:38" ht="14.25" customHeight="1">
      <c r="A201" s="16" t="s">
        <v>58</v>
      </c>
      <c r="B201" s="16" t="s">
        <v>42</v>
      </c>
      <c r="C201" s="16" t="s">
        <v>44</v>
      </c>
      <c r="D201" s="16" t="s">
        <v>56</v>
      </c>
      <c r="E201" s="16" t="s">
        <v>57</v>
      </c>
      <c r="F201" s="182">
        <v>-92430.173521560151</v>
      </c>
      <c r="G201" s="182">
        <v>157587.6051119999</v>
      </c>
      <c r="H201" s="182">
        <v>28817.045971840154</v>
      </c>
      <c r="I201" s="182">
        <v>83539.44981760066</v>
      </c>
      <c r="J201" s="182">
        <v>147979.58136976045</v>
      </c>
      <c r="K201" s="182">
        <v>-109146.17467152001</v>
      </c>
      <c r="L201" s="182">
        <v>190333.21285020001</v>
      </c>
      <c r="M201" s="182">
        <v>181817.75884271972</v>
      </c>
      <c r="N201" s="182">
        <v>-89252.708332479931</v>
      </c>
      <c r="O201" s="182">
        <v>163815.37553416006</v>
      </c>
      <c r="P201" s="182">
        <v>1826.0348680000752</v>
      </c>
      <c r="Q201" s="182">
        <v>-103276.13508576015</v>
      </c>
      <c r="R201" s="58">
        <f t="shared" si="13"/>
        <v>561610.87275496079</v>
      </c>
      <c r="S201" s="197"/>
      <c r="T201" s="17"/>
      <c r="U201" s="17"/>
      <c r="V201" s="17"/>
      <c r="W201" s="17"/>
      <c r="X201" s="17"/>
      <c r="Y201" s="17"/>
      <c r="Z201" s="17"/>
      <c r="AA201" s="17"/>
      <c r="AB201" s="17"/>
      <c r="AC201" s="17"/>
      <c r="AD201" s="17"/>
      <c r="AE201" s="17"/>
      <c r="AF201" s="17"/>
      <c r="AG201" s="17"/>
      <c r="AH201" s="17"/>
      <c r="AI201" s="17"/>
      <c r="AJ201" s="17"/>
      <c r="AK201" s="17"/>
      <c r="AL201" s="17"/>
    </row>
    <row r="202" spans="1:38" ht="14.25" customHeight="1" thickBot="1">
      <c r="A202" s="16" t="s">
        <v>62</v>
      </c>
      <c r="B202" s="16" t="s">
        <v>42</v>
      </c>
      <c r="C202" s="16"/>
      <c r="D202" s="16"/>
      <c r="E202" s="16"/>
      <c r="F202" s="182">
        <v>-3000</v>
      </c>
      <c r="G202" s="182">
        <v>-4000</v>
      </c>
      <c r="H202" s="182">
        <v>3999.9999999999709</v>
      </c>
      <c r="I202" s="182">
        <v>69999.999999999942</v>
      </c>
      <c r="J202" s="182">
        <v>28000</v>
      </c>
      <c r="K202" s="182">
        <v>0</v>
      </c>
      <c r="L202" s="182">
        <v>-30000</v>
      </c>
      <c r="M202" s="182">
        <v>4000</v>
      </c>
      <c r="N202" s="182">
        <v>-20000.000000000058</v>
      </c>
      <c r="O202" s="182">
        <v>-10000</v>
      </c>
      <c r="P202" s="182">
        <v>-61636.870000000054</v>
      </c>
      <c r="Q202" s="182">
        <v>607.70000000004075</v>
      </c>
      <c r="R202" s="58">
        <f t="shared" si="13"/>
        <v>-22029.170000000158</v>
      </c>
      <c r="S202" s="197"/>
      <c r="T202" s="17"/>
      <c r="U202" s="17"/>
      <c r="V202" s="17"/>
      <c r="W202" s="17"/>
      <c r="X202" s="17"/>
      <c r="Y202" s="17"/>
      <c r="Z202" s="17"/>
      <c r="AA202" s="17"/>
      <c r="AB202" s="17"/>
      <c r="AC202" s="17"/>
      <c r="AD202" s="17"/>
      <c r="AE202" s="17"/>
      <c r="AF202" s="17"/>
      <c r="AG202" s="17"/>
      <c r="AH202" s="17"/>
      <c r="AI202" s="17"/>
      <c r="AJ202" s="17"/>
      <c r="AK202" s="17"/>
      <c r="AL202" s="17"/>
    </row>
    <row r="203" spans="1:38" ht="14.25" customHeight="1" thickTop="1" thickBot="1">
      <c r="A203" s="285"/>
      <c r="B203" s="283"/>
      <c r="C203" s="62"/>
      <c r="D203" s="286" t="s">
        <v>121</v>
      </c>
      <c r="E203" s="283"/>
      <c r="F203" s="231">
        <v>16.631745524059845</v>
      </c>
      <c r="G203" s="232">
        <v>17.078198336963098</v>
      </c>
      <c r="H203" s="232">
        <v>15.257440120313397</v>
      </c>
      <c r="I203" s="232">
        <v>-3.0509720928653365</v>
      </c>
      <c r="J203" s="232">
        <v>9.3610570928618699</v>
      </c>
      <c r="K203" s="232">
        <v>-0.78424173450913059</v>
      </c>
      <c r="L203" s="232">
        <v>-1.5391871511423716</v>
      </c>
      <c r="M203" s="232">
        <v>-8.5563291822377181</v>
      </c>
      <c r="N203" s="232">
        <v>-3.3790755267767167</v>
      </c>
      <c r="O203" s="232">
        <v>-3.6661268017012532</v>
      </c>
      <c r="P203" s="232">
        <v>2.4845076983749195</v>
      </c>
      <c r="Q203" s="232">
        <v>-0.22779572321303476</v>
      </c>
      <c r="R203" s="58">
        <f t="shared" si="13"/>
        <v>39.609220560127568</v>
      </c>
      <c r="S203" s="197"/>
      <c r="T203" s="17"/>
      <c r="U203" s="17"/>
      <c r="V203" s="17"/>
      <c r="W203" s="17"/>
      <c r="X203" s="17"/>
      <c r="Y203" s="17"/>
      <c r="Z203" s="17"/>
      <c r="AA203" s="17"/>
      <c r="AB203" s="17"/>
      <c r="AC203" s="17"/>
      <c r="AD203" s="17"/>
      <c r="AE203" s="17"/>
      <c r="AF203" s="17"/>
      <c r="AG203" s="17"/>
      <c r="AH203" s="17"/>
      <c r="AI203" s="17"/>
      <c r="AJ203" s="17"/>
      <c r="AK203" s="17"/>
      <c r="AL203" s="17"/>
    </row>
    <row r="204" spans="1:38" ht="14.25" customHeight="1" thickTop="1">
      <c r="A204" s="77"/>
      <c r="B204" s="17"/>
      <c r="C204" s="77"/>
      <c r="D204" s="78"/>
      <c r="E204" s="79"/>
      <c r="F204" s="58"/>
      <c r="G204" s="58"/>
      <c r="H204" s="58"/>
      <c r="I204" s="58"/>
      <c r="J204" s="58"/>
      <c r="K204" s="58"/>
      <c r="L204" s="58"/>
      <c r="M204" s="58"/>
      <c r="N204" s="58"/>
      <c r="O204" s="58"/>
      <c r="P204" s="58"/>
      <c r="Q204" s="58"/>
      <c r="R204" s="58"/>
      <c r="S204" s="197"/>
      <c r="T204" s="17"/>
      <c r="U204" s="17"/>
      <c r="V204" s="17"/>
      <c r="W204" s="17"/>
      <c r="X204" s="17"/>
      <c r="Y204" s="17"/>
      <c r="Z204" s="17"/>
      <c r="AA204" s="17"/>
      <c r="AB204" s="17"/>
      <c r="AC204" s="17"/>
      <c r="AD204" s="17"/>
      <c r="AE204" s="17"/>
      <c r="AF204" s="17"/>
      <c r="AG204" s="17"/>
      <c r="AH204" s="17"/>
      <c r="AI204" s="17"/>
      <c r="AJ204" s="17"/>
      <c r="AK204" s="17"/>
      <c r="AL204" s="17"/>
    </row>
    <row r="205" spans="1:38" ht="14.25" customHeight="1">
      <c r="A205" s="41" t="s">
        <v>124</v>
      </c>
      <c r="B205" s="17"/>
      <c r="C205" s="17"/>
      <c r="D205" s="17"/>
      <c r="E205" s="17"/>
      <c r="F205" s="7"/>
      <c r="G205" s="7"/>
      <c r="H205" s="7"/>
      <c r="I205" s="7"/>
      <c r="J205" s="7"/>
      <c r="K205" s="7"/>
      <c r="L205" s="7"/>
      <c r="M205" s="7"/>
      <c r="N205" s="7"/>
      <c r="O205" s="7"/>
      <c r="P205" s="7"/>
      <c r="Q205" s="7"/>
      <c r="R205" s="7"/>
      <c r="S205" s="197"/>
      <c r="T205" s="17"/>
      <c r="U205" s="17"/>
      <c r="V205" s="17"/>
      <c r="W205" s="17"/>
      <c r="X205" s="17"/>
      <c r="Y205" s="17"/>
      <c r="Z205" s="17"/>
      <c r="AA205" s="17"/>
      <c r="AB205" s="17"/>
      <c r="AC205" s="17"/>
      <c r="AD205" s="17"/>
      <c r="AE205" s="17"/>
      <c r="AF205" s="17"/>
      <c r="AG205" s="17"/>
      <c r="AH205" s="17"/>
      <c r="AI205" s="17"/>
      <c r="AJ205" s="17"/>
      <c r="AK205" s="17"/>
      <c r="AL205" s="17"/>
    </row>
    <row r="206" spans="1:38" ht="14.25" customHeight="1">
      <c r="A206" s="36" t="s">
        <v>2</v>
      </c>
      <c r="B206" s="36" t="s">
        <v>6</v>
      </c>
      <c r="C206" s="36" t="s">
        <v>101</v>
      </c>
      <c r="D206" s="36" t="s">
        <v>45</v>
      </c>
      <c r="E206" s="36" t="s">
        <v>102</v>
      </c>
      <c r="F206" s="53">
        <v>41456</v>
      </c>
      <c r="G206" s="53">
        <v>41487</v>
      </c>
      <c r="H206" s="53">
        <v>41518</v>
      </c>
      <c r="I206" s="53">
        <v>41548</v>
      </c>
      <c r="J206" s="53">
        <v>41579</v>
      </c>
      <c r="K206" s="53">
        <v>41609</v>
      </c>
      <c r="L206" s="53">
        <v>41640</v>
      </c>
      <c r="M206" s="53">
        <v>41671</v>
      </c>
      <c r="N206" s="53">
        <v>41699</v>
      </c>
      <c r="O206" s="53">
        <v>41730</v>
      </c>
      <c r="P206" s="53">
        <v>41760</v>
      </c>
      <c r="Q206" s="53">
        <v>41791</v>
      </c>
      <c r="R206" s="7"/>
      <c r="S206" s="197"/>
      <c r="T206" s="17"/>
      <c r="U206" s="17"/>
      <c r="V206" s="17"/>
      <c r="W206" s="17"/>
      <c r="X206" s="17"/>
      <c r="Y206" s="17"/>
      <c r="Z206" s="17"/>
      <c r="AA206" s="17"/>
      <c r="AB206" s="17"/>
      <c r="AC206" s="17"/>
      <c r="AD206" s="17"/>
      <c r="AE206" s="17"/>
      <c r="AF206" s="17"/>
      <c r="AG206" s="17"/>
      <c r="AH206" s="17"/>
      <c r="AI206" s="17"/>
      <c r="AJ206" s="17"/>
      <c r="AK206" s="17"/>
      <c r="AL206" s="17"/>
    </row>
    <row r="207" spans="1:38" ht="14.25" customHeight="1">
      <c r="A207" s="36"/>
      <c r="B207" s="36"/>
      <c r="C207" s="36"/>
      <c r="D207" s="45"/>
      <c r="E207" s="71"/>
      <c r="F207" s="71"/>
      <c r="G207" s="71"/>
      <c r="H207" s="71"/>
      <c r="I207" s="71"/>
      <c r="J207" s="71"/>
      <c r="K207" s="71"/>
      <c r="L207" s="71"/>
      <c r="M207" s="71"/>
      <c r="N207" s="71"/>
      <c r="O207" s="71"/>
      <c r="P207" s="71"/>
      <c r="Q207" s="71"/>
      <c r="R207" s="33" t="s">
        <v>103</v>
      </c>
      <c r="S207" s="197"/>
      <c r="T207" s="17"/>
      <c r="U207" s="17"/>
      <c r="V207" s="17"/>
      <c r="W207" s="17"/>
      <c r="X207" s="17"/>
      <c r="Y207" s="17"/>
      <c r="Z207" s="17"/>
      <c r="AA207" s="17"/>
      <c r="AB207" s="17"/>
      <c r="AC207" s="17"/>
      <c r="AD207" s="17"/>
      <c r="AE207" s="17"/>
      <c r="AF207" s="17"/>
      <c r="AG207" s="17"/>
      <c r="AH207" s="17"/>
      <c r="AI207" s="17"/>
      <c r="AJ207" s="17"/>
      <c r="AK207" s="17"/>
      <c r="AL207" s="17"/>
    </row>
    <row r="208" spans="1:38" ht="14.25" customHeight="1">
      <c r="A208" s="16" t="s">
        <v>58</v>
      </c>
      <c r="B208" s="16" t="s">
        <v>43</v>
      </c>
      <c r="C208" s="16" t="s">
        <v>44</v>
      </c>
      <c r="D208" s="16" t="s">
        <v>46</v>
      </c>
      <c r="E208" s="16" t="s">
        <v>47</v>
      </c>
      <c r="F208" s="182">
        <v>807625.81585453963</v>
      </c>
      <c r="G208" s="182">
        <v>791757.38844656968</v>
      </c>
      <c r="H208" s="182">
        <v>828363.86452719872</v>
      </c>
      <c r="I208" s="182">
        <v>755005.97657066374</v>
      </c>
      <c r="J208" s="182">
        <v>705785.73207596969</v>
      </c>
      <c r="K208" s="182">
        <v>-87642.560583191225</v>
      </c>
      <c r="L208" s="182">
        <v>-458247.87508581905</v>
      </c>
      <c r="M208" s="182">
        <v>-651850.71276154811</v>
      </c>
      <c r="N208" s="182">
        <v>-478167.2517812876</v>
      </c>
      <c r="O208" s="182">
        <v>-1217416.7731907084</v>
      </c>
      <c r="P208" s="182">
        <v>-1353294.8837042174</v>
      </c>
      <c r="Q208" s="182">
        <v>-171747.98783790413</v>
      </c>
      <c r="R208" s="58">
        <f>SUM(F208:Q208)</f>
        <v>-529829.26746973372</v>
      </c>
      <c r="S208" s="197"/>
      <c r="T208" s="17"/>
      <c r="U208" s="17"/>
      <c r="V208" s="17"/>
      <c r="W208" s="17"/>
      <c r="X208" s="17"/>
      <c r="Y208" s="17"/>
      <c r="Z208" s="17"/>
      <c r="AA208" s="17"/>
      <c r="AB208" s="17"/>
      <c r="AC208" s="17"/>
      <c r="AD208" s="17"/>
      <c r="AE208" s="17"/>
      <c r="AF208" s="17"/>
      <c r="AG208" s="17"/>
      <c r="AH208" s="17"/>
      <c r="AI208" s="17"/>
      <c r="AJ208" s="17"/>
      <c r="AK208" s="17"/>
      <c r="AL208" s="17"/>
    </row>
    <row r="209" spans="1:38" ht="14.25" customHeight="1">
      <c r="A209" s="16" t="s">
        <v>58</v>
      </c>
      <c r="B209" s="16" t="s">
        <v>43</v>
      </c>
      <c r="C209" s="16" t="s">
        <v>44</v>
      </c>
      <c r="D209" s="16" t="s">
        <v>48</v>
      </c>
      <c r="E209" s="16" t="s">
        <v>49</v>
      </c>
      <c r="F209" s="182">
        <v>437146.68065439153</v>
      </c>
      <c r="G209" s="182">
        <v>437680.07246620813</v>
      </c>
      <c r="H209" s="182">
        <v>470330.22102838173</v>
      </c>
      <c r="I209" s="182">
        <v>449831.77403474692</v>
      </c>
      <c r="J209" s="182">
        <v>330357.90355893015</v>
      </c>
      <c r="K209" s="182">
        <v>-18836.532904848806</v>
      </c>
      <c r="L209" s="182">
        <v>-199205.82180450892</v>
      </c>
      <c r="M209" s="182">
        <v>-179805.21117916494</v>
      </c>
      <c r="N209" s="182">
        <v>-287759.63330712018</v>
      </c>
      <c r="O209" s="182">
        <v>-109790.45305815595</v>
      </c>
      <c r="P209" s="182">
        <v>-166079.48089964397</v>
      </c>
      <c r="Q209" s="182">
        <v>80096.446389170131</v>
      </c>
      <c r="R209" s="58">
        <f t="shared" ref="R209:R217" si="14">SUM(F209:Q209)</f>
        <v>1243965.9649783859</v>
      </c>
      <c r="S209" s="197"/>
      <c r="T209" s="17"/>
      <c r="U209" s="17"/>
      <c r="V209" s="17"/>
      <c r="W209" s="17"/>
      <c r="X209" s="17"/>
      <c r="Y209" s="17"/>
      <c r="Z209" s="17"/>
      <c r="AA209" s="17"/>
      <c r="AB209" s="17"/>
      <c r="AC209" s="17"/>
      <c r="AD209" s="17"/>
      <c r="AE209" s="17"/>
      <c r="AF209" s="17"/>
      <c r="AG209" s="17"/>
      <c r="AH209" s="17"/>
      <c r="AI209" s="17"/>
      <c r="AJ209" s="17"/>
      <c r="AK209" s="17"/>
      <c r="AL209" s="17"/>
    </row>
    <row r="210" spans="1:38" ht="14.25" customHeight="1">
      <c r="A210" s="16" t="s">
        <v>58</v>
      </c>
      <c r="B210" s="16" t="s">
        <v>43</v>
      </c>
      <c r="C210" s="16" t="s">
        <v>44</v>
      </c>
      <c r="D210" s="16" t="s">
        <v>48</v>
      </c>
      <c r="E210" s="16" t="s">
        <v>50</v>
      </c>
      <c r="F210" s="182">
        <v>376239.59716882487</v>
      </c>
      <c r="G210" s="182">
        <v>400253.65286010003</v>
      </c>
      <c r="H210" s="182">
        <v>383930.33315422491</v>
      </c>
      <c r="I210" s="182">
        <v>365058.88558132504</v>
      </c>
      <c r="J210" s="182">
        <v>293980.58869798132</v>
      </c>
      <c r="K210" s="182">
        <v>21675.937118062517</v>
      </c>
      <c r="L210" s="182">
        <v>-217937.40371910005</v>
      </c>
      <c r="M210" s="182">
        <v>-156154.94295423757</v>
      </c>
      <c r="N210" s="182">
        <v>-191506.70040693739</v>
      </c>
      <c r="O210" s="182">
        <v>-88660.939224000089</v>
      </c>
      <c r="P210" s="182">
        <v>-158135.621540325</v>
      </c>
      <c r="Q210" s="182">
        <v>-51299.236805212451</v>
      </c>
      <c r="R210" s="58">
        <f t="shared" si="14"/>
        <v>977444.14993070625</v>
      </c>
      <c r="S210" s="197"/>
      <c r="T210" s="17"/>
      <c r="U210" s="17"/>
      <c r="V210" s="17"/>
      <c r="W210" s="17"/>
      <c r="X210" s="17"/>
      <c r="Y210" s="17"/>
      <c r="Z210" s="17"/>
      <c r="AA210" s="17"/>
      <c r="AB210" s="17"/>
      <c r="AC210" s="17"/>
      <c r="AD210" s="17"/>
      <c r="AE210" s="17"/>
      <c r="AF210" s="17"/>
      <c r="AG210" s="17"/>
      <c r="AH210" s="17"/>
      <c r="AI210" s="17"/>
      <c r="AJ210" s="17"/>
      <c r="AK210" s="17"/>
      <c r="AL210" s="17"/>
    </row>
    <row r="211" spans="1:38" ht="14.25" customHeight="1">
      <c r="A211" s="16" t="s">
        <v>58</v>
      </c>
      <c r="B211" s="16" t="s">
        <v>43</v>
      </c>
      <c r="C211" s="16" t="s">
        <v>44</v>
      </c>
      <c r="D211" s="16" t="s">
        <v>51</v>
      </c>
      <c r="E211" s="16" t="s">
        <v>52</v>
      </c>
      <c r="F211" s="182">
        <v>417901.91216113081</v>
      </c>
      <c r="G211" s="182">
        <v>236053.14580242708</v>
      </c>
      <c r="H211" s="182">
        <v>379888.84726444073</v>
      </c>
      <c r="I211" s="182">
        <v>303903.83859357587</v>
      </c>
      <c r="J211" s="182">
        <v>298743.90671202471</v>
      </c>
      <c r="K211" s="182">
        <v>-29828.386262492975</v>
      </c>
      <c r="L211" s="182">
        <v>-188562.75213934085</v>
      </c>
      <c r="M211" s="182">
        <v>-109901.49350492517</v>
      </c>
      <c r="N211" s="182">
        <v>-233405.03590466396</v>
      </c>
      <c r="O211" s="182">
        <v>-114208.18585712637</v>
      </c>
      <c r="P211" s="182">
        <v>-126625.06614785024</v>
      </c>
      <c r="Q211" s="182">
        <v>-23865.983399840421</v>
      </c>
      <c r="R211" s="58">
        <f t="shared" si="14"/>
        <v>810094.7473173592</v>
      </c>
      <c r="S211" s="197"/>
      <c r="T211" s="17"/>
      <c r="U211" s="17"/>
      <c r="V211" s="17"/>
      <c r="W211" s="17"/>
      <c r="X211" s="17"/>
      <c r="Y211" s="17"/>
      <c r="Z211" s="17"/>
      <c r="AA211" s="17"/>
      <c r="AB211" s="17"/>
      <c r="AC211" s="17"/>
      <c r="AD211" s="17"/>
      <c r="AE211" s="17"/>
      <c r="AF211" s="17"/>
      <c r="AG211" s="17"/>
      <c r="AH211" s="17"/>
      <c r="AI211" s="17"/>
      <c r="AJ211" s="17"/>
      <c r="AK211" s="17"/>
      <c r="AL211" s="17"/>
    </row>
    <row r="212" spans="1:38" ht="14.25" customHeight="1">
      <c r="A212" s="16" t="s">
        <v>58</v>
      </c>
      <c r="B212" s="16" t="s">
        <v>43</v>
      </c>
      <c r="C212" s="16" t="s">
        <v>44</v>
      </c>
      <c r="D212" s="16" t="s">
        <v>51</v>
      </c>
      <c r="E212" s="16" t="s">
        <v>53</v>
      </c>
      <c r="F212" s="182">
        <v>4021.2648995999771</v>
      </c>
      <c r="G212" s="182">
        <v>-10351.732792830007</v>
      </c>
      <c r="H212" s="182">
        <v>-17728.189511174976</v>
      </c>
      <c r="I212" s="182">
        <v>-13136.200622414995</v>
      </c>
      <c r="J212" s="182">
        <v>-755.03740264874068</v>
      </c>
      <c r="K212" s="182">
        <v>-1148.3940195000032</v>
      </c>
      <c r="L212" s="182">
        <v>-10927.522422765003</v>
      </c>
      <c r="M212" s="182">
        <v>1447.7070143249875</v>
      </c>
      <c r="N212" s="182">
        <v>-2571.9257349337568</v>
      </c>
      <c r="O212" s="182">
        <v>3909.1414112399943</v>
      </c>
      <c r="P212" s="182">
        <v>-3668.7984594300069</v>
      </c>
      <c r="Q212" s="182">
        <v>-1764.1366503149911</v>
      </c>
      <c r="R212" s="58">
        <f t="shared" si="14"/>
        <v>-52673.824290847522</v>
      </c>
      <c r="S212" s="197"/>
      <c r="T212" s="17"/>
      <c r="U212" s="17"/>
      <c r="V212" s="17"/>
      <c r="W212" s="17"/>
      <c r="X212" s="17"/>
      <c r="Y212" s="17"/>
      <c r="Z212" s="17"/>
      <c r="AA212" s="17"/>
      <c r="AB212" s="17"/>
      <c r="AC212" s="17"/>
      <c r="AD212" s="17"/>
      <c r="AE212" s="17"/>
      <c r="AF212" s="17"/>
      <c r="AG212" s="17"/>
      <c r="AH212" s="17"/>
      <c r="AI212" s="17"/>
      <c r="AJ212" s="17"/>
      <c r="AK212" s="17"/>
      <c r="AL212" s="17"/>
    </row>
    <row r="213" spans="1:38" ht="14.25" customHeight="1">
      <c r="A213" s="16" t="s">
        <v>58</v>
      </c>
      <c r="B213" s="16" t="s">
        <v>43</v>
      </c>
      <c r="C213" s="16" t="s">
        <v>44</v>
      </c>
      <c r="D213" s="16" t="s">
        <v>51</v>
      </c>
      <c r="E213" s="16" t="s">
        <v>54</v>
      </c>
      <c r="F213" s="182">
        <v>37460.093172223773</v>
      </c>
      <c r="G213" s="182">
        <v>33120.739490498498</v>
      </c>
      <c r="H213" s="182">
        <v>1208.223480578512</v>
      </c>
      <c r="I213" s="182">
        <v>21342.114231328829</v>
      </c>
      <c r="J213" s="182">
        <v>24342.405861395702</v>
      </c>
      <c r="K213" s="182">
        <v>22356.934771626024</v>
      </c>
      <c r="L213" s="182">
        <v>15735.632288781635</v>
      </c>
      <c r="M213" s="182">
        <v>3492.3957574662054</v>
      </c>
      <c r="N213" s="182">
        <v>-12297.875686808431</v>
      </c>
      <c r="O213" s="182">
        <v>5222.1293202935776</v>
      </c>
      <c r="P213" s="182">
        <v>-15228.896186774364</v>
      </c>
      <c r="Q213" s="182">
        <v>36612.33494485321</v>
      </c>
      <c r="R213" s="58">
        <f t="shared" si="14"/>
        <v>173366.23144546317</v>
      </c>
      <c r="S213" s="197"/>
      <c r="T213" s="17"/>
      <c r="U213" s="17"/>
      <c r="V213" s="17"/>
      <c r="W213" s="17"/>
      <c r="X213" s="17"/>
      <c r="Y213" s="17"/>
      <c r="Z213" s="17"/>
      <c r="AA213" s="17"/>
      <c r="AB213" s="17"/>
      <c r="AC213" s="17"/>
      <c r="AD213" s="17"/>
      <c r="AE213" s="17"/>
      <c r="AF213" s="17"/>
      <c r="AG213" s="17"/>
      <c r="AH213" s="17"/>
      <c r="AI213" s="17"/>
      <c r="AJ213" s="17"/>
      <c r="AK213" s="17"/>
      <c r="AL213" s="17"/>
    </row>
    <row r="214" spans="1:38" ht="14.25" customHeight="1">
      <c r="A214" s="16" t="s">
        <v>58</v>
      </c>
      <c r="B214" s="16" t="s">
        <v>43</v>
      </c>
      <c r="C214" s="16" t="s">
        <v>44</v>
      </c>
      <c r="D214" s="16" t="s">
        <v>51</v>
      </c>
      <c r="E214" s="16" t="s">
        <v>55</v>
      </c>
      <c r="F214" s="182">
        <v>-7114.6229236173094</v>
      </c>
      <c r="G214" s="182">
        <v>-11453.781870039587</v>
      </c>
      <c r="H214" s="182">
        <v>17415.30726575639</v>
      </c>
      <c r="I214" s="182">
        <v>7267.0281432839984</v>
      </c>
      <c r="J214" s="182">
        <v>12050.396946274064</v>
      </c>
      <c r="K214" s="182">
        <v>-3183.3482220540027</v>
      </c>
      <c r="L214" s="182">
        <v>-5883.390333311414</v>
      </c>
      <c r="M214" s="182">
        <v>5417.0564281470142</v>
      </c>
      <c r="N214" s="182">
        <v>1010.2672311322531</v>
      </c>
      <c r="O214" s="182">
        <v>668.58408260279975</v>
      </c>
      <c r="P214" s="182">
        <v>5901.3013517640065</v>
      </c>
      <c r="Q214" s="182">
        <v>-3841.1754328174284</v>
      </c>
      <c r="R214" s="58">
        <f t="shared" si="14"/>
        <v>18253.622667120784</v>
      </c>
      <c r="S214" s="197"/>
      <c r="T214" s="17"/>
      <c r="U214" s="17"/>
      <c r="V214" s="17"/>
      <c r="W214" s="17"/>
      <c r="X214" s="17"/>
      <c r="Y214" s="17"/>
      <c r="Z214" s="17"/>
      <c r="AA214" s="17"/>
      <c r="AB214" s="17"/>
      <c r="AC214" s="17"/>
      <c r="AD214" s="17"/>
      <c r="AE214" s="17"/>
      <c r="AF214" s="17"/>
      <c r="AG214" s="17"/>
      <c r="AH214" s="17"/>
      <c r="AI214" s="17"/>
      <c r="AJ214" s="17"/>
      <c r="AK214" s="17"/>
      <c r="AL214" s="17"/>
    </row>
    <row r="215" spans="1:38" ht="14.25" customHeight="1">
      <c r="A215" s="16" t="s">
        <v>58</v>
      </c>
      <c r="B215" s="16" t="s">
        <v>43</v>
      </c>
      <c r="C215" s="16" t="s">
        <v>44</v>
      </c>
      <c r="D215" s="16" t="s">
        <v>56</v>
      </c>
      <c r="E215" s="16" t="s">
        <v>57</v>
      </c>
      <c r="F215" s="182">
        <v>51874.317204840016</v>
      </c>
      <c r="G215" s="182">
        <v>52619.639805719722</v>
      </c>
      <c r="H215" s="182">
        <v>142908.15361679997</v>
      </c>
      <c r="I215" s="182">
        <v>-6829.9136684997939</v>
      </c>
      <c r="J215" s="182">
        <v>193986.53268052498</v>
      </c>
      <c r="K215" s="182">
        <v>44615.107657575049</v>
      </c>
      <c r="L215" s="182">
        <v>122302.42487189989</v>
      </c>
      <c r="M215" s="182">
        <v>-985786.14931390015</v>
      </c>
      <c r="N215" s="182">
        <v>37746.248196149711</v>
      </c>
      <c r="O215" s="182">
        <v>-1018981.50107932</v>
      </c>
      <c r="P215" s="182">
        <v>-989071.66416340088</v>
      </c>
      <c r="Q215" s="182">
        <v>43732.019068334717</v>
      </c>
      <c r="R215" s="58">
        <f t="shared" si="14"/>
        <v>-2310884.785123277</v>
      </c>
      <c r="S215" s="197"/>
      <c r="T215" s="17"/>
      <c r="U215" s="17"/>
      <c r="V215" s="17"/>
      <c r="W215" s="17"/>
      <c r="X215" s="17"/>
      <c r="Y215" s="17"/>
      <c r="Z215" s="17"/>
      <c r="AA215" s="17"/>
      <c r="AB215" s="17"/>
      <c r="AC215" s="17"/>
      <c r="AD215" s="17"/>
      <c r="AE215" s="17"/>
      <c r="AF215" s="17"/>
      <c r="AG215" s="17"/>
      <c r="AH215" s="17"/>
      <c r="AI215" s="17"/>
      <c r="AJ215" s="17"/>
      <c r="AK215" s="17"/>
      <c r="AL215" s="17"/>
    </row>
    <row r="216" spans="1:38" ht="14.25" customHeight="1" thickBot="1">
      <c r="A216" s="16" t="s">
        <v>62</v>
      </c>
      <c r="B216" s="16" t="s">
        <v>43</v>
      </c>
      <c r="C216" s="16"/>
      <c r="D216" s="16"/>
      <c r="E216" s="16"/>
      <c r="F216" s="182">
        <v>-15999.999999999971</v>
      </c>
      <c r="G216" s="182">
        <v>-3000</v>
      </c>
      <c r="H216" s="182">
        <v>-8999.9999999999709</v>
      </c>
      <c r="I216" s="182">
        <v>2000</v>
      </c>
      <c r="J216" s="182">
        <v>2000</v>
      </c>
      <c r="K216" s="182">
        <v>-5035.0993999999773</v>
      </c>
      <c r="L216" s="182">
        <v>9999.9999999999709</v>
      </c>
      <c r="M216" s="182">
        <v>-6000.0000000000291</v>
      </c>
      <c r="N216" s="182">
        <v>-89167.983000000007</v>
      </c>
      <c r="O216" s="182">
        <v>-118000</v>
      </c>
      <c r="P216" s="182">
        <v>-124999.99999999997</v>
      </c>
      <c r="Q216" s="182">
        <v>-80000.000000000029</v>
      </c>
      <c r="R216" s="58">
        <f t="shared" si="14"/>
        <v>-437203.08239999996</v>
      </c>
      <c r="S216" s="197"/>
      <c r="T216" s="17"/>
      <c r="U216" s="17"/>
      <c r="V216" s="17"/>
      <c r="W216" s="17"/>
      <c r="X216" s="17"/>
      <c r="Y216" s="17"/>
      <c r="Z216" s="17"/>
      <c r="AA216" s="17"/>
      <c r="AB216" s="17"/>
      <c r="AC216" s="17"/>
      <c r="AD216" s="17"/>
      <c r="AE216" s="17"/>
      <c r="AF216" s="17"/>
      <c r="AG216" s="17"/>
      <c r="AH216" s="17"/>
      <c r="AI216" s="17"/>
      <c r="AJ216" s="17"/>
      <c r="AK216" s="17"/>
      <c r="AL216" s="17"/>
    </row>
    <row r="217" spans="1:38" ht="14.25" customHeight="1" thickTop="1" thickBot="1">
      <c r="A217" s="285"/>
      <c r="B217" s="283"/>
      <c r="C217" s="62"/>
      <c r="D217" s="286" t="s">
        <v>121</v>
      </c>
      <c r="E217" s="283"/>
      <c r="F217" s="231">
        <v>11.302266422986854</v>
      </c>
      <c r="G217" s="232">
        <v>9.9347674131471315</v>
      </c>
      <c r="H217" s="232">
        <v>13.523855695996062</v>
      </c>
      <c r="I217" s="232">
        <v>10.192056495557459</v>
      </c>
      <c r="J217" s="232">
        <v>8.7186115820456678</v>
      </c>
      <c r="K217" s="232">
        <v>1.0592704258752761</v>
      </c>
      <c r="L217" s="232">
        <v>-6.046862948904689</v>
      </c>
      <c r="M217" s="232">
        <v>-8.8288386940322638</v>
      </c>
      <c r="N217" s="232">
        <v>15.429089382771622</v>
      </c>
      <c r="O217" s="232">
        <v>6.9283403538242645</v>
      </c>
      <c r="P217" s="232">
        <v>11.971100234700167</v>
      </c>
      <c r="Q217" s="232">
        <v>23.858143781387298</v>
      </c>
      <c r="R217" s="58">
        <f t="shared" si="14"/>
        <v>98.041800145354841</v>
      </c>
      <c r="S217" s="197"/>
      <c r="T217" s="17"/>
      <c r="U217" s="17"/>
      <c r="V217" s="17"/>
      <c r="W217" s="17"/>
      <c r="X217" s="17"/>
      <c r="Y217" s="17"/>
      <c r="Z217" s="17"/>
      <c r="AA217" s="17"/>
      <c r="AB217" s="17"/>
      <c r="AC217" s="17"/>
      <c r="AD217" s="17"/>
      <c r="AE217" s="17"/>
      <c r="AF217" s="17"/>
      <c r="AG217" s="17"/>
      <c r="AH217" s="17"/>
      <c r="AI217" s="17"/>
      <c r="AJ217" s="17"/>
      <c r="AK217" s="17"/>
      <c r="AL217" s="17"/>
    </row>
    <row r="218" spans="1:38" ht="14.25" customHeight="1" thickTop="1">
      <c r="A218" s="77"/>
      <c r="B218" s="17"/>
      <c r="C218" s="77"/>
      <c r="D218" s="78"/>
      <c r="E218" s="79"/>
      <c r="F218" s="58"/>
      <c r="G218" s="58"/>
      <c r="H218" s="58"/>
      <c r="I218" s="58"/>
      <c r="J218" s="58"/>
      <c r="K218" s="58"/>
      <c r="L218" s="58"/>
      <c r="M218" s="58"/>
      <c r="N218" s="58"/>
      <c r="O218" s="58"/>
      <c r="P218" s="58"/>
      <c r="Q218" s="58"/>
      <c r="R218" s="58"/>
      <c r="S218" s="17"/>
      <c r="T218" s="17"/>
      <c r="U218" s="17"/>
      <c r="V218" s="17"/>
      <c r="W218" s="17"/>
      <c r="X218" s="17"/>
      <c r="Y218" s="17"/>
      <c r="Z218" s="17"/>
      <c r="AA218" s="17"/>
      <c r="AB218" s="17"/>
      <c r="AC218" s="17"/>
      <c r="AD218" s="17"/>
      <c r="AE218" s="17"/>
      <c r="AF218" s="17"/>
      <c r="AG218" s="17"/>
      <c r="AH218" s="17"/>
      <c r="AI218" s="17"/>
      <c r="AJ218" s="17"/>
      <c r="AK218" s="17"/>
      <c r="AL218" s="17"/>
    </row>
    <row r="219" spans="1:38" ht="18.75" customHeight="1">
      <c r="A219" s="198" t="s">
        <v>348</v>
      </c>
      <c r="B219" s="70"/>
      <c r="C219" s="80"/>
      <c r="D219" s="81"/>
      <c r="E219" s="82"/>
      <c r="F219" s="69"/>
      <c r="G219" s="69"/>
      <c r="H219" s="69"/>
      <c r="I219" s="69"/>
      <c r="J219" s="69"/>
      <c r="K219" s="69"/>
      <c r="L219" s="69"/>
      <c r="M219" s="69"/>
      <c r="N219" s="69"/>
      <c r="O219" s="69"/>
      <c r="P219" s="69"/>
      <c r="Q219" s="69"/>
      <c r="R219" s="69"/>
      <c r="S219" s="70"/>
      <c r="T219" s="70"/>
      <c r="U219" s="70"/>
      <c r="V219" s="70"/>
      <c r="W219" s="70"/>
      <c r="X219" s="70"/>
      <c r="Y219" s="70"/>
      <c r="Z219" s="70"/>
      <c r="AA219" s="70"/>
      <c r="AB219" s="70"/>
      <c r="AC219" s="70"/>
      <c r="AD219" s="70"/>
      <c r="AE219" s="70"/>
      <c r="AF219" s="70"/>
      <c r="AG219" s="70"/>
      <c r="AH219" s="70"/>
      <c r="AI219" s="70"/>
      <c r="AJ219" s="70"/>
      <c r="AK219" s="70"/>
      <c r="AL219" s="70"/>
    </row>
    <row r="220" spans="1:38" ht="14.25" customHeight="1">
      <c r="E220" s="17"/>
      <c r="F220" s="7"/>
      <c r="G220" s="7"/>
      <c r="H220" s="7"/>
      <c r="I220" s="7"/>
      <c r="J220" s="7"/>
      <c r="K220" s="7"/>
      <c r="L220" s="7"/>
      <c r="M220" s="7"/>
      <c r="N220" s="7"/>
      <c r="O220" s="7"/>
      <c r="P220" s="7"/>
      <c r="Q220" s="7"/>
      <c r="R220" s="7"/>
    </row>
    <row r="221" spans="1:38" ht="14.25" customHeight="1">
      <c r="A221" s="272" t="s">
        <v>125</v>
      </c>
      <c r="B221" s="266"/>
      <c r="C221" s="266"/>
      <c r="D221" s="266"/>
      <c r="E221" s="266"/>
      <c r="F221" s="266"/>
      <c r="G221" s="266"/>
      <c r="H221" s="266"/>
      <c r="I221" s="266"/>
      <c r="J221" s="266"/>
      <c r="K221" s="266"/>
      <c r="L221" s="266"/>
      <c r="M221" s="266"/>
      <c r="N221" s="266"/>
      <c r="O221" s="266"/>
      <c r="P221" s="266"/>
      <c r="Q221" s="266"/>
      <c r="R221" s="266"/>
      <c r="S221" s="266"/>
      <c r="T221" s="266"/>
      <c r="U221" s="266"/>
      <c r="V221" s="267"/>
      <c r="W221" s="272"/>
      <c r="X221" s="266"/>
      <c r="Y221" s="266"/>
      <c r="Z221" s="266"/>
      <c r="AA221" s="266"/>
      <c r="AB221" s="266"/>
      <c r="AC221" s="266"/>
      <c r="AD221" s="266"/>
      <c r="AE221" s="266"/>
      <c r="AF221" s="266"/>
      <c r="AG221" s="266"/>
      <c r="AH221" s="266"/>
      <c r="AI221" s="266"/>
      <c r="AJ221" s="266"/>
      <c r="AK221" s="266"/>
      <c r="AL221" s="267"/>
    </row>
    <row r="222" spans="1:38" ht="14.25" customHeight="1">
      <c r="A222" s="272" t="s">
        <v>126</v>
      </c>
      <c r="B222" s="266"/>
      <c r="C222" s="266"/>
      <c r="D222" s="266"/>
      <c r="E222" s="266"/>
      <c r="F222" s="266"/>
      <c r="G222" s="266"/>
      <c r="H222" s="266"/>
      <c r="I222" s="266"/>
      <c r="J222" s="266"/>
      <c r="K222" s="266"/>
      <c r="L222" s="266"/>
      <c r="M222" s="266"/>
      <c r="N222" s="266"/>
      <c r="O222" s="266"/>
      <c r="P222" s="266"/>
      <c r="Q222" s="266"/>
      <c r="R222" s="266"/>
      <c r="S222" s="266"/>
      <c r="T222" s="266"/>
      <c r="U222" s="266"/>
      <c r="V222" s="267"/>
      <c r="W222" s="272"/>
      <c r="X222" s="266"/>
      <c r="Y222" s="266"/>
      <c r="Z222" s="266"/>
      <c r="AA222" s="266"/>
      <c r="AB222" s="266"/>
      <c r="AC222" s="266"/>
      <c r="AD222" s="266"/>
      <c r="AE222" s="266"/>
      <c r="AF222" s="266"/>
      <c r="AG222" s="266"/>
      <c r="AH222" s="266"/>
      <c r="AI222" s="266"/>
      <c r="AJ222" s="266"/>
      <c r="AK222" s="266"/>
      <c r="AL222" s="267"/>
    </row>
    <row r="223" spans="1:38" ht="14.25" customHeight="1">
      <c r="A223" s="272" t="s">
        <v>127</v>
      </c>
      <c r="B223" s="266"/>
      <c r="C223" s="266"/>
      <c r="D223" s="266"/>
      <c r="E223" s="266"/>
      <c r="F223" s="266"/>
      <c r="G223" s="266"/>
      <c r="H223" s="266"/>
      <c r="I223" s="266"/>
      <c r="J223" s="266"/>
      <c r="K223" s="266"/>
      <c r="L223" s="266"/>
      <c r="M223" s="266"/>
      <c r="N223" s="266"/>
      <c r="O223" s="266"/>
      <c r="P223" s="266"/>
      <c r="Q223" s="266"/>
      <c r="R223" s="266"/>
      <c r="S223" s="266"/>
      <c r="T223" s="266"/>
      <c r="U223" s="266"/>
      <c r="V223" s="267"/>
      <c r="W223" s="272"/>
      <c r="X223" s="266"/>
      <c r="Y223" s="266"/>
      <c r="Z223" s="266"/>
      <c r="AA223" s="266"/>
      <c r="AB223" s="266"/>
      <c r="AC223" s="266"/>
      <c r="AD223" s="266"/>
      <c r="AE223" s="266"/>
      <c r="AF223" s="266"/>
      <c r="AG223" s="266"/>
      <c r="AH223" s="266"/>
      <c r="AI223" s="266"/>
      <c r="AJ223" s="266"/>
      <c r="AK223" s="266"/>
      <c r="AL223" s="267"/>
    </row>
    <row r="224" spans="1:38" ht="37.5" customHeight="1">
      <c r="A224" s="272" t="s">
        <v>128</v>
      </c>
      <c r="B224" s="266"/>
      <c r="C224" s="266"/>
      <c r="D224" s="266"/>
      <c r="E224" s="266"/>
      <c r="F224" s="266"/>
      <c r="G224" s="266"/>
      <c r="H224" s="266"/>
      <c r="I224" s="266"/>
      <c r="J224" s="266"/>
      <c r="K224" s="266"/>
      <c r="L224" s="266"/>
      <c r="M224" s="266"/>
      <c r="N224" s="266"/>
      <c r="O224" s="266"/>
      <c r="P224" s="266"/>
      <c r="Q224" s="266"/>
      <c r="R224" s="266"/>
      <c r="S224" s="266"/>
      <c r="T224" s="266"/>
      <c r="U224" s="266"/>
      <c r="V224" s="267"/>
      <c r="W224" s="272"/>
      <c r="X224" s="266"/>
      <c r="Y224" s="266"/>
      <c r="Z224" s="266"/>
      <c r="AA224" s="266"/>
      <c r="AB224" s="266"/>
      <c r="AC224" s="266"/>
      <c r="AD224" s="266"/>
      <c r="AE224" s="266"/>
      <c r="AF224" s="266"/>
      <c r="AG224" s="266"/>
      <c r="AH224" s="266"/>
      <c r="AI224" s="266"/>
      <c r="AJ224" s="266"/>
      <c r="AK224" s="266"/>
      <c r="AL224" s="267"/>
    </row>
    <row r="225" spans="1:38" ht="19.5" customHeight="1">
      <c r="A225" s="287" t="s">
        <v>129</v>
      </c>
      <c r="B225" s="266"/>
      <c r="C225" s="266"/>
      <c r="D225" s="266"/>
      <c r="E225" s="266"/>
      <c r="F225" s="266"/>
      <c r="G225" s="266"/>
      <c r="H225" s="266"/>
      <c r="I225" s="266"/>
      <c r="J225" s="267"/>
      <c r="K225" s="75"/>
      <c r="L225" s="75"/>
      <c r="M225" s="75"/>
      <c r="N225" s="75"/>
      <c r="O225" s="75"/>
      <c r="P225" s="75"/>
      <c r="Q225" s="75"/>
      <c r="R225" s="75"/>
      <c r="S225" s="75"/>
      <c r="T225" s="75"/>
      <c r="U225" s="75"/>
      <c r="V225" s="75"/>
      <c r="W225" s="76"/>
      <c r="X225" s="75"/>
      <c r="Y225" s="75"/>
      <c r="Z225" s="75"/>
      <c r="AA225" s="75"/>
      <c r="AB225" s="75"/>
      <c r="AC225" s="75"/>
      <c r="AD225" s="75"/>
      <c r="AE225" s="75"/>
      <c r="AF225" s="75"/>
      <c r="AG225" s="75"/>
      <c r="AH225" s="75"/>
      <c r="AI225" s="75"/>
      <c r="AJ225" s="75"/>
      <c r="AK225" s="75"/>
      <c r="AL225" s="75"/>
    </row>
    <row r="226" spans="1:38" ht="14.25" customHeight="1">
      <c r="A226" s="41" t="s">
        <v>6</v>
      </c>
      <c r="B226" s="83" t="s">
        <v>130</v>
      </c>
      <c r="C226" s="83" t="s">
        <v>131</v>
      </c>
      <c r="D226" s="83"/>
      <c r="E226" s="83"/>
      <c r="F226" s="33"/>
      <c r="G226" s="33"/>
      <c r="H226" s="33"/>
      <c r="I226" s="33"/>
      <c r="J226" s="33"/>
      <c r="K226" s="33"/>
      <c r="L226" s="33"/>
      <c r="M226" s="33"/>
      <c r="N226" s="33"/>
      <c r="O226" s="33"/>
      <c r="P226" s="33"/>
      <c r="Q226" s="33"/>
      <c r="R226" s="33"/>
      <c r="S226" s="79"/>
      <c r="T226" s="79"/>
      <c r="U226" s="79"/>
      <c r="V226" s="79"/>
      <c r="W226" s="79"/>
      <c r="X226" s="79"/>
      <c r="Y226" s="79"/>
      <c r="Z226" s="79"/>
      <c r="AA226" s="79"/>
      <c r="AB226" s="79"/>
      <c r="AC226" s="79"/>
      <c r="AD226" s="79"/>
      <c r="AE226" s="79"/>
      <c r="AF226" s="79"/>
      <c r="AG226" s="79"/>
      <c r="AH226" s="79"/>
      <c r="AI226" s="79"/>
      <c r="AJ226" s="79"/>
      <c r="AK226" s="79"/>
      <c r="AL226" s="79"/>
    </row>
    <row r="227" spans="1:38" ht="14.25" customHeight="1">
      <c r="A227" s="41" t="s">
        <v>34</v>
      </c>
      <c r="B227" s="58">
        <v>341.23975028172771</v>
      </c>
      <c r="C227" s="84"/>
      <c r="D227" s="84"/>
      <c r="E227" s="84"/>
      <c r="F227" s="7"/>
      <c r="G227" s="7"/>
      <c r="H227" s="7"/>
      <c r="I227" s="7"/>
      <c r="J227" s="7"/>
      <c r="K227" s="7"/>
      <c r="L227" s="7"/>
      <c r="M227" s="7"/>
      <c r="N227" s="7"/>
      <c r="O227" s="7"/>
      <c r="P227" s="7"/>
      <c r="Q227" s="7"/>
      <c r="R227" s="7"/>
    </row>
    <row r="228" spans="1:38" ht="14.25" customHeight="1">
      <c r="A228" s="41" t="s">
        <v>42</v>
      </c>
      <c r="B228" s="58">
        <v>708.06185269088564</v>
      </c>
      <c r="C228" s="84"/>
      <c r="D228" s="84"/>
      <c r="E228" s="84"/>
      <c r="F228" s="7"/>
      <c r="G228" s="7"/>
      <c r="H228" s="7"/>
      <c r="I228" s="7"/>
      <c r="J228" s="7"/>
      <c r="K228" s="7"/>
      <c r="L228" s="7"/>
      <c r="M228" s="7"/>
      <c r="N228" s="7"/>
      <c r="O228" s="7"/>
      <c r="P228" s="7"/>
      <c r="Q228" s="7"/>
      <c r="R228" s="7"/>
    </row>
    <row r="229" spans="1:38" ht="14.25" customHeight="1">
      <c r="A229" s="41" t="s">
        <v>43</v>
      </c>
      <c r="B229" s="58">
        <v>531.58361255084799</v>
      </c>
      <c r="C229" s="84"/>
      <c r="D229" s="84"/>
      <c r="E229" s="84"/>
      <c r="F229" s="7"/>
      <c r="G229" s="7"/>
      <c r="H229" s="7"/>
      <c r="I229" s="7"/>
      <c r="J229" s="7"/>
      <c r="K229" s="7"/>
      <c r="L229" s="7"/>
      <c r="M229" s="7"/>
      <c r="N229" s="7"/>
      <c r="O229" s="7"/>
      <c r="P229" s="7"/>
      <c r="Q229" s="7"/>
      <c r="R229" s="7"/>
    </row>
    <row r="230" spans="1:38" ht="14.25" customHeight="1">
      <c r="A230" s="228" t="s">
        <v>349</v>
      </c>
      <c r="E230" s="17"/>
      <c r="F230" s="7"/>
      <c r="G230" s="7"/>
      <c r="H230" s="7"/>
      <c r="I230" s="7"/>
      <c r="J230" s="7"/>
      <c r="K230" s="7"/>
      <c r="L230" s="7"/>
      <c r="M230" s="7"/>
      <c r="N230" s="7"/>
      <c r="O230" s="7"/>
      <c r="P230" s="7"/>
      <c r="Q230" s="7"/>
      <c r="R230" s="7"/>
    </row>
    <row r="231" spans="1:38" ht="12" customHeight="1">
      <c r="A231" s="83"/>
      <c r="E231" s="17"/>
      <c r="F231" s="7"/>
      <c r="G231" s="7"/>
      <c r="H231" s="7"/>
      <c r="I231" s="7"/>
      <c r="J231" s="7"/>
      <c r="K231" s="7"/>
      <c r="L231" s="7"/>
      <c r="M231" s="7"/>
      <c r="N231" s="7"/>
      <c r="O231" s="7"/>
      <c r="P231" s="7"/>
      <c r="Q231" s="7"/>
      <c r="R231" s="7"/>
    </row>
    <row r="232" spans="1:38" ht="14.25" customHeight="1">
      <c r="E232" s="17"/>
      <c r="F232" s="7"/>
      <c r="G232" s="7"/>
      <c r="H232" s="7"/>
      <c r="I232" s="7"/>
      <c r="J232" s="7"/>
      <c r="K232" s="7"/>
      <c r="L232" s="7"/>
      <c r="M232" s="7"/>
      <c r="N232" s="7"/>
      <c r="O232" s="7"/>
      <c r="P232" s="7"/>
      <c r="Q232" s="7"/>
      <c r="R232" s="7"/>
    </row>
    <row r="233" spans="1:38" ht="14.25" customHeight="1">
      <c r="E233" s="17"/>
      <c r="F233" s="7"/>
      <c r="G233" s="7"/>
      <c r="H233" s="7"/>
      <c r="I233" s="58"/>
      <c r="J233" s="7"/>
      <c r="K233" s="7"/>
      <c r="L233" s="7"/>
      <c r="M233" s="7"/>
      <c r="N233" s="7"/>
      <c r="O233" s="7"/>
      <c r="P233" s="7"/>
      <c r="Q233" s="7"/>
      <c r="R233" s="7"/>
    </row>
    <row r="234" spans="1:38" ht="14.25" customHeight="1">
      <c r="E234" s="17"/>
      <c r="F234" s="7"/>
      <c r="G234" s="7"/>
      <c r="H234" s="7"/>
      <c r="I234" s="58"/>
      <c r="J234" s="7"/>
      <c r="K234" s="7"/>
      <c r="L234" s="7"/>
      <c r="M234" s="7"/>
      <c r="N234" s="7"/>
      <c r="O234" s="7"/>
      <c r="P234" s="7"/>
      <c r="Q234" s="7"/>
      <c r="R234" s="7"/>
    </row>
    <row r="235" spans="1:38" ht="14.25" customHeight="1">
      <c r="E235" s="17"/>
      <c r="F235" s="7"/>
      <c r="G235" s="7"/>
      <c r="H235" s="7"/>
      <c r="I235" s="58"/>
      <c r="J235" s="7"/>
      <c r="K235" s="7"/>
      <c r="L235" s="7"/>
      <c r="M235" s="7"/>
      <c r="N235" s="7"/>
      <c r="O235" s="7"/>
      <c r="P235" s="7"/>
      <c r="Q235" s="7"/>
      <c r="R235" s="7"/>
    </row>
    <row r="236" spans="1:38" ht="14.25" customHeight="1">
      <c r="E236" s="17"/>
      <c r="F236" s="7"/>
      <c r="G236" s="7"/>
      <c r="H236" s="7"/>
      <c r="I236" s="7"/>
      <c r="J236" s="7"/>
      <c r="K236" s="7"/>
      <c r="L236" s="7"/>
      <c r="M236" s="7"/>
      <c r="N236" s="7"/>
      <c r="O236" s="7"/>
      <c r="P236" s="7"/>
      <c r="Q236" s="7"/>
      <c r="R236" s="7"/>
    </row>
    <row r="237" spans="1:38" ht="14.25" customHeight="1">
      <c r="E237" s="17"/>
      <c r="F237" s="7"/>
      <c r="G237" s="7"/>
      <c r="H237" s="7"/>
      <c r="I237" s="7"/>
      <c r="J237" s="7"/>
      <c r="K237" s="7"/>
      <c r="L237" s="7"/>
      <c r="M237" s="7"/>
      <c r="N237" s="7"/>
      <c r="O237" s="7"/>
      <c r="P237" s="7"/>
      <c r="Q237" s="7"/>
      <c r="R237" s="7"/>
    </row>
    <row r="238" spans="1:38" ht="14.25" customHeight="1">
      <c r="E238" s="17"/>
      <c r="F238" s="7"/>
      <c r="G238" s="7"/>
      <c r="H238" s="7"/>
      <c r="I238" s="7"/>
      <c r="J238" s="7"/>
      <c r="K238" s="7"/>
      <c r="L238" s="7"/>
      <c r="M238" s="7"/>
      <c r="N238" s="7"/>
      <c r="O238" s="7"/>
      <c r="P238" s="7"/>
      <c r="Q238" s="7"/>
      <c r="R238" s="7"/>
    </row>
    <row r="239" spans="1:38" ht="14.25" customHeight="1">
      <c r="E239" s="17"/>
      <c r="F239" s="7"/>
      <c r="G239" s="7"/>
      <c r="H239" s="7"/>
      <c r="I239" s="7"/>
      <c r="J239" s="7"/>
      <c r="K239" s="7"/>
      <c r="L239" s="7"/>
      <c r="M239" s="7"/>
      <c r="N239" s="7"/>
      <c r="O239" s="7"/>
      <c r="P239" s="7"/>
      <c r="Q239" s="7"/>
      <c r="R239" s="7"/>
    </row>
    <row r="240" spans="1:38" ht="14.25" customHeight="1">
      <c r="E240" s="17"/>
      <c r="F240" s="7"/>
      <c r="G240" s="7"/>
      <c r="H240" s="7"/>
      <c r="I240" s="7"/>
      <c r="J240" s="7"/>
      <c r="K240" s="7"/>
      <c r="L240" s="7"/>
      <c r="M240" s="7"/>
      <c r="N240" s="7"/>
      <c r="O240" s="7"/>
      <c r="P240" s="7"/>
      <c r="Q240" s="7"/>
      <c r="R240" s="7"/>
    </row>
    <row r="241" spans="2:19" ht="14.25" customHeight="1">
      <c r="E241" s="17"/>
      <c r="F241" s="7"/>
      <c r="G241" s="7"/>
      <c r="H241" s="7"/>
      <c r="I241" s="7"/>
      <c r="J241" s="7"/>
      <c r="K241" s="7"/>
      <c r="L241" s="7"/>
      <c r="M241" s="7"/>
      <c r="N241" s="7"/>
      <c r="O241" s="7"/>
      <c r="P241" s="7"/>
      <c r="Q241" s="7"/>
      <c r="R241" s="7"/>
    </row>
    <row r="242" spans="2:19" ht="14.25" customHeight="1">
      <c r="E242" s="17"/>
      <c r="F242" s="7"/>
      <c r="G242" s="7"/>
      <c r="H242" s="7"/>
      <c r="I242" s="7"/>
      <c r="J242" s="7"/>
      <c r="K242" s="7"/>
      <c r="L242" s="7"/>
      <c r="M242" s="7"/>
      <c r="N242" s="7"/>
      <c r="O242" s="7"/>
      <c r="P242" s="7"/>
      <c r="Q242" s="7"/>
      <c r="R242" s="7"/>
    </row>
    <row r="243" spans="2:19" ht="14.25" customHeight="1">
      <c r="E243" s="17"/>
      <c r="F243" s="7"/>
      <c r="G243" s="7"/>
      <c r="H243" s="7"/>
      <c r="I243" s="7"/>
      <c r="J243" s="7"/>
      <c r="K243" s="7"/>
      <c r="L243" s="7"/>
      <c r="M243" s="7"/>
      <c r="N243" s="7"/>
      <c r="O243" s="7"/>
      <c r="P243" s="7"/>
      <c r="Q243" s="7"/>
      <c r="R243" s="7"/>
    </row>
    <row r="244" spans="2:19" ht="14.25" customHeight="1">
      <c r="E244" s="17"/>
      <c r="F244" s="7"/>
      <c r="G244" s="7"/>
      <c r="H244" s="7"/>
      <c r="I244" s="7"/>
      <c r="J244" s="7"/>
      <c r="K244" s="7"/>
      <c r="L244" s="7"/>
      <c r="M244" s="7"/>
      <c r="N244" s="7"/>
      <c r="O244" s="7"/>
      <c r="P244" s="7"/>
      <c r="Q244" s="7"/>
      <c r="R244" s="7"/>
    </row>
    <row r="245" spans="2:19" ht="14.25" customHeight="1">
      <c r="E245" s="17"/>
      <c r="F245" s="7"/>
      <c r="G245" s="7"/>
      <c r="H245" s="7"/>
      <c r="I245" s="7"/>
      <c r="J245" s="7"/>
      <c r="K245" s="7"/>
      <c r="L245" s="7"/>
      <c r="M245" s="7"/>
      <c r="N245" s="7"/>
      <c r="O245" s="7"/>
      <c r="P245" s="7"/>
      <c r="Q245" s="7"/>
      <c r="R245" s="7"/>
    </row>
    <row r="246" spans="2:19" ht="14.25" customHeight="1">
      <c r="E246" s="17"/>
      <c r="F246" s="7"/>
      <c r="G246" s="7"/>
      <c r="H246" s="7"/>
      <c r="I246" s="7"/>
      <c r="J246" s="7"/>
      <c r="K246" s="7"/>
      <c r="L246" s="7"/>
      <c r="M246" s="7"/>
      <c r="N246" s="7"/>
      <c r="O246" s="7"/>
      <c r="P246" s="7"/>
      <c r="Q246" s="7"/>
      <c r="R246" s="7"/>
    </row>
    <row r="247" spans="2:19" ht="14.25" customHeight="1">
      <c r="E247" s="17"/>
      <c r="F247" s="7"/>
      <c r="G247" s="7"/>
      <c r="H247" s="7"/>
      <c r="I247" s="7"/>
      <c r="J247" s="7"/>
      <c r="K247" s="7"/>
      <c r="L247" s="7"/>
      <c r="M247" s="7"/>
      <c r="N247" s="7"/>
      <c r="O247" s="7"/>
      <c r="P247" s="7"/>
      <c r="Q247" s="7"/>
      <c r="R247" s="7"/>
    </row>
    <row r="248" spans="2:19" ht="14.25" customHeight="1">
      <c r="E248" s="17"/>
      <c r="F248" s="7"/>
      <c r="G248" s="7"/>
      <c r="H248" s="7"/>
      <c r="I248" s="7"/>
      <c r="J248" s="7"/>
      <c r="K248" s="7"/>
      <c r="L248" s="7"/>
      <c r="M248" s="7"/>
      <c r="N248" s="7"/>
      <c r="O248" s="7"/>
      <c r="P248" s="7"/>
      <c r="Q248" s="7"/>
      <c r="R248" s="7"/>
    </row>
    <row r="249" spans="2:19" ht="14.25" customHeight="1">
      <c r="E249" s="17"/>
      <c r="F249" s="7"/>
      <c r="G249" s="7"/>
      <c r="H249" s="7"/>
      <c r="I249" s="7"/>
      <c r="J249" s="7"/>
      <c r="K249" s="7"/>
      <c r="L249" s="7"/>
      <c r="M249" s="7"/>
      <c r="N249" s="7"/>
      <c r="O249" s="7"/>
      <c r="P249" s="7"/>
      <c r="Q249" s="7"/>
      <c r="R249" s="7"/>
    </row>
    <row r="250" spans="2:19" ht="14.25" customHeight="1">
      <c r="E250" s="17"/>
      <c r="F250" s="7"/>
      <c r="G250" s="7"/>
      <c r="H250" s="7"/>
      <c r="I250" s="7"/>
      <c r="J250" s="7"/>
      <c r="K250" s="7"/>
      <c r="L250" s="7"/>
      <c r="M250" s="7"/>
      <c r="N250" s="7"/>
      <c r="O250" s="7"/>
      <c r="P250" s="7"/>
      <c r="Q250" s="7"/>
      <c r="R250" s="7"/>
    </row>
    <row r="251" spans="2:19" ht="14.25" customHeight="1">
      <c r="E251" s="17"/>
      <c r="F251" s="7"/>
      <c r="G251" s="7"/>
      <c r="H251" s="7"/>
      <c r="I251" s="7"/>
      <c r="J251" s="7"/>
      <c r="K251" s="7"/>
      <c r="L251" s="7"/>
      <c r="M251" s="7"/>
      <c r="N251" s="7"/>
      <c r="O251" s="7"/>
      <c r="P251" s="7"/>
      <c r="Q251" s="7"/>
      <c r="R251" s="7"/>
    </row>
    <row r="252" spans="2:19" ht="14.25" customHeight="1">
      <c r="E252" s="17"/>
      <c r="F252" s="7"/>
      <c r="G252" s="7"/>
      <c r="H252" s="7"/>
      <c r="I252" s="7"/>
      <c r="J252" s="7"/>
      <c r="K252" s="7"/>
      <c r="L252" s="7"/>
      <c r="M252" s="7"/>
      <c r="N252" s="7"/>
      <c r="O252" s="7"/>
      <c r="P252" s="7"/>
      <c r="Q252" s="7"/>
      <c r="R252" s="7"/>
    </row>
    <row r="253" spans="2:19" ht="14.25" customHeight="1">
      <c r="E253" s="17"/>
      <c r="F253" s="7"/>
      <c r="G253" s="7"/>
      <c r="H253" s="7"/>
      <c r="I253" s="7"/>
      <c r="J253" s="7"/>
      <c r="K253" s="7"/>
      <c r="L253" s="7"/>
      <c r="M253" s="7"/>
      <c r="N253" s="7"/>
      <c r="O253" s="7"/>
      <c r="P253" s="7"/>
      <c r="Q253" s="7"/>
      <c r="R253" s="7"/>
    </row>
    <row r="254" spans="2:19" ht="14.25" customHeight="1">
      <c r="E254" s="17"/>
      <c r="F254" s="7"/>
      <c r="G254" s="7"/>
      <c r="H254" s="7"/>
      <c r="I254" s="7"/>
      <c r="J254" s="7"/>
      <c r="K254" s="7"/>
      <c r="L254" s="7"/>
      <c r="M254" s="7"/>
      <c r="N254" s="7"/>
      <c r="O254" s="7"/>
      <c r="P254" s="7"/>
      <c r="Q254" s="7"/>
      <c r="R254" s="7"/>
    </row>
    <row r="255" spans="2:19" ht="14.25" customHeight="1" thickBot="1">
      <c r="E255" s="17"/>
      <c r="F255" s="7"/>
      <c r="G255" s="7"/>
      <c r="H255" s="7"/>
      <c r="I255" s="7"/>
      <c r="J255" s="7"/>
      <c r="K255" s="7"/>
      <c r="L255" s="7"/>
      <c r="M255" s="7"/>
      <c r="N255" s="7"/>
      <c r="O255" s="7"/>
      <c r="P255" s="7"/>
      <c r="Q255" s="7"/>
      <c r="R255" s="7"/>
    </row>
    <row r="256" spans="2:19" ht="14.25" customHeight="1" thickTop="1" thickBot="1">
      <c r="B256" s="60"/>
      <c r="C256" s="61" t="s">
        <v>34</v>
      </c>
      <c r="D256" s="62"/>
      <c r="E256" s="62"/>
      <c r="F256" s="61" t="s">
        <v>104</v>
      </c>
      <c r="G256" s="62"/>
      <c r="H256" s="63">
        <v>19.008554460403097</v>
      </c>
      <c r="I256" s="63">
        <v>25.492172623052561</v>
      </c>
      <c r="J256" s="63">
        <v>20.246430814356373</v>
      </c>
      <c r="K256" s="63">
        <v>18.538208897820557</v>
      </c>
      <c r="L256" s="63">
        <v>37.173188734592117</v>
      </c>
      <c r="M256" s="63">
        <v>18.926571259334377</v>
      </c>
      <c r="N256" s="63">
        <v>28.08871016504051</v>
      </c>
      <c r="O256" s="63">
        <v>27.869870996564561</v>
      </c>
      <c r="P256" s="63">
        <v>23.038875551690033</v>
      </c>
      <c r="Q256" s="63">
        <v>25.835142653285146</v>
      </c>
      <c r="R256" s="63">
        <v>27.720966236714666</v>
      </c>
      <c r="S256" s="63">
        <v>37.542526065045898</v>
      </c>
    </row>
    <row r="257" spans="2:19" ht="14.25" customHeight="1" thickTop="1" thickBot="1">
      <c r="B257" s="60"/>
      <c r="C257" s="61" t="s">
        <v>42</v>
      </c>
      <c r="D257" s="62"/>
      <c r="E257" s="62"/>
      <c r="F257" s="61" t="s">
        <v>104</v>
      </c>
      <c r="G257" s="62"/>
      <c r="H257" s="63">
        <v>52.749704483604212</v>
      </c>
      <c r="I257" s="63">
        <v>59.863878813385597</v>
      </c>
      <c r="J257" s="63">
        <v>63.762690282929732</v>
      </c>
      <c r="K257" s="63">
        <v>78.188472724753353</v>
      </c>
      <c r="L257" s="63">
        <v>86.296565119062237</v>
      </c>
      <c r="M257" s="63">
        <v>53.948353573134462</v>
      </c>
      <c r="N257" s="63">
        <v>48.540531907011328</v>
      </c>
      <c r="O257" s="63">
        <v>53.6634853464152</v>
      </c>
      <c r="P257" s="63">
        <v>40.83650074444131</v>
      </c>
      <c r="Q257" s="63">
        <v>45.840777989347593</v>
      </c>
      <c r="R257" s="63">
        <v>52.15056777763202</v>
      </c>
      <c r="S257" s="63">
        <v>32.611103369040961</v>
      </c>
    </row>
    <row r="258" spans="2:19" ht="14.25" customHeight="1" thickTop="1" thickBot="1">
      <c r="B258" s="60"/>
      <c r="C258" s="61" t="s">
        <v>43</v>
      </c>
      <c r="D258" s="62"/>
      <c r="E258" s="62"/>
      <c r="F258" s="61" t="s">
        <v>104</v>
      </c>
      <c r="G258" s="62"/>
      <c r="H258" s="63">
        <v>32.644395721309699</v>
      </c>
      <c r="I258" s="63">
        <v>31.479124229144556</v>
      </c>
      <c r="J258" s="63">
        <v>43.716430376785937</v>
      </c>
      <c r="K258" s="63">
        <v>42.437461047529581</v>
      </c>
      <c r="L258" s="63">
        <v>30.832306822249635</v>
      </c>
      <c r="M258" s="63">
        <v>40.056607121314862</v>
      </c>
      <c r="N258" s="63">
        <v>35.252643432800426</v>
      </c>
      <c r="O258" s="63">
        <v>34.409704749282547</v>
      </c>
      <c r="P258" s="63">
        <v>37.62579374746246</v>
      </c>
      <c r="Q258" s="63">
        <v>28.47337711607425</v>
      </c>
      <c r="R258" s="63">
        <v>33.597819136852863</v>
      </c>
      <c r="S258" s="63">
        <v>43.016148904686304</v>
      </c>
    </row>
    <row r="259" spans="2:19" ht="14.25" customHeight="1" thickTop="1" thickBot="1">
      <c r="B259" s="60"/>
      <c r="C259" s="61"/>
      <c r="D259" s="62"/>
      <c r="E259" s="62"/>
      <c r="F259" s="61" t="s">
        <v>104</v>
      </c>
      <c r="G259" s="62"/>
      <c r="H259" s="67">
        <v>36.691503666743209</v>
      </c>
      <c r="I259" s="67">
        <v>41.333535255837695</v>
      </c>
      <c r="J259" s="67">
        <v>45.242478850552146</v>
      </c>
      <c r="K259" s="67">
        <v>50.703227165422533</v>
      </c>
      <c r="L259" s="67">
        <v>58.184371880149776</v>
      </c>
      <c r="M259" s="67">
        <v>41.750201682122707</v>
      </c>
      <c r="N259" s="67">
        <v>42.241283889391326</v>
      </c>
      <c r="O259" s="67">
        <v>45.122388988212016</v>
      </c>
      <c r="P259" s="67">
        <v>38.793679152897496</v>
      </c>
      <c r="Q259" s="67">
        <v>38.902884283473178</v>
      </c>
      <c r="R259" s="67">
        <v>44.519719399047361</v>
      </c>
      <c r="S259" s="67">
        <v>39.809238147897176</v>
      </c>
    </row>
    <row r="260" spans="2:19" ht="14.25" customHeight="1" thickTop="1">
      <c r="E260" s="17"/>
      <c r="F260" s="7"/>
      <c r="G260" s="7"/>
      <c r="H260" s="7"/>
      <c r="I260" s="7"/>
      <c r="J260" s="7"/>
      <c r="K260" s="7"/>
      <c r="L260" s="7"/>
      <c r="M260" s="7"/>
      <c r="N260" s="7"/>
      <c r="O260" s="7"/>
      <c r="P260" s="7"/>
      <c r="Q260" s="7"/>
      <c r="R260" s="7"/>
    </row>
    <row r="261" spans="2:19" ht="14.25" customHeight="1" thickBot="1">
      <c r="E261" s="17"/>
      <c r="F261" s="7"/>
      <c r="G261" s="7" t="s">
        <v>6</v>
      </c>
      <c r="H261" s="53">
        <v>41456</v>
      </c>
      <c r="I261" s="53">
        <v>41487</v>
      </c>
      <c r="J261" s="53">
        <v>41518</v>
      </c>
      <c r="K261" s="53">
        <v>41548</v>
      </c>
      <c r="L261" s="53">
        <v>41579</v>
      </c>
      <c r="M261" s="53">
        <v>41609</v>
      </c>
      <c r="N261" s="53">
        <v>41640</v>
      </c>
      <c r="O261" s="53">
        <v>41671</v>
      </c>
      <c r="P261" s="53">
        <v>41699</v>
      </c>
      <c r="Q261" s="53">
        <v>41730</v>
      </c>
      <c r="R261" s="53">
        <v>41760</v>
      </c>
      <c r="S261" s="53">
        <v>41791</v>
      </c>
    </row>
    <row r="262" spans="2:19" ht="14.25" customHeight="1" thickTop="1" thickBot="1">
      <c r="E262" s="17"/>
      <c r="F262" s="7"/>
      <c r="G262" s="7" t="s">
        <v>34</v>
      </c>
      <c r="H262" s="63">
        <v>19.008554460403097</v>
      </c>
      <c r="I262" s="63">
        <v>25.492172623052561</v>
      </c>
      <c r="J262" s="63">
        <v>20.246430814356373</v>
      </c>
      <c r="K262" s="63">
        <v>18.538208897820557</v>
      </c>
      <c r="L262" s="63">
        <v>37.173188734592117</v>
      </c>
      <c r="M262" s="63">
        <v>18.926571259334377</v>
      </c>
      <c r="N262" s="63">
        <v>28.08871016504051</v>
      </c>
      <c r="O262" s="63">
        <v>27.869870996564561</v>
      </c>
      <c r="P262" s="63">
        <v>23.038875551690033</v>
      </c>
      <c r="Q262" s="63">
        <v>25.835142653285146</v>
      </c>
      <c r="R262" s="63">
        <v>27.720966236714666</v>
      </c>
      <c r="S262" s="63">
        <v>37.542526065045898</v>
      </c>
    </row>
    <row r="263" spans="2:19" ht="14.25" customHeight="1" thickTop="1" thickBot="1">
      <c r="E263" s="17"/>
      <c r="F263" s="7"/>
      <c r="G263" s="7" t="s">
        <v>42</v>
      </c>
      <c r="H263" s="63">
        <v>52.749704483604212</v>
      </c>
      <c r="I263" s="63">
        <v>59.863878813385597</v>
      </c>
      <c r="J263" s="63">
        <v>63.762690282929732</v>
      </c>
      <c r="K263" s="63">
        <v>78.188472724753353</v>
      </c>
      <c r="L263" s="63">
        <v>86.296565119062237</v>
      </c>
      <c r="M263" s="63">
        <v>53.948353573134462</v>
      </c>
      <c r="N263" s="63">
        <v>48.540531907011328</v>
      </c>
      <c r="O263" s="63">
        <v>53.6634853464152</v>
      </c>
      <c r="P263" s="63">
        <v>40.83650074444131</v>
      </c>
      <c r="Q263" s="63">
        <v>45.840777989347593</v>
      </c>
      <c r="R263" s="63">
        <v>52.15056777763202</v>
      </c>
      <c r="S263" s="63">
        <v>32.611103369040961</v>
      </c>
    </row>
    <row r="264" spans="2:19" ht="14.25" customHeight="1" thickTop="1" thickBot="1">
      <c r="E264" s="17"/>
      <c r="F264" s="7"/>
      <c r="G264" s="7" t="s">
        <v>43</v>
      </c>
      <c r="H264" s="63">
        <v>32.644395721309699</v>
      </c>
      <c r="I264" s="63">
        <v>31.479124229144556</v>
      </c>
      <c r="J264" s="63">
        <v>43.716430376785937</v>
      </c>
      <c r="K264" s="63">
        <v>42.437461047529581</v>
      </c>
      <c r="L264" s="63">
        <v>30.832306822249635</v>
      </c>
      <c r="M264" s="63">
        <v>40.056607121314862</v>
      </c>
      <c r="N264" s="63">
        <v>35.252643432800426</v>
      </c>
      <c r="O264" s="63">
        <v>34.409704749282547</v>
      </c>
      <c r="P264" s="63">
        <v>37.62579374746246</v>
      </c>
      <c r="Q264" s="63">
        <v>28.47337711607425</v>
      </c>
      <c r="R264" s="63">
        <v>33.597819136852863</v>
      </c>
      <c r="S264" s="63">
        <v>43.016148904686304</v>
      </c>
    </row>
    <row r="265" spans="2:19" ht="14.25" customHeight="1" thickTop="1" thickBot="1">
      <c r="E265" s="17"/>
      <c r="F265" s="7"/>
      <c r="G265" s="7" t="s">
        <v>301</v>
      </c>
      <c r="H265" s="67">
        <v>35.4895180180268</v>
      </c>
      <c r="I265" s="67">
        <v>40.083392414844866</v>
      </c>
      <c r="J265" s="67">
        <v>43.723249193160825</v>
      </c>
      <c r="K265" s="67">
        <v>48.886636356341945</v>
      </c>
      <c r="L265" s="67">
        <v>56.08810223022742</v>
      </c>
      <c r="M265" s="67">
        <v>39.044842053719009</v>
      </c>
      <c r="N265" s="67">
        <v>38.918514174055339</v>
      </c>
      <c r="O265" s="67">
        <v>41.543319627670584</v>
      </c>
      <c r="P265" s="67">
        <v>35.58592682037434</v>
      </c>
      <c r="Q265" s="67">
        <v>35.928208360416363</v>
      </c>
      <c r="R265" s="67">
        <v>41.013913758286826</v>
      </c>
      <c r="S265" s="67">
        <v>37.418278653587279</v>
      </c>
    </row>
    <row r="266" spans="2:19" ht="14.25" customHeight="1" thickTop="1">
      <c r="E266" s="17"/>
      <c r="F266" s="7"/>
      <c r="G266" s="7"/>
      <c r="H266" s="7"/>
      <c r="I266" s="7"/>
      <c r="J266" s="7"/>
      <c r="K266" s="7"/>
      <c r="L266" s="7"/>
      <c r="M266" s="7"/>
      <c r="N266" s="7"/>
      <c r="O266" s="7"/>
      <c r="P266" s="7"/>
      <c r="Q266" s="7"/>
      <c r="R266" s="7"/>
    </row>
    <row r="267" spans="2:19" ht="14.25" customHeight="1">
      <c r="E267" s="17"/>
      <c r="F267" s="7"/>
      <c r="G267" s="7"/>
      <c r="H267" s="7"/>
      <c r="I267" s="7"/>
      <c r="J267" s="7"/>
      <c r="K267" s="7"/>
      <c r="L267" s="7"/>
      <c r="M267" s="7"/>
      <c r="N267" s="7"/>
      <c r="O267" s="7"/>
      <c r="P267" s="7"/>
      <c r="Q267" s="7"/>
      <c r="R267" s="7"/>
    </row>
    <row r="268" spans="2:19" ht="14.25" customHeight="1">
      <c r="E268" s="17"/>
      <c r="F268" s="7"/>
      <c r="G268" s="7"/>
      <c r="H268" s="7"/>
      <c r="I268" s="7"/>
      <c r="J268" s="7"/>
      <c r="K268" s="7"/>
      <c r="L268" s="7"/>
      <c r="M268" s="7"/>
      <c r="N268" s="7"/>
      <c r="O268" s="7"/>
      <c r="P268" s="7"/>
      <c r="Q268" s="7"/>
      <c r="R268" s="7"/>
    </row>
    <row r="269" spans="2:19" ht="14.25" customHeight="1">
      <c r="E269" s="17"/>
      <c r="F269" s="7"/>
      <c r="G269" s="7"/>
      <c r="H269" s="7"/>
      <c r="I269" s="7"/>
      <c r="J269" s="7"/>
      <c r="K269" s="7"/>
      <c r="L269" s="7"/>
      <c r="M269" s="7"/>
      <c r="N269" s="7"/>
      <c r="O269" s="7"/>
      <c r="P269" s="7"/>
      <c r="Q269" s="7"/>
      <c r="R269" s="7"/>
    </row>
    <row r="270" spans="2:19" ht="14.25" customHeight="1">
      <c r="E270" s="17"/>
      <c r="F270" s="7"/>
      <c r="G270" s="7"/>
      <c r="H270" s="7"/>
      <c r="I270" s="7"/>
      <c r="J270" s="7"/>
      <c r="K270" s="7"/>
      <c r="L270" s="7"/>
      <c r="M270" s="7"/>
      <c r="N270" s="7"/>
      <c r="O270" s="7"/>
      <c r="P270" s="7"/>
      <c r="Q270" s="7"/>
      <c r="R270" s="7"/>
    </row>
    <row r="271" spans="2:19" ht="14.25" customHeight="1">
      <c r="E271" s="17"/>
      <c r="F271" s="7"/>
      <c r="G271" s="7"/>
      <c r="H271" s="7"/>
      <c r="I271" s="7"/>
      <c r="J271" s="7"/>
      <c r="K271" s="7"/>
      <c r="L271" s="7"/>
      <c r="M271" s="7"/>
      <c r="N271" s="7"/>
      <c r="O271" s="7"/>
      <c r="P271" s="7"/>
      <c r="Q271" s="7"/>
      <c r="R271" s="7"/>
    </row>
    <row r="272" spans="2:19" ht="14.25" customHeight="1">
      <c r="E272" s="17"/>
      <c r="F272" s="7"/>
      <c r="G272" s="7"/>
      <c r="H272" s="7"/>
      <c r="I272" s="7"/>
      <c r="J272" s="7"/>
      <c r="K272" s="7"/>
      <c r="L272" s="7"/>
      <c r="M272" s="7"/>
      <c r="N272" s="7"/>
      <c r="O272" s="7"/>
      <c r="P272" s="7"/>
      <c r="Q272" s="7"/>
      <c r="R272" s="7"/>
    </row>
    <row r="273" spans="1:18" ht="14.25" customHeight="1">
      <c r="E273" s="17"/>
      <c r="F273" s="7"/>
      <c r="G273" s="7"/>
      <c r="H273" s="7"/>
      <c r="I273" s="7"/>
      <c r="J273" s="7"/>
      <c r="K273" s="7"/>
      <c r="L273" s="7"/>
      <c r="M273" s="7"/>
      <c r="N273" s="7"/>
      <c r="O273" s="7"/>
      <c r="P273" s="7"/>
      <c r="Q273" s="7"/>
      <c r="R273" s="7"/>
    </row>
    <row r="274" spans="1:18" ht="14.25" customHeight="1">
      <c r="E274" s="17"/>
      <c r="F274" s="7"/>
      <c r="G274" s="7"/>
      <c r="H274" s="7"/>
      <c r="I274" s="7"/>
      <c r="J274" s="7"/>
      <c r="K274" s="7"/>
      <c r="L274" s="7"/>
      <c r="M274" s="7"/>
      <c r="N274" s="7"/>
      <c r="O274" s="7"/>
      <c r="P274" s="7"/>
      <c r="Q274" s="7"/>
      <c r="R274" s="7"/>
    </row>
    <row r="275" spans="1:18" ht="14.25" customHeight="1">
      <c r="E275" s="17"/>
      <c r="F275" s="7"/>
      <c r="G275" s="7"/>
      <c r="H275" s="7"/>
      <c r="I275" s="7"/>
      <c r="J275" s="7"/>
      <c r="K275" s="7"/>
      <c r="L275" s="7"/>
      <c r="M275" s="7"/>
      <c r="N275" s="7"/>
      <c r="O275" s="7"/>
      <c r="P275" s="7"/>
      <c r="Q275" s="7"/>
      <c r="R275" s="7"/>
    </row>
    <row r="276" spans="1:18" ht="14.25" customHeight="1">
      <c r="E276" s="17"/>
      <c r="F276" s="7"/>
      <c r="G276" s="7"/>
      <c r="H276" s="7"/>
      <c r="I276" s="7"/>
      <c r="J276" s="7"/>
      <c r="K276" s="7"/>
      <c r="L276" s="7"/>
      <c r="M276" s="7"/>
      <c r="N276" s="7"/>
      <c r="O276" s="7"/>
      <c r="P276" s="7"/>
      <c r="Q276" s="7"/>
      <c r="R276" s="7"/>
    </row>
    <row r="277" spans="1:18" ht="14.25" customHeight="1">
      <c r="E277" s="17"/>
      <c r="F277" s="7"/>
      <c r="G277" s="7"/>
      <c r="H277" s="7"/>
      <c r="I277" s="7"/>
      <c r="J277" s="7"/>
      <c r="K277" s="7"/>
      <c r="L277" s="7"/>
      <c r="M277" s="7"/>
      <c r="N277" s="7"/>
      <c r="O277" s="7"/>
      <c r="P277" s="7"/>
      <c r="Q277" s="7"/>
      <c r="R277" s="7"/>
    </row>
    <row r="278" spans="1:18" ht="14.25" customHeight="1">
      <c r="A278" s="83" t="s">
        <v>349</v>
      </c>
      <c r="E278" s="17"/>
      <c r="F278" s="7"/>
      <c r="G278" s="7"/>
      <c r="H278" s="7"/>
      <c r="I278" s="7"/>
      <c r="J278" s="7"/>
      <c r="K278" s="7"/>
      <c r="L278" s="7"/>
      <c r="M278" s="7"/>
      <c r="N278" s="7"/>
      <c r="O278" s="7"/>
      <c r="P278" s="7"/>
      <c r="Q278" s="7"/>
      <c r="R278" s="7"/>
    </row>
    <row r="279" spans="1:18" ht="14.25" customHeight="1">
      <c r="A279" s="228" t="s">
        <v>349</v>
      </c>
      <c r="E279" s="17"/>
      <c r="F279" s="7"/>
      <c r="G279" s="7"/>
      <c r="H279" s="7"/>
      <c r="I279" s="7"/>
      <c r="J279" s="7"/>
      <c r="K279" s="7"/>
      <c r="L279" s="7"/>
      <c r="M279" s="7"/>
      <c r="N279" s="7"/>
      <c r="O279" s="7"/>
      <c r="P279" s="7"/>
      <c r="Q279" s="7"/>
      <c r="R279" s="7"/>
    </row>
    <row r="280" spans="1:18" ht="14.25" customHeight="1">
      <c r="E280" s="17"/>
      <c r="F280" s="7"/>
      <c r="G280" s="7"/>
      <c r="H280" s="7"/>
      <c r="I280" s="7"/>
      <c r="J280" s="7"/>
      <c r="K280" s="7"/>
      <c r="L280" s="7"/>
      <c r="M280" s="7"/>
      <c r="N280" s="7"/>
      <c r="O280" s="7"/>
      <c r="P280" s="7"/>
      <c r="Q280" s="7"/>
      <c r="R280" s="7"/>
    </row>
    <row r="281" spans="1:18" ht="14.25" customHeight="1">
      <c r="E281" s="17"/>
      <c r="F281" s="7"/>
      <c r="G281" s="7"/>
      <c r="H281" s="7"/>
      <c r="I281" s="7"/>
      <c r="J281" s="7"/>
      <c r="K281" s="7"/>
      <c r="L281" s="7"/>
      <c r="M281" s="7"/>
      <c r="N281" s="7"/>
      <c r="O281" s="7"/>
      <c r="P281" s="7"/>
      <c r="Q281" s="7"/>
      <c r="R281" s="7"/>
    </row>
    <row r="282" spans="1:18" ht="14.25" customHeight="1">
      <c r="E282" s="17"/>
      <c r="F282" s="7"/>
      <c r="G282" s="7"/>
      <c r="H282" s="7"/>
      <c r="I282" s="7"/>
      <c r="J282" s="7"/>
      <c r="K282" s="7"/>
      <c r="L282" s="7"/>
      <c r="M282" s="7"/>
      <c r="N282" s="7"/>
      <c r="O282" s="7"/>
      <c r="P282" s="7"/>
      <c r="Q282" s="7"/>
      <c r="R282" s="7"/>
    </row>
    <row r="283" spans="1:18" ht="14.25" customHeight="1">
      <c r="E283" s="17"/>
      <c r="F283" s="7"/>
      <c r="G283" s="7"/>
      <c r="H283" s="7"/>
      <c r="I283" s="7"/>
      <c r="J283" s="7"/>
      <c r="K283" s="7"/>
      <c r="L283" s="7"/>
      <c r="M283" s="7"/>
      <c r="N283" s="7"/>
      <c r="O283" s="7"/>
      <c r="P283" s="7"/>
      <c r="Q283" s="7"/>
      <c r="R283" s="7"/>
    </row>
    <row r="284" spans="1:18" ht="14.25" customHeight="1">
      <c r="E284" s="17"/>
      <c r="F284" s="7"/>
      <c r="G284" s="7"/>
      <c r="H284" s="7"/>
      <c r="I284" s="7"/>
      <c r="J284" s="7"/>
      <c r="K284" s="7"/>
      <c r="L284" s="7"/>
      <c r="M284" s="7"/>
      <c r="N284" s="7"/>
      <c r="O284" s="7"/>
      <c r="P284" s="7"/>
      <c r="Q284" s="7"/>
      <c r="R284" s="7"/>
    </row>
    <row r="285" spans="1:18" ht="14.25" customHeight="1">
      <c r="E285" s="17"/>
      <c r="F285" s="7"/>
      <c r="G285" s="7"/>
      <c r="H285" s="7"/>
      <c r="I285" s="7"/>
      <c r="J285" s="7"/>
      <c r="K285" s="7"/>
      <c r="L285" s="7"/>
      <c r="M285" s="7"/>
      <c r="N285" s="7"/>
      <c r="O285" s="7"/>
      <c r="P285" s="7"/>
      <c r="Q285" s="7"/>
      <c r="R285" s="7"/>
    </row>
    <row r="286" spans="1:18" ht="14.25" customHeight="1">
      <c r="E286" s="17"/>
      <c r="F286" s="7"/>
      <c r="G286" s="7"/>
      <c r="H286" s="7"/>
      <c r="I286" s="7"/>
      <c r="J286" s="7"/>
      <c r="K286" s="7"/>
      <c r="L286" s="7"/>
      <c r="M286" s="7"/>
      <c r="N286" s="7"/>
      <c r="O286" s="7"/>
      <c r="P286" s="7"/>
      <c r="Q286" s="7"/>
      <c r="R286" s="7"/>
    </row>
    <row r="287" spans="1:18" ht="14.25" customHeight="1">
      <c r="E287" s="17"/>
      <c r="F287" s="7"/>
      <c r="G287" s="7"/>
      <c r="H287" s="7"/>
      <c r="I287" s="7"/>
      <c r="J287" s="7"/>
      <c r="K287" s="7"/>
      <c r="L287" s="7"/>
      <c r="M287" s="7"/>
      <c r="N287" s="7"/>
      <c r="O287" s="7"/>
      <c r="P287" s="7"/>
      <c r="Q287" s="7"/>
      <c r="R287" s="7"/>
    </row>
    <row r="288" spans="1:18" ht="14.25" customHeight="1">
      <c r="E288" s="17"/>
      <c r="F288" s="7"/>
      <c r="G288" s="7"/>
      <c r="H288" s="7"/>
      <c r="I288" s="7"/>
      <c r="J288" s="7"/>
      <c r="K288" s="7"/>
      <c r="L288" s="7"/>
      <c r="M288" s="7"/>
      <c r="N288" s="7"/>
      <c r="O288" s="7"/>
      <c r="P288" s="7"/>
      <c r="Q288" s="7"/>
      <c r="R288" s="7"/>
    </row>
    <row r="289" spans="5:41" ht="14.25" customHeight="1">
      <c r="E289" s="17"/>
      <c r="F289" s="7"/>
      <c r="G289" s="7"/>
      <c r="H289" s="7"/>
      <c r="I289" s="7"/>
      <c r="J289" s="7"/>
      <c r="K289" s="7"/>
      <c r="L289" s="7"/>
      <c r="M289" s="7"/>
      <c r="N289" s="7"/>
      <c r="O289" s="7"/>
      <c r="P289" s="7"/>
      <c r="Q289" s="7"/>
      <c r="R289" s="7"/>
    </row>
    <row r="290" spans="5:41" ht="14.25" customHeight="1">
      <c r="E290" s="17"/>
      <c r="F290" s="7"/>
      <c r="G290" s="7"/>
      <c r="H290" s="7"/>
      <c r="I290" s="7"/>
      <c r="J290" s="7"/>
      <c r="K290" s="7"/>
      <c r="L290" s="7"/>
      <c r="M290" s="7"/>
      <c r="N290" s="7"/>
      <c r="O290" s="7"/>
      <c r="P290" s="7"/>
      <c r="Q290" s="7"/>
      <c r="R290" s="7"/>
    </row>
    <row r="291" spans="5:41" ht="14.25" customHeight="1">
      <c r="E291" s="17"/>
      <c r="F291" s="7"/>
      <c r="G291" s="7"/>
      <c r="H291" s="7"/>
      <c r="I291" s="7"/>
      <c r="J291" s="7"/>
      <c r="K291" s="7"/>
      <c r="L291" s="7"/>
      <c r="M291" s="7"/>
      <c r="N291" s="7"/>
      <c r="O291" s="7"/>
      <c r="P291" s="7"/>
      <c r="Q291" s="7"/>
      <c r="R291" s="7"/>
    </row>
    <row r="292" spans="5:41" ht="14.25" customHeight="1">
      <c r="E292" s="17"/>
      <c r="F292" s="7"/>
      <c r="G292" s="7"/>
      <c r="H292" s="7"/>
      <c r="I292" s="7"/>
      <c r="J292" s="7"/>
      <c r="K292" s="7"/>
      <c r="L292" s="7"/>
      <c r="M292" s="7"/>
      <c r="N292" s="7"/>
      <c r="O292" s="7"/>
      <c r="P292" s="7"/>
      <c r="Q292" s="7"/>
      <c r="R292" s="7"/>
    </row>
    <row r="293" spans="5:41" ht="14.25" customHeight="1">
      <c r="E293" s="17"/>
      <c r="F293" s="7"/>
      <c r="G293" s="7"/>
      <c r="H293" s="7"/>
      <c r="I293" s="7"/>
      <c r="J293" s="7"/>
      <c r="K293" s="7"/>
      <c r="L293" s="7"/>
      <c r="M293" s="7"/>
      <c r="N293" s="7"/>
      <c r="O293" s="7"/>
      <c r="P293" s="7"/>
      <c r="Q293" s="7"/>
      <c r="R293" s="7"/>
    </row>
    <row r="294" spans="5:41" ht="14.25" customHeight="1">
      <c r="E294" s="17"/>
      <c r="F294" s="7"/>
      <c r="G294" s="7"/>
      <c r="H294" s="7"/>
      <c r="I294" s="7"/>
      <c r="J294" s="7"/>
      <c r="K294" s="7"/>
      <c r="L294" s="7"/>
      <c r="M294" s="7"/>
      <c r="N294" s="7"/>
      <c r="O294" s="7"/>
      <c r="P294" s="7"/>
      <c r="Q294" s="7"/>
      <c r="R294" s="7"/>
    </row>
    <row r="295" spans="5:41" ht="14.25" customHeight="1">
      <c r="E295" s="17"/>
      <c r="F295" s="7"/>
      <c r="G295" s="7"/>
      <c r="H295" s="7"/>
      <c r="I295" s="7"/>
      <c r="J295" s="7"/>
      <c r="K295" s="7"/>
      <c r="L295" s="7"/>
      <c r="M295" s="7"/>
      <c r="N295" s="7"/>
      <c r="O295" s="7"/>
      <c r="P295" s="7"/>
      <c r="Q295" s="7"/>
      <c r="R295" s="7"/>
    </row>
    <row r="296" spans="5:41" ht="14.25" customHeight="1">
      <c r="E296" s="17"/>
      <c r="F296" s="7"/>
      <c r="G296" s="7"/>
      <c r="H296" s="7"/>
      <c r="I296" s="7"/>
      <c r="J296" s="7"/>
      <c r="K296" s="7"/>
      <c r="L296" s="7"/>
      <c r="M296" s="7"/>
      <c r="N296" s="7"/>
      <c r="O296" s="7"/>
      <c r="P296" s="7"/>
      <c r="Q296" s="7"/>
      <c r="R296" s="7"/>
    </row>
    <row r="297" spans="5:41" ht="14.25" customHeight="1">
      <c r="E297" s="17"/>
      <c r="F297" s="7"/>
      <c r="G297" s="7"/>
      <c r="H297" s="7"/>
      <c r="I297" s="7"/>
      <c r="J297" s="7"/>
      <c r="K297" s="7"/>
      <c r="L297" s="7"/>
      <c r="M297" s="7"/>
      <c r="N297" s="7"/>
      <c r="O297" s="7"/>
      <c r="P297" s="7"/>
      <c r="Q297" s="7"/>
      <c r="R297" s="7"/>
    </row>
    <row r="298" spans="5:41" ht="14.25" customHeight="1">
      <c r="E298" s="17"/>
      <c r="F298" s="7"/>
      <c r="G298" s="7"/>
      <c r="H298" s="7"/>
      <c r="I298" s="7"/>
      <c r="J298" s="7"/>
      <c r="K298" s="7"/>
      <c r="L298" s="7"/>
      <c r="M298" s="7"/>
      <c r="N298" s="7"/>
      <c r="O298" s="7"/>
      <c r="P298" s="7"/>
      <c r="Q298" s="7"/>
      <c r="R298" s="7"/>
    </row>
    <row r="299" spans="5:41" ht="14.25" customHeight="1">
      <c r="E299" s="17"/>
      <c r="F299" s="7"/>
      <c r="G299" s="7"/>
      <c r="H299" s="7"/>
      <c r="I299" s="7"/>
      <c r="J299" s="7"/>
      <c r="K299" s="7"/>
      <c r="L299" s="7"/>
      <c r="M299" s="7"/>
      <c r="N299" s="7"/>
      <c r="O299" s="7"/>
      <c r="P299" s="7"/>
      <c r="Q299" s="7"/>
      <c r="R299" s="7"/>
    </row>
    <row r="300" spans="5:41" ht="14.25" customHeight="1">
      <c r="E300" s="17"/>
      <c r="F300" s="7"/>
      <c r="G300" s="7"/>
      <c r="H300" s="7"/>
      <c r="I300" s="7"/>
      <c r="J300" s="7"/>
      <c r="K300" s="7"/>
      <c r="L300" s="7"/>
      <c r="M300" s="7"/>
      <c r="N300" s="7"/>
      <c r="O300" s="7"/>
      <c r="P300" s="7"/>
      <c r="Q300" s="7"/>
      <c r="R300" s="7"/>
    </row>
    <row r="301" spans="5:41" ht="14.25" customHeight="1">
      <c r="E301" s="17"/>
      <c r="F301" s="7"/>
      <c r="G301" s="7"/>
      <c r="H301" s="7"/>
      <c r="I301" s="7"/>
      <c r="J301" s="7"/>
      <c r="K301" s="7"/>
      <c r="L301" s="7"/>
      <c r="M301" s="7"/>
      <c r="N301" s="7"/>
      <c r="O301" s="7"/>
      <c r="P301" s="7"/>
      <c r="Q301" s="7"/>
      <c r="R301" s="7"/>
    </row>
    <row r="302" spans="5:41" ht="14.25" customHeight="1">
      <c r="E302" s="17"/>
      <c r="F302" s="7"/>
      <c r="G302" s="7"/>
      <c r="H302" s="7"/>
      <c r="I302" s="7"/>
      <c r="J302" s="7"/>
      <c r="K302" s="7"/>
      <c r="L302" s="7"/>
      <c r="M302" s="7"/>
      <c r="N302" s="7"/>
      <c r="O302" s="7"/>
      <c r="P302" s="7"/>
      <c r="Q302" s="7"/>
      <c r="R302" s="7"/>
    </row>
    <row r="303" spans="5:41" ht="14.25" customHeight="1">
      <c r="E303" s="17"/>
      <c r="F303" s="7"/>
      <c r="G303" s="7"/>
      <c r="H303" s="7"/>
      <c r="I303" s="7"/>
      <c r="J303" s="7"/>
      <c r="K303" s="7"/>
      <c r="L303" s="7"/>
      <c r="M303" s="7"/>
      <c r="N303" s="7"/>
      <c r="O303" s="7"/>
      <c r="P303" s="7"/>
      <c r="Q303" s="7"/>
      <c r="R303" s="7"/>
      <c r="AN303" s="183" t="s">
        <v>2</v>
      </c>
      <c r="AO303" s="174" t="s">
        <v>256</v>
      </c>
    </row>
    <row r="304" spans="5:41" ht="14.25" customHeight="1">
      <c r="E304" s="17"/>
      <c r="F304" s="7"/>
      <c r="G304" s="7"/>
      <c r="H304" s="7"/>
      <c r="I304" s="7"/>
      <c r="J304" s="7"/>
      <c r="K304" s="7"/>
      <c r="L304" s="7"/>
      <c r="M304" s="7"/>
      <c r="N304" s="7"/>
      <c r="O304" s="7"/>
      <c r="P304" s="7"/>
      <c r="Q304" s="7"/>
      <c r="R304" s="7"/>
      <c r="AN304" s="183" t="s">
        <v>6</v>
      </c>
      <c r="AO304" s="174" t="s">
        <v>256</v>
      </c>
    </row>
    <row r="305" spans="5:51" ht="14.25" customHeight="1">
      <c r="E305" s="189" t="s">
        <v>2</v>
      </c>
      <c r="F305" s="189" t="s">
        <v>6</v>
      </c>
      <c r="G305" s="189" t="s">
        <v>101</v>
      </c>
      <c r="H305" s="189" t="s">
        <v>45</v>
      </c>
      <c r="I305" s="189" t="s">
        <v>102</v>
      </c>
      <c r="J305" s="190" t="s">
        <v>276</v>
      </c>
      <c r="K305" s="191" t="s">
        <v>277</v>
      </c>
      <c r="L305" s="191" t="s">
        <v>278</v>
      </c>
      <c r="M305" s="191" t="s">
        <v>279</v>
      </c>
      <c r="N305" s="191" t="s">
        <v>280</v>
      </c>
      <c r="O305" s="191" t="s">
        <v>281</v>
      </c>
      <c r="P305" s="191" t="s">
        <v>282</v>
      </c>
      <c r="Q305" s="191" t="s">
        <v>283</v>
      </c>
      <c r="R305" s="191" t="s">
        <v>284</v>
      </c>
      <c r="S305" s="191" t="s">
        <v>285</v>
      </c>
      <c r="T305" s="191" t="s">
        <v>286</v>
      </c>
      <c r="U305" s="191" t="s">
        <v>287</v>
      </c>
      <c r="V305" s="191" t="s">
        <v>288</v>
      </c>
      <c r="W305" s="173" t="s">
        <v>103</v>
      </c>
      <c r="AN305" s="183" t="s">
        <v>101</v>
      </c>
      <c r="AO305" s="174" t="s">
        <v>256</v>
      </c>
    </row>
    <row r="306" spans="5:51" ht="14.25" customHeight="1">
      <c r="E306" s="16" t="s">
        <v>32</v>
      </c>
      <c r="F306" s="16" t="s">
        <v>107</v>
      </c>
      <c r="G306" s="16" t="s">
        <v>44</v>
      </c>
      <c r="H306" s="16" t="s">
        <v>46</v>
      </c>
      <c r="I306" s="16" t="s">
        <v>47</v>
      </c>
      <c r="J306" s="30"/>
      <c r="K306" s="186">
        <v>4752382.6895514736</v>
      </c>
      <c r="L306" s="186">
        <v>5167035.0438473243</v>
      </c>
      <c r="M306" s="186">
        <v>5477119.2220016234</v>
      </c>
      <c r="N306" s="186">
        <v>6217372.1257881755</v>
      </c>
      <c r="O306" s="186">
        <v>6351549.5562056992</v>
      </c>
      <c r="P306" s="186">
        <v>5473893.9778650012</v>
      </c>
      <c r="Q306" s="186">
        <v>7073236.3159125</v>
      </c>
      <c r="R306" s="186">
        <v>7645099.2339562504</v>
      </c>
      <c r="S306" s="186">
        <v>7576081.9643531246</v>
      </c>
      <c r="T306" s="186">
        <v>7870566.9194312505</v>
      </c>
      <c r="U306" s="186">
        <v>9096355.030431252</v>
      </c>
      <c r="V306" s="186">
        <v>5712658.1783212507</v>
      </c>
      <c r="W306" s="58">
        <f>SUM(K306:V306)</f>
        <v>78413350.257664934</v>
      </c>
    </row>
    <row r="307" spans="5:51" ht="14.25" customHeight="1">
      <c r="E307" s="16" t="s">
        <v>32</v>
      </c>
      <c r="F307" s="16" t="s">
        <v>107</v>
      </c>
      <c r="G307" s="16" t="s">
        <v>44</v>
      </c>
      <c r="H307" s="16" t="s">
        <v>48</v>
      </c>
      <c r="I307" s="16" t="s">
        <v>49</v>
      </c>
      <c r="J307" s="30"/>
      <c r="K307" s="186">
        <v>2439061.3979192995</v>
      </c>
      <c r="L307" s="186">
        <v>2621863.5100085996</v>
      </c>
      <c r="M307" s="186">
        <v>2806168.0509719998</v>
      </c>
      <c r="N307" s="186">
        <v>3163209.5663784007</v>
      </c>
      <c r="O307" s="186">
        <v>3218501.5770913498</v>
      </c>
      <c r="P307" s="186">
        <v>2788369.1117025008</v>
      </c>
      <c r="Q307" s="186">
        <v>3593667.2656374997</v>
      </c>
      <c r="R307" s="186">
        <v>3722191.4510812499</v>
      </c>
      <c r="S307" s="186">
        <v>3871145.1659843749</v>
      </c>
      <c r="T307" s="186">
        <v>3465642.2342250003</v>
      </c>
      <c r="U307" s="186">
        <v>4094860.7397625004</v>
      </c>
      <c r="V307" s="186">
        <v>2932911.3268074999</v>
      </c>
      <c r="W307" s="58">
        <f t="shared" ref="W307:W315" si="15">SUM(K307:V307)</f>
        <v>38717591.397570275</v>
      </c>
      <c r="AN307" s="174" t="s">
        <v>289</v>
      </c>
      <c r="AO307" s="174" t="s">
        <v>290</v>
      </c>
      <c r="AP307" s="174" t="s">
        <v>291</v>
      </c>
      <c r="AQ307" s="174" t="s">
        <v>292</v>
      </c>
      <c r="AR307" s="174" t="s">
        <v>293</v>
      </c>
      <c r="AS307" s="174" t="s">
        <v>294</v>
      </c>
      <c r="AT307" s="174" t="s">
        <v>295</v>
      </c>
      <c r="AU307" s="174" t="s">
        <v>296</v>
      </c>
      <c r="AV307" s="174" t="s">
        <v>297</v>
      </c>
      <c r="AW307" s="174" t="s">
        <v>298</v>
      </c>
      <c r="AX307" s="174" t="s">
        <v>299</v>
      </c>
      <c r="AY307" s="174" t="s">
        <v>300</v>
      </c>
    </row>
    <row r="308" spans="5:51" ht="14.25" customHeight="1">
      <c r="E308" s="16" t="s">
        <v>32</v>
      </c>
      <c r="F308" s="16" t="s">
        <v>107</v>
      </c>
      <c r="G308" s="16" t="s">
        <v>44</v>
      </c>
      <c r="H308" s="16" t="s">
        <v>48</v>
      </c>
      <c r="I308" s="16" t="s">
        <v>50</v>
      </c>
      <c r="J308" s="30"/>
      <c r="K308" s="186">
        <v>2439061.3979192995</v>
      </c>
      <c r="L308" s="186">
        <v>2621863.5100085996</v>
      </c>
      <c r="M308" s="186">
        <v>2806168.0509719998</v>
      </c>
      <c r="N308" s="186">
        <v>3163209.5663784007</v>
      </c>
      <c r="O308" s="186">
        <v>3218501.5770913498</v>
      </c>
      <c r="P308" s="186">
        <v>2788369.1117025008</v>
      </c>
      <c r="Q308" s="186">
        <v>3593667.2656374997</v>
      </c>
      <c r="R308" s="186">
        <v>3722191.4510812499</v>
      </c>
      <c r="S308" s="186">
        <v>3871145.1659843749</v>
      </c>
      <c r="T308" s="186">
        <v>3465642.2342250003</v>
      </c>
      <c r="U308" s="186">
        <v>4094860.7397625004</v>
      </c>
      <c r="V308" s="186">
        <v>2932911.3268074999</v>
      </c>
      <c r="W308" s="58">
        <f t="shared" si="15"/>
        <v>38717591.397570275</v>
      </c>
      <c r="AN308" s="186">
        <v>24391877.73172706</v>
      </c>
      <c r="AO308" s="186">
        <v>26347743.513143357</v>
      </c>
      <c r="AP308" s="186">
        <v>27863246.713334918</v>
      </c>
      <c r="AQ308" s="186">
        <v>31160082.961529754</v>
      </c>
      <c r="AR308" s="186">
        <v>31618715.597198162</v>
      </c>
      <c r="AS308" s="186">
        <v>24447756.86414919</v>
      </c>
      <c r="AT308" s="186">
        <v>29372310.673150089</v>
      </c>
      <c r="AU308" s="186">
        <v>31497093.192553792</v>
      </c>
      <c r="AV308" s="186">
        <v>31438512.994942699</v>
      </c>
      <c r="AW308" s="186">
        <v>30305847.208333839</v>
      </c>
      <c r="AX308" s="186">
        <v>35210292.541649647</v>
      </c>
      <c r="AY308" s="186">
        <v>25432412.156288397</v>
      </c>
    </row>
    <row r="309" spans="5:51" ht="14.25" customHeight="1">
      <c r="E309" s="16" t="s">
        <v>32</v>
      </c>
      <c r="F309" s="16" t="s">
        <v>107</v>
      </c>
      <c r="G309" s="16" t="s">
        <v>44</v>
      </c>
      <c r="H309" s="16" t="s">
        <v>51</v>
      </c>
      <c r="I309" s="16" t="s">
        <v>52</v>
      </c>
      <c r="J309" s="30"/>
      <c r="K309" s="186">
        <v>2073604.724326327</v>
      </c>
      <c r="L309" s="186">
        <v>2269539.7804914797</v>
      </c>
      <c r="M309" s="186">
        <v>2374998.790312151</v>
      </c>
      <c r="N309" s="186">
        <v>2645968.1103279116</v>
      </c>
      <c r="O309" s="186">
        <v>2691801.6955241361</v>
      </c>
      <c r="P309" s="186">
        <v>2348808.3419548003</v>
      </c>
      <c r="Q309" s="186">
        <v>2879996.1652660002</v>
      </c>
      <c r="R309" s="186">
        <v>2972957.9397390001</v>
      </c>
      <c r="S309" s="186">
        <v>3094867.6019314998</v>
      </c>
      <c r="T309" s="186">
        <v>2768358.2978389999</v>
      </c>
      <c r="U309" s="186">
        <v>3268026.2100749998</v>
      </c>
      <c r="V309" s="186">
        <v>2363869.6207261998</v>
      </c>
      <c r="W309" s="58">
        <f t="shared" si="15"/>
        <v>31752797.278513506</v>
      </c>
    </row>
    <row r="310" spans="5:51" ht="14.25" customHeight="1">
      <c r="E310" s="16" t="s">
        <v>32</v>
      </c>
      <c r="F310" s="16" t="s">
        <v>107</v>
      </c>
      <c r="G310" s="16" t="s">
        <v>44</v>
      </c>
      <c r="H310" s="16" t="s">
        <v>51</v>
      </c>
      <c r="I310" s="16" t="s">
        <v>53</v>
      </c>
      <c r="J310" s="30"/>
      <c r="K310" s="186">
        <v>1347738.8706587995</v>
      </c>
      <c r="L310" s="186">
        <v>1561170.3574350001</v>
      </c>
      <c r="M310" s="186">
        <v>1574874.1415601994</v>
      </c>
      <c r="N310" s="186">
        <v>1880373.5227742002</v>
      </c>
      <c r="O310" s="186">
        <v>1968683.2157081</v>
      </c>
      <c r="P310" s="186">
        <v>1158623.1401823002</v>
      </c>
      <c r="Q310" s="186">
        <v>1176136.1610068001</v>
      </c>
      <c r="R310" s="186">
        <v>1239117.5758722001</v>
      </c>
      <c r="S310" s="186">
        <v>1215602.9551357001</v>
      </c>
      <c r="T310" s="186">
        <v>1190750.2535102002</v>
      </c>
      <c r="U310" s="186">
        <v>1381387.0449670001</v>
      </c>
      <c r="V310" s="186">
        <v>1040665.7581107001</v>
      </c>
      <c r="W310" s="58">
        <f t="shared" si="15"/>
        <v>16735122.996921198</v>
      </c>
    </row>
    <row r="311" spans="5:51" ht="14.25" customHeight="1">
      <c r="E311" s="16" t="s">
        <v>32</v>
      </c>
      <c r="F311" s="16" t="s">
        <v>107</v>
      </c>
      <c r="G311" s="16" t="s">
        <v>44</v>
      </c>
      <c r="H311" s="16" t="s">
        <v>51</v>
      </c>
      <c r="I311" s="16" t="s">
        <v>54</v>
      </c>
      <c r="J311" s="30"/>
      <c r="K311" s="186">
        <v>2439061.3979192995</v>
      </c>
      <c r="L311" s="186">
        <v>2621863.5100085996</v>
      </c>
      <c r="M311" s="186">
        <v>2806168.0509719998</v>
      </c>
      <c r="N311" s="186">
        <v>3163209.5663784007</v>
      </c>
      <c r="O311" s="186">
        <v>3218501.5770913498</v>
      </c>
      <c r="P311" s="186">
        <v>2788369.1117025008</v>
      </c>
      <c r="Q311" s="186">
        <v>3593667.2656374997</v>
      </c>
      <c r="R311" s="186">
        <v>3722191.4510812499</v>
      </c>
      <c r="S311" s="186">
        <v>3871145.1659843749</v>
      </c>
      <c r="T311" s="186">
        <v>3465642.2342250003</v>
      </c>
      <c r="U311" s="186">
        <v>4094860.7397625004</v>
      </c>
      <c r="V311" s="186">
        <v>2932911.3268074999</v>
      </c>
      <c r="W311" s="58">
        <f t="shared" si="15"/>
        <v>38717591.397570275</v>
      </c>
    </row>
    <row r="312" spans="5:51" ht="14.25" customHeight="1">
      <c r="E312" s="16" t="s">
        <v>32</v>
      </c>
      <c r="F312" s="16" t="s">
        <v>107</v>
      </c>
      <c r="G312" s="16" t="s">
        <v>44</v>
      </c>
      <c r="H312" s="16" t="s">
        <v>51</v>
      </c>
      <c r="I312" s="16" t="s">
        <v>55</v>
      </c>
      <c r="J312" s="30"/>
      <c r="K312" s="186">
        <v>886197.60176639957</v>
      </c>
      <c r="L312" s="186">
        <v>1012646.7498210002</v>
      </c>
      <c r="M312" s="186">
        <v>1025398.9493285994</v>
      </c>
      <c r="N312" s="186">
        <v>1186610.9527146001</v>
      </c>
      <c r="O312" s="186">
        <v>1229462.2582892999</v>
      </c>
      <c r="P312" s="186">
        <v>749668.56593790022</v>
      </c>
      <c r="Q312" s="186">
        <v>774322.04976840003</v>
      </c>
      <c r="R312" s="186">
        <v>795356.48947859998</v>
      </c>
      <c r="S312" s="186">
        <v>795992.24834010005</v>
      </c>
      <c r="T312" s="186">
        <v>759387.99960660003</v>
      </c>
      <c r="U312" s="186">
        <v>879614.44655700005</v>
      </c>
      <c r="V312" s="186">
        <v>718766.35225710017</v>
      </c>
      <c r="W312" s="58">
        <f t="shared" si="15"/>
        <v>10813424.6638656</v>
      </c>
    </row>
    <row r="313" spans="5:51" ht="14.25" customHeight="1">
      <c r="E313" s="16" t="s">
        <v>32</v>
      </c>
      <c r="F313" s="16" t="s">
        <v>107</v>
      </c>
      <c r="G313" s="16" t="s">
        <v>44</v>
      </c>
      <c r="H313" s="16" t="s">
        <v>56</v>
      </c>
      <c r="I313" s="16" t="s">
        <v>57</v>
      </c>
      <c r="J313" s="30"/>
      <c r="K313" s="186">
        <v>7367588.6791624967</v>
      </c>
      <c r="L313" s="186">
        <v>7849336.0209874995</v>
      </c>
      <c r="M313" s="186">
        <v>8389760.6297374964</v>
      </c>
      <c r="N313" s="186">
        <v>9137407.9125625007</v>
      </c>
      <c r="O313" s="186">
        <v>9187415.9798249993</v>
      </c>
      <c r="P313" s="186">
        <v>5779740.0739000011</v>
      </c>
      <c r="Q313" s="186">
        <v>6008311.4580000006</v>
      </c>
      <c r="R313" s="186">
        <v>6995040.989875</v>
      </c>
      <c r="S313" s="186">
        <v>6352457.051549999</v>
      </c>
      <c r="T313" s="186">
        <v>6560328.9663875001</v>
      </c>
      <c r="U313" s="186">
        <v>7526766.7026125006</v>
      </c>
      <c r="V313" s="186">
        <v>6174477.1062125005</v>
      </c>
      <c r="W313" s="58">
        <f t="shared" si="15"/>
        <v>87328631.570812494</v>
      </c>
    </row>
    <row r="314" spans="5:51" ht="14.25" customHeight="1" thickBot="1">
      <c r="E314" s="16" t="s">
        <v>59</v>
      </c>
      <c r="F314" s="41" t="s">
        <v>107</v>
      </c>
      <c r="G314" s="16"/>
      <c r="H314" s="16"/>
      <c r="I314" s="16"/>
      <c r="J314" s="30"/>
      <c r="K314" s="174">
        <v>647144.28099999996</v>
      </c>
      <c r="L314" s="174">
        <v>622383.69699999993</v>
      </c>
      <c r="M314" s="174">
        <v>602545.58499999996</v>
      </c>
      <c r="N314" s="174">
        <v>602670.93499999994</v>
      </c>
      <c r="O314" s="174">
        <v>534239.97599999991</v>
      </c>
      <c r="P314" s="174">
        <v>571873.679</v>
      </c>
      <c r="Q314" s="174">
        <v>679264.48499999999</v>
      </c>
      <c r="R314" s="174">
        <v>682901.48800000001</v>
      </c>
      <c r="S314" s="174">
        <v>790036.8820000001</v>
      </c>
      <c r="T314" s="174">
        <v>759489.16599999997</v>
      </c>
      <c r="U314" s="174">
        <v>773516.36800000002</v>
      </c>
      <c r="V314" s="174">
        <v>623201.35099999991</v>
      </c>
      <c r="W314" s="58">
        <f t="shared" si="15"/>
        <v>7889267.8929999992</v>
      </c>
    </row>
    <row r="315" spans="5:51" ht="14.25" customHeight="1" thickTop="1" thickBot="1">
      <c r="E315" s="60"/>
      <c r="F315" s="61"/>
      <c r="G315" s="62"/>
      <c r="H315" s="62"/>
      <c r="I315" s="61" t="s">
        <v>104</v>
      </c>
      <c r="J315" s="62"/>
      <c r="K315" s="67" cm="1">
        <f t="array" ref="K315">SUM(K306:K313/K314)</f>
        <v>36.691503666743209</v>
      </c>
      <c r="L315" s="67" cm="1">
        <f t="array" ref="L315">SUM(L306:L313/L314)</f>
        <v>41.333535255837695</v>
      </c>
      <c r="M315" s="67" cm="1">
        <f t="array" ref="M315">SUM(M306:M313/M314)</f>
        <v>45.242478850552146</v>
      </c>
      <c r="N315" s="67" cm="1">
        <f t="array" ref="N315">SUM(N306:N313/N314)</f>
        <v>50.703227165422533</v>
      </c>
      <c r="O315" s="67" cm="1">
        <f t="array" ref="O315">SUM(O306:O313/O314)</f>
        <v>58.184371880149776</v>
      </c>
      <c r="P315" s="67" cm="1">
        <f t="array" ref="P315">SUM(P306:P313/P314)</f>
        <v>41.750201682122707</v>
      </c>
      <c r="Q315" s="67" cm="1">
        <f t="array" ref="Q315">SUM(Q306:Q313/Q314)</f>
        <v>42.241283889391326</v>
      </c>
      <c r="R315" s="67" cm="1">
        <f t="array" ref="R315">SUM(R306:R313/R314)</f>
        <v>45.122388988212016</v>
      </c>
      <c r="S315" s="67" cm="1">
        <f t="array" ref="S315">SUM(S306:S313/S314)</f>
        <v>38.793679152897496</v>
      </c>
      <c r="T315" s="67" cm="1">
        <f t="array" ref="T315">SUM(T306:T313/T314)</f>
        <v>38.902884283473178</v>
      </c>
      <c r="U315" s="67" cm="1">
        <f t="array" ref="U315">SUM(U306:U313/U314)</f>
        <v>44.519719399047361</v>
      </c>
      <c r="V315" s="67" cm="1">
        <f t="array" ref="V315">SUM(V306:V313/V314)</f>
        <v>39.809238147897176</v>
      </c>
      <c r="W315" s="58">
        <f t="shared" si="15"/>
        <v>523.29451236174657</v>
      </c>
    </row>
    <row r="316" spans="5:51" ht="14.25" customHeight="1" thickTop="1">
      <c r="E316" s="17"/>
      <c r="F316" s="7"/>
      <c r="G316" s="7"/>
      <c r="H316" s="7"/>
      <c r="I316" s="7"/>
      <c r="J316" s="7"/>
      <c r="K316" s="7"/>
      <c r="L316" s="7"/>
      <c r="M316" s="7"/>
      <c r="N316" s="7"/>
      <c r="O316" s="7"/>
      <c r="P316" s="7"/>
      <c r="Q316" s="7"/>
      <c r="R316" s="7"/>
    </row>
    <row r="317" spans="5:51" ht="14.25" customHeight="1">
      <c r="E317" s="17"/>
      <c r="F317" s="7"/>
      <c r="G317" s="7"/>
      <c r="H317" s="7"/>
      <c r="I317" s="7"/>
      <c r="J317" s="7"/>
      <c r="K317" s="7"/>
      <c r="L317" s="7"/>
      <c r="M317" s="7"/>
      <c r="N317" s="7"/>
      <c r="O317" s="7"/>
      <c r="P317" s="7"/>
      <c r="Q317" s="7"/>
      <c r="R317" s="7"/>
    </row>
    <row r="318" spans="5:51" ht="14.25" customHeight="1">
      <c r="E318" s="17"/>
      <c r="F318" s="7"/>
      <c r="G318" s="7"/>
      <c r="H318" s="7"/>
      <c r="I318" s="7"/>
      <c r="J318" s="7"/>
      <c r="K318" s="7"/>
      <c r="L318" s="7"/>
      <c r="M318" s="7"/>
      <c r="N318" s="7"/>
      <c r="O318" s="7"/>
      <c r="P318" s="7"/>
      <c r="Q318" s="7"/>
      <c r="R318" s="7"/>
    </row>
    <row r="319" spans="5:51" ht="14.25" customHeight="1">
      <c r="E319" s="17"/>
      <c r="F319" s="7"/>
      <c r="G319" s="7"/>
      <c r="H319" s="7"/>
      <c r="I319" s="7"/>
      <c r="J319" s="7"/>
      <c r="K319" s="7"/>
      <c r="L319" s="7"/>
      <c r="M319" s="7"/>
      <c r="N319" s="7"/>
      <c r="O319" s="7"/>
      <c r="P319" s="7"/>
      <c r="Q319" s="7"/>
      <c r="R319" s="7"/>
    </row>
    <row r="320" spans="5:51" ht="14.25" customHeight="1">
      <c r="E320" s="17"/>
      <c r="F320" s="7"/>
      <c r="G320" s="7"/>
      <c r="H320" s="7"/>
      <c r="I320" s="7"/>
      <c r="J320" s="7"/>
      <c r="K320" s="7"/>
      <c r="L320" s="7"/>
      <c r="M320" s="7"/>
      <c r="N320" s="7"/>
      <c r="O320" s="7"/>
      <c r="P320" s="7"/>
      <c r="Q320" s="7"/>
      <c r="R320" s="7"/>
    </row>
    <row r="321" spans="2:18" ht="14.25" customHeight="1">
      <c r="E321" s="17"/>
      <c r="F321" s="7"/>
      <c r="G321" s="7"/>
      <c r="H321" s="7"/>
      <c r="I321" s="7"/>
      <c r="J321" s="7"/>
      <c r="K321" s="7"/>
      <c r="L321" s="7"/>
      <c r="M321" s="7"/>
      <c r="N321" s="7"/>
      <c r="O321" s="7"/>
      <c r="P321" s="7"/>
      <c r="Q321" s="7"/>
      <c r="R321" s="7"/>
    </row>
    <row r="322" spans="2:18" ht="14.25" customHeight="1">
      <c r="E322" s="17"/>
      <c r="F322" s="7"/>
      <c r="G322" s="7"/>
      <c r="H322" s="7"/>
      <c r="I322" s="7"/>
      <c r="J322" s="7"/>
      <c r="K322" s="7"/>
      <c r="L322" s="7"/>
      <c r="M322" s="7"/>
      <c r="N322" s="7"/>
      <c r="O322" s="7"/>
      <c r="P322" s="7"/>
      <c r="Q322" s="7"/>
      <c r="R322" s="7"/>
    </row>
    <row r="323" spans="2:18" ht="14.25" customHeight="1">
      <c r="E323" s="17"/>
      <c r="F323" s="7"/>
      <c r="G323" s="7"/>
      <c r="H323" s="7"/>
      <c r="I323" s="7"/>
      <c r="J323" s="7"/>
      <c r="K323" s="7"/>
      <c r="L323" s="7"/>
      <c r="M323" s="7"/>
      <c r="N323" s="7"/>
      <c r="O323" s="7"/>
      <c r="P323" s="7"/>
      <c r="Q323" s="7"/>
      <c r="R323" s="7"/>
    </row>
    <row r="324" spans="2:18" ht="14.25" customHeight="1">
      <c r="E324" s="17"/>
      <c r="F324" s="7"/>
      <c r="G324" s="7"/>
      <c r="H324" s="7"/>
      <c r="I324" s="7"/>
      <c r="J324" s="7"/>
      <c r="K324" s="7"/>
      <c r="L324" s="7"/>
      <c r="M324" s="7"/>
      <c r="N324" s="7"/>
      <c r="O324" s="7"/>
      <c r="P324" s="7"/>
      <c r="Q324" s="7"/>
      <c r="R324" s="7"/>
    </row>
    <row r="325" spans="2:18" ht="14.25" customHeight="1">
      <c r="E325" s="17"/>
      <c r="F325" s="7"/>
      <c r="G325" s="7"/>
      <c r="H325" s="7"/>
      <c r="I325" s="7"/>
      <c r="J325" s="7"/>
      <c r="K325" s="7"/>
      <c r="L325" s="7"/>
      <c r="M325" s="7"/>
      <c r="N325" s="7"/>
      <c r="O325" s="7"/>
      <c r="P325" s="7"/>
      <c r="Q325" s="7"/>
      <c r="R325" s="7"/>
    </row>
    <row r="326" spans="2:18" ht="14.25" customHeight="1">
      <c r="E326" s="17"/>
      <c r="F326" s="7"/>
      <c r="G326" s="7"/>
      <c r="H326" s="7"/>
      <c r="I326" s="7"/>
      <c r="J326" s="7"/>
      <c r="K326" s="7"/>
      <c r="L326" s="7"/>
      <c r="M326" s="7"/>
      <c r="N326" s="7"/>
      <c r="O326" s="7"/>
      <c r="P326" s="7"/>
      <c r="Q326" s="7"/>
      <c r="R326" s="7"/>
    </row>
    <row r="327" spans="2:18" ht="14.25" customHeight="1">
      <c r="E327" s="17"/>
      <c r="F327" s="7"/>
      <c r="G327" s="7"/>
      <c r="H327" s="7"/>
      <c r="I327" s="7"/>
      <c r="J327" s="7"/>
      <c r="K327" s="7"/>
      <c r="L327" s="7"/>
      <c r="M327" s="7"/>
      <c r="N327" s="7"/>
      <c r="O327" s="7"/>
      <c r="P327" s="7"/>
      <c r="Q327" s="7"/>
      <c r="R327" s="7"/>
    </row>
    <row r="328" spans="2:18" ht="14.25" customHeight="1">
      <c r="E328" s="17"/>
      <c r="F328" s="7"/>
      <c r="G328" s="7"/>
      <c r="H328" s="7"/>
      <c r="I328" s="7"/>
      <c r="J328" s="7"/>
      <c r="K328" s="7"/>
      <c r="L328" s="7"/>
      <c r="M328" s="7"/>
      <c r="N328" s="7"/>
      <c r="O328" s="7"/>
      <c r="P328" s="7"/>
      <c r="Q328" s="7"/>
      <c r="R328" s="7"/>
    </row>
    <row r="329" spans="2:18" ht="14.25" customHeight="1">
      <c r="E329" s="17"/>
      <c r="F329" s="7"/>
      <c r="G329" s="7"/>
      <c r="H329" s="7"/>
      <c r="I329" s="7"/>
      <c r="J329" s="7"/>
      <c r="K329" s="7"/>
      <c r="L329" s="7"/>
      <c r="M329" s="7"/>
      <c r="N329" s="7"/>
      <c r="O329" s="7"/>
      <c r="P329" s="7"/>
      <c r="Q329" s="7"/>
      <c r="R329" s="7"/>
    </row>
    <row r="330" spans="2:18" ht="14.25" customHeight="1">
      <c r="E330" s="17"/>
      <c r="F330" s="7"/>
      <c r="G330" s="7"/>
      <c r="H330" s="7"/>
      <c r="I330" s="7"/>
      <c r="J330" s="7"/>
      <c r="K330" s="7"/>
      <c r="L330" s="7"/>
      <c r="M330" s="7"/>
      <c r="N330" s="7"/>
      <c r="O330" s="7"/>
      <c r="P330" s="7"/>
      <c r="Q330" s="7"/>
      <c r="R330" s="7"/>
    </row>
    <row r="331" spans="2:18" ht="14.25" customHeight="1">
      <c r="B331" s="188">
        <v>593751.84077137313</v>
      </c>
      <c r="C331" s="188">
        <v>820393.03401412489</v>
      </c>
      <c r="D331" s="188">
        <v>642291.58212862327</v>
      </c>
      <c r="E331" s="188">
        <v>609639.97288837493</v>
      </c>
      <c r="F331" s="188">
        <v>626073.16897124995</v>
      </c>
      <c r="G331" s="188">
        <v>602153.37789750006</v>
      </c>
      <c r="H331" s="188">
        <v>1146143.9846999997</v>
      </c>
      <c r="I331" s="188">
        <v>964931.83751249989</v>
      </c>
      <c r="J331" s="188">
        <v>962733.95790000004</v>
      </c>
      <c r="K331" s="188">
        <v>964825.21760624985</v>
      </c>
      <c r="L331" s="188">
        <v>1024534.78359375</v>
      </c>
      <c r="M331" s="7"/>
      <c r="N331" s="7"/>
      <c r="O331" s="7"/>
      <c r="P331" s="7"/>
      <c r="Q331" s="7"/>
      <c r="R331" s="7"/>
    </row>
    <row r="332" spans="2:18" ht="14.25" customHeight="1">
      <c r="B332" s="188">
        <v>276807.38497499918</v>
      </c>
      <c r="C332" s="188">
        <v>382467.614925</v>
      </c>
      <c r="D332" s="188">
        <v>299436.63502499921</v>
      </c>
      <c r="E332" s="188">
        <v>284214.43957499997</v>
      </c>
      <c r="F332" s="188">
        <v>291875.60325000004</v>
      </c>
      <c r="G332" s="188">
        <v>280724.18550000002</v>
      </c>
      <c r="H332" s="188">
        <v>534332.85999999987</v>
      </c>
      <c r="I332" s="188">
        <v>449851.67249999999</v>
      </c>
      <c r="J332" s="188">
        <v>448827.02</v>
      </c>
      <c r="K332" s="188">
        <v>449801.96625</v>
      </c>
      <c r="L332" s="188">
        <v>477638.59375</v>
      </c>
      <c r="M332" s="7"/>
      <c r="N332" s="7"/>
      <c r="O332" s="7"/>
      <c r="P332" s="7"/>
      <c r="Q332" s="7"/>
      <c r="R332" s="7"/>
    </row>
    <row r="333" spans="2:18" ht="14.25" customHeight="1">
      <c r="B333" s="188">
        <v>415211.07746249868</v>
      </c>
      <c r="C333" s="188">
        <v>573701.42238750006</v>
      </c>
      <c r="D333" s="188">
        <v>449154.95253749873</v>
      </c>
      <c r="E333" s="188">
        <v>426321.65936249989</v>
      </c>
      <c r="F333" s="188">
        <v>437813.40487499995</v>
      </c>
      <c r="G333" s="188">
        <v>421086.27824999997</v>
      </c>
      <c r="H333" s="188">
        <v>801499.2899999998</v>
      </c>
      <c r="I333" s="188">
        <v>674777.50874999992</v>
      </c>
      <c r="J333" s="188">
        <v>673240.53</v>
      </c>
      <c r="K333" s="188">
        <v>674702.94937499997</v>
      </c>
      <c r="L333" s="188">
        <v>716457.890625</v>
      </c>
      <c r="M333" s="7"/>
      <c r="N333" s="7"/>
      <c r="O333" s="7"/>
      <c r="P333" s="7"/>
      <c r="Q333" s="7"/>
      <c r="R333" s="7"/>
    </row>
    <row r="334" spans="2:18" ht="14.25" customHeight="1">
      <c r="B334" s="188">
        <v>360688.41072499886</v>
      </c>
      <c r="C334" s="188">
        <v>498366.89217499993</v>
      </c>
      <c r="D334" s="188">
        <v>390175.00927499885</v>
      </c>
      <c r="E334" s="188">
        <v>370340.02732499992</v>
      </c>
      <c r="F334" s="188">
        <v>380322.75574999995</v>
      </c>
      <c r="G334" s="188">
        <v>365792.12049999996</v>
      </c>
      <c r="H334" s="188">
        <v>459526.25959999987</v>
      </c>
      <c r="I334" s="188">
        <v>386872.43834999995</v>
      </c>
      <c r="J334" s="188">
        <v>385991.23719999997</v>
      </c>
      <c r="K334" s="188">
        <v>386829.69097499992</v>
      </c>
      <c r="L334" s="188">
        <v>410769.19062499999</v>
      </c>
      <c r="M334" s="7"/>
      <c r="N334" s="7"/>
      <c r="O334" s="7"/>
      <c r="P334" s="7"/>
      <c r="Q334" s="7"/>
      <c r="R334" s="7"/>
    </row>
    <row r="335" spans="2:18" ht="14.25" customHeight="1">
      <c r="B335" s="188">
        <v>226478.76952499934</v>
      </c>
      <c r="C335" s="188">
        <v>312928.04857500002</v>
      </c>
      <c r="D335" s="188">
        <v>244993.61047499935</v>
      </c>
      <c r="E335" s="188">
        <v>232539.08692499998</v>
      </c>
      <c r="F335" s="188">
        <v>238807.31175000002</v>
      </c>
      <c r="G335" s="188">
        <v>229683.42450000002</v>
      </c>
      <c r="H335" s="188">
        <v>288539.74439999997</v>
      </c>
      <c r="I335" s="188">
        <v>242919.90315</v>
      </c>
      <c r="J335" s="188">
        <v>242366.59080000003</v>
      </c>
      <c r="K335" s="188">
        <v>242893.06177500001</v>
      </c>
      <c r="L335" s="188">
        <v>257924.84062500004</v>
      </c>
      <c r="M335" s="7"/>
      <c r="N335" s="7"/>
      <c r="O335" s="7"/>
      <c r="P335" s="7"/>
      <c r="Q335" s="7"/>
      <c r="R335" s="7"/>
    </row>
    <row r="336" spans="2:18" ht="14.25" customHeight="1">
      <c r="B336" s="188">
        <v>255837.1285374992</v>
      </c>
      <c r="C336" s="188">
        <v>353492.79561249999</v>
      </c>
      <c r="D336" s="188">
        <v>276752.04146249924</v>
      </c>
      <c r="E336" s="188">
        <v>262683.04263749992</v>
      </c>
      <c r="F336" s="188">
        <v>269763.81512500002</v>
      </c>
      <c r="G336" s="188">
        <v>259457.20175000001</v>
      </c>
      <c r="H336" s="188">
        <v>325943.04459999991</v>
      </c>
      <c r="I336" s="188">
        <v>274409.52022499999</v>
      </c>
      <c r="J336" s="188">
        <v>273784.48220000003</v>
      </c>
      <c r="K336" s="188">
        <v>274379.19941249996</v>
      </c>
      <c r="L336" s="188">
        <v>291359.54218749999</v>
      </c>
      <c r="M336" s="7"/>
      <c r="N336" s="7"/>
      <c r="O336" s="7"/>
      <c r="P336" s="7"/>
      <c r="Q336" s="7"/>
      <c r="R336" s="7"/>
    </row>
    <row r="337" spans="1:18" ht="14.25" customHeight="1">
      <c r="B337" s="188">
        <v>176150.15407499947</v>
      </c>
      <c r="C337" s="188">
        <v>243388.48222500001</v>
      </c>
      <c r="D337" s="188">
        <v>190550.58592499947</v>
      </c>
      <c r="E337" s="188">
        <v>180863.73427499997</v>
      </c>
      <c r="F337" s="188">
        <v>185739.02025</v>
      </c>
      <c r="G337" s="188">
        <v>178642.66350000002</v>
      </c>
      <c r="H337" s="188">
        <v>224419.80119999996</v>
      </c>
      <c r="I337" s="188">
        <v>188937.70244999998</v>
      </c>
      <c r="J337" s="188">
        <v>188507.34840000002</v>
      </c>
      <c r="K337" s="188">
        <v>188916.82582500001</v>
      </c>
      <c r="L337" s="188">
        <v>200608.20937500001</v>
      </c>
      <c r="M337" s="7"/>
      <c r="N337" s="7"/>
      <c r="O337" s="7"/>
      <c r="P337" s="7"/>
      <c r="Q337" s="7"/>
      <c r="R337" s="7"/>
    </row>
    <row r="338" spans="1:18" ht="14.25" customHeight="1">
      <c r="B338" s="188">
        <v>1153364.1040624965</v>
      </c>
      <c r="C338" s="188">
        <v>1593615.0621875001</v>
      </c>
      <c r="D338" s="188">
        <v>1247652.6459374966</v>
      </c>
      <c r="E338" s="188">
        <v>1184226.8315625</v>
      </c>
      <c r="F338" s="188">
        <v>1216148.346875</v>
      </c>
      <c r="G338" s="188">
        <v>1169684.1062500002</v>
      </c>
      <c r="H338" s="188">
        <v>1469415.3649999998</v>
      </c>
      <c r="I338" s="188">
        <v>1237092.099375</v>
      </c>
      <c r="J338" s="188">
        <v>1234274.3050000002</v>
      </c>
      <c r="K338" s="188">
        <v>1236955.4071875</v>
      </c>
      <c r="L338" s="188">
        <v>1313506.1328125</v>
      </c>
      <c r="M338" s="7"/>
      <c r="N338" s="7"/>
      <c r="O338" s="7"/>
      <c r="P338" s="7"/>
      <c r="Q338" s="7"/>
      <c r="R338" s="7"/>
    </row>
    <row r="339" spans="1:18" ht="14.25" customHeight="1">
      <c r="B339" s="174">
        <v>181933.291</v>
      </c>
      <c r="C339" s="174">
        <v>187443.943</v>
      </c>
      <c r="D339" s="174">
        <v>184773.65699999998</v>
      </c>
      <c r="E339" s="174">
        <v>191541.09299999999</v>
      </c>
      <c r="F339" s="174">
        <v>98096.062000000005</v>
      </c>
      <c r="G339" s="174">
        <v>185306.853</v>
      </c>
      <c r="H339" s="174">
        <v>186901.43900000001</v>
      </c>
      <c r="I339" s="174">
        <v>158586.76500000001</v>
      </c>
      <c r="J339" s="174">
        <v>191403.67599999998</v>
      </c>
      <c r="K339" s="174">
        <v>171057.864</v>
      </c>
      <c r="L339" s="174">
        <v>169286.99900000001</v>
      </c>
      <c r="M339" s="7"/>
      <c r="N339" s="7"/>
      <c r="O339" s="7"/>
      <c r="P339" s="7"/>
      <c r="Q339" s="7"/>
      <c r="R339" s="7"/>
    </row>
    <row r="340" spans="1:18" ht="14.25" customHeight="1">
      <c r="E340" s="17"/>
      <c r="F340" s="7"/>
      <c r="G340" s="7"/>
      <c r="H340" s="7"/>
      <c r="I340" s="7"/>
      <c r="J340" s="7"/>
      <c r="K340" s="7"/>
      <c r="L340" s="7"/>
      <c r="M340" s="7"/>
      <c r="N340" s="7"/>
      <c r="O340" s="7"/>
      <c r="P340" s="7"/>
      <c r="Q340" s="7"/>
      <c r="R340" s="7"/>
    </row>
    <row r="341" spans="1:18" ht="14.25" customHeight="1">
      <c r="E341" s="17"/>
      <c r="F341" s="7"/>
      <c r="G341" s="7"/>
      <c r="H341" s="7"/>
      <c r="I341" s="7"/>
      <c r="J341" s="7"/>
      <c r="K341" s="7"/>
      <c r="L341" s="7"/>
      <c r="M341" s="7"/>
      <c r="N341" s="7"/>
      <c r="O341" s="7"/>
      <c r="P341" s="7"/>
      <c r="Q341" s="7"/>
      <c r="R341" s="7"/>
    </row>
    <row r="342" spans="1:18" ht="14.25" customHeight="1">
      <c r="E342" s="17"/>
      <c r="F342" s="7"/>
      <c r="G342" s="7"/>
      <c r="H342" s="7"/>
      <c r="I342" s="7"/>
      <c r="J342" s="7"/>
      <c r="K342" s="7"/>
      <c r="L342" s="7"/>
      <c r="M342" s="7"/>
      <c r="N342" s="7"/>
      <c r="O342" s="7"/>
      <c r="P342" s="7"/>
      <c r="Q342" s="7"/>
      <c r="R342" s="7"/>
    </row>
    <row r="343" spans="1:18" ht="14.25" customHeight="1">
      <c r="E343" s="17"/>
      <c r="F343" s="7"/>
      <c r="G343" s="7"/>
      <c r="H343" s="7"/>
      <c r="I343" s="7"/>
      <c r="J343" s="7"/>
      <c r="K343" s="7"/>
      <c r="L343" s="7"/>
      <c r="M343" s="7"/>
      <c r="N343" s="7"/>
      <c r="O343" s="7"/>
      <c r="P343" s="7"/>
      <c r="Q343" s="7"/>
      <c r="R343" s="7"/>
    </row>
    <row r="344" spans="1:18" ht="14.25" customHeight="1">
      <c r="E344" s="17"/>
      <c r="F344" s="7"/>
      <c r="G344" s="7"/>
      <c r="H344" s="7"/>
      <c r="I344" s="7"/>
      <c r="J344" s="7"/>
      <c r="K344" s="7"/>
      <c r="L344" s="7"/>
      <c r="M344" s="7"/>
      <c r="N344" s="7"/>
      <c r="O344" s="7"/>
      <c r="P344" s="7"/>
      <c r="Q344" s="7"/>
      <c r="R344" s="7"/>
    </row>
    <row r="345" spans="1:18" ht="14.25" customHeight="1">
      <c r="E345" s="17"/>
      <c r="F345" s="7"/>
      <c r="G345" s="7"/>
      <c r="H345" s="7"/>
      <c r="I345" s="7"/>
      <c r="J345" s="7"/>
      <c r="K345" s="7"/>
      <c r="L345" s="7"/>
      <c r="M345" s="7"/>
      <c r="N345" s="7"/>
      <c r="O345" s="7"/>
      <c r="P345" s="7"/>
      <c r="Q345" s="7"/>
      <c r="R345" s="7"/>
    </row>
    <row r="346" spans="1:18" ht="14.25" customHeight="1">
      <c r="E346" s="17"/>
      <c r="F346" s="7"/>
      <c r="G346" s="7"/>
      <c r="H346" s="7"/>
      <c r="I346" s="7"/>
      <c r="J346" s="7"/>
      <c r="K346" s="7"/>
      <c r="L346" s="7"/>
      <c r="M346" s="7"/>
      <c r="N346" s="7"/>
      <c r="O346" s="7"/>
      <c r="P346" s="7"/>
      <c r="Q346" s="7"/>
      <c r="R346" s="7"/>
    </row>
    <row r="347" spans="1:18" ht="14.25" customHeight="1" thickBot="1">
      <c r="A347" t="s">
        <v>34</v>
      </c>
      <c r="E347" s="17"/>
      <c r="F347" s="7"/>
      <c r="G347" s="7"/>
      <c r="H347" s="7"/>
      <c r="I347" s="7"/>
      <c r="J347" s="7"/>
      <c r="K347" s="7"/>
      <c r="L347" s="7"/>
      <c r="M347" s="7"/>
      <c r="N347" s="7"/>
      <c r="O347" s="7"/>
      <c r="P347" s="7"/>
      <c r="Q347" s="7"/>
      <c r="R347" s="7"/>
    </row>
    <row r="348" spans="1:18" ht="14.25" customHeight="1" thickTop="1" thickBot="1">
      <c r="A348" s="67">
        <v>23.855692757592898</v>
      </c>
      <c r="B348" s="67">
        <v>30.848871996501018</v>
      </c>
      <c r="C348" s="67">
        <v>24.199840937962968</v>
      </c>
      <c r="D348" s="67">
        <v>22.259430267586122</v>
      </c>
      <c r="E348" s="67">
        <v>45.318321572359707</v>
      </c>
      <c r="F348" s="67">
        <v>22.720594043318819</v>
      </c>
      <c r="G348" s="67">
        <v>28.809816082404375</v>
      </c>
      <c r="H348" s="67">
        <v>28.684862357229953</v>
      </c>
      <c r="I348" s="67">
        <v>24.311462469948189</v>
      </c>
      <c r="J348" s="67">
        <v>26.266802527610778</v>
      </c>
      <c r="K348" s="67">
        <v>28.556384097534099</v>
      </c>
      <c r="L348" s="67">
        <v>35.407671171678828</v>
      </c>
      <c r="M348" s="7" t="s">
        <v>34</v>
      </c>
      <c r="N348" s="7"/>
      <c r="O348" s="7"/>
      <c r="P348" s="7"/>
      <c r="Q348" s="7"/>
      <c r="R348" s="7"/>
    </row>
    <row r="349" spans="1:18" ht="14.25" customHeight="1" thickTop="1" thickBot="1">
      <c r="A349" s="67">
        <v>69.381450007664057</v>
      </c>
      <c r="B349" s="67">
        <v>76.942077150348695</v>
      </c>
      <c r="C349" s="67">
        <v>79.02013040324313</v>
      </c>
      <c r="D349" s="67">
        <v>75.137500631888017</v>
      </c>
      <c r="E349" s="67">
        <v>95.657622211924107</v>
      </c>
      <c r="F349" s="67">
        <v>53.164111838625331</v>
      </c>
      <c r="G349" s="67">
        <v>47.001344755868956</v>
      </c>
      <c r="H349" s="67">
        <v>45.107156164177482</v>
      </c>
      <c r="I349" s="67">
        <v>37.457425217664593</v>
      </c>
      <c r="J349" s="67">
        <v>42.17465118764634</v>
      </c>
      <c r="K349" s="67">
        <v>54.635075476006939</v>
      </c>
      <c r="L349" s="67">
        <v>32.383307645827927</v>
      </c>
      <c r="M349" s="7" t="s">
        <v>42</v>
      </c>
      <c r="N349" s="7"/>
      <c r="O349" s="7"/>
      <c r="P349" s="7"/>
      <c r="Q349" s="7"/>
      <c r="R349" s="7"/>
    </row>
    <row r="350" spans="1:18" ht="14.25" customHeight="1" thickTop="1" thickBot="1">
      <c r="A350" s="67">
        <v>43.946662144296553</v>
      </c>
      <c r="B350" s="67">
        <v>41.413891642291688</v>
      </c>
      <c r="C350" s="67">
        <v>57.240286072781998</v>
      </c>
      <c r="D350" s="67">
        <v>52.62951754308704</v>
      </c>
      <c r="E350" s="67">
        <v>39.550918404295302</v>
      </c>
      <c r="F350" s="67">
        <v>41.115877547190138</v>
      </c>
      <c r="G350" s="67">
        <v>29.205780483895737</v>
      </c>
      <c r="H350" s="67">
        <v>25.580866055250283</v>
      </c>
      <c r="I350" s="67">
        <v>53.054883130234082</v>
      </c>
      <c r="J350" s="67">
        <v>35.401717469898514</v>
      </c>
      <c r="K350" s="67">
        <v>45.568919371553029</v>
      </c>
      <c r="L350" s="67">
        <v>66.874292686073602</v>
      </c>
      <c r="M350" s="7"/>
      <c r="N350" s="7"/>
      <c r="O350" s="7"/>
      <c r="P350" s="7"/>
      <c r="Q350" s="7"/>
      <c r="R350" s="7"/>
    </row>
    <row r="351" spans="1:18" ht="14.25" customHeight="1" thickTop="1">
      <c r="E351" s="17"/>
      <c r="F351" s="7"/>
      <c r="G351" s="7"/>
      <c r="H351" s="7"/>
      <c r="I351" s="7"/>
      <c r="J351" s="7"/>
      <c r="K351" s="7"/>
      <c r="L351" s="7"/>
      <c r="M351" s="7"/>
      <c r="N351" s="7"/>
      <c r="O351" s="7"/>
      <c r="P351" s="7"/>
      <c r="Q351" s="7"/>
      <c r="R351" s="7"/>
    </row>
    <row r="352" spans="1:18" ht="14.25" customHeight="1">
      <c r="E352" s="17"/>
      <c r="F352" s="7"/>
      <c r="G352" s="7"/>
      <c r="H352" s="7"/>
      <c r="I352" s="7"/>
      <c r="J352" s="7"/>
      <c r="K352" s="7"/>
      <c r="L352" s="7"/>
      <c r="M352" s="7"/>
      <c r="N352" s="7"/>
      <c r="O352" s="7"/>
      <c r="P352" s="7"/>
      <c r="Q352" s="7"/>
      <c r="R352" s="7"/>
    </row>
    <row r="353" spans="4:22" ht="14.25" customHeight="1">
      <c r="E353" s="17"/>
      <c r="F353" s="7"/>
      <c r="G353" s="7"/>
      <c r="H353" s="7"/>
      <c r="I353" s="7"/>
      <c r="J353" s="7"/>
      <c r="K353" s="7"/>
      <c r="L353" s="7"/>
      <c r="M353" s="7"/>
      <c r="N353" s="7"/>
      <c r="O353" s="7"/>
      <c r="P353" s="7"/>
      <c r="Q353" s="7"/>
      <c r="R353" s="7"/>
    </row>
    <row r="354" spans="4:22" ht="14.25" customHeight="1">
      <c r="E354" s="17"/>
      <c r="F354" s="7"/>
      <c r="G354" s="7"/>
      <c r="H354" s="7"/>
      <c r="I354" s="7"/>
      <c r="J354" s="7"/>
      <c r="K354" s="7"/>
      <c r="L354" s="7"/>
      <c r="M354" s="7"/>
      <c r="N354" s="7"/>
      <c r="O354" s="7"/>
      <c r="P354" s="7"/>
      <c r="Q354" s="7"/>
      <c r="R354" s="7"/>
    </row>
    <row r="355" spans="4:22" ht="14.25" customHeight="1" thickBot="1">
      <c r="E355" s="17"/>
      <c r="F355" s="7"/>
      <c r="G355" s="7"/>
      <c r="H355" s="7"/>
      <c r="I355" s="7"/>
      <c r="J355" s="7"/>
      <c r="K355" s="7"/>
      <c r="L355" s="7"/>
      <c r="M355" s="7"/>
      <c r="N355" s="7"/>
      <c r="O355" s="7"/>
      <c r="P355" s="7"/>
      <c r="Q355" s="7"/>
      <c r="R355" s="7"/>
    </row>
    <row r="356" spans="4:22" ht="14.25" customHeight="1" thickTop="1" thickBot="1">
      <c r="E356" s="17" t="s">
        <v>311</v>
      </c>
      <c r="F356" s="67">
        <v>47.080364253463429</v>
      </c>
      <c r="G356" s="67">
        <v>51.205750478850319</v>
      </c>
      <c r="H356" s="67">
        <v>54.958833451813845</v>
      </c>
      <c r="I356" s="67">
        <v>54.288792750714308</v>
      </c>
      <c r="J356" s="67">
        <v>66.525415930150132</v>
      </c>
      <c r="K356" s="67">
        <v>40.238827901460745</v>
      </c>
      <c r="L356" s="67">
        <v>36.117490123451283</v>
      </c>
      <c r="M356" s="67">
        <v>35.3066045572386</v>
      </c>
      <c r="N356" s="67">
        <v>37.199871638730052</v>
      </c>
      <c r="O356" s="67">
        <v>36.595210136390513</v>
      </c>
      <c r="P356" s="67">
        <v>45.429337354715656</v>
      </c>
      <c r="Q356" s="67">
        <v>41.994668789619766</v>
      </c>
      <c r="R356" s="7"/>
    </row>
    <row r="357" spans="4:22" ht="14.25" customHeight="1" thickTop="1" thickBot="1">
      <c r="E357" s="17"/>
      <c r="F357" s="7"/>
      <c r="G357" s="7"/>
      <c r="H357" s="7"/>
      <c r="I357" s="7"/>
      <c r="J357" s="7"/>
      <c r="K357" s="7"/>
      <c r="L357" s="7"/>
      <c r="M357" s="7"/>
      <c r="N357" s="7"/>
      <c r="O357" s="7"/>
      <c r="P357" s="7"/>
      <c r="Q357" s="7"/>
      <c r="R357" s="7"/>
      <c r="U357" t="s">
        <v>327</v>
      </c>
      <c r="V357" s="182" t="s">
        <v>327</v>
      </c>
    </row>
    <row r="358" spans="4:22" ht="14.25" customHeight="1" thickTop="1" thickBot="1">
      <c r="E358" s="17" t="s">
        <v>34</v>
      </c>
      <c r="F358" s="67">
        <v>23.855692757592898</v>
      </c>
      <c r="G358" s="67">
        <v>30.848871996501018</v>
      </c>
      <c r="H358" s="67">
        <v>24.199840937962968</v>
      </c>
      <c r="I358" s="67">
        <v>22.259430267586122</v>
      </c>
      <c r="J358" s="67">
        <v>45.318321572359707</v>
      </c>
      <c r="K358" s="67">
        <v>22.720594043318819</v>
      </c>
      <c r="L358" s="67">
        <v>28.809816082404375</v>
      </c>
      <c r="M358" s="67">
        <v>28.684862357229953</v>
      </c>
      <c r="N358" s="67">
        <v>24.311462469948189</v>
      </c>
      <c r="O358" s="67">
        <v>26.266802527610778</v>
      </c>
      <c r="P358" s="67">
        <v>28.556384097534099</v>
      </c>
      <c r="Q358" s="67">
        <v>35.407671171678828</v>
      </c>
      <c r="R358" s="58">
        <f>SUM(F358:Q358)</f>
        <v>341.23975028172771</v>
      </c>
      <c r="U358" s="17" t="s">
        <v>34</v>
      </c>
      <c r="V358" s="58">
        <v>341.23975028172771</v>
      </c>
    </row>
    <row r="359" spans="4:22" ht="14.25" customHeight="1" thickTop="1" thickBot="1">
      <c r="E359" s="17" t="s">
        <v>42</v>
      </c>
      <c r="F359" s="67">
        <v>69.381450007664057</v>
      </c>
      <c r="G359" s="67">
        <v>76.942077150348695</v>
      </c>
      <c r="H359" s="67">
        <v>79.02013040324313</v>
      </c>
      <c r="I359" s="67">
        <v>75.137500631888017</v>
      </c>
      <c r="J359" s="67">
        <v>95.657622211924107</v>
      </c>
      <c r="K359" s="67">
        <v>53.164111838625331</v>
      </c>
      <c r="L359" s="67">
        <v>47.001344755868956</v>
      </c>
      <c r="M359" s="67">
        <v>45.107156164177482</v>
      </c>
      <c r="N359" s="67">
        <v>37.457425217664593</v>
      </c>
      <c r="O359" s="67">
        <v>42.17465118764634</v>
      </c>
      <c r="P359" s="67">
        <v>54.635075476006939</v>
      </c>
      <c r="Q359" s="67">
        <v>32.383307645827927</v>
      </c>
      <c r="R359" s="58">
        <f>SUM(F359:Q359)</f>
        <v>708.06185269088564</v>
      </c>
      <c r="U359" s="17" t="s">
        <v>42</v>
      </c>
      <c r="V359" s="58">
        <v>708.06185269088564</v>
      </c>
    </row>
    <row r="360" spans="4:22" ht="14.25" customHeight="1" thickTop="1" thickBot="1">
      <c r="E360" s="17" t="s">
        <v>43</v>
      </c>
      <c r="F360" s="67">
        <v>43.946662144296553</v>
      </c>
      <c r="G360" s="67">
        <v>41.413891642291688</v>
      </c>
      <c r="H360" s="67">
        <v>57.240286072781998</v>
      </c>
      <c r="I360" s="67">
        <v>52.62951754308704</v>
      </c>
      <c r="J360" s="67">
        <v>39.550918404295302</v>
      </c>
      <c r="K360" s="67">
        <v>41.115877547190138</v>
      </c>
      <c r="L360" s="67">
        <v>29.205780483895737</v>
      </c>
      <c r="M360" s="67">
        <v>25.580866055250283</v>
      </c>
      <c r="N360" s="67">
        <v>53.054883130234082</v>
      </c>
      <c r="O360" s="67">
        <v>35.401717469898514</v>
      </c>
      <c r="P360" s="67">
        <v>45.568919371553029</v>
      </c>
      <c r="Q360" s="67">
        <v>66.874292686073602</v>
      </c>
      <c r="R360" s="58">
        <f>SUM(F360:Q360)</f>
        <v>531.58361255084799</v>
      </c>
      <c r="U360" s="17" t="s">
        <v>43</v>
      </c>
      <c r="V360" s="58">
        <v>531.58361255084799</v>
      </c>
    </row>
    <row r="361" spans="4:22" ht="14.25" customHeight="1" thickTop="1">
      <c r="E361" s="17"/>
      <c r="F361" s="7"/>
      <c r="G361" s="7"/>
      <c r="H361" s="7"/>
      <c r="I361" s="7"/>
      <c r="J361" s="7"/>
      <c r="K361" s="7"/>
      <c r="L361" s="7"/>
      <c r="M361" s="7"/>
      <c r="N361" s="7"/>
      <c r="O361" s="7"/>
      <c r="P361" s="7"/>
      <c r="Q361" s="7"/>
      <c r="R361" s="7"/>
    </row>
    <row r="362" spans="4:22" ht="14.25" customHeight="1">
      <c r="E362" s="17"/>
      <c r="F362" s="7"/>
      <c r="G362" s="7"/>
      <c r="H362" s="7"/>
      <c r="I362" s="7"/>
      <c r="J362" s="7"/>
      <c r="K362" s="7"/>
      <c r="L362" s="7"/>
      <c r="M362" s="7"/>
      <c r="N362" s="7"/>
      <c r="O362" s="7"/>
      <c r="P362" s="7"/>
      <c r="Q362" s="7"/>
      <c r="R362" s="7"/>
    </row>
    <row r="363" spans="4:22" ht="14.25" customHeight="1">
      <c r="D363" t="s">
        <v>131</v>
      </c>
      <c r="E363" s="158">
        <v>86.391757235371969</v>
      </c>
      <c r="F363" s="158">
        <v>86.829490475868141</v>
      </c>
      <c r="G363" s="158">
        <v>81.49989122823844</v>
      </c>
      <c r="H363" s="158">
        <v>72.569232168710826</v>
      </c>
      <c r="I363" s="158">
        <v>71.259354341223244</v>
      </c>
      <c r="J363" s="158">
        <v>72.156510799663252</v>
      </c>
      <c r="K363" s="158">
        <v>76.602720430107496</v>
      </c>
      <c r="L363" s="158">
        <v>74.932540098566292</v>
      </c>
      <c r="M363" s="158">
        <v>74.066319823232305</v>
      </c>
      <c r="N363" s="158">
        <v>75.093148943932377</v>
      </c>
      <c r="O363" s="158">
        <v>73.700956254509322</v>
      </c>
      <c r="P363" s="158">
        <v>74.376656830400748</v>
      </c>
      <c r="Q363" s="7"/>
      <c r="R363" s="7"/>
    </row>
    <row r="364" spans="4:22" ht="14.25" customHeight="1">
      <c r="E364" s="17"/>
      <c r="F364" s="7"/>
      <c r="G364" s="7"/>
      <c r="H364" s="7"/>
      <c r="I364" s="7"/>
      <c r="J364" s="7"/>
      <c r="K364" s="7"/>
      <c r="L364" s="7"/>
      <c r="M364" s="7"/>
      <c r="N364" s="7"/>
      <c r="O364" s="7"/>
      <c r="P364" s="7"/>
      <c r="Q364" s="7"/>
      <c r="R364" s="7"/>
    </row>
    <row r="365" spans="4:22" ht="14.25" customHeight="1">
      <c r="E365" s="17"/>
      <c r="F365" s="7"/>
      <c r="G365" s="7"/>
      <c r="H365" s="7"/>
      <c r="I365" s="7"/>
      <c r="J365" s="7"/>
      <c r="K365" s="7"/>
      <c r="L365" s="7"/>
      <c r="M365" s="7"/>
      <c r="N365" s="7"/>
      <c r="O365" s="7"/>
      <c r="P365" s="7"/>
      <c r="Q365" s="7"/>
      <c r="R365" s="7"/>
    </row>
    <row r="366" spans="4:22" ht="14.25" customHeight="1">
      <c r="E366" s="17"/>
      <c r="F366" s="7"/>
      <c r="G366" s="7"/>
      <c r="H366" s="7"/>
      <c r="I366" s="7"/>
      <c r="J366" s="7"/>
      <c r="K366" s="7"/>
      <c r="L366" s="7"/>
      <c r="M366" s="7"/>
      <c r="N366" s="7"/>
      <c r="O366" s="7"/>
      <c r="P366" s="7"/>
      <c r="Q366" s="7"/>
      <c r="R366" s="7"/>
    </row>
    <row r="367" spans="4:22" ht="14.25" customHeight="1">
      <c r="E367" s="17"/>
      <c r="F367" s="7"/>
      <c r="G367" s="7"/>
      <c r="H367" s="7"/>
      <c r="I367" s="7"/>
      <c r="J367" s="7"/>
      <c r="K367" s="7"/>
      <c r="L367" s="7"/>
      <c r="M367" s="7"/>
      <c r="N367" s="7"/>
      <c r="O367" s="7"/>
      <c r="P367" s="7"/>
      <c r="Q367" s="7"/>
      <c r="R367" s="7"/>
    </row>
    <row r="368" spans="4:22" ht="14.25" customHeight="1">
      <c r="E368" s="17"/>
      <c r="F368" s="7"/>
      <c r="G368" s="7"/>
      <c r="H368" s="7"/>
      <c r="I368" s="7"/>
      <c r="J368" s="7"/>
      <c r="K368" s="7"/>
      <c r="L368" s="7"/>
      <c r="M368" s="7"/>
      <c r="N368" s="7"/>
      <c r="O368" s="7"/>
      <c r="P368" s="7"/>
      <c r="Q368" s="7"/>
      <c r="R368" s="7"/>
    </row>
    <row r="369" spans="5:18" ht="14.25" customHeight="1">
      <c r="E369" s="17"/>
      <c r="F369" s="7"/>
      <c r="G369" s="7"/>
      <c r="H369" s="7"/>
      <c r="I369" s="7"/>
      <c r="J369" s="7"/>
      <c r="K369" s="7"/>
      <c r="L369" s="7"/>
      <c r="M369" s="7"/>
      <c r="N369" s="7"/>
      <c r="O369" s="7"/>
      <c r="P369" s="7"/>
      <c r="Q369" s="7"/>
      <c r="R369" s="7"/>
    </row>
    <row r="370" spans="5:18" ht="14.25" customHeight="1">
      <c r="E370" s="17"/>
      <c r="F370" s="7"/>
      <c r="G370" s="7"/>
      <c r="H370" s="7"/>
      <c r="I370" s="7"/>
      <c r="J370" s="7"/>
      <c r="K370" s="7"/>
      <c r="L370" s="7"/>
      <c r="M370" s="7"/>
      <c r="N370" s="7"/>
      <c r="O370" s="7"/>
      <c r="P370" s="7"/>
      <c r="Q370" s="7"/>
      <c r="R370" s="7"/>
    </row>
    <row r="371" spans="5:18" ht="14.25" customHeight="1">
      <c r="E371" s="17"/>
      <c r="F371" s="7"/>
      <c r="G371" s="7"/>
      <c r="H371" s="7"/>
      <c r="I371" s="7"/>
      <c r="J371" s="7"/>
      <c r="K371" s="7"/>
      <c r="L371" s="7"/>
      <c r="M371" s="7"/>
      <c r="N371" s="7"/>
      <c r="O371" s="7"/>
      <c r="P371" s="7"/>
      <c r="Q371" s="7"/>
      <c r="R371" s="7"/>
    </row>
    <row r="372" spans="5:18" ht="14.25" customHeight="1">
      <c r="E372" s="17"/>
      <c r="F372" s="7"/>
      <c r="G372" s="7"/>
      <c r="H372" s="7"/>
      <c r="I372" s="7"/>
      <c r="J372" s="7"/>
      <c r="K372" s="7"/>
      <c r="L372" s="7"/>
      <c r="M372" s="7"/>
      <c r="N372" s="7"/>
      <c r="O372" s="7"/>
      <c r="P372" s="7"/>
      <c r="Q372" s="7"/>
      <c r="R372" s="7"/>
    </row>
    <row r="373" spans="5:18" ht="14.25" customHeight="1">
      <c r="E373" s="17"/>
      <c r="F373" s="7"/>
      <c r="G373" s="7"/>
      <c r="H373" s="7"/>
      <c r="I373" s="7"/>
      <c r="J373" s="7"/>
      <c r="K373" s="7"/>
      <c r="L373" s="7"/>
      <c r="M373" s="7"/>
      <c r="N373" s="7"/>
      <c r="O373" s="7"/>
      <c r="P373" s="7"/>
      <c r="Q373" s="7"/>
      <c r="R373" s="7"/>
    </row>
    <row r="374" spans="5:18" ht="14.25" customHeight="1">
      <c r="E374" s="17"/>
      <c r="F374" s="7"/>
      <c r="G374" s="7"/>
      <c r="H374" s="7"/>
      <c r="I374" s="7"/>
      <c r="J374" s="7"/>
      <c r="K374" s="7"/>
      <c r="L374" s="7"/>
      <c r="M374" s="7"/>
      <c r="N374" s="7"/>
      <c r="O374" s="7"/>
      <c r="P374" s="7"/>
      <c r="Q374" s="7"/>
      <c r="R374" s="7"/>
    </row>
    <row r="375" spans="5:18" ht="14.25" customHeight="1">
      <c r="E375" s="17"/>
      <c r="F375" s="7"/>
      <c r="G375" s="7"/>
      <c r="H375" s="7"/>
      <c r="I375" s="7"/>
      <c r="J375" s="7"/>
      <c r="K375" s="7"/>
      <c r="L375" s="7"/>
      <c r="M375" s="7"/>
      <c r="N375" s="7"/>
      <c r="O375" s="7"/>
      <c r="P375" s="7"/>
      <c r="Q375" s="7"/>
      <c r="R375" s="7"/>
    </row>
    <row r="376" spans="5:18" ht="14.25" customHeight="1">
      <c r="E376" s="17"/>
      <c r="F376" s="7"/>
      <c r="G376" s="7"/>
      <c r="H376" s="7"/>
      <c r="I376" s="7"/>
      <c r="J376" s="7"/>
      <c r="K376" s="7"/>
      <c r="L376" s="7"/>
      <c r="M376" s="7"/>
      <c r="N376" s="7"/>
      <c r="O376" s="7"/>
      <c r="P376" s="7"/>
      <c r="Q376" s="7"/>
      <c r="R376" s="7"/>
    </row>
    <row r="377" spans="5:18" ht="14.25" customHeight="1">
      <c r="E377" s="17"/>
      <c r="F377" s="7"/>
      <c r="G377" s="7"/>
      <c r="H377" s="7"/>
      <c r="I377" s="7"/>
      <c r="J377" s="7"/>
      <c r="K377" s="7"/>
      <c r="L377" s="7"/>
      <c r="M377" s="7"/>
      <c r="N377" s="7"/>
      <c r="O377" s="7"/>
      <c r="P377" s="7"/>
      <c r="Q377" s="7"/>
      <c r="R377" s="7"/>
    </row>
    <row r="378" spans="5:18" ht="14.25" customHeight="1">
      <c r="E378" s="17"/>
      <c r="F378" s="7"/>
      <c r="G378" s="7"/>
      <c r="H378" s="7"/>
      <c r="I378" s="7"/>
      <c r="J378" s="7"/>
      <c r="K378" s="7"/>
      <c r="L378" s="7"/>
      <c r="M378" s="7"/>
      <c r="N378" s="7"/>
      <c r="O378" s="7"/>
      <c r="P378" s="7"/>
      <c r="Q378" s="7"/>
      <c r="R378" s="7"/>
    </row>
    <row r="379" spans="5:18" ht="14.25" customHeight="1">
      <c r="E379" s="17"/>
      <c r="F379" s="7"/>
      <c r="G379" s="7"/>
      <c r="H379" s="7"/>
      <c r="I379" s="7"/>
      <c r="J379" s="7"/>
      <c r="K379" s="7"/>
      <c r="L379" s="7"/>
      <c r="M379" s="7"/>
      <c r="N379" s="7"/>
      <c r="O379" s="7"/>
      <c r="P379" s="7"/>
      <c r="Q379" s="7"/>
      <c r="R379" s="7"/>
    </row>
    <row r="380" spans="5:18" ht="14.25" customHeight="1">
      <c r="E380" s="17"/>
      <c r="F380" s="7"/>
      <c r="G380" s="7"/>
      <c r="H380" s="7"/>
      <c r="I380" s="7"/>
      <c r="J380" s="7"/>
      <c r="K380" s="7"/>
      <c r="L380" s="7"/>
      <c r="M380" s="7"/>
      <c r="N380" s="7"/>
      <c r="O380" s="7"/>
      <c r="P380" s="7"/>
      <c r="Q380" s="7"/>
      <c r="R380" s="7"/>
    </row>
    <row r="381" spans="5:18" ht="14.25" customHeight="1">
      <c r="E381" s="17"/>
      <c r="F381" s="7"/>
      <c r="G381" s="7"/>
      <c r="H381" s="7"/>
      <c r="I381" s="7"/>
      <c r="J381" s="7"/>
      <c r="K381" s="7"/>
      <c r="L381" s="7"/>
      <c r="M381" s="7"/>
      <c r="N381" s="7"/>
      <c r="O381" s="7"/>
      <c r="P381" s="7"/>
      <c r="Q381" s="7"/>
      <c r="R381" s="7"/>
    </row>
    <row r="382" spans="5:18" ht="14.25" customHeight="1">
      <c r="E382" s="17"/>
      <c r="F382" s="7"/>
      <c r="G382" s="7"/>
      <c r="H382" s="7"/>
      <c r="I382" s="7"/>
      <c r="J382" s="7"/>
      <c r="K382" s="7"/>
      <c r="L382" s="7"/>
      <c r="M382" s="7"/>
      <c r="N382" s="7"/>
      <c r="O382" s="7"/>
      <c r="P382" s="7"/>
      <c r="Q382" s="7"/>
      <c r="R382" s="7"/>
    </row>
    <row r="383" spans="5:18" ht="14.25" customHeight="1">
      <c r="E383" s="17"/>
      <c r="F383" s="7"/>
      <c r="G383" s="7"/>
      <c r="H383" s="7"/>
      <c r="I383" s="7"/>
      <c r="J383" s="7"/>
      <c r="K383" s="7"/>
      <c r="L383" s="7"/>
      <c r="M383" s="7"/>
      <c r="N383" s="7"/>
      <c r="O383" s="7"/>
      <c r="P383" s="7"/>
      <c r="Q383" s="7"/>
      <c r="R383" s="7"/>
    </row>
    <row r="384" spans="5:18" ht="14.25" customHeight="1">
      <c r="E384" s="17"/>
      <c r="F384" s="7"/>
      <c r="G384" s="7"/>
      <c r="H384" s="7"/>
      <c r="I384" s="7"/>
      <c r="J384" s="7"/>
      <c r="K384" s="7"/>
      <c r="L384" s="7"/>
      <c r="M384" s="7"/>
      <c r="N384" s="7"/>
      <c r="O384" s="7"/>
      <c r="P384" s="7"/>
      <c r="Q384" s="7"/>
      <c r="R384" s="7"/>
    </row>
    <row r="385" spans="5:18" ht="14.25" customHeight="1">
      <c r="E385" s="17"/>
      <c r="F385" s="7"/>
      <c r="G385" s="7"/>
      <c r="H385" s="7"/>
      <c r="I385" s="7"/>
      <c r="J385" s="7"/>
      <c r="K385" s="7"/>
      <c r="L385" s="7"/>
      <c r="M385" s="7"/>
      <c r="N385" s="7"/>
      <c r="O385" s="7"/>
      <c r="P385" s="7"/>
      <c r="Q385" s="7"/>
      <c r="R385" s="7"/>
    </row>
    <row r="386" spans="5:18" ht="14.25" customHeight="1">
      <c r="E386" s="17"/>
      <c r="F386" s="7"/>
      <c r="G386" s="7"/>
      <c r="H386" s="7"/>
      <c r="I386" s="7"/>
      <c r="J386" s="7"/>
      <c r="K386" s="7"/>
      <c r="L386" s="7"/>
      <c r="M386" s="7"/>
      <c r="N386" s="7"/>
      <c r="O386" s="7"/>
      <c r="P386" s="7"/>
      <c r="Q386" s="7"/>
      <c r="R386" s="7"/>
    </row>
    <row r="387" spans="5:18" ht="14.25" customHeight="1">
      <c r="E387" s="17"/>
      <c r="F387" s="7"/>
      <c r="G387" s="7"/>
      <c r="H387" s="7"/>
      <c r="I387" s="7"/>
      <c r="J387" s="7"/>
      <c r="K387" s="7"/>
      <c r="L387" s="7"/>
      <c r="M387" s="7"/>
      <c r="N387" s="7"/>
      <c r="O387" s="7"/>
      <c r="P387" s="7"/>
      <c r="Q387" s="7"/>
      <c r="R387" s="7"/>
    </row>
    <row r="388" spans="5:18" ht="14.25" customHeight="1">
      <c r="E388" s="17"/>
      <c r="F388" s="7"/>
      <c r="G388" s="7"/>
      <c r="H388" s="7"/>
      <c r="I388" s="7"/>
      <c r="J388" s="7"/>
      <c r="K388" s="7"/>
      <c r="L388" s="7"/>
      <c r="M388" s="7"/>
      <c r="N388" s="7"/>
      <c r="O388" s="7"/>
      <c r="P388" s="7"/>
      <c r="Q388" s="7"/>
      <c r="R388" s="7"/>
    </row>
    <row r="389" spans="5:18" ht="14.25" customHeight="1">
      <c r="E389" s="17"/>
      <c r="F389" s="7"/>
      <c r="G389" s="7"/>
      <c r="H389" s="7"/>
      <c r="I389" s="7"/>
      <c r="J389" s="7"/>
      <c r="K389" s="7"/>
      <c r="L389" s="7"/>
      <c r="M389" s="7"/>
      <c r="N389" s="7"/>
      <c r="O389" s="7"/>
      <c r="P389" s="7"/>
      <c r="Q389" s="7"/>
      <c r="R389" s="7"/>
    </row>
    <row r="390" spans="5:18" ht="14.25" customHeight="1">
      <c r="E390" s="17"/>
      <c r="F390" s="7"/>
      <c r="G390" s="7"/>
      <c r="H390" s="7"/>
      <c r="I390" s="7"/>
      <c r="J390" s="7"/>
      <c r="K390" s="7"/>
      <c r="L390" s="7"/>
      <c r="M390" s="7"/>
      <c r="N390" s="7"/>
      <c r="O390" s="7"/>
      <c r="P390" s="7"/>
      <c r="Q390" s="7"/>
      <c r="R390" s="7"/>
    </row>
    <row r="391" spans="5:18" ht="14.25" customHeight="1">
      <c r="E391" s="17"/>
      <c r="F391" s="7"/>
      <c r="G391" s="7"/>
      <c r="H391" s="7"/>
      <c r="I391" s="7"/>
      <c r="J391" s="7"/>
      <c r="K391" s="7"/>
      <c r="L391" s="7"/>
      <c r="M391" s="7"/>
      <c r="N391" s="7"/>
      <c r="O391" s="7"/>
      <c r="P391" s="7"/>
      <c r="Q391" s="7"/>
      <c r="R391" s="7"/>
    </row>
    <row r="392" spans="5:18" ht="14.25" customHeight="1">
      <c r="E392" s="17"/>
      <c r="F392" s="7"/>
      <c r="G392" s="7"/>
      <c r="H392" s="7"/>
      <c r="I392" s="7"/>
      <c r="J392" s="7"/>
      <c r="K392" s="7"/>
      <c r="L392" s="7"/>
      <c r="M392" s="7"/>
      <c r="N392" s="7"/>
      <c r="O392" s="7"/>
      <c r="P392" s="7"/>
      <c r="Q392" s="7"/>
      <c r="R392" s="7"/>
    </row>
    <row r="393" spans="5:18" ht="14.25" customHeight="1">
      <c r="E393" s="17"/>
      <c r="F393" s="7"/>
      <c r="G393" s="7"/>
      <c r="H393" s="7"/>
      <c r="I393" s="7"/>
      <c r="J393" s="7"/>
      <c r="K393" s="7"/>
      <c r="L393" s="7"/>
      <c r="M393" s="7"/>
      <c r="N393" s="7"/>
      <c r="O393" s="7"/>
      <c r="P393" s="7"/>
      <c r="Q393" s="7"/>
      <c r="R393" s="7"/>
    </row>
    <row r="394" spans="5:18" ht="14.25" customHeight="1">
      <c r="E394" s="17"/>
      <c r="F394" s="7"/>
      <c r="G394" s="7"/>
      <c r="H394" s="7"/>
      <c r="I394" s="7"/>
      <c r="J394" s="7"/>
      <c r="K394" s="7"/>
      <c r="L394" s="7"/>
      <c r="M394" s="7"/>
      <c r="N394" s="7"/>
      <c r="O394" s="7"/>
      <c r="P394" s="7"/>
      <c r="Q394" s="7"/>
      <c r="R394" s="7"/>
    </row>
    <row r="395" spans="5:18" ht="14.25" customHeight="1">
      <c r="E395" s="17"/>
      <c r="F395" s="7"/>
      <c r="G395" s="7"/>
      <c r="H395" s="7"/>
      <c r="I395" s="7"/>
      <c r="J395" s="7"/>
      <c r="K395" s="7"/>
      <c r="L395" s="7"/>
      <c r="M395" s="7"/>
      <c r="N395" s="7"/>
      <c r="O395" s="7"/>
      <c r="P395" s="7"/>
      <c r="Q395" s="7"/>
      <c r="R395" s="7"/>
    </row>
    <row r="396" spans="5:18" ht="14.25" customHeight="1">
      <c r="E396" s="17"/>
      <c r="F396" s="7"/>
      <c r="G396" s="7"/>
      <c r="H396" s="7"/>
      <c r="I396" s="7"/>
      <c r="J396" s="7"/>
      <c r="K396" s="7"/>
      <c r="L396" s="7"/>
      <c r="M396" s="7"/>
      <c r="N396" s="7"/>
      <c r="O396" s="7"/>
      <c r="P396" s="7"/>
      <c r="Q396" s="7"/>
      <c r="R396" s="7"/>
    </row>
    <row r="397" spans="5:18" ht="14.25" customHeight="1">
      <c r="E397" s="17"/>
      <c r="F397" s="7"/>
      <c r="G397" s="7"/>
      <c r="H397" s="7"/>
      <c r="I397" s="7"/>
      <c r="J397" s="7"/>
      <c r="K397" s="7"/>
      <c r="L397" s="7"/>
      <c r="M397" s="7"/>
      <c r="N397" s="7"/>
      <c r="O397" s="7"/>
      <c r="P397" s="7"/>
      <c r="Q397" s="7"/>
      <c r="R397" s="7"/>
    </row>
    <row r="398" spans="5:18" ht="14.25" customHeight="1">
      <c r="E398" s="17"/>
      <c r="F398" s="7"/>
      <c r="G398" s="7"/>
      <c r="H398" s="7"/>
      <c r="I398" s="7"/>
      <c r="J398" s="7"/>
      <c r="K398" s="7"/>
      <c r="L398" s="7"/>
      <c r="M398" s="7"/>
      <c r="N398" s="7"/>
      <c r="O398" s="7"/>
      <c r="P398" s="7"/>
      <c r="Q398" s="7"/>
      <c r="R398" s="7"/>
    </row>
    <row r="399" spans="5:18" ht="14.25" customHeight="1">
      <c r="E399" s="17"/>
      <c r="F399" s="7"/>
      <c r="G399" s="7"/>
      <c r="H399" s="7"/>
      <c r="I399" s="7"/>
      <c r="J399" s="7"/>
      <c r="K399" s="7"/>
      <c r="L399" s="7"/>
      <c r="M399" s="7"/>
      <c r="N399" s="7"/>
      <c r="O399" s="7"/>
      <c r="P399" s="7"/>
      <c r="Q399" s="7"/>
      <c r="R399" s="7"/>
    </row>
    <row r="400" spans="5:18" ht="14.25" customHeight="1">
      <c r="E400" s="17"/>
      <c r="F400" s="7"/>
      <c r="G400" s="7"/>
      <c r="H400" s="7"/>
      <c r="I400" s="7"/>
      <c r="J400" s="7"/>
      <c r="K400" s="7"/>
      <c r="L400" s="7"/>
      <c r="M400" s="7"/>
      <c r="N400" s="7"/>
      <c r="O400" s="7"/>
      <c r="P400" s="7"/>
      <c r="Q400" s="7"/>
      <c r="R400" s="7"/>
    </row>
    <row r="401" spans="5:18" ht="14.25" customHeight="1">
      <c r="E401" s="17"/>
      <c r="F401" s="7"/>
      <c r="G401" s="7"/>
      <c r="H401" s="7"/>
      <c r="I401" s="7"/>
      <c r="J401" s="7"/>
      <c r="K401" s="7"/>
      <c r="L401" s="7"/>
      <c r="M401" s="7"/>
      <c r="N401" s="7"/>
      <c r="O401" s="7"/>
      <c r="P401" s="7"/>
      <c r="Q401" s="7"/>
      <c r="R401" s="7"/>
    </row>
    <row r="402" spans="5:18" ht="14.25" customHeight="1">
      <c r="E402" s="17"/>
      <c r="F402" s="7"/>
      <c r="G402" s="7"/>
      <c r="H402" s="7"/>
      <c r="I402" s="7"/>
      <c r="J402" s="7"/>
      <c r="K402" s="7"/>
      <c r="L402" s="7"/>
      <c r="M402" s="7"/>
      <c r="N402" s="7"/>
      <c r="O402" s="7"/>
      <c r="P402" s="7"/>
      <c r="Q402" s="7"/>
      <c r="R402" s="7"/>
    </row>
    <row r="403" spans="5:18" ht="14.25" customHeight="1">
      <c r="E403" s="17"/>
      <c r="F403" s="7"/>
      <c r="G403" s="7"/>
      <c r="H403" s="7"/>
      <c r="I403" s="7"/>
      <c r="J403" s="7"/>
      <c r="K403" s="7"/>
      <c r="L403" s="7"/>
      <c r="M403" s="7"/>
      <c r="N403" s="7"/>
      <c r="O403" s="7"/>
      <c r="P403" s="7"/>
      <c r="Q403" s="7"/>
      <c r="R403" s="7"/>
    </row>
    <row r="404" spans="5:18" ht="14.25" customHeight="1">
      <c r="E404" s="17"/>
      <c r="F404" s="7"/>
      <c r="G404" s="7"/>
      <c r="H404" s="7"/>
      <c r="I404" s="7"/>
      <c r="J404" s="7"/>
      <c r="K404" s="7"/>
      <c r="L404" s="7"/>
      <c r="M404" s="7"/>
      <c r="N404" s="7"/>
      <c r="O404" s="7"/>
      <c r="P404" s="7"/>
      <c r="Q404" s="7"/>
      <c r="R404" s="7"/>
    </row>
    <row r="405" spans="5:18" ht="14.25" customHeight="1">
      <c r="E405" s="17"/>
      <c r="F405" s="7"/>
      <c r="G405" s="7"/>
      <c r="H405" s="7"/>
      <c r="I405" s="7"/>
      <c r="J405" s="7"/>
      <c r="K405" s="7"/>
      <c r="L405" s="7"/>
      <c r="M405" s="7"/>
      <c r="N405" s="7"/>
      <c r="O405" s="7"/>
      <c r="P405" s="7"/>
      <c r="Q405" s="7"/>
      <c r="R405" s="7"/>
    </row>
    <row r="406" spans="5:18" ht="14.25" customHeight="1">
      <c r="E406" s="17"/>
      <c r="F406" s="7"/>
      <c r="G406" s="7"/>
      <c r="H406" s="7"/>
      <c r="I406" s="7"/>
      <c r="J406" s="7"/>
      <c r="K406" s="7"/>
      <c r="L406" s="7"/>
      <c r="M406" s="7"/>
      <c r="N406" s="7"/>
      <c r="O406" s="7"/>
      <c r="P406" s="7"/>
      <c r="Q406" s="7"/>
      <c r="R406" s="7"/>
    </row>
    <row r="407" spans="5:18" ht="14.25" customHeight="1">
      <c r="E407" s="17"/>
      <c r="F407" s="7"/>
      <c r="G407" s="7"/>
      <c r="H407" s="7"/>
      <c r="I407" s="7"/>
      <c r="J407" s="7"/>
      <c r="K407" s="7"/>
      <c r="L407" s="7"/>
      <c r="M407" s="7"/>
      <c r="N407" s="7"/>
      <c r="O407" s="7"/>
      <c r="P407" s="7"/>
      <c r="Q407" s="7"/>
      <c r="R407" s="7"/>
    </row>
    <row r="408" spans="5:18" ht="14.25" customHeight="1">
      <c r="E408" s="17"/>
      <c r="F408" s="7"/>
      <c r="G408" s="7"/>
      <c r="H408" s="7"/>
      <c r="I408" s="7"/>
      <c r="J408" s="7"/>
      <c r="K408" s="7"/>
      <c r="L408" s="7"/>
      <c r="M408" s="7"/>
      <c r="N408" s="7"/>
      <c r="O408" s="7"/>
      <c r="P408" s="7"/>
      <c r="Q408" s="7"/>
      <c r="R408" s="7"/>
    </row>
    <row r="409" spans="5:18" ht="14.25" customHeight="1">
      <c r="E409" s="17"/>
      <c r="F409" s="7"/>
      <c r="G409" s="7"/>
      <c r="H409" s="7"/>
      <c r="I409" s="7"/>
      <c r="J409" s="7"/>
      <c r="K409" s="7"/>
      <c r="L409" s="7"/>
      <c r="M409" s="7"/>
      <c r="N409" s="7"/>
      <c r="O409" s="7"/>
      <c r="P409" s="7"/>
      <c r="Q409" s="7"/>
      <c r="R409" s="7"/>
    </row>
    <row r="410" spans="5:18" ht="14.25" customHeight="1">
      <c r="E410" s="17"/>
      <c r="F410" s="7"/>
      <c r="G410" s="7"/>
      <c r="H410" s="7"/>
      <c r="I410" s="7"/>
      <c r="J410" s="7"/>
      <c r="K410" s="7"/>
      <c r="L410" s="7"/>
      <c r="M410" s="7"/>
      <c r="N410" s="7"/>
      <c r="O410" s="7"/>
      <c r="P410" s="7"/>
      <c r="Q410" s="7"/>
      <c r="R410" s="7"/>
    </row>
    <row r="411" spans="5:18" ht="14.25" customHeight="1">
      <c r="E411" s="17"/>
      <c r="F411" s="7"/>
      <c r="G411" s="7"/>
      <c r="H411" s="7"/>
      <c r="I411" s="7"/>
      <c r="J411" s="7"/>
      <c r="K411" s="7"/>
      <c r="L411" s="7"/>
      <c r="M411" s="7"/>
      <c r="N411" s="7"/>
      <c r="O411" s="7"/>
      <c r="P411" s="7"/>
      <c r="Q411" s="7"/>
      <c r="R411" s="7"/>
    </row>
    <row r="412" spans="5:18" ht="14.25" customHeight="1">
      <c r="E412" s="17"/>
      <c r="F412" s="7"/>
      <c r="G412" s="7"/>
      <c r="H412" s="7"/>
      <c r="I412" s="7"/>
      <c r="J412" s="7"/>
      <c r="K412" s="7"/>
      <c r="L412" s="7"/>
      <c r="M412" s="7"/>
      <c r="N412" s="7"/>
      <c r="O412" s="7"/>
      <c r="P412" s="7"/>
      <c r="Q412" s="7"/>
      <c r="R412" s="7"/>
    </row>
    <row r="413" spans="5:18" ht="14.25" customHeight="1">
      <c r="E413" s="17"/>
      <c r="F413" s="7"/>
      <c r="G413" s="7"/>
      <c r="H413" s="7"/>
      <c r="I413" s="7"/>
      <c r="J413" s="7"/>
      <c r="K413" s="7"/>
      <c r="L413" s="7"/>
      <c r="M413" s="7"/>
      <c r="N413" s="7"/>
      <c r="O413" s="7"/>
      <c r="P413" s="7"/>
      <c r="Q413" s="7"/>
      <c r="R413" s="7"/>
    </row>
    <row r="414" spans="5:18" ht="14.25" customHeight="1">
      <c r="E414" s="17"/>
      <c r="F414" s="7"/>
      <c r="G414" s="7"/>
      <c r="H414" s="7"/>
      <c r="I414" s="7"/>
      <c r="J414" s="7"/>
      <c r="K414" s="7"/>
      <c r="L414" s="7"/>
      <c r="M414" s="7"/>
      <c r="N414" s="7"/>
      <c r="O414" s="7"/>
      <c r="P414" s="7"/>
      <c r="Q414" s="7"/>
      <c r="R414" s="7"/>
    </row>
    <row r="415" spans="5:18" ht="14.25" customHeight="1">
      <c r="E415" s="17"/>
      <c r="F415" s="7"/>
      <c r="G415" s="7"/>
      <c r="H415" s="7"/>
      <c r="I415" s="7"/>
      <c r="J415" s="7"/>
      <c r="K415" s="7"/>
      <c r="L415" s="7"/>
      <c r="M415" s="7"/>
      <c r="N415" s="7"/>
      <c r="O415" s="7"/>
      <c r="P415" s="7"/>
      <c r="Q415" s="7"/>
      <c r="R415" s="7"/>
    </row>
    <row r="416" spans="5:18" ht="14.25" customHeight="1">
      <c r="E416" s="17"/>
      <c r="F416" s="7"/>
      <c r="G416" s="7"/>
      <c r="H416" s="7"/>
      <c r="I416" s="7"/>
      <c r="J416" s="7"/>
      <c r="K416" s="7"/>
      <c r="L416" s="7"/>
      <c r="M416" s="7"/>
      <c r="N416" s="7"/>
      <c r="O416" s="7"/>
      <c r="P416" s="7"/>
      <c r="Q416" s="7"/>
      <c r="R416" s="7"/>
    </row>
    <row r="417" spans="5:18" ht="14.25" customHeight="1">
      <c r="E417" s="17"/>
      <c r="F417" s="7"/>
      <c r="G417" s="7"/>
      <c r="H417" s="7"/>
      <c r="I417" s="7"/>
      <c r="J417" s="7"/>
      <c r="K417" s="7"/>
      <c r="L417" s="7"/>
      <c r="M417" s="7"/>
      <c r="N417" s="7"/>
      <c r="O417" s="7"/>
      <c r="P417" s="7"/>
      <c r="Q417" s="7"/>
      <c r="R417" s="7"/>
    </row>
    <row r="418" spans="5:18" ht="14.25" customHeight="1">
      <c r="E418" s="17"/>
      <c r="F418" s="7"/>
      <c r="G418" s="7"/>
      <c r="H418" s="7"/>
      <c r="I418" s="7"/>
      <c r="J418" s="7"/>
      <c r="K418" s="7"/>
      <c r="L418" s="7"/>
      <c r="M418" s="7"/>
      <c r="N418" s="7"/>
      <c r="O418" s="7"/>
      <c r="P418" s="7"/>
      <c r="Q418" s="7"/>
      <c r="R418" s="7"/>
    </row>
    <row r="419" spans="5:18" ht="14.25" customHeight="1">
      <c r="E419" s="17"/>
      <c r="F419" s="7"/>
      <c r="G419" s="7"/>
      <c r="H419" s="7"/>
      <c r="I419" s="7"/>
      <c r="J419" s="7"/>
      <c r="K419" s="7"/>
      <c r="L419" s="7"/>
      <c r="M419" s="7"/>
      <c r="N419" s="7"/>
      <c r="O419" s="7"/>
      <c r="P419" s="7"/>
      <c r="Q419" s="7"/>
      <c r="R419" s="7"/>
    </row>
    <row r="420" spans="5:18" ht="14.25" customHeight="1">
      <c r="E420" s="17"/>
      <c r="F420" s="7"/>
      <c r="G420" s="7"/>
      <c r="H420" s="7"/>
      <c r="I420" s="7"/>
      <c r="J420" s="7"/>
      <c r="K420" s="7"/>
      <c r="L420" s="7"/>
      <c r="M420" s="7"/>
      <c r="N420" s="7"/>
      <c r="O420" s="7"/>
      <c r="P420" s="7"/>
      <c r="Q420" s="7"/>
      <c r="R420" s="7"/>
    </row>
    <row r="421" spans="5:18" ht="14.25" customHeight="1">
      <c r="E421" s="17"/>
      <c r="F421" s="7"/>
      <c r="G421" s="7"/>
      <c r="H421" s="7"/>
      <c r="I421" s="7"/>
      <c r="J421" s="7"/>
      <c r="K421" s="7"/>
      <c r="L421" s="7"/>
      <c r="M421" s="7"/>
      <c r="N421" s="7"/>
      <c r="O421" s="7"/>
      <c r="P421" s="7"/>
      <c r="Q421" s="7"/>
      <c r="R421" s="7"/>
    </row>
    <row r="422" spans="5:18" ht="14.25" customHeight="1">
      <c r="E422" s="17"/>
      <c r="F422" s="7"/>
      <c r="G422" s="7"/>
      <c r="H422" s="7"/>
      <c r="I422" s="7"/>
      <c r="J422" s="7"/>
      <c r="K422" s="7"/>
      <c r="L422" s="7"/>
      <c r="M422" s="7"/>
      <c r="N422" s="7"/>
      <c r="O422" s="7"/>
      <c r="P422" s="7"/>
      <c r="Q422" s="7"/>
      <c r="R422" s="7"/>
    </row>
    <row r="423" spans="5:18" ht="14.25" customHeight="1">
      <c r="E423" s="17"/>
      <c r="F423" s="7"/>
      <c r="G423" s="7"/>
      <c r="H423" s="7"/>
      <c r="I423" s="7"/>
      <c r="J423" s="7"/>
      <c r="K423" s="7"/>
      <c r="L423" s="7"/>
      <c r="M423" s="7"/>
      <c r="N423" s="7"/>
      <c r="O423" s="7"/>
      <c r="P423" s="7"/>
      <c r="Q423" s="7"/>
      <c r="R423" s="7"/>
    </row>
    <row r="424" spans="5:18" ht="14.25" customHeight="1">
      <c r="E424" s="17"/>
      <c r="F424" s="7"/>
      <c r="G424" s="7"/>
      <c r="H424" s="7"/>
      <c r="I424" s="7"/>
      <c r="J424" s="7"/>
      <c r="K424" s="7"/>
      <c r="L424" s="7"/>
      <c r="M424" s="7"/>
      <c r="N424" s="7"/>
      <c r="O424" s="7"/>
      <c r="P424" s="7"/>
      <c r="Q424" s="7"/>
      <c r="R424" s="7"/>
    </row>
    <row r="425" spans="5:18" ht="14.25" customHeight="1">
      <c r="E425" s="17"/>
      <c r="F425" s="7"/>
      <c r="G425" s="7"/>
      <c r="H425" s="7"/>
      <c r="I425" s="7"/>
      <c r="J425" s="7"/>
      <c r="K425" s="7"/>
      <c r="L425" s="7"/>
      <c r="M425" s="7"/>
      <c r="N425" s="7"/>
      <c r="O425" s="7"/>
      <c r="P425" s="7"/>
      <c r="Q425" s="7"/>
      <c r="R425" s="7"/>
    </row>
    <row r="426" spans="5:18" ht="14.25" customHeight="1">
      <c r="E426" s="17"/>
      <c r="F426" s="7"/>
      <c r="G426" s="7"/>
      <c r="H426" s="7"/>
      <c r="I426" s="7"/>
      <c r="J426" s="7"/>
      <c r="K426" s="7"/>
      <c r="L426" s="7"/>
      <c r="M426" s="7"/>
      <c r="N426" s="7"/>
      <c r="O426" s="7"/>
      <c r="P426" s="7"/>
      <c r="Q426" s="7"/>
      <c r="R426" s="7"/>
    </row>
    <row r="427" spans="5:18" ht="14.25" customHeight="1">
      <c r="E427" s="17"/>
      <c r="F427" s="7"/>
      <c r="G427" s="7"/>
      <c r="H427" s="7"/>
      <c r="I427" s="7"/>
      <c r="J427" s="7"/>
      <c r="K427" s="7"/>
      <c r="L427" s="7"/>
      <c r="M427" s="7"/>
      <c r="N427" s="7"/>
      <c r="O427" s="7"/>
      <c r="P427" s="7"/>
      <c r="Q427" s="7"/>
      <c r="R427" s="7"/>
    </row>
    <row r="428" spans="5:18" ht="14.25" customHeight="1">
      <c r="E428" s="17"/>
      <c r="F428" s="7"/>
      <c r="G428" s="7"/>
      <c r="H428" s="7"/>
      <c r="I428" s="7"/>
      <c r="J428" s="7"/>
      <c r="K428" s="7"/>
      <c r="L428" s="7"/>
      <c r="M428" s="7"/>
      <c r="N428" s="7"/>
      <c r="O428" s="7"/>
      <c r="P428" s="7"/>
      <c r="Q428" s="7"/>
      <c r="R428" s="7"/>
    </row>
    <row r="429" spans="5:18" ht="14.25" customHeight="1">
      <c r="E429" s="17"/>
      <c r="F429" s="7"/>
      <c r="G429" s="7"/>
      <c r="H429" s="7"/>
      <c r="I429" s="7"/>
      <c r="J429" s="7"/>
      <c r="K429" s="7"/>
      <c r="L429" s="7"/>
      <c r="M429" s="7"/>
      <c r="N429" s="7"/>
      <c r="O429" s="7"/>
      <c r="P429" s="7"/>
      <c r="Q429" s="7"/>
      <c r="R429" s="7"/>
    </row>
    <row r="430" spans="5:18" ht="14.25" customHeight="1">
      <c r="E430" s="17"/>
      <c r="F430" s="7"/>
      <c r="G430" s="7"/>
      <c r="H430" s="7"/>
      <c r="I430" s="7"/>
      <c r="J430" s="7"/>
      <c r="K430" s="7"/>
      <c r="L430" s="7"/>
      <c r="M430" s="7"/>
      <c r="N430" s="7"/>
      <c r="O430" s="7"/>
      <c r="P430" s="7"/>
      <c r="Q430" s="7"/>
      <c r="R430" s="7"/>
    </row>
    <row r="431" spans="5:18" ht="14.25" customHeight="1">
      <c r="E431" s="17"/>
      <c r="F431" s="7"/>
      <c r="G431" s="7"/>
      <c r="H431" s="7"/>
      <c r="I431" s="7"/>
      <c r="J431" s="7"/>
      <c r="K431" s="7"/>
      <c r="L431" s="7"/>
      <c r="M431" s="7"/>
      <c r="N431" s="7"/>
      <c r="O431" s="7"/>
      <c r="P431" s="7"/>
      <c r="Q431" s="7"/>
      <c r="R431" s="7"/>
    </row>
    <row r="432" spans="5:18" ht="14.25" customHeight="1">
      <c r="E432" s="17"/>
      <c r="F432" s="7"/>
      <c r="G432" s="7"/>
      <c r="H432" s="7"/>
      <c r="I432" s="7"/>
      <c r="J432" s="7"/>
      <c r="K432" s="7"/>
      <c r="L432" s="7"/>
      <c r="M432" s="7"/>
      <c r="N432" s="7"/>
      <c r="O432" s="7"/>
      <c r="P432" s="7"/>
      <c r="Q432" s="7"/>
      <c r="R432" s="7"/>
    </row>
    <row r="433" spans="5:18" ht="14.25" customHeight="1">
      <c r="E433" s="17"/>
      <c r="F433" s="7"/>
      <c r="G433" s="7"/>
      <c r="H433" s="7"/>
      <c r="I433" s="7"/>
      <c r="J433" s="7"/>
      <c r="K433" s="7"/>
      <c r="L433" s="7"/>
      <c r="M433" s="7"/>
      <c r="N433" s="7"/>
      <c r="O433" s="7"/>
      <c r="P433" s="7"/>
      <c r="Q433" s="7"/>
      <c r="R433" s="7"/>
    </row>
    <row r="434" spans="5:18" ht="14.25" customHeight="1">
      <c r="E434" s="17"/>
      <c r="F434" s="7"/>
      <c r="G434" s="7"/>
      <c r="H434" s="7"/>
      <c r="I434" s="7"/>
      <c r="J434" s="7"/>
      <c r="K434" s="7"/>
      <c r="L434" s="7"/>
      <c r="M434" s="7"/>
      <c r="N434" s="7"/>
      <c r="O434" s="7"/>
      <c r="P434" s="7"/>
      <c r="Q434" s="7"/>
      <c r="R434" s="7"/>
    </row>
    <row r="435" spans="5:18" ht="14.25" customHeight="1">
      <c r="E435" s="17"/>
      <c r="F435" s="7"/>
      <c r="G435" s="7"/>
      <c r="H435" s="7"/>
      <c r="I435" s="7"/>
      <c r="J435" s="7"/>
      <c r="K435" s="7"/>
      <c r="L435" s="7"/>
      <c r="M435" s="7"/>
      <c r="N435" s="7"/>
      <c r="O435" s="7"/>
      <c r="P435" s="7"/>
      <c r="Q435" s="7"/>
      <c r="R435" s="7"/>
    </row>
    <row r="436" spans="5:18" ht="14.25" customHeight="1">
      <c r="E436" s="17"/>
      <c r="F436" s="7"/>
      <c r="G436" s="7"/>
      <c r="H436" s="7"/>
      <c r="I436" s="7"/>
      <c r="J436" s="7"/>
      <c r="K436" s="7"/>
      <c r="L436" s="7"/>
      <c r="M436" s="7"/>
      <c r="N436" s="7"/>
      <c r="O436" s="7"/>
      <c r="P436" s="7"/>
      <c r="Q436" s="7"/>
      <c r="R436" s="7"/>
    </row>
    <row r="437" spans="5:18" ht="14.25" customHeight="1">
      <c r="E437" s="17"/>
      <c r="F437" s="7"/>
      <c r="G437" s="7"/>
      <c r="H437" s="7"/>
      <c r="I437" s="7"/>
      <c r="J437" s="7"/>
      <c r="K437" s="7"/>
      <c r="L437" s="7"/>
      <c r="M437" s="7"/>
      <c r="N437" s="7"/>
      <c r="O437" s="7"/>
      <c r="P437" s="7"/>
      <c r="Q437" s="7"/>
      <c r="R437" s="7"/>
    </row>
    <row r="438" spans="5:18" ht="14.25" customHeight="1">
      <c r="E438" s="17"/>
      <c r="F438" s="7"/>
      <c r="G438" s="7"/>
      <c r="H438" s="7"/>
      <c r="I438" s="7"/>
      <c r="J438" s="7"/>
      <c r="K438" s="7"/>
      <c r="L438" s="7"/>
      <c r="M438" s="7"/>
      <c r="N438" s="7"/>
      <c r="O438" s="7"/>
      <c r="P438" s="7"/>
      <c r="Q438" s="7"/>
      <c r="R438" s="7"/>
    </row>
    <row r="439" spans="5:18" ht="14.25" customHeight="1">
      <c r="E439" s="17"/>
      <c r="F439" s="7"/>
      <c r="G439" s="7"/>
      <c r="H439" s="7"/>
      <c r="I439" s="7"/>
      <c r="J439" s="7"/>
      <c r="K439" s="7"/>
      <c r="L439" s="7"/>
      <c r="M439" s="7"/>
      <c r="N439" s="7"/>
      <c r="O439" s="7"/>
      <c r="P439" s="7"/>
      <c r="Q439" s="7"/>
      <c r="R439" s="7"/>
    </row>
    <row r="440" spans="5:18" ht="14.25" customHeight="1">
      <c r="E440" s="17"/>
      <c r="F440" s="7"/>
      <c r="G440" s="7"/>
      <c r="H440" s="7"/>
      <c r="I440" s="7"/>
      <c r="J440" s="7"/>
      <c r="K440" s="7"/>
      <c r="L440" s="7"/>
      <c r="M440" s="7"/>
      <c r="N440" s="7"/>
      <c r="O440" s="7"/>
      <c r="P440" s="7"/>
      <c r="Q440" s="7"/>
      <c r="R440" s="7"/>
    </row>
    <row r="441" spans="5:18" ht="14.25" customHeight="1">
      <c r="E441" s="17"/>
      <c r="F441" s="7"/>
      <c r="G441" s="7"/>
      <c r="H441" s="7"/>
      <c r="I441" s="7"/>
      <c r="J441" s="7"/>
      <c r="K441" s="7"/>
      <c r="L441" s="7"/>
      <c r="M441" s="7"/>
      <c r="N441" s="7"/>
      <c r="O441" s="7"/>
      <c r="P441" s="7"/>
      <c r="Q441" s="7"/>
      <c r="R441" s="7"/>
    </row>
    <row r="442" spans="5:18" ht="14.25" customHeight="1">
      <c r="E442" s="17"/>
      <c r="F442" s="7"/>
      <c r="G442" s="7"/>
      <c r="H442" s="7"/>
      <c r="I442" s="7"/>
      <c r="J442" s="7"/>
      <c r="K442" s="7"/>
      <c r="L442" s="7"/>
      <c r="M442" s="7"/>
      <c r="N442" s="7"/>
      <c r="O442" s="7"/>
      <c r="P442" s="7"/>
      <c r="Q442" s="7"/>
      <c r="R442" s="7"/>
    </row>
    <row r="443" spans="5:18" ht="14.25" customHeight="1">
      <c r="E443" s="17"/>
      <c r="F443" s="7"/>
      <c r="G443" s="7"/>
      <c r="H443" s="7"/>
      <c r="I443" s="7"/>
      <c r="J443" s="7"/>
      <c r="K443" s="7"/>
      <c r="L443" s="7"/>
      <c r="M443" s="7"/>
      <c r="N443" s="7"/>
      <c r="O443" s="7"/>
      <c r="P443" s="7"/>
      <c r="Q443" s="7"/>
      <c r="R443" s="7"/>
    </row>
    <row r="444" spans="5:18" ht="14.25" customHeight="1">
      <c r="E444" s="17"/>
      <c r="F444" s="7"/>
      <c r="G444" s="7"/>
      <c r="H444" s="7"/>
      <c r="I444" s="7"/>
      <c r="J444" s="7"/>
      <c r="K444" s="7"/>
      <c r="L444" s="7"/>
      <c r="M444" s="7"/>
      <c r="N444" s="7"/>
      <c r="O444" s="7"/>
      <c r="P444" s="7"/>
      <c r="Q444" s="7"/>
      <c r="R444" s="7"/>
    </row>
    <row r="445" spans="5:18" ht="14.25" customHeight="1">
      <c r="E445" s="17"/>
      <c r="F445" s="7"/>
      <c r="G445" s="7"/>
      <c r="H445" s="7"/>
      <c r="I445" s="7"/>
      <c r="J445" s="7"/>
      <c r="K445" s="7"/>
      <c r="L445" s="7"/>
      <c r="M445" s="7"/>
      <c r="N445" s="7"/>
      <c r="O445" s="7"/>
      <c r="P445" s="7"/>
      <c r="Q445" s="7"/>
      <c r="R445" s="7"/>
    </row>
    <row r="446" spans="5:18" ht="14.25" customHeight="1">
      <c r="E446" s="17"/>
      <c r="F446" s="7"/>
      <c r="G446" s="7"/>
      <c r="H446" s="7"/>
      <c r="I446" s="7"/>
      <c r="J446" s="7"/>
      <c r="K446" s="7"/>
      <c r="L446" s="7"/>
      <c r="M446" s="7"/>
      <c r="N446" s="7"/>
      <c r="O446" s="7"/>
      <c r="P446" s="7"/>
      <c r="Q446" s="7"/>
      <c r="R446" s="7"/>
    </row>
    <row r="447" spans="5:18" ht="14.25" customHeight="1">
      <c r="E447" s="17"/>
      <c r="F447" s="7"/>
      <c r="G447" s="7"/>
      <c r="H447" s="7"/>
      <c r="I447" s="7"/>
      <c r="J447" s="7"/>
      <c r="K447" s="7"/>
      <c r="L447" s="7"/>
      <c r="M447" s="7"/>
      <c r="N447" s="7"/>
      <c r="O447" s="7"/>
      <c r="P447" s="7"/>
      <c r="Q447" s="7"/>
      <c r="R447" s="7"/>
    </row>
    <row r="448" spans="5:18" ht="14.25" customHeight="1">
      <c r="E448" s="17"/>
      <c r="F448" s="7"/>
      <c r="G448" s="7"/>
      <c r="H448" s="7"/>
      <c r="I448" s="7"/>
      <c r="J448" s="7"/>
      <c r="K448" s="7"/>
      <c r="L448" s="7"/>
      <c r="M448" s="7"/>
      <c r="N448" s="7"/>
      <c r="O448" s="7"/>
      <c r="P448" s="7"/>
      <c r="Q448" s="7"/>
      <c r="R448" s="7"/>
    </row>
    <row r="449" spans="5:18" ht="14.25" customHeight="1">
      <c r="E449" s="17"/>
      <c r="F449" s="7"/>
      <c r="G449" s="7"/>
      <c r="H449" s="7"/>
      <c r="I449" s="7"/>
      <c r="J449" s="7"/>
      <c r="K449" s="7"/>
      <c r="L449" s="7"/>
      <c r="M449" s="7"/>
      <c r="N449" s="7"/>
      <c r="O449" s="7"/>
      <c r="P449" s="7"/>
      <c r="Q449" s="7"/>
      <c r="R449" s="7"/>
    </row>
    <row r="450" spans="5:18" ht="14.25" customHeight="1">
      <c r="E450" s="17"/>
      <c r="F450" s="7"/>
      <c r="G450" s="7"/>
      <c r="H450" s="7"/>
      <c r="I450" s="7"/>
      <c r="J450" s="7"/>
      <c r="K450" s="7"/>
      <c r="L450" s="7"/>
      <c r="M450" s="7"/>
      <c r="N450" s="7"/>
      <c r="O450" s="7"/>
      <c r="P450" s="7"/>
      <c r="Q450" s="7"/>
      <c r="R450" s="7"/>
    </row>
    <row r="451" spans="5:18" ht="14.25" customHeight="1">
      <c r="E451" s="17"/>
      <c r="F451" s="7"/>
      <c r="G451" s="7"/>
      <c r="H451" s="7"/>
      <c r="I451" s="7"/>
      <c r="J451" s="7"/>
      <c r="K451" s="7"/>
      <c r="L451" s="7"/>
      <c r="M451" s="7"/>
      <c r="N451" s="7"/>
      <c r="O451" s="7"/>
      <c r="P451" s="7"/>
      <c r="Q451" s="7"/>
      <c r="R451" s="7"/>
    </row>
    <row r="452" spans="5:18" ht="14.25" customHeight="1">
      <c r="E452" s="17"/>
      <c r="F452" s="7"/>
      <c r="G452" s="7"/>
      <c r="H452" s="7"/>
      <c r="I452" s="7"/>
      <c r="J452" s="7"/>
      <c r="K452" s="7"/>
      <c r="L452" s="7"/>
      <c r="M452" s="7"/>
      <c r="N452" s="7"/>
      <c r="O452" s="7"/>
      <c r="P452" s="7"/>
      <c r="Q452" s="7"/>
      <c r="R452" s="7"/>
    </row>
    <row r="453" spans="5:18" ht="14.25" customHeight="1">
      <c r="E453" s="17"/>
      <c r="F453" s="7"/>
      <c r="G453" s="7"/>
      <c r="H453" s="7"/>
      <c r="I453" s="7"/>
      <c r="J453" s="7"/>
      <c r="K453" s="7"/>
      <c r="L453" s="7"/>
      <c r="M453" s="7"/>
      <c r="N453" s="7"/>
      <c r="O453" s="7"/>
      <c r="P453" s="7"/>
      <c r="Q453" s="7"/>
      <c r="R453" s="7"/>
    </row>
    <row r="454" spans="5:18" ht="14.25" customHeight="1">
      <c r="E454" s="17"/>
      <c r="F454" s="7"/>
      <c r="G454" s="7"/>
      <c r="H454" s="7"/>
      <c r="I454" s="7"/>
      <c r="J454" s="7"/>
      <c r="K454" s="7"/>
      <c r="L454" s="7"/>
      <c r="M454" s="7"/>
      <c r="N454" s="7"/>
      <c r="O454" s="7"/>
      <c r="P454" s="7"/>
      <c r="Q454" s="7"/>
      <c r="R454" s="7"/>
    </row>
    <row r="455" spans="5:18" ht="14.25" customHeight="1">
      <c r="E455" s="17"/>
      <c r="F455" s="7"/>
      <c r="G455" s="7"/>
      <c r="H455" s="7"/>
      <c r="I455" s="7"/>
      <c r="J455" s="7"/>
      <c r="K455" s="7"/>
      <c r="L455" s="7"/>
      <c r="M455" s="7"/>
      <c r="N455" s="7"/>
      <c r="O455" s="7"/>
      <c r="P455" s="7"/>
      <c r="Q455" s="7"/>
      <c r="R455" s="7"/>
    </row>
    <row r="456" spans="5:18" ht="14.25" customHeight="1">
      <c r="E456" s="17"/>
      <c r="F456" s="7"/>
      <c r="G456" s="7"/>
      <c r="H456" s="7"/>
      <c r="I456" s="7"/>
      <c r="J456" s="7"/>
      <c r="K456" s="7"/>
      <c r="L456" s="7"/>
      <c r="M456" s="7"/>
      <c r="N456" s="7"/>
      <c r="O456" s="7"/>
      <c r="P456" s="7"/>
      <c r="Q456" s="7"/>
      <c r="R456" s="7"/>
    </row>
    <row r="457" spans="5:18" ht="14.25" customHeight="1">
      <c r="E457" s="17"/>
      <c r="F457" s="7"/>
      <c r="G457" s="7"/>
      <c r="H457" s="7"/>
      <c r="I457" s="7"/>
      <c r="J457" s="7"/>
      <c r="K457" s="7"/>
      <c r="L457" s="7"/>
      <c r="M457" s="7"/>
      <c r="N457" s="7"/>
      <c r="O457" s="7"/>
      <c r="P457" s="7"/>
      <c r="Q457" s="7"/>
      <c r="R457" s="7"/>
    </row>
    <row r="458" spans="5:18" ht="14.25" customHeight="1">
      <c r="E458" s="17"/>
      <c r="F458" s="7"/>
      <c r="G458" s="7"/>
      <c r="H458" s="7"/>
      <c r="I458" s="7"/>
      <c r="J458" s="7"/>
      <c r="K458" s="7"/>
      <c r="L458" s="7"/>
      <c r="M458" s="7"/>
      <c r="N458" s="7"/>
      <c r="O458" s="7"/>
      <c r="P458" s="7"/>
      <c r="Q458" s="7"/>
      <c r="R458" s="7"/>
    </row>
    <row r="459" spans="5:18" ht="14.25" customHeight="1">
      <c r="E459" s="17"/>
      <c r="F459" s="7"/>
      <c r="G459" s="7"/>
      <c r="H459" s="7"/>
      <c r="I459" s="7"/>
      <c r="J459" s="7"/>
      <c r="K459" s="7"/>
      <c r="L459" s="7"/>
      <c r="M459" s="7"/>
      <c r="N459" s="7"/>
      <c r="O459" s="7"/>
      <c r="P459" s="7"/>
      <c r="Q459" s="7"/>
      <c r="R459" s="7"/>
    </row>
    <row r="460" spans="5:18" ht="14.25" customHeight="1">
      <c r="E460" s="17"/>
      <c r="F460" s="7"/>
      <c r="G460" s="7"/>
      <c r="H460" s="7"/>
      <c r="I460" s="7"/>
      <c r="J460" s="7"/>
      <c r="K460" s="7"/>
      <c r="L460" s="7"/>
      <c r="M460" s="7"/>
      <c r="N460" s="7"/>
      <c r="O460" s="7"/>
      <c r="P460" s="7"/>
      <c r="Q460" s="7"/>
      <c r="R460" s="7"/>
    </row>
    <row r="461" spans="5:18" ht="14.25" customHeight="1">
      <c r="E461" s="17"/>
      <c r="F461" s="7"/>
      <c r="G461" s="7"/>
      <c r="H461" s="7"/>
      <c r="I461" s="7"/>
      <c r="J461" s="7"/>
      <c r="K461" s="7"/>
      <c r="L461" s="7"/>
      <c r="M461" s="7"/>
      <c r="N461" s="7"/>
      <c r="O461" s="7"/>
      <c r="P461" s="7"/>
      <c r="Q461" s="7"/>
      <c r="R461" s="7"/>
    </row>
    <row r="462" spans="5:18" ht="14.25" customHeight="1">
      <c r="E462" s="17"/>
      <c r="F462" s="7"/>
      <c r="G462" s="7"/>
      <c r="H462" s="7"/>
      <c r="I462" s="7"/>
      <c r="J462" s="7"/>
      <c r="K462" s="7"/>
      <c r="L462" s="7"/>
      <c r="M462" s="7"/>
      <c r="N462" s="7"/>
      <c r="O462" s="7"/>
      <c r="P462" s="7"/>
      <c r="Q462" s="7"/>
      <c r="R462" s="7"/>
    </row>
    <row r="463" spans="5:18" ht="14.25" customHeight="1">
      <c r="E463" s="17"/>
      <c r="F463" s="7"/>
      <c r="G463" s="7"/>
      <c r="H463" s="7"/>
      <c r="I463" s="7"/>
      <c r="J463" s="7"/>
      <c r="K463" s="7"/>
      <c r="L463" s="7"/>
      <c r="M463" s="7"/>
      <c r="N463" s="7"/>
      <c r="O463" s="7"/>
      <c r="P463" s="7"/>
      <c r="Q463" s="7"/>
      <c r="R463" s="7"/>
    </row>
    <row r="464" spans="5:18" ht="14.25" customHeight="1">
      <c r="E464" s="17"/>
      <c r="F464" s="7"/>
      <c r="G464" s="7"/>
      <c r="H464" s="7"/>
      <c r="I464" s="7"/>
      <c r="J464" s="7"/>
      <c r="K464" s="7"/>
      <c r="L464" s="7"/>
      <c r="M464" s="7"/>
      <c r="N464" s="7"/>
      <c r="O464" s="7"/>
      <c r="P464" s="7"/>
      <c r="Q464" s="7"/>
      <c r="R464" s="7"/>
    </row>
    <row r="465" spans="5:18" ht="14.25" customHeight="1">
      <c r="E465" s="17"/>
      <c r="F465" s="7"/>
      <c r="G465" s="7"/>
      <c r="H465" s="7"/>
      <c r="I465" s="7"/>
      <c r="J465" s="7"/>
      <c r="K465" s="7"/>
      <c r="L465" s="7"/>
      <c r="M465" s="7"/>
      <c r="N465" s="7"/>
      <c r="O465" s="7"/>
      <c r="P465" s="7"/>
      <c r="Q465" s="7"/>
      <c r="R465" s="7"/>
    </row>
    <row r="466" spans="5:18" ht="14.25" customHeight="1">
      <c r="E466" s="17"/>
      <c r="F466" s="7"/>
      <c r="G466" s="7"/>
      <c r="H466" s="7"/>
      <c r="I466" s="7"/>
      <c r="J466" s="7"/>
      <c r="K466" s="7"/>
      <c r="L466" s="7"/>
      <c r="M466" s="7"/>
      <c r="N466" s="7"/>
      <c r="O466" s="7"/>
      <c r="P466" s="7"/>
      <c r="Q466" s="7"/>
      <c r="R466" s="7"/>
    </row>
    <row r="467" spans="5:18" ht="14.25" customHeight="1">
      <c r="E467" s="17"/>
      <c r="F467" s="7"/>
      <c r="G467" s="7"/>
      <c r="H467" s="7"/>
      <c r="I467" s="7"/>
      <c r="J467" s="7"/>
      <c r="K467" s="7"/>
      <c r="L467" s="7"/>
      <c r="M467" s="7"/>
      <c r="N467" s="7"/>
      <c r="O467" s="7"/>
      <c r="P467" s="7"/>
      <c r="Q467" s="7"/>
      <c r="R467" s="7"/>
    </row>
    <row r="468" spans="5:18" ht="14.25" customHeight="1">
      <c r="E468" s="17"/>
      <c r="F468" s="7"/>
      <c r="G468" s="7"/>
      <c r="H468" s="7"/>
      <c r="I468" s="7"/>
      <c r="J468" s="7"/>
      <c r="K468" s="7"/>
      <c r="L468" s="7"/>
      <c r="M468" s="7"/>
      <c r="N468" s="7"/>
      <c r="O468" s="7"/>
      <c r="P468" s="7"/>
      <c r="Q468" s="7"/>
      <c r="R468" s="7"/>
    </row>
    <row r="469" spans="5:18" ht="14.25" customHeight="1">
      <c r="E469" s="17"/>
      <c r="F469" s="7"/>
      <c r="G469" s="7"/>
      <c r="H469" s="7"/>
      <c r="I469" s="7"/>
      <c r="J469" s="7"/>
      <c r="K469" s="7"/>
      <c r="L469" s="7"/>
      <c r="M469" s="7"/>
      <c r="N469" s="7"/>
      <c r="O469" s="7"/>
      <c r="P469" s="7"/>
      <c r="Q469" s="7"/>
      <c r="R469" s="7"/>
    </row>
    <row r="470" spans="5:18" ht="14.25" customHeight="1">
      <c r="E470" s="17"/>
      <c r="F470" s="7"/>
      <c r="G470" s="7"/>
      <c r="H470" s="7"/>
      <c r="I470" s="7"/>
      <c r="J470" s="7"/>
      <c r="K470" s="7"/>
      <c r="L470" s="7"/>
      <c r="M470" s="7"/>
      <c r="N470" s="7"/>
      <c r="O470" s="7"/>
      <c r="P470" s="7"/>
      <c r="Q470" s="7"/>
      <c r="R470" s="7"/>
    </row>
    <row r="471" spans="5:18" ht="14.25" customHeight="1">
      <c r="E471" s="17"/>
      <c r="F471" s="7"/>
      <c r="G471" s="7"/>
      <c r="H471" s="7"/>
      <c r="I471" s="7"/>
      <c r="J471" s="7"/>
      <c r="K471" s="7"/>
      <c r="L471" s="7"/>
      <c r="M471" s="7"/>
      <c r="N471" s="7"/>
      <c r="O471" s="7"/>
      <c r="P471" s="7"/>
      <c r="Q471" s="7"/>
      <c r="R471" s="7"/>
    </row>
    <row r="472" spans="5:18" ht="14.25" customHeight="1">
      <c r="E472" s="17"/>
      <c r="F472" s="7"/>
      <c r="G472" s="7"/>
      <c r="H472" s="7"/>
      <c r="I472" s="7"/>
      <c r="J472" s="7"/>
      <c r="K472" s="7"/>
      <c r="L472" s="7"/>
      <c r="M472" s="7"/>
      <c r="N472" s="7"/>
      <c r="O472" s="7"/>
      <c r="P472" s="7"/>
      <c r="Q472" s="7"/>
      <c r="R472" s="7"/>
    </row>
    <row r="473" spans="5:18" ht="14.25" customHeight="1">
      <c r="E473" s="17"/>
      <c r="F473" s="7"/>
      <c r="G473" s="7"/>
      <c r="H473" s="7"/>
      <c r="I473" s="7"/>
      <c r="J473" s="7"/>
      <c r="K473" s="7"/>
      <c r="L473" s="7"/>
      <c r="M473" s="7"/>
      <c r="N473" s="7"/>
      <c r="O473" s="7"/>
      <c r="P473" s="7"/>
      <c r="Q473" s="7"/>
      <c r="R473" s="7"/>
    </row>
    <row r="474" spans="5:18" ht="14.25" customHeight="1">
      <c r="E474" s="17"/>
      <c r="F474" s="7"/>
      <c r="G474" s="7"/>
      <c r="H474" s="7"/>
      <c r="I474" s="7"/>
      <c r="J474" s="7"/>
      <c r="K474" s="7"/>
      <c r="L474" s="7"/>
      <c r="M474" s="7"/>
      <c r="N474" s="7"/>
      <c r="O474" s="7"/>
      <c r="P474" s="7"/>
      <c r="Q474" s="7"/>
      <c r="R474" s="7"/>
    </row>
    <row r="475" spans="5:18" ht="14.25" customHeight="1">
      <c r="E475" s="17"/>
      <c r="F475" s="7"/>
      <c r="G475" s="7"/>
      <c r="H475" s="7"/>
      <c r="I475" s="7"/>
      <c r="J475" s="7"/>
      <c r="K475" s="7"/>
      <c r="L475" s="7"/>
      <c r="M475" s="7"/>
      <c r="N475" s="7"/>
      <c r="O475" s="7"/>
      <c r="P475" s="7"/>
      <c r="Q475" s="7"/>
      <c r="R475" s="7"/>
    </row>
    <row r="476" spans="5:18" ht="14.25" customHeight="1">
      <c r="E476" s="17"/>
      <c r="F476" s="7"/>
      <c r="G476" s="7"/>
      <c r="H476" s="7"/>
      <c r="I476" s="7"/>
      <c r="J476" s="7"/>
      <c r="K476" s="7"/>
      <c r="L476" s="7"/>
      <c r="M476" s="7"/>
      <c r="N476" s="7"/>
      <c r="O476" s="7"/>
      <c r="P476" s="7"/>
      <c r="Q476" s="7"/>
      <c r="R476" s="7"/>
    </row>
    <row r="477" spans="5:18" ht="14.25" customHeight="1">
      <c r="E477" s="17"/>
      <c r="F477" s="7"/>
      <c r="G477" s="7"/>
      <c r="H477" s="7"/>
      <c r="I477" s="7"/>
      <c r="J477" s="7"/>
      <c r="K477" s="7"/>
      <c r="L477" s="7"/>
      <c r="M477" s="7"/>
      <c r="N477" s="7"/>
      <c r="O477" s="7"/>
      <c r="P477" s="7"/>
      <c r="Q477" s="7"/>
      <c r="R477" s="7"/>
    </row>
    <row r="478" spans="5:18" ht="14.25" customHeight="1">
      <c r="E478" s="17"/>
      <c r="F478" s="7"/>
      <c r="G478" s="7"/>
      <c r="H478" s="7"/>
      <c r="I478" s="7"/>
      <c r="J478" s="7"/>
      <c r="K478" s="7"/>
      <c r="L478" s="7"/>
      <c r="M478" s="7"/>
      <c r="N478" s="7"/>
      <c r="O478" s="7"/>
      <c r="P478" s="7"/>
      <c r="Q478" s="7"/>
      <c r="R478" s="7"/>
    </row>
    <row r="479" spans="5:18" ht="14.25" customHeight="1">
      <c r="E479" s="17"/>
      <c r="F479" s="7"/>
      <c r="G479" s="7"/>
      <c r="H479" s="7"/>
      <c r="I479" s="7"/>
      <c r="J479" s="7"/>
      <c r="K479" s="7"/>
      <c r="L479" s="7"/>
      <c r="M479" s="7"/>
      <c r="N479" s="7"/>
      <c r="O479" s="7"/>
      <c r="P479" s="7"/>
      <c r="Q479" s="7"/>
      <c r="R479" s="7"/>
    </row>
    <row r="480" spans="5:18" ht="14.25" customHeight="1">
      <c r="E480" s="17"/>
      <c r="F480" s="7"/>
      <c r="G480" s="7"/>
      <c r="H480" s="7"/>
      <c r="I480" s="7"/>
      <c r="J480" s="7"/>
      <c r="K480" s="7"/>
      <c r="L480" s="7"/>
      <c r="M480" s="7"/>
      <c r="N480" s="7"/>
      <c r="O480" s="7"/>
      <c r="P480" s="7"/>
      <c r="Q480" s="7"/>
      <c r="R480" s="7"/>
    </row>
    <row r="481" spans="5:18" ht="14.25" customHeight="1">
      <c r="E481" s="17"/>
      <c r="F481" s="7"/>
      <c r="G481" s="7"/>
      <c r="H481" s="7"/>
      <c r="I481" s="7"/>
      <c r="J481" s="7"/>
      <c r="K481" s="7"/>
      <c r="L481" s="7"/>
      <c r="M481" s="7"/>
      <c r="N481" s="7"/>
      <c r="O481" s="7"/>
      <c r="P481" s="7"/>
      <c r="Q481" s="7"/>
      <c r="R481" s="7"/>
    </row>
    <row r="482" spans="5:18" ht="14.25" customHeight="1">
      <c r="E482" s="17"/>
      <c r="F482" s="7"/>
      <c r="G482" s="7"/>
      <c r="H482" s="7"/>
      <c r="I482" s="7"/>
      <c r="J482" s="7"/>
      <c r="K482" s="7"/>
      <c r="L482" s="7"/>
      <c r="M482" s="7"/>
      <c r="N482" s="7"/>
      <c r="O482" s="7"/>
      <c r="P482" s="7"/>
      <c r="Q482" s="7"/>
      <c r="R482" s="7"/>
    </row>
    <row r="483" spans="5:18" ht="14.25" customHeight="1">
      <c r="E483" s="17"/>
      <c r="F483" s="7"/>
      <c r="G483" s="7"/>
      <c r="H483" s="7"/>
      <c r="I483" s="7"/>
      <c r="J483" s="7"/>
      <c r="K483" s="7"/>
      <c r="L483" s="7"/>
      <c r="M483" s="7"/>
      <c r="N483" s="7"/>
      <c r="O483" s="7"/>
      <c r="P483" s="7"/>
      <c r="Q483" s="7"/>
      <c r="R483" s="7"/>
    </row>
    <row r="484" spans="5:18" ht="14.25" customHeight="1">
      <c r="E484" s="17"/>
      <c r="F484" s="7"/>
      <c r="G484" s="7"/>
      <c r="H484" s="7"/>
      <c r="I484" s="7"/>
      <c r="J484" s="7"/>
      <c r="K484" s="7"/>
      <c r="L484" s="7"/>
      <c r="M484" s="7"/>
      <c r="N484" s="7"/>
      <c r="O484" s="7"/>
      <c r="P484" s="7"/>
      <c r="Q484" s="7"/>
      <c r="R484" s="7"/>
    </row>
    <row r="485" spans="5:18" ht="14.25" customHeight="1">
      <c r="E485" s="17"/>
      <c r="F485" s="7"/>
      <c r="G485" s="7"/>
      <c r="H485" s="7"/>
      <c r="I485" s="7"/>
      <c r="J485" s="7"/>
      <c r="K485" s="7"/>
      <c r="L485" s="7"/>
      <c r="M485" s="7"/>
      <c r="N485" s="7"/>
      <c r="O485" s="7"/>
      <c r="P485" s="7"/>
      <c r="Q485" s="7"/>
      <c r="R485" s="7"/>
    </row>
    <row r="486" spans="5:18" ht="14.25" customHeight="1">
      <c r="E486" s="17"/>
      <c r="F486" s="7"/>
      <c r="G486" s="7"/>
      <c r="H486" s="7"/>
      <c r="I486" s="7"/>
      <c r="J486" s="7"/>
      <c r="K486" s="7"/>
      <c r="L486" s="7"/>
      <c r="M486" s="7"/>
      <c r="N486" s="7"/>
      <c r="O486" s="7"/>
      <c r="P486" s="7"/>
      <c r="Q486" s="7"/>
      <c r="R486" s="7"/>
    </row>
    <row r="487" spans="5:18" ht="14.25" customHeight="1">
      <c r="E487" s="17"/>
      <c r="F487" s="7"/>
      <c r="G487" s="7"/>
      <c r="H487" s="7"/>
      <c r="I487" s="7"/>
      <c r="J487" s="7"/>
      <c r="K487" s="7"/>
      <c r="L487" s="7"/>
      <c r="M487" s="7"/>
      <c r="N487" s="7"/>
      <c r="O487" s="7"/>
      <c r="P487" s="7"/>
      <c r="Q487" s="7"/>
      <c r="R487" s="7"/>
    </row>
    <row r="488" spans="5:18" ht="14.25" customHeight="1">
      <c r="E488" s="17"/>
      <c r="F488" s="7"/>
      <c r="G488" s="7"/>
      <c r="H488" s="7"/>
      <c r="I488" s="7"/>
      <c r="J488" s="7"/>
      <c r="K488" s="7"/>
      <c r="L488" s="7"/>
      <c r="M488" s="7"/>
      <c r="N488" s="7"/>
      <c r="O488" s="7"/>
      <c r="P488" s="7"/>
      <c r="Q488" s="7"/>
      <c r="R488" s="7"/>
    </row>
    <row r="489" spans="5:18" ht="14.25" customHeight="1">
      <c r="E489" s="17"/>
      <c r="F489" s="7"/>
      <c r="G489" s="7"/>
      <c r="H489" s="7"/>
      <c r="I489" s="7"/>
      <c r="J489" s="7"/>
      <c r="K489" s="7"/>
      <c r="L489" s="7"/>
      <c r="M489" s="7"/>
      <c r="N489" s="7"/>
      <c r="O489" s="7"/>
      <c r="P489" s="7"/>
      <c r="Q489" s="7"/>
      <c r="R489" s="7"/>
    </row>
    <row r="490" spans="5:18" ht="14.25" customHeight="1">
      <c r="E490" s="17"/>
      <c r="F490" s="7"/>
      <c r="G490" s="7"/>
      <c r="H490" s="7"/>
      <c r="I490" s="7"/>
      <c r="J490" s="7"/>
      <c r="K490" s="7"/>
      <c r="L490" s="7"/>
      <c r="M490" s="7"/>
      <c r="N490" s="7"/>
      <c r="O490" s="7"/>
      <c r="P490" s="7"/>
      <c r="Q490" s="7"/>
      <c r="R490" s="7"/>
    </row>
    <row r="491" spans="5:18" ht="14.25" customHeight="1">
      <c r="E491" s="17"/>
      <c r="F491" s="7"/>
      <c r="G491" s="7"/>
      <c r="H491" s="7"/>
      <c r="I491" s="7"/>
      <c r="J491" s="7"/>
      <c r="K491" s="7"/>
      <c r="L491" s="7"/>
      <c r="M491" s="7"/>
      <c r="N491" s="7"/>
      <c r="O491" s="7"/>
      <c r="P491" s="7"/>
      <c r="Q491" s="7"/>
      <c r="R491" s="7"/>
    </row>
    <row r="492" spans="5:18" ht="14.25" customHeight="1">
      <c r="E492" s="17"/>
      <c r="F492" s="7"/>
      <c r="G492" s="7"/>
      <c r="H492" s="7"/>
      <c r="I492" s="7"/>
      <c r="J492" s="7"/>
      <c r="K492" s="7"/>
      <c r="L492" s="7"/>
      <c r="M492" s="7"/>
      <c r="N492" s="7"/>
      <c r="O492" s="7"/>
      <c r="P492" s="7"/>
      <c r="Q492" s="7"/>
      <c r="R492" s="7"/>
    </row>
    <row r="493" spans="5:18" ht="14.25" customHeight="1">
      <c r="E493" s="17"/>
      <c r="F493" s="7"/>
      <c r="G493" s="7"/>
      <c r="H493" s="7"/>
      <c r="I493" s="7"/>
      <c r="J493" s="7"/>
      <c r="K493" s="7"/>
      <c r="L493" s="7"/>
      <c r="M493" s="7"/>
      <c r="N493" s="7"/>
      <c r="O493" s="7"/>
      <c r="P493" s="7"/>
      <c r="Q493" s="7"/>
      <c r="R493" s="7"/>
    </row>
    <row r="494" spans="5:18" ht="14.25" customHeight="1">
      <c r="E494" s="17"/>
      <c r="F494" s="7"/>
      <c r="G494" s="7"/>
      <c r="H494" s="7"/>
      <c r="I494" s="7"/>
      <c r="J494" s="7"/>
      <c r="K494" s="7"/>
      <c r="L494" s="7"/>
      <c r="M494" s="7"/>
      <c r="N494" s="7"/>
      <c r="O494" s="7"/>
      <c r="P494" s="7"/>
      <c r="Q494" s="7"/>
      <c r="R494" s="7"/>
    </row>
    <row r="495" spans="5:18" ht="14.25" customHeight="1">
      <c r="E495" s="17"/>
      <c r="F495" s="7"/>
      <c r="G495" s="7"/>
      <c r="H495" s="7"/>
      <c r="I495" s="7"/>
      <c r="J495" s="7"/>
      <c r="K495" s="7"/>
      <c r="L495" s="7"/>
      <c r="M495" s="7"/>
      <c r="N495" s="7"/>
      <c r="O495" s="7"/>
      <c r="P495" s="7"/>
      <c r="Q495" s="7"/>
      <c r="R495" s="7"/>
    </row>
    <row r="496" spans="5:18" ht="14.25" customHeight="1">
      <c r="E496" s="17"/>
      <c r="F496" s="7"/>
      <c r="G496" s="7"/>
      <c r="H496" s="7"/>
      <c r="I496" s="7"/>
      <c r="J496" s="7"/>
      <c r="K496" s="7"/>
      <c r="L496" s="7"/>
      <c r="M496" s="7"/>
      <c r="N496" s="7"/>
      <c r="O496" s="7"/>
      <c r="P496" s="7"/>
      <c r="Q496" s="7"/>
      <c r="R496" s="7"/>
    </row>
    <row r="497" spans="5:18" ht="14.25" customHeight="1">
      <c r="E497" s="17"/>
      <c r="F497" s="7"/>
      <c r="G497" s="7"/>
      <c r="H497" s="7"/>
      <c r="I497" s="7"/>
      <c r="J497" s="7"/>
      <c r="K497" s="7"/>
      <c r="L497" s="7"/>
      <c r="M497" s="7"/>
      <c r="N497" s="7"/>
      <c r="O497" s="7"/>
      <c r="P497" s="7"/>
      <c r="Q497" s="7"/>
      <c r="R497" s="7"/>
    </row>
    <row r="498" spans="5:18" ht="14.25" customHeight="1">
      <c r="E498" s="17"/>
      <c r="F498" s="7"/>
      <c r="G498" s="7"/>
      <c r="H498" s="7"/>
      <c r="I498" s="7"/>
      <c r="J498" s="7"/>
      <c r="K498" s="7"/>
      <c r="L498" s="7"/>
      <c r="M498" s="7"/>
      <c r="N498" s="7"/>
      <c r="O498" s="7"/>
      <c r="P498" s="7"/>
      <c r="Q498" s="7"/>
      <c r="R498" s="7"/>
    </row>
    <row r="499" spans="5:18" ht="14.25" customHeight="1">
      <c r="E499" s="17"/>
      <c r="F499" s="7"/>
      <c r="G499" s="7"/>
      <c r="H499" s="7"/>
      <c r="I499" s="7"/>
      <c r="J499" s="7"/>
      <c r="K499" s="7"/>
      <c r="L499" s="7"/>
      <c r="M499" s="7"/>
      <c r="N499" s="7"/>
      <c r="O499" s="7"/>
      <c r="P499" s="7"/>
      <c r="Q499" s="7"/>
      <c r="R499" s="7"/>
    </row>
    <row r="500" spans="5:18" ht="14.25" customHeight="1">
      <c r="E500" s="17"/>
      <c r="F500" s="7"/>
      <c r="G500" s="7"/>
      <c r="H500" s="7"/>
      <c r="I500" s="7"/>
      <c r="J500" s="7"/>
      <c r="K500" s="7"/>
      <c r="L500" s="7"/>
      <c r="M500" s="7"/>
      <c r="N500" s="7"/>
      <c r="O500" s="7"/>
      <c r="P500" s="7"/>
      <c r="Q500" s="7"/>
      <c r="R500" s="7"/>
    </row>
    <row r="501" spans="5:18" ht="14.25" customHeight="1">
      <c r="E501" s="17"/>
      <c r="F501" s="7"/>
      <c r="G501" s="7"/>
      <c r="H501" s="7"/>
      <c r="I501" s="7"/>
      <c r="J501" s="7"/>
      <c r="K501" s="7"/>
      <c r="L501" s="7"/>
      <c r="M501" s="7"/>
      <c r="N501" s="7"/>
      <c r="O501" s="7"/>
      <c r="P501" s="7"/>
      <c r="Q501" s="7"/>
      <c r="R501" s="7"/>
    </row>
    <row r="502" spans="5:18" ht="14.25" customHeight="1">
      <c r="E502" s="17"/>
      <c r="F502" s="7"/>
      <c r="G502" s="7"/>
      <c r="H502" s="7"/>
      <c r="I502" s="7"/>
      <c r="J502" s="7"/>
      <c r="K502" s="7"/>
      <c r="L502" s="7"/>
      <c r="M502" s="7"/>
      <c r="N502" s="7"/>
      <c r="O502" s="7"/>
      <c r="P502" s="7"/>
      <c r="Q502" s="7"/>
      <c r="R502" s="7"/>
    </row>
    <row r="503" spans="5:18" ht="14.25" customHeight="1">
      <c r="E503" s="17"/>
      <c r="F503" s="7"/>
      <c r="G503" s="7"/>
      <c r="H503" s="7"/>
      <c r="I503" s="7"/>
      <c r="J503" s="7"/>
      <c r="K503" s="7"/>
      <c r="L503" s="7"/>
      <c r="M503" s="7"/>
      <c r="N503" s="7"/>
      <c r="O503" s="7"/>
      <c r="P503" s="7"/>
      <c r="Q503" s="7"/>
      <c r="R503" s="7"/>
    </row>
    <row r="504" spans="5:18" ht="14.25" customHeight="1">
      <c r="E504" s="17"/>
      <c r="F504" s="7"/>
      <c r="G504" s="7"/>
      <c r="H504" s="7"/>
      <c r="I504" s="7"/>
      <c r="J504" s="7"/>
      <c r="K504" s="7"/>
      <c r="L504" s="7"/>
      <c r="M504" s="7"/>
      <c r="N504" s="7"/>
      <c r="O504" s="7"/>
      <c r="P504" s="7"/>
      <c r="Q504" s="7"/>
      <c r="R504" s="7"/>
    </row>
    <row r="505" spans="5:18" ht="14.25" customHeight="1">
      <c r="E505" s="17"/>
      <c r="F505" s="7"/>
      <c r="G505" s="7"/>
      <c r="H505" s="7"/>
      <c r="I505" s="7"/>
      <c r="J505" s="7"/>
      <c r="K505" s="7"/>
      <c r="L505" s="7"/>
      <c r="M505" s="7"/>
      <c r="N505" s="7"/>
      <c r="O505" s="7"/>
      <c r="P505" s="7"/>
      <c r="Q505" s="7"/>
      <c r="R505" s="7"/>
    </row>
    <row r="506" spans="5:18" ht="14.25" customHeight="1">
      <c r="E506" s="17"/>
      <c r="F506" s="7"/>
      <c r="G506" s="7"/>
      <c r="H506" s="7"/>
      <c r="I506" s="7"/>
      <c r="J506" s="7"/>
      <c r="K506" s="7"/>
      <c r="L506" s="7"/>
      <c r="M506" s="7"/>
      <c r="N506" s="7"/>
      <c r="O506" s="7"/>
      <c r="P506" s="7"/>
      <c r="Q506" s="7"/>
      <c r="R506" s="7"/>
    </row>
    <row r="507" spans="5:18" ht="14.25" customHeight="1">
      <c r="E507" s="17"/>
      <c r="F507" s="7"/>
      <c r="G507" s="7"/>
      <c r="H507" s="7"/>
      <c r="I507" s="7"/>
      <c r="J507" s="7"/>
      <c r="K507" s="7"/>
      <c r="L507" s="7"/>
      <c r="M507" s="7"/>
      <c r="N507" s="7"/>
      <c r="O507" s="7"/>
      <c r="P507" s="7"/>
      <c r="Q507" s="7"/>
      <c r="R507" s="7"/>
    </row>
    <row r="508" spans="5:18" ht="14.25" customHeight="1">
      <c r="E508" s="17"/>
      <c r="F508" s="7"/>
      <c r="G508" s="7"/>
      <c r="H508" s="7"/>
      <c r="I508" s="7"/>
      <c r="J508" s="7"/>
      <c r="K508" s="7"/>
      <c r="L508" s="7"/>
      <c r="M508" s="7"/>
      <c r="N508" s="7"/>
      <c r="O508" s="7"/>
      <c r="P508" s="7"/>
      <c r="Q508" s="7"/>
      <c r="R508" s="7"/>
    </row>
    <row r="509" spans="5:18" ht="14.25" customHeight="1">
      <c r="E509" s="17"/>
      <c r="F509" s="7"/>
      <c r="G509" s="7"/>
      <c r="H509" s="7"/>
      <c r="I509" s="7"/>
      <c r="J509" s="7"/>
      <c r="K509" s="7"/>
      <c r="L509" s="7"/>
      <c r="M509" s="7"/>
      <c r="N509" s="7"/>
      <c r="O509" s="7"/>
      <c r="P509" s="7"/>
      <c r="Q509" s="7"/>
      <c r="R509" s="7"/>
    </row>
    <row r="510" spans="5:18" ht="14.25" customHeight="1">
      <c r="E510" s="17"/>
      <c r="F510" s="7"/>
      <c r="G510" s="7"/>
      <c r="H510" s="7"/>
      <c r="I510" s="7"/>
      <c r="J510" s="7"/>
      <c r="K510" s="7"/>
      <c r="L510" s="7"/>
      <c r="M510" s="7"/>
      <c r="N510" s="7"/>
      <c r="O510" s="7"/>
      <c r="P510" s="7"/>
      <c r="Q510" s="7"/>
      <c r="R510" s="7"/>
    </row>
    <row r="511" spans="5:18" ht="14.25" customHeight="1">
      <c r="E511" s="17"/>
      <c r="F511" s="7"/>
      <c r="G511" s="7"/>
      <c r="H511" s="7"/>
      <c r="I511" s="7"/>
      <c r="J511" s="7"/>
      <c r="K511" s="7"/>
      <c r="L511" s="7"/>
      <c r="M511" s="7"/>
      <c r="N511" s="7"/>
      <c r="O511" s="7"/>
      <c r="P511" s="7"/>
      <c r="Q511" s="7"/>
      <c r="R511" s="7"/>
    </row>
    <row r="512" spans="5:18" ht="14.25" customHeight="1">
      <c r="E512" s="17"/>
      <c r="F512" s="7"/>
      <c r="G512" s="7"/>
      <c r="H512" s="7"/>
      <c r="I512" s="7"/>
      <c r="J512" s="7"/>
      <c r="K512" s="7"/>
      <c r="L512" s="7"/>
      <c r="M512" s="7"/>
      <c r="N512" s="7"/>
      <c r="O512" s="7"/>
      <c r="P512" s="7"/>
      <c r="Q512" s="7"/>
      <c r="R512" s="7"/>
    </row>
    <row r="513" spans="5:18" ht="14.25" customHeight="1">
      <c r="E513" s="17"/>
      <c r="F513" s="7"/>
      <c r="G513" s="7"/>
      <c r="H513" s="7"/>
      <c r="I513" s="7"/>
      <c r="J513" s="7"/>
      <c r="K513" s="7"/>
      <c r="L513" s="7"/>
      <c r="M513" s="7"/>
      <c r="N513" s="7"/>
      <c r="O513" s="7"/>
      <c r="P513" s="7"/>
      <c r="Q513" s="7"/>
      <c r="R513" s="7"/>
    </row>
    <row r="514" spans="5:18" ht="14.25" customHeight="1">
      <c r="E514" s="17"/>
      <c r="F514" s="7"/>
      <c r="G514" s="7"/>
      <c r="H514" s="7"/>
      <c r="I514" s="7"/>
      <c r="J514" s="7"/>
      <c r="K514" s="7"/>
      <c r="L514" s="7"/>
      <c r="M514" s="7"/>
      <c r="N514" s="7"/>
      <c r="O514" s="7"/>
      <c r="P514" s="7"/>
      <c r="Q514" s="7"/>
      <c r="R514" s="7"/>
    </row>
    <row r="515" spans="5:18" ht="14.25" customHeight="1">
      <c r="E515" s="17"/>
      <c r="F515" s="7"/>
      <c r="G515" s="7"/>
      <c r="H515" s="7"/>
      <c r="I515" s="7"/>
      <c r="J515" s="7"/>
      <c r="K515" s="7"/>
      <c r="L515" s="7"/>
      <c r="M515" s="7"/>
      <c r="N515" s="7"/>
      <c r="O515" s="7"/>
      <c r="P515" s="7"/>
      <c r="Q515" s="7"/>
      <c r="R515" s="7"/>
    </row>
    <row r="516" spans="5:18" ht="14.25" customHeight="1">
      <c r="E516" s="17"/>
      <c r="F516" s="7"/>
      <c r="G516" s="7"/>
      <c r="H516" s="7"/>
      <c r="I516" s="7"/>
      <c r="J516" s="7"/>
      <c r="K516" s="7"/>
      <c r="L516" s="7"/>
      <c r="M516" s="7"/>
      <c r="N516" s="7"/>
      <c r="O516" s="7"/>
      <c r="P516" s="7"/>
      <c r="Q516" s="7"/>
      <c r="R516" s="7"/>
    </row>
    <row r="517" spans="5:18" ht="14.25" customHeight="1">
      <c r="E517" s="17"/>
      <c r="F517" s="7"/>
      <c r="G517" s="7"/>
      <c r="H517" s="7"/>
      <c r="I517" s="7"/>
      <c r="J517" s="7"/>
      <c r="K517" s="7"/>
      <c r="L517" s="7"/>
      <c r="M517" s="7"/>
      <c r="N517" s="7"/>
      <c r="O517" s="7"/>
      <c r="P517" s="7"/>
      <c r="Q517" s="7"/>
      <c r="R517" s="7"/>
    </row>
    <row r="518" spans="5:18" ht="14.25" customHeight="1">
      <c r="E518" s="17"/>
      <c r="F518" s="7"/>
      <c r="G518" s="7"/>
      <c r="H518" s="7"/>
      <c r="I518" s="7"/>
      <c r="J518" s="7"/>
      <c r="K518" s="7"/>
      <c r="L518" s="7"/>
      <c r="M518" s="7"/>
      <c r="N518" s="7"/>
      <c r="O518" s="7"/>
      <c r="P518" s="7"/>
      <c r="Q518" s="7"/>
      <c r="R518" s="7"/>
    </row>
    <row r="519" spans="5:18" ht="14.25" customHeight="1">
      <c r="E519" s="17"/>
      <c r="F519" s="7"/>
      <c r="G519" s="7"/>
      <c r="H519" s="7"/>
      <c r="I519" s="7"/>
      <c r="J519" s="7"/>
      <c r="K519" s="7"/>
      <c r="L519" s="7"/>
      <c r="M519" s="7"/>
      <c r="N519" s="7"/>
      <c r="O519" s="7"/>
      <c r="P519" s="7"/>
      <c r="Q519" s="7"/>
      <c r="R519" s="7"/>
    </row>
    <row r="520" spans="5:18" ht="14.25" customHeight="1">
      <c r="E520" s="17"/>
      <c r="F520" s="7"/>
      <c r="G520" s="7"/>
      <c r="H520" s="7"/>
      <c r="I520" s="7"/>
      <c r="J520" s="7"/>
      <c r="K520" s="7"/>
      <c r="L520" s="7"/>
      <c r="M520" s="7"/>
      <c r="N520" s="7"/>
      <c r="O520" s="7"/>
      <c r="P520" s="7"/>
      <c r="Q520" s="7"/>
      <c r="R520" s="7"/>
    </row>
    <row r="521" spans="5:18" ht="14.25" customHeight="1">
      <c r="E521" s="17"/>
      <c r="F521" s="7"/>
      <c r="G521" s="7"/>
      <c r="H521" s="7"/>
      <c r="I521" s="7"/>
      <c r="J521" s="7"/>
      <c r="K521" s="7"/>
      <c r="L521" s="7"/>
      <c r="M521" s="7"/>
      <c r="N521" s="7"/>
      <c r="O521" s="7"/>
      <c r="P521" s="7"/>
      <c r="Q521" s="7"/>
      <c r="R521" s="7"/>
    </row>
    <row r="522" spans="5:18" ht="14.25" customHeight="1">
      <c r="E522" s="17"/>
      <c r="F522" s="7"/>
      <c r="G522" s="7"/>
      <c r="H522" s="7"/>
      <c r="I522" s="7"/>
      <c r="J522" s="7"/>
      <c r="K522" s="7"/>
      <c r="L522" s="7"/>
      <c r="M522" s="7"/>
      <c r="N522" s="7"/>
      <c r="O522" s="7"/>
      <c r="P522" s="7"/>
      <c r="Q522" s="7"/>
      <c r="R522" s="7"/>
    </row>
    <row r="523" spans="5:18" ht="14.25" customHeight="1">
      <c r="E523" s="17"/>
      <c r="F523" s="7"/>
      <c r="G523" s="7"/>
      <c r="H523" s="7"/>
      <c r="I523" s="7"/>
      <c r="J523" s="7"/>
      <c r="K523" s="7"/>
      <c r="L523" s="7"/>
      <c r="M523" s="7"/>
      <c r="N523" s="7"/>
      <c r="O523" s="7"/>
      <c r="P523" s="7"/>
      <c r="Q523" s="7"/>
      <c r="R523" s="7"/>
    </row>
    <row r="524" spans="5:18" ht="14.25" customHeight="1">
      <c r="E524" s="17"/>
      <c r="F524" s="7"/>
      <c r="G524" s="7"/>
      <c r="H524" s="7"/>
      <c r="I524" s="7"/>
      <c r="J524" s="7"/>
      <c r="K524" s="7"/>
      <c r="L524" s="7"/>
      <c r="M524" s="7"/>
      <c r="N524" s="7"/>
      <c r="O524" s="7"/>
      <c r="P524" s="7"/>
      <c r="Q524" s="7"/>
      <c r="R524" s="7"/>
    </row>
    <row r="525" spans="5:18" ht="14.25" customHeight="1">
      <c r="E525" s="17"/>
      <c r="F525" s="7"/>
      <c r="G525" s="7"/>
      <c r="H525" s="7"/>
      <c r="I525" s="7"/>
      <c r="J525" s="7"/>
      <c r="K525" s="7"/>
      <c r="L525" s="7"/>
      <c r="M525" s="7"/>
      <c r="N525" s="7"/>
      <c r="O525" s="7"/>
      <c r="P525" s="7"/>
      <c r="Q525" s="7"/>
      <c r="R525" s="7"/>
    </row>
    <row r="526" spans="5:18" ht="14.25" customHeight="1">
      <c r="E526" s="17"/>
      <c r="F526" s="7"/>
      <c r="G526" s="7"/>
      <c r="H526" s="7"/>
      <c r="I526" s="7"/>
      <c r="J526" s="7"/>
      <c r="K526" s="7"/>
      <c r="L526" s="7"/>
      <c r="M526" s="7"/>
      <c r="N526" s="7"/>
      <c r="O526" s="7"/>
      <c r="P526" s="7"/>
      <c r="Q526" s="7"/>
      <c r="R526" s="7"/>
    </row>
    <row r="527" spans="5:18" ht="14.25" customHeight="1">
      <c r="E527" s="17"/>
      <c r="F527" s="7"/>
      <c r="G527" s="7"/>
      <c r="H527" s="7"/>
      <c r="I527" s="7"/>
      <c r="J527" s="7"/>
      <c r="K527" s="7"/>
      <c r="L527" s="7"/>
      <c r="M527" s="7"/>
      <c r="N527" s="7"/>
      <c r="O527" s="7"/>
      <c r="P527" s="7"/>
      <c r="Q527" s="7"/>
      <c r="R527" s="7"/>
    </row>
    <row r="528" spans="5:18" ht="14.25" customHeight="1">
      <c r="E528" s="17"/>
      <c r="F528" s="7"/>
      <c r="G528" s="7"/>
      <c r="H528" s="7"/>
      <c r="I528" s="7"/>
      <c r="J528" s="7"/>
      <c r="K528" s="7"/>
      <c r="L528" s="7"/>
      <c r="M528" s="7"/>
      <c r="N528" s="7"/>
      <c r="O528" s="7"/>
      <c r="P528" s="7"/>
      <c r="Q528" s="7"/>
      <c r="R528" s="7"/>
    </row>
    <row r="529" spans="5:18" ht="14.25" customHeight="1">
      <c r="E529" s="17"/>
      <c r="F529" s="7"/>
      <c r="G529" s="7"/>
      <c r="H529" s="7"/>
      <c r="I529" s="7"/>
      <c r="J529" s="7"/>
      <c r="K529" s="7"/>
      <c r="L529" s="7"/>
      <c r="M529" s="7"/>
      <c r="N529" s="7"/>
      <c r="O529" s="7"/>
      <c r="P529" s="7"/>
      <c r="Q529" s="7"/>
      <c r="R529" s="7"/>
    </row>
    <row r="530" spans="5:18" ht="14.25" customHeight="1">
      <c r="E530" s="17"/>
      <c r="F530" s="7"/>
      <c r="G530" s="7"/>
      <c r="H530" s="7"/>
      <c r="I530" s="7"/>
      <c r="J530" s="7"/>
      <c r="K530" s="7"/>
      <c r="L530" s="7"/>
      <c r="M530" s="7"/>
      <c r="N530" s="7"/>
      <c r="O530" s="7"/>
      <c r="P530" s="7"/>
      <c r="Q530" s="7"/>
      <c r="R530" s="7"/>
    </row>
    <row r="531" spans="5:18" ht="14.25" customHeight="1">
      <c r="E531" s="17"/>
      <c r="F531" s="7"/>
      <c r="G531" s="7"/>
      <c r="H531" s="7"/>
      <c r="I531" s="7"/>
      <c r="J531" s="7"/>
      <c r="K531" s="7"/>
      <c r="L531" s="7"/>
      <c r="M531" s="7"/>
      <c r="N531" s="7"/>
      <c r="O531" s="7"/>
      <c r="P531" s="7"/>
      <c r="Q531" s="7"/>
      <c r="R531" s="7"/>
    </row>
    <row r="532" spans="5:18" ht="14.25" customHeight="1">
      <c r="E532" s="17"/>
      <c r="F532" s="7"/>
      <c r="G532" s="7"/>
      <c r="H532" s="7"/>
      <c r="I532" s="7"/>
      <c r="J532" s="7"/>
      <c r="K532" s="7"/>
      <c r="L532" s="7"/>
      <c r="M532" s="7"/>
      <c r="N532" s="7"/>
      <c r="O532" s="7"/>
      <c r="P532" s="7"/>
      <c r="Q532" s="7"/>
      <c r="R532" s="7"/>
    </row>
    <row r="533" spans="5:18" ht="14.25" customHeight="1">
      <c r="E533" s="17"/>
      <c r="F533" s="7"/>
      <c r="G533" s="7"/>
      <c r="H533" s="7"/>
      <c r="I533" s="7"/>
      <c r="J533" s="7"/>
      <c r="K533" s="7"/>
      <c r="L533" s="7"/>
      <c r="M533" s="7"/>
      <c r="N533" s="7"/>
      <c r="O533" s="7"/>
      <c r="P533" s="7"/>
      <c r="Q533" s="7"/>
      <c r="R533" s="7"/>
    </row>
    <row r="534" spans="5:18" ht="14.25" customHeight="1">
      <c r="E534" s="17"/>
      <c r="F534" s="7"/>
      <c r="G534" s="7"/>
      <c r="H534" s="7"/>
      <c r="I534" s="7"/>
      <c r="J534" s="7"/>
      <c r="K534" s="7"/>
      <c r="L534" s="7"/>
      <c r="M534" s="7"/>
      <c r="N534" s="7"/>
      <c r="O534" s="7"/>
      <c r="P534" s="7"/>
      <c r="Q534" s="7"/>
      <c r="R534" s="7"/>
    </row>
    <row r="535" spans="5:18" ht="14.25" customHeight="1">
      <c r="E535" s="17"/>
      <c r="F535" s="7"/>
      <c r="G535" s="7"/>
      <c r="H535" s="7"/>
      <c r="I535" s="7"/>
      <c r="J535" s="7"/>
      <c r="K535" s="7"/>
      <c r="L535" s="7"/>
      <c r="M535" s="7"/>
      <c r="N535" s="7"/>
      <c r="O535" s="7"/>
      <c r="P535" s="7"/>
      <c r="Q535" s="7"/>
      <c r="R535" s="7"/>
    </row>
    <row r="536" spans="5:18" ht="14.25" customHeight="1">
      <c r="E536" s="17"/>
      <c r="F536" s="7"/>
      <c r="G536" s="7"/>
      <c r="H536" s="7"/>
      <c r="I536" s="7"/>
      <c r="J536" s="7"/>
      <c r="K536" s="7"/>
      <c r="L536" s="7"/>
      <c r="M536" s="7"/>
      <c r="N536" s="7"/>
      <c r="O536" s="7"/>
      <c r="P536" s="7"/>
      <c r="Q536" s="7"/>
      <c r="R536" s="7"/>
    </row>
    <row r="537" spans="5:18" ht="14.25" customHeight="1">
      <c r="E537" s="17"/>
      <c r="F537" s="7"/>
      <c r="G537" s="7"/>
      <c r="H537" s="7"/>
      <c r="I537" s="7"/>
      <c r="J537" s="7"/>
      <c r="K537" s="7"/>
      <c r="L537" s="7"/>
      <c r="M537" s="7"/>
      <c r="N537" s="7"/>
      <c r="O537" s="7"/>
      <c r="P537" s="7"/>
      <c r="Q537" s="7"/>
      <c r="R537" s="7"/>
    </row>
    <row r="538" spans="5:18" ht="14.25" customHeight="1">
      <c r="E538" s="17"/>
      <c r="F538" s="7"/>
      <c r="G538" s="7"/>
      <c r="H538" s="7"/>
      <c r="I538" s="7"/>
      <c r="J538" s="7"/>
      <c r="K538" s="7"/>
      <c r="L538" s="7"/>
      <c r="M538" s="7"/>
      <c r="N538" s="7"/>
      <c r="O538" s="7"/>
      <c r="P538" s="7"/>
      <c r="Q538" s="7"/>
      <c r="R538" s="7"/>
    </row>
    <row r="539" spans="5:18" ht="14.25" customHeight="1">
      <c r="E539" s="17"/>
      <c r="F539" s="7"/>
      <c r="G539" s="7"/>
      <c r="H539" s="7"/>
      <c r="I539" s="7"/>
      <c r="J539" s="7"/>
      <c r="K539" s="7"/>
      <c r="L539" s="7"/>
      <c r="M539" s="7"/>
      <c r="N539" s="7"/>
      <c r="O539" s="7"/>
      <c r="P539" s="7"/>
      <c r="Q539" s="7"/>
      <c r="R539" s="7"/>
    </row>
    <row r="540" spans="5:18" ht="14.25" customHeight="1">
      <c r="E540" s="17"/>
      <c r="F540" s="7"/>
      <c r="G540" s="7"/>
      <c r="H540" s="7"/>
      <c r="I540" s="7"/>
      <c r="J540" s="7"/>
      <c r="K540" s="7"/>
      <c r="L540" s="7"/>
      <c r="M540" s="7"/>
      <c r="N540" s="7"/>
      <c r="O540" s="7"/>
      <c r="P540" s="7"/>
      <c r="Q540" s="7"/>
      <c r="R540" s="7"/>
    </row>
    <row r="541" spans="5:18" ht="14.25" customHeight="1">
      <c r="E541" s="17"/>
      <c r="F541" s="7"/>
      <c r="G541" s="7"/>
      <c r="H541" s="7"/>
      <c r="I541" s="7"/>
      <c r="J541" s="7"/>
      <c r="K541" s="7"/>
      <c r="L541" s="7"/>
      <c r="M541" s="7"/>
      <c r="N541" s="7"/>
      <c r="O541" s="7"/>
      <c r="P541" s="7"/>
      <c r="Q541" s="7"/>
      <c r="R541" s="7"/>
    </row>
    <row r="542" spans="5:18" ht="14.25" customHeight="1">
      <c r="E542" s="17"/>
      <c r="F542" s="7"/>
      <c r="G542" s="7"/>
      <c r="H542" s="7"/>
      <c r="I542" s="7"/>
      <c r="J542" s="7"/>
      <c r="K542" s="7"/>
      <c r="L542" s="7"/>
      <c r="M542" s="7"/>
      <c r="N542" s="7"/>
      <c r="O542" s="7"/>
      <c r="P542" s="7"/>
      <c r="Q542" s="7"/>
      <c r="R542" s="7"/>
    </row>
    <row r="543" spans="5:18" ht="14.25" customHeight="1">
      <c r="E543" s="17"/>
      <c r="F543" s="7"/>
      <c r="G543" s="7"/>
      <c r="H543" s="7"/>
      <c r="I543" s="7"/>
      <c r="J543" s="7"/>
      <c r="K543" s="7"/>
      <c r="L543" s="7"/>
      <c r="M543" s="7"/>
      <c r="N543" s="7"/>
      <c r="O543" s="7"/>
      <c r="P543" s="7"/>
      <c r="Q543" s="7"/>
      <c r="R543" s="7"/>
    </row>
    <row r="544" spans="5:18" ht="14.25" customHeight="1">
      <c r="E544" s="17"/>
      <c r="F544" s="7"/>
      <c r="G544" s="7"/>
      <c r="H544" s="7"/>
      <c r="I544" s="7"/>
      <c r="J544" s="7"/>
      <c r="K544" s="7"/>
      <c r="L544" s="7"/>
      <c r="M544" s="7"/>
      <c r="N544" s="7"/>
      <c r="O544" s="7"/>
      <c r="P544" s="7"/>
      <c r="Q544" s="7"/>
      <c r="R544" s="7"/>
    </row>
    <row r="545" spans="5:18" ht="14.25" customHeight="1">
      <c r="E545" s="17"/>
      <c r="F545" s="7"/>
      <c r="G545" s="7"/>
      <c r="H545" s="7"/>
      <c r="I545" s="7"/>
      <c r="J545" s="7"/>
      <c r="K545" s="7"/>
      <c r="L545" s="7"/>
      <c r="M545" s="7"/>
      <c r="N545" s="7"/>
      <c r="O545" s="7"/>
      <c r="P545" s="7"/>
      <c r="Q545" s="7"/>
      <c r="R545" s="7"/>
    </row>
    <row r="546" spans="5:18" ht="14.25" customHeight="1">
      <c r="E546" s="17"/>
      <c r="F546" s="7"/>
      <c r="G546" s="7"/>
      <c r="H546" s="7"/>
      <c r="I546" s="7"/>
      <c r="J546" s="7"/>
      <c r="K546" s="7"/>
      <c r="L546" s="7"/>
      <c r="M546" s="7"/>
      <c r="N546" s="7"/>
      <c r="O546" s="7"/>
      <c r="P546" s="7"/>
      <c r="Q546" s="7"/>
      <c r="R546" s="7"/>
    </row>
    <row r="547" spans="5:18" ht="14.25" customHeight="1">
      <c r="E547" s="17"/>
      <c r="F547" s="7"/>
      <c r="G547" s="7"/>
      <c r="H547" s="7"/>
      <c r="I547" s="7"/>
      <c r="J547" s="7"/>
      <c r="K547" s="7"/>
      <c r="L547" s="7"/>
      <c r="M547" s="7"/>
      <c r="N547" s="7"/>
      <c r="O547" s="7"/>
      <c r="P547" s="7"/>
      <c r="Q547" s="7"/>
      <c r="R547" s="7"/>
    </row>
    <row r="548" spans="5:18" ht="14.25" customHeight="1">
      <c r="E548" s="17"/>
      <c r="F548" s="7"/>
      <c r="G548" s="7"/>
      <c r="H548" s="7"/>
      <c r="I548" s="7"/>
      <c r="J548" s="7"/>
      <c r="K548" s="7"/>
      <c r="L548" s="7"/>
      <c r="M548" s="7"/>
      <c r="N548" s="7"/>
      <c r="O548" s="7"/>
      <c r="P548" s="7"/>
      <c r="Q548" s="7"/>
      <c r="R548" s="7"/>
    </row>
    <row r="549" spans="5:18" ht="14.25" customHeight="1">
      <c r="E549" s="17"/>
      <c r="F549" s="7"/>
      <c r="G549" s="7"/>
      <c r="H549" s="7"/>
      <c r="I549" s="7"/>
      <c r="J549" s="7"/>
      <c r="K549" s="7"/>
      <c r="L549" s="7"/>
      <c r="M549" s="7"/>
      <c r="N549" s="7"/>
      <c r="O549" s="7"/>
      <c r="P549" s="7"/>
      <c r="Q549" s="7"/>
      <c r="R549" s="7"/>
    </row>
    <row r="550" spans="5:18" ht="14.25" customHeight="1">
      <c r="E550" s="17"/>
      <c r="F550" s="7"/>
      <c r="G550" s="7"/>
      <c r="H550" s="7"/>
      <c r="I550" s="7"/>
      <c r="J550" s="7"/>
      <c r="K550" s="7"/>
      <c r="L550" s="7"/>
      <c r="M550" s="7"/>
      <c r="N550" s="7"/>
      <c r="O550" s="7"/>
      <c r="P550" s="7"/>
      <c r="Q550" s="7"/>
      <c r="R550" s="7"/>
    </row>
    <row r="551" spans="5:18" ht="14.25" customHeight="1">
      <c r="E551" s="17"/>
      <c r="F551" s="7"/>
      <c r="G551" s="7"/>
      <c r="H551" s="7"/>
      <c r="I551" s="7"/>
      <c r="J551" s="7"/>
      <c r="K551" s="7"/>
      <c r="L551" s="7"/>
      <c r="M551" s="7"/>
      <c r="N551" s="7"/>
      <c r="O551" s="7"/>
      <c r="P551" s="7"/>
      <c r="Q551" s="7"/>
      <c r="R551" s="7"/>
    </row>
    <row r="552" spans="5:18" ht="14.25" customHeight="1">
      <c r="E552" s="17"/>
      <c r="F552" s="7"/>
      <c r="G552" s="7"/>
      <c r="H552" s="7"/>
      <c r="I552" s="7"/>
      <c r="J552" s="7"/>
      <c r="K552" s="7"/>
      <c r="L552" s="7"/>
      <c r="M552" s="7"/>
      <c r="N552" s="7"/>
      <c r="O552" s="7"/>
      <c r="P552" s="7"/>
      <c r="Q552" s="7"/>
      <c r="R552" s="7"/>
    </row>
    <row r="553" spans="5:18" ht="14.25" customHeight="1">
      <c r="E553" s="17"/>
      <c r="F553" s="7"/>
      <c r="G553" s="7"/>
      <c r="H553" s="7"/>
      <c r="I553" s="7"/>
      <c r="J553" s="7"/>
      <c r="K553" s="7"/>
      <c r="L553" s="7"/>
      <c r="M553" s="7"/>
      <c r="N553" s="7"/>
      <c r="O553" s="7"/>
      <c r="P553" s="7"/>
      <c r="Q553" s="7"/>
      <c r="R553" s="7"/>
    </row>
    <row r="554" spans="5:18" ht="14.25" customHeight="1">
      <c r="E554" s="17"/>
      <c r="F554" s="7"/>
      <c r="G554" s="7"/>
      <c r="H554" s="7"/>
      <c r="I554" s="7"/>
      <c r="J554" s="7"/>
      <c r="K554" s="7"/>
      <c r="L554" s="7"/>
      <c r="M554" s="7"/>
      <c r="N554" s="7"/>
      <c r="O554" s="7"/>
      <c r="P554" s="7"/>
      <c r="Q554" s="7"/>
      <c r="R554" s="7"/>
    </row>
    <row r="555" spans="5:18" ht="14.25" customHeight="1">
      <c r="E555" s="17"/>
      <c r="F555" s="7"/>
      <c r="G555" s="7"/>
      <c r="H555" s="7"/>
      <c r="I555" s="7"/>
      <c r="J555" s="7"/>
      <c r="K555" s="7"/>
      <c r="L555" s="7"/>
      <c r="M555" s="7"/>
      <c r="N555" s="7"/>
      <c r="O555" s="7"/>
      <c r="P555" s="7"/>
      <c r="Q555" s="7"/>
      <c r="R555" s="7"/>
    </row>
    <row r="556" spans="5:18" ht="14.25" customHeight="1">
      <c r="E556" s="17"/>
      <c r="F556" s="7"/>
      <c r="G556" s="7"/>
      <c r="H556" s="7"/>
      <c r="I556" s="7"/>
      <c r="J556" s="7"/>
      <c r="K556" s="7"/>
      <c r="L556" s="7"/>
      <c r="M556" s="7"/>
      <c r="N556" s="7"/>
      <c r="O556" s="7"/>
      <c r="P556" s="7"/>
      <c r="Q556" s="7"/>
      <c r="R556" s="7"/>
    </row>
    <row r="557" spans="5:18" ht="14.25" customHeight="1">
      <c r="E557" s="17"/>
      <c r="F557" s="7"/>
      <c r="G557" s="7"/>
      <c r="H557" s="7"/>
      <c r="I557" s="7"/>
      <c r="J557" s="7"/>
      <c r="K557" s="7"/>
      <c r="L557" s="7"/>
      <c r="M557" s="7"/>
      <c r="N557" s="7"/>
      <c r="O557" s="7"/>
      <c r="P557" s="7"/>
      <c r="Q557" s="7"/>
      <c r="R557" s="7"/>
    </row>
    <row r="558" spans="5:18" ht="14.25" customHeight="1">
      <c r="E558" s="17"/>
      <c r="F558" s="7"/>
      <c r="G558" s="7"/>
      <c r="H558" s="7"/>
      <c r="I558" s="7"/>
      <c r="J558" s="7"/>
      <c r="K558" s="7"/>
      <c r="L558" s="7"/>
      <c r="M558" s="7"/>
      <c r="N558" s="7"/>
      <c r="O558" s="7"/>
      <c r="P558" s="7"/>
      <c r="Q558" s="7"/>
      <c r="R558" s="7"/>
    </row>
    <row r="559" spans="5:18" ht="14.25" customHeight="1">
      <c r="E559" s="17"/>
      <c r="F559" s="7"/>
      <c r="G559" s="7"/>
      <c r="H559" s="7"/>
      <c r="I559" s="7"/>
      <c r="J559" s="7"/>
      <c r="K559" s="7"/>
      <c r="L559" s="7"/>
      <c r="M559" s="7"/>
      <c r="N559" s="7"/>
      <c r="O559" s="7"/>
      <c r="P559" s="7"/>
      <c r="Q559" s="7"/>
      <c r="R559" s="7"/>
    </row>
    <row r="560" spans="5:18" ht="14.25" customHeight="1">
      <c r="E560" s="17"/>
      <c r="F560" s="7"/>
      <c r="G560" s="7"/>
      <c r="H560" s="7"/>
      <c r="I560" s="7"/>
      <c r="J560" s="7"/>
      <c r="K560" s="7"/>
      <c r="L560" s="7"/>
      <c r="M560" s="7"/>
      <c r="N560" s="7"/>
      <c r="O560" s="7"/>
      <c r="P560" s="7"/>
      <c r="Q560" s="7"/>
      <c r="R560" s="7"/>
    </row>
    <row r="561" spans="5:18" ht="14.25" customHeight="1">
      <c r="E561" s="17"/>
      <c r="F561" s="7"/>
      <c r="G561" s="7"/>
      <c r="H561" s="7"/>
      <c r="I561" s="7"/>
      <c r="J561" s="7"/>
      <c r="K561" s="7"/>
      <c r="L561" s="7"/>
      <c r="M561" s="7"/>
      <c r="N561" s="7"/>
      <c r="O561" s="7"/>
      <c r="P561" s="7"/>
      <c r="Q561" s="7"/>
      <c r="R561" s="7"/>
    </row>
    <row r="562" spans="5:18" ht="14.25" customHeight="1">
      <c r="E562" s="17"/>
      <c r="F562" s="7"/>
      <c r="G562" s="7"/>
      <c r="H562" s="7"/>
      <c r="I562" s="7"/>
      <c r="J562" s="7"/>
      <c r="K562" s="7"/>
      <c r="L562" s="7"/>
      <c r="M562" s="7"/>
      <c r="N562" s="7"/>
      <c r="O562" s="7"/>
      <c r="P562" s="7"/>
      <c r="Q562" s="7"/>
      <c r="R562" s="7"/>
    </row>
    <row r="563" spans="5:18" ht="14.25" customHeight="1">
      <c r="E563" s="17"/>
      <c r="F563" s="7"/>
      <c r="G563" s="7"/>
      <c r="H563" s="7"/>
      <c r="I563" s="7"/>
      <c r="J563" s="7"/>
      <c r="K563" s="7"/>
      <c r="L563" s="7"/>
      <c r="M563" s="7"/>
      <c r="N563" s="7"/>
      <c r="O563" s="7"/>
      <c r="P563" s="7"/>
      <c r="Q563" s="7"/>
      <c r="R563" s="7"/>
    </row>
    <row r="564" spans="5:18" ht="14.25" customHeight="1">
      <c r="E564" s="17"/>
      <c r="F564" s="7"/>
      <c r="G564" s="7"/>
      <c r="H564" s="7"/>
      <c r="I564" s="7"/>
      <c r="J564" s="7"/>
      <c r="K564" s="7"/>
      <c r="L564" s="7"/>
      <c r="M564" s="7"/>
      <c r="N564" s="7"/>
      <c r="O564" s="7"/>
      <c r="P564" s="7"/>
      <c r="Q564" s="7"/>
      <c r="R564" s="7"/>
    </row>
    <row r="565" spans="5:18" ht="14.25" customHeight="1">
      <c r="E565" s="17"/>
      <c r="F565" s="7"/>
      <c r="G565" s="7"/>
      <c r="H565" s="7"/>
      <c r="I565" s="7"/>
      <c r="J565" s="7"/>
      <c r="K565" s="7"/>
      <c r="L565" s="7"/>
      <c r="M565" s="7"/>
      <c r="N565" s="7"/>
      <c r="O565" s="7"/>
      <c r="P565" s="7"/>
      <c r="Q565" s="7"/>
      <c r="R565" s="7"/>
    </row>
    <row r="566" spans="5:18" ht="14.25" customHeight="1">
      <c r="E566" s="17"/>
      <c r="F566" s="7"/>
      <c r="G566" s="7"/>
      <c r="H566" s="7"/>
      <c r="I566" s="7"/>
      <c r="J566" s="7"/>
      <c r="K566" s="7"/>
      <c r="L566" s="7"/>
      <c r="M566" s="7"/>
      <c r="N566" s="7"/>
      <c r="O566" s="7"/>
      <c r="P566" s="7"/>
      <c r="Q566" s="7"/>
      <c r="R566" s="7"/>
    </row>
    <row r="567" spans="5:18" ht="14.25" customHeight="1">
      <c r="E567" s="17"/>
      <c r="F567" s="7"/>
      <c r="G567" s="7"/>
      <c r="H567" s="7"/>
      <c r="I567" s="7"/>
      <c r="J567" s="7"/>
      <c r="K567" s="7"/>
      <c r="L567" s="7"/>
      <c r="M567" s="7"/>
      <c r="N567" s="7"/>
      <c r="O567" s="7"/>
      <c r="P567" s="7"/>
      <c r="Q567" s="7"/>
      <c r="R567" s="7"/>
    </row>
    <row r="568" spans="5:18" ht="14.25" customHeight="1">
      <c r="E568" s="17"/>
      <c r="F568" s="7"/>
      <c r="G568" s="7"/>
      <c r="H568" s="7"/>
      <c r="I568" s="7"/>
      <c r="J568" s="7"/>
      <c r="K568" s="7"/>
      <c r="L568" s="7"/>
      <c r="M568" s="7"/>
      <c r="N568" s="7"/>
      <c r="O568" s="7"/>
      <c r="P568" s="7"/>
      <c r="Q568" s="7"/>
      <c r="R568" s="7"/>
    </row>
    <row r="569" spans="5:18" ht="14.25" customHeight="1">
      <c r="E569" s="17"/>
      <c r="F569" s="7"/>
      <c r="G569" s="7"/>
      <c r="H569" s="7"/>
      <c r="I569" s="7"/>
      <c r="J569" s="7"/>
      <c r="K569" s="7"/>
      <c r="L569" s="7"/>
      <c r="M569" s="7"/>
      <c r="N569" s="7"/>
      <c r="O569" s="7"/>
      <c r="P569" s="7"/>
      <c r="Q569" s="7"/>
      <c r="R569" s="7"/>
    </row>
    <row r="570" spans="5:18" ht="14.25" customHeight="1">
      <c r="E570" s="17"/>
      <c r="F570" s="7"/>
      <c r="G570" s="7"/>
      <c r="H570" s="7"/>
      <c r="I570" s="7"/>
      <c r="J570" s="7"/>
      <c r="K570" s="7"/>
      <c r="L570" s="7"/>
      <c r="M570" s="7"/>
      <c r="N570" s="7"/>
      <c r="O570" s="7"/>
      <c r="P570" s="7"/>
      <c r="Q570" s="7"/>
      <c r="R570" s="7"/>
    </row>
    <row r="571" spans="5:18" ht="14.25" customHeight="1">
      <c r="E571" s="17"/>
      <c r="F571" s="7"/>
      <c r="G571" s="7"/>
      <c r="H571" s="7"/>
      <c r="I571" s="7"/>
      <c r="J571" s="7"/>
      <c r="K571" s="7"/>
      <c r="L571" s="7"/>
      <c r="M571" s="7"/>
      <c r="N571" s="7"/>
      <c r="O571" s="7"/>
      <c r="P571" s="7"/>
      <c r="Q571" s="7"/>
      <c r="R571" s="7"/>
    </row>
    <row r="572" spans="5:18" ht="14.25" customHeight="1">
      <c r="E572" s="17"/>
      <c r="F572" s="7"/>
      <c r="G572" s="7"/>
      <c r="H572" s="7"/>
      <c r="I572" s="7"/>
      <c r="J572" s="7"/>
      <c r="K572" s="7"/>
      <c r="L572" s="7"/>
      <c r="M572" s="7"/>
      <c r="N572" s="7"/>
      <c r="O572" s="7"/>
      <c r="P572" s="7"/>
      <c r="Q572" s="7"/>
      <c r="R572" s="7"/>
    </row>
    <row r="573" spans="5:18" ht="14.25" customHeight="1">
      <c r="E573" s="17"/>
      <c r="F573" s="7"/>
      <c r="G573" s="7"/>
      <c r="H573" s="7"/>
      <c r="I573" s="7"/>
      <c r="J573" s="7"/>
      <c r="K573" s="7"/>
      <c r="L573" s="7"/>
      <c r="M573" s="7"/>
      <c r="N573" s="7"/>
      <c r="O573" s="7"/>
      <c r="P573" s="7"/>
      <c r="Q573" s="7"/>
      <c r="R573" s="7"/>
    </row>
    <row r="574" spans="5:18" ht="14.25" customHeight="1">
      <c r="E574" s="17"/>
      <c r="F574" s="7"/>
      <c r="G574" s="7"/>
      <c r="H574" s="7"/>
      <c r="I574" s="7"/>
      <c r="J574" s="7"/>
      <c r="K574" s="7"/>
      <c r="L574" s="7"/>
      <c r="M574" s="7"/>
      <c r="N574" s="7"/>
      <c r="O574" s="7"/>
      <c r="P574" s="7"/>
      <c r="Q574" s="7"/>
      <c r="R574" s="7"/>
    </row>
    <row r="575" spans="5:18" ht="14.25" customHeight="1">
      <c r="E575" s="17"/>
      <c r="F575" s="7"/>
      <c r="G575" s="7"/>
      <c r="H575" s="7"/>
      <c r="I575" s="7"/>
      <c r="J575" s="7"/>
      <c r="K575" s="7"/>
      <c r="L575" s="7"/>
      <c r="M575" s="7"/>
      <c r="N575" s="7"/>
      <c r="O575" s="7"/>
      <c r="P575" s="7"/>
      <c r="Q575" s="7"/>
      <c r="R575" s="7"/>
    </row>
    <row r="576" spans="5:18" ht="14.25" customHeight="1">
      <c r="E576" s="17"/>
      <c r="F576" s="7"/>
      <c r="G576" s="7"/>
      <c r="H576" s="7"/>
      <c r="I576" s="7"/>
      <c r="J576" s="7"/>
      <c r="K576" s="7"/>
      <c r="L576" s="7"/>
      <c r="M576" s="7"/>
      <c r="N576" s="7"/>
      <c r="O576" s="7"/>
      <c r="P576" s="7"/>
      <c r="Q576" s="7"/>
      <c r="R576" s="7"/>
    </row>
    <row r="577" spans="5:18" ht="14.25" customHeight="1">
      <c r="E577" s="17"/>
      <c r="F577" s="7"/>
      <c r="G577" s="7"/>
      <c r="H577" s="7"/>
      <c r="I577" s="7"/>
      <c r="J577" s="7"/>
      <c r="K577" s="7"/>
      <c r="L577" s="7"/>
      <c r="M577" s="7"/>
      <c r="N577" s="7"/>
      <c r="O577" s="7"/>
      <c r="P577" s="7"/>
      <c r="Q577" s="7"/>
      <c r="R577" s="7"/>
    </row>
    <row r="578" spans="5:18" ht="14.25" customHeight="1">
      <c r="E578" s="17"/>
      <c r="F578" s="7"/>
      <c r="G578" s="7"/>
      <c r="H578" s="7"/>
      <c r="I578" s="7"/>
      <c r="J578" s="7"/>
      <c r="K578" s="7"/>
      <c r="L578" s="7"/>
      <c r="M578" s="7"/>
      <c r="N578" s="7"/>
      <c r="O578" s="7"/>
      <c r="P578" s="7"/>
      <c r="Q578" s="7"/>
      <c r="R578" s="7"/>
    </row>
    <row r="579" spans="5:18" ht="14.25" customHeight="1">
      <c r="E579" s="17"/>
      <c r="F579" s="7"/>
      <c r="G579" s="7"/>
      <c r="H579" s="7"/>
      <c r="I579" s="7"/>
      <c r="J579" s="7"/>
      <c r="K579" s="7"/>
      <c r="L579" s="7"/>
      <c r="M579" s="7"/>
      <c r="N579" s="7"/>
      <c r="O579" s="7"/>
      <c r="P579" s="7"/>
      <c r="Q579" s="7"/>
      <c r="R579" s="7"/>
    </row>
    <row r="580" spans="5:18" ht="14.25" customHeight="1">
      <c r="E580" s="17"/>
      <c r="F580" s="7"/>
      <c r="G580" s="7"/>
      <c r="H580" s="7"/>
      <c r="I580" s="7"/>
      <c r="J580" s="7"/>
      <c r="K580" s="7"/>
      <c r="L580" s="7"/>
      <c r="M580" s="7"/>
      <c r="N580" s="7"/>
      <c r="O580" s="7"/>
      <c r="P580" s="7"/>
      <c r="Q580" s="7"/>
      <c r="R580" s="7"/>
    </row>
    <row r="581" spans="5:18" ht="14.25" customHeight="1">
      <c r="E581" s="17"/>
      <c r="F581" s="7"/>
      <c r="G581" s="7"/>
      <c r="H581" s="7"/>
      <c r="I581" s="7"/>
      <c r="J581" s="7"/>
      <c r="K581" s="7"/>
      <c r="L581" s="7"/>
      <c r="M581" s="7"/>
      <c r="N581" s="7"/>
      <c r="O581" s="7"/>
      <c r="P581" s="7"/>
      <c r="Q581" s="7"/>
      <c r="R581" s="7"/>
    </row>
    <row r="582" spans="5:18" ht="14.25" customHeight="1">
      <c r="E582" s="17"/>
      <c r="F582" s="7"/>
      <c r="G582" s="7"/>
      <c r="H582" s="7"/>
      <c r="I582" s="7"/>
      <c r="J582" s="7"/>
      <c r="K582" s="7"/>
      <c r="L582" s="7"/>
      <c r="M582" s="7"/>
      <c r="N582" s="7"/>
      <c r="O582" s="7"/>
      <c r="P582" s="7"/>
      <c r="Q582" s="7"/>
      <c r="R582" s="7"/>
    </row>
    <row r="583" spans="5:18" ht="14.25" customHeight="1">
      <c r="E583" s="17"/>
      <c r="F583" s="7"/>
      <c r="G583" s="7"/>
      <c r="H583" s="7"/>
      <c r="I583" s="7"/>
      <c r="J583" s="7"/>
      <c r="K583" s="7"/>
      <c r="L583" s="7"/>
      <c r="M583" s="7"/>
      <c r="N583" s="7"/>
      <c r="O583" s="7"/>
      <c r="P583" s="7"/>
      <c r="Q583" s="7"/>
      <c r="R583" s="7"/>
    </row>
    <row r="584" spans="5:18" ht="14.25" customHeight="1">
      <c r="E584" s="17"/>
      <c r="F584" s="7"/>
      <c r="G584" s="7"/>
      <c r="H584" s="7"/>
      <c r="I584" s="7"/>
      <c r="J584" s="7"/>
      <c r="K584" s="7"/>
      <c r="L584" s="7"/>
      <c r="M584" s="7"/>
      <c r="N584" s="7"/>
      <c r="O584" s="7"/>
      <c r="P584" s="7"/>
      <c r="Q584" s="7"/>
      <c r="R584" s="7"/>
    </row>
    <row r="585" spans="5:18" ht="14.25" customHeight="1">
      <c r="E585" s="17"/>
      <c r="F585" s="7"/>
      <c r="G585" s="7"/>
      <c r="H585" s="7"/>
      <c r="I585" s="7"/>
      <c r="J585" s="7"/>
      <c r="K585" s="7"/>
      <c r="L585" s="7"/>
      <c r="M585" s="7"/>
      <c r="N585" s="7"/>
      <c r="O585" s="7"/>
      <c r="P585" s="7"/>
      <c r="Q585" s="7"/>
      <c r="R585" s="7"/>
    </row>
    <row r="586" spans="5:18" ht="14.25" customHeight="1">
      <c r="E586" s="17"/>
      <c r="F586" s="7"/>
      <c r="G586" s="7"/>
      <c r="H586" s="7"/>
      <c r="I586" s="7"/>
      <c r="J586" s="7"/>
      <c r="K586" s="7"/>
      <c r="L586" s="7"/>
      <c r="M586" s="7"/>
      <c r="N586" s="7"/>
      <c r="O586" s="7"/>
      <c r="P586" s="7"/>
      <c r="Q586" s="7"/>
      <c r="R586" s="7"/>
    </row>
    <row r="587" spans="5:18" ht="14.25" customHeight="1">
      <c r="E587" s="17"/>
      <c r="F587" s="7"/>
      <c r="G587" s="7"/>
      <c r="H587" s="7"/>
      <c r="I587" s="7"/>
      <c r="J587" s="7"/>
      <c r="K587" s="7"/>
      <c r="L587" s="7"/>
      <c r="M587" s="7"/>
      <c r="N587" s="7"/>
      <c r="O587" s="7"/>
      <c r="P587" s="7"/>
      <c r="Q587" s="7"/>
      <c r="R587" s="7"/>
    </row>
    <row r="588" spans="5:18" ht="14.25" customHeight="1">
      <c r="E588" s="17"/>
      <c r="F588" s="7"/>
      <c r="G588" s="7"/>
      <c r="H588" s="7"/>
      <c r="I588" s="7"/>
      <c r="J588" s="7"/>
      <c r="K588" s="7"/>
      <c r="L588" s="7"/>
      <c r="M588" s="7"/>
      <c r="N588" s="7"/>
      <c r="O588" s="7"/>
      <c r="P588" s="7"/>
      <c r="Q588" s="7"/>
      <c r="R588" s="7"/>
    </row>
    <row r="589" spans="5:18" ht="14.25" customHeight="1">
      <c r="E589" s="17"/>
      <c r="F589" s="7"/>
      <c r="G589" s="7"/>
      <c r="H589" s="7"/>
      <c r="I589" s="7"/>
      <c r="J589" s="7"/>
      <c r="K589" s="7"/>
      <c r="L589" s="7"/>
      <c r="M589" s="7"/>
      <c r="N589" s="7"/>
      <c r="O589" s="7"/>
      <c r="P589" s="7"/>
      <c r="Q589" s="7"/>
      <c r="R589" s="7"/>
    </row>
    <row r="590" spans="5:18" ht="14.25" customHeight="1">
      <c r="E590" s="17"/>
      <c r="F590" s="7"/>
      <c r="G590" s="7"/>
      <c r="H590" s="7"/>
      <c r="I590" s="7"/>
      <c r="J590" s="7"/>
      <c r="K590" s="7"/>
      <c r="L590" s="7"/>
      <c r="M590" s="7"/>
      <c r="N590" s="7"/>
      <c r="O590" s="7"/>
      <c r="P590" s="7"/>
      <c r="Q590" s="7"/>
      <c r="R590" s="7"/>
    </row>
    <row r="591" spans="5:18" ht="14.25" customHeight="1">
      <c r="E591" s="17"/>
      <c r="F591" s="7"/>
      <c r="G591" s="7"/>
      <c r="H591" s="7"/>
      <c r="I591" s="7"/>
      <c r="J591" s="7"/>
      <c r="K591" s="7"/>
      <c r="L591" s="7"/>
      <c r="M591" s="7"/>
      <c r="N591" s="7"/>
      <c r="O591" s="7"/>
      <c r="P591" s="7"/>
      <c r="Q591" s="7"/>
      <c r="R591" s="7"/>
    </row>
    <row r="592" spans="5:18" ht="14.25" customHeight="1">
      <c r="E592" s="17"/>
      <c r="F592" s="7"/>
      <c r="G592" s="7"/>
      <c r="H592" s="7"/>
      <c r="I592" s="7"/>
      <c r="J592" s="7"/>
      <c r="K592" s="7"/>
      <c r="L592" s="7"/>
      <c r="M592" s="7"/>
      <c r="N592" s="7"/>
      <c r="O592" s="7"/>
      <c r="P592" s="7"/>
      <c r="Q592" s="7"/>
      <c r="R592" s="7"/>
    </row>
    <row r="593" spans="5:18" ht="14.25" customHeight="1">
      <c r="E593" s="17"/>
      <c r="F593" s="7"/>
      <c r="G593" s="7"/>
      <c r="H593" s="7"/>
      <c r="I593" s="7"/>
      <c r="J593" s="7"/>
      <c r="K593" s="7"/>
      <c r="L593" s="7"/>
      <c r="M593" s="7"/>
      <c r="N593" s="7"/>
      <c r="O593" s="7"/>
      <c r="P593" s="7"/>
      <c r="Q593" s="7"/>
      <c r="R593" s="7"/>
    </row>
    <row r="594" spans="5:18" ht="14.25" customHeight="1">
      <c r="E594" s="17"/>
      <c r="F594" s="7"/>
      <c r="G594" s="7"/>
      <c r="H594" s="7"/>
      <c r="I594" s="7"/>
      <c r="J594" s="7"/>
      <c r="K594" s="7"/>
      <c r="L594" s="7"/>
      <c r="M594" s="7"/>
      <c r="N594" s="7"/>
      <c r="O594" s="7"/>
      <c r="P594" s="7"/>
      <c r="Q594" s="7"/>
      <c r="R594" s="7"/>
    </row>
    <row r="595" spans="5:18" ht="14.25" customHeight="1">
      <c r="E595" s="17"/>
      <c r="F595" s="7"/>
      <c r="G595" s="7"/>
      <c r="H595" s="7"/>
      <c r="I595" s="7"/>
      <c r="J595" s="7"/>
      <c r="K595" s="7"/>
      <c r="L595" s="7"/>
      <c r="M595" s="7"/>
      <c r="N595" s="7"/>
      <c r="O595" s="7"/>
      <c r="P595" s="7"/>
      <c r="Q595" s="7"/>
      <c r="R595" s="7"/>
    </row>
    <row r="596" spans="5:18" ht="14.25" customHeight="1">
      <c r="E596" s="17"/>
      <c r="F596" s="7"/>
      <c r="G596" s="7"/>
      <c r="H596" s="7"/>
      <c r="I596" s="7"/>
      <c r="J596" s="7"/>
      <c r="K596" s="7"/>
      <c r="L596" s="7"/>
      <c r="M596" s="7"/>
      <c r="N596" s="7"/>
      <c r="O596" s="7"/>
      <c r="P596" s="7"/>
      <c r="Q596" s="7"/>
      <c r="R596" s="7"/>
    </row>
    <row r="597" spans="5:18" ht="14.25" customHeight="1">
      <c r="E597" s="17"/>
      <c r="F597" s="7"/>
      <c r="G597" s="7"/>
      <c r="H597" s="7"/>
      <c r="I597" s="7"/>
      <c r="J597" s="7"/>
      <c r="K597" s="7"/>
      <c r="L597" s="7"/>
      <c r="M597" s="7"/>
      <c r="N597" s="7"/>
      <c r="O597" s="7"/>
      <c r="P597" s="7"/>
      <c r="Q597" s="7"/>
      <c r="R597" s="7"/>
    </row>
    <row r="598" spans="5:18" ht="14.25" customHeight="1">
      <c r="E598" s="17"/>
      <c r="F598" s="7"/>
      <c r="G598" s="7"/>
      <c r="H598" s="7"/>
      <c r="I598" s="7"/>
      <c r="J598" s="7"/>
      <c r="K598" s="7"/>
      <c r="L598" s="7"/>
      <c r="M598" s="7"/>
      <c r="N598" s="7"/>
      <c r="O598" s="7"/>
      <c r="P598" s="7"/>
      <c r="Q598" s="7"/>
      <c r="R598" s="7"/>
    </row>
    <row r="599" spans="5:18" ht="14.25" customHeight="1">
      <c r="E599" s="17"/>
      <c r="F599" s="7"/>
      <c r="G599" s="7"/>
      <c r="H599" s="7"/>
      <c r="I599" s="7"/>
      <c r="J599" s="7"/>
      <c r="K599" s="7"/>
      <c r="L599" s="7"/>
      <c r="M599" s="7"/>
      <c r="N599" s="7"/>
      <c r="O599" s="7"/>
      <c r="P599" s="7"/>
      <c r="Q599" s="7"/>
      <c r="R599" s="7"/>
    </row>
    <row r="600" spans="5:18" ht="14.25" customHeight="1">
      <c r="E600" s="17"/>
      <c r="F600" s="7"/>
      <c r="G600" s="7"/>
      <c r="H600" s="7"/>
      <c r="I600" s="7"/>
      <c r="J600" s="7"/>
      <c r="K600" s="7"/>
      <c r="L600" s="7"/>
      <c r="M600" s="7"/>
      <c r="N600" s="7"/>
      <c r="O600" s="7"/>
      <c r="P600" s="7"/>
      <c r="Q600" s="7"/>
      <c r="R600" s="7"/>
    </row>
    <row r="601" spans="5:18" ht="14.25" customHeight="1">
      <c r="E601" s="17"/>
      <c r="F601" s="7"/>
      <c r="G601" s="7"/>
      <c r="H601" s="7"/>
      <c r="I601" s="7"/>
      <c r="J601" s="7"/>
      <c r="K601" s="7"/>
      <c r="L601" s="7"/>
      <c r="M601" s="7"/>
      <c r="N601" s="7"/>
      <c r="O601" s="7"/>
      <c r="P601" s="7"/>
      <c r="Q601" s="7"/>
      <c r="R601" s="7"/>
    </row>
    <row r="602" spans="5:18" ht="14.25" customHeight="1">
      <c r="E602" s="17"/>
      <c r="F602" s="7"/>
      <c r="G602" s="7"/>
      <c r="H602" s="7"/>
      <c r="I602" s="7"/>
      <c r="J602" s="7"/>
      <c r="K602" s="7"/>
      <c r="L602" s="7"/>
      <c r="M602" s="7"/>
      <c r="N602" s="7"/>
      <c r="O602" s="7"/>
      <c r="P602" s="7"/>
      <c r="Q602" s="7"/>
      <c r="R602" s="7"/>
    </row>
    <row r="603" spans="5:18" ht="14.25" customHeight="1">
      <c r="E603" s="17"/>
      <c r="F603" s="7"/>
      <c r="G603" s="7"/>
      <c r="H603" s="7"/>
      <c r="I603" s="7"/>
      <c r="J603" s="7"/>
      <c r="K603" s="7"/>
      <c r="L603" s="7"/>
      <c r="M603" s="7"/>
      <c r="N603" s="7"/>
      <c r="O603" s="7"/>
      <c r="P603" s="7"/>
      <c r="Q603" s="7"/>
      <c r="R603" s="7"/>
    </row>
    <row r="604" spans="5:18" ht="14.25" customHeight="1">
      <c r="E604" s="17"/>
      <c r="F604" s="7"/>
      <c r="G604" s="7"/>
      <c r="H604" s="7"/>
      <c r="I604" s="7"/>
      <c r="J604" s="7"/>
      <c r="K604" s="7"/>
      <c r="L604" s="7"/>
      <c r="M604" s="7"/>
      <c r="N604" s="7"/>
      <c r="O604" s="7"/>
      <c r="P604" s="7"/>
      <c r="Q604" s="7"/>
      <c r="R604" s="7"/>
    </row>
    <row r="605" spans="5:18" ht="14.25" customHeight="1">
      <c r="E605" s="17"/>
      <c r="F605" s="7"/>
      <c r="G605" s="7"/>
      <c r="H605" s="7"/>
      <c r="I605" s="7"/>
      <c r="J605" s="7"/>
      <c r="K605" s="7"/>
      <c r="L605" s="7"/>
      <c r="M605" s="7"/>
      <c r="N605" s="7"/>
      <c r="O605" s="7"/>
      <c r="P605" s="7"/>
      <c r="Q605" s="7"/>
      <c r="R605" s="7"/>
    </row>
    <row r="606" spans="5:18" ht="14.25" customHeight="1">
      <c r="E606" s="17"/>
      <c r="F606" s="7"/>
      <c r="G606" s="7"/>
      <c r="H606" s="7"/>
      <c r="I606" s="7"/>
      <c r="J606" s="7"/>
      <c r="K606" s="7"/>
      <c r="L606" s="7"/>
      <c r="M606" s="7"/>
      <c r="N606" s="7"/>
      <c r="O606" s="7"/>
      <c r="P606" s="7"/>
      <c r="Q606" s="7"/>
      <c r="R606" s="7"/>
    </row>
    <row r="607" spans="5:18" ht="14.25" customHeight="1">
      <c r="E607" s="17"/>
      <c r="F607" s="7"/>
      <c r="G607" s="7"/>
      <c r="H607" s="7"/>
      <c r="I607" s="7"/>
      <c r="J607" s="7"/>
      <c r="K607" s="7"/>
      <c r="L607" s="7"/>
      <c r="M607" s="7"/>
      <c r="N607" s="7"/>
      <c r="O607" s="7"/>
      <c r="P607" s="7"/>
      <c r="Q607" s="7"/>
      <c r="R607" s="7"/>
    </row>
    <row r="608" spans="5:18" ht="14.25" customHeight="1">
      <c r="E608" s="17"/>
      <c r="F608" s="7"/>
      <c r="G608" s="7"/>
      <c r="H608" s="7"/>
      <c r="I608" s="7"/>
      <c r="J608" s="7"/>
      <c r="K608" s="7"/>
      <c r="L608" s="7"/>
      <c r="M608" s="7"/>
      <c r="N608" s="7"/>
      <c r="O608" s="7"/>
      <c r="P608" s="7"/>
      <c r="Q608" s="7"/>
      <c r="R608" s="7"/>
    </row>
    <row r="609" spans="5:18" ht="14.25" customHeight="1">
      <c r="E609" s="17"/>
      <c r="F609" s="7"/>
      <c r="G609" s="7"/>
      <c r="H609" s="7"/>
      <c r="I609" s="7"/>
      <c r="J609" s="7"/>
      <c r="K609" s="7"/>
      <c r="L609" s="7"/>
      <c r="M609" s="7"/>
      <c r="N609" s="7"/>
      <c r="O609" s="7"/>
      <c r="P609" s="7"/>
      <c r="Q609" s="7"/>
      <c r="R609" s="7"/>
    </row>
    <row r="610" spans="5:18" ht="14.25" customHeight="1">
      <c r="E610" s="17"/>
      <c r="F610" s="7"/>
      <c r="G610" s="7"/>
      <c r="H610" s="7"/>
      <c r="I610" s="7"/>
      <c r="J610" s="7"/>
      <c r="K610" s="7"/>
      <c r="L610" s="7"/>
      <c r="M610" s="7"/>
      <c r="N610" s="7"/>
      <c r="O610" s="7"/>
      <c r="P610" s="7"/>
      <c r="Q610" s="7"/>
      <c r="R610" s="7"/>
    </row>
    <row r="611" spans="5:18" ht="14.25" customHeight="1">
      <c r="E611" s="17"/>
      <c r="F611" s="7"/>
      <c r="G611" s="7"/>
      <c r="H611" s="7"/>
      <c r="I611" s="7"/>
      <c r="J611" s="7"/>
      <c r="K611" s="7"/>
      <c r="L611" s="7"/>
      <c r="M611" s="7"/>
      <c r="N611" s="7"/>
      <c r="O611" s="7"/>
      <c r="P611" s="7"/>
      <c r="Q611" s="7"/>
      <c r="R611" s="7"/>
    </row>
    <row r="612" spans="5:18" ht="14.25" customHeight="1">
      <c r="E612" s="17"/>
      <c r="F612" s="7"/>
      <c r="G612" s="7"/>
      <c r="H612" s="7"/>
      <c r="I612" s="7"/>
      <c r="J612" s="7"/>
      <c r="K612" s="7"/>
      <c r="L612" s="7"/>
      <c r="M612" s="7"/>
      <c r="N612" s="7"/>
      <c r="O612" s="7"/>
      <c r="P612" s="7"/>
      <c r="Q612" s="7"/>
      <c r="R612" s="7"/>
    </row>
    <row r="613" spans="5:18" ht="14.25" customHeight="1">
      <c r="E613" s="17"/>
      <c r="F613" s="7"/>
      <c r="G613" s="7"/>
      <c r="H613" s="7"/>
      <c r="I613" s="7"/>
      <c r="J613" s="7"/>
      <c r="K613" s="7"/>
      <c r="L613" s="7"/>
      <c r="M613" s="7"/>
      <c r="N613" s="7"/>
      <c r="O613" s="7"/>
      <c r="P613" s="7"/>
      <c r="Q613" s="7"/>
      <c r="R613" s="7"/>
    </row>
    <row r="614" spans="5:18" ht="14.25" customHeight="1">
      <c r="E614" s="17"/>
      <c r="F614" s="7"/>
      <c r="G614" s="7"/>
      <c r="H614" s="7"/>
      <c r="I614" s="7"/>
      <c r="J614" s="7"/>
      <c r="K614" s="7"/>
      <c r="L614" s="7"/>
      <c r="M614" s="7"/>
      <c r="N614" s="7"/>
      <c r="O614" s="7"/>
      <c r="P614" s="7"/>
      <c r="Q614" s="7"/>
      <c r="R614" s="7"/>
    </row>
    <row r="615" spans="5:18" ht="14.25" customHeight="1">
      <c r="E615" s="17"/>
      <c r="F615" s="7"/>
      <c r="G615" s="7"/>
      <c r="H615" s="7"/>
      <c r="I615" s="7"/>
      <c r="J615" s="7"/>
      <c r="K615" s="7"/>
      <c r="L615" s="7"/>
      <c r="M615" s="7"/>
      <c r="N615" s="7"/>
      <c r="O615" s="7"/>
      <c r="P615" s="7"/>
      <c r="Q615" s="7"/>
      <c r="R615" s="7"/>
    </row>
    <row r="616" spans="5:18" ht="14.25" customHeight="1">
      <c r="E616" s="17"/>
      <c r="F616" s="7"/>
      <c r="G616" s="7"/>
      <c r="H616" s="7"/>
      <c r="I616" s="7"/>
      <c r="J616" s="7"/>
      <c r="K616" s="7"/>
      <c r="L616" s="7"/>
      <c r="M616" s="7"/>
      <c r="N616" s="7"/>
      <c r="O616" s="7"/>
      <c r="P616" s="7"/>
      <c r="Q616" s="7"/>
      <c r="R616" s="7"/>
    </row>
    <row r="617" spans="5:18" ht="14.25" customHeight="1">
      <c r="E617" s="17"/>
      <c r="F617" s="7"/>
      <c r="G617" s="7"/>
      <c r="H617" s="7"/>
      <c r="I617" s="7"/>
      <c r="J617" s="7"/>
      <c r="K617" s="7"/>
      <c r="L617" s="7"/>
      <c r="M617" s="7"/>
      <c r="N617" s="7"/>
      <c r="O617" s="7"/>
      <c r="P617" s="7"/>
      <c r="Q617" s="7"/>
      <c r="R617" s="7"/>
    </row>
    <row r="618" spans="5:18" ht="14.25" customHeight="1">
      <c r="E618" s="17"/>
      <c r="F618" s="7"/>
      <c r="G618" s="7"/>
      <c r="H618" s="7"/>
      <c r="I618" s="7"/>
      <c r="J618" s="7"/>
      <c r="K618" s="7"/>
      <c r="L618" s="7"/>
      <c r="M618" s="7"/>
      <c r="N618" s="7"/>
      <c r="O618" s="7"/>
      <c r="P618" s="7"/>
      <c r="Q618" s="7"/>
      <c r="R618" s="7"/>
    </row>
    <row r="619" spans="5:18" ht="14.25" customHeight="1">
      <c r="E619" s="17"/>
      <c r="F619" s="7"/>
      <c r="G619" s="7"/>
      <c r="H619" s="7"/>
      <c r="I619" s="7"/>
      <c r="J619" s="7"/>
      <c r="K619" s="7"/>
      <c r="L619" s="7"/>
      <c r="M619" s="7"/>
      <c r="N619" s="7"/>
      <c r="O619" s="7"/>
      <c r="P619" s="7"/>
      <c r="Q619" s="7"/>
      <c r="R619" s="7"/>
    </row>
    <row r="620" spans="5:18" ht="14.25" customHeight="1">
      <c r="E620" s="17"/>
      <c r="F620" s="7"/>
      <c r="G620" s="7"/>
      <c r="H620" s="7"/>
      <c r="I620" s="7"/>
      <c r="J620" s="7"/>
      <c r="K620" s="7"/>
      <c r="L620" s="7"/>
      <c r="M620" s="7"/>
      <c r="N620" s="7"/>
      <c r="O620" s="7"/>
      <c r="P620" s="7"/>
      <c r="Q620" s="7"/>
      <c r="R620" s="7"/>
    </row>
    <row r="621" spans="5:18" ht="14.25" customHeight="1">
      <c r="E621" s="17"/>
      <c r="F621" s="7"/>
      <c r="G621" s="7"/>
      <c r="H621" s="7"/>
      <c r="I621" s="7"/>
      <c r="J621" s="7"/>
      <c r="K621" s="7"/>
      <c r="L621" s="7"/>
      <c r="M621" s="7"/>
      <c r="N621" s="7"/>
      <c r="O621" s="7"/>
      <c r="P621" s="7"/>
      <c r="Q621" s="7"/>
      <c r="R621" s="7"/>
    </row>
    <row r="622" spans="5:18" ht="14.25" customHeight="1">
      <c r="E622" s="17"/>
      <c r="F622" s="7"/>
      <c r="G622" s="7"/>
      <c r="H622" s="7"/>
      <c r="I622" s="7"/>
      <c r="J622" s="7"/>
      <c r="K622" s="7"/>
      <c r="L622" s="7"/>
      <c r="M622" s="7"/>
      <c r="N622" s="7"/>
      <c r="O622" s="7"/>
      <c r="P622" s="7"/>
      <c r="Q622" s="7"/>
      <c r="R622" s="7"/>
    </row>
    <row r="623" spans="5:18" ht="14.25" customHeight="1">
      <c r="E623" s="17"/>
      <c r="F623" s="7"/>
      <c r="G623" s="7"/>
      <c r="H623" s="7"/>
      <c r="I623" s="7"/>
      <c r="J623" s="7"/>
      <c r="K623" s="7"/>
      <c r="L623" s="7"/>
      <c r="M623" s="7"/>
      <c r="N623" s="7"/>
      <c r="O623" s="7"/>
      <c r="P623" s="7"/>
      <c r="Q623" s="7"/>
      <c r="R623" s="7"/>
    </row>
    <row r="624" spans="5:18" ht="14.25" customHeight="1">
      <c r="E624" s="17"/>
      <c r="F624" s="7"/>
      <c r="G624" s="7"/>
      <c r="H624" s="7"/>
      <c r="I624" s="7"/>
      <c r="J624" s="7"/>
      <c r="K624" s="7"/>
      <c r="L624" s="7"/>
      <c r="M624" s="7"/>
      <c r="N624" s="7"/>
      <c r="O624" s="7"/>
      <c r="P624" s="7"/>
      <c r="Q624" s="7"/>
      <c r="R624" s="7"/>
    </row>
    <row r="625" spans="5:18" ht="14.25" customHeight="1">
      <c r="E625" s="17"/>
      <c r="F625" s="7"/>
      <c r="G625" s="7"/>
      <c r="H625" s="7"/>
      <c r="I625" s="7"/>
      <c r="J625" s="7"/>
      <c r="K625" s="7"/>
      <c r="L625" s="7"/>
      <c r="M625" s="7"/>
      <c r="N625" s="7"/>
      <c r="O625" s="7"/>
      <c r="P625" s="7"/>
      <c r="Q625" s="7"/>
      <c r="R625" s="7"/>
    </row>
    <row r="626" spans="5:18" ht="14.25" customHeight="1">
      <c r="E626" s="17"/>
      <c r="F626" s="7"/>
      <c r="G626" s="7"/>
      <c r="H626" s="7"/>
      <c r="I626" s="7"/>
      <c r="J626" s="7"/>
      <c r="K626" s="7"/>
      <c r="L626" s="7"/>
      <c r="M626" s="7"/>
      <c r="N626" s="7"/>
      <c r="O626" s="7"/>
      <c r="P626" s="7"/>
      <c r="Q626" s="7"/>
      <c r="R626" s="7"/>
    </row>
    <row r="627" spans="5:18" ht="14.25" customHeight="1">
      <c r="E627" s="17"/>
      <c r="F627" s="7"/>
      <c r="G627" s="7"/>
      <c r="H627" s="7"/>
      <c r="I627" s="7"/>
      <c r="J627" s="7"/>
      <c r="K627" s="7"/>
      <c r="L627" s="7"/>
      <c r="M627" s="7"/>
      <c r="N627" s="7"/>
      <c r="O627" s="7"/>
      <c r="P627" s="7"/>
      <c r="Q627" s="7"/>
      <c r="R627" s="7"/>
    </row>
    <row r="628" spans="5:18" ht="14.25" customHeight="1">
      <c r="E628" s="17"/>
      <c r="F628" s="7"/>
      <c r="G628" s="7"/>
      <c r="H628" s="7"/>
      <c r="I628" s="7"/>
      <c r="J628" s="7"/>
      <c r="K628" s="7"/>
      <c r="L628" s="7"/>
      <c r="M628" s="7"/>
      <c r="N628" s="7"/>
      <c r="O628" s="7"/>
      <c r="P628" s="7"/>
      <c r="Q628" s="7"/>
      <c r="R628" s="7"/>
    </row>
    <row r="629" spans="5:18" ht="14.25" customHeight="1">
      <c r="E629" s="17"/>
      <c r="F629" s="7"/>
      <c r="G629" s="7"/>
      <c r="H629" s="7"/>
      <c r="I629" s="7"/>
      <c r="J629" s="7"/>
      <c r="K629" s="7"/>
      <c r="L629" s="7"/>
      <c r="M629" s="7"/>
      <c r="N629" s="7"/>
      <c r="O629" s="7"/>
      <c r="P629" s="7"/>
      <c r="Q629" s="7"/>
      <c r="R629" s="7"/>
    </row>
    <row r="630" spans="5:18" ht="14.25" customHeight="1">
      <c r="E630" s="17"/>
      <c r="F630" s="7"/>
      <c r="G630" s="7"/>
      <c r="H630" s="7"/>
      <c r="I630" s="7"/>
      <c r="J630" s="7"/>
      <c r="K630" s="7"/>
      <c r="L630" s="7"/>
      <c r="M630" s="7"/>
      <c r="N630" s="7"/>
      <c r="O630" s="7"/>
      <c r="P630" s="7"/>
      <c r="Q630" s="7"/>
      <c r="R630" s="7"/>
    </row>
    <row r="631" spans="5:18" ht="14.25" customHeight="1">
      <c r="E631" s="17"/>
      <c r="F631" s="7"/>
      <c r="G631" s="7"/>
      <c r="H631" s="7"/>
      <c r="I631" s="7"/>
      <c r="J631" s="7"/>
      <c r="K631" s="7"/>
      <c r="L631" s="7"/>
      <c r="M631" s="7"/>
      <c r="N631" s="7"/>
      <c r="O631" s="7"/>
      <c r="P631" s="7"/>
      <c r="Q631" s="7"/>
      <c r="R631" s="7"/>
    </row>
    <row r="632" spans="5:18" ht="14.25" customHeight="1">
      <c r="E632" s="17"/>
      <c r="F632" s="7"/>
      <c r="G632" s="7"/>
      <c r="H632" s="7"/>
      <c r="I632" s="7"/>
      <c r="J632" s="7"/>
      <c r="K632" s="7"/>
      <c r="L632" s="7"/>
      <c r="M632" s="7"/>
      <c r="N632" s="7"/>
      <c r="O632" s="7"/>
      <c r="P632" s="7"/>
      <c r="Q632" s="7"/>
      <c r="R632" s="7"/>
    </row>
    <row r="633" spans="5:18" ht="14.25" customHeight="1">
      <c r="E633" s="17"/>
      <c r="F633" s="7"/>
      <c r="G633" s="7"/>
      <c r="H633" s="7"/>
      <c r="I633" s="7"/>
      <c r="J633" s="7"/>
      <c r="K633" s="7"/>
      <c r="L633" s="7"/>
      <c r="M633" s="7"/>
      <c r="N633" s="7"/>
      <c r="O633" s="7"/>
      <c r="P633" s="7"/>
      <c r="Q633" s="7"/>
      <c r="R633" s="7"/>
    </row>
    <row r="634" spans="5:18" ht="14.25" customHeight="1">
      <c r="E634" s="17"/>
      <c r="F634" s="7"/>
      <c r="G634" s="7"/>
      <c r="H634" s="7"/>
      <c r="I634" s="7"/>
      <c r="J634" s="7"/>
      <c r="K634" s="7"/>
      <c r="L634" s="7"/>
      <c r="M634" s="7"/>
      <c r="N634" s="7"/>
      <c r="O634" s="7"/>
      <c r="P634" s="7"/>
      <c r="Q634" s="7"/>
      <c r="R634" s="7"/>
    </row>
    <row r="635" spans="5:18" ht="14.25" customHeight="1">
      <c r="E635" s="17"/>
      <c r="F635" s="7"/>
      <c r="G635" s="7"/>
      <c r="H635" s="7"/>
      <c r="I635" s="7"/>
      <c r="J635" s="7"/>
      <c r="K635" s="7"/>
      <c r="L635" s="7"/>
      <c r="M635" s="7"/>
      <c r="N635" s="7"/>
      <c r="O635" s="7"/>
      <c r="P635" s="7"/>
      <c r="Q635" s="7"/>
      <c r="R635" s="7"/>
    </row>
    <row r="636" spans="5:18" ht="14.25" customHeight="1">
      <c r="E636" s="17"/>
      <c r="F636" s="7"/>
      <c r="G636" s="7"/>
      <c r="H636" s="7"/>
      <c r="I636" s="7"/>
      <c r="J636" s="7"/>
      <c r="K636" s="7"/>
      <c r="L636" s="7"/>
      <c r="M636" s="7"/>
      <c r="N636" s="7"/>
      <c r="O636" s="7"/>
      <c r="P636" s="7"/>
      <c r="Q636" s="7"/>
      <c r="R636" s="7"/>
    </row>
    <row r="637" spans="5:18" ht="14.25" customHeight="1">
      <c r="E637" s="17"/>
      <c r="F637" s="7"/>
      <c r="G637" s="7"/>
      <c r="H637" s="7"/>
      <c r="I637" s="7"/>
      <c r="J637" s="7"/>
      <c r="K637" s="7"/>
      <c r="L637" s="7"/>
      <c r="M637" s="7"/>
      <c r="N637" s="7"/>
      <c r="O637" s="7"/>
      <c r="P637" s="7"/>
      <c r="Q637" s="7"/>
      <c r="R637" s="7"/>
    </row>
    <row r="638" spans="5:18" ht="14.25" customHeight="1">
      <c r="E638" s="17"/>
      <c r="F638" s="7"/>
      <c r="G638" s="7"/>
      <c r="H638" s="7"/>
      <c r="I638" s="7"/>
      <c r="J638" s="7"/>
      <c r="K638" s="7"/>
      <c r="L638" s="7"/>
      <c r="M638" s="7"/>
      <c r="N638" s="7"/>
      <c r="O638" s="7"/>
      <c r="P638" s="7"/>
      <c r="Q638" s="7"/>
      <c r="R638" s="7"/>
    </row>
    <row r="639" spans="5:18" ht="14.25" customHeight="1">
      <c r="E639" s="17"/>
      <c r="F639" s="7"/>
      <c r="G639" s="7"/>
      <c r="H639" s="7"/>
      <c r="I639" s="7"/>
      <c r="J639" s="7"/>
      <c r="K639" s="7"/>
      <c r="L639" s="7"/>
      <c r="M639" s="7"/>
      <c r="N639" s="7"/>
      <c r="O639" s="7"/>
      <c r="P639" s="7"/>
      <c r="Q639" s="7"/>
      <c r="R639" s="7"/>
    </row>
    <row r="640" spans="5:18" ht="14.25" customHeight="1">
      <c r="E640" s="17"/>
      <c r="F640" s="7"/>
      <c r="G640" s="7"/>
      <c r="H640" s="7"/>
      <c r="I640" s="7"/>
      <c r="J640" s="7"/>
      <c r="K640" s="7"/>
      <c r="L640" s="7"/>
      <c r="M640" s="7"/>
      <c r="N640" s="7"/>
      <c r="O640" s="7"/>
      <c r="P640" s="7"/>
      <c r="Q640" s="7"/>
      <c r="R640" s="7"/>
    </row>
    <row r="641" spans="5:18" ht="14.25" customHeight="1">
      <c r="E641" s="17"/>
      <c r="F641" s="7"/>
      <c r="G641" s="7"/>
      <c r="H641" s="7"/>
      <c r="I641" s="7"/>
      <c r="J641" s="7"/>
      <c r="K641" s="7"/>
      <c r="L641" s="7"/>
      <c r="M641" s="7"/>
      <c r="N641" s="7"/>
      <c r="O641" s="7"/>
      <c r="P641" s="7"/>
      <c r="Q641" s="7"/>
      <c r="R641" s="7"/>
    </row>
    <row r="642" spans="5:18" ht="14.25" customHeight="1">
      <c r="E642" s="17"/>
      <c r="F642" s="7"/>
      <c r="G642" s="7"/>
      <c r="H642" s="7"/>
      <c r="I642" s="7"/>
      <c r="J642" s="7"/>
      <c r="K642" s="7"/>
      <c r="L642" s="7"/>
      <c r="M642" s="7"/>
      <c r="N642" s="7"/>
      <c r="O642" s="7"/>
      <c r="P642" s="7"/>
      <c r="Q642" s="7"/>
      <c r="R642" s="7"/>
    </row>
    <row r="643" spans="5:18" ht="14.25" customHeight="1">
      <c r="E643" s="17"/>
      <c r="F643" s="7"/>
      <c r="G643" s="7"/>
      <c r="H643" s="7"/>
      <c r="I643" s="7"/>
      <c r="J643" s="7"/>
      <c r="K643" s="7"/>
      <c r="L643" s="7"/>
      <c r="M643" s="7"/>
      <c r="N643" s="7"/>
      <c r="O643" s="7"/>
      <c r="P643" s="7"/>
      <c r="Q643" s="7"/>
      <c r="R643" s="7"/>
    </row>
    <row r="644" spans="5:18" ht="14.25" customHeight="1">
      <c r="E644" s="17"/>
      <c r="F644" s="7"/>
      <c r="G644" s="7"/>
      <c r="H644" s="7"/>
      <c r="I644" s="7"/>
      <c r="J644" s="7"/>
      <c r="K644" s="7"/>
      <c r="L644" s="7"/>
      <c r="M644" s="7"/>
      <c r="N644" s="7"/>
      <c r="O644" s="7"/>
      <c r="P644" s="7"/>
      <c r="Q644" s="7"/>
      <c r="R644" s="7"/>
    </row>
    <row r="645" spans="5:18" ht="14.25" customHeight="1">
      <c r="E645" s="17"/>
      <c r="F645" s="7"/>
      <c r="G645" s="7"/>
      <c r="H645" s="7"/>
      <c r="I645" s="7"/>
      <c r="J645" s="7"/>
      <c r="K645" s="7"/>
      <c r="L645" s="7"/>
      <c r="M645" s="7"/>
      <c r="N645" s="7"/>
      <c r="O645" s="7"/>
      <c r="P645" s="7"/>
      <c r="Q645" s="7"/>
      <c r="R645" s="7"/>
    </row>
    <row r="646" spans="5:18" ht="14.25" customHeight="1">
      <c r="E646" s="17"/>
      <c r="F646" s="7"/>
      <c r="G646" s="7"/>
      <c r="H646" s="7"/>
      <c r="I646" s="7"/>
      <c r="J646" s="7"/>
      <c r="K646" s="7"/>
      <c r="L646" s="7"/>
      <c r="M646" s="7"/>
      <c r="N646" s="7"/>
      <c r="O646" s="7"/>
      <c r="P646" s="7"/>
      <c r="Q646" s="7"/>
      <c r="R646" s="7"/>
    </row>
    <row r="647" spans="5:18" ht="14.25" customHeight="1">
      <c r="E647" s="17"/>
      <c r="F647" s="7"/>
      <c r="G647" s="7"/>
      <c r="H647" s="7"/>
      <c r="I647" s="7"/>
      <c r="J647" s="7"/>
      <c r="K647" s="7"/>
      <c r="L647" s="7"/>
      <c r="M647" s="7"/>
      <c r="N647" s="7"/>
      <c r="O647" s="7"/>
      <c r="P647" s="7"/>
      <c r="Q647" s="7"/>
      <c r="R647" s="7"/>
    </row>
    <row r="648" spans="5:18" ht="14.25" customHeight="1">
      <c r="E648" s="17"/>
      <c r="F648" s="7"/>
      <c r="G648" s="7"/>
      <c r="H648" s="7"/>
      <c r="I648" s="7"/>
      <c r="J648" s="7"/>
      <c r="K648" s="7"/>
      <c r="L648" s="7"/>
      <c r="M648" s="7"/>
      <c r="N648" s="7"/>
      <c r="O648" s="7"/>
      <c r="P648" s="7"/>
      <c r="Q648" s="7"/>
      <c r="R648" s="7"/>
    </row>
    <row r="649" spans="5:18" ht="14.25" customHeight="1">
      <c r="E649" s="17"/>
      <c r="F649" s="7"/>
      <c r="G649" s="7"/>
      <c r="H649" s="7"/>
      <c r="I649" s="7"/>
      <c r="J649" s="7"/>
      <c r="K649" s="7"/>
      <c r="L649" s="7"/>
      <c r="M649" s="7"/>
      <c r="N649" s="7"/>
      <c r="O649" s="7"/>
      <c r="P649" s="7"/>
      <c r="Q649" s="7"/>
      <c r="R649" s="7"/>
    </row>
    <row r="650" spans="5:18" ht="14.25" customHeight="1">
      <c r="E650" s="17"/>
      <c r="F650" s="7"/>
      <c r="G650" s="7"/>
      <c r="H650" s="7"/>
      <c r="I650" s="7"/>
      <c r="J650" s="7"/>
      <c r="K650" s="7"/>
      <c r="L650" s="7"/>
      <c r="M650" s="7"/>
      <c r="N650" s="7"/>
      <c r="O650" s="7"/>
      <c r="P650" s="7"/>
      <c r="Q650" s="7"/>
      <c r="R650" s="7"/>
    </row>
    <row r="651" spans="5:18" ht="14.25" customHeight="1">
      <c r="E651" s="17"/>
      <c r="F651" s="7"/>
      <c r="G651" s="7"/>
      <c r="H651" s="7"/>
      <c r="I651" s="7"/>
      <c r="J651" s="7"/>
      <c r="K651" s="7"/>
      <c r="L651" s="7"/>
      <c r="M651" s="7"/>
      <c r="N651" s="7"/>
      <c r="O651" s="7"/>
      <c r="P651" s="7"/>
      <c r="Q651" s="7"/>
      <c r="R651" s="7"/>
    </row>
    <row r="652" spans="5:18" ht="14.25" customHeight="1">
      <c r="E652" s="17"/>
      <c r="F652" s="7"/>
      <c r="G652" s="7"/>
      <c r="H652" s="7"/>
      <c r="I652" s="7"/>
      <c r="J652" s="7"/>
      <c r="K652" s="7"/>
      <c r="L652" s="7"/>
      <c r="M652" s="7"/>
      <c r="N652" s="7"/>
      <c r="O652" s="7"/>
      <c r="P652" s="7"/>
      <c r="Q652" s="7"/>
      <c r="R652" s="7"/>
    </row>
    <row r="653" spans="5:18" ht="14.25" customHeight="1">
      <c r="E653" s="17"/>
      <c r="F653" s="7"/>
      <c r="G653" s="7"/>
      <c r="H653" s="7"/>
      <c r="I653" s="7"/>
      <c r="J653" s="7"/>
      <c r="K653" s="7"/>
      <c r="L653" s="7"/>
      <c r="M653" s="7"/>
      <c r="N653" s="7"/>
      <c r="O653" s="7"/>
      <c r="P653" s="7"/>
      <c r="Q653" s="7"/>
      <c r="R653" s="7"/>
    </row>
    <row r="654" spans="5:18" ht="14.25" customHeight="1">
      <c r="E654" s="17"/>
      <c r="F654" s="7"/>
      <c r="G654" s="7"/>
      <c r="H654" s="7"/>
      <c r="I654" s="7"/>
      <c r="J654" s="7"/>
      <c r="K654" s="7"/>
      <c r="L654" s="7"/>
      <c r="M654" s="7"/>
      <c r="N654" s="7"/>
      <c r="O654" s="7"/>
      <c r="P654" s="7"/>
      <c r="Q654" s="7"/>
      <c r="R654" s="7"/>
    </row>
    <row r="655" spans="5:18" ht="14.25" customHeight="1">
      <c r="E655" s="17"/>
      <c r="F655" s="7"/>
      <c r="G655" s="7"/>
      <c r="H655" s="7"/>
      <c r="I655" s="7"/>
      <c r="J655" s="7"/>
      <c r="K655" s="7"/>
      <c r="L655" s="7"/>
      <c r="M655" s="7"/>
      <c r="N655" s="7"/>
      <c r="O655" s="7"/>
      <c r="P655" s="7"/>
      <c r="Q655" s="7"/>
      <c r="R655" s="7"/>
    </row>
    <row r="656" spans="5:18" ht="14.25" customHeight="1">
      <c r="E656" s="17"/>
      <c r="F656" s="7"/>
      <c r="G656" s="7"/>
      <c r="H656" s="7"/>
      <c r="I656" s="7"/>
      <c r="J656" s="7"/>
      <c r="K656" s="7"/>
      <c r="L656" s="7"/>
      <c r="M656" s="7"/>
      <c r="N656" s="7"/>
      <c r="O656" s="7"/>
      <c r="P656" s="7"/>
      <c r="Q656" s="7"/>
      <c r="R656" s="7"/>
    </row>
    <row r="657" spans="5:18" ht="14.25" customHeight="1">
      <c r="E657" s="17"/>
      <c r="F657" s="7"/>
      <c r="G657" s="7"/>
      <c r="H657" s="7"/>
      <c r="I657" s="7"/>
      <c r="J657" s="7"/>
      <c r="K657" s="7"/>
      <c r="L657" s="7"/>
      <c r="M657" s="7"/>
      <c r="N657" s="7"/>
      <c r="O657" s="7"/>
      <c r="P657" s="7"/>
      <c r="Q657" s="7"/>
      <c r="R657" s="7"/>
    </row>
    <row r="658" spans="5:18" ht="14.25" customHeight="1">
      <c r="E658" s="17"/>
      <c r="F658" s="7"/>
      <c r="G658" s="7"/>
      <c r="H658" s="7"/>
      <c r="I658" s="7"/>
      <c r="J658" s="7"/>
      <c r="K658" s="7"/>
      <c r="L658" s="7"/>
      <c r="M658" s="7"/>
      <c r="N658" s="7"/>
      <c r="O658" s="7"/>
      <c r="P658" s="7"/>
      <c r="Q658" s="7"/>
      <c r="R658" s="7"/>
    </row>
    <row r="659" spans="5:18" ht="14.25" customHeight="1">
      <c r="E659" s="17"/>
      <c r="F659" s="7"/>
      <c r="G659" s="7"/>
      <c r="H659" s="7"/>
      <c r="I659" s="7"/>
      <c r="J659" s="7"/>
      <c r="K659" s="7"/>
      <c r="L659" s="7"/>
      <c r="M659" s="7"/>
      <c r="N659" s="7"/>
      <c r="O659" s="7"/>
      <c r="P659" s="7"/>
      <c r="Q659" s="7"/>
      <c r="R659" s="7"/>
    </row>
    <row r="660" spans="5:18" ht="14.25" customHeight="1">
      <c r="E660" s="17"/>
      <c r="F660" s="7"/>
      <c r="G660" s="7"/>
      <c r="H660" s="7"/>
      <c r="I660" s="7"/>
      <c r="J660" s="7"/>
      <c r="K660" s="7"/>
      <c r="L660" s="7"/>
      <c r="M660" s="7"/>
      <c r="N660" s="7"/>
      <c r="O660" s="7"/>
      <c r="P660" s="7"/>
      <c r="Q660" s="7"/>
      <c r="R660" s="7"/>
    </row>
    <row r="661" spans="5:18" ht="14.25" customHeight="1">
      <c r="E661" s="17"/>
      <c r="F661" s="7"/>
      <c r="G661" s="7"/>
      <c r="H661" s="7"/>
      <c r="I661" s="7"/>
      <c r="J661" s="7"/>
      <c r="K661" s="7"/>
      <c r="L661" s="7"/>
      <c r="M661" s="7"/>
      <c r="N661" s="7"/>
      <c r="O661" s="7"/>
      <c r="P661" s="7"/>
      <c r="Q661" s="7"/>
      <c r="R661" s="7"/>
    </row>
    <row r="662" spans="5:18" ht="14.25" customHeight="1">
      <c r="E662" s="17"/>
      <c r="F662" s="7"/>
      <c r="G662" s="7"/>
      <c r="H662" s="7"/>
      <c r="I662" s="7"/>
      <c r="J662" s="7"/>
      <c r="K662" s="7"/>
      <c r="L662" s="7"/>
      <c r="M662" s="7"/>
      <c r="N662" s="7"/>
      <c r="O662" s="7"/>
      <c r="P662" s="7"/>
      <c r="Q662" s="7"/>
      <c r="R662" s="7"/>
    </row>
    <row r="663" spans="5:18" ht="14.25" customHeight="1">
      <c r="E663" s="17"/>
      <c r="F663" s="7"/>
      <c r="G663" s="7"/>
      <c r="H663" s="7"/>
      <c r="I663" s="7"/>
      <c r="J663" s="7"/>
      <c r="K663" s="7"/>
      <c r="L663" s="7"/>
      <c r="M663" s="7"/>
      <c r="N663" s="7"/>
      <c r="O663" s="7"/>
      <c r="P663" s="7"/>
      <c r="Q663" s="7"/>
      <c r="R663" s="7"/>
    </row>
    <row r="664" spans="5:18" ht="14.25" customHeight="1">
      <c r="E664" s="17"/>
      <c r="F664" s="7"/>
      <c r="G664" s="7"/>
      <c r="H664" s="7"/>
      <c r="I664" s="7"/>
      <c r="J664" s="7"/>
      <c r="K664" s="7"/>
      <c r="L664" s="7"/>
      <c r="M664" s="7"/>
      <c r="N664" s="7"/>
      <c r="O664" s="7"/>
      <c r="P664" s="7"/>
      <c r="Q664" s="7"/>
      <c r="R664" s="7"/>
    </row>
    <row r="665" spans="5:18" ht="14.25" customHeight="1">
      <c r="E665" s="17"/>
      <c r="F665" s="7"/>
      <c r="G665" s="7"/>
      <c r="H665" s="7"/>
      <c r="I665" s="7"/>
      <c r="J665" s="7"/>
      <c r="K665" s="7"/>
      <c r="L665" s="7"/>
      <c r="M665" s="7"/>
      <c r="N665" s="7"/>
      <c r="O665" s="7"/>
      <c r="P665" s="7"/>
      <c r="Q665" s="7"/>
      <c r="R665" s="7"/>
    </row>
    <row r="666" spans="5:18" ht="14.25" customHeight="1">
      <c r="E666" s="17"/>
      <c r="F666" s="7"/>
      <c r="G666" s="7"/>
      <c r="H666" s="7"/>
      <c r="I666" s="7"/>
      <c r="J666" s="7"/>
      <c r="K666" s="7"/>
      <c r="L666" s="7"/>
      <c r="M666" s="7"/>
      <c r="N666" s="7"/>
      <c r="O666" s="7"/>
      <c r="P666" s="7"/>
      <c r="Q666" s="7"/>
      <c r="R666" s="7"/>
    </row>
    <row r="667" spans="5:18" ht="14.25" customHeight="1">
      <c r="E667" s="17"/>
      <c r="F667" s="7"/>
      <c r="G667" s="7"/>
      <c r="H667" s="7"/>
      <c r="I667" s="7"/>
      <c r="J667" s="7"/>
      <c r="K667" s="7"/>
      <c r="L667" s="7"/>
      <c r="M667" s="7"/>
      <c r="N667" s="7"/>
      <c r="O667" s="7"/>
      <c r="P667" s="7"/>
      <c r="Q667" s="7"/>
      <c r="R667" s="7"/>
    </row>
    <row r="668" spans="5:18" ht="14.25" customHeight="1">
      <c r="E668" s="17"/>
      <c r="F668" s="7"/>
      <c r="G668" s="7"/>
      <c r="H668" s="7"/>
      <c r="I668" s="7"/>
      <c r="J668" s="7"/>
      <c r="K668" s="7"/>
      <c r="L668" s="7"/>
      <c r="M668" s="7"/>
      <c r="N668" s="7"/>
      <c r="O668" s="7"/>
      <c r="P668" s="7"/>
      <c r="Q668" s="7"/>
      <c r="R668" s="7"/>
    </row>
    <row r="669" spans="5:18" ht="14.25" customHeight="1">
      <c r="E669" s="17"/>
      <c r="F669" s="7"/>
      <c r="G669" s="7"/>
      <c r="H669" s="7"/>
      <c r="I669" s="7"/>
      <c r="J669" s="7"/>
      <c r="K669" s="7"/>
      <c r="L669" s="7"/>
      <c r="M669" s="7"/>
      <c r="N669" s="7"/>
      <c r="O669" s="7"/>
      <c r="P669" s="7"/>
      <c r="Q669" s="7"/>
      <c r="R669" s="7"/>
    </row>
    <row r="670" spans="5:18" ht="14.25" customHeight="1">
      <c r="E670" s="17"/>
      <c r="F670" s="7"/>
      <c r="G670" s="7"/>
      <c r="H670" s="7"/>
      <c r="I670" s="7"/>
      <c r="J670" s="7"/>
      <c r="K670" s="7"/>
      <c r="L670" s="7"/>
      <c r="M670" s="7"/>
      <c r="N670" s="7"/>
      <c r="O670" s="7"/>
      <c r="P670" s="7"/>
      <c r="Q670" s="7"/>
      <c r="R670" s="7"/>
    </row>
    <row r="671" spans="5:18" ht="14.25" customHeight="1">
      <c r="E671" s="17"/>
      <c r="F671" s="7"/>
      <c r="G671" s="7"/>
      <c r="H671" s="7"/>
      <c r="I671" s="7"/>
      <c r="J671" s="7"/>
      <c r="K671" s="7"/>
      <c r="L671" s="7"/>
      <c r="M671" s="7"/>
      <c r="N671" s="7"/>
      <c r="O671" s="7"/>
      <c r="P671" s="7"/>
      <c r="Q671" s="7"/>
      <c r="R671" s="7"/>
    </row>
    <row r="672" spans="5:18" ht="14.25" customHeight="1">
      <c r="E672" s="17"/>
      <c r="F672" s="7"/>
      <c r="G672" s="7"/>
      <c r="H672" s="7"/>
      <c r="I672" s="7"/>
      <c r="J672" s="7"/>
      <c r="K672" s="7"/>
      <c r="L672" s="7"/>
      <c r="M672" s="7"/>
      <c r="N672" s="7"/>
      <c r="O672" s="7"/>
      <c r="P672" s="7"/>
      <c r="Q672" s="7"/>
      <c r="R672" s="7"/>
    </row>
    <row r="673" spans="5:18" ht="14.25" customHeight="1">
      <c r="E673" s="17"/>
      <c r="F673" s="7"/>
      <c r="G673" s="7"/>
      <c r="H673" s="7"/>
      <c r="I673" s="7"/>
      <c r="J673" s="7"/>
      <c r="K673" s="7"/>
      <c r="L673" s="7"/>
      <c r="M673" s="7"/>
      <c r="N673" s="7"/>
      <c r="O673" s="7"/>
      <c r="P673" s="7"/>
      <c r="Q673" s="7"/>
      <c r="R673" s="7"/>
    </row>
    <row r="674" spans="5:18" ht="14.25" customHeight="1">
      <c r="E674" s="17"/>
      <c r="F674" s="7"/>
      <c r="G674" s="7"/>
      <c r="H674" s="7"/>
      <c r="I674" s="7"/>
      <c r="J674" s="7"/>
      <c r="K674" s="7"/>
      <c r="L674" s="7"/>
      <c r="M674" s="7"/>
      <c r="N674" s="7"/>
      <c r="O674" s="7"/>
      <c r="P674" s="7"/>
      <c r="Q674" s="7"/>
      <c r="R674" s="7"/>
    </row>
    <row r="675" spans="5:18" ht="14.25" customHeight="1">
      <c r="E675" s="17"/>
      <c r="F675" s="7"/>
      <c r="G675" s="7"/>
      <c r="H675" s="7"/>
      <c r="I675" s="7"/>
      <c r="J675" s="7"/>
      <c r="K675" s="7"/>
      <c r="L675" s="7"/>
      <c r="M675" s="7"/>
      <c r="N675" s="7"/>
      <c r="O675" s="7"/>
      <c r="P675" s="7"/>
      <c r="Q675" s="7"/>
      <c r="R675" s="7"/>
    </row>
    <row r="676" spans="5:18" ht="14.25" customHeight="1">
      <c r="E676" s="17"/>
      <c r="F676" s="7"/>
      <c r="G676" s="7"/>
      <c r="H676" s="7"/>
      <c r="I676" s="7"/>
      <c r="J676" s="7"/>
      <c r="K676" s="7"/>
      <c r="L676" s="7"/>
      <c r="M676" s="7"/>
      <c r="N676" s="7"/>
      <c r="O676" s="7"/>
      <c r="P676" s="7"/>
      <c r="Q676" s="7"/>
      <c r="R676" s="7"/>
    </row>
    <row r="677" spans="5:18" ht="14.25" customHeight="1">
      <c r="E677" s="17"/>
      <c r="F677" s="7"/>
      <c r="G677" s="7"/>
      <c r="H677" s="7"/>
      <c r="I677" s="7"/>
      <c r="J677" s="7"/>
      <c r="K677" s="7"/>
      <c r="L677" s="7"/>
      <c r="M677" s="7"/>
      <c r="N677" s="7"/>
      <c r="O677" s="7"/>
      <c r="P677" s="7"/>
      <c r="Q677" s="7"/>
      <c r="R677" s="7"/>
    </row>
    <row r="678" spans="5:18" ht="14.25" customHeight="1">
      <c r="E678" s="17"/>
      <c r="F678" s="7"/>
      <c r="G678" s="7"/>
      <c r="H678" s="7"/>
      <c r="I678" s="7"/>
      <c r="J678" s="7"/>
      <c r="K678" s="7"/>
      <c r="L678" s="7"/>
      <c r="M678" s="7"/>
      <c r="N678" s="7"/>
      <c r="O678" s="7"/>
      <c r="P678" s="7"/>
      <c r="Q678" s="7"/>
      <c r="R678" s="7"/>
    </row>
    <row r="679" spans="5:18" ht="14.25" customHeight="1">
      <c r="E679" s="17"/>
      <c r="F679" s="7"/>
      <c r="G679" s="7"/>
      <c r="H679" s="7"/>
      <c r="I679" s="7"/>
      <c r="J679" s="7"/>
      <c r="K679" s="7"/>
      <c r="L679" s="7"/>
      <c r="M679" s="7"/>
      <c r="N679" s="7"/>
      <c r="O679" s="7"/>
      <c r="P679" s="7"/>
      <c r="Q679" s="7"/>
      <c r="R679" s="7"/>
    </row>
    <row r="680" spans="5:18" ht="14.25" customHeight="1">
      <c r="E680" s="17"/>
      <c r="F680" s="7"/>
      <c r="G680" s="7"/>
      <c r="H680" s="7"/>
      <c r="I680" s="7"/>
      <c r="J680" s="7"/>
      <c r="K680" s="7"/>
      <c r="L680" s="7"/>
      <c r="M680" s="7"/>
      <c r="N680" s="7"/>
      <c r="O680" s="7"/>
      <c r="P680" s="7"/>
      <c r="Q680" s="7"/>
      <c r="R680" s="7"/>
    </row>
    <row r="681" spans="5:18" ht="14.25" customHeight="1">
      <c r="E681" s="17"/>
      <c r="F681" s="7"/>
      <c r="G681" s="7"/>
      <c r="H681" s="7"/>
      <c r="I681" s="7"/>
      <c r="J681" s="7"/>
      <c r="K681" s="7"/>
      <c r="L681" s="7"/>
      <c r="M681" s="7"/>
      <c r="N681" s="7"/>
      <c r="O681" s="7"/>
      <c r="P681" s="7"/>
      <c r="Q681" s="7"/>
      <c r="R681" s="7"/>
    </row>
    <row r="682" spans="5:18" ht="14.25" customHeight="1">
      <c r="E682" s="17"/>
      <c r="F682" s="7"/>
      <c r="G682" s="7"/>
      <c r="H682" s="7"/>
      <c r="I682" s="7"/>
      <c r="J682" s="7"/>
      <c r="K682" s="7"/>
      <c r="L682" s="7"/>
      <c r="M682" s="7"/>
      <c r="N682" s="7"/>
      <c r="O682" s="7"/>
      <c r="P682" s="7"/>
      <c r="Q682" s="7"/>
      <c r="R682" s="7"/>
    </row>
    <row r="683" spans="5:18" ht="14.25" customHeight="1">
      <c r="E683" s="17"/>
      <c r="F683" s="7"/>
      <c r="G683" s="7"/>
      <c r="H683" s="7"/>
      <c r="I683" s="7"/>
      <c r="J683" s="7"/>
      <c r="K683" s="7"/>
      <c r="L683" s="7"/>
      <c r="M683" s="7"/>
      <c r="N683" s="7"/>
      <c r="O683" s="7"/>
      <c r="P683" s="7"/>
      <c r="Q683" s="7"/>
      <c r="R683" s="7"/>
    </row>
    <row r="684" spans="5:18" ht="14.25" customHeight="1">
      <c r="E684" s="17"/>
      <c r="F684" s="7"/>
      <c r="G684" s="7"/>
      <c r="H684" s="7"/>
      <c r="I684" s="7"/>
      <c r="J684" s="7"/>
      <c r="K684" s="7"/>
      <c r="L684" s="7"/>
      <c r="M684" s="7"/>
      <c r="N684" s="7"/>
      <c r="O684" s="7"/>
      <c r="P684" s="7"/>
      <c r="Q684" s="7"/>
      <c r="R684" s="7"/>
    </row>
    <row r="685" spans="5:18" ht="14.25" customHeight="1">
      <c r="E685" s="17"/>
      <c r="F685" s="7"/>
      <c r="G685" s="7"/>
      <c r="H685" s="7"/>
      <c r="I685" s="7"/>
      <c r="J685" s="7"/>
      <c r="K685" s="7"/>
      <c r="L685" s="7"/>
      <c r="M685" s="7"/>
      <c r="N685" s="7"/>
      <c r="O685" s="7"/>
      <c r="P685" s="7"/>
      <c r="Q685" s="7"/>
      <c r="R685" s="7"/>
    </row>
    <row r="686" spans="5:18" ht="14.25" customHeight="1">
      <c r="E686" s="17"/>
      <c r="F686" s="7"/>
      <c r="G686" s="7"/>
      <c r="H686" s="7"/>
      <c r="I686" s="7"/>
      <c r="J686" s="7"/>
      <c r="K686" s="7"/>
      <c r="L686" s="7"/>
      <c r="M686" s="7"/>
      <c r="N686" s="7"/>
      <c r="O686" s="7"/>
      <c r="P686" s="7"/>
      <c r="Q686" s="7"/>
      <c r="R686" s="7"/>
    </row>
    <row r="687" spans="5:18" ht="14.25" customHeight="1">
      <c r="E687" s="17"/>
      <c r="F687" s="7"/>
      <c r="G687" s="7"/>
      <c r="H687" s="7"/>
      <c r="I687" s="7"/>
      <c r="J687" s="7"/>
      <c r="K687" s="7"/>
      <c r="L687" s="7"/>
      <c r="M687" s="7"/>
      <c r="N687" s="7"/>
      <c r="O687" s="7"/>
      <c r="P687" s="7"/>
      <c r="Q687" s="7"/>
      <c r="R687" s="7"/>
    </row>
    <row r="688" spans="5:18" ht="14.25" customHeight="1">
      <c r="E688" s="17"/>
      <c r="F688" s="7"/>
      <c r="G688" s="7"/>
      <c r="H688" s="7"/>
      <c r="I688" s="7"/>
      <c r="J688" s="7"/>
      <c r="K688" s="7"/>
      <c r="L688" s="7"/>
      <c r="M688" s="7"/>
      <c r="N688" s="7"/>
      <c r="O688" s="7"/>
      <c r="P688" s="7"/>
      <c r="Q688" s="7"/>
      <c r="R688" s="7"/>
    </row>
    <row r="689" spans="5:18" ht="14.25" customHeight="1">
      <c r="E689" s="17"/>
      <c r="F689" s="7"/>
      <c r="G689" s="7"/>
      <c r="H689" s="7"/>
      <c r="I689" s="7"/>
      <c r="J689" s="7"/>
      <c r="K689" s="7"/>
      <c r="L689" s="7"/>
      <c r="M689" s="7"/>
      <c r="N689" s="7"/>
      <c r="O689" s="7"/>
      <c r="P689" s="7"/>
      <c r="Q689" s="7"/>
      <c r="R689" s="7"/>
    </row>
    <row r="690" spans="5:18" ht="14.25" customHeight="1">
      <c r="E690" s="17"/>
      <c r="F690" s="7"/>
      <c r="G690" s="7"/>
      <c r="H690" s="7"/>
      <c r="I690" s="7"/>
      <c r="J690" s="7"/>
      <c r="K690" s="7"/>
      <c r="L690" s="7"/>
      <c r="M690" s="7"/>
      <c r="N690" s="7"/>
      <c r="O690" s="7"/>
      <c r="P690" s="7"/>
      <c r="Q690" s="7"/>
      <c r="R690" s="7"/>
    </row>
    <row r="691" spans="5:18" ht="14.25" customHeight="1">
      <c r="E691" s="17"/>
      <c r="F691" s="7"/>
      <c r="G691" s="7"/>
      <c r="H691" s="7"/>
      <c r="I691" s="7"/>
      <c r="J691" s="7"/>
      <c r="K691" s="7"/>
      <c r="L691" s="7"/>
      <c r="M691" s="7"/>
      <c r="N691" s="7"/>
      <c r="O691" s="7"/>
      <c r="P691" s="7"/>
      <c r="Q691" s="7"/>
      <c r="R691" s="7"/>
    </row>
    <row r="692" spans="5:18" ht="14.25" customHeight="1">
      <c r="E692" s="17"/>
      <c r="F692" s="7"/>
      <c r="G692" s="7"/>
      <c r="H692" s="7"/>
      <c r="I692" s="7"/>
      <c r="J692" s="7"/>
      <c r="K692" s="7"/>
      <c r="L692" s="7"/>
      <c r="M692" s="7"/>
      <c r="N692" s="7"/>
      <c r="O692" s="7"/>
      <c r="P692" s="7"/>
      <c r="Q692" s="7"/>
      <c r="R692" s="7"/>
    </row>
    <row r="693" spans="5:18" ht="14.25" customHeight="1">
      <c r="E693" s="17"/>
      <c r="F693" s="7"/>
      <c r="G693" s="7"/>
      <c r="H693" s="7"/>
      <c r="I693" s="7"/>
      <c r="J693" s="7"/>
      <c r="K693" s="7"/>
      <c r="L693" s="7"/>
      <c r="M693" s="7"/>
      <c r="N693" s="7"/>
      <c r="O693" s="7"/>
      <c r="P693" s="7"/>
      <c r="Q693" s="7"/>
      <c r="R693" s="7"/>
    </row>
    <row r="694" spans="5:18" ht="14.25" customHeight="1">
      <c r="E694" s="17"/>
      <c r="F694" s="7"/>
      <c r="G694" s="7"/>
      <c r="H694" s="7"/>
      <c r="I694" s="7"/>
      <c r="J694" s="7"/>
      <c r="K694" s="7"/>
      <c r="L694" s="7"/>
      <c r="M694" s="7"/>
      <c r="N694" s="7"/>
      <c r="O694" s="7"/>
      <c r="P694" s="7"/>
      <c r="Q694" s="7"/>
      <c r="R694" s="7"/>
    </row>
    <row r="695" spans="5:18" ht="14.25" customHeight="1">
      <c r="E695" s="17"/>
      <c r="F695" s="7"/>
      <c r="G695" s="7"/>
      <c r="H695" s="7"/>
      <c r="I695" s="7"/>
      <c r="J695" s="7"/>
      <c r="K695" s="7"/>
      <c r="L695" s="7"/>
      <c r="M695" s="7"/>
      <c r="N695" s="7"/>
      <c r="O695" s="7"/>
      <c r="P695" s="7"/>
      <c r="Q695" s="7"/>
      <c r="R695" s="7"/>
    </row>
    <row r="696" spans="5:18" ht="14.25" customHeight="1">
      <c r="E696" s="17"/>
      <c r="F696" s="7"/>
      <c r="G696" s="7"/>
      <c r="H696" s="7"/>
      <c r="I696" s="7"/>
      <c r="J696" s="7"/>
      <c r="K696" s="7"/>
      <c r="L696" s="7"/>
      <c r="M696" s="7"/>
      <c r="N696" s="7"/>
      <c r="O696" s="7"/>
      <c r="P696" s="7"/>
      <c r="Q696" s="7"/>
      <c r="R696" s="7"/>
    </row>
    <row r="697" spans="5:18" ht="14.25" customHeight="1">
      <c r="E697" s="17"/>
      <c r="F697" s="7"/>
      <c r="G697" s="7"/>
      <c r="H697" s="7"/>
      <c r="I697" s="7"/>
      <c r="J697" s="7"/>
      <c r="K697" s="7"/>
      <c r="L697" s="7"/>
      <c r="M697" s="7"/>
      <c r="N697" s="7"/>
      <c r="O697" s="7"/>
      <c r="P697" s="7"/>
      <c r="Q697" s="7"/>
      <c r="R697" s="7"/>
    </row>
    <row r="698" spans="5:18" ht="14.25" customHeight="1">
      <c r="E698" s="17"/>
      <c r="F698" s="7"/>
      <c r="G698" s="7"/>
      <c r="H698" s="7"/>
      <c r="I698" s="7"/>
      <c r="J698" s="7"/>
      <c r="K698" s="7"/>
      <c r="L698" s="7"/>
      <c r="M698" s="7"/>
      <c r="N698" s="7"/>
      <c r="O698" s="7"/>
      <c r="P698" s="7"/>
      <c r="Q698" s="7"/>
      <c r="R698" s="7"/>
    </row>
    <row r="699" spans="5:18" ht="14.25" customHeight="1">
      <c r="E699" s="17"/>
      <c r="F699" s="7"/>
      <c r="G699" s="7"/>
      <c r="H699" s="7"/>
      <c r="I699" s="7"/>
      <c r="J699" s="7"/>
      <c r="K699" s="7"/>
      <c r="L699" s="7"/>
      <c r="M699" s="7"/>
      <c r="N699" s="7"/>
      <c r="O699" s="7"/>
      <c r="P699" s="7"/>
      <c r="Q699" s="7"/>
      <c r="R699" s="7"/>
    </row>
    <row r="700" spans="5:18" ht="14.25" customHeight="1">
      <c r="E700" s="17"/>
      <c r="F700" s="7"/>
      <c r="G700" s="7"/>
      <c r="H700" s="7"/>
      <c r="I700" s="7"/>
      <c r="J700" s="7"/>
      <c r="K700" s="7"/>
      <c r="L700" s="7"/>
      <c r="M700" s="7"/>
      <c r="N700" s="7"/>
      <c r="O700" s="7"/>
      <c r="P700" s="7"/>
      <c r="Q700" s="7"/>
      <c r="R700" s="7"/>
    </row>
    <row r="701" spans="5:18" ht="14.25" customHeight="1">
      <c r="E701" s="17"/>
      <c r="F701" s="7"/>
      <c r="G701" s="7"/>
      <c r="H701" s="7"/>
      <c r="I701" s="7"/>
      <c r="J701" s="7"/>
      <c r="K701" s="7"/>
      <c r="L701" s="7"/>
      <c r="M701" s="7"/>
      <c r="N701" s="7"/>
      <c r="O701" s="7"/>
      <c r="P701" s="7"/>
      <c r="Q701" s="7"/>
      <c r="R701" s="7"/>
    </row>
    <row r="702" spans="5:18" ht="14.25" customHeight="1">
      <c r="E702" s="17"/>
      <c r="F702" s="7"/>
      <c r="G702" s="7"/>
      <c r="H702" s="7"/>
      <c r="I702" s="7"/>
      <c r="J702" s="7"/>
      <c r="K702" s="7"/>
      <c r="L702" s="7"/>
      <c r="M702" s="7"/>
      <c r="N702" s="7"/>
      <c r="O702" s="7"/>
      <c r="P702" s="7"/>
      <c r="Q702" s="7"/>
      <c r="R702" s="7"/>
    </row>
    <row r="703" spans="5:18" ht="14.25" customHeight="1">
      <c r="E703" s="17"/>
      <c r="F703" s="7"/>
      <c r="G703" s="7"/>
      <c r="H703" s="7"/>
      <c r="I703" s="7"/>
      <c r="J703" s="7"/>
      <c r="K703" s="7"/>
      <c r="L703" s="7"/>
      <c r="M703" s="7"/>
      <c r="N703" s="7"/>
      <c r="O703" s="7"/>
      <c r="P703" s="7"/>
      <c r="Q703" s="7"/>
      <c r="R703" s="7"/>
    </row>
    <row r="704" spans="5:18" ht="14.25" customHeight="1">
      <c r="E704" s="17"/>
      <c r="F704" s="7"/>
      <c r="G704" s="7"/>
      <c r="H704" s="7"/>
      <c r="I704" s="7"/>
      <c r="J704" s="7"/>
      <c r="K704" s="7"/>
      <c r="L704" s="7"/>
      <c r="M704" s="7"/>
      <c r="N704" s="7"/>
      <c r="O704" s="7"/>
      <c r="P704" s="7"/>
      <c r="Q704" s="7"/>
      <c r="R704" s="7"/>
    </row>
    <row r="705" spans="5:18" ht="14.25" customHeight="1">
      <c r="E705" s="17"/>
      <c r="F705" s="7"/>
      <c r="G705" s="7"/>
      <c r="H705" s="7"/>
      <c r="I705" s="7"/>
      <c r="J705" s="7"/>
      <c r="K705" s="7"/>
      <c r="L705" s="7"/>
      <c r="M705" s="7"/>
      <c r="N705" s="7"/>
      <c r="O705" s="7"/>
      <c r="P705" s="7"/>
      <c r="Q705" s="7"/>
      <c r="R705" s="7"/>
    </row>
    <row r="706" spans="5:18" ht="14.25" customHeight="1">
      <c r="E706" s="17"/>
      <c r="F706" s="7"/>
      <c r="G706" s="7"/>
      <c r="H706" s="7"/>
      <c r="I706" s="7"/>
      <c r="J706" s="7"/>
      <c r="K706" s="7"/>
      <c r="L706" s="7"/>
      <c r="M706" s="7"/>
      <c r="N706" s="7"/>
      <c r="O706" s="7"/>
      <c r="P706" s="7"/>
      <c r="Q706" s="7"/>
      <c r="R706" s="7"/>
    </row>
    <row r="707" spans="5:18" ht="14.25" customHeight="1">
      <c r="E707" s="17"/>
      <c r="F707" s="7"/>
      <c r="G707" s="7"/>
      <c r="H707" s="7"/>
      <c r="I707" s="7"/>
      <c r="J707" s="7"/>
      <c r="K707" s="7"/>
      <c r="L707" s="7"/>
      <c r="M707" s="7"/>
      <c r="N707" s="7"/>
      <c r="O707" s="7"/>
      <c r="P707" s="7"/>
      <c r="Q707" s="7"/>
      <c r="R707" s="7"/>
    </row>
    <row r="708" spans="5:18" ht="14.25" customHeight="1">
      <c r="E708" s="17"/>
      <c r="F708" s="7"/>
      <c r="G708" s="7"/>
      <c r="H708" s="7"/>
      <c r="I708" s="7"/>
      <c r="J708" s="7"/>
      <c r="K708" s="7"/>
      <c r="L708" s="7"/>
      <c r="M708" s="7"/>
      <c r="N708" s="7"/>
      <c r="O708" s="7"/>
      <c r="P708" s="7"/>
      <c r="Q708" s="7"/>
      <c r="R708" s="7"/>
    </row>
    <row r="709" spans="5:18" ht="14.25" customHeight="1">
      <c r="E709" s="17"/>
      <c r="F709" s="7"/>
      <c r="G709" s="7"/>
      <c r="H709" s="7"/>
      <c r="I709" s="7"/>
      <c r="J709" s="7"/>
      <c r="K709" s="7"/>
      <c r="L709" s="7"/>
      <c r="M709" s="7"/>
      <c r="N709" s="7"/>
      <c r="O709" s="7"/>
      <c r="P709" s="7"/>
      <c r="Q709" s="7"/>
      <c r="R709" s="7"/>
    </row>
    <row r="710" spans="5:18" ht="14.25" customHeight="1">
      <c r="E710" s="17"/>
      <c r="F710" s="7"/>
      <c r="G710" s="7"/>
      <c r="H710" s="7"/>
      <c r="I710" s="7"/>
      <c r="J710" s="7"/>
      <c r="K710" s="7"/>
      <c r="L710" s="7"/>
      <c r="M710" s="7"/>
      <c r="N710" s="7"/>
      <c r="O710" s="7"/>
      <c r="P710" s="7"/>
      <c r="Q710" s="7"/>
      <c r="R710" s="7"/>
    </row>
    <row r="711" spans="5:18" ht="14.25" customHeight="1">
      <c r="E711" s="17"/>
      <c r="F711" s="7"/>
      <c r="G711" s="7"/>
      <c r="H711" s="7"/>
      <c r="I711" s="7"/>
      <c r="J711" s="7"/>
      <c r="K711" s="7"/>
      <c r="L711" s="7"/>
      <c r="M711" s="7"/>
      <c r="N711" s="7"/>
      <c r="O711" s="7"/>
      <c r="P711" s="7"/>
      <c r="Q711" s="7"/>
      <c r="R711" s="7"/>
    </row>
    <row r="712" spans="5:18" ht="14.25" customHeight="1">
      <c r="E712" s="17"/>
      <c r="F712" s="7"/>
      <c r="G712" s="7"/>
      <c r="H712" s="7"/>
      <c r="I712" s="7"/>
      <c r="J712" s="7"/>
      <c r="K712" s="7"/>
      <c r="L712" s="7"/>
      <c r="M712" s="7"/>
      <c r="N712" s="7"/>
      <c r="O712" s="7"/>
      <c r="P712" s="7"/>
      <c r="Q712" s="7"/>
      <c r="R712" s="7"/>
    </row>
    <row r="713" spans="5:18" ht="14.25" customHeight="1">
      <c r="E713" s="17"/>
      <c r="F713" s="7"/>
      <c r="G713" s="7"/>
      <c r="H713" s="7"/>
      <c r="I713" s="7"/>
      <c r="J713" s="7"/>
      <c r="K713" s="7"/>
      <c r="L713" s="7"/>
      <c r="M713" s="7"/>
      <c r="N713" s="7"/>
      <c r="O713" s="7"/>
      <c r="P713" s="7"/>
      <c r="Q713" s="7"/>
      <c r="R713" s="7"/>
    </row>
    <row r="714" spans="5:18" ht="14.25" customHeight="1">
      <c r="E714" s="17"/>
      <c r="F714" s="7"/>
      <c r="G714" s="7"/>
      <c r="H714" s="7"/>
      <c r="I714" s="7"/>
      <c r="J714" s="7"/>
      <c r="K714" s="7"/>
      <c r="L714" s="7"/>
      <c r="M714" s="7"/>
      <c r="N714" s="7"/>
      <c r="O714" s="7"/>
      <c r="P714" s="7"/>
      <c r="Q714" s="7"/>
      <c r="R714" s="7"/>
    </row>
    <row r="715" spans="5:18" ht="14.25" customHeight="1">
      <c r="E715" s="17"/>
      <c r="F715" s="7"/>
      <c r="G715" s="7"/>
      <c r="H715" s="7"/>
      <c r="I715" s="7"/>
      <c r="J715" s="7"/>
      <c r="K715" s="7"/>
      <c r="L715" s="7"/>
      <c r="M715" s="7"/>
      <c r="N715" s="7"/>
      <c r="O715" s="7"/>
      <c r="P715" s="7"/>
      <c r="Q715" s="7"/>
      <c r="R715" s="7"/>
    </row>
    <row r="716" spans="5:18" ht="14.25" customHeight="1">
      <c r="E716" s="17"/>
      <c r="F716" s="7"/>
      <c r="G716" s="7"/>
      <c r="H716" s="7"/>
      <c r="I716" s="7"/>
      <c r="J716" s="7"/>
      <c r="K716" s="7"/>
      <c r="L716" s="7"/>
      <c r="M716" s="7"/>
      <c r="N716" s="7"/>
      <c r="O716" s="7"/>
      <c r="P716" s="7"/>
      <c r="Q716" s="7"/>
      <c r="R716" s="7"/>
    </row>
    <row r="717" spans="5:18" ht="14.25" customHeight="1">
      <c r="E717" s="17"/>
      <c r="F717" s="7"/>
      <c r="G717" s="7"/>
      <c r="H717" s="7"/>
      <c r="I717" s="7"/>
      <c r="J717" s="7"/>
      <c r="K717" s="7"/>
      <c r="L717" s="7"/>
      <c r="M717" s="7"/>
      <c r="N717" s="7"/>
      <c r="O717" s="7"/>
      <c r="P717" s="7"/>
      <c r="Q717" s="7"/>
      <c r="R717" s="7"/>
    </row>
    <row r="718" spans="5:18" ht="14.25" customHeight="1">
      <c r="E718" s="17"/>
      <c r="F718" s="7"/>
      <c r="G718" s="7"/>
      <c r="H718" s="7"/>
      <c r="I718" s="7"/>
      <c r="J718" s="7"/>
      <c r="K718" s="7"/>
      <c r="L718" s="7"/>
      <c r="M718" s="7"/>
      <c r="N718" s="7"/>
      <c r="O718" s="7"/>
      <c r="P718" s="7"/>
      <c r="Q718" s="7"/>
      <c r="R718" s="7"/>
    </row>
    <row r="719" spans="5:18" ht="14.25" customHeight="1">
      <c r="E719" s="17"/>
      <c r="F719" s="7"/>
      <c r="G719" s="7"/>
      <c r="H719" s="7"/>
      <c r="I719" s="7"/>
      <c r="J719" s="7"/>
      <c r="K719" s="7"/>
      <c r="L719" s="7"/>
      <c r="M719" s="7"/>
      <c r="N719" s="7"/>
      <c r="O719" s="7"/>
      <c r="P719" s="7"/>
      <c r="Q719" s="7"/>
      <c r="R719" s="7"/>
    </row>
    <row r="720" spans="5:18" ht="14.25" customHeight="1">
      <c r="E720" s="17"/>
      <c r="F720" s="7"/>
      <c r="G720" s="7"/>
      <c r="H720" s="7"/>
      <c r="I720" s="7"/>
      <c r="J720" s="7"/>
      <c r="K720" s="7"/>
      <c r="L720" s="7"/>
      <c r="M720" s="7"/>
      <c r="N720" s="7"/>
      <c r="O720" s="7"/>
      <c r="P720" s="7"/>
      <c r="Q720" s="7"/>
      <c r="R720" s="7"/>
    </row>
    <row r="721" spans="5:18" ht="14.25" customHeight="1">
      <c r="E721" s="17"/>
      <c r="F721" s="7"/>
      <c r="G721" s="7"/>
      <c r="H721" s="7"/>
      <c r="I721" s="7"/>
      <c r="J721" s="7"/>
      <c r="K721" s="7"/>
      <c r="L721" s="7"/>
      <c r="M721" s="7"/>
      <c r="N721" s="7"/>
      <c r="O721" s="7"/>
      <c r="P721" s="7"/>
      <c r="Q721" s="7"/>
      <c r="R721" s="7"/>
    </row>
    <row r="722" spans="5:18" ht="14.25" customHeight="1">
      <c r="E722" s="17"/>
      <c r="F722" s="7"/>
      <c r="G722" s="7"/>
      <c r="H722" s="7"/>
      <c r="I722" s="7"/>
      <c r="J722" s="7"/>
      <c r="K722" s="7"/>
      <c r="L722" s="7"/>
      <c r="M722" s="7"/>
      <c r="N722" s="7"/>
      <c r="O722" s="7"/>
      <c r="P722" s="7"/>
      <c r="Q722" s="7"/>
      <c r="R722" s="7"/>
    </row>
    <row r="723" spans="5:18" ht="14.25" customHeight="1">
      <c r="E723" s="17"/>
      <c r="F723" s="7"/>
      <c r="G723" s="7"/>
      <c r="H723" s="7"/>
      <c r="I723" s="7"/>
      <c r="J723" s="7"/>
      <c r="K723" s="7"/>
      <c r="L723" s="7"/>
      <c r="M723" s="7"/>
      <c r="N723" s="7"/>
      <c r="O723" s="7"/>
      <c r="P723" s="7"/>
      <c r="Q723" s="7"/>
      <c r="R723" s="7"/>
    </row>
    <row r="724" spans="5:18" ht="14.25" customHeight="1">
      <c r="E724" s="17"/>
      <c r="F724" s="7"/>
      <c r="G724" s="7"/>
      <c r="H724" s="7"/>
      <c r="I724" s="7"/>
      <c r="J724" s="7"/>
      <c r="K724" s="7"/>
      <c r="L724" s="7"/>
      <c r="M724" s="7"/>
      <c r="N724" s="7"/>
      <c r="O724" s="7"/>
      <c r="P724" s="7"/>
      <c r="Q724" s="7"/>
      <c r="R724" s="7"/>
    </row>
    <row r="725" spans="5:18" ht="14.25" customHeight="1">
      <c r="E725" s="17"/>
      <c r="F725" s="7"/>
      <c r="G725" s="7"/>
      <c r="H725" s="7"/>
      <c r="I725" s="7"/>
      <c r="J725" s="7"/>
      <c r="K725" s="7"/>
      <c r="L725" s="7"/>
      <c r="M725" s="7"/>
      <c r="N725" s="7"/>
      <c r="O725" s="7"/>
      <c r="P725" s="7"/>
      <c r="Q725" s="7"/>
      <c r="R725" s="7"/>
    </row>
    <row r="726" spans="5:18" ht="14.25" customHeight="1">
      <c r="E726" s="17"/>
      <c r="F726" s="7"/>
      <c r="G726" s="7"/>
      <c r="H726" s="7"/>
      <c r="I726" s="7"/>
      <c r="J726" s="7"/>
      <c r="K726" s="7"/>
      <c r="L726" s="7"/>
      <c r="M726" s="7"/>
      <c r="N726" s="7"/>
      <c r="O726" s="7"/>
      <c r="P726" s="7"/>
      <c r="Q726" s="7"/>
      <c r="R726" s="7"/>
    </row>
    <row r="727" spans="5:18" ht="14.25" customHeight="1">
      <c r="E727" s="17"/>
      <c r="F727" s="7"/>
      <c r="G727" s="7"/>
      <c r="H727" s="7"/>
      <c r="I727" s="7"/>
      <c r="J727" s="7"/>
      <c r="K727" s="7"/>
      <c r="L727" s="7"/>
      <c r="M727" s="7"/>
      <c r="N727" s="7"/>
      <c r="O727" s="7"/>
      <c r="P727" s="7"/>
      <c r="Q727" s="7"/>
      <c r="R727" s="7"/>
    </row>
    <row r="728" spans="5:18" ht="14.25" customHeight="1">
      <c r="E728" s="17"/>
      <c r="F728" s="7"/>
      <c r="G728" s="7"/>
      <c r="H728" s="7"/>
      <c r="I728" s="7"/>
      <c r="J728" s="7"/>
      <c r="K728" s="7"/>
      <c r="L728" s="7"/>
      <c r="M728" s="7"/>
      <c r="N728" s="7"/>
      <c r="O728" s="7"/>
      <c r="P728" s="7"/>
      <c r="Q728" s="7"/>
      <c r="R728" s="7"/>
    </row>
    <row r="729" spans="5:18" ht="14.25" customHeight="1">
      <c r="E729" s="17"/>
      <c r="F729" s="7"/>
      <c r="G729" s="7"/>
      <c r="H729" s="7"/>
      <c r="I729" s="7"/>
      <c r="J729" s="7"/>
      <c r="K729" s="7"/>
      <c r="L729" s="7"/>
      <c r="M729" s="7"/>
      <c r="N729" s="7"/>
      <c r="O729" s="7"/>
      <c r="P729" s="7"/>
      <c r="Q729" s="7"/>
      <c r="R729" s="7"/>
    </row>
    <row r="730" spans="5:18" ht="14.25" customHeight="1">
      <c r="E730" s="17"/>
      <c r="F730" s="7"/>
      <c r="G730" s="7"/>
      <c r="H730" s="7"/>
      <c r="I730" s="7"/>
      <c r="J730" s="7"/>
      <c r="K730" s="7"/>
      <c r="L730" s="7"/>
      <c r="M730" s="7"/>
      <c r="N730" s="7"/>
      <c r="O730" s="7"/>
      <c r="P730" s="7"/>
      <c r="Q730" s="7"/>
      <c r="R730" s="7"/>
    </row>
    <row r="731" spans="5:18" ht="14.25" customHeight="1">
      <c r="E731" s="17"/>
      <c r="F731" s="7"/>
      <c r="G731" s="7"/>
      <c r="H731" s="7"/>
      <c r="I731" s="7"/>
      <c r="J731" s="7"/>
      <c r="K731" s="7"/>
      <c r="L731" s="7"/>
      <c r="M731" s="7"/>
      <c r="N731" s="7"/>
      <c r="O731" s="7"/>
      <c r="P731" s="7"/>
      <c r="Q731" s="7"/>
      <c r="R731" s="7"/>
    </row>
    <row r="732" spans="5:18" ht="14.25" customHeight="1">
      <c r="E732" s="17"/>
      <c r="F732" s="7"/>
      <c r="G732" s="7"/>
      <c r="H732" s="7"/>
      <c r="I732" s="7"/>
      <c r="J732" s="7"/>
      <c r="K732" s="7"/>
      <c r="L732" s="7"/>
      <c r="M732" s="7"/>
      <c r="N732" s="7"/>
      <c r="O732" s="7"/>
      <c r="P732" s="7"/>
      <c r="Q732" s="7"/>
      <c r="R732" s="7"/>
    </row>
    <row r="733" spans="5:18" ht="14.25" customHeight="1">
      <c r="E733" s="17"/>
      <c r="F733" s="7"/>
      <c r="G733" s="7"/>
      <c r="H733" s="7"/>
      <c r="I733" s="7"/>
      <c r="J733" s="7"/>
      <c r="K733" s="7"/>
      <c r="L733" s="7"/>
      <c r="M733" s="7"/>
      <c r="N733" s="7"/>
      <c r="O733" s="7"/>
      <c r="P733" s="7"/>
      <c r="Q733" s="7"/>
      <c r="R733" s="7"/>
    </row>
    <row r="734" spans="5:18" ht="14.25" customHeight="1">
      <c r="E734" s="17"/>
      <c r="F734" s="7"/>
      <c r="G734" s="7"/>
      <c r="H734" s="7"/>
      <c r="I734" s="7"/>
      <c r="J734" s="7"/>
      <c r="K734" s="7"/>
      <c r="L734" s="7"/>
      <c r="M734" s="7"/>
      <c r="N734" s="7"/>
      <c r="O734" s="7"/>
      <c r="P734" s="7"/>
      <c r="Q734" s="7"/>
      <c r="R734" s="7"/>
    </row>
    <row r="735" spans="5:18" ht="14.25" customHeight="1">
      <c r="E735" s="17"/>
      <c r="F735" s="7"/>
      <c r="G735" s="7"/>
      <c r="H735" s="7"/>
      <c r="I735" s="7"/>
      <c r="J735" s="7"/>
      <c r="K735" s="7"/>
      <c r="L735" s="7"/>
      <c r="M735" s="7"/>
      <c r="N735" s="7"/>
      <c r="O735" s="7"/>
      <c r="P735" s="7"/>
      <c r="Q735" s="7"/>
      <c r="R735" s="7"/>
    </row>
    <row r="736" spans="5:18" ht="14.25" customHeight="1">
      <c r="E736" s="17"/>
      <c r="F736" s="7"/>
      <c r="G736" s="7"/>
      <c r="H736" s="7"/>
      <c r="I736" s="7"/>
      <c r="J736" s="7"/>
      <c r="K736" s="7"/>
      <c r="L736" s="7"/>
      <c r="M736" s="7"/>
      <c r="N736" s="7"/>
      <c r="O736" s="7"/>
      <c r="P736" s="7"/>
      <c r="Q736" s="7"/>
      <c r="R736" s="7"/>
    </row>
    <row r="737" spans="5:18" ht="14.25" customHeight="1">
      <c r="E737" s="17"/>
      <c r="F737" s="7"/>
      <c r="G737" s="7"/>
      <c r="H737" s="7"/>
      <c r="I737" s="7"/>
      <c r="J737" s="7"/>
      <c r="K737" s="7"/>
      <c r="L737" s="7"/>
      <c r="M737" s="7"/>
      <c r="N737" s="7"/>
      <c r="O737" s="7"/>
      <c r="P737" s="7"/>
      <c r="Q737" s="7"/>
      <c r="R737" s="7"/>
    </row>
    <row r="738" spans="5:18" ht="14.25" customHeight="1">
      <c r="E738" s="17"/>
      <c r="F738" s="7"/>
      <c r="G738" s="7"/>
      <c r="H738" s="7"/>
      <c r="I738" s="7"/>
      <c r="J738" s="7"/>
      <c r="K738" s="7"/>
      <c r="L738" s="7"/>
      <c r="M738" s="7"/>
      <c r="N738" s="7"/>
      <c r="O738" s="7"/>
      <c r="P738" s="7"/>
      <c r="Q738" s="7"/>
      <c r="R738" s="7"/>
    </row>
    <row r="739" spans="5:18" ht="14.25" customHeight="1">
      <c r="E739" s="17"/>
      <c r="F739" s="7"/>
      <c r="G739" s="7"/>
      <c r="H739" s="7"/>
      <c r="I739" s="7"/>
      <c r="J739" s="7"/>
      <c r="K739" s="7"/>
      <c r="L739" s="7"/>
      <c r="M739" s="7"/>
      <c r="N739" s="7"/>
      <c r="O739" s="7"/>
      <c r="P739" s="7"/>
      <c r="Q739" s="7"/>
      <c r="R739" s="7"/>
    </row>
    <row r="740" spans="5:18" ht="14.25" customHeight="1">
      <c r="E740" s="17"/>
      <c r="F740" s="7"/>
      <c r="G740" s="7"/>
      <c r="H740" s="7"/>
      <c r="I740" s="7"/>
      <c r="J740" s="7"/>
      <c r="K740" s="7"/>
      <c r="L740" s="7"/>
      <c r="M740" s="7"/>
      <c r="N740" s="7"/>
      <c r="O740" s="7"/>
      <c r="P740" s="7"/>
      <c r="Q740" s="7"/>
      <c r="R740" s="7"/>
    </row>
    <row r="741" spans="5:18" ht="14.25" customHeight="1">
      <c r="E741" s="17"/>
      <c r="F741" s="7"/>
      <c r="G741" s="7"/>
      <c r="H741" s="7"/>
      <c r="I741" s="7"/>
      <c r="J741" s="7"/>
      <c r="K741" s="7"/>
      <c r="L741" s="7"/>
      <c r="M741" s="7"/>
      <c r="N741" s="7"/>
      <c r="O741" s="7"/>
      <c r="P741" s="7"/>
      <c r="Q741" s="7"/>
      <c r="R741" s="7"/>
    </row>
    <row r="742" spans="5:18" ht="14.25" customHeight="1">
      <c r="E742" s="17"/>
      <c r="F742" s="7"/>
      <c r="G742" s="7"/>
      <c r="H742" s="7"/>
      <c r="I742" s="7"/>
      <c r="J742" s="7"/>
      <c r="K742" s="7"/>
      <c r="L742" s="7"/>
      <c r="M742" s="7"/>
      <c r="N742" s="7"/>
      <c r="O742" s="7"/>
      <c r="P742" s="7"/>
      <c r="Q742" s="7"/>
      <c r="R742" s="7"/>
    </row>
    <row r="743" spans="5:18" ht="14.25" customHeight="1">
      <c r="E743" s="17"/>
      <c r="F743" s="7"/>
      <c r="G743" s="7"/>
      <c r="H743" s="7"/>
      <c r="I743" s="7"/>
      <c r="J743" s="7"/>
      <c r="K743" s="7"/>
      <c r="L743" s="7"/>
      <c r="M743" s="7"/>
      <c r="N743" s="7"/>
      <c r="O743" s="7"/>
      <c r="P743" s="7"/>
      <c r="Q743" s="7"/>
      <c r="R743" s="7"/>
    </row>
    <row r="744" spans="5:18" ht="14.25" customHeight="1">
      <c r="E744" s="17"/>
      <c r="F744" s="7"/>
      <c r="G744" s="7"/>
      <c r="H744" s="7"/>
      <c r="I744" s="7"/>
      <c r="J744" s="7"/>
      <c r="K744" s="7"/>
      <c r="L744" s="7"/>
      <c r="M744" s="7"/>
      <c r="N744" s="7"/>
      <c r="O744" s="7"/>
      <c r="P744" s="7"/>
      <c r="Q744" s="7"/>
      <c r="R744" s="7"/>
    </row>
    <row r="745" spans="5:18" ht="14.25" customHeight="1">
      <c r="E745" s="17"/>
      <c r="F745" s="7"/>
      <c r="G745" s="7"/>
      <c r="H745" s="7"/>
      <c r="I745" s="7"/>
      <c r="J745" s="7"/>
      <c r="K745" s="7"/>
      <c r="L745" s="7"/>
      <c r="M745" s="7"/>
      <c r="N745" s="7"/>
      <c r="O745" s="7"/>
      <c r="P745" s="7"/>
      <c r="Q745" s="7"/>
      <c r="R745" s="7"/>
    </row>
    <row r="746" spans="5:18" ht="14.25" customHeight="1">
      <c r="E746" s="17"/>
      <c r="F746" s="7"/>
      <c r="G746" s="7"/>
      <c r="H746" s="7"/>
      <c r="I746" s="7"/>
      <c r="J746" s="7"/>
      <c r="K746" s="7"/>
      <c r="L746" s="7"/>
      <c r="M746" s="7"/>
      <c r="N746" s="7"/>
      <c r="O746" s="7"/>
      <c r="P746" s="7"/>
      <c r="Q746" s="7"/>
      <c r="R746" s="7"/>
    </row>
    <row r="747" spans="5:18" ht="14.25" customHeight="1">
      <c r="E747" s="17"/>
      <c r="F747" s="7"/>
      <c r="G747" s="7"/>
      <c r="H747" s="7"/>
      <c r="I747" s="7"/>
      <c r="J747" s="7"/>
      <c r="K747" s="7"/>
      <c r="L747" s="7"/>
      <c r="M747" s="7"/>
      <c r="N747" s="7"/>
      <c r="O747" s="7"/>
      <c r="P747" s="7"/>
      <c r="Q747" s="7"/>
      <c r="R747" s="7"/>
    </row>
    <row r="748" spans="5:18" ht="14.25" customHeight="1">
      <c r="E748" s="17"/>
      <c r="F748" s="7"/>
      <c r="G748" s="7"/>
      <c r="H748" s="7"/>
      <c r="I748" s="7"/>
      <c r="J748" s="7"/>
      <c r="K748" s="7"/>
      <c r="L748" s="7"/>
      <c r="M748" s="7"/>
      <c r="N748" s="7"/>
      <c r="O748" s="7"/>
      <c r="P748" s="7"/>
      <c r="Q748" s="7"/>
      <c r="R748" s="7"/>
    </row>
    <row r="749" spans="5:18" ht="14.25" customHeight="1">
      <c r="E749" s="17"/>
      <c r="F749" s="7"/>
      <c r="G749" s="7"/>
      <c r="H749" s="7"/>
      <c r="I749" s="7"/>
      <c r="J749" s="7"/>
      <c r="K749" s="7"/>
      <c r="L749" s="7"/>
      <c r="M749" s="7"/>
      <c r="N749" s="7"/>
      <c r="O749" s="7"/>
      <c r="P749" s="7"/>
      <c r="Q749" s="7"/>
      <c r="R749" s="7"/>
    </row>
    <row r="750" spans="5:18" ht="14.25" customHeight="1">
      <c r="E750" s="17"/>
      <c r="F750" s="7"/>
      <c r="G750" s="7"/>
      <c r="H750" s="7"/>
      <c r="I750" s="7"/>
      <c r="J750" s="7"/>
      <c r="K750" s="7"/>
      <c r="L750" s="7"/>
      <c r="M750" s="7"/>
      <c r="N750" s="7"/>
      <c r="O750" s="7"/>
      <c r="P750" s="7"/>
      <c r="Q750" s="7"/>
      <c r="R750" s="7"/>
    </row>
    <row r="751" spans="5:18" ht="14.25" customHeight="1">
      <c r="E751" s="17"/>
      <c r="F751" s="7"/>
      <c r="G751" s="7"/>
      <c r="H751" s="7"/>
      <c r="I751" s="7"/>
      <c r="J751" s="7"/>
      <c r="K751" s="7"/>
      <c r="L751" s="7"/>
      <c r="M751" s="7"/>
      <c r="N751" s="7"/>
      <c r="O751" s="7"/>
      <c r="P751" s="7"/>
      <c r="Q751" s="7"/>
      <c r="R751" s="7"/>
    </row>
    <row r="752" spans="5:18" ht="14.25" customHeight="1">
      <c r="E752" s="17"/>
      <c r="F752" s="7"/>
      <c r="G752" s="7"/>
      <c r="H752" s="7"/>
      <c r="I752" s="7"/>
      <c r="J752" s="7"/>
      <c r="K752" s="7"/>
      <c r="L752" s="7"/>
      <c r="M752" s="7"/>
      <c r="N752" s="7"/>
      <c r="O752" s="7"/>
      <c r="P752" s="7"/>
      <c r="Q752" s="7"/>
      <c r="R752" s="7"/>
    </row>
    <row r="753" spans="5:18" ht="14.25" customHeight="1">
      <c r="E753" s="17"/>
      <c r="F753" s="7"/>
      <c r="G753" s="7"/>
      <c r="H753" s="7"/>
      <c r="I753" s="7"/>
      <c r="J753" s="7"/>
      <c r="K753" s="7"/>
      <c r="L753" s="7"/>
      <c r="M753" s="7"/>
      <c r="N753" s="7"/>
      <c r="O753" s="7"/>
      <c r="P753" s="7"/>
      <c r="Q753" s="7"/>
      <c r="R753" s="7"/>
    </row>
    <row r="754" spans="5:18" ht="14.25" customHeight="1">
      <c r="E754" s="17"/>
      <c r="F754" s="7"/>
      <c r="G754" s="7"/>
      <c r="H754" s="7"/>
      <c r="I754" s="7"/>
      <c r="J754" s="7"/>
      <c r="K754" s="7"/>
      <c r="L754" s="7"/>
      <c r="M754" s="7"/>
      <c r="N754" s="7"/>
      <c r="O754" s="7"/>
      <c r="P754" s="7"/>
      <c r="Q754" s="7"/>
      <c r="R754" s="7"/>
    </row>
    <row r="755" spans="5:18" ht="14.25" customHeight="1">
      <c r="E755" s="17"/>
      <c r="F755" s="7"/>
      <c r="G755" s="7"/>
      <c r="H755" s="7"/>
      <c r="I755" s="7"/>
      <c r="J755" s="7"/>
      <c r="K755" s="7"/>
      <c r="L755" s="7"/>
      <c r="M755" s="7"/>
      <c r="N755" s="7"/>
      <c r="O755" s="7"/>
      <c r="P755" s="7"/>
      <c r="Q755" s="7"/>
      <c r="R755" s="7"/>
    </row>
    <row r="756" spans="5:18" ht="14.25" customHeight="1">
      <c r="E756" s="17"/>
      <c r="F756" s="7"/>
      <c r="G756" s="7"/>
      <c r="H756" s="7"/>
      <c r="I756" s="7"/>
      <c r="J756" s="7"/>
      <c r="K756" s="7"/>
      <c r="L756" s="7"/>
      <c r="M756" s="7"/>
      <c r="N756" s="7"/>
      <c r="O756" s="7"/>
      <c r="P756" s="7"/>
      <c r="Q756" s="7"/>
      <c r="R756" s="7"/>
    </row>
    <row r="757" spans="5:18" ht="14.25" customHeight="1">
      <c r="E757" s="17"/>
      <c r="F757" s="7"/>
      <c r="G757" s="7"/>
      <c r="H757" s="7"/>
      <c r="I757" s="7"/>
      <c r="J757" s="7"/>
      <c r="K757" s="7"/>
      <c r="L757" s="7"/>
      <c r="M757" s="7"/>
      <c r="N757" s="7"/>
      <c r="O757" s="7"/>
      <c r="P757" s="7"/>
      <c r="Q757" s="7"/>
      <c r="R757" s="7"/>
    </row>
    <row r="758" spans="5:18" ht="14.25" customHeight="1">
      <c r="E758" s="17"/>
      <c r="F758" s="7"/>
      <c r="G758" s="7"/>
      <c r="H758" s="7"/>
      <c r="I758" s="7"/>
      <c r="J758" s="7"/>
      <c r="K758" s="7"/>
      <c r="L758" s="7"/>
      <c r="M758" s="7"/>
      <c r="N758" s="7"/>
      <c r="O758" s="7"/>
      <c r="P758" s="7"/>
      <c r="Q758" s="7"/>
      <c r="R758" s="7"/>
    </row>
    <row r="759" spans="5:18" ht="14.25" customHeight="1">
      <c r="E759" s="17"/>
      <c r="F759" s="7"/>
      <c r="G759" s="7"/>
      <c r="H759" s="7"/>
      <c r="I759" s="7"/>
      <c r="J759" s="7"/>
      <c r="K759" s="7"/>
      <c r="L759" s="7"/>
      <c r="M759" s="7"/>
      <c r="N759" s="7"/>
      <c r="O759" s="7"/>
      <c r="P759" s="7"/>
      <c r="Q759" s="7"/>
      <c r="R759" s="7"/>
    </row>
    <row r="760" spans="5:18" ht="14.25" customHeight="1">
      <c r="E760" s="17"/>
      <c r="F760" s="7"/>
      <c r="G760" s="7"/>
      <c r="H760" s="7"/>
      <c r="I760" s="7"/>
      <c r="J760" s="7"/>
      <c r="K760" s="7"/>
      <c r="L760" s="7"/>
      <c r="M760" s="7"/>
      <c r="N760" s="7"/>
      <c r="O760" s="7"/>
      <c r="P760" s="7"/>
      <c r="Q760" s="7"/>
      <c r="R760" s="7"/>
    </row>
    <row r="761" spans="5:18" ht="14.25" customHeight="1">
      <c r="E761" s="17"/>
      <c r="F761" s="7"/>
      <c r="G761" s="7"/>
      <c r="H761" s="7"/>
      <c r="I761" s="7"/>
      <c r="J761" s="7"/>
      <c r="K761" s="7"/>
      <c r="L761" s="7"/>
      <c r="M761" s="7"/>
      <c r="N761" s="7"/>
      <c r="O761" s="7"/>
      <c r="P761" s="7"/>
      <c r="Q761" s="7"/>
      <c r="R761" s="7"/>
    </row>
    <row r="762" spans="5:18" ht="14.25" customHeight="1">
      <c r="E762" s="17"/>
      <c r="F762" s="7"/>
      <c r="G762" s="7"/>
      <c r="H762" s="7"/>
      <c r="I762" s="7"/>
      <c r="J762" s="7"/>
      <c r="K762" s="7"/>
      <c r="L762" s="7"/>
      <c r="M762" s="7"/>
      <c r="N762" s="7"/>
      <c r="O762" s="7"/>
      <c r="P762" s="7"/>
      <c r="Q762" s="7"/>
      <c r="R762" s="7"/>
    </row>
    <row r="763" spans="5:18" ht="14.25" customHeight="1">
      <c r="E763" s="17"/>
      <c r="F763" s="7"/>
      <c r="G763" s="7"/>
      <c r="H763" s="7"/>
      <c r="I763" s="7"/>
      <c r="J763" s="7"/>
      <c r="K763" s="7"/>
      <c r="L763" s="7"/>
      <c r="M763" s="7"/>
      <c r="N763" s="7"/>
      <c r="O763" s="7"/>
      <c r="P763" s="7"/>
      <c r="Q763" s="7"/>
      <c r="R763" s="7"/>
    </row>
    <row r="764" spans="5:18" ht="14.25" customHeight="1">
      <c r="E764" s="17"/>
      <c r="F764" s="7"/>
      <c r="G764" s="7"/>
      <c r="H764" s="7"/>
      <c r="I764" s="7"/>
      <c r="J764" s="7"/>
      <c r="K764" s="7"/>
      <c r="L764" s="7"/>
      <c r="M764" s="7"/>
      <c r="N764" s="7"/>
      <c r="O764" s="7"/>
      <c r="P764" s="7"/>
      <c r="Q764" s="7"/>
      <c r="R764" s="7"/>
    </row>
    <row r="765" spans="5:18" ht="14.25" customHeight="1">
      <c r="E765" s="17"/>
      <c r="F765" s="7"/>
      <c r="G765" s="7"/>
      <c r="H765" s="7"/>
      <c r="I765" s="7"/>
      <c r="J765" s="7"/>
      <c r="K765" s="7"/>
      <c r="L765" s="7"/>
      <c r="M765" s="7"/>
      <c r="N765" s="7"/>
      <c r="O765" s="7"/>
      <c r="P765" s="7"/>
      <c r="Q765" s="7"/>
      <c r="R765" s="7"/>
    </row>
    <row r="766" spans="5:18" ht="14.25" customHeight="1">
      <c r="E766" s="17"/>
      <c r="F766" s="7"/>
      <c r="G766" s="7"/>
      <c r="H766" s="7"/>
      <c r="I766" s="7"/>
      <c r="J766" s="7"/>
      <c r="K766" s="7"/>
      <c r="L766" s="7"/>
      <c r="M766" s="7"/>
      <c r="N766" s="7"/>
      <c r="O766" s="7"/>
      <c r="P766" s="7"/>
      <c r="Q766" s="7"/>
      <c r="R766" s="7"/>
    </row>
    <row r="767" spans="5:18" ht="14.25" customHeight="1">
      <c r="E767" s="17"/>
      <c r="F767" s="7"/>
      <c r="G767" s="7"/>
      <c r="H767" s="7"/>
      <c r="I767" s="7"/>
      <c r="J767" s="7"/>
      <c r="K767" s="7"/>
      <c r="L767" s="7"/>
      <c r="M767" s="7"/>
      <c r="N767" s="7"/>
      <c r="O767" s="7"/>
      <c r="P767" s="7"/>
      <c r="Q767" s="7"/>
      <c r="R767" s="7"/>
    </row>
    <row r="768" spans="5:18" ht="14.25" customHeight="1">
      <c r="E768" s="17"/>
      <c r="F768" s="7"/>
      <c r="G768" s="7"/>
      <c r="H768" s="7"/>
      <c r="I768" s="7"/>
      <c r="J768" s="7"/>
      <c r="K768" s="7"/>
      <c r="L768" s="7"/>
      <c r="M768" s="7"/>
      <c r="N768" s="7"/>
      <c r="O768" s="7"/>
      <c r="P768" s="7"/>
      <c r="Q768" s="7"/>
      <c r="R768" s="7"/>
    </row>
    <row r="769" spans="5:18" ht="14.25" customHeight="1">
      <c r="E769" s="17"/>
      <c r="F769" s="7"/>
      <c r="G769" s="7"/>
      <c r="H769" s="7"/>
      <c r="I769" s="7"/>
      <c r="J769" s="7"/>
      <c r="K769" s="7"/>
      <c r="L769" s="7"/>
      <c r="M769" s="7"/>
      <c r="N769" s="7"/>
      <c r="O769" s="7"/>
      <c r="P769" s="7"/>
      <c r="Q769" s="7"/>
      <c r="R769" s="7"/>
    </row>
    <row r="770" spans="5:18" ht="14.25" customHeight="1">
      <c r="E770" s="17"/>
      <c r="F770" s="7"/>
      <c r="G770" s="7"/>
      <c r="H770" s="7"/>
      <c r="I770" s="7"/>
      <c r="J770" s="7"/>
      <c r="K770" s="7"/>
      <c r="L770" s="7"/>
      <c r="M770" s="7"/>
      <c r="N770" s="7"/>
      <c r="O770" s="7"/>
      <c r="P770" s="7"/>
      <c r="Q770" s="7"/>
      <c r="R770" s="7"/>
    </row>
    <row r="771" spans="5:18" ht="14.25" customHeight="1">
      <c r="E771" s="17"/>
      <c r="F771" s="7"/>
      <c r="G771" s="7"/>
      <c r="H771" s="7"/>
      <c r="I771" s="7"/>
      <c r="J771" s="7"/>
      <c r="K771" s="7"/>
      <c r="L771" s="7"/>
      <c r="M771" s="7"/>
      <c r="N771" s="7"/>
      <c r="O771" s="7"/>
      <c r="P771" s="7"/>
      <c r="Q771" s="7"/>
      <c r="R771" s="7"/>
    </row>
    <row r="772" spans="5:18" ht="14.25" customHeight="1">
      <c r="E772" s="17"/>
      <c r="F772" s="7"/>
      <c r="G772" s="7"/>
      <c r="H772" s="7"/>
      <c r="I772" s="7"/>
      <c r="J772" s="7"/>
      <c r="K772" s="7"/>
      <c r="L772" s="7"/>
      <c r="M772" s="7"/>
      <c r="N772" s="7"/>
      <c r="O772" s="7"/>
      <c r="P772" s="7"/>
      <c r="Q772" s="7"/>
      <c r="R772" s="7"/>
    </row>
    <row r="773" spans="5:18" ht="14.25" customHeight="1">
      <c r="E773" s="17"/>
      <c r="F773" s="7"/>
      <c r="G773" s="7"/>
      <c r="H773" s="7"/>
      <c r="I773" s="7"/>
      <c r="J773" s="7"/>
      <c r="K773" s="7"/>
      <c r="L773" s="7"/>
      <c r="M773" s="7"/>
      <c r="N773" s="7"/>
      <c r="O773" s="7"/>
      <c r="P773" s="7"/>
      <c r="Q773" s="7"/>
      <c r="R773" s="7"/>
    </row>
    <row r="774" spans="5:18" ht="14.25" customHeight="1">
      <c r="E774" s="17"/>
      <c r="F774" s="7"/>
      <c r="G774" s="7"/>
      <c r="H774" s="7"/>
      <c r="I774" s="7"/>
      <c r="J774" s="7"/>
      <c r="K774" s="7"/>
      <c r="L774" s="7"/>
      <c r="M774" s="7"/>
      <c r="N774" s="7"/>
      <c r="O774" s="7"/>
      <c r="P774" s="7"/>
      <c r="Q774" s="7"/>
      <c r="R774" s="7"/>
    </row>
    <row r="775" spans="5:18" ht="14.25" customHeight="1">
      <c r="E775" s="17"/>
      <c r="F775" s="7"/>
      <c r="G775" s="7"/>
      <c r="H775" s="7"/>
      <c r="I775" s="7"/>
      <c r="J775" s="7"/>
      <c r="K775" s="7"/>
      <c r="L775" s="7"/>
      <c r="M775" s="7"/>
      <c r="N775" s="7"/>
      <c r="O775" s="7"/>
      <c r="P775" s="7"/>
      <c r="Q775" s="7"/>
      <c r="R775" s="7"/>
    </row>
    <row r="776" spans="5:18" ht="14.25" customHeight="1">
      <c r="E776" s="17"/>
      <c r="F776" s="7"/>
      <c r="G776" s="7"/>
      <c r="H776" s="7"/>
      <c r="I776" s="7"/>
      <c r="J776" s="7"/>
      <c r="K776" s="7"/>
      <c r="L776" s="7"/>
      <c r="M776" s="7"/>
      <c r="N776" s="7"/>
      <c r="O776" s="7"/>
      <c r="P776" s="7"/>
      <c r="Q776" s="7"/>
      <c r="R776" s="7"/>
    </row>
    <row r="777" spans="5:18" ht="14.25" customHeight="1">
      <c r="E777" s="17"/>
      <c r="F777" s="7"/>
      <c r="G777" s="7"/>
      <c r="H777" s="7"/>
      <c r="I777" s="7"/>
      <c r="J777" s="7"/>
      <c r="K777" s="7"/>
      <c r="L777" s="7"/>
      <c r="M777" s="7"/>
      <c r="N777" s="7"/>
      <c r="O777" s="7"/>
      <c r="P777" s="7"/>
      <c r="Q777" s="7"/>
      <c r="R777" s="7"/>
    </row>
    <row r="778" spans="5:18" ht="14.25" customHeight="1">
      <c r="E778" s="17"/>
      <c r="F778" s="7"/>
      <c r="G778" s="7"/>
      <c r="H778" s="7"/>
      <c r="I778" s="7"/>
      <c r="J778" s="7"/>
      <c r="K778" s="7"/>
      <c r="L778" s="7"/>
      <c r="M778" s="7"/>
      <c r="N778" s="7"/>
      <c r="O778" s="7"/>
      <c r="P778" s="7"/>
      <c r="Q778" s="7"/>
      <c r="R778" s="7"/>
    </row>
    <row r="779" spans="5:18" ht="14.25" customHeight="1">
      <c r="E779" s="17"/>
      <c r="F779" s="7"/>
      <c r="G779" s="7"/>
      <c r="H779" s="7"/>
      <c r="I779" s="7"/>
      <c r="J779" s="7"/>
      <c r="K779" s="7"/>
      <c r="L779" s="7"/>
      <c r="M779" s="7"/>
      <c r="N779" s="7"/>
      <c r="O779" s="7"/>
      <c r="P779" s="7"/>
      <c r="Q779" s="7"/>
      <c r="R779" s="7"/>
    </row>
    <row r="780" spans="5:18" ht="14.25" customHeight="1">
      <c r="E780" s="17"/>
      <c r="F780" s="7"/>
      <c r="G780" s="7"/>
      <c r="H780" s="7"/>
      <c r="I780" s="7"/>
      <c r="J780" s="7"/>
      <c r="K780" s="7"/>
      <c r="L780" s="7"/>
      <c r="M780" s="7"/>
      <c r="N780" s="7"/>
      <c r="O780" s="7"/>
      <c r="P780" s="7"/>
      <c r="Q780" s="7"/>
      <c r="R780" s="7"/>
    </row>
    <row r="781" spans="5:18" ht="14.25" customHeight="1">
      <c r="E781" s="17"/>
      <c r="F781" s="7"/>
      <c r="G781" s="7"/>
      <c r="H781" s="7"/>
      <c r="I781" s="7"/>
      <c r="J781" s="7"/>
      <c r="K781" s="7"/>
      <c r="L781" s="7"/>
      <c r="M781" s="7"/>
      <c r="N781" s="7"/>
      <c r="O781" s="7"/>
      <c r="P781" s="7"/>
      <c r="Q781" s="7"/>
      <c r="R781" s="7"/>
    </row>
    <row r="782" spans="5:18" ht="14.25" customHeight="1">
      <c r="E782" s="17"/>
      <c r="F782" s="7"/>
      <c r="G782" s="7"/>
      <c r="H782" s="7"/>
      <c r="I782" s="7"/>
      <c r="J782" s="7"/>
      <c r="K782" s="7"/>
      <c r="L782" s="7"/>
      <c r="M782" s="7"/>
      <c r="N782" s="7"/>
      <c r="O782" s="7"/>
      <c r="P782" s="7"/>
      <c r="Q782" s="7"/>
      <c r="R782" s="7"/>
    </row>
    <row r="783" spans="5:18" ht="14.25" customHeight="1">
      <c r="E783" s="17"/>
      <c r="F783" s="7"/>
      <c r="G783" s="7"/>
      <c r="H783" s="7"/>
      <c r="I783" s="7"/>
      <c r="J783" s="7"/>
      <c r="K783" s="7"/>
      <c r="L783" s="7"/>
      <c r="M783" s="7"/>
      <c r="N783" s="7"/>
      <c r="O783" s="7"/>
      <c r="P783" s="7"/>
      <c r="Q783" s="7"/>
      <c r="R783" s="7"/>
    </row>
    <row r="784" spans="5:18" ht="14.25" customHeight="1">
      <c r="E784" s="17"/>
      <c r="F784" s="7"/>
      <c r="G784" s="7"/>
      <c r="H784" s="7"/>
      <c r="I784" s="7"/>
      <c r="J784" s="7"/>
      <c r="K784" s="7"/>
      <c r="L784" s="7"/>
      <c r="M784" s="7"/>
      <c r="N784" s="7"/>
      <c r="O784" s="7"/>
      <c r="P784" s="7"/>
      <c r="Q784" s="7"/>
      <c r="R784" s="7"/>
    </row>
    <row r="785" spans="5:18" ht="14.25" customHeight="1">
      <c r="E785" s="17"/>
      <c r="F785" s="7"/>
      <c r="G785" s="7"/>
      <c r="H785" s="7"/>
      <c r="I785" s="7"/>
      <c r="J785" s="7"/>
      <c r="K785" s="7"/>
      <c r="L785" s="7"/>
      <c r="M785" s="7"/>
      <c r="N785" s="7"/>
      <c r="O785" s="7"/>
      <c r="P785" s="7"/>
      <c r="Q785" s="7"/>
      <c r="R785" s="7"/>
    </row>
    <row r="786" spans="5:18" ht="14.25" customHeight="1">
      <c r="E786" s="17"/>
      <c r="F786" s="7"/>
      <c r="G786" s="7"/>
      <c r="H786" s="7"/>
      <c r="I786" s="7"/>
      <c r="J786" s="7"/>
      <c r="K786" s="7"/>
      <c r="L786" s="7"/>
      <c r="M786" s="7"/>
      <c r="N786" s="7"/>
      <c r="O786" s="7"/>
      <c r="P786" s="7"/>
      <c r="Q786" s="7"/>
      <c r="R786" s="7"/>
    </row>
    <row r="787" spans="5:18" ht="14.25" customHeight="1">
      <c r="E787" s="17"/>
      <c r="F787" s="7"/>
      <c r="G787" s="7"/>
      <c r="H787" s="7"/>
      <c r="I787" s="7"/>
      <c r="J787" s="7"/>
      <c r="K787" s="7"/>
      <c r="L787" s="7"/>
      <c r="M787" s="7"/>
      <c r="N787" s="7"/>
      <c r="O787" s="7"/>
      <c r="P787" s="7"/>
      <c r="Q787" s="7"/>
      <c r="R787" s="7"/>
    </row>
    <row r="788" spans="5:18" ht="14.25" customHeight="1">
      <c r="E788" s="17"/>
      <c r="F788" s="7"/>
      <c r="G788" s="7"/>
      <c r="H788" s="7"/>
      <c r="I788" s="7"/>
      <c r="J788" s="7"/>
      <c r="K788" s="7"/>
      <c r="L788" s="7"/>
      <c r="M788" s="7"/>
      <c r="N788" s="7"/>
      <c r="O788" s="7"/>
      <c r="P788" s="7"/>
      <c r="Q788" s="7"/>
      <c r="R788" s="7"/>
    </row>
    <row r="789" spans="5:18" ht="14.25" customHeight="1">
      <c r="E789" s="17"/>
      <c r="F789" s="7"/>
      <c r="G789" s="7"/>
      <c r="H789" s="7"/>
      <c r="I789" s="7"/>
      <c r="J789" s="7"/>
      <c r="K789" s="7"/>
      <c r="L789" s="7"/>
      <c r="M789" s="7"/>
      <c r="N789" s="7"/>
      <c r="O789" s="7"/>
      <c r="P789" s="7"/>
      <c r="Q789" s="7"/>
      <c r="R789" s="7"/>
    </row>
    <row r="790" spans="5:18" ht="14.25" customHeight="1">
      <c r="E790" s="17"/>
      <c r="F790" s="7"/>
      <c r="G790" s="7"/>
      <c r="H790" s="7"/>
      <c r="I790" s="7"/>
      <c r="J790" s="7"/>
      <c r="K790" s="7"/>
      <c r="L790" s="7"/>
      <c r="M790" s="7"/>
      <c r="N790" s="7"/>
      <c r="O790" s="7"/>
      <c r="P790" s="7"/>
      <c r="Q790" s="7"/>
      <c r="R790" s="7"/>
    </row>
    <row r="791" spans="5:18" ht="14.25" customHeight="1">
      <c r="E791" s="17"/>
      <c r="F791" s="7"/>
      <c r="G791" s="7"/>
      <c r="H791" s="7"/>
      <c r="I791" s="7"/>
      <c r="J791" s="7"/>
      <c r="K791" s="7"/>
      <c r="L791" s="7"/>
      <c r="M791" s="7"/>
      <c r="N791" s="7"/>
      <c r="O791" s="7"/>
      <c r="P791" s="7"/>
      <c r="Q791" s="7"/>
      <c r="R791" s="7"/>
    </row>
    <row r="792" spans="5:18" ht="14.25" customHeight="1">
      <c r="E792" s="17"/>
      <c r="F792" s="7"/>
      <c r="G792" s="7"/>
      <c r="H792" s="7"/>
      <c r="I792" s="7"/>
      <c r="J792" s="7"/>
      <c r="K792" s="7"/>
      <c r="L792" s="7"/>
      <c r="M792" s="7"/>
      <c r="N792" s="7"/>
      <c r="O792" s="7"/>
      <c r="P792" s="7"/>
      <c r="Q792" s="7"/>
      <c r="R792" s="7"/>
    </row>
    <row r="793" spans="5:18" ht="14.25" customHeight="1">
      <c r="E793" s="17"/>
      <c r="F793" s="7"/>
      <c r="G793" s="7"/>
      <c r="H793" s="7"/>
      <c r="I793" s="7"/>
      <c r="J793" s="7"/>
      <c r="K793" s="7"/>
      <c r="L793" s="7"/>
      <c r="M793" s="7"/>
      <c r="N793" s="7"/>
      <c r="O793" s="7"/>
      <c r="P793" s="7"/>
      <c r="Q793" s="7"/>
      <c r="R793" s="7"/>
    </row>
    <row r="794" spans="5:18" ht="14.25" customHeight="1">
      <c r="E794" s="17"/>
      <c r="F794" s="7"/>
      <c r="G794" s="7"/>
      <c r="H794" s="7"/>
      <c r="I794" s="7"/>
      <c r="J794" s="7"/>
      <c r="K794" s="7"/>
      <c r="L794" s="7"/>
      <c r="M794" s="7"/>
      <c r="N794" s="7"/>
      <c r="O794" s="7"/>
      <c r="P794" s="7"/>
      <c r="Q794" s="7"/>
      <c r="R794" s="7"/>
    </row>
    <row r="795" spans="5:18" ht="14.25" customHeight="1">
      <c r="E795" s="17"/>
      <c r="F795" s="7"/>
      <c r="G795" s="7"/>
      <c r="H795" s="7"/>
      <c r="I795" s="7"/>
      <c r="J795" s="7"/>
      <c r="K795" s="7"/>
      <c r="L795" s="7"/>
      <c r="M795" s="7"/>
      <c r="N795" s="7"/>
      <c r="O795" s="7"/>
      <c r="P795" s="7"/>
      <c r="Q795" s="7"/>
      <c r="R795" s="7"/>
    </row>
    <row r="796" spans="5:18" ht="14.25" customHeight="1">
      <c r="E796" s="17"/>
      <c r="F796" s="7"/>
      <c r="G796" s="7"/>
      <c r="H796" s="7"/>
      <c r="I796" s="7"/>
      <c r="J796" s="7"/>
      <c r="K796" s="7"/>
      <c r="L796" s="7"/>
      <c r="M796" s="7"/>
      <c r="N796" s="7"/>
      <c r="O796" s="7"/>
      <c r="P796" s="7"/>
      <c r="Q796" s="7"/>
      <c r="R796" s="7"/>
    </row>
    <row r="797" spans="5:18" ht="14.25" customHeight="1">
      <c r="E797" s="17"/>
      <c r="F797" s="7"/>
      <c r="G797" s="7"/>
      <c r="H797" s="7"/>
      <c r="I797" s="7"/>
      <c r="J797" s="7"/>
      <c r="K797" s="7"/>
      <c r="L797" s="7"/>
      <c r="M797" s="7"/>
      <c r="N797" s="7"/>
      <c r="O797" s="7"/>
      <c r="P797" s="7"/>
      <c r="Q797" s="7"/>
      <c r="R797" s="7"/>
    </row>
    <row r="798" spans="5:18" ht="14.25" customHeight="1">
      <c r="E798" s="17"/>
      <c r="F798" s="7"/>
      <c r="G798" s="7"/>
      <c r="H798" s="7"/>
      <c r="I798" s="7"/>
      <c r="J798" s="7"/>
      <c r="K798" s="7"/>
      <c r="L798" s="7"/>
      <c r="M798" s="7"/>
      <c r="N798" s="7"/>
      <c r="O798" s="7"/>
      <c r="P798" s="7"/>
      <c r="Q798" s="7"/>
      <c r="R798" s="7"/>
    </row>
    <row r="799" spans="5:18" ht="14.25" customHeight="1">
      <c r="E799" s="17"/>
      <c r="F799" s="7"/>
      <c r="G799" s="7"/>
      <c r="H799" s="7"/>
      <c r="I799" s="7"/>
      <c r="J799" s="7"/>
      <c r="K799" s="7"/>
      <c r="L799" s="7"/>
      <c r="M799" s="7"/>
      <c r="N799" s="7"/>
      <c r="O799" s="7"/>
      <c r="P799" s="7"/>
      <c r="Q799" s="7"/>
      <c r="R799" s="7"/>
    </row>
    <row r="800" spans="5:18" ht="14.25" customHeight="1">
      <c r="E800" s="17"/>
      <c r="F800" s="7"/>
      <c r="G800" s="7"/>
      <c r="H800" s="7"/>
      <c r="I800" s="7"/>
      <c r="J800" s="7"/>
      <c r="K800" s="7"/>
      <c r="L800" s="7"/>
      <c r="M800" s="7"/>
      <c r="N800" s="7"/>
      <c r="O800" s="7"/>
      <c r="P800" s="7"/>
      <c r="Q800" s="7"/>
      <c r="R800" s="7"/>
    </row>
    <row r="801" spans="5:18" ht="14.25" customHeight="1">
      <c r="E801" s="17"/>
      <c r="F801" s="7"/>
      <c r="G801" s="7"/>
      <c r="H801" s="7"/>
      <c r="I801" s="7"/>
      <c r="J801" s="7"/>
      <c r="K801" s="7"/>
      <c r="L801" s="7"/>
      <c r="M801" s="7"/>
      <c r="N801" s="7"/>
      <c r="O801" s="7"/>
      <c r="P801" s="7"/>
      <c r="Q801" s="7"/>
      <c r="R801" s="7"/>
    </row>
    <row r="802" spans="5:18" ht="14.25" customHeight="1">
      <c r="E802" s="17"/>
      <c r="F802" s="7"/>
      <c r="G802" s="7"/>
      <c r="H802" s="7"/>
      <c r="I802" s="7"/>
      <c r="J802" s="7"/>
      <c r="K802" s="7"/>
      <c r="L802" s="7"/>
      <c r="M802" s="7"/>
      <c r="N802" s="7"/>
      <c r="O802" s="7"/>
      <c r="P802" s="7"/>
      <c r="Q802" s="7"/>
      <c r="R802" s="7"/>
    </row>
    <row r="803" spans="5:18" ht="14.25" customHeight="1">
      <c r="E803" s="17"/>
      <c r="F803" s="7"/>
      <c r="G803" s="7"/>
      <c r="H803" s="7"/>
      <c r="I803" s="7"/>
      <c r="J803" s="7"/>
      <c r="K803" s="7"/>
      <c r="L803" s="7"/>
      <c r="M803" s="7"/>
      <c r="N803" s="7"/>
      <c r="O803" s="7"/>
      <c r="P803" s="7"/>
      <c r="Q803" s="7"/>
      <c r="R803" s="7"/>
    </row>
    <row r="804" spans="5:18" ht="14.25" customHeight="1">
      <c r="E804" s="17"/>
      <c r="F804" s="7"/>
      <c r="G804" s="7"/>
      <c r="H804" s="7"/>
      <c r="I804" s="7"/>
      <c r="J804" s="7"/>
      <c r="K804" s="7"/>
      <c r="L804" s="7"/>
      <c r="M804" s="7"/>
      <c r="N804" s="7"/>
      <c r="O804" s="7"/>
      <c r="P804" s="7"/>
      <c r="Q804" s="7"/>
      <c r="R804" s="7"/>
    </row>
    <row r="805" spans="5:18" ht="14.25" customHeight="1">
      <c r="E805" s="17"/>
      <c r="F805" s="7"/>
      <c r="G805" s="7"/>
      <c r="H805" s="7"/>
      <c r="I805" s="7"/>
      <c r="J805" s="7"/>
      <c r="K805" s="7"/>
      <c r="L805" s="7"/>
      <c r="M805" s="7"/>
      <c r="N805" s="7"/>
      <c r="O805" s="7"/>
      <c r="P805" s="7"/>
      <c r="Q805" s="7"/>
      <c r="R805" s="7"/>
    </row>
    <row r="806" spans="5:18" ht="14.25" customHeight="1">
      <c r="E806" s="17"/>
      <c r="F806" s="7"/>
      <c r="G806" s="7"/>
      <c r="H806" s="7"/>
      <c r="I806" s="7"/>
      <c r="J806" s="7"/>
      <c r="K806" s="7"/>
      <c r="L806" s="7"/>
      <c r="M806" s="7"/>
      <c r="N806" s="7"/>
      <c r="O806" s="7"/>
      <c r="P806" s="7"/>
      <c r="Q806" s="7"/>
      <c r="R806" s="7"/>
    </row>
    <row r="807" spans="5:18" ht="14.25" customHeight="1">
      <c r="E807" s="17"/>
      <c r="F807" s="7"/>
      <c r="G807" s="7"/>
      <c r="H807" s="7"/>
      <c r="I807" s="7"/>
      <c r="J807" s="7"/>
      <c r="K807" s="7"/>
      <c r="L807" s="7"/>
      <c r="M807" s="7"/>
      <c r="N807" s="7"/>
      <c r="O807" s="7"/>
      <c r="P807" s="7"/>
      <c r="Q807" s="7"/>
      <c r="R807" s="7"/>
    </row>
    <row r="808" spans="5:18" ht="14.25" customHeight="1">
      <c r="E808" s="17"/>
      <c r="F808" s="7"/>
      <c r="G808" s="7"/>
      <c r="H808" s="7"/>
      <c r="I808" s="7"/>
      <c r="J808" s="7"/>
      <c r="K808" s="7"/>
      <c r="L808" s="7"/>
      <c r="M808" s="7"/>
      <c r="N808" s="7"/>
      <c r="O808" s="7"/>
      <c r="P808" s="7"/>
      <c r="Q808" s="7"/>
      <c r="R808" s="7"/>
    </row>
    <row r="809" spans="5:18" ht="14.25" customHeight="1">
      <c r="E809" s="17"/>
      <c r="F809" s="7"/>
      <c r="G809" s="7"/>
      <c r="H809" s="7"/>
      <c r="I809" s="7"/>
      <c r="J809" s="7"/>
      <c r="K809" s="7"/>
      <c r="L809" s="7"/>
      <c r="M809" s="7"/>
      <c r="N809" s="7"/>
      <c r="O809" s="7"/>
      <c r="P809" s="7"/>
      <c r="Q809" s="7"/>
      <c r="R809" s="7"/>
    </row>
    <row r="810" spans="5:18" ht="14.25" customHeight="1">
      <c r="E810" s="17"/>
      <c r="F810" s="7"/>
      <c r="G810" s="7"/>
      <c r="H810" s="7"/>
      <c r="I810" s="7"/>
      <c r="J810" s="7"/>
      <c r="K810" s="7"/>
      <c r="L810" s="7"/>
      <c r="M810" s="7"/>
      <c r="N810" s="7"/>
      <c r="O810" s="7"/>
      <c r="P810" s="7"/>
      <c r="Q810" s="7"/>
      <c r="R810" s="7"/>
    </row>
    <row r="811" spans="5:18" ht="14.25" customHeight="1">
      <c r="E811" s="17"/>
      <c r="F811" s="7"/>
      <c r="G811" s="7"/>
      <c r="H811" s="7"/>
      <c r="I811" s="7"/>
      <c r="J811" s="7"/>
      <c r="K811" s="7"/>
      <c r="L811" s="7"/>
      <c r="M811" s="7"/>
      <c r="N811" s="7"/>
      <c r="O811" s="7"/>
      <c r="P811" s="7"/>
      <c r="Q811" s="7"/>
      <c r="R811" s="7"/>
    </row>
    <row r="812" spans="5:18" ht="14.25" customHeight="1">
      <c r="E812" s="17"/>
      <c r="F812" s="7"/>
      <c r="G812" s="7"/>
      <c r="H812" s="7"/>
      <c r="I812" s="7"/>
      <c r="J812" s="7"/>
      <c r="K812" s="7"/>
      <c r="L812" s="7"/>
      <c r="M812" s="7"/>
      <c r="N812" s="7"/>
      <c r="O812" s="7"/>
      <c r="P812" s="7"/>
      <c r="Q812" s="7"/>
      <c r="R812" s="7"/>
    </row>
    <row r="813" spans="5:18" ht="14.25" customHeight="1">
      <c r="E813" s="17"/>
      <c r="F813" s="7"/>
      <c r="G813" s="7"/>
      <c r="H813" s="7"/>
      <c r="I813" s="7"/>
      <c r="J813" s="7"/>
      <c r="K813" s="7"/>
      <c r="L813" s="7"/>
      <c r="M813" s="7"/>
      <c r="N813" s="7"/>
      <c r="O813" s="7"/>
      <c r="P813" s="7"/>
      <c r="Q813" s="7"/>
      <c r="R813" s="7"/>
    </row>
    <row r="814" spans="5:18" ht="14.25" customHeight="1">
      <c r="E814" s="17"/>
      <c r="F814" s="7"/>
      <c r="G814" s="7"/>
      <c r="H814" s="7"/>
      <c r="I814" s="7"/>
      <c r="J814" s="7"/>
      <c r="K814" s="7"/>
      <c r="L814" s="7"/>
      <c r="M814" s="7"/>
      <c r="N814" s="7"/>
      <c r="O814" s="7"/>
      <c r="P814" s="7"/>
      <c r="Q814" s="7"/>
      <c r="R814" s="7"/>
    </row>
    <row r="815" spans="5:18" ht="14.25" customHeight="1">
      <c r="E815" s="17"/>
      <c r="F815" s="7"/>
      <c r="G815" s="7"/>
      <c r="H815" s="7"/>
      <c r="I815" s="7"/>
      <c r="J815" s="7"/>
      <c r="K815" s="7"/>
      <c r="L815" s="7"/>
      <c r="M815" s="7"/>
      <c r="N815" s="7"/>
      <c r="O815" s="7"/>
      <c r="P815" s="7"/>
      <c r="Q815" s="7"/>
      <c r="R815" s="7"/>
    </row>
    <row r="816" spans="5:18" ht="14.25" customHeight="1">
      <c r="E816" s="17"/>
      <c r="F816" s="7"/>
      <c r="G816" s="7"/>
      <c r="H816" s="7"/>
      <c r="I816" s="7"/>
      <c r="J816" s="7"/>
      <c r="K816" s="7"/>
      <c r="L816" s="7"/>
      <c r="M816" s="7"/>
      <c r="N816" s="7"/>
      <c r="O816" s="7"/>
      <c r="P816" s="7"/>
      <c r="Q816" s="7"/>
      <c r="R816" s="7"/>
    </row>
    <row r="817" spans="5:18" ht="14.25" customHeight="1">
      <c r="E817" s="17"/>
      <c r="F817" s="7"/>
      <c r="G817" s="7"/>
      <c r="H817" s="7"/>
      <c r="I817" s="7"/>
      <c r="J817" s="7"/>
      <c r="K817" s="7"/>
      <c r="L817" s="7"/>
      <c r="M817" s="7"/>
      <c r="N817" s="7"/>
      <c r="O817" s="7"/>
      <c r="P817" s="7"/>
      <c r="Q817" s="7"/>
      <c r="R817" s="7"/>
    </row>
    <row r="818" spans="5:18" ht="14.25" customHeight="1">
      <c r="E818" s="17"/>
      <c r="F818" s="7"/>
      <c r="G818" s="7"/>
      <c r="H818" s="7"/>
      <c r="I818" s="7"/>
      <c r="J818" s="7"/>
      <c r="K818" s="7"/>
      <c r="L818" s="7"/>
      <c r="M818" s="7"/>
      <c r="N818" s="7"/>
      <c r="O818" s="7"/>
      <c r="P818" s="7"/>
      <c r="Q818" s="7"/>
      <c r="R818" s="7"/>
    </row>
    <row r="819" spans="5:18" ht="14.25" customHeight="1">
      <c r="E819" s="17"/>
      <c r="F819" s="7"/>
      <c r="G819" s="7"/>
      <c r="H819" s="7"/>
      <c r="I819" s="7"/>
      <c r="J819" s="7"/>
      <c r="K819" s="7"/>
      <c r="L819" s="7"/>
      <c r="M819" s="7"/>
      <c r="N819" s="7"/>
      <c r="O819" s="7"/>
      <c r="P819" s="7"/>
      <c r="Q819" s="7"/>
      <c r="R819" s="7"/>
    </row>
    <row r="820" spans="5:18" ht="14.25" customHeight="1">
      <c r="E820" s="17"/>
      <c r="F820" s="7"/>
      <c r="G820" s="7"/>
      <c r="H820" s="7"/>
      <c r="I820" s="7"/>
      <c r="J820" s="7"/>
      <c r="K820" s="7"/>
      <c r="L820" s="7"/>
      <c r="M820" s="7"/>
      <c r="N820" s="7"/>
      <c r="O820" s="7"/>
      <c r="P820" s="7"/>
      <c r="Q820" s="7"/>
      <c r="R820" s="7"/>
    </row>
    <row r="821" spans="5:18" ht="14.25" customHeight="1">
      <c r="E821" s="17"/>
      <c r="F821" s="7"/>
      <c r="G821" s="7"/>
      <c r="H821" s="7"/>
      <c r="I821" s="7"/>
      <c r="J821" s="7"/>
      <c r="K821" s="7"/>
      <c r="L821" s="7"/>
      <c r="M821" s="7"/>
      <c r="N821" s="7"/>
      <c r="O821" s="7"/>
      <c r="P821" s="7"/>
      <c r="Q821" s="7"/>
      <c r="R821" s="7"/>
    </row>
    <row r="822" spans="5:18" ht="14.25" customHeight="1">
      <c r="E822" s="17"/>
      <c r="F822" s="7"/>
      <c r="G822" s="7"/>
      <c r="H822" s="7"/>
      <c r="I822" s="7"/>
      <c r="J822" s="7"/>
      <c r="K822" s="7"/>
      <c r="L822" s="7"/>
      <c r="M822" s="7"/>
      <c r="N822" s="7"/>
      <c r="O822" s="7"/>
      <c r="P822" s="7"/>
      <c r="Q822" s="7"/>
      <c r="R822" s="7"/>
    </row>
    <row r="823" spans="5:18" ht="14.25" customHeight="1">
      <c r="E823" s="17"/>
      <c r="F823" s="7"/>
      <c r="G823" s="7"/>
      <c r="H823" s="7"/>
      <c r="I823" s="7"/>
      <c r="J823" s="7"/>
      <c r="K823" s="7"/>
      <c r="L823" s="7"/>
      <c r="M823" s="7"/>
      <c r="N823" s="7"/>
      <c r="O823" s="7"/>
      <c r="P823" s="7"/>
      <c r="Q823" s="7"/>
      <c r="R823" s="7"/>
    </row>
    <row r="824" spans="5:18" ht="14.25" customHeight="1">
      <c r="E824" s="17"/>
      <c r="F824" s="7"/>
      <c r="G824" s="7"/>
      <c r="H824" s="7"/>
      <c r="I824" s="7"/>
      <c r="J824" s="7"/>
      <c r="K824" s="7"/>
      <c r="L824" s="7"/>
      <c r="M824" s="7"/>
      <c r="N824" s="7"/>
      <c r="O824" s="7"/>
      <c r="P824" s="7"/>
      <c r="Q824" s="7"/>
      <c r="R824" s="7"/>
    </row>
    <row r="825" spans="5:18" ht="14.25" customHeight="1">
      <c r="E825" s="17"/>
      <c r="F825" s="7"/>
      <c r="G825" s="7"/>
      <c r="H825" s="7"/>
      <c r="I825" s="7"/>
      <c r="J825" s="7"/>
      <c r="K825" s="7"/>
      <c r="L825" s="7"/>
      <c r="M825" s="7"/>
      <c r="N825" s="7"/>
      <c r="O825" s="7"/>
      <c r="P825" s="7"/>
      <c r="Q825" s="7"/>
      <c r="R825" s="7"/>
    </row>
    <row r="826" spans="5:18" ht="14.25" customHeight="1">
      <c r="E826" s="17"/>
      <c r="F826" s="7"/>
      <c r="G826" s="7"/>
      <c r="H826" s="7"/>
      <c r="I826" s="7"/>
      <c r="J826" s="7"/>
      <c r="K826" s="7"/>
      <c r="L826" s="7"/>
      <c r="M826" s="7"/>
      <c r="N826" s="7"/>
      <c r="O826" s="7"/>
      <c r="P826" s="7"/>
      <c r="Q826" s="7"/>
      <c r="R826" s="7"/>
    </row>
    <row r="827" spans="5:18" ht="14.25" customHeight="1">
      <c r="E827" s="17"/>
      <c r="F827" s="7"/>
      <c r="G827" s="7"/>
      <c r="H827" s="7"/>
      <c r="I827" s="7"/>
      <c r="J827" s="7"/>
      <c r="K827" s="7"/>
      <c r="L827" s="7"/>
      <c r="M827" s="7"/>
      <c r="N827" s="7"/>
      <c r="O827" s="7"/>
      <c r="P827" s="7"/>
      <c r="Q827" s="7"/>
      <c r="R827" s="7"/>
    </row>
    <row r="828" spans="5:18" ht="14.25" customHeight="1">
      <c r="E828" s="17"/>
      <c r="F828" s="7"/>
      <c r="G828" s="7"/>
      <c r="H828" s="7"/>
      <c r="I828" s="7"/>
      <c r="J828" s="7"/>
      <c r="K828" s="7"/>
      <c r="L828" s="7"/>
      <c r="M828" s="7"/>
      <c r="N828" s="7"/>
      <c r="O828" s="7"/>
      <c r="P828" s="7"/>
      <c r="Q828" s="7"/>
      <c r="R828" s="7"/>
    </row>
    <row r="829" spans="5:18" ht="14.25" customHeight="1">
      <c r="E829" s="17"/>
      <c r="F829" s="7"/>
      <c r="G829" s="7"/>
      <c r="H829" s="7"/>
      <c r="I829" s="7"/>
      <c r="J829" s="7"/>
      <c r="K829" s="7"/>
      <c r="L829" s="7"/>
      <c r="M829" s="7"/>
      <c r="N829" s="7"/>
      <c r="O829" s="7"/>
      <c r="P829" s="7"/>
      <c r="Q829" s="7"/>
      <c r="R829" s="7"/>
    </row>
    <row r="830" spans="5:18" ht="14.25" customHeight="1">
      <c r="E830" s="17"/>
      <c r="F830" s="7"/>
      <c r="G830" s="7"/>
      <c r="H830" s="7"/>
      <c r="I830" s="7"/>
      <c r="J830" s="7"/>
      <c r="K830" s="7"/>
      <c r="L830" s="7"/>
      <c r="M830" s="7"/>
      <c r="N830" s="7"/>
      <c r="O830" s="7"/>
      <c r="P830" s="7"/>
      <c r="Q830" s="7"/>
      <c r="R830" s="7"/>
    </row>
    <row r="831" spans="5:18" ht="14.25" customHeight="1">
      <c r="E831" s="17"/>
      <c r="F831" s="7"/>
      <c r="G831" s="7"/>
      <c r="H831" s="7"/>
      <c r="I831" s="7"/>
      <c r="J831" s="7"/>
      <c r="K831" s="7"/>
      <c r="L831" s="7"/>
      <c r="M831" s="7"/>
      <c r="N831" s="7"/>
      <c r="O831" s="7"/>
      <c r="P831" s="7"/>
      <c r="Q831" s="7"/>
      <c r="R831" s="7"/>
    </row>
    <row r="832" spans="5:18" ht="14.25" customHeight="1">
      <c r="E832" s="17"/>
      <c r="F832" s="7"/>
      <c r="G832" s="7"/>
      <c r="H832" s="7"/>
      <c r="I832" s="7"/>
      <c r="J832" s="7"/>
      <c r="K832" s="7"/>
      <c r="L832" s="7"/>
      <c r="M832" s="7"/>
      <c r="N832" s="7"/>
      <c r="O832" s="7"/>
      <c r="P832" s="7"/>
      <c r="Q832" s="7"/>
      <c r="R832" s="7"/>
    </row>
    <row r="833" spans="5:18" ht="14.25" customHeight="1">
      <c r="E833" s="17"/>
      <c r="F833" s="7"/>
      <c r="G833" s="7"/>
      <c r="H833" s="7"/>
      <c r="I833" s="7"/>
      <c r="J833" s="7"/>
      <c r="K833" s="7"/>
      <c r="L833" s="7"/>
      <c r="M833" s="7"/>
      <c r="N833" s="7"/>
      <c r="O833" s="7"/>
      <c r="P833" s="7"/>
      <c r="Q833" s="7"/>
      <c r="R833" s="7"/>
    </row>
    <row r="834" spans="5:18" ht="14.25" customHeight="1">
      <c r="E834" s="17"/>
      <c r="F834" s="7"/>
      <c r="G834" s="7"/>
      <c r="H834" s="7"/>
      <c r="I834" s="7"/>
      <c r="J834" s="7"/>
      <c r="K834" s="7"/>
      <c r="L834" s="7"/>
      <c r="M834" s="7"/>
      <c r="N834" s="7"/>
      <c r="O834" s="7"/>
      <c r="P834" s="7"/>
      <c r="Q834" s="7"/>
      <c r="R834" s="7"/>
    </row>
    <row r="835" spans="5:18" ht="14.25" customHeight="1">
      <c r="E835" s="17"/>
      <c r="F835" s="7"/>
      <c r="G835" s="7"/>
      <c r="H835" s="7"/>
      <c r="I835" s="7"/>
      <c r="J835" s="7"/>
      <c r="K835" s="7"/>
      <c r="L835" s="7"/>
      <c r="M835" s="7"/>
      <c r="N835" s="7"/>
      <c r="O835" s="7"/>
      <c r="P835" s="7"/>
      <c r="Q835" s="7"/>
      <c r="R835" s="7"/>
    </row>
    <row r="836" spans="5:18" ht="14.25" customHeight="1">
      <c r="E836" s="17"/>
      <c r="F836" s="7"/>
      <c r="G836" s="7"/>
      <c r="H836" s="7"/>
      <c r="I836" s="7"/>
      <c r="J836" s="7"/>
      <c r="K836" s="7"/>
      <c r="L836" s="7"/>
      <c r="M836" s="7"/>
      <c r="N836" s="7"/>
      <c r="O836" s="7"/>
      <c r="P836" s="7"/>
      <c r="Q836" s="7"/>
      <c r="R836" s="7"/>
    </row>
    <row r="837" spans="5:18" ht="14.25" customHeight="1">
      <c r="E837" s="17"/>
      <c r="F837" s="7"/>
      <c r="G837" s="7"/>
      <c r="H837" s="7"/>
      <c r="I837" s="7"/>
      <c r="J837" s="7"/>
      <c r="K837" s="7"/>
      <c r="L837" s="7"/>
      <c r="M837" s="7"/>
      <c r="N837" s="7"/>
      <c r="O837" s="7"/>
      <c r="P837" s="7"/>
      <c r="Q837" s="7"/>
      <c r="R837" s="7"/>
    </row>
    <row r="838" spans="5:18" ht="14.25" customHeight="1">
      <c r="E838" s="17"/>
      <c r="F838" s="7"/>
      <c r="G838" s="7"/>
      <c r="H838" s="7"/>
      <c r="I838" s="7"/>
      <c r="J838" s="7"/>
      <c r="K838" s="7"/>
      <c r="L838" s="7"/>
      <c r="M838" s="7"/>
      <c r="N838" s="7"/>
      <c r="O838" s="7"/>
      <c r="P838" s="7"/>
      <c r="Q838" s="7"/>
      <c r="R838" s="7"/>
    </row>
    <row r="839" spans="5:18" ht="14.25" customHeight="1">
      <c r="E839" s="17"/>
      <c r="F839" s="7"/>
      <c r="G839" s="7"/>
      <c r="H839" s="7"/>
      <c r="I839" s="7"/>
      <c r="J839" s="7"/>
      <c r="K839" s="7"/>
      <c r="L839" s="7"/>
      <c r="M839" s="7"/>
      <c r="N839" s="7"/>
      <c r="O839" s="7"/>
      <c r="P839" s="7"/>
      <c r="Q839" s="7"/>
      <c r="R839" s="7"/>
    </row>
    <row r="840" spans="5:18" ht="14.25" customHeight="1">
      <c r="E840" s="17"/>
      <c r="F840" s="7"/>
      <c r="G840" s="7"/>
      <c r="H840" s="7"/>
      <c r="I840" s="7"/>
      <c r="J840" s="7"/>
      <c r="K840" s="7"/>
      <c r="L840" s="7"/>
      <c r="M840" s="7"/>
      <c r="N840" s="7"/>
      <c r="O840" s="7"/>
      <c r="P840" s="7"/>
      <c r="Q840" s="7"/>
      <c r="R840" s="7"/>
    </row>
    <row r="841" spans="5:18" ht="14.25" customHeight="1">
      <c r="E841" s="17"/>
      <c r="F841" s="7"/>
      <c r="G841" s="7"/>
      <c r="H841" s="7"/>
      <c r="I841" s="7"/>
      <c r="J841" s="7"/>
      <c r="K841" s="7"/>
      <c r="L841" s="7"/>
      <c r="M841" s="7"/>
      <c r="N841" s="7"/>
      <c r="O841" s="7"/>
      <c r="P841" s="7"/>
      <c r="Q841" s="7"/>
      <c r="R841" s="7"/>
    </row>
    <row r="842" spans="5:18" ht="14.25" customHeight="1">
      <c r="E842" s="17"/>
      <c r="F842" s="7"/>
      <c r="G842" s="7"/>
      <c r="H842" s="7"/>
      <c r="I842" s="7"/>
      <c r="J842" s="7"/>
      <c r="K842" s="7"/>
      <c r="L842" s="7"/>
      <c r="M842" s="7"/>
      <c r="N842" s="7"/>
      <c r="O842" s="7"/>
      <c r="P842" s="7"/>
      <c r="Q842" s="7"/>
      <c r="R842" s="7"/>
    </row>
    <row r="843" spans="5:18" ht="14.25" customHeight="1">
      <c r="E843" s="17"/>
      <c r="F843" s="7"/>
      <c r="G843" s="7"/>
      <c r="H843" s="7"/>
      <c r="I843" s="7"/>
      <c r="J843" s="7"/>
      <c r="K843" s="7"/>
      <c r="L843" s="7"/>
      <c r="M843" s="7"/>
      <c r="N843" s="7"/>
      <c r="O843" s="7"/>
      <c r="P843" s="7"/>
      <c r="Q843" s="7"/>
      <c r="R843" s="7"/>
    </row>
    <row r="844" spans="5:18" ht="14.25" customHeight="1">
      <c r="E844" s="17"/>
      <c r="F844" s="7"/>
      <c r="G844" s="7"/>
      <c r="H844" s="7"/>
      <c r="I844" s="7"/>
      <c r="J844" s="7"/>
      <c r="K844" s="7"/>
      <c r="L844" s="7"/>
      <c r="M844" s="7"/>
      <c r="N844" s="7"/>
      <c r="O844" s="7"/>
      <c r="P844" s="7"/>
      <c r="Q844" s="7"/>
      <c r="R844" s="7"/>
    </row>
    <row r="845" spans="5:18" ht="14.25" customHeight="1">
      <c r="E845" s="17"/>
      <c r="F845" s="7"/>
      <c r="G845" s="7"/>
      <c r="H845" s="7"/>
      <c r="I845" s="7"/>
      <c r="J845" s="7"/>
      <c r="K845" s="7"/>
      <c r="L845" s="7"/>
      <c r="M845" s="7"/>
      <c r="N845" s="7"/>
      <c r="O845" s="7"/>
      <c r="P845" s="7"/>
      <c r="Q845" s="7"/>
      <c r="R845" s="7"/>
    </row>
    <row r="846" spans="5:18" ht="14.25" customHeight="1">
      <c r="E846" s="17"/>
      <c r="F846" s="7"/>
      <c r="G846" s="7"/>
      <c r="H846" s="7"/>
      <c r="I846" s="7"/>
      <c r="J846" s="7"/>
      <c r="K846" s="7"/>
      <c r="L846" s="7"/>
      <c r="M846" s="7"/>
      <c r="N846" s="7"/>
      <c r="O846" s="7"/>
      <c r="P846" s="7"/>
      <c r="Q846" s="7"/>
      <c r="R846" s="7"/>
    </row>
    <row r="847" spans="5:18" ht="14.25" customHeight="1">
      <c r="E847" s="17"/>
      <c r="F847" s="7"/>
      <c r="G847" s="7"/>
      <c r="H847" s="7"/>
      <c r="I847" s="7"/>
      <c r="J847" s="7"/>
      <c r="K847" s="7"/>
      <c r="L847" s="7"/>
      <c r="M847" s="7"/>
      <c r="N847" s="7"/>
      <c r="O847" s="7"/>
      <c r="P847" s="7"/>
      <c r="Q847" s="7"/>
      <c r="R847" s="7"/>
    </row>
    <row r="848" spans="5:18" ht="14.25" customHeight="1">
      <c r="E848" s="17"/>
      <c r="F848" s="7"/>
      <c r="G848" s="7"/>
      <c r="H848" s="7"/>
      <c r="I848" s="7"/>
      <c r="J848" s="7"/>
      <c r="K848" s="7"/>
      <c r="L848" s="7"/>
      <c r="M848" s="7"/>
      <c r="N848" s="7"/>
      <c r="O848" s="7"/>
      <c r="P848" s="7"/>
      <c r="Q848" s="7"/>
      <c r="R848" s="7"/>
    </row>
    <row r="849" spans="5:18" ht="14.25" customHeight="1">
      <c r="E849" s="17"/>
      <c r="F849" s="7"/>
      <c r="G849" s="7"/>
      <c r="H849" s="7"/>
      <c r="I849" s="7"/>
      <c r="J849" s="7"/>
      <c r="K849" s="7"/>
      <c r="L849" s="7"/>
      <c r="M849" s="7"/>
      <c r="N849" s="7"/>
      <c r="O849" s="7"/>
      <c r="P849" s="7"/>
      <c r="Q849" s="7"/>
      <c r="R849" s="7"/>
    </row>
    <row r="850" spans="5:18" ht="14.25" customHeight="1">
      <c r="E850" s="17"/>
      <c r="F850" s="7"/>
      <c r="G850" s="7"/>
      <c r="H850" s="7"/>
      <c r="I850" s="7"/>
      <c r="J850" s="7"/>
      <c r="K850" s="7"/>
      <c r="L850" s="7"/>
      <c r="M850" s="7"/>
      <c r="N850" s="7"/>
      <c r="O850" s="7"/>
      <c r="P850" s="7"/>
      <c r="Q850" s="7"/>
      <c r="R850" s="7"/>
    </row>
    <row r="851" spans="5:18" ht="14.25" customHeight="1">
      <c r="E851" s="17"/>
      <c r="F851" s="7"/>
      <c r="G851" s="7"/>
      <c r="H851" s="7"/>
      <c r="I851" s="7"/>
      <c r="J851" s="7"/>
      <c r="K851" s="7"/>
      <c r="L851" s="7"/>
      <c r="M851" s="7"/>
      <c r="N851" s="7"/>
      <c r="O851" s="7"/>
      <c r="P851" s="7"/>
      <c r="Q851" s="7"/>
      <c r="R851" s="7"/>
    </row>
    <row r="852" spans="5:18" ht="14.25" customHeight="1">
      <c r="E852" s="17"/>
      <c r="F852" s="7"/>
      <c r="G852" s="7"/>
      <c r="H852" s="7"/>
      <c r="I852" s="7"/>
      <c r="J852" s="7"/>
      <c r="K852" s="7"/>
      <c r="L852" s="7"/>
      <c r="M852" s="7"/>
      <c r="N852" s="7"/>
      <c r="O852" s="7"/>
      <c r="P852" s="7"/>
      <c r="Q852" s="7"/>
      <c r="R852" s="7"/>
    </row>
    <row r="853" spans="5:18" ht="14.25" customHeight="1">
      <c r="E853" s="17"/>
      <c r="F853" s="7"/>
      <c r="G853" s="7"/>
      <c r="H853" s="7"/>
      <c r="I853" s="7"/>
      <c r="J853" s="7"/>
      <c r="K853" s="7"/>
      <c r="L853" s="7"/>
      <c r="M853" s="7"/>
      <c r="N853" s="7"/>
      <c r="O853" s="7"/>
      <c r="P853" s="7"/>
      <c r="Q853" s="7"/>
      <c r="R853" s="7"/>
    </row>
    <row r="854" spans="5:18" ht="14.25" customHeight="1">
      <c r="E854" s="17"/>
      <c r="F854" s="7"/>
      <c r="G854" s="7"/>
      <c r="H854" s="7"/>
      <c r="I854" s="7"/>
      <c r="J854" s="7"/>
      <c r="K854" s="7"/>
      <c r="L854" s="7"/>
      <c r="M854" s="7"/>
      <c r="N854" s="7"/>
      <c r="O854" s="7"/>
      <c r="P854" s="7"/>
      <c r="Q854" s="7"/>
      <c r="R854" s="7"/>
    </row>
    <row r="855" spans="5:18" ht="14.25" customHeight="1">
      <c r="E855" s="17"/>
      <c r="F855" s="7"/>
      <c r="G855" s="7"/>
      <c r="H855" s="7"/>
      <c r="I855" s="7"/>
      <c r="J855" s="7"/>
      <c r="K855" s="7"/>
      <c r="L855" s="7"/>
      <c r="M855" s="7"/>
      <c r="N855" s="7"/>
      <c r="O855" s="7"/>
      <c r="P855" s="7"/>
      <c r="Q855" s="7"/>
      <c r="R855" s="7"/>
    </row>
    <row r="856" spans="5:18" ht="14.25" customHeight="1">
      <c r="E856" s="17"/>
      <c r="F856" s="7"/>
      <c r="G856" s="7"/>
      <c r="H856" s="7"/>
      <c r="I856" s="7"/>
      <c r="J856" s="7"/>
      <c r="K856" s="7"/>
      <c r="L856" s="7"/>
      <c r="M856" s="7"/>
      <c r="N856" s="7"/>
      <c r="O856" s="7"/>
      <c r="P856" s="7"/>
      <c r="Q856" s="7"/>
      <c r="R856" s="7"/>
    </row>
    <row r="857" spans="5:18" ht="14.25" customHeight="1">
      <c r="E857" s="17"/>
      <c r="F857" s="7"/>
      <c r="G857" s="7"/>
      <c r="H857" s="7"/>
      <c r="I857" s="7"/>
      <c r="J857" s="7"/>
      <c r="K857" s="7"/>
      <c r="L857" s="7"/>
      <c r="M857" s="7"/>
      <c r="N857" s="7"/>
      <c r="O857" s="7"/>
      <c r="P857" s="7"/>
      <c r="Q857" s="7"/>
      <c r="R857" s="7"/>
    </row>
    <row r="858" spans="5:18" ht="14.25" customHeight="1">
      <c r="E858" s="17"/>
      <c r="F858" s="7"/>
      <c r="G858" s="7"/>
      <c r="H858" s="7"/>
      <c r="I858" s="7"/>
      <c r="J858" s="7"/>
      <c r="K858" s="7"/>
      <c r="L858" s="7"/>
      <c r="M858" s="7"/>
      <c r="N858" s="7"/>
      <c r="O858" s="7"/>
      <c r="P858" s="7"/>
      <c r="Q858" s="7"/>
      <c r="R858" s="7"/>
    </row>
    <row r="859" spans="5:18" ht="14.25" customHeight="1">
      <c r="E859" s="17"/>
      <c r="F859" s="7"/>
      <c r="G859" s="7"/>
      <c r="H859" s="7"/>
      <c r="I859" s="7"/>
      <c r="J859" s="7"/>
      <c r="K859" s="7"/>
      <c r="L859" s="7"/>
      <c r="M859" s="7"/>
      <c r="N859" s="7"/>
      <c r="O859" s="7"/>
      <c r="P859" s="7"/>
      <c r="Q859" s="7"/>
      <c r="R859" s="7"/>
    </row>
    <row r="860" spans="5:18" ht="14.25" customHeight="1">
      <c r="E860" s="17"/>
      <c r="F860" s="7"/>
      <c r="G860" s="7"/>
      <c r="H860" s="7"/>
      <c r="I860" s="7"/>
      <c r="J860" s="7"/>
      <c r="K860" s="7"/>
      <c r="L860" s="7"/>
      <c r="M860" s="7"/>
      <c r="N860" s="7"/>
      <c r="O860" s="7"/>
      <c r="P860" s="7"/>
      <c r="Q860" s="7"/>
      <c r="R860" s="7"/>
    </row>
    <row r="861" spans="5:18" ht="14.25" customHeight="1">
      <c r="E861" s="17"/>
      <c r="F861" s="7"/>
      <c r="G861" s="7"/>
      <c r="H861" s="7"/>
      <c r="I861" s="7"/>
      <c r="J861" s="7"/>
      <c r="K861" s="7"/>
      <c r="L861" s="7"/>
      <c r="M861" s="7"/>
      <c r="N861" s="7"/>
      <c r="O861" s="7"/>
      <c r="P861" s="7"/>
      <c r="Q861" s="7"/>
      <c r="R861" s="7"/>
    </row>
    <row r="862" spans="5:18" ht="14.25" customHeight="1">
      <c r="E862" s="17"/>
      <c r="F862" s="7"/>
      <c r="G862" s="7"/>
      <c r="H862" s="7"/>
      <c r="I862" s="7"/>
      <c r="J862" s="7"/>
      <c r="K862" s="7"/>
      <c r="L862" s="7"/>
      <c r="M862" s="7"/>
      <c r="N862" s="7"/>
      <c r="O862" s="7"/>
      <c r="P862" s="7"/>
      <c r="Q862" s="7"/>
      <c r="R862" s="7"/>
    </row>
    <row r="863" spans="5:18" ht="14.25" customHeight="1">
      <c r="E863" s="17"/>
      <c r="F863" s="7"/>
      <c r="G863" s="7"/>
      <c r="H863" s="7"/>
      <c r="I863" s="7"/>
      <c r="J863" s="7"/>
      <c r="K863" s="7"/>
      <c r="L863" s="7"/>
      <c r="M863" s="7"/>
      <c r="N863" s="7"/>
      <c r="O863" s="7"/>
      <c r="P863" s="7"/>
      <c r="Q863" s="7"/>
      <c r="R863" s="7"/>
    </row>
    <row r="864" spans="5:18" ht="14.25" customHeight="1">
      <c r="E864" s="17"/>
      <c r="F864" s="7"/>
      <c r="G864" s="7"/>
      <c r="H864" s="7"/>
      <c r="I864" s="7"/>
      <c r="J864" s="7"/>
      <c r="K864" s="7"/>
      <c r="L864" s="7"/>
      <c r="M864" s="7"/>
      <c r="N864" s="7"/>
      <c r="O864" s="7"/>
      <c r="P864" s="7"/>
      <c r="Q864" s="7"/>
      <c r="R864" s="7"/>
    </row>
    <row r="865" spans="5:18" ht="14.25" customHeight="1">
      <c r="E865" s="17"/>
      <c r="F865" s="7"/>
      <c r="G865" s="7"/>
      <c r="H865" s="7"/>
      <c r="I865" s="7"/>
      <c r="J865" s="7"/>
      <c r="K865" s="7"/>
      <c r="L865" s="7"/>
      <c r="M865" s="7"/>
      <c r="N865" s="7"/>
      <c r="O865" s="7"/>
      <c r="P865" s="7"/>
      <c r="Q865" s="7"/>
      <c r="R865" s="7"/>
    </row>
    <row r="866" spans="5:18" ht="14.25" customHeight="1">
      <c r="E866" s="17"/>
      <c r="F866" s="7"/>
      <c r="G866" s="7"/>
      <c r="H866" s="7"/>
      <c r="I866" s="7"/>
      <c r="J866" s="7"/>
      <c r="K866" s="7"/>
      <c r="L866" s="7"/>
      <c r="M866" s="7"/>
      <c r="N866" s="7"/>
      <c r="O866" s="7"/>
      <c r="P866" s="7"/>
      <c r="Q866" s="7"/>
      <c r="R866" s="7"/>
    </row>
    <row r="867" spans="5:18" ht="14.25" customHeight="1">
      <c r="E867" s="17"/>
      <c r="F867" s="7"/>
      <c r="G867" s="7"/>
      <c r="H867" s="7"/>
      <c r="I867" s="7"/>
      <c r="J867" s="7"/>
      <c r="K867" s="7"/>
      <c r="L867" s="7"/>
      <c r="M867" s="7"/>
      <c r="N867" s="7"/>
      <c r="O867" s="7"/>
      <c r="P867" s="7"/>
      <c r="Q867" s="7"/>
      <c r="R867" s="7"/>
    </row>
    <row r="868" spans="5:18" ht="14.25" customHeight="1">
      <c r="E868" s="17"/>
      <c r="F868" s="7"/>
      <c r="G868" s="7"/>
      <c r="H868" s="7"/>
      <c r="I868" s="7"/>
      <c r="J868" s="7"/>
      <c r="K868" s="7"/>
      <c r="L868" s="7"/>
      <c r="M868" s="7"/>
      <c r="N868" s="7"/>
      <c r="O868" s="7"/>
      <c r="P868" s="7"/>
      <c r="Q868" s="7"/>
      <c r="R868" s="7"/>
    </row>
    <row r="869" spans="5:18" ht="14.25" customHeight="1">
      <c r="E869" s="17"/>
      <c r="F869" s="7"/>
      <c r="G869" s="7"/>
      <c r="H869" s="7"/>
      <c r="I869" s="7"/>
      <c r="J869" s="7"/>
      <c r="K869" s="7"/>
      <c r="L869" s="7"/>
      <c r="M869" s="7"/>
      <c r="N869" s="7"/>
      <c r="O869" s="7"/>
      <c r="P869" s="7"/>
      <c r="Q869" s="7"/>
      <c r="R869" s="7"/>
    </row>
    <row r="870" spans="5:18" ht="14.25" customHeight="1">
      <c r="E870" s="17"/>
      <c r="F870" s="7"/>
      <c r="G870" s="7"/>
      <c r="H870" s="7"/>
      <c r="I870" s="7"/>
      <c r="J870" s="7"/>
      <c r="K870" s="7"/>
      <c r="L870" s="7"/>
      <c r="M870" s="7"/>
      <c r="N870" s="7"/>
      <c r="O870" s="7"/>
      <c r="P870" s="7"/>
      <c r="Q870" s="7"/>
      <c r="R870" s="7"/>
    </row>
    <row r="871" spans="5:18" ht="14.25" customHeight="1">
      <c r="E871" s="17"/>
      <c r="F871" s="7"/>
      <c r="G871" s="7"/>
      <c r="H871" s="7"/>
      <c r="I871" s="7"/>
      <c r="J871" s="7"/>
      <c r="K871" s="7"/>
      <c r="L871" s="7"/>
      <c r="M871" s="7"/>
      <c r="N871" s="7"/>
      <c r="O871" s="7"/>
      <c r="P871" s="7"/>
      <c r="Q871" s="7"/>
      <c r="R871" s="7"/>
    </row>
    <row r="872" spans="5:18" ht="14.25" customHeight="1">
      <c r="E872" s="17"/>
      <c r="F872" s="7"/>
      <c r="G872" s="7"/>
      <c r="H872" s="7"/>
      <c r="I872" s="7"/>
      <c r="J872" s="7"/>
      <c r="K872" s="7"/>
      <c r="L872" s="7"/>
      <c r="M872" s="7"/>
      <c r="N872" s="7"/>
      <c r="O872" s="7"/>
      <c r="P872" s="7"/>
      <c r="Q872" s="7"/>
      <c r="R872" s="7"/>
    </row>
    <row r="873" spans="5:18" ht="14.25" customHeight="1">
      <c r="E873" s="17"/>
      <c r="F873" s="7"/>
      <c r="G873" s="7"/>
      <c r="H873" s="7"/>
      <c r="I873" s="7"/>
      <c r="J873" s="7"/>
      <c r="K873" s="7"/>
      <c r="L873" s="7"/>
      <c r="M873" s="7"/>
      <c r="N873" s="7"/>
      <c r="O873" s="7"/>
      <c r="P873" s="7"/>
      <c r="Q873" s="7"/>
      <c r="R873" s="7"/>
    </row>
    <row r="874" spans="5:18" ht="14.25" customHeight="1">
      <c r="E874" s="17"/>
      <c r="F874" s="7"/>
      <c r="G874" s="7"/>
      <c r="H874" s="7"/>
      <c r="I874" s="7"/>
      <c r="J874" s="7"/>
      <c r="K874" s="7"/>
      <c r="L874" s="7"/>
      <c r="M874" s="7"/>
      <c r="N874" s="7"/>
      <c r="O874" s="7"/>
      <c r="P874" s="7"/>
      <c r="Q874" s="7"/>
      <c r="R874" s="7"/>
    </row>
    <row r="875" spans="5:18" ht="14.25" customHeight="1">
      <c r="E875" s="17"/>
      <c r="F875" s="7"/>
      <c r="G875" s="7"/>
      <c r="H875" s="7"/>
      <c r="I875" s="7"/>
      <c r="J875" s="7"/>
      <c r="K875" s="7"/>
      <c r="L875" s="7"/>
      <c r="M875" s="7"/>
      <c r="N875" s="7"/>
      <c r="O875" s="7"/>
      <c r="P875" s="7"/>
      <c r="Q875" s="7"/>
      <c r="R875" s="7"/>
    </row>
    <row r="876" spans="5:18" ht="14.25" customHeight="1">
      <c r="E876" s="17"/>
      <c r="F876" s="7"/>
      <c r="G876" s="7"/>
      <c r="H876" s="7"/>
      <c r="I876" s="7"/>
      <c r="J876" s="7"/>
      <c r="K876" s="7"/>
      <c r="L876" s="7"/>
      <c r="M876" s="7"/>
      <c r="N876" s="7"/>
      <c r="O876" s="7"/>
      <c r="P876" s="7"/>
      <c r="Q876" s="7"/>
      <c r="R876" s="7"/>
    </row>
    <row r="877" spans="5:18" ht="14.25" customHeight="1">
      <c r="E877" s="17"/>
      <c r="F877" s="7"/>
      <c r="G877" s="7"/>
      <c r="H877" s="7"/>
      <c r="I877" s="7"/>
      <c r="J877" s="7"/>
      <c r="K877" s="7"/>
      <c r="L877" s="7"/>
      <c r="M877" s="7"/>
      <c r="N877" s="7"/>
      <c r="O877" s="7"/>
      <c r="P877" s="7"/>
      <c r="Q877" s="7"/>
      <c r="R877" s="7"/>
    </row>
    <row r="878" spans="5:18" ht="14.25" customHeight="1">
      <c r="E878" s="17"/>
      <c r="F878" s="7"/>
      <c r="G878" s="7"/>
      <c r="H878" s="7"/>
      <c r="I878" s="7"/>
      <c r="J878" s="7"/>
      <c r="K878" s="7"/>
      <c r="L878" s="7"/>
      <c r="M878" s="7"/>
      <c r="N878" s="7"/>
      <c r="O878" s="7"/>
      <c r="P878" s="7"/>
      <c r="Q878" s="7"/>
      <c r="R878" s="7"/>
    </row>
    <row r="879" spans="5:18" ht="14.25" customHeight="1">
      <c r="E879" s="17"/>
      <c r="F879" s="7"/>
      <c r="G879" s="7"/>
      <c r="H879" s="7"/>
      <c r="I879" s="7"/>
      <c r="J879" s="7"/>
      <c r="K879" s="7"/>
      <c r="L879" s="7"/>
      <c r="M879" s="7"/>
      <c r="N879" s="7"/>
      <c r="O879" s="7"/>
      <c r="P879" s="7"/>
      <c r="Q879" s="7"/>
      <c r="R879" s="7"/>
    </row>
    <row r="880" spans="5:18" ht="14.25" customHeight="1">
      <c r="E880" s="17"/>
      <c r="F880" s="7"/>
      <c r="G880" s="7"/>
      <c r="H880" s="7"/>
      <c r="I880" s="7"/>
      <c r="J880" s="7"/>
      <c r="K880" s="7"/>
      <c r="L880" s="7"/>
      <c r="M880" s="7"/>
      <c r="N880" s="7"/>
      <c r="O880" s="7"/>
      <c r="P880" s="7"/>
      <c r="Q880" s="7"/>
      <c r="R880" s="7"/>
    </row>
    <row r="881" spans="5:18" ht="14.25" customHeight="1">
      <c r="E881" s="17"/>
      <c r="F881" s="7"/>
      <c r="G881" s="7"/>
      <c r="H881" s="7"/>
      <c r="I881" s="7"/>
      <c r="J881" s="7"/>
      <c r="K881" s="7"/>
      <c r="L881" s="7"/>
      <c r="M881" s="7"/>
      <c r="N881" s="7"/>
      <c r="O881" s="7"/>
      <c r="P881" s="7"/>
      <c r="Q881" s="7"/>
      <c r="R881" s="7"/>
    </row>
    <row r="882" spans="5:18" ht="14.25" customHeight="1">
      <c r="E882" s="17"/>
      <c r="F882" s="7"/>
      <c r="G882" s="7"/>
      <c r="H882" s="7"/>
      <c r="I882" s="7"/>
      <c r="J882" s="7"/>
      <c r="K882" s="7"/>
      <c r="L882" s="7"/>
      <c r="M882" s="7"/>
      <c r="N882" s="7"/>
      <c r="O882" s="7"/>
      <c r="P882" s="7"/>
      <c r="Q882" s="7"/>
      <c r="R882" s="7"/>
    </row>
    <row r="883" spans="5:18" ht="14.25" customHeight="1">
      <c r="E883" s="17"/>
      <c r="F883" s="7"/>
      <c r="G883" s="7"/>
      <c r="H883" s="7"/>
      <c r="I883" s="7"/>
      <c r="J883" s="7"/>
      <c r="K883" s="7"/>
      <c r="L883" s="7"/>
      <c r="M883" s="7"/>
      <c r="N883" s="7"/>
      <c r="O883" s="7"/>
      <c r="P883" s="7"/>
      <c r="Q883" s="7"/>
      <c r="R883" s="7"/>
    </row>
    <row r="884" spans="5:18" ht="14.25" customHeight="1">
      <c r="E884" s="17"/>
      <c r="F884" s="7"/>
      <c r="G884" s="7"/>
      <c r="H884" s="7"/>
      <c r="I884" s="7"/>
      <c r="J884" s="7"/>
      <c r="K884" s="7"/>
      <c r="L884" s="7"/>
      <c r="M884" s="7"/>
      <c r="N884" s="7"/>
      <c r="O884" s="7"/>
      <c r="P884" s="7"/>
      <c r="Q884" s="7"/>
      <c r="R884" s="7"/>
    </row>
    <row r="885" spans="5:18" ht="14.25" customHeight="1">
      <c r="E885" s="17"/>
      <c r="F885" s="7"/>
      <c r="G885" s="7"/>
      <c r="H885" s="7"/>
      <c r="I885" s="7"/>
      <c r="J885" s="7"/>
      <c r="K885" s="7"/>
      <c r="L885" s="7"/>
      <c r="M885" s="7"/>
      <c r="N885" s="7"/>
      <c r="O885" s="7"/>
      <c r="P885" s="7"/>
      <c r="Q885" s="7"/>
      <c r="R885" s="7"/>
    </row>
    <row r="886" spans="5:18" ht="14.25" customHeight="1">
      <c r="E886" s="17"/>
      <c r="F886" s="7"/>
      <c r="G886" s="7"/>
      <c r="H886" s="7"/>
      <c r="I886" s="7"/>
      <c r="J886" s="7"/>
      <c r="K886" s="7"/>
      <c r="L886" s="7"/>
      <c r="M886" s="7"/>
      <c r="N886" s="7"/>
      <c r="O886" s="7"/>
      <c r="P886" s="7"/>
      <c r="Q886" s="7"/>
      <c r="R886" s="7"/>
    </row>
    <row r="887" spans="5:18" ht="14.25" customHeight="1">
      <c r="E887" s="17"/>
      <c r="F887" s="7"/>
      <c r="G887" s="7"/>
      <c r="H887" s="7"/>
      <c r="I887" s="7"/>
      <c r="J887" s="7"/>
      <c r="K887" s="7"/>
      <c r="L887" s="7"/>
      <c r="M887" s="7"/>
      <c r="N887" s="7"/>
      <c r="O887" s="7"/>
      <c r="P887" s="7"/>
      <c r="Q887" s="7"/>
      <c r="R887" s="7"/>
    </row>
    <row r="888" spans="5:18" ht="14.25" customHeight="1">
      <c r="E888" s="17"/>
      <c r="F888" s="7"/>
      <c r="G888" s="7"/>
      <c r="H888" s="7"/>
      <c r="I888" s="7"/>
      <c r="J888" s="7"/>
      <c r="K888" s="7"/>
      <c r="L888" s="7"/>
      <c r="M888" s="7"/>
      <c r="N888" s="7"/>
      <c r="O888" s="7"/>
      <c r="P888" s="7"/>
      <c r="Q888" s="7"/>
      <c r="R888" s="7"/>
    </row>
    <row r="889" spans="5:18" ht="14.25" customHeight="1">
      <c r="E889" s="17"/>
      <c r="F889" s="7"/>
      <c r="G889" s="7"/>
      <c r="H889" s="7"/>
      <c r="I889" s="7"/>
      <c r="J889" s="7"/>
      <c r="K889" s="7"/>
      <c r="L889" s="7"/>
      <c r="M889" s="7"/>
      <c r="N889" s="7"/>
      <c r="O889" s="7"/>
      <c r="P889" s="7"/>
      <c r="Q889" s="7"/>
      <c r="R889" s="7"/>
    </row>
    <row r="890" spans="5:18" ht="14.25" customHeight="1">
      <c r="E890" s="17"/>
      <c r="F890" s="7"/>
      <c r="G890" s="7"/>
      <c r="H890" s="7"/>
      <c r="I890" s="7"/>
      <c r="J890" s="7"/>
      <c r="K890" s="7"/>
      <c r="L890" s="7"/>
      <c r="M890" s="7"/>
      <c r="N890" s="7"/>
      <c r="O890" s="7"/>
      <c r="P890" s="7"/>
      <c r="Q890" s="7"/>
      <c r="R890" s="7"/>
    </row>
    <row r="891" spans="5:18" ht="14.25" customHeight="1">
      <c r="E891" s="17"/>
      <c r="F891" s="7"/>
      <c r="G891" s="7"/>
      <c r="H891" s="7"/>
      <c r="I891" s="7"/>
      <c r="J891" s="7"/>
      <c r="K891" s="7"/>
      <c r="L891" s="7"/>
      <c r="M891" s="7"/>
      <c r="N891" s="7"/>
      <c r="O891" s="7"/>
      <c r="P891" s="7"/>
      <c r="Q891" s="7"/>
      <c r="R891" s="7"/>
    </row>
    <row r="892" spans="5:18" ht="14.25" customHeight="1">
      <c r="E892" s="17"/>
      <c r="F892" s="7"/>
      <c r="G892" s="7"/>
      <c r="H892" s="7"/>
      <c r="I892" s="7"/>
      <c r="J892" s="7"/>
      <c r="K892" s="7"/>
      <c r="L892" s="7"/>
      <c r="M892" s="7"/>
      <c r="N892" s="7"/>
      <c r="O892" s="7"/>
      <c r="P892" s="7"/>
      <c r="Q892" s="7"/>
      <c r="R892" s="7"/>
    </row>
    <row r="893" spans="5:18" ht="14.25" customHeight="1">
      <c r="E893" s="17"/>
      <c r="F893" s="7"/>
      <c r="G893" s="7"/>
      <c r="H893" s="7"/>
      <c r="I893" s="7"/>
      <c r="J893" s="7"/>
      <c r="K893" s="7"/>
      <c r="L893" s="7"/>
      <c r="M893" s="7"/>
      <c r="N893" s="7"/>
      <c r="O893" s="7"/>
      <c r="P893" s="7"/>
      <c r="Q893" s="7"/>
      <c r="R893" s="7"/>
    </row>
    <row r="894" spans="5:18" ht="14.25" customHeight="1">
      <c r="E894" s="17"/>
      <c r="F894" s="7"/>
      <c r="G894" s="7"/>
      <c r="H894" s="7"/>
      <c r="I894" s="7"/>
      <c r="J894" s="7"/>
      <c r="K894" s="7"/>
      <c r="L894" s="7"/>
      <c r="M894" s="7"/>
      <c r="N894" s="7"/>
      <c r="O894" s="7"/>
      <c r="P894" s="7"/>
      <c r="Q894" s="7"/>
      <c r="R894" s="7"/>
    </row>
    <row r="895" spans="5:18" ht="14.25" customHeight="1">
      <c r="E895" s="17"/>
      <c r="F895" s="7"/>
      <c r="G895" s="7"/>
      <c r="H895" s="7"/>
      <c r="I895" s="7"/>
      <c r="J895" s="7"/>
      <c r="K895" s="7"/>
      <c r="L895" s="7"/>
      <c r="M895" s="7"/>
      <c r="N895" s="7"/>
      <c r="O895" s="7"/>
      <c r="P895" s="7"/>
      <c r="Q895" s="7"/>
      <c r="R895" s="7"/>
    </row>
    <row r="896" spans="5:18" ht="14.25" customHeight="1">
      <c r="E896" s="17"/>
      <c r="F896" s="7"/>
      <c r="G896" s="7"/>
      <c r="H896" s="7"/>
      <c r="I896" s="7"/>
      <c r="J896" s="7"/>
      <c r="K896" s="7"/>
      <c r="L896" s="7"/>
      <c r="M896" s="7"/>
      <c r="N896" s="7"/>
      <c r="O896" s="7"/>
      <c r="P896" s="7"/>
      <c r="Q896" s="7"/>
      <c r="R896" s="7"/>
    </row>
    <row r="897" spans="5:18" ht="14.25" customHeight="1">
      <c r="E897" s="17"/>
      <c r="F897" s="7"/>
      <c r="G897" s="7"/>
      <c r="H897" s="7"/>
      <c r="I897" s="7"/>
      <c r="J897" s="7"/>
      <c r="K897" s="7"/>
      <c r="L897" s="7"/>
      <c r="M897" s="7"/>
      <c r="N897" s="7"/>
      <c r="O897" s="7"/>
      <c r="P897" s="7"/>
      <c r="Q897" s="7"/>
      <c r="R897" s="7"/>
    </row>
    <row r="898" spans="5:18" ht="14.25" customHeight="1">
      <c r="E898" s="17"/>
      <c r="F898" s="7"/>
      <c r="G898" s="7"/>
      <c r="H898" s="7"/>
      <c r="I898" s="7"/>
      <c r="J898" s="7"/>
      <c r="K898" s="7"/>
      <c r="L898" s="7"/>
      <c r="M898" s="7"/>
      <c r="N898" s="7"/>
      <c r="O898" s="7"/>
      <c r="P898" s="7"/>
      <c r="Q898" s="7"/>
      <c r="R898" s="7"/>
    </row>
    <row r="899" spans="5:18" ht="14.25" customHeight="1">
      <c r="E899" s="17"/>
      <c r="F899" s="7"/>
      <c r="G899" s="7"/>
      <c r="H899" s="7"/>
      <c r="I899" s="7"/>
      <c r="J899" s="7"/>
      <c r="K899" s="7"/>
      <c r="L899" s="7"/>
      <c r="M899" s="7"/>
      <c r="N899" s="7"/>
      <c r="O899" s="7"/>
      <c r="P899" s="7"/>
      <c r="Q899" s="7"/>
      <c r="R899" s="7"/>
    </row>
    <row r="900" spans="5:18" ht="14.25" customHeight="1">
      <c r="E900" s="17"/>
      <c r="F900" s="7"/>
      <c r="G900" s="7"/>
      <c r="H900" s="7"/>
      <c r="I900" s="7"/>
      <c r="J900" s="7"/>
      <c r="K900" s="7"/>
      <c r="L900" s="7"/>
      <c r="M900" s="7"/>
      <c r="N900" s="7"/>
      <c r="O900" s="7"/>
      <c r="P900" s="7"/>
      <c r="Q900" s="7"/>
      <c r="R900" s="7"/>
    </row>
    <row r="901" spans="5:18" ht="14.25" customHeight="1">
      <c r="E901" s="17"/>
      <c r="F901" s="7"/>
      <c r="G901" s="7"/>
      <c r="H901" s="7"/>
      <c r="I901" s="7"/>
      <c r="J901" s="7"/>
      <c r="K901" s="7"/>
      <c r="L901" s="7"/>
      <c r="M901" s="7"/>
      <c r="N901" s="7"/>
      <c r="O901" s="7"/>
      <c r="P901" s="7"/>
      <c r="Q901" s="7"/>
      <c r="R901" s="7"/>
    </row>
    <row r="902" spans="5:18" ht="14.25" customHeight="1">
      <c r="E902" s="17"/>
      <c r="F902" s="7"/>
      <c r="G902" s="7"/>
      <c r="H902" s="7"/>
      <c r="I902" s="7"/>
      <c r="J902" s="7"/>
      <c r="K902" s="7"/>
      <c r="L902" s="7"/>
      <c r="M902" s="7"/>
      <c r="N902" s="7"/>
      <c r="O902" s="7"/>
      <c r="P902" s="7"/>
      <c r="Q902" s="7"/>
      <c r="R902" s="7"/>
    </row>
    <row r="903" spans="5:18" ht="14.25" customHeight="1">
      <c r="E903" s="17"/>
      <c r="F903" s="7"/>
      <c r="G903" s="7"/>
      <c r="H903" s="7"/>
      <c r="I903" s="7"/>
      <c r="J903" s="7"/>
      <c r="K903" s="7"/>
      <c r="L903" s="7"/>
      <c r="M903" s="7"/>
      <c r="N903" s="7"/>
      <c r="O903" s="7"/>
      <c r="P903" s="7"/>
      <c r="Q903" s="7"/>
      <c r="R903" s="7"/>
    </row>
    <row r="904" spans="5:18" ht="14.25" customHeight="1">
      <c r="E904" s="17"/>
      <c r="F904" s="7"/>
      <c r="G904" s="7"/>
      <c r="H904" s="7"/>
      <c r="I904" s="7"/>
      <c r="J904" s="7"/>
      <c r="K904" s="7"/>
      <c r="L904" s="7"/>
      <c r="M904" s="7"/>
      <c r="N904" s="7"/>
      <c r="O904" s="7"/>
      <c r="P904" s="7"/>
      <c r="Q904" s="7"/>
      <c r="R904" s="7"/>
    </row>
    <row r="905" spans="5:18" ht="14.25" customHeight="1">
      <c r="E905" s="17"/>
      <c r="F905" s="7"/>
      <c r="G905" s="7"/>
      <c r="H905" s="7"/>
      <c r="I905" s="7"/>
      <c r="J905" s="7"/>
      <c r="K905" s="7"/>
      <c r="L905" s="7"/>
      <c r="M905" s="7"/>
      <c r="N905" s="7"/>
      <c r="O905" s="7"/>
      <c r="P905" s="7"/>
      <c r="Q905" s="7"/>
      <c r="R905" s="7"/>
    </row>
    <row r="906" spans="5:18" ht="14.25" customHeight="1">
      <c r="E906" s="17"/>
      <c r="F906" s="7"/>
      <c r="G906" s="7"/>
      <c r="H906" s="7"/>
      <c r="I906" s="7"/>
      <c r="J906" s="7"/>
      <c r="K906" s="7"/>
      <c r="L906" s="7"/>
      <c r="M906" s="7"/>
      <c r="N906" s="7"/>
      <c r="O906" s="7"/>
      <c r="P906" s="7"/>
      <c r="Q906" s="7"/>
      <c r="R906" s="7"/>
    </row>
    <row r="907" spans="5:18" ht="14.25" customHeight="1">
      <c r="E907" s="17"/>
      <c r="F907" s="7"/>
      <c r="G907" s="7"/>
      <c r="H907" s="7"/>
      <c r="I907" s="7"/>
      <c r="J907" s="7"/>
      <c r="K907" s="7"/>
      <c r="L907" s="7"/>
      <c r="M907" s="7"/>
      <c r="N907" s="7"/>
      <c r="O907" s="7"/>
      <c r="P907" s="7"/>
      <c r="Q907" s="7"/>
      <c r="R907" s="7"/>
    </row>
    <row r="908" spans="5:18" ht="14.25" customHeight="1">
      <c r="E908" s="17"/>
      <c r="F908" s="7"/>
      <c r="G908" s="7"/>
      <c r="H908" s="7"/>
      <c r="I908" s="7"/>
      <c r="J908" s="7"/>
      <c r="K908" s="7"/>
      <c r="L908" s="7"/>
      <c r="M908" s="7"/>
      <c r="N908" s="7"/>
      <c r="O908" s="7"/>
      <c r="P908" s="7"/>
      <c r="Q908" s="7"/>
      <c r="R908" s="7"/>
    </row>
    <row r="909" spans="5:18" ht="14.25" customHeight="1">
      <c r="E909" s="17"/>
      <c r="F909" s="7"/>
      <c r="G909" s="7"/>
      <c r="H909" s="7"/>
      <c r="I909" s="7"/>
      <c r="J909" s="7"/>
      <c r="K909" s="7"/>
      <c r="L909" s="7"/>
      <c r="M909" s="7"/>
      <c r="N909" s="7"/>
      <c r="O909" s="7"/>
      <c r="P909" s="7"/>
      <c r="Q909" s="7"/>
      <c r="R909" s="7"/>
    </row>
    <row r="910" spans="5:18" ht="14.25" customHeight="1">
      <c r="E910" s="17"/>
      <c r="F910" s="7"/>
      <c r="G910" s="7"/>
      <c r="H910" s="7"/>
      <c r="I910" s="7"/>
      <c r="J910" s="7"/>
      <c r="K910" s="7"/>
      <c r="L910" s="7"/>
      <c r="M910" s="7"/>
      <c r="N910" s="7"/>
      <c r="O910" s="7"/>
      <c r="P910" s="7"/>
      <c r="Q910" s="7"/>
      <c r="R910" s="7"/>
    </row>
    <row r="911" spans="5:18" ht="14.25" customHeight="1">
      <c r="E911" s="17"/>
      <c r="F911" s="7"/>
      <c r="G911" s="7"/>
      <c r="H911" s="7"/>
      <c r="I911" s="7"/>
      <c r="J911" s="7"/>
      <c r="K911" s="7"/>
      <c r="L911" s="7"/>
      <c r="M911" s="7"/>
      <c r="N911" s="7"/>
      <c r="O911" s="7"/>
      <c r="P911" s="7"/>
      <c r="Q911" s="7"/>
      <c r="R911" s="7"/>
    </row>
    <row r="912" spans="5:18" ht="14.25" customHeight="1">
      <c r="E912" s="17"/>
      <c r="F912" s="7"/>
      <c r="G912" s="7"/>
      <c r="H912" s="7"/>
      <c r="I912" s="7"/>
      <c r="J912" s="7"/>
      <c r="K912" s="7"/>
      <c r="L912" s="7"/>
      <c r="M912" s="7"/>
      <c r="N912" s="7"/>
      <c r="O912" s="7"/>
      <c r="P912" s="7"/>
      <c r="Q912" s="7"/>
      <c r="R912" s="7"/>
    </row>
    <row r="913" spans="5:18" ht="14.25" customHeight="1">
      <c r="E913" s="17"/>
      <c r="F913" s="7"/>
      <c r="G913" s="7"/>
      <c r="H913" s="7"/>
      <c r="I913" s="7"/>
      <c r="J913" s="7"/>
      <c r="K913" s="7"/>
      <c r="L913" s="7"/>
      <c r="M913" s="7"/>
      <c r="N913" s="7"/>
      <c r="O913" s="7"/>
      <c r="P913" s="7"/>
      <c r="Q913" s="7"/>
      <c r="R913" s="7"/>
    </row>
    <row r="914" spans="5:18" ht="14.25" customHeight="1">
      <c r="E914" s="17"/>
      <c r="F914" s="7"/>
      <c r="G914" s="7"/>
      <c r="H914" s="7"/>
      <c r="I914" s="7"/>
      <c r="J914" s="7"/>
      <c r="K914" s="7"/>
      <c r="L914" s="7"/>
      <c r="M914" s="7"/>
      <c r="N914" s="7"/>
      <c r="O914" s="7"/>
      <c r="P914" s="7"/>
      <c r="Q914" s="7"/>
      <c r="R914" s="7"/>
    </row>
    <row r="915" spans="5:18" ht="14.25" customHeight="1">
      <c r="E915" s="17"/>
      <c r="F915" s="7"/>
      <c r="G915" s="7"/>
      <c r="H915" s="7"/>
      <c r="I915" s="7"/>
      <c r="J915" s="7"/>
      <c r="K915" s="7"/>
      <c r="L915" s="7"/>
      <c r="M915" s="7"/>
      <c r="N915" s="7"/>
      <c r="O915" s="7"/>
      <c r="P915" s="7"/>
      <c r="Q915" s="7"/>
      <c r="R915" s="7"/>
    </row>
    <row r="916" spans="5:18" ht="14.25" customHeight="1">
      <c r="E916" s="17"/>
      <c r="F916" s="7"/>
      <c r="G916" s="7"/>
      <c r="H916" s="7"/>
      <c r="I916" s="7"/>
      <c r="J916" s="7"/>
      <c r="K916" s="7"/>
      <c r="L916" s="7"/>
      <c r="M916" s="7"/>
      <c r="N916" s="7"/>
      <c r="O916" s="7"/>
      <c r="P916" s="7"/>
      <c r="Q916" s="7"/>
      <c r="R916" s="7"/>
    </row>
    <row r="917" spans="5:18" ht="14.25" customHeight="1">
      <c r="E917" s="17"/>
      <c r="F917" s="7"/>
      <c r="G917" s="7"/>
      <c r="H917" s="7"/>
      <c r="I917" s="7"/>
      <c r="J917" s="7"/>
      <c r="K917" s="7"/>
      <c r="L917" s="7"/>
      <c r="M917" s="7"/>
      <c r="N917" s="7"/>
      <c r="O917" s="7"/>
      <c r="P917" s="7"/>
      <c r="Q917" s="7"/>
      <c r="R917" s="7"/>
    </row>
    <row r="918" spans="5:18" ht="14.25" customHeight="1">
      <c r="E918" s="17"/>
      <c r="F918" s="7"/>
      <c r="G918" s="7"/>
      <c r="H918" s="7"/>
      <c r="I918" s="7"/>
      <c r="J918" s="7"/>
      <c r="K918" s="7"/>
      <c r="L918" s="7"/>
      <c r="M918" s="7"/>
      <c r="N918" s="7"/>
      <c r="O918" s="7"/>
      <c r="P918" s="7"/>
      <c r="Q918" s="7"/>
      <c r="R918" s="7"/>
    </row>
    <row r="919" spans="5:18" ht="14.25" customHeight="1">
      <c r="E919" s="17"/>
      <c r="F919" s="7"/>
      <c r="G919" s="7"/>
      <c r="H919" s="7"/>
      <c r="I919" s="7"/>
      <c r="J919" s="7"/>
      <c r="K919" s="7"/>
      <c r="L919" s="7"/>
      <c r="M919" s="7"/>
      <c r="N919" s="7"/>
      <c r="O919" s="7"/>
      <c r="P919" s="7"/>
      <c r="Q919" s="7"/>
      <c r="R919" s="7"/>
    </row>
    <row r="920" spans="5:18" ht="14.25" customHeight="1">
      <c r="E920" s="17"/>
      <c r="F920" s="7"/>
      <c r="G920" s="7"/>
      <c r="H920" s="7"/>
      <c r="I920" s="7"/>
      <c r="J920" s="7"/>
      <c r="K920" s="7"/>
      <c r="L920" s="7"/>
      <c r="M920" s="7"/>
      <c r="N920" s="7"/>
      <c r="O920" s="7"/>
      <c r="P920" s="7"/>
      <c r="Q920" s="7"/>
      <c r="R920" s="7"/>
    </row>
    <row r="921" spans="5:18" ht="14.25" customHeight="1">
      <c r="E921" s="17"/>
      <c r="F921" s="7"/>
      <c r="G921" s="7"/>
      <c r="H921" s="7"/>
      <c r="I921" s="7"/>
      <c r="J921" s="7"/>
      <c r="K921" s="7"/>
      <c r="L921" s="7"/>
      <c r="M921" s="7"/>
      <c r="N921" s="7"/>
      <c r="O921" s="7"/>
      <c r="P921" s="7"/>
      <c r="Q921" s="7"/>
      <c r="R921" s="7"/>
    </row>
    <row r="922" spans="5:18" ht="14.25" customHeight="1">
      <c r="E922" s="17"/>
      <c r="F922" s="7"/>
      <c r="G922" s="7"/>
      <c r="H922" s="7"/>
      <c r="I922" s="7"/>
      <c r="J922" s="7"/>
      <c r="K922" s="7"/>
      <c r="L922" s="7"/>
      <c r="M922" s="7"/>
      <c r="N922" s="7"/>
      <c r="O922" s="7"/>
      <c r="P922" s="7"/>
      <c r="Q922" s="7"/>
      <c r="R922" s="7"/>
    </row>
    <row r="923" spans="5:18" ht="14.25" customHeight="1">
      <c r="E923" s="17"/>
      <c r="F923" s="7"/>
      <c r="G923" s="7"/>
      <c r="H923" s="7"/>
      <c r="I923" s="7"/>
      <c r="J923" s="7"/>
      <c r="K923" s="7"/>
      <c r="L923" s="7"/>
      <c r="M923" s="7"/>
      <c r="N923" s="7"/>
      <c r="O923" s="7"/>
      <c r="P923" s="7"/>
      <c r="Q923" s="7"/>
      <c r="R923" s="7"/>
    </row>
    <row r="924" spans="5:18" ht="14.25" customHeight="1">
      <c r="E924" s="17"/>
      <c r="F924" s="7"/>
      <c r="G924" s="7"/>
      <c r="H924" s="7"/>
      <c r="I924" s="7"/>
      <c r="J924" s="7"/>
      <c r="K924" s="7"/>
      <c r="L924" s="7"/>
      <c r="M924" s="7"/>
      <c r="N924" s="7"/>
      <c r="O924" s="7"/>
      <c r="P924" s="7"/>
      <c r="Q924" s="7"/>
      <c r="R924" s="7"/>
    </row>
    <row r="925" spans="5:18" ht="14.25" customHeight="1">
      <c r="E925" s="17"/>
      <c r="F925" s="7"/>
      <c r="G925" s="7"/>
      <c r="H925" s="7"/>
      <c r="I925" s="7"/>
      <c r="J925" s="7"/>
      <c r="K925" s="7"/>
      <c r="L925" s="7"/>
      <c r="M925" s="7"/>
      <c r="N925" s="7"/>
      <c r="O925" s="7"/>
      <c r="P925" s="7"/>
      <c r="Q925" s="7"/>
      <c r="R925" s="7"/>
    </row>
    <row r="926" spans="5:18" ht="14.25" customHeight="1">
      <c r="E926" s="17"/>
      <c r="F926" s="7"/>
      <c r="G926" s="7"/>
      <c r="H926" s="7"/>
      <c r="I926" s="7"/>
      <c r="J926" s="7"/>
      <c r="K926" s="7"/>
      <c r="L926" s="7"/>
      <c r="M926" s="7"/>
      <c r="N926" s="7"/>
      <c r="O926" s="7"/>
      <c r="P926" s="7"/>
      <c r="Q926" s="7"/>
      <c r="R926" s="7"/>
    </row>
    <row r="927" spans="5:18" ht="14.25" customHeight="1">
      <c r="E927" s="17"/>
      <c r="F927" s="7"/>
      <c r="G927" s="7"/>
      <c r="H927" s="7"/>
      <c r="I927" s="7"/>
      <c r="J927" s="7"/>
      <c r="K927" s="7"/>
      <c r="L927" s="7"/>
      <c r="M927" s="7"/>
      <c r="N927" s="7"/>
      <c r="O927" s="7"/>
      <c r="P927" s="7"/>
      <c r="Q927" s="7"/>
      <c r="R927" s="7"/>
    </row>
    <row r="928" spans="5:18" ht="14.25" customHeight="1">
      <c r="E928" s="17"/>
      <c r="F928" s="7"/>
      <c r="G928" s="7"/>
      <c r="H928" s="7"/>
      <c r="I928" s="7"/>
      <c r="J928" s="7"/>
      <c r="K928" s="7"/>
      <c r="L928" s="7"/>
      <c r="M928" s="7"/>
      <c r="N928" s="7"/>
      <c r="O928" s="7"/>
      <c r="P928" s="7"/>
      <c r="Q928" s="7"/>
      <c r="R928" s="7"/>
    </row>
    <row r="929" spans="5:18" ht="14.25" customHeight="1">
      <c r="E929" s="17"/>
      <c r="F929" s="7"/>
      <c r="G929" s="7"/>
      <c r="H929" s="7"/>
      <c r="I929" s="7"/>
      <c r="J929" s="7"/>
      <c r="K929" s="7"/>
      <c r="L929" s="7"/>
      <c r="M929" s="7"/>
      <c r="N929" s="7"/>
      <c r="O929" s="7"/>
      <c r="P929" s="7"/>
      <c r="Q929" s="7"/>
      <c r="R929" s="7"/>
    </row>
    <row r="930" spans="5:18" ht="14.25" customHeight="1">
      <c r="E930" s="17"/>
      <c r="F930" s="7"/>
      <c r="G930" s="7"/>
      <c r="H930" s="7"/>
      <c r="I930" s="7"/>
      <c r="J930" s="7"/>
      <c r="K930" s="7"/>
      <c r="L930" s="7"/>
      <c r="M930" s="7"/>
      <c r="N930" s="7"/>
      <c r="O930" s="7"/>
      <c r="P930" s="7"/>
      <c r="Q930" s="7"/>
      <c r="R930" s="7"/>
    </row>
    <row r="931" spans="5:18" ht="14.25" customHeight="1">
      <c r="E931" s="17"/>
      <c r="F931" s="7"/>
      <c r="G931" s="7"/>
      <c r="H931" s="7"/>
      <c r="I931" s="7"/>
      <c r="J931" s="7"/>
      <c r="K931" s="7"/>
      <c r="L931" s="7"/>
      <c r="M931" s="7"/>
      <c r="N931" s="7"/>
      <c r="O931" s="7"/>
      <c r="P931" s="7"/>
      <c r="Q931" s="7"/>
      <c r="R931" s="7"/>
    </row>
    <row r="932" spans="5:18" ht="14.25" customHeight="1">
      <c r="E932" s="17"/>
      <c r="F932" s="7"/>
      <c r="G932" s="7"/>
      <c r="H932" s="7"/>
      <c r="I932" s="7"/>
      <c r="J932" s="7"/>
      <c r="K932" s="7"/>
      <c r="L932" s="7"/>
      <c r="M932" s="7"/>
      <c r="N932" s="7"/>
      <c r="O932" s="7"/>
      <c r="P932" s="7"/>
      <c r="Q932" s="7"/>
      <c r="R932" s="7"/>
    </row>
    <row r="933" spans="5:18" ht="14.25" customHeight="1">
      <c r="E933" s="17"/>
      <c r="F933" s="7"/>
      <c r="G933" s="7"/>
      <c r="H933" s="7"/>
      <c r="I933" s="7"/>
      <c r="J933" s="7"/>
      <c r="K933" s="7"/>
      <c r="L933" s="7"/>
      <c r="M933" s="7"/>
      <c r="N933" s="7"/>
      <c r="O933" s="7"/>
      <c r="P933" s="7"/>
      <c r="Q933" s="7"/>
      <c r="R933" s="7"/>
    </row>
    <row r="934" spans="5:18" ht="14.25" customHeight="1">
      <c r="E934" s="17"/>
      <c r="F934" s="7"/>
      <c r="G934" s="7"/>
      <c r="H934" s="7"/>
      <c r="I934" s="7"/>
      <c r="J934" s="7"/>
      <c r="K934" s="7"/>
      <c r="L934" s="7"/>
      <c r="M934" s="7"/>
      <c r="N934" s="7"/>
      <c r="O934" s="7"/>
      <c r="P934" s="7"/>
      <c r="Q934" s="7"/>
      <c r="R934" s="7"/>
    </row>
    <row r="935" spans="5:18" ht="14.25" customHeight="1">
      <c r="E935" s="17"/>
      <c r="F935" s="7"/>
      <c r="G935" s="7"/>
      <c r="H935" s="7"/>
      <c r="I935" s="7"/>
      <c r="J935" s="7"/>
      <c r="K935" s="7"/>
      <c r="L935" s="7"/>
      <c r="M935" s="7"/>
      <c r="N935" s="7"/>
      <c r="O935" s="7"/>
      <c r="P935" s="7"/>
      <c r="Q935" s="7"/>
      <c r="R935" s="7"/>
    </row>
    <row r="936" spans="5:18" ht="14.25" customHeight="1">
      <c r="E936" s="17"/>
      <c r="F936" s="7"/>
      <c r="G936" s="7"/>
      <c r="H936" s="7"/>
      <c r="I936" s="7"/>
      <c r="J936" s="7"/>
      <c r="K936" s="7"/>
      <c r="L936" s="7"/>
      <c r="M936" s="7"/>
      <c r="N936" s="7"/>
      <c r="O936" s="7"/>
      <c r="P936" s="7"/>
      <c r="Q936" s="7"/>
      <c r="R936" s="7"/>
    </row>
    <row r="937" spans="5:18" ht="14.25" customHeight="1">
      <c r="E937" s="17"/>
      <c r="F937" s="7"/>
      <c r="G937" s="7"/>
      <c r="H937" s="7"/>
      <c r="I937" s="7"/>
      <c r="J937" s="7"/>
      <c r="K937" s="7"/>
      <c r="L937" s="7"/>
      <c r="M937" s="7"/>
      <c r="N937" s="7"/>
      <c r="O937" s="7"/>
      <c r="P937" s="7"/>
      <c r="Q937" s="7"/>
      <c r="R937" s="7"/>
    </row>
    <row r="938" spans="5:18" ht="14.25" customHeight="1">
      <c r="E938" s="17"/>
      <c r="F938" s="7"/>
      <c r="G938" s="7"/>
      <c r="H938" s="7"/>
      <c r="I938" s="7"/>
      <c r="J938" s="7"/>
      <c r="K938" s="7"/>
      <c r="L938" s="7"/>
      <c r="M938" s="7"/>
      <c r="N938" s="7"/>
      <c r="O938" s="7"/>
      <c r="P938" s="7"/>
      <c r="Q938" s="7"/>
      <c r="R938" s="7"/>
    </row>
    <row r="939" spans="5:18" ht="14.25" customHeight="1">
      <c r="E939" s="17"/>
      <c r="F939" s="7"/>
      <c r="G939" s="7"/>
      <c r="H939" s="7"/>
      <c r="I939" s="7"/>
      <c r="J939" s="7"/>
      <c r="K939" s="7"/>
      <c r="L939" s="7"/>
      <c r="M939" s="7"/>
      <c r="N939" s="7"/>
      <c r="O939" s="7"/>
      <c r="P939" s="7"/>
      <c r="Q939" s="7"/>
      <c r="R939" s="7"/>
    </row>
    <row r="940" spans="5:18" ht="14.25" customHeight="1">
      <c r="E940" s="17"/>
      <c r="F940" s="7"/>
      <c r="G940" s="7"/>
      <c r="H940" s="7"/>
      <c r="I940" s="7"/>
      <c r="J940" s="7"/>
      <c r="K940" s="7"/>
      <c r="L940" s="7"/>
      <c r="M940" s="7"/>
      <c r="N940" s="7"/>
      <c r="O940" s="7"/>
      <c r="P940" s="7"/>
      <c r="Q940" s="7"/>
      <c r="R940" s="7"/>
    </row>
    <row r="941" spans="5:18" ht="14.25" customHeight="1">
      <c r="E941" s="17"/>
      <c r="F941" s="7"/>
      <c r="G941" s="7"/>
      <c r="H941" s="7"/>
      <c r="I941" s="7"/>
      <c r="J941" s="7"/>
      <c r="K941" s="7"/>
      <c r="L941" s="7"/>
      <c r="M941" s="7"/>
      <c r="N941" s="7"/>
      <c r="O941" s="7"/>
      <c r="P941" s="7"/>
      <c r="Q941" s="7"/>
      <c r="R941" s="7"/>
    </row>
    <row r="942" spans="5:18" ht="14.25" customHeight="1">
      <c r="E942" s="17"/>
      <c r="F942" s="7"/>
      <c r="G942" s="7"/>
      <c r="H942" s="7"/>
      <c r="I942" s="7"/>
      <c r="J942" s="7"/>
      <c r="K942" s="7"/>
      <c r="L942" s="7"/>
      <c r="M942" s="7"/>
      <c r="N942" s="7"/>
      <c r="O942" s="7"/>
      <c r="P942" s="7"/>
      <c r="Q942" s="7"/>
      <c r="R942" s="7"/>
    </row>
    <row r="943" spans="5:18" ht="14.25" customHeight="1">
      <c r="E943" s="17"/>
      <c r="F943" s="7"/>
      <c r="G943" s="7"/>
      <c r="H943" s="7"/>
      <c r="I943" s="7"/>
      <c r="J943" s="7"/>
      <c r="K943" s="7"/>
      <c r="L943" s="7"/>
      <c r="M943" s="7"/>
      <c r="N943" s="7"/>
      <c r="O943" s="7"/>
      <c r="P943" s="7"/>
      <c r="Q943" s="7"/>
      <c r="R943" s="7"/>
    </row>
    <row r="944" spans="5:18" ht="14.25" customHeight="1">
      <c r="E944" s="17"/>
      <c r="F944" s="7"/>
      <c r="G944" s="7"/>
      <c r="H944" s="7"/>
      <c r="I944" s="7"/>
      <c r="J944" s="7"/>
      <c r="K944" s="7"/>
      <c r="L944" s="7"/>
      <c r="M944" s="7"/>
      <c r="N944" s="7"/>
      <c r="O944" s="7"/>
      <c r="P944" s="7"/>
      <c r="Q944" s="7"/>
      <c r="R944" s="7"/>
    </row>
    <row r="945" spans="5:18" ht="14.25" customHeight="1">
      <c r="E945" s="17"/>
      <c r="F945" s="7"/>
      <c r="G945" s="7"/>
      <c r="H945" s="7"/>
      <c r="I945" s="7"/>
      <c r="J945" s="7"/>
      <c r="K945" s="7"/>
      <c r="L945" s="7"/>
      <c r="M945" s="7"/>
      <c r="N945" s="7"/>
      <c r="O945" s="7"/>
      <c r="P945" s="7"/>
      <c r="Q945" s="7"/>
      <c r="R945" s="7"/>
    </row>
    <row r="946" spans="5:18" ht="14.25" customHeight="1">
      <c r="E946" s="17"/>
      <c r="F946" s="7"/>
      <c r="G946" s="7"/>
      <c r="H946" s="7"/>
      <c r="I946" s="7"/>
      <c r="J946" s="7"/>
      <c r="K946" s="7"/>
      <c r="L946" s="7"/>
      <c r="M946" s="7"/>
      <c r="N946" s="7"/>
      <c r="O946" s="7"/>
      <c r="P946" s="7"/>
      <c r="Q946" s="7"/>
      <c r="R946" s="7"/>
    </row>
    <row r="947" spans="5:18" ht="14.25" customHeight="1">
      <c r="E947" s="17"/>
      <c r="F947" s="7"/>
      <c r="G947" s="7"/>
      <c r="H947" s="7"/>
      <c r="I947" s="7"/>
      <c r="J947" s="7"/>
      <c r="K947" s="7"/>
      <c r="L947" s="7"/>
      <c r="M947" s="7"/>
      <c r="N947" s="7"/>
      <c r="O947" s="7"/>
      <c r="P947" s="7"/>
      <c r="Q947" s="7"/>
      <c r="R947" s="7"/>
    </row>
    <row r="948" spans="5:18" ht="14.25" customHeight="1">
      <c r="E948" s="17"/>
      <c r="F948" s="7"/>
      <c r="G948" s="7"/>
      <c r="H948" s="7"/>
      <c r="I948" s="7"/>
      <c r="J948" s="7"/>
      <c r="K948" s="7"/>
      <c r="L948" s="7"/>
      <c r="M948" s="7"/>
      <c r="N948" s="7"/>
      <c r="O948" s="7"/>
      <c r="P948" s="7"/>
      <c r="Q948" s="7"/>
      <c r="R948" s="7"/>
    </row>
    <row r="949" spans="5:18" ht="14.25" customHeight="1">
      <c r="E949" s="17"/>
      <c r="F949" s="7"/>
      <c r="G949" s="7"/>
      <c r="H949" s="7"/>
      <c r="I949" s="7"/>
      <c r="J949" s="7"/>
      <c r="K949" s="7"/>
      <c r="L949" s="7"/>
      <c r="M949" s="7"/>
      <c r="N949" s="7"/>
      <c r="O949" s="7"/>
      <c r="P949" s="7"/>
      <c r="Q949" s="7"/>
      <c r="R949" s="7"/>
    </row>
    <row r="950" spans="5:18" ht="14.25" customHeight="1">
      <c r="E950" s="17"/>
      <c r="F950" s="7"/>
      <c r="G950" s="7"/>
      <c r="H950" s="7"/>
      <c r="I950" s="7"/>
      <c r="J950" s="7"/>
      <c r="K950" s="7"/>
      <c r="L950" s="7"/>
      <c r="M950" s="7"/>
      <c r="N950" s="7"/>
      <c r="O950" s="7"/>
      <c r="P950" s="7"/>
      <c r="Q950" s="7"/>
      <c r="R950" s="7"/>
    </row>
    <row r="951" spans="5:18" ht="14.25" customHeight="1">
      <c r="E951" s="17"/>
      <c r="F951" s="7"/>
      <c r="G951" s="7"/>
      <c r="H951" s="7"/>
      <c r="I951" s="7"/>
      <c r="J951" s="7"/>
      <c r="K951" s="7"/>
      <c r="L951" s="7"/>
      <c r="M951" s="7"/>
      <c r="N951" s="7"/>
      <c r="O951" s="7"/>
      <c r="P951" s="7"/>
      <c r="Q951" s="7"/>
      <c r="R951" s="7"/>
    </row>
    <row r="952" spans="5:18" ht="14.25" customHeight="1">
      <c r="E952" s="17"/>
      <c r="F952" s="7"/>
      <c r="G952" s="7"/>
      <c r="H952" s="7"/>
      <c r="I952" s="7"/>
      <c r="J952" s="7"/>
      <c r="K952" s="7"/>
      <c r="L952" s="7"/>
      <c r="M952" s="7"/>
      <c r="N952" s="7"/>
      <c r="O952" s="7"/>
      <c r="P952" s="7"/>
      <c r="Q952" s="7"/>
      <c r="R952" s="7"/>
    </row>
    <row r="953" spans="5:18" ht="14.25" customHeight="1">
      <c r="E953" s="17"/>
      <c r="F953" s="7"/>
      <c r="G953" s="7"/>
      <c r="H953" s="7"/>
      <c r="I953" s="7"/>
      <c r="J953" s="7"/>
      <c r="K953" s="7"/>
      <c r="L953" s="7"/>
      <c r="M953" s="7"/>
      <c r="N953" s="7"/>
      <c r="O953" s="7"/>
      <c r="P953" s="7"/>
      <c r="Q953" s="7"/>
      <c r="R953" s="7"/>
    </row>
    <row r="954" spans="5:18" ht="14.25" customHeight="1">
      <c r="E954" s="17"/>
      <c r="F954" s="7"/>
      <c r="G954" s="7"/>
      <c r="H954" s="7"/>
      <c r="I954" s="7"/>
      <c r="J954" s="7"/>
      <c r="K954" s="7"/>
      <c r="L954" s="7"/>
      <c r="M954" s="7"/>
      <c r="N954" s="7"/>
      <c r="O954" s="7"/>
      <c r="P954" s="7"/>
      <c r="Q954" s="7"/>
      <c r="R954" s="7"/>
    </row>
    <row r="955" spans="5:18" ht="14.25" customHeight="1">
      <c r="E955" s="17"/>
      <c r="F955" s="7"/>
      <c r="G955" s="7"/>
      <c r="H955" s="7"/>
      <c r="I955" s="7"/>
      <c r="J955" s="7"/>
      <c r="K955" s="7"/>
      <c r="L955" s="7"/>
      <c r="M955" s="7"/>
      <c r="N955" s="7"/>
      <c r="O955" s="7"/>
      <c r="P955" s="7"/>
      <c r="Q955" s="7"/>
      <c r="R955" s="7"/>
    </row>
    <row r="956" spans="5:18" ht="14.25" customHeight="1">
      <c r="E956" s="17"/>
      <c r="F956" s="7"/>
      <c r="G956" s="7"/>
      <c r="H956" s="7"/>
      <c r="I956" s="7"/>
      <c r="J956" s="7"/>
      <c r="K956" s="7"/>
      <c r="L956" s="7"/>
      <c r="M956" s="7"/>
      <c r="N956" s="7"/>
      <c r="O956" s="7"/>
      <c r="P956" s="7"/>
      <c r="Q956" s="7"/>
      <c r="R956" s="7"/>
    </row>
    <row r="957" spans="5:18" ht="14.25" customHeight="1">
      <c r="E957" s="17"/>
      <c r="F957" s="7"/>
      <c r="G957" s="7"/>
      <c r="H957" s="7"/>
      <c r="I957" s="7"/>
      <c r="J957" s="7"/>
      <c r="K957" s="7"/>
      <c r="L957" s="7"/>
      <c r="M957" s="7"/>
      <c r="N957" s="7"/>
      <c r="O957" s="7"/>
      <c r="P957" s="7"/>
      <c r="Q957" s="7"/>
      <c r="R957" s="7"/>
    </row>
    <row r="958" spans="5:18" ht="14.25" customHeight="1">
      <c r="E958" s="17"/>
      <c r="F958" s="7"/>
      <c r="G958" s="7"/>
      <c r="H958" s="7"/>
      <c r="I958" s="7"/>
      <c r="J958" s="7"/>
      <c r="K958" s="7"/>
      <c r="L958" s="7"/>
      <c r="M958" s="7"/>
      <c r="N958" s="7"/>
      <c r="O958" s="7"/>
      <c r="P958" s="7"/>
      <c r="Q958" s="7"/>
      <c r="R958" s="7"/>
    </row>
    <row r="959" spans="5:18" ht="14.25" customHeight="1">
      <c r="E959" s="17"/>
      <c r="F959" s="7"/>
      <c r="G959" s="7"/>
      <c r="H959" s="7"/>
      <c r="I959" s="7"/>
      <c r="J959" s="7"/>
      <c r="K959" s="7"/>
      <c r="L959" s="7"/>
      <c r="M959" s="7"/>
      <c r="N959" s="7"/>
      <c r="O959" s="7"/>
      <c r="P959" s="7"/>
      <c r="Q959" s="7"/>
      <c r="R959" s="7"/>
    </row>
    <row r="960" spans="5:18" ht="14.25" customHeight="1">
      <c r="E960" s="17"/>
      <c r="F960" s="7"/>
      <c r="G960" s="7"/>
      <c r="H960" s="7"/>
      <c r="I960" s="7"/>
      <c r="J960" s="7"/>
      <c r="K960" s="7"/>
      <c r="L960" s="7"/>
      <c r="M960" s="7"/>
      <c r="N960" s="7"/>
      <c r="O960" s="7"/>
      <c r="P960" s="7"/>
      <c r="Q960" s="7"/>
      <c r="R960" s="7"/>
    </row>
    <row r="961" spans="5:18" ht="14.25" customHeight="1">
      <c r="E961" s="17"/>
      <c r="F961" s="7"/>
      <c r="G961" s="7"/>
      <c r="H961" s="7"/>
      <c r="I961" s="7"/>
      <c r="J961" s="7"/>
      <c r="K961" s="7"/>
      <c r="L961" s="7"/>
      <c r="M961" s="7"/>
      <c r="N961" s="7"/>
      <c r="O961" s="7"/>
      <c r="P961" s="7"/>
      <c r="Q961" s="7"/>
      <c r="R961" s="7"/>
    </row>
    <row r="962" spans="5:18" ht="14.25" customHeight="1">
      <c r="E962" s="17"/>
      <c r="F962" s="7"/>
      <c r="G962" s="7"/>
      <c r="H962" s="7"/>
      <c r="I962" s="7"/>
      <c r="J962" s="7"/>
      <c r="K962" s="7"/>
      <c r="L962" s="7"/>
      <c r="M962" s="7"/>
      <c r="N962" s="7"/>
      <c r="O962" s="7"/>
      <c r="P962" s="7"/>
      <c r="Q962" s="7"/>
      <c r="R962" s="7"/>
    </row>
    <row r="963" spans="5:18" ht="14.25" customHeight="1">
      <c r="E963" s="17"/>
      <c r="F963" s="7"/>
      <c r="G963" s="7"/>
      <c r="H963" s="7"/>
      <c r="I963" s="7"/>
      <c r="J963" s="7"/>
      <c r="K963" s="7"/>
      <c r="L963" s="7"/>
      <c r="M963" s="7"/>
      <c r="N963" s="7"/>
      <c r="O963" s="7"/>
      <c r="P963" s="7"/>
      <c r="Q963" s="7"/>
      <c r="R963" s="7"/>
    </row>
    <row r="964" spans="5:18" ht="14.25" customHeight="1">
      <c r="E964" s="17"/>
      <c r="F964" s="7"/>
      <c r="G964" s="7"/>
      <c r="H964" s="7"/>
      <c r="I964" s="7"/>
      <c r="J964" s="7"/>
      <c r="K964" s="7"/>
      <c r="L964" s="7"/>
      <c r="M964" s="7"/>
      <c r="N964" s="7"/>
      <c r="O964" s="7"/>
      <c r="P964" s="7"/>
      <c r="Q964" s="7"/>
      <c r="R964" s="7"/>
    </row>
    <row r="965" spans="5:18" ht="14.25" customHeight="1">
      <c r="E965" s="17"/>
      <c r="F965" s="7"/>
      <c r="G965" s="7"/>
      <c r="H965" s="7"/>
      <c r="I965" s="7"/>
      <c r="J965" s="7"/>
      <c r="K965" s="7"/>
      <c r="L965" s="7"/>
      <c r="M965" s="7"/>
      <c r="N965" s="7"/>
      <c r="O965" s="7"/>
      <c r="P965" s="7"/>
      <c r="Q965" s="7"/>
      <c r="R965" s="7"/>
    </row>
    <row r="966" spans="5:18" ht="14.25" customHeight="1">
      <c r="E966" s="17"/>
      <c r="F966" s="7"/>
      <c r="G966" s="7"/>
      <c r="H966" s="7"/>
      <c r="I966" s="7"/>
      <c r="J966" s="7"/>
      <c r="K966" s="7"/>
      <c r="L966" s="7"/>
      <c r="M966" s="7"/>
      <c r="N966" s="7"/>
      <c r="O966" s="7"/>
      <c r="P966" s="7"/>
      <c r="Q966" s="7"/>
      <c r="R966" s="7"/>
    </row>
    <row r="967" spans="5:18" ht="14.25" customHeight="1">
      <c r="E967" s="17"/>
      <c r="F967" s="7"/>
      <c r="G967" s="7"/>
      <c r="H967" s="7"/>
      <c r="I967" s="7"/>
      <c r="J967" s="7"/>
      <c r="K967" s="7"/>
      <c r="L967" s="7"/>
      <c r="M967" s="7"/>
      <c r="N967" s="7"/>
      <c r="O967" s="7"/>
      <c r="P967" s="7"/>
      <c r="Q967" s="7"/>
      <c r="R967" s="7"/>
    </row>
    <row r="968" spans="5:18" ht="14.25" customHeight="1">
      <c r="E968" s="17"/>
      <c r="F968" s="7"/>
      <c r="G968" s="7"/>
      <c r="H968" s="7"/>
      <c r="I968" s="7"/>
      <c r="J968" s="7"/>
      <c r="K968" s="7"/>
      <c r="L968" s="7"/>
      <c r="M968" s="7"/>
      <c r="N968" s="7"/>
      <c r="O968" s="7"/>
      <c r="P968" s="7"/>
      <c r="Q968" s="7"/>
      <c r="R968" s="7"/>
    </row>
    <row r="969" spans="5:18" ht="14.25" customHeight="1">
      <c r="E969" s="17"/>
      <c r="F969" s="7"/>
      <c r="G969" s="7"/>
      <c r="H969" s="7"/>
      <c r="I969" s="7"/>
      <c r="J969" s="7"/>
      <c r="K969" s="7"/>
      <c r="L969" s="7"/>
      <c r="M969" s="7"/>
      <c r="N969" s="7"/>
      <c r="O969" s="7"/>
      <c r="P969" s="7"/>
      <c r="Q969" s="7"/>
      <c r="R969" s="7"/>
    </row>
    <row r="970" spans="5:18" ht="14.25" customHeight="1">
      <c r="E970" s="17"/>
      <c r="F970" s="7"/>
      <c r="G970" s="7"/>
      <c r="H970" s="7"/>
      <c r="I970" s="7"/>
      <c r="J970" s="7"/>
      <c r="K970" s="7"/>
      <c r="L970" s="7"/>
      <c r="M970" s="7"/>
      <c r="N970" s="7"/>
      <c r="O970" s="7"/>
      <c r="P970" s="7"/>
      <c r="Q970" s="7"/>
      <c r="R970" s="7"/>
    </row>
    <row r="971" spans="5:18" ht="14.25" customHeight="1">
      <c r="E971" s="17"/>
      <c r="F971" s="7"/>
      <c r="G971" s="7"/>
      <c r="H971" s="7"/>
      <c r="I971" s="7"/>
      <c r="J971" s="7"/>
      <c r="K971" s="7"/>
      <c r="L971" s="7"/>
      <c r="M971" s="7"/>
      <c r="N971" s="7"/>
      <c r="O971" s="7"/>
      <c r="P971" s="7"/>
      <c r="Q971" s="7"/>
      <c r="R971" s="7"/>
    </row>
    <row r="972" spans="5:18" ht="14.25" customHeight="1">
      <c r="E972" s="17"/>
      <c r="F972" s="7"/>
      <c r="G972" s="7"/>
      <c r="H972" s="7"/>
      <c r="I972" s="7"/>
      <c r="J972" s="7"/>
      <c r="K972" s="7"/>
      <c r="L972" s="7"/>
      <c r="M972" s="7"/>
      <c r="N972" s="7"/>
      <c r="O972" s="7"/>
      <c r="P972" s="7"/>
      <c r="Q972" s="7"/>
      <c r="R972" s="7"/>
    </row>
    <row r="973" spans="5:18" ht="14.25" customHeight="1">
      <c r="E973" s="17"/>
      <c r="F973" s="7"/>
      <c r="G973" s="7"/>
      <c r="H973" s="7"/>
      <c r="I973" s="7"/>
      <c r="J973" s="7"/>
      <c r="K973" s="7"/>
      <c r="L973" s="7"/>
      <c r="M973" s="7"/>
      <c r="N973" s="7"/>
      <c r="O973" s="7"/>
      <c r="P973" s="7"/>
      <c r="Q973" s="7"/>
      <c r="R973" s="7"/>
    </row>
    <row r="974" spans="5:18" ht="14.25" customHeight="1">
      <c r="E974" s="17"/>
      <c r="F974" s="7"/>
      <c r="G974" s="7"/>
      <c r="H974" s="7"/>
      <c r="I974" s="7"/>
      <c r="J974" s="7"/>
      <c r="K974" s="7"/>
      <c r="L974" s="7"/>
      <c r="M974" s="7"/>
      <c r="N974" s="7"/>
      <c r="O974" s="7"/>
      <c r="P974" s="7"/>
      <c r="Q974" s="7"/>
      <c r="R974" s="7"/>
    </row>
    <row r="975" spans="5:18" ht="14.25" customHeight="1">
      <c r="E975" s="17"/>
      <c r="F975" s="7"/>
      <c r="G975" s="7"/>
      <c r="H975" s="7"/>
      <c r="I975" s="7"/>
      <c r="J975" s="7"/>
      <c r="K975" s="7"/>
      <c r="L975" s="7"/>
      <c r="M975" s="7"/>
      <c r="N975" s="7"/>
      <c r="O975" s="7"/>
      <c r="P975" s="7"/>
      <c r="Q975" s="7"/>
      <c r="R975" s="7"/>
    </row>
    <row r="976" spans="5:18" ht="14.25" customHeight="1">
      <c r="E976" s="17"/>
      <c r="F976" s="7"/>
      <c r="G976" s="7"/>
      <c r="H976" s="7"/>
      <c r="I976" s="7"/>
      <c r="J976" s="7"/>
      <c r="K976" s="7"/>
      <c r="L976" s="7"/>
      <c r="M976" s="7"/>
      <c r="N976" s="7"/>
      <c r="O976" s="7"/>
      <c r="P976" s="7"/>
      <c r="Q976" s="7"/>
      <c r="R976" s="7"/>
    </row>
    <row r="977" spans="5:18" ht="14.25" customHeight="1">
      <c r="E977" s="17"/>
      <c r="F977" s="7"/>
      <c r="G977" s="7"/>
      <c r="H977" s="7"/>
      <c r="I977" s="7"/>
      <c r="J977" s="7"/>
      <c r="K977" s="7"/>
      <c r="L977" s="7"/>
      <c r="M977" s="7"/>
      <c r="N977" s="7"/>
      <c r="O977" s="7"/>
      <c r="P977" s="7"/>
      <c r="Q977" s="7"/>
      <c r="R977" s="7"/>
    </row>
    <row r="978" spans="5:18" ht="14.25" customHeight="1">
      <c r="E978" s="17"/>
      <c r="F978" s="7"/>
      <c r="G978" s="7"/>
      <c r="H978" s="7"/>
      <c r="I978" s="7"/>
      <c r="J978" s="7"/>
      <c r="K978" s="7"/>
      <c r="L978" s="7"/>
      <c r="M978" s="7"/>
      <c r="N978" s="7"/>
      <c r="O978" s="7"/>
      <c r="P978" s="7"/>
      <c r="Q978" s="7"/>
      <c r="R978" s="7"/>
    </row>
    <row r="979" spans="5:18" ht="14.25" customHeight="1">
      <c r="E979" s="17"/>
      <c r="F979" s="7"/>
      <c r="G979" s="7"/>
      <c r="H979" s="7"/>
      <c r="I979" s="7"/>
      <c r="J979" s="7"/>
      <c r="K979" s="7"/>
      <c r="L979" s="7"/>
      <c r="M979" s="7"/>
      <c r="N979" s="7"/>
      <c r="O979" s="7"/>
      <c r="P979" s="7"/>
      <c r="Q979" s="7"/>
      <c r="R979" s="7"/>
    </row>
    <row r="980" spans="5:18" ht="14.25" customHeight="1">
      <c r="E980" s="17"/>
      <c r="F980" s="7"/>
      <c r="G980" s="7"/>
      <c r="H980" s="7"/>
      <c r="I980" s="7"/>
      <c r="J980" s="7"/>
      <c r="K980" s="7"/>
      <c r="L980" s="7"/>
      <c r="M980" s="7"/>
      <c r="N980" s="7"/>
      <c r="O980" s="7"/>
      <c r="P980" s="7"/>
      <c r="Q980" s="7"/>
      <c r="R980" s="7"/>
    </row>
    <row r="981" spans="5:18" ht="14.25" customHeight="1">
      <c r="E981" s="17"/>
      <c r="F981" s="7"/>
      <c r="G981" s="7"/>
      <c r="H981" s="7"/>
      <c r="I981" s="7"/>
      <c r="J981" s="7"/>
      <c r="K981" s="7"/>
      <c r="L981" s="7"/>
      <c r="M981" s="7"/>
      <c r="N981" s="7"/>
      <c r="O981" s="7"/>
      <c r="P981" s="7"/>
      <c r="Q981" s="7"/>
      <c r="R981" s="7"/>
    </row>
    <row r="982" spans="5:18" ht="14.25" customHeight="1">
      <c r="E982" s="17"/>
      <c r="F982" s="7"/>
      <c r="G982" s="7"/>
      <c r="H982" s="7"/>
      <c r="I982" s="7"/>
      <c r="J982" s="7"/>
      <c r="K982" s="7"/>
      <c r="L982" s="7"/>
      <c r="M982" s="7"/>
      <c r="N982" s="7"/>
      <c r="O982" s="7"/>
      <c r="P982" s="7"/>
      <c r="Q982" s="7"/>
      <c r="R982" s="7"/>
    </row>
    <row r="983" spans="5:18" ht="14.25" customHeight="1">
      <c r="E983" s="17"/>
      <c r="F983" s="7"/>
      <c r="G983" s="7"/>
      <c r="H983" s="7"/>
      <c r="I983" s="7"/>
      <c r="J983" s="7"/>
      <c r="K983" s="7"/>
      <c r="L983" s="7"/>
      <c r="M983" s="7"/>
      <c r="N983" s="7"/>
      <c r="O983" s="7"/>
      <c r="P983" s="7"/>
      <c r="Q983" s="7"/>
      <c r="R983" s="7"/>
    </row>
    <row r="984" spans="5:18" ht="14.25" customHeight="1">
      <c r="E984" s="17"/>
      <c r="F984" s="7"/>
      <c r="G984" s="7"/>
      <c r="H984" s="7"/>
      <c r="I984" s="7"/>
      <c r="J984" s="7"/>
      <c r="K984" s="7"/>
      <c r="L984" s="7"/>
      <c r="M984" s="7"/>
      <c r="N984" s="7"/>
      <c r="O984" s="7"/>
      <c r="P984" s="7"/>
      <c r="Q984" s="7"/>
      <c r="R984" s="7"/>
    </row>
    <row r="985" spans="5:18" ht="14.25" customHeight="1">
      <c r="E985" s="17"/>
      <c r="F985" s="7"/>
      <c r="G985" s="7"/>
      <c r="H985" s="7"/>
      <c r="I985" s="7"/>
      <c r="J985" s="7"/>
      <c r="K985" s="7"/>
      <c r="L985" s="7"/>
      <c r="M985" s="7"/>
      <c r="N985" s="7"/>
      <c r="O985" s="7"/>
      <c r="P985" s="7"/>
      <c r="Q985" s="7"/>
      <c r="R985" s="7"/>
    </row>
    <row r="986" spans="5:18" ht="14.25" customHeight="1">
      <c r="E986" s="17"/>
      <c r="F986" s="7"/>
      <c r="G986" s="7"/>
      <c r="H986" s="7"/>
      <c r="I986" s="7"/>
      <c r="J986" s="7"/>
      <c r="K986" s="7"/>
      <c r="L986" s="7"/>
      <c r="M986" s="7"/>
      <c r="N986" s="7"/>
      <c r="O986" s="7"/>
      <c r="P986" s="7"/>
      <c r="Q986" s="7"/>
      <c r="R986" s="7"/>
    </row>
    <row r="987" spans="5:18" ht="14.25" customHeight="1">
      <c r="E987" s="17"/>
      <c r="F987" s="7"/>
      <c r="G987" s="7"/>
      <c r="H987" s="7"/>
      <c r="I987" s="7"/>
      <c r="J987" s="7"/>
      <c r="K987" s="7"/>
      <c r="L987" s="7"/>
      <c r="M987" s="7"/>
      <c r="N987" s="7"/>
      <c r="O987" s="7"/>
      <c r="P987" s="7"/>
      <c r="Q987" s="7"/>
      <c r="R987" s="7"/>
    </row>
    <row r="988" spans="5:18" ht="14.25" customHeight="1">
      <c r="E988" s="17"/>
      <c r="F988" s="7"/>
      <c r="G988" s="7"/>
      <c r="H988" s="7"/>
      <c r="I988" s="7"/>
      <c r="J988" s="7"/>
      <c r="K988" s="7"/>
      <c r="L988" s="7"/>
      <c r="M988" s="7"/>
      <c r="N988" s="7"/>
      <c r="O988" s="7"/>
      <c r="P988" s="7"/>
      <c r="Q988" s="7"/>
      <c r="R988" s="7"/>
    </row>
    <row r="989" spans="5:18" ht="14.25" customHeight="1">
      <c r="E989" s="17"/>
      <c r="F989" s="7"/>
      <c r="G989" s="7"/>
      <c r="H989" s="7"/>
      <c r="I989" s="7"/>
      <c r="J989" s="7"/>
      <c r="K989" s="7"/>
      <c r="L989" s="7"/>
      <c r="M989" s="7"/>
      <c r="N989" s="7"/>
      <c r="O989" s="7"/>
      <c r="P989" s="7"/>
      <c r="Q989" s="7"/>
      <c r="R989" s="7"/>
    </row>
    <row r="990" spans="5:18" ht="14.25" customHeight="1">
      <c r="E990" s="17"/>
      <c r="F990" s="7"/>
      <c r="G990" s="7"/>
      <c r="H990" s="7"/>
      <c r="I990" s="7"/>
      <c r="J990" s="7"/>
      <c r="K990" s="7"/>
      <c r="L990" s="7"/>
      <c r="M990" s="7"/>
      <c r="N990" s="7"/>
      <c r="O990" s="7"/>
      <c r="P990" s="7"/>
      <c r="Q990" s="7"/>
      <c r="R990" s="7"/>
    </row>
    <row r="991" spans="5:18" ht="14.25" customHeight="1">
      <c r="E991" s="17"/>
      <c r="F991" s="7"/>
      <c r="G991" s="7"/>
      <c r="H991" s="7"/>
      <c r="I991" s="7"/>
      <c r="J991" s="7"/>
      <c r="K991" s="7"/>
      <c r="L991" s="7"/>
      <c r="M991" s="7"/>
      <c r="N991" s="7"/>
      <c r="O991" s="7"/>
      <c r="P991" s="7"/>
      <c r="Q991" s="7"/>
      <c r="R991" s="7"/>
    </row>
    <row r="992" spans="5:18" ht="14.25" customHeight="1">
      <c r="E992" s="17"/>
      <c r="F992" s="7"/>
      <c r="G992" s="7"/>
      <c r="H992" s="7"/>
      <c r="I992" s="7"/>
      <c r="J992" s="7"/>
      <c r="K992" s="7"/>
      <c r="L992" s="7"/>
      <c r="M992" s="7"/>
      <c r="N992" s="7"/>
      <c r="O992" s="7"/>
      <c r="P992" s="7"/>
      <c r="Q992" s="7"/>
      <c r="R992" s="7"/>
    </row>
    <row r="993" spans="5:18" ht="14.25" customHeight="1">
      <c r="E993" s="17"/>
      <c r="F993" s="7"/>
      <c r="G993" s="7"/>
      <c r="H993" s="7"/>
      <c r="I993" s="7"/>
      <c r="J993" s="7"/>
      <c r="K993" s="7"/>
      <c r="L993" s="7"/>
      <c r="M993" s="7"/>
      <c r="N993" s="7"/>
      <c r="O993" s="7"/>
      <c r="P993" s="7"/>
      <c r="Q993" s="7"/>
      <c r="R993" s="7"/>
    </row>
    <row r="994" spans="5:18" ht="14.25" customHeight="1">
      <c r="E994" s="17"/>
      <c r="F994" s="7"/>
      <c r="G994" s="7"/>
      <c r="H994" s="7"/>
      <c r="I994" s="7"/>
      <c r="J994" s="7"/>
      <c r="K994" s="7"/>
      <c r="L994" s="7"/>
      <c r="M994" s="7"/>
      <c r="N994" s="7"/>
      <c r="O994" s="7"/>
      <c r="P994" s="7"/>
      <c r="Q994" s="7"/>
      <c r="R994" s="7"/>
    </row>
    <row r="995" spans="5:18" ht="14.25" customHeight="1">
      <c r="E995" s="17"/>
      <c r="F995" s="7"/>
      <c r="G995" s="7"/>
      <c r="H995" s="7"/>
      <c r="I995" s="7"/>
      <c r="J995" s="7"/>
      <c r="K995" s="7"/>
      <c r="L995" s="7"/>
      <c r="M995" s="7"/>
      <c r="N995" s="7"/>
      <c r="O995" s="7"/>
      <c r="P995" s="7"/>
      <c r="Q995" s="7"/>
      <c r="R995" s="7"/>
    </row>
    <row r="996" spans="5:18" ht="14.25" customHeight="1">
      <c r="E996" s="17"/>
      <c r="F996" s="7"/>
      <c r="G996" s="7"/>
      <c r="H996" s="7"/>
      <c r="I996" s="7"/>
      <c r="J996" s="7"/>
      <c r="K996" s="7"/>
      <c r="L996" s="7"/>
      <c r="M996" s="7"/>
      <c r="N996" s="7"/>
      <c r="O996" s="7"/>
      <c r="P996" s="7"/>
      <c r="Q996" s="7"/>
      <c r="R996" s="7"/>
    </row>
    <row r="997" spans="5:18" ht="14.25" customHeight="1">
      <c r="E997" s="17"/>
      <c r="F997" s="7"/>
      <c r="G997" s="7"/>
      <c r="H997" s="7"/>
      <c r="I997" s="7"/>
      <c r="J997" s="7"/>
      <c r="K997" s="7"/>
      <c r="L997" s="7"/>
      <c r="M997" s="7"/>
      <c r="N997" s="7"/>
      <c r="O997" s="7"/>
      <c r="P997" s="7"/>
      <c r="Q997" s="7"/>
      <c r="R997" s="7"/>
    </row>
    <row r="998" spans="5:18" ht="14.25" customHeight="1">
      <c r="E998" s="17"/>
      <c r="F998" s="7"/>
      <c r="G998" s="7"/>
      <c r="H998" s="7"/>
      <c r="I998" s="7"/>
      <c r="J998" s="7"/>
      <c r="K998" s="7"/>
      <c r="L998" s="7"/>
      <c r="M998" s="7"/>
      <c r="N998" s="7"/>
      <c r="O998" s="7"/>
      <c r="P998" s="7"/>
      <c r="Q998" s="7"/>
      <c r="R998" s="7"/>
    </row>
    <row r="999" spans="5:18" ht="14.25" customHeight="1">
      <c r="E999" s="17"/>
      <c r="F999" s="7"/>
      <c r="G999" s="7"/>
      <c r="H999" s="7"/>
      <c r="I999" s="7"/>
      <c r="J999" s="7"/>
      <c r="K999" s="7"/>
      <c r="L999" s="7"/>
      <c r="M999" s="7"/>
      <c r="N999" s="7"/>
      <c r="O999" s="7"/>
      <c r="P999" s="7"/>
      <c r="Q999" s="7"/>
      <c r="R999" s="7"/>
    </row>
    <row r="1000" spans="5:18" ht="14.25" customHeight="1">
      <c r="E1000" s="17"/>
      <c r="F1000" s="7"/>
      <c r="G1000" s="7"/>
      <c r="H1000" s="7"/>
      <c r="I1000" s="7"/>
      <c r="J1000" s="7"/>
      <c r="K1000" s="7"/>
      <c r="L1000" s="7"/>
      <c r="M1000" s="7"/>
      <c r="N1000" s="7"/>
      <c r="O1000" s="7"/>
      <c r="P1000" s="7"/>
      <c r="Q1000" s="7"/>
      <c r="R1000" s="7"/>
    </row>
  </sheetData>
  <mergeCells count="43">
    <mergeCell ref="A223:V223"/>
    <mergeCell ref="W223:AL223"/>
    <mergeCell ref="A224:V224"/>
    <mergeCell ref="W224:AL224"/>
    <mergeCell ref="A225:J225"/>
    <mergeCell ref="A175:B175"/>
    <mergeCell ref="D175:E175"/>
    <mergeCell ref="A221:V221"/>
    <mergeCell ref="A222:V222"/>
    <mergeCell ref="W222:AL222"/>
    <mergeCell ref="A189:B189"/>
    <mergeCell ref="D189:E189"/>
    <mergeCell ref="A203:B203"/>
    <mergeCell ref="D203:E203"/>
    <mergeCell ref="A217:B217"/>
    <mergeCell ref="D217:E217"/>
    <mergeCell ref="W221:AL221"/>
    <mergeCell ref="A157:M157"/>
    <mergeCell ref="A158:M158"/>
    <mergeCell ref="A159:M159"/>
    <mergeCell ref="A160:O160"/>
    <mergeCell ref="A161:N162"/>
    <mergeCell ref="D152:E152"/>
    <mergeCell ref="A154:V154"/>
    <mergeCell ref="A155:V155"/>
    <mergeCell ref="W155:AL155"/>
    <mergeCell ref="A156:L156"/>
    <mergeCell ref="A99:V99"/>
    <mergeCell ref="A100:V100"/>
    <mergeCell ref="D113:E113"/>
    <mergeCell ref="D126:E126"/>
    <mergeCell ref="D139:E139"/>
    <mergeCell ref="A48:W48"/>
    <mergeCell ref="A79:V79"/>
    <mergeCell ref="A61:F61"/>
    <mergeCell ref="A96:C97"/>
    <mergeCell ref="E96:H97"/>
    <mergeCell ref="J96:N97"/>
    <mergeCell ref="A4:O4"/>
    <mergeCell ref="A5:P5"/>
    <mergeCell ref="A8:V8"/>
    <mergeCell ref="A9:W9"/>
    <mergeCell ref="A47:V47"/>
  </mergeCells>
  <conditionalFormatting sqref="F43">
    <cfRule type="colorScale" priority="48">
      <colorScale>
        <cfvo type="min"/>
        <cfvo type="percentile" val="50"/>
        <cfvo type="max"/>
        <color rgb="FF5A8AC6"/>
        <color rgb="FFFCFCFF"/>
        <color rgb="FFF8696B"/>
      </colorScale>
    </cfRule>
  </conditionalFormatting>
  <conditionalFormatting sqref="G51:R58">
    <cfRule type="colorScale" priority="49">
      <colorScale>
        <cfvo type="min"/>
        <cfvo type="percentile" val="50"/>
        <cfvo type="max"/>
        <color rgb="FFF8696B"/>
        <color rgb="FFFCFCFF"/>
        <color rgb="FF5A8AC6"/>
      </colorScale>
    </cfRule>
  </conditionalFormatting>
  <conditionalFormatting sqref="G22:R22">
    <cfRule type="colorScale" priority="51">
      <colorScale>
        <cfvo type="min"/>
        <cfvo type="percentile" val="50"/>
        <cfvo type="max"/>
        <color rgb="FF5A8AC6"/>
        <color rgb="FFFCFCFF"/>
        <color rgb="FFF8696B"/>
      </colorScale>
    </cfRule>
  </conditionalFormatting>
  <conditionalFormatting sqref="G33:R33">
    <cfRule type="colorScale" priority="52">
      <colorScale>
        <cfvo type="min"/>
        <cfvo type="percentile" val="50"/>
        <cfvo type="max"/>
        <color rgb="FF5A8AC6"/>
        <color rgb="FFFCFCFF"/>
        <color rgb="FFF8696B"/>
      </colorScale>
    </cfRule>
  </conditionalFormatting>
  <conditionalFormatting sqref="G44:R44">
    <cfRule type="colorScale" priority="53">
      <colorScale>
        <cfvo type="min"/>
        <cfvo type="percentile" val="50"/>
        <cfvo type="max"/>
        <color rgb="FF5A8AC6"/>
        <color rgb="FFFCFCFF"/>
        <color rgb="FFF8696B"/>
      </colorScale>
    </cfRule>
  </conditionalFormatting>
  <conditionalFormatting sqref="G59:R59">
    <cfRule type="colorScale" priority="54">
      <colorScale>
        <cfvo type="min"/>
        <cfvo type="percentile" val="50"/>
        <cfvo type="max"/>
        <color rgb="FFF8696B"/>
        <color rgb="FFFCFCFF"/>
        <color rgb="FF5A8AC6"/>
      </colorScale>
    </cfRule>
  </conditionalFormatting>
  <conditionalFormatting sqref="G60:R60">
    <cfRule type="colorScale" priority="55">
      <colorScale>
        <cfvo type="min"/>
        <cfvo type="percentile" val="50"/>
        <cfvo type="max"/>
        <color rgb="FF5A8AC6"/>
        <color rgb="FFFCFCFF"/>
        <color rgb="FFF8696B"/>
      </colorScale>
    </cfRule>
  </conditionalFormatting>
  <conditionalFormatting sqref="F104:Q111">
    <cfRule type="colorScale" priority="56">
      <colorScale>
        <cfvo type="min"/>
        <cfvo type="percentile" val="50"/>
        <cfvo type="max"/>
        <color rgb="FF5A8AC6"/>
        <color rgb="FFFCFCFF"/>
        <color rgb="FFF8696B"/>
      </colorScale>
    </cfRule>
  </conditionalFormatting>
  <conditionalFormatting sqref="F117:Q124">
    <cfRule type="colorScale" priority="57">
      <colorScale>
        <cfvo type="min"/>
        <cfvo type="percentile" val="50"/>
        <cfvo type="max"/>
        <color rgb="FF5A8AC6"/>
        <color rgb="FFFCFCFF"/>
        <color rgb="FFF8696B"/>
      </colorScale>
    </cfRule>
  </conditionalFormatting>
  <conditionalFormatting sqref="F130:Q137">
    <cfRule type="colorScale" priority="58">
      <colorScale>
        <cfvo type="min"/>
        <cfvo type="percentile" val="50"/>
        <cfvo type="max"/>
        <color rgb="FF5A8AC6"/>
        <color rgb="FFFCFCFF"/>
        <color rgb="FFF8696B"/>
      </colorScale>
    </cfRule>
  </conditionalFormatting>
  <conditionalFormatting sqref="F143:Q150">
    <cfRule type="colorScale" priority="59">
      <colorScale>
        <cfvo type="min"/>
        <cfvo type="percentile" val="50"/>
        <cfvo type="max"/>
        <color rgb="FF5A8AC6"/>
        <color rgb="FFFCFCFF"/>
        <color rgb="FFF8696B"/>
      </colorScale>
    </cfRule>
  </conditionalFormatting>
  <conditionalFormatting sqref="G13:R20">
    <cfRule type="colorScale" priority="45">
      <colorScale>
        <cfvo type="min"/>
        <cfvo type="percentile" val="50"/>
        <cfvo type="max"/>
        <color rgb="FF5A8AC6"/>
        <color rgb="FFFCFCFF"/>
        <color rgb="FFF8696B"/>
      </colorScale>
    </cfRule>
  </conditionalFormatting>
  <conditionalFormatting sqref="G24:R31">
    <cfRule type="colorScale" priority="44">
      <colorScale>
        <cfvo type="min"/>
        <cfvo type="percentile" val="50"/>
        <cfvo type="max"/>
        <color rgb="FF5A8AC6"/>
        <color rgb="FFFCFCFF"/>
        <color rgb="FFF8696B"/>
      </colorScale>
    </cfRule>
  </conditionalFormatting>
  <conditionalFormatting sqref="G35:R42">
    <cfRule type="colorScale" priority="43">
      <colorScale>
        <cfvo type="min"/>
        <cfvo type="percentile" val="50"/>
        <cfvo type="max"/>
        <color rgb="FF5A8AC6"/>
        <color rgb="FFFCFCFF"/>
        <color rgb="FFF8696B"/>
      </colorScale>
    </cfRule>
  </conditionalFormatting>
  <conditionalFormatting sqref="K306:V313">
    <cfRule type="colorScale" priority="40">
      <colorScale>
        <cfvo type="min"/>
        <cfvo type="percentile" val="50"/>
        <cfvo type="max"/>
        <color rgb="FFF8696B"/>
        <color rgb="FFFCFCFF"/>
        <color rgb="FF5A8AC6"/>
      </colorScale>
    </cfRule>
  </conditionalFormatting>
  <conditionalFormatting sqref="K314:V314">
    <cfRule type="colorScale" priority="41">
      <colorScale>
        <cfvo type="min"/>
        <cfvo type="percentile" val="50"/>
        <cfvo type="max"/>
        <color rgb="FFF8696B"/>
        <color rgb="FFFCFCFF"/>
        <color rgb="FF5A8AC6"/>
      </colorScale>
    </cfRule>
  </conditionalFormatting>
  <conditionalFormatting sqref="K315:V315">
    <cfRule type="colorScale" priority="42">
      <colorScale>
        <cfvo type="min"/>
        <cfvo type="percentile" val="50"/>
        <cfvo type="max"/>
        <color rgb="FF5A8AC6"/>
        <color rgb="FFFCFCFF"/>
        <color rgb="FFF8696B"/>
      </colorScale>
    </cfRule>
  </conditionalFormatting>
  <conditionalFormatting sqref="H256:S256">
    <cfRule type="colorScale" priority="38">
      <colorScale>
        <cfvo type="min"/>
        <cfvo type="percentile" val="50"/>
        <cfvo type="max"/>
        <color rgb="FF5A8AC6"/>
        <color rgb="FFFCFCFF"/>
        <color rgb="FFF8696B"/>
      </colorScale>
    </cfRule>
  </conditionalFormatting>
  <conditionalFormatting sqref="H257:S257">
    <cfRule type="colorScale" priority="36">
      <colorScale>
        <cfvo type="min"/>
        <cfvo type="percentile" val="50"/>
        <cfvo type="max"/>
        <color rgb="FF5A8AC6"/>
        <color rgb="FFFCFCFF"/>
        <color rgb="FFF8696B"/>
      </colorScale>
    </cfRule>
  </conditionalFormatting>
  <conditionalFormatting sqref="H258:S258">
    <cfRule type="colorScale" priority="34">
      <colorScale>
        <cfvo type="min"/>
        <cfvo type="percentile" val="50"/>
        <cfvo type="max"/>
        <color rgb="FF5A8AC6"/>
        <color rgb="FFFCFCFF"/>
        <color rgb="FFF8696B"/>
      </colorScale>
    </cfRule>
  </conditionalFormatting>
  <conditionalFormatting sqref="H259:S259">
    <cfRule type="colorScale" priority="32">
      <colorScale>
        <cfvo type="min"/>
        <cfvo type="percentile" val="50"/>
        <cfvo type="max"/>
        <color rgb="FF5A8AC6"/>
        <color rgb="FFFCFCFF"/>
        <color rgb="FFF8696B"/>
      </colorScale>
    </cfRule>
  </conditionalFormatting>
  <conditionalFormatting sqref="H262:S262">
    <cfRule type="colorScale" priority="27">
      <colorScale>
        <cfvo type="min"/>
        <cfvo type="percentile" val="50"/>
        <cfvo type="max"/>
        <color rgb="FF5A8AC6"/>
        <color rgb="FFFCFCFF"/>
        <color rgb="FFF8696B"/>
      </colorScale>
    </cfRule>
  </conditionalFormatting>
  <conditionalFormatting sqref="H263:S263">
    <cfRule type="colorScale" priority="26">
      <colorScale>
        <cfvo type="min"/>
        <cfvo type="percentile" val="50"/>
        <cfvo type="max"/>
        <color rgb="FF5A8AC6"/>
        <color rgb="FFFCFCFF"/>
        <color rgb="FFF8696B"/>
      </colorScale>
    </cfRule>
  </conditionalFormatting>
  <conditionalFormatting sqref="H264:S264">
    <cfRule type="colorScale" priority="25">
      <colorScale>
        <cfvo type="min"/>
        <cfvo type="percentile" val="50"/>
        <cfvo type="max"/>
        <color rgb="FF5A8AC6"/>
        <color rgb="FFFCFCFF"/>
        <color rgb="FFF8696B"/>
      </colorScale>
    </cfRule>
  </conditionalFormatting>
  <conditionalFormatting sqref="B331:L338">
    <cfRule type="colorScale" priority="22">
      <colorScale>
        <cfvo type="min"/>
        <cfvo type="percentile" val="50"/>
        <cfvo type="max"/>
        <color rgb="FF5A8AC6"/>
        <color rgb="FFFCFCFF"/>
        <color rgb="FFF8696B"/>
      </colorScale>
    </cfRule>
  </conditionalFormatting>
  <conditionalFormatting sqref="AG10:AR10">
    <cfRule type="colorScale" priority="20">
      <colorScale>
        <cfvo type="min"/>
        <cfvo type="percentile" val="50"/>
        <cfvo type="max"/>
        <color rgb="FF5A8AC6"/>
        <color rgb="FFFCFCFF"/>
        <color rgb="FFF8696B"/>
      </colorScale>
    </cfRule>
  </conditionalFormatting>
  <conditionalFormatting sqref="AB28:AM28">
    <cfRule type="colorScale" priority="18">
      <colorScale>
        <cfvo type="min"/>
        <cfvo type="percentile" val="50"/>
        <cfvo type="max"/>
        <color rgb="FF5A8AC6"/>
        <color rgb="FFFCFCFF"/>
        <color rgb="FFF8696B"/>
      </colorScale>
    </cfRule>
  </conditionalFormatting>
  <conditionalFormatting sqref="AB40:AM40">
    <cfRule type="colorScale" priority="16">
      <colorScale>
        <cfvo type="min"/>
        <cfvo type="percentile" val="50"/>
        <cfvo type="max"/>
        <color rgb="FF5A8AC6"/>
        <color rgb="FFFCFCFF"/>
        <color rgb="FFF8696B"/>
      </colorScale>
    </cfRule>
  </conditionalFormatting>
  <conditionalFormatting sqref="AR50:BC50">
    <cfRule type="colorScale" priority="12">
      <colorScale>
        <cfvo type="min"/>
        <cfvo type="percentile" val="50"/>
        <cfvo type="max"/>
        <color rgb="FFF8696B"/>
        <color rgb="FFFCFCFF"/>
        <color rgb="FF5A8AC6"/>
      </colorScale>
    </cfRule>
  </conditionalFormatting>
  <conditionalFormatting sqref="AR51:BC51">
    <cfRule type="colorScale" priority="13">
      <colorScale>
        <cfvo type="min"/>
        <cfvo type="percentile" val="50"/>
        <cfvo type="max"/>
        <color rgb="FF5A8AC6"/>
        <color rgb="FFFCFCFF"/>
        <color rgb="FFF8696B"/>
      </colorScale>
    </cfRule>
  </conditionalFormatting>
  <conditionalFormatting sqref="E363:P363">
    <cfRule type="colorScale" priority="10">
      <colorScale>
        <cfvo type="min"/>
        <cfvo type="percentile" val="50"/>
        <cfvo type="max"/>
        <color rgb="FFF8696B"/>
        <color rgb="FFFCFCFF"/>
        <color rgb="FF5A8AC6"/>
      </colorScale>
    </cfRule>
  </conditionalFormatting>
  <conditionalFormatting sqref="H265:S265">
    <cfRule type="colorScale" priority="9">
      <colorScale>
        <cfvo type="min"/>
        <cfvo type="percentile" val="50"/>
        <cfvo type="max"/>
        <color rgb="FF5A8AC6"/>
        <color rgb="FFFCFCFF"/>
        <color rgb="FFF8696B"/>
      </colorScale>
    </cfRule>
  </conditionalFormatting>
  <conditionalFormatting sqref="CK60:CV60">
    <cfRule type="colorScale" priority="7">
      <colorScale>
        <cfvo type="min"/>
        <cfvo type="percentile" val="50"/>
        <cfvo type="max"/>
        <color rgb="FF5A8AC6"/>
        <color rgb="FFFCFCFF"/>
        <color rgb="FFF8696B"/>
      </colorScale>
    </cfRule>
  </conditionalFormatting>
  <conditionalFormatting sqref="CY57:DJ57">
    <cfRule type="colorScale" priority="5">
      <colorScale>
        <cfvo type="min"/>
        <cfvo type="percentile" val="50"/>
        <cfvo type="max"/>
        <color rgb="FF5A8AC6"/>
        <color rgb="FFFCFCFF"/>
        <color rgb="FFF8696B"/>
      </colorScale>
    </cfRule>
  </conditionalFormatting>
  <conditionalFormatting sqref="DM56:DX56">
    <cfRule type="colorScale" priority="3">
      <colorScale>
        <cfvo type="min"/>
        <cfvo type="percentile" val="50"/>
        <cfvo type="max"/>
        <color rgb="FF5A8AC6"/>
        <color rgb="FFFCFCFF"/>
        <color rgb="FFF8696B"/>
      </colorScale>
    </cfRule>
  </conditionalFormatting>
  <conditionalFormatting sqref="EA55:EL55">
    <cfRule type="colorScale" priority="1">
      <colorScale>
        <cfvo type="min"/>
        <cfvo type="percentile" val="50"/>
        <cfvo type="max"/>
        <color rgb="FF5A8AC6"/>
        <color rgb="FFFCFCFF"/>
        <color rgb="FFF8696B"/>
      </colorScale>
    </cfRule>
  </conditionalFormatting>
  <pageMargins left="0.7" right="0.7" top="0.75" bottom="0.75" header="0" footer="0"/>
  <pageSetup paperSize="9" orientation="portrait" r:id="rId2"/>
  <drawing r:id="rId3"/>
  <tableParts count="1">
    <tablePart r:id="rId4"/>
  </tableParts>
  <extLst>
    <ext xmlns:x14="http://schemas.microsoft.com/office/spreadsheetml/2009/9/main" uri="{05C60535-1F16-4fd2-B633-F4F36F0B64E0}">
      <x14:sparklineGroups xmlns:xm="http://schemas.microsoft.com/office/excel/2006/main">
        <x14:sparklineGroup manualMax="0" manualMin="0" displayEmptyCellsAs="gap" high="1" low="1" negative="1" xr2:uid="{59C02A62-AF60-4C51-AA1B-C08E2EDE9BA7}">
          <x14:colorSeries rgb="FF002060"/>
          <x14:colorNegative theme="0"/>
          <x14:colorAxis rgb="FF000000"/>
          <x14:colorMarkers rgb="FFD00000"/>
          <x14:colorFirst rgb="FFD00000"/>
          <x14:colorLast rgb="FFD00000"/>
          <x14:colorHigh rgb="FFFF0000"/>
          <x14:colorLow rgb="FFFFFF00"/>
          <x14:sparklines>
            <x14:sparkline>
              <xm:f>'Economic Cost Analysis'!G13:R13</xm:f>
              <xm:sqref>T13</xm:sqref>
            </x14:sparkline>
            <x14:sparkline>
              <xm:f>'Economic Cost Analysis'!G14:R14</xm:f>
              <xm:sqref>T14</xm:sqref>
            </x14:sparkline>
            <x14:sparkline>
              <xm:f>'Economic Cost Analysis'!G15:R15</xm:f>
              <xm:sqref>T15</xm:sqref>
            </x14:sparkline>
            <x14:sparkline>
              <xm:f>'Economic Cost Analysis'!G16:R16</xm:f>
              <xm:sqref>T16</xm:sqref>
            </x14:sparkline>
            <x14:sparkline>
              <xm:f>'Economic Cost Analysis'!G17:R17</xm:f>
              <xm:sqref>T17</xm:sqref>
            </x14:sparkline>
            <x14:sparkline>
              <xm:f>'Economic Cost Analysis'!G18:R18</xm:f>
              <xm:sqref>T18</xm:sqref>
            </x14:sparkline>
            <x14:sparkline>
              <xm:f>'Economic Cost Analysis'!G19:R19</xm:f>
              <xm:sqref>T19</xm:sqref>
            </x14:sparkline>
            <x14:sparkline>
              <xm:f>'Economic Cost Analysis'!G20:R20</xm:f>
              <xm:sqref>T20</xm:sqref>
            </x14:sparkline>
            <x14:sparkline>
              <xm:f>'Economic Cost Analysis'!G21:R21</xm:f>
              <xm:sqref>T21</xm:sqref>
            </x14:sparkline>
            <x14:sparkline>
              <xm:f>'Economic Cost Analysis'!G22:R22</xm:f>
              <xm:sqref>T22</xm:sqref>
            </x14:sparkline>
          </x14:sparklines>
        </x14:sparklineGroup>
        <x14:sparklineGroup manualMax="0" manualMin="0" displayEmptyCellsAs="gap" high="1" low="1" negative="1" xr2:uid="{A2383D84-62BD-438E-8194-9B474FDB80F1}">
          <x14:colorSeries rgb="FF376092"/>
          <x14:colorNegative theme="0"/>
          <x14:colorAxis rgb="FF000000"/>
          <x14:colorMarkers rgb="FFD00000"/>
          <x14:colorFirst rgb="FFD00000"/>
          <x14:colorLast rgb="FFD00000"/>
          <x14:colorHigh rgb="FFFF0000"/>
          <x14:colorLow rgb="FFFFFF00"/>
          <x14:sparklines>
            <x14:sparkline>
              <xm:f>'Economic Cost Analysis'!G24:R24</xm:f>
              <xm:sqref>T24</xm:sqref>
            </x14:sparkline>
            <x14:sparkline>
              <xm:f>'Economic Cost Analysis'!G25:R25</xm:f>
              <xm:sqref>T25</xm:sqref>
            </x14:sparkline>
            <x14:sparkline>
              <xm:f>'Economic Cost Analysis'!G26:R26</xm:f>
              <xm:sqref>T26</xm:sqref>
            </x14:sparkline>
            <x14:sparkline>
              <xm:f>'Economic Cost Analysis'!G27:R27</xm:f>
              <xm:sqref>T27</xm:sqref>
            </x14:sparkline>
            <x14:sparkline>
              <xm:f>'Economic Cost Analysis'!G28:R28</xm:f>
              <xm:sqref>T28</xm:sqref>
            </x14:sparkline>
            <x14:sparkline>
              <xm:f>'Economic Cost Analysis'!G29:R29</xm:f>
              <xm:sqref>T29</xm:sqref>
            </x14:sparkline>
            <x14:sparkline>
              <xm:f>'Economic Cost Analysis'!G30:R30</xm:f>
              <xm:sqref>T30</xm:sqref>
            </x14:sparkline>
            <x14:sparkline>
              <xm:f>'Economic Cost Analysis'!G31:R31</xm:f>
              <xm:sqref>T31</xm:sqref>
            </x14:sparkline>
            <x14:sparkline>
              <xm:f>'Economic Cost Analysis'!G32:R32</xm:f>
              <xm:sqref>T32</xm:sqref>
            </x14:sparkline>
            <x14:sparkline>
              <xm:f>'Economic Cost Analysis'!G33:R33</xm:f>
              <xm:sqref>T33</xm:sqref>
            </x14:sparkline>
          </x14:sparklines>
        </x14:sparklineGroup>
        <x14:sparklineGroup manualMax="0" manualMin="0" displayEmptyCellsAs="gap" high="1" low="1" negative="1" xr2:uid="{04CAC31A-41A6-43C8-BAF4-7C6AEB1EF3F9}">
          <x14:colorSeries theme="4" tint="-0.499984740745262"/>
          <x14:colorNegative theme="0"/>
          <x14:colorAxis rgb="FF000000"/>
          <x14:colorMarkers rgb="FFD00000"/>
          <x14:colorFirst rgb="FFD00000"/>
          <x14:colorLast rgb="FFD00000"/>
          <x14:colorHigh rgb="FFFF0000"/>
          <x14:colorLow rgb="FFFFFF00"/>
          <x14:sparklines>
            <x14:sparkline>
              <xm:f>'Economic Cost Analysis'!G35:R35</xm:f>
              <xm:sqref>T35</xm:sqref>
            </x14:sparkline>
            <x14:sparkline>
              <xm:f>'Economic Cost Analysis'!G36:R36</xm:f>
              <xm:sqref>T36</xm:sqref>
            </x14:sparkline>
            <x14:sparkline>
              <xm:f>'Economic Cost Analysis'!G37:R37</xm:f>
              <xm:sqref>T37</xm:sqref>
            </x14:sparkline>
            <x14:sparkline>
              <xm:f>'Economic Cost Analysis'!G38:R38</xm:f>
              <xm:sqref>T38</xm:sqref>
            </x14:sparkline>
            <x14:sparkline>
              <xm:f>'Economic Cost Analysis'!G39:R39</xm:f>
              <xm:sqref>T39</xm:sqref>
            </x14:sparkline>
            <x14:sparkline>
              <xm:f>'Economic Cost Analysis'!G40:R40</xm:f>
              <xm:sqref>T40</xm:sqref>
            </x14:sparkline>
            <x14:sparkline>
              <xm:f>'Economic Cost Analysis'!G41:R41</xm:f>
              <xm:sqref>T41</xm:sqref>
            </x14:sparkline>
            <x14:sparkline>
              <xm:f>'Economic Cost Analysis'!G42:R42</xm:f>
              <xm:sqref>T42</xm:sqref>
            </x14:sparkline>
            <x14:sparkline>
              <xm:f>'Economic Cost Analysis'!G43:R43</xm:f>
              <xm:sqref>T43</xm:sqref>
            </x14:sparkline>
            <x14:sparkline>
              <xm:f>'Economic Cost Analysis'!G44:R44</xm:f>
              <xm:sqref>T44</xm:sqref>
            </x14:sparkline>
          </x14:sparklines>
        </x14:sparklineGroup>
        <x14:sparklineGroup manualMax="0" manualMin="0" displayEmptyCellsAs="gap" high="1" low="1" negative="1" xr2:uid="{77AC1AA6-D5B7-4B04-BCF0-35B76957B118}">
          <x14:colorSeries theme="4" tint="-0.499984740745262"/>
          <x14:colorNegative theme="0"/>
          <x14:colorAxis rgb="FF000000"/>
          <x14:colorMarkers rgb="FFD00000"/>
          <x14:colorFirst rgb="FFD00000"/>
          <x14:colorLast rgb="FFD00000"/>
          <x14:colorHigh rgb="FFD00000"/>
          <x14:colorLow rgb="FFFFFF00"/>
          <x14:sparklines>
            <x14:sparkline>
              <xm:f>'Economic Cost Analysis'!G51:R51</xm:f>
              <xm:sqref>T51</xm:sqref>
            </x14:sparkline>
            <x14:sparkline>
              <xm:f>'Economic Cost Analysis'!G52:R52</xm:f>
              <xm:sqref>T52</xm:sqref>
            </x14:sparkline>
            <x14:sparkline>
              <xm:f>'Economic Cost Analysis'!G53:R53</xm:f>
              <xm:sqref>T53</xm:sqref>
            </x14:sparkline>
            <x14:sparkline>
              <xm:f>'Economic Cost Analysis'!G54:R54</xm:f>
              <xm:sqref>T54</xm:sqref>
            </x14:sparkline>
            <x14:sparkline>
              <xm:f>'Economic Cost Analysis'!G55:R55</xm:f>
              <xm:sqref>T55</xm:sqref>
            </x14:sparkline>
            <x14:sparkline>
              <xm:f>'Economic Cost Analysis'!G56:R56</xm:f>
              <xm:sqref>T56</xm:sqref>
            </x14:sparkline>
            <x14:sparkline>
              <xm:f>'Economic Cost Analysis'!G57:R57</xm:f>
              <xm:sqref>T57</xm:sqref>
            </x14:sparkline>
            <x14:sparkline>
              <xm:f>'Economic Cost Analysis'!G58:R58</xm:f>
              <xm:sqref>T58</xm:sqref>
            </x14:sparkline>
            <x14:sparkline>
              <xm:f>'Economic Cost Analysis'!G59:R59</xm:f>
              <xm:sqref>T59</xm:sqref>
            </x14:sparkline>
            <x14:sparkline>
              <xm:f>'Economic Cost Analysis'!G60:R60</xm:f>
              <xm:sqref>T60</xm:sqref>
            </x14:sparkline>
          </x14:sparklines>
        </x14:sparklineGroup>
        <x14:sparklineGroup manualMax="0" manualMin="0" displayEmptyCellsAs="gap" high="1" low="1" negative="1" xr2:uid="{7555782C-7A92-4917-A2AF-0727388D3BE2}">
          <x14:colorSeries rgb="FF376092"/>
          <x14:colorNegative theme="0"/>
          <x14:colorAxis rgb="FF000000"/>
          <x14:colorMarkers rgb="FFD00000"/>
          <x14:colorFirst rgb="FFD00000"/>
          <x14:colorLast rgb="FFD00000"/>
          <x14:colorHigh rgb="FFD00000"/>
          <x14:colorLow rgb="FFFFFF00"/>
          <x14:sparklines>
            <x14:sparkline>
              <xm:f>'Economic Cost Analysis'!F104:Q104</xm:f>
              <xm:sqref>S104</xm:sqref>
            </x14:sparkline>
            <x14:sparkline>
              <xm:f>'Economic Cost Analysis'!F105:Q105</xm:f>
              <xm:sqref>S105</xm:sqref>
            </x14:sparkline>
            <x14:sparkline>
              <xm:f>'Economic Cost Analysis'!F106:Q106</xm:f>
              <xm:sqref>S106</xm:sqref>
            </x14:sparkline>
            <x14:sparkline>
              <xm:f>'Economic Cost Analysis'!F107:Q107</xm:f>
              <xm:sqref>S107</xm:sqref>
            </x14:sparkline>
            <x14:sparkline>
              <xm:f>'Economic Cost Analysis'!F108:Q108</xm:f>
              <xm:sqref>S108</xm:sqref>
            </x14:sparkline>
            <x14:sparkline>
              <xm:f>'Economic Cost Analysis'!F109:Q109</xm:f>
              <xm:sqref>S109</xm:sqref>
            </x14:sparkline>
            <x14:sparkline>
              <xm:f>'Economic Cost Analysis'!F110:Q110</xm:f>
              <xm:sqref>S110</xm:sqref>
            </x14:sparkline>
            <x14:sparkline>
              <xm:f>'Economic Cost Analysis'!F111:Q111</xm:f>
              <xm:sqref>S111</xm:sqref>
            </x14:sparkline>
            <x14:sparkline>
              <xm:f>'Economic Cost Analysis'!F112:Q112</xm:f>
              <xm:sqref>S112</xm:sqref>
            </x14:sparkline>
            <x14:sparkline>
              <xm:f>'Economic Cost Analysis'!F113:Q113</xm:f>
              <xm:sqref>S113</xm:sqref>
            </x14:sparkline>
          </x14:sparklines>
        </x14:sparklineGroup>
        <x14:sparklineGroup manualMax="0" manualMin="0" displayEmptyCellsAs="gap" high="1" low="1" negative="1" xr2:uid="{37E49CD8-EA20-46A9-9219-F14A23D63627}">
          <x14:colorSeries theme="4" tint="-0.499984740745262"/>
          <x14:colorNegative theme="0"/>
          <x14:colorAxis rgb="FF000000"/>
          <x14:colorMarkers rgb="FFD00000"/>
          <x14:colorFirst rgb="FFD00000"/>
          <x14:colorLast rgb="FFD00000"/>
          <x14:colorHigh rgb="FFD00000"/>
          <x14:colorLow rgb="FFFFFF00"/>
          <x14:sparklines>
            <x14:sparkline>
              <xm:f>'Economic Cost Analysis'!F117:Q117</xm:f>
              <xm:sqref>S117</xm:sqref>
            </x14:sparkline>
            <x14:sparkline>
              <xm:f>'Economic Cost Analysis'!F118:Q118</xm:f>
              <xm:sqref>S118</xm:sqref>
            </x14:sparkline>
            <x14:sparkline>
              <xm:f>'Economic Cost Analysis'!F119:Q119</xm:f>
              <xm:sqref>S119</xm:sqref>
            </x14:sparkline>
            <x14:sparkline>
              <xm:f>'Economic Cost Analysis'!F120:Q120</xm:f>
              <xm:sqref>S120</xm:sqref>
            </x14:sparkline>
            <x14:sparkline>
              <xm:f>'Economic Cost Analysis'!F121:Q121</xm:f>
              <xm:sqref>S121</xm:sqref>
            </x14:sparkline>
            <x14:sparkline>
              <xm:f>'Economic Cost Analysis'!F122:Q122</xm:f>
              <xm:sqref>S122</xm:sqref>
            </x14:sparkline>
            <x14:sparkline>
              <xm:f>'Economic Cost Analysis'!F123:Q123</xm:f>
              <xm:sqref>S123</xm:sqref>
            </x14:sparkline>
            <x14:sparkline>
              <xm:f>'Economic Cost Analysis'!F124:Q124</xm:f>
              <xm:sqref>S124</xm:sqref>
            </x14:sparkline>
            <x14:sparkline>
              <xm:f>'Economic Cost Analysis'!F125:Q125</xm:f>
              <xm:sqref>S125</xm:sqref>
            </x14:sparkline>
            <x14:sparkline>
              <xm:f>'Economic Cost Analysis'!F126:Q126</xm:f>
              <xm:sqref>S126</xm:sqref>
            </x14:sparkline>
            <x14:sparkline>
              <xm:f>'Economic Cost Analysis'!F127:Q127</xm:f>
              <xm:sqref>S127</xm:sqref>
            </x14:sparkline>
            <x14:sparkline>
              <xm:f>'Economic Cost Analysis'!F129:Q129</xm:f>
              <xm:sqref>S129</xm:sqref>
            </x14:sparkline>
            <x14:sparkline>
              <xm:f>'Economic Cost Analysis'!F130:Q130</xm:f>
              <xm:sqref>S130</xm:sqref>
            </x14:sparkline>
            <x14:sparkline>
              <xm:f>'Economic Cost Analysis'!F131:Q131</xm:f>
              <xm:sqref>S131</xm:sqref>
            </x14:sparkline>
            <x14:sparkline>
              <xm:f>'Economic Cost Analysis'!F132:Q132</xm:f>
              <xm:sqref>S132</xm:sqref>
            </x14:sparkline>
            <x14:sparkline>
              <xm:f>'Economic Cost Analysis'!F133:Q133</xm:f>
              <xm:sqref>S133</xm:sqref>
            </x14:sparkline>
            <x14:sparkline>
              <xm:f>'Economic Cost Analysis'!F134:Q134</xm:f>
              <xm:sqref>S134</xm:sqref>
            </x14:sparkline>
            <x14:sparkline>
              <xm:f>'Economic Cost Analysis'!F135:Q135</xm:f>
              <xm:sqref>S135</xm:sqref>
            </x14:sparkline>
            <x14:sparkline>
              <xm:f>'Economic Cost Analysis'!F136:Q136</xm:f>
              <xm:sqref>S136</xm:sqref>
            </x14:sparkline>
            <x14:sparkline>
              <xm:f>'Economic Cost Analysis'!F137:Q137</xm:f>
              <xm:sqref>S137</xm:sqref>
            </x14:sparkline>
            <x14:sparkline>
              <xm:f>'Economic Cost Analysis'!F138:Q138</xm:f>
              <xm:sqref>S138</xm:sqref>
            </x14:sparkline>
            <x14:sparkline>
              <xm:f>'Economic Cost Analysis'!F139:Q139</xm:f>
              <xm:sqref>S139</xm:sqref>
            </x14:sparkline>
            <x14:sparkline>
              <xm:f>'Economic Cost Analysis'!F140:Q140</xm:f>
              <xm:sqref>S140</xm:sqref>
            </x14:sparkline>
            <x14:sparkline>
              <xm:f>'Economic Cost Analysis'!F142:Q142</xm:f>
              <xm:sqref>S142</xm:sqref>
            </x14:sparkline>
            <x14:sparkline>
              <xm:f>'Economic Cost Analysis'!F143:Q143</xm:f>
              <xm:sqref>S143</xm:sqref>
            </x14:sparkline>
            <x14:sparkline>
              <xm:f>'Economic Cost Analysis'!F144:Q144</xm:f>
              <xm:sqref>S144</xm:sqref>
            </x14:sparkline>
            <x14:sparkline>
              <xm:f>'Economic Cost Analysis'!F145:Q145</xm:f>
              <xm:sqref>S145</xm:sqref>
            </x14:sparkline>
            <x14:sparkline>
              <xm:f>'Economic Cost Analysis'!F146:Q146</xm:f>
              <xm:sqref>S146</xm:sqref>
            </x14:sparkline>
            <x14:sparkline>
              <xm:f>'Economic Cost Analysis'!F147:Q147</xm:f>
              <xm:sqref>S147</xm:sqref>
            </x14:sparkline>
            <x14:sparkline>
              <xm:f>'Economic Cost Analysis'!F148:Q148</xm:f>
              <xm:sqref>S148</xm:sqref>
            </x14:sparkline>
            <x14:sparkline>
              <xm:f>'Economic Cost Analysis'!F149:Q149</xm:f>
              <xm:sqref>S149</xm:sqref>
            </x14:sparkline>
            <x14:sparkline>
              <xm:f>'Economic Cost Analysis'!F150:Q150</xm:f>
              <xm:sqref>S150</xm:sqref>
            </x14:sparkline>
            <x14:sparkline>
              <xm:f>'Economic Cost Analysis'!F151:Q151</xm:f>
              <xm:sqref>S151</xm:sqref>
            </x14:sparkline>
            <x14:sparkline>
              <xm:f>'Economic Cost Analysis'!F152:Q152</xm:f>
              <xm:sqref>S152</xm:sqref>
            </x14:sparkline>
          </x14:sparklines>
        </x14:sparklineGroup>
        <x14:sparklineGroup manualMax="0" manualMin="0" displayEmptyCellsAs="gap" high="1" low="1" negative="1" xr2:uid="{A9382450-F844-4429-8A1C-7FB24151A347}">
          <x14:colorSeries rgb="FF376092"/>
          <x14:colorNegative theme="0"/>
          <x14:colorAxis rgb="FF000000"/>
          <x14:colorMarkers rgb="FFD00000"/>
          <x14:colorFirst rgb="FFD00000"/>
          <x14:colorLast rgb="FFD00000"/>
          <x14:colorHigh rgb="FFD00000"/>
          <x14:colorLow rgb="FFD00000"/>
          <x14:sparklines>
            <x14:sparkline>
              <xm:f>'Economic Cost Analysis'!F166:R166</xm:f>
              <xm:sqref>S166</xm:sqref>
            </x14:sparkline>
            <x14:sparkline>
              <xm:f>'Economic Cost Analysis'!F167:R167</xm:f>
              <xm:sqref>S167</xm:sqref>
            </x14:sparkline>
            <x14:sparkline>
              <xm:f>'Economic Cost Analysis'!F168:R168</xm:f>
              <xm:sqref>S168</xm:sqref>
            </x14:sparkline>
            <x14:sparkline>
              <xm:f>'Economic Cost Analysis'!F169:R169</xm:f>
              <xm:sqref>S169</xm:sqref>
            </x14:sparkline>
            <x14:sparkline>
              <xm:f>'Economic Cost Analysis'!F170:R170</xm:f>
              <xm:sqref>S170</xm:sqref>
            </x14:sparkline>
            <x14:sparkline>
              <xm:f>'Economic Cost Analysis'!F171:R171</xm:f>
              <xm:sqref>S171</xm:sqref>
            </x14:sparkline>
            <x14:sparkline>
              <xm:f>'Economic Cost Analysis'!F172:R172</xm:f>
              <xm:sqref>S172</xm:sqref>
            </x14:sparkline>
            <x14:sparkline>
              <xm:f>'Economic Cost Analysis'!F173:R173</xm:f>
              <xm:sqref>S173</xm:sqref>
            </x14:sparkline>
            <x14:sparkline>
              <xm:f>'Economic Cost Analysis'!F174:R174</xm:f>
              <xm:sqref>S174</xm:sqref>
            </x14:sparkline>
            <x14:sparkline>
              <xm:f>'Economic Cost Analysis'!F175:R175</xm:f>
              <xm:sqref>S175</xm:sqref>
            </x14:sparkline>
            <x14:sparkline>
              <xm:f>'Economic Cost Analysis'!F176:R176</xm:f>
              <xm:sqref>S176</xm:sqref>
            </x14:sparkline>
            <x14:sparkline>
              <xm:f>'Economic Cost Analysis'!F177:R177</xm:f>
              <xm:sqref>S177</xm:sqref>
            </x14:sparkline>
            <x14:sparkline>
              <xm:f>'Economic Cost Analysis'!F180:R180</xm:f>
              <xm:sqref>S180</xm:sqref>
            </x14:sparkline>
            <x14:sparkline>
              <xm:f>'Economic Cost Analysis'!F181:R181</xm:f>
              <xm:sqref>S181</xm:sqref>
            </x14:sparkline>
            <x14:sparkline>
              <xm:f>'Economic Cost Analysis'!F182:R182</xm:f>
              <xm:sqref>S182</xm:sqref>
            </x14:sparkline>
            <x14:sparkline>
              <xm:f>'Economic Cost Analysis'!F183:R183</xm:f>
              <xm:sqref>S183</xm:sqref>
            </x14:sparkline>
            <x14:sparkline>
              <xm:f>'Economic Cost Analysis'!F184:R184</xm:f>
              <xm:sqref>S184</xm:sqref>
            </x14:sparkline>
            <x14:sparkline>
              <xm:f>'Economic Cost Analysis'!F185:R185</xm:f>
              <xm:sqref>S185</xm:sqref>
            </x14:sparkline>
            <x14:sparkline>
              <xm:f>'Economic Cost Analysis'!F186:R186</xm:f>
              <xm:sqref>S186</xm:sqref>
            </x14:sparkline>
            <x14:sparkline>
              <xm:f>'Economic Cost Analysis'!F187:R187</xm:f>
              <xm:sqref>S187</xm:sqref>
            </x14:sparkline>
            <x14:sparkline>
              <xm:f>'Economic Cost Analysis'!F188:R188</xm:f>
              <xm:sqref>S188</xm:sqref>
            </x14:sparkline>
            <x14:sparkline>
              <xm:f>'Economic Cost Analysis'!F189:R189</xm:f>
              <xm:sqref>S189</xm:sqref>
            </x14:sparkline>
            <x14:sparkline>
              <xm:f>'Economic Cost Analysis'!F190:R190</xm:f>
              <xm:sqref>S190</xm:sqref>
            </x14:sparkline>
            <x14:sparkline>
              <xm:f>'Economic Cost Analysis'!F191:R191</xm:f>
              <xm:sqref>S191</xm:sqref>
            </x14:sparkline>
            <x14:sparkline>
              <xm:f>'Economic Cost Analysis'!F194:R194</xm:f>
              <xm:sqref>S194</xm:sqref>
            </x14:sparkline>
            <x14:sparkline>
              <xm:f>'Economic Cost Analysis'!F195:R195</xm:f>
              <xm:sqref>S195</xm:sqref>
            </x14:sparkline>
            <x14:sparkline>
              <xm:f>'Economic Cost Analysis'!F196:R196</xm:f>
              <xm:sqref>S196</xm:sqref>
            </x14:sparkline>
            <x14:sparkline>
              <xm:f>'Economic Cost Analysis'!F197:R197</xm:f>
              <xm:sqref>S197</xm:sqref>
            </x14:sparkline>
            <x14:sparkline>
              <xm:f>'Economic Cost Analysis'!F198:R198</xm:f>
              <xm:sqref>S198</xm:sqref>
            </x14:sparkline>
            <x14:sparkline>
              <xm:f>'Economic Cost Analysis'!F199:R199</xm:f>
              <xm:sqref>S199</xm:sqref>
            </x14:sparkline>
            <x14:sparkline>
              <xm:f>'Economic Cost Analysis'!F200:R200</xm:f>
              <xm:sqref>S200</xm:sqref>
            </x14:sparkline>
            <x14:sparkline>
              <xm:f>'Economic Cost Analysis'!F201:R201</xm:f>
              <xm:sqref>S201</xm:sqref>
            </x14:sparkline>
            <x14:sparkline>
              <xm:f>'Economic Cost Analysis'!F202:R202</xm:f>
              <xm:sqref>S202</xm:sqref>
            </x14:sparkline>
            <x14:sparkline>
              <xm:f>'Economic Cost Analysis'!F203:R203</xm:f>
              <xm:sqref>S203</xm:sqref>
            </x14:sparkline>
            <x14:sparkline>
              <xm:f>'Economic Cost Analysis'!F204:R204</xm:f>
              <xm:sqref>S204</xm:sqref>
            </x14:sparkline>
            <x14:sparkline>
              <xm:f>'Economic Cost Analysis'!F205:R205</xm:f>
              <xm:sqref>S205</xm:sqref>
            </x14:sparkline>
            <x14:sparkline>
              <xm:f>'Economic Cost Analysis'!F208:R208</xm:f>
              <xm:sqref>S208</xm:sqref>
            </x14:sparkline>
            <x14:sparkline>
              <xm:f>'Economic Cost Analysis'!F209:R209</xm:f>
              <xm:sqref>S209</xm:sqref>
            </x14:sparkline>
            <x14:sparkline>
              <xm:f>'Economic Cost Analysis'!F210:R210</xm:f>
              <xm:sqref>S210</xm:sqref>
            </x14:sparkline>
            <x14:sparkline>
              <xm:f>'Economic Cost Analysis'!F211:R211</xm:f>
              <xm:sqref>S211</xm:sqref>
            </x14:sparkline>
            <x14:sparkline>
              <xm:f>'Economic Cost Analysis'!F212:R212</xm:f>
              <xm:sqref>S212</xm:sqref>
            </x14:sparkline>
            <x14:sparkline>
              <xm:f>'Economic Cost Analysis'!F213:R213</xm:f>
              <xm:sqref>S213</xm:sqref>
            </x14:sparkline>
            <x14:sparkline>
              <xm:f>'Economic Cost Analysis'!F214:R214</xm:f>
              <xm:sqref>S214</xm:sqref>
            </x14:sparkline>
            <x14:sparkline>
              <xm:f>'Economic Cost Analysis'!F215:R215</xm:f>
              <xm:sqref>S215</xm:sqref>
            </x14:sparkline>
            <x14:sparkline>
              <xm:f>'Economic Cost Analysis'!F216:R216</xm:f>
              <xm:sqref>S216</xm:sqref>
            </x14:sparkline>
            <x14:sparkline>
              <xm:f>'Economic Cost Analysis'!F217:R217</xm:f>
              <xm:sqref>S217</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tabColor rgb="FFC5E0B3"/>
  </sheetPr>
  <dimension ref="A1:AM1000"/>
  <sheetViews>
    <sheetView showGridLines="0" tabSelected="1" topLeftCell="A11" zoomScale="135" zoomScaleNormal="25" workbookViewId="0">
      <selection activeCell="A19" sqref="A19"/>
    </sheetView>
  </sheetViews>
  <sheetFormatPr defaultColWidth="14.42578125" defaultRowHeight="15" customHeight="1"/>
  <cols>
    <col min="1" max="1" width="35.7109375" customWidth="1"/>
    <col min="2" max="2" width="10.7109375" customWidth="1"/>
    <col min="3" max="3" width="36.85546875" bestFit="1" customWidth="1"/>
    <col min="4" max="4" width="45" bestFit="1" customWidth="1"/>
    <col min="5" max="5" width="16.42578125" customWidth="1"/>
    <col min="6" max="6" width="15.140625" customWidth="1"/>
    <col min="7" max="11" width="13.7109375" customWidth="1"/>
    <col min="12" max="12" width="16.42578125" customWidth="1"/>
    <col min="13" max="14" width="13.7109375" customWidth="1"/>
    <col min="15" max="15" width="16.42578125" customWidth="1"/>
    <col min="16" max="16" width="13.7109375" customWidth="1"/>
    <col min="17" max="17" width="17.28515625" bestFit="1" customWidth="1"/>
    <col min="18" max="18" width="15.42578125" customWidth="1"/>
    <col min="19" max="26" width="8.7109375" customWidth="1"/>
    <col min="37" max="37" width="18.140625" bestFit="1" customWidth="1"/>
    <col min="38" max="38" width="16.7109375" bestFit="1" customWidth="1"/>
  </cols>
  <sheetData>
    <row r="1" spans="1:26" ht="22.5" customHeight="1">
      <c r="A1" s="31" t="s">
        <v>132</v>
      </c>
      <c r="B1" s="32"/>
      <c r="C1" s="30"/>
      <c r="D1" s="30"/>
      <c r="E1" s="30"/>
      <c r="F1" s="30"/>
      <c r="G1" s="30"/>
      <c r="H1" s="30"/>
      <c r="I1" s="30"/>
      <c r="J1" s="30"/>
      <c r="K1" s="30"/>
      <c r="L1" s="30"/>
      <c r="M1" s="30"/>
      <c r="N1" s="30"/>
      <c r="O1" s="30"/>
      <c r="P1" s="30"/>
      <c r="Q1" s="30"/>
      <c r="R1" s="30"/>
      <c r="S1" s="30"/>
      <c r="T1" s="30"/>
      <c r="U1" s="30"/>
      <c r="V1" s="30"/>
      <c r="W1" s="30"/>
      <c r="X1" s="30"/>
      <c r="Y1" s="30"/>
      <c r="Z1" s="30"/>
    </row>
    <row r="2" spans="1:26" ht="13.5" customHeight="1">
      <c r="A2" s="85" t="s">
        <v>133</v>
      </c>
      <c r="B2" s="7"/>
      <c r="C2" s="30"/>
      <c r="D2" s="30"/>
      <c r="E2" s="30"/>
      <c r="F2" s="30"/>
      <c r="G2" s="30"/>
      <c r="H2" s="30"/>
      <c r="I2" s="30"/>
      <c r="J2" s="30"/>
      <c r="K2" s="30"/>
      <c r="L2" s="30"/>
      <c r="M2" s="30"/>
      <c r="N2" s="30"/>
      <c r="O2" s="30"/>
      <c r="P2" s="30"/>
      <c r="Q2" s="30"/>
      <c r="R2" s="30"/>
      <c r="S2" s="30"/>
      <c r="T2" s="30"/>
      <c r="U2" s="30"/>
      <c r="V2" s="30"/>
      <c r="W2" s="30"/>
      <c r="X2" s="30"/>
      <c r="Y2" s="30"/>
      <c r="Z2" s="30"/>
    </row>
    <row r="3" spans="1:26" ht="13.5" customHeight="1">
      <c r="A3" s="85" t="s">
        <v>134</v>
      </c>
      <c r="B3" s="7"/>
      <c r="C3" s="30"/>
      <c r="D3" s="30"/>
      <c r="E3" s="30"/>
      <c r="F3" s="30"/>
      <c r="G3" s="30"/>
      <c r="H3" s="30"/>
      <c r="I3" s="30"/>
      <c r="J3" s="30"/>
      <c r="K3" s="30"/>
      <c r="L3" s="30"/>
      <c r="M3" s="30"/>
      <c r="N3" s="30"/>
      <c r="O3" s="30"/>
      <c r="P3" s="30"/>
      <c r="Q3" s="30"/>
      <c r="R3" s="30"/>
      <c r="S3" s="30"/>
      <c r="T3" s="30"/>
      <c r="U3" s="30"/>
      <c r="V3" s="30"/>
      <c r="W3" s="30"/>
      <c r="X3" s="30"/>
      <c r="Y3" s="30"/>
      <c r="Z3" s="30"/>
    </row>
    <row r="4" spans="1:26" ht="54.75" customHeight="1">
      <c r="A4" s="269" t="s">
        <v>135</v>
      </c>
      <c r="B4" s="270"/>
      <c r="C4" s="270"/>
      <c r="D4" s="270"/>
      <c r="E4" s="270"/>
      <c r="F4" s="270"/>
      <c r="G4" s="270"/>
      <c r="H4" s="270"/>
      <c r="I4" s="270"/>
      <c r="J4" s="270"/>
      <c r="K4" s="270"/>
      <c r="L4" s="270"/>
      <c r="M4" s="270"/>
      <c r="N4" s="270"/>
      <c r="O4" s="270"/>
      <c r="P4" s="270"/>
      <c r="Q4" s="270"/>
      <c r="R4" s="270"/>
      <c r="S4" s="30"/>
      <c r="T4" s="30"/>
      <c r="U4" s="30"/>
      <c r="V4" s="30"/>
      <c r="W4" s="30"/>
      <c r="X4" s="30"/>
      <c r="Y4" s="30"/>
      <c r="Z4" s="30"/>
    </row>
    <row r="5" spans="1:26" ht="42" customHeight="1">
      <c r="A5" s="271" t="s">
        <v>136</v>
      </c>
      <c r="B5" s="270"/>
      <c r="C5" s="270"/>
      <c r="D5" s="270"/>
      <c r="E5" s="270"/>
      <c r="F5" s="270"/>
      <c r="G5" s="270"/>
      <c r="H5" s="270"/>
      <c r="I5" s="270"/>
      <c r="J5" s="270"/>
      <c r="K5" s="270"/>
      <c r="L5" s="270"/>
      <c r="M5" s="270"/>
      <c r="N5" s="270"/>
      <c r="O5" s="270"/>
      <c r="P5" s="270"/>
      <c r="Q5" s="270"/>
      <c r="R5" s="270"/>
      <c r="S5" s="270"/>
      <c r="T5" s="30"/>
      <c r="U5" s="30"/>
      <c r="V5" s="30"/>
      <c r="W5" s="30"/>
      <c r="X5" s="30"/>
      <c r="Y5" s="30"/>
      <c r="Z5" s="30"/>
    </row>
    <row r="6" spans="1:26" ht="56.25" customHeight="1">
      <c r="A6" s="271" t="s">
        <v>137</v>
      </c>
      <c r="B6" s="270"/>
      <c r="C6" s="270"/>
      <c r="D6" s="270"/>
      <c r="E6" s="270"/>
      <c r="F6" s="270"/>
      <c r="G6" s="270"/>
      <c r="H6" s="270"/>
      <c r="I6" s="270"/>
      <c r="J6" s="270"/>
      <c r="K6" s="270"/>
      <c r="L6" s="270"/>
      <c r="M6" s="270"/>
      <c r="N6" s="270"/>
      <c r="O6" s="270"/>
      <c r="P6" s="270"/>
      <c r="Q6" s="270"/>
      <c r="R6" s="30"/>
      <c r="S6" s="30"/>
      <c r="T6" s="30"/>
      <c r="U6" s="30"/>
      <c r="V6" s="30"/>
      <c r="W6" s="30"/>
      <c r="X6" s="30"/>
      <c r="Y6" s="30"/>
      <c r="Z6" s="30"/>
    </row>
    <row r="7" spans="1:26" ht="23.25" customHeight="1">
      <c r="A7" s="290" t="s">
        <v>138</v>
      </c>
      <c r="B7" s="270"/>
      <c r="C7" s="270"/>
      <c r="D7" s="270"/>
      <c r="E7" s="270"/>
      <c r="F7" s="270"/>
      <c r="G7" s="270"/>
      <c r="H7" s="270"/>
      <c r="I7" s="270"/>
      <c r="J7" s="270"/>
      <c r="K7" s="270"/>
      <c r="L7" s="270"/>
      <c r="M7" s="270"/>
      <c r="N7" s="270"/>
      <c r="O7" s="17"/>
      <c r="P7" s="17"/>
      <c r="Q7" s="17"/>
      <c r="R7" s="30"/>
      <c r="S7" s="30"/>
      <c r="T7" s="30"/>
      <c r="U7" s="30"/>
      <c r="V7" s="30"/>
      <c r="W7" s="30"/>
      <c r="X7" s="30"/>
      <c r="Y7" s="30"/>
      <c r="Z7" s="30"/>
    </row>
    <row r="8" spans="1:26" ht="13.5" customHeight="1">
      <c r="A8" s="33" t="s">
        <v>139</v>
      </c>
      <c r="B8" s="33"/>
      <c r="C8" s="86"/>
      <c r="D8" s="86"/>
      <c r="E8" s="86"/>
      <c r="F8" s="86"/>
      <c r="G8" s="86"/>
      <c r="H8" s="86"/>
      <c r="I8" s="86"/>
      <c r="J8" s="86"/>
      <c r="K8" s="86"/>
      <c r="L8" s="86"/>
      <c r="M8" s="86"/>
      <c r="N8" s="86"/>
      <c r="O8" s="86"/>
      <c r="P8" s="86"/>
      <c r="Q8" s="86"/>
      <c r="R8" s="86"/>
      <c r="S8" s="86"/>
      <c r="T8" s="86"/>
      <c r="U8" s="86"/>
      <c r="V8" s="86"/>
      <c r="W8" s="86"/>
      <c r="X8" s="86"/>
      <c r="Y8" s="86"/>
      <c r="Z8" s="86"/>
    </row>
    <row r="9" spans="1:26" ht="13.5" customHeight="1">
      <c r="A9" s="86" t="s">
        <v>74</v>
      </c>
      <c r="B9" s="30"/>
      <c r="C9" s="30"/>
      <c r="D9" s="30"/>
      <c r="E9" s="30"/>
      <c r="F9" s="30"/>
      <c r="G9" s="30"/>
      <c r="H9" s="30"/>
      <c r="I9" s="30"/>
      <c r="J9" s="30"/>
      <c r="K9" s="30"/>
      <c r="L9" s="30"/>
      <c r="M9" s="30"/>
      <c r="N9" s="30"/>
      <c r="O9" s="30"/>
      <c r="P9" s="30"/>
      <c r="Q9" s="30"/>
      <c r="R9" s="30"/>
      <c r="S9" s="30"/>
      <c r="T9" s="30"/>
      <c r="U9" s="30"/>
      <c r="V9" s="30"/>
      <c r="W9" s="30"/>
      <c r="X9" s="30"/>
      <c r="Y9" s="30"/>
      <c r="Z9" s="30"/>
    </row>
    <row r="10" spans="1:26" ht="13.5" customHeight="1">
      <c r="A10" s="30"/>
      <c r="B10" s="30"/>
      <c r="C10" s="30"/>
      <c r="D10" s="30"/>
      <c r="E10" s="30"/>
      <c r="F10" s="30"/>
      <c r="G10" s="30"/>
      <c r="H10" s="30"/>
      <c r="I10" s="30"/>
      <c r="J10" s="30"/>
      <c r="K10" s="30"/>
      <c r="L10" s="30"/>
      <c r="M10" s="30"/>
      <c r="N10" s="30"/>
      <c r="O10" s="30"/>
      <c r="P10" s="30"/>
      <c r="Q10" s="30"/>
      <c r="R10" s="30"/>
      <c r="S10" s="30"/>
      <c r="T10" s="30"/>
      <c r="U10" s="30"/>
      <c r="V10" s="30"/>
      <c r="W10" s="30"/>
      <c r="X10" s="30"/>
      <c r="Y10" s="30"/>
      <c r="Z10" s="30"/>
    </row>
    <row r="11" spans="1:26" ht="69" customHeight="1">
      <c r="A11" s="272" t="s">
        <v>140</v>
      </c>
      <c r="B11" s="266"/>
      <c r="C11" s="266"/>
      <c r="D11" s="266"/>
      <c r="E11" s="266"/>
      <c r="F11" s="266"/>
      <c r="G11" s="266"/>
      <c r="H11" s="266"/>
      <c r="I11" s="266"/>
      <c r="J11" s="266"/>
      <c r="K11" s="266"/>
      <c r="L11" s="266"/>
      <c r="M11" s="266"/>
      <c r="N11" s="266"/>
      <c r="O11" s="266"/>
      <c r="P11" s="266"/>
      <c r="Q11" s="266"/>
      <c r="R11" s="266"/>
      <c r="S11" s="266"/>
      <c r="T11" s="266"/>
      <c r="U11" s="267"/>
      <c r="V11" s="52"/>
      <c r="W11" s="87"/>
      <c r="X11" s="87"/>
      <c r="Y11" s="87"/>
      <c r="Z11" s="87"/>
    </row>
    <row r="12" spans="1:26" ht="24" customHeight="1">
      <c r="A12" s="287" t="s">
        <v>141</v>
      </c>
      <c r="B12" s="266"/>
      <c r="C12" s="266"/>
      <c r="D12" s="266"/>
      <c r="E12" s="266"/>
      <c r="F12" s="266"/>
      <c r="G12" s="266"/>
      <c r="H12" s="266"/>
      <c r="I12" s="266"/>
      <c r="J12" s="267"/>
      <c r="K12" s="75"/>
      <c r="L12" s="75"/>
      <c r="M12" s="75"/>
      <c r="N12" s="75"/>
      <c r="O12" s="75"/>
      <c r="P12" s="75"/>
      <c r="Q12" s="75"/>
      <c r="R12" s="75"/>
      <c r="S12" s="75"/>
      <c r="T12" s="75"/>
      <c r="U12" s="75"/>
      <c r="V12" s="52"/>
      <c r="W12" s="87"/>
      <c r="X12" s="87"/>
      <c r="Y12" s="87"/>
      <c r="Z12" s="87"/>
    </row>
    <row r="13" spans="1:26" ht="13.5" customHeight="1">
      <c r="A13" s="36" t="s">
        <v>142</v>
      </c>
      <c r="B13" s="36"/>
      <c r="C13" s="36"/>
      <c r="D13" s="36"/>
      <c r="E13" s="53">
        <v>39995</v>
      </c>
      <c r="F13" s="53">
        <v>40026</v>
      </c>
      <c r="G13" s="53">
        <v>40057</v>
      </c>
      <c r="H13" s="53">
        <v>40087</v>
      </c>
      <c r="I13" s="53">
        <v>40118</v>
      </c>
      <c r="J13" s="53">
        <v>40148</v>
      </c>
      <c r="K13" s="53">
        <v>40179</v>
      </c>
      <c r="L13" s="53">
        <v>40210</v>
      </c>
      <c r="M13" s="53">
        <v>40238</v>
      </c>
      <c r="N13" s="53">
        <v>40269</v>
      </c>
      <c r="O13" s="53">
        <v>40299</v>
      </c>
      <c r="P13" s="53">
        <v>40330</v>
      </c>
      <c r="Q13" s="54" t="s">
        <v>103</v>
      </c>
      <c r="R13" s="45"/>
      <c r="S13" s="45"/>
      <c r="T13" s="45"/>
      <c r="U13" s="45"/>
      <c r="V13" s="45"/>
      <c r="W13" s="45"/>
      <c r="X13" s="45"/>
      <c r="Y13" s="45"/>
      <c r="Z13" s="45"/>
    </row>
    <row r="14" spans="1:26" ht="13.5" customHeight="1">
      <c r="A14" s="36"/>
      <c r="B14" s="36"/>
      <c r="C14" s="36"/>
      <c r="D14" s="36"/>
      <c r="E14" s="55">
        <f>MONTH(E13)</f>
        <v>7</v>
      </c>
      <c r="F14" s="55">
        <f>MONTH(F13)</f>
        <v>8</v>
      </c>
      <c r="G14" s="55">
        <f>MONTH(G13)</f>
        <v>9</v>
      </c>
      <c r="H14" s="55">
        <f>MONTH(H13)</f>
        <v>10</v>
      </c>
      <c r="I14" s="55">
        <f>MONTH(I13)</f>
        <v>11</v>
      </c>
      <c r="J14" s="55">
        <f t="shared" ref="J14:P14" si="0">MONTH(J13)</f>
        <v>12</v>
      </c>
      <c r="K14" s="55">
        <f t="shared" si="0"/>
        <v>1</v>
      </c>
      <c r="L14" s="55">
        <f t="shared" si="0"/>
        <v>2</v>
      </c>
      <c r="M14" s="55">
        <f t="shared" si="0"/>
        <v>3</v>
      </c>
      <c r="N14" s="55">
        <f t="shared" si="0"/>
        <v>4</v>
      </c>
      <c r="O14" s="55">
        <f t="shared" si="0"/>
        <v>5</v>
      </c>
      <c r="P14" s="55">
        <f t="shared" si="0"/>
        <v>6</v>
      </c>
      <c r="Q14" s="54"/>
      <c r="R14" s="45"/>
      <c r="S14" s="45"/>
      <c r="T14" s="45"/>
      <c r="U14" s="45"/>
      <c r="V14" s="45"/>
      <c r="W14" s="45"/>
      <c r="X14" s="45"/>
      <c r="Y14" s="45"/>
      <c r="Z14" s="45"/>
    </row>
    <row r="15" spans="1:26" ht="13.5" customHeight="1">
      <c r="A15" s="83" t="s">
        <v>143</v>
      </c>
      <c r="B15" s="41" t="s">
        <v>144</v>
      </c>
      <c r="C15" s="16"/>
      <c r="D15" s="16"/>
      <c r="E15" s="88">
        <f>AVERAGEIFS('Water Trading Repository Table'!$F:$F,'Water Trading Repository Table'!$G:$G,'What-If Analysis'!E$14)</f>
        <v>76.186277217741903</v>
      </c>
      <c r="F15" s="88">
        <f>AVERAGEIFS('Water Trading Repository Table'!$F:$F,'Water Trading Repository Table'!$G:$G,'What-If Analysis'!F$14)</f>
        <v>75.388897625447996</v>
      </c>
      <c r="G15" s="88">
        <f>AVERAGEIFS('Water Trading Repository Table'!$F:$F,'Water Trading Repository Table'!$G:$G,'What-If Analysis'!G$14)</f>
        <v>73.900121906565616</v>
      </c>
      <c r="H15" s="88">
        <f>AVERAGEIFS('Water Trading Repository Table'!$F:$F,'Water Trading Repository Table'!$G:$G,'What-If Analysis'!H$14)</f>
        <v>74.990044105222708</v>
      </c>
      <c r="I15" s="88">
        <f>AVERAGEIFS('Water Trading Repository Table'!$F:$F,'Water Trading Repository Table'!$G:$G,'What-If Analysis'!I$14)</f>
        <v>73.944050004509322</v>
      </c>
      <c r="J15" s="88">
        <f>AVERAGEIFS('Water Trading Repository Table'!$F:$F,'Water Trading Repository Table'!$G:$G,'What-If Analysis'!J$14)</f>
        <v>74.376492179863121</v>
      </c>
      <c r="K15" s="88">
        <f>AVERAGEIFS('Water Trading Repository Table'!$F:$F,'Water Trading Repository Table'!$G:$G,'What-If Analysis'!K$14)</f>
        <v>85.955543525694537</v>
      </c>
      <c r="L15" s="88">
        <f>AVERAGEIFS('Water Trading Repository Table'!$F:$F,'Water Trading Repository Table'!$G:$G,'What-If Analysis'!L$14)</f>
        <v>86.95829404729669</v>
      </c>
      <c r="M15" s="88">
        <f>AVERAGEIFS('Water Trading Repository Table'!$F:$F,'Water Trading Repository Table'!$G:$G,'What-If Analysis'!M$14)</f>
        <v>81.856135851894365</v>
      </c>
      <c r="N15" s="88">
        <f>AVERAGEIFS('Water Trading Repository Table'!$F:$F,'Water Trading Repository Table'!$G:$G,'What-If Analysis'!N$14)</f>
        <v>72.480506871091777</v>
      </c>
      <c r="O15" s="88">
        <f>AVERAGEIFS('Water Trading Repository Table'!$F:$F,'Water Trading Repository Table'!$G:$G,'What-If Analysis'!O$14)</f>
        <v>71.272079366533958</v>
      </c>
      <c r="P15" s="88">
        <f>AVERAGEIFS('Water Trading Repository Table'!$F:$F,'Water Trading Repository Table'!$G:$G,'What-If Analysis'!P$14)</f>
        <v>72.183076140572339</v>
      </c>
      <c r="Q15" s="88">
        <f>SUM(E15:P15)</f>
        <v>919.49151884243429</v>
      </c>
      <c r="R15" s="16"/>
      <c r="S15" s="16"/>
      <c r="T15" s="16"/>
      <c r="U15" s="16"/>
      <c r="V15" s="16"/>
      <c r="W15" s="16"/>
      <c r="X15" s="16"/>
      <c r="Y15" s="16"/>
      <c r="Z15" s="16"/>
    </row>
    <row r="16" spans="1:26" ht="13.5" customHeight="1">
      <c r="A16" s="83" t="s">
        <v>143</v>
      </c>
      <c r="B16" s="41" t="s">
        <v>145</v>
      </c>
      <c r="C16" s="16"/>
      <c r="D16" s="16"/>
      <c r="E16" s="263">
        <f>AVERAGEIFS('Water Trading Repository Table'!$E:$E,'Water Trading Repository Table'!$G:$G,'What-If Analysis'!E$14)*1000</f>
        <v>2280126.573361638</v>
      </c>
      <c r="F16" s="263">
        <f>AVERAGEIFS('Water Trading Repository Table'!$E:$E,'Water Trading Repository Table'!$G:$G,'What-If Analysis'!F$14)*1000</f>
        <v>2205218.0627497858</v>
      </c>
      <c r="G16" s="263">
        <f>AVERAGEIFS('Water Trading Repository Table'!$E:$E,'Water Trading Repository Table'!$G:$G,'What-If Analysis'!G$14)*1000</f>
        <v>2154271.5243260642</v>
      </c>
      <c r="H16" s="263">
        <f>AVERAGEIFS('Water Trading Repository Table'!$E:$E,'Water Trading Repository Table'!$G:$G,'What-If Analysis'!H$14)*1000</f>
        <v>2094490.871517156</v>
      </c>
      <c r="I16" s="263">
        <f>AVERAGEIFS('Water Trading Repository Table'!$E:$E,'Water Trading Repository Table'!$G:$G,'What-If Analysis'!I$14)*1000</f>
        <v>2205291.7637148881</v>
      </c>
      <c r="J16" s="263">
        <f>AVERAGEIFS('Water Trading Repository Table'!$E:$E,'Water Trading Repository Table'!$G:$G,'What-If Analysis'!J$14)*1000</f>
        <v>2308799.2648955504</v>
      </c>
      <c r="K16" s="263">
        <f>AVERAGEIFS('Water Trading Repository Table'!$E:$E,'Water Trading Repository Table'!$G:$G,'What-If Analysis'!K$14)*1000</f>
        <v>2292819.4388713106</v>
      </c>
      <c r="L16" s="263">
        <f>AVERAGEIFS('Water Trading Repository Table'!$E:$E,'Water Trading Repository Table'!$G:$G,'What-If Analysis'!L$14)*1000</f>
        <v>2403906.7399611045</v>
      </c>
      <c r="M16" s="263">
        <f>AVERAGEIFS('Water Trading Repository Table'!$E:$E,'Water Trading Repository Table'!$G:$G,'What-If Analysis'!M$14)*1000</f>
        <v>2138851.7637010845</v>
      </c>
      <c r="N16" s="263">
        <f>AVERAGEIFS('Water Trading Repository Table'!$E:$E,'Water Trading Repository Table'!$G:$G,'What-If Analysis'!N$14)*1000</f>
        <v>2181184.6517462116</v>
      </c>
      <c r="O16" s="263">
        <f>AVERAGEIFS('Water Trading Repository Table'!$E:$E,'Water Trading Repository Table'!$G:$G,'What-If Analysis'!O$14)*1000</f>
        <v>2141719.6074007913</v>
      </c>
      <c r="P16" s="263">
        <f>AVERAGEIFS('Water Trading Repository Table'!$E:$E,'Water Trading Repository Table'!$G:$G,'What-If Analysis'!P$14)*1000</f>
        <v>2236345.4966871911</v>
      </c>
      <c r="Q16" s="263">
        <f>SUM(E16:P16)</f>
        <v>26643025.758932773</v>
      </c>
      <c r="R16" s="16"/>
      <c r="S16" s="16"/>
      <c r="T16" s="16"/>
      <c r="U16" s="16"/>
      <c r="V16" s="16"/>
      <c r="W16" s="16"/>
      <c r="X16" s="16"/>
      <c r="Y16" s="16"/>
      <c r="Z16" s="16"/>
    </row>
    <row r="17" spans="1:26" ht="13.5" customHeight="1">
      <c r="A17" s="38"/>
      <c r="B17" s="38"/>
      <c r="C17" s="38"/>
      <c r="D17" s="38"/>
      <c r="E17" s="89"/>
      <c r="F17" s="89"/>
      <c r="G17" s="89"/>
      <c r="H17" s="89"/>
      <c r="I17" s="89"/>
      <c r="J17" s="89"/>
      <c r="K17" s="89"/>
      <c r="L17" s="89"/>
      <c r="M17" s="89"/>
      <c r="N17" s="89"/>
      <c r="O17" s="89"/>
      <c r="P17" s="89"/>
      <c r="Q17" s="89"/>
      <c r="R17" s="38"/>
      <c r="S17" s="38"/>
      <c r="T17" s="38"/>
      <c r="U17" s="38"/>
      <c r="V17" s="38"/>
      <c r="W17" s="38"/>
      <c r="X17" s="38"/>
      <c r="Y17" s="38"/>
      <c r="Z17" s="38"/>
    </row>
    <row r="18" spans="1:26" ht="13.5" customHeight="1">
      <c r="A18" s="30"/>
      <c r="B18" s="30"/>
      <c r="C18" s="30"/>
      <c r="D18" s="30"/>
      <c r="E18" s="30"/>
      <c r="F18" s="30"/>
      <c r="G18" s="30"/>
      <c r="H18" s="30"/>
      <c r="I18" s="30"/>
      <c r="J18" s="30"/>
      <c r="K18" s="30"/>
      <c r="L18" s="30"/>
      <c r="M18" s="42"/>
      <c r="N18" s="28"/>
      <c r="O18" s="30"/>
      <c r="P18" s="30"/>
      <c r="Q18" s="30"/>
      <c r="R18" s="30"/>
      <c r="S18" s="30"/>
      <c r="T18" s="30"/>
      <c r="U18" s="30"/>
      <c r="V18" s="30"/>
      <c r="W18" s="30"/>
      <c r="X18" s="30"/>
      <c r="Y18" s="30"/>
      <c r="Z18" s="30"/>
    </row>
    <row r="19" spans="1:26" ht="13.5" customHeight="1">
      <c r="A19" s="30"/>
      <c r="B19" s="30"/>
      <c r="C19" s="30"/>
      <c r="D19" s="30"/>
      <c r="E19" s="30"/>
      <c r="F19" s="30"/>
      <c r="G19" s="30"/>
      <c r="H19" s="30"/>
      <c r="I19" s="30"/>
      <c r="J19" s="30"/>
      <c r="K19" s="30"/>
      <c r="L19" s="30"/>
      <c r="M19" s="30"/>
      <c r="N19" s="30"/>
      <c r="O19" s="30"/>
      <c r="P19" s="30"/>
      <c r="Q19" s="30"/>
      <c r="R19" s="30"/>
      <c r="S19" s="30"/>
      <c r="T19" s="30"/>
      <c r="U19" s="30"/>
      <c r="V19" s="30"/>
      <c r="W19" s="30"/>
      <c r="X19" s="30"/>
      <c r="Y19" s="30"/>
      <c r="Z19" s="30"/>
    </row>
    <row r="20" spans="1:26" ht="13.5" customHeight="1">
      <c r="A20" s="30"/>
      <c r="B20" s="30"/>
      <c r="C20" s="30"/>
      <c r="D20" s="30"/>
      <c r="E20" s="30"/>
      <c r="F20" s="30"/>
      <c r="G20" s="30"/>
      <c r="H20" s="30"/>
      <c r="I20" s="30"/>
      <c r="J20" s="30"/>
      <c r="K20" s="30"/>
      <c r="L20" s="30"/>
      <c r="M20" s="30"/>
      <c r="N20" s="30"/>
      <c r="O20" s="30"/>
      <c r="P20" s="30"/>
      <c r="Q20" s="30"/>
      <c r="R20" s="30"/>
      <c r="S20" s="30"/>
      <c r="T20" s="30"/>
      <c r="U20" s="30"/>
      <c r="V20" s="30"/>
      <c r="W20" s="30"/>
      <c r="X20" s="30"/>
      <c r="Y20" s="30"/>
      <c r="Z20" s="30"/>
    </row>
    <row r="21" spans="1:26" ht="13.5" customHeight="1">
      <c r="A21" s="30"/>
      <c r="B21" s="30"/>
      <c r="C21" s="30"/>
      <c r="D21" s="30"/>
      <c r="E21" s="30"/>
      <c r="F21" s="30"/>
      <c r="G21" s="30"/>
      <c r="H21" s="30"/>
      <c r="I21" s="30"/>
      <c r="J21" s="30"/>
      <c r="K21" s="30"/>
      <c r="L21" s="30"/>
      <c r="M21" s="30"/>
      <c r="N21" s="30"/>
      <c r="O21" s="30"/>
      <c r="P21" s="30"/>
      <c r="Q21" s="30"/>
      <c r="R21" s="30"/>
      <c r="S21" s="30"/>
      <c r="T21" s="30"/>
      <c r="U21" s="30"/>
      <c r="V21" s="30"/>
      <c r="W21" s="30"/>
      <c r="X21" s="30"/>
      <c r="Y21" s="30"/>
      <c r="Z21" s="30"/>
    </row>
    <row r="22" spans="1:26" ht="13.5" customHeight="1">
      <c r="A22" s="30"/>
      <c r="B22" s="30"/>
      <c r="C22" s="30"/>
      <c r="D22" s="30"/>
      <c r="E22" s="30"/>
      <c r="F22" s="30"/>
      <c r="G22" s="30"/>
      <c r="H22" s="30"/>
      <c r="I22" s="30"/>
      <c r="J22" s="30"/>
      <c r="K22" s="30"/>
      <c r="L22" s="30"/>
      <c r="M22" s="30"/>
      <c r="N22" s="30"/>
      <c r="O22" s="30"/>
      <c r="P22" s="30"/>
      <c r="Q22" s="30"/>
      <c r="R22" s="30"/>
      <c r="S22" s="30"/>
      <c r="T22" s="30"/>
      <c r="U22" s="30"/>
      <c r="V22" s="30"/>
      <c r="W22" s="30"/>
      <c r="X22" s="30"/>
      <c r="Y22" s="30"/>
      <c r="Z22" s="30"/>
    </row>
    <row r="23" spans="1:26" ht="13.5" customHeight="1">
      <c r="A23" s="30"/>
      <c r="B23" s="30"/>
      <c r="C23" s="30"/>
      <c r="D23" s="30"/>
      <c r="E23" s="30"/>
      <c r="F23" s="30"/>
      <c r="G23" s="30"/>
      <c r="H23" s="30"/>
      <c r="I23" s="30"/>
      <c r="J23" s="30"/>
      <c r="K23" s="30"/>
      <c r="L23" s="30"/>
      <c r="M23" s="30"/>
      <c r="N23" s="30"/>
      <c r="O23" s="30"/>
      <c r="P23" s="30"/>
      <c r="Q23" s="30"/>
      <c r="R23" s="30"/>
      <c r="S23" s="30"/>
      <c r="T23" s="30"/>
      <c r="U23" s="30"/>
      <c r="V23" s="30"/>
      <c r="W23" s="30"/>
      <c r="X23" s="30"/>
      <c r="Y23" s="30"/>
      <c r="Z23" s="30"/>
    </row>
    <row r="24" spans="1:26" ht="13.5" customHeight="1">
      <c r="A24" s="30"/>
      <c r="B24" s="30"/>
      <c r="C24" s="30"/>
      <c r="D24" s="30"/>
      <c r="E24" s="30"/>
      <c r="F24" s="30"/>
      <c r="G24" s="30"/>
      <c r="H24" s="30"/>
      <c r="I24" s="30"/>
      <c r="J24" s="30"/>
      <c r="K24" s="30"/>
      <c r="L24" s="30"/>
      <c r="M24" s="30"/>
      <c r="N24" s="30"/>
      <c r="O24" s="30"/>
      <c r="P24" s="30"/>
      <c r="Q24" s="30"/>
      <c r="R24" s="30"/>
      <c r="S24" s="30"/>
      <c r="T24" s="30"/>
      <c r="U24" s="30"/>
      <c r="V24" s="30"/>
      <c r="W24" s="30"/>
      <c r="X24" s="30"/>
      <c r="Y24" s="30"/>
      <c r="Z24" s="30"/>
    </row>
    <row r="25" spans="1:26" ht="13.5" customHeight="1">
      <c r="A25" s="30"/>
      <c r="B25" s="30"/>
      <c r="C25" s="30"/>
      <c r="D25" s="30"/>
      <c r="E25" s="30"/>
      <c r="F25" s="30"/>
      <c r="G25" s="30"/>
      <c r="H25" s="30"/>
      <c r="I25" s="30"/>
      <c r="J25" s="30"/>
      <c r="K25" s="30"/>
      <c r="L25" s="30"/>
      <c r="M25" s="30"/>
      <c r="N25" s="30"/>
      <c r="O25" s="30"/>
      <c r="P25" s="30"/>
      <c r="Q25" s="30"/>
      <c r="R25" s="30"/>
      <c r="S25" s="30"/>
      <c r="T25" s="30"/>
      <c r="U25" s="30"/>
      <c r="V25" s="30"/>
      <c r="W25" s="30"/>
      <c r="X25" s="30"/>
      <c r="Y25" s="30"/>
      <c r="Z25" s="30"/>
    </row>
    <row r="26" spans="1:26" ht="13.5" customHeight="1">
      <c r="A26" s="30"/>
      <c r="B26" s="30"/>
      <c r="C26" s="30"/>
      <c r="D26" s="30"/>
      <c r="E26" s="30"/>
      <c r="F26" s="30"/>
      <c r="G26" s="30"/>
      <c r="H26" s="30"/>
      <c r="I26" s="30"/>
      <c r="J26" s="30"/>
      <c r="K26" s="30"/>
      <c r="L26" s="30"/>
      <c r="M26" s="30"/>
      <c r="N26" s="30"/>
      <c r="O26" s="30"/>
      <c r="P26" s="30"/>
      <c r="Q26" s="30"/>
      <c r="R26" s="30"/>
      <c r="S26" s="30"/>
      <c r="T26" s="30"/>
      <c r="U26" s="30"/>
      <c r="V26" s="30"/>
      <c r="W26" s="30"/>
      <c r="X26" s="30"/>
      <c r="Y26" s="30"/>
      <c r="Z26" s="30"/>
    </row>
    <row r="27" spans="1:26" ht="13.5" customHeight="1">
      <c r="A27" s="30"/>
      <c r="B27" s="30"/>
      <c r="C27" s="30"/>
      <c r="D27" s="30"/>
      <c r="E27" s="30"/>
      <c r="F27" s="30"/>
      <c r="G27" s="30"/>
      <c r="H27" s="30"/>
      <c r="I27" s="30"/>
      <c r="J27" s="30"/>
      <c r="K27" s="30"/>
      <c r="L27" s="30"/>
      <c r="M27" s="30"/>
      <c r="N27" s="30"/>
      <c r="O27" s="30"/>
      <c r="P27" s="30"/>
      <c r="Q27" s="30"/>
      <c r="R27" s="30"/>
      <c r="S27" s="30"/>
      <c r="T27" s="30"/>
      <c r="U27" s="30"/>
      <c r="V27" s="30"/>
      <c r="W27" s="30"/>
      <c r="X27" s="30"/>
      <c r="Y27" s="30"/>
      <c r="Z27" s="30"/>
    </row>
    <row r="28" spans="1:26" ht="13.5" customHeight="1">
      <c r="A28" s="30"/>
      <c r="B28" s="30"/>
      <c r="C28" s="30"/>
      <c r="D28" s="30"/>
      <c r="E28" s="30"/>
      <c r="F28" s="30"/>
      <c r="G28" s="30"/>
      <c r="H28" s="30"/>
      <c r="I28" s="30"/>
      <c r="J28" s="30"/>
      <c r="K28" s="30"/>
      <c r="L28" s="30"/>
      <c r="M28" s="30"/>
      <c r="N28" s="30"/>
      <c r="O28" s="30"/>
      <c r="P28" s="30"/>
      <c r="Q28" s="30"/>
      <c r="R28" s="30"/>
      <c r="S28" s="30"/>
      <c r="T28" s="30"/>
      <c r="U28" s="30"/>
      <c r="V28" s="30"/>
      <c r="W28" s="30"/>
      <c r="X28" s="30"/>
      <c r="Y28" s="30"/>
      <c r="Z28" s="30"/>
    </row>
    <row r="29" spans="1:26" ht="13.5" customHeight="1">
      <c r="A29" s="30"/>
      <c r="B29" s="30"/>
      <c r="C29" s="30"/>
      <c r="D29" s="30"/>
      <c r="E29" s="30"/>
      <c r="F29" s="30"/>
      <c r="G29" s="30"/>
      <c r="H29" s="30"/>
      <c r="I29" s="30"/>
      <c r="J29" s="30"/>
      <c r="K29" s="30"/>
      <c r="L29" s="30"/>
      <c r="M29" s="30"/>
      <c r="N29" s="30"/>
      <c r="O29" s="30"/>
      <c r="P29" s="30"/>
      <c r="Q29" s="30"/>
      <c r="R29" s="30"/>
      <c r="S29" s="30"/>
      <c r="T29" s="30"/>
      <c r="U29" s="30"/>
      <c r="V29" s="30"/>
      <c r="W29" s="30"/>
      <c r="X29" s="30"/>
      <c r="Y29" s="30"/>
      <c r="Z29" s="30"/>
    </row>
    <row r="30" spans="1:26" ht="13.5" customHeight="1">
      <c r="A30" s="30"/>
      <c r="B30" s="30"/>
      <c r="C30" s="30"/>
      <c r="D30" s="30"/>
      <c r="E30" s="30"/>
      <c r="F30" s="30"/>
      <c r="G30" s="30"/>
      <c r="H30" s="30"/>
      <c r="I30" s="30"/>
      <c r="J30" s="30"/>
      <c r="K30" s="30"/>
      <c r="L30" s="30"/>
      <c r="M30" s="30"/>
      <c r="N30" s="30"/>
      <c r="O30" s="30"/>
      <c r="P30" s="30"/>
      <c r="Q30" s="30"/>
      <c r="R30" s="30"/>
      <c r="S30" s="30"/>
      <c r="T30" s="30"/>
      <c r="U30" s="30"/>
      <c r="V30" s="30"/>
      <c r="W30" s="30"/>
      <c r="X30" s="30"/>
      <c r="Y30" s="30"/>
      <c r="Z30" s="30"/>
    </row>
    <row r="31" spans="1:26" ht="13.5" customHeight="1">
      <c r="A31" s="30"/>
      <c r="B31" s="30"/>
      <c r="C31" s="30"/>
      <c r="D31" s="30"/>
      <c r="E31" s="30"/>
      <c r="F31" s="30"/>
      <c r="G31" s="30"/>
      <c r="H31" s="30"/>
      <c r="I31" s="30"/>
      <c r="J31" s="30"/>
      <c r="K31" s="30"/>
      <c r="L31" s="30"/>
      <c r="M31" s="30"/>
      <c r="N31" s="30"/>
      <c r="O31" s="30"/>
      <c r="P31" s="30"/>
      <c r="Q31" s="30"/>
      <c r="R31" s="30"/>
      <c r="S31" s="30"/>
      <c r="T31" s="30"/>
      <c r="U31" s="30"/>
      <c r="V31" s="30"/>
      <c r="W31" s="30"/>
      <c r="X31" s="30"/>
      <c r="Y31" s="30"/>
      <c r="Z31" s="30"/>
    </row>
    <row r="32" spans="1:26" ht="13.5" customHeight="1">
      <c r="A32" s="30"/>
      <c r="B32" s="30"/>
      <c r="C32" s="30"/>
      <c r="D32" s="30"/>
      <c r="E32" s="30"/>
      <c r="F32" s="30"/>
      <c r="G32" s="30"/>
      <c r="H32" s="30"/>
      <c r="I32" s="30"/>
      <c r="J32" s="30"/>
      <c r="K32" s="30"/>
      <c r="L32" s="30"/>
      <c r="M32" s="30"/>
      <c r="N32" s="30"/>
      <c r="O32" s="30"/>
      <c r="P32" s="30"/>
      <c r="Q32" s="30"/>
      <c r="R32" s="30"/>
      <c r="S32" s="30"/>
      <c r="T32" s="30"/>
      <c r="U32" s="30"/>
      <c r="V32" s="30"/>
      <c r="W32" s="30"/>
      <c r="X32" s="30"/>
      <c r="Y32" s="30"/>
      <c r="Z32" s="30"/>
    </row>
    <row r="33" spans="1:26" ht="13.5" customHeight="1">
      <c r="A33" s="30"/>
      <c r="B33" s="30"/>
      <c r="C33" s="30"/>
      <c r="D33" s="30"/>
      <c r="E33" s="30"/>
      <c r="F33" s="30"/>
      <c r="G33" s="30"/>
      <c r="H33" s="30"/>
      <c r="I33" s="30"/>
      <c r="J33" s="30"/>
      <c r="K33" s="30"/>
      <c r="L33" s="30"/>
      <c r="M33" s="30"/>
      <c r="N33" s="30"/>
      <c r="O33" s="30"/>
      <c r="P33" s="30"/>
      <c r="Q33" s="30"/>
      <c r="R33" s="30"/>
      <c r="S33" s="30"/>
      <c r="T33" s="30"/>
      <c r="U33" s="30"/>
      <c r="V33" s="30"/>
      <c r="W33" s="30"/>
      <c r="X33" s="30"/>
      <c r="Y33" s="30"/>
      <c r="Z33" s="30"/>
    </row>
    <row r="34" spans="1:26" ht="13.5" customHeight="1">
      <c r="A34" s="30"/>
      <c r="B34" s="30"/>
      <c r="C34" s="30"/>
      <c r="D34" s="30"/>
      <c r="E34" s="30"/>
      <c r="F34" s="30"/>
      <c r="G34" s="30"/>
      <c r="H34" s="30"/>
      <c r="I34" s="30"/>
      <c r="J34" s="30"/>
      <c r="K34" s="30"/>
      <c r="L34" s="30"/>
      <c r="M34" s="30"/>
      <c r="N34" s="30"/>
      <c r="O34" s="30"/>
      <c r="P34" s="30"/>
      <c r="Q34" s="30"/>
      <c r="R34" s="30"/>
      <c r="S34" s="30"/>
      <c r="T34" s="30"/>
      <c r="U34" s="30"/>
      <c r="V34" s="30"/>
      <c r="W34" s="30"/>
      <c r="X34" s="30"/>
      <c r="Y34" s="30"/>
      <c r="Z34" s="30"/>
    </row>
    <row r="35" spans="1:26" ht="13.5" customHeight="1">
      <c r="A35" s="30"/>
      <c r="B35" s="30"/>
      <c r="C35" s="30"/>
      <c r="D35" s="30"/>
      <c r="E35" s="30"/>
      <c r="F35" s="30"/>
      <c r="G35" s="30"/>
      <c r="H35" s="30"/>
      <c r="I35" s="30"/>
      <c r="J35" s="30"/>
      <c r="K35" s="30"/>
      <c r="L35" s="30"/>
      <c r="M35" s="30"/>
      <c r="N35" s="30"/>
      <c r="O35" s="30"/>
      <c r="P35" s="30"/>
      <c r="Q35" s="30"/>
      <c r="R35" s="30"/>
      <c r="S35" s="30"/>
      <c r="T35" s="30"/>
      <c r="U35" s="30"/>
      <c r="V35" s="30"/>
      <c r="W35" s="30"/>
      <c r="X35" s="30"/>
      <c r="Y35" s="30"/>
      <c r="Z35" s="30"/>
    </row>
    <row r="36" spans="1:26" ht="13.5" customHeight="1">
      <c r="A36" s="198" t="s">
        <v>370</v>
      </c>
      <c r="B36" s="47"/>
      <c r="C36" s="47"/>
      <c r="D36" s="47"/>
      <c r="E36" s="47"/>
      <c r="F36" s="47"/>
      <c r="G36" s="47"/>
      <c r="H36" s="47"/>
      <c r="I36" s="47"/>
      <c r="J36" s="47"/>
      <c r="K36" s="47"/>
      <c r="L36" s="47"/>
      <c r="M36" s="47"/>
      <c r="N36" s="47"/>
      <c r="O36" s="47"/>
      <c r="P36" s="47"/>
      <c r="Q36" s="47"/>
      <c r="R36" s="47"/>
      <c r="S36" s="47"/>
      <c r="T36" s="47"/>
      <c r="U36" s="47"/>
      <c r="V36" s="47"/>
      <c r="W36" s="47"/>
      <c r="X36" s="47"/>
      <c r="Y36" s="47"/>
      <c r="Z36" s="47"/>
    </row>
    <row r="37" spans="1:26" ht="13.5" customHeight="1">
      <c r="A37" s="30"/>
      <c r="B37" s="30"/>
      <c r="C37" s="30"/>
      <c r="D37" s="30"/>
      <c r="E37" s="30"/>
      <c r="F37" s="30"/>
      <c r="G37" s="30"/>
      <c r="H37" s="30"/>
      <c r="I37" s="30"/>
      <c r="J37" s="30"/>
      <c r="K37" s="30"/>
      <c r="L37" s="30"/>
      <c r="M37" s="30"/>
      <c r="N37" s="30"/>
      <c r="O37" s="30"/>
      <c r="P37" s="30"/>
      <c r="Q37" s="30"/>
      <c r="R37" s="30"/>
      <c r="S37" s="30"/>
      <c r="T37" s="30"/>
      <c r="U37" s="30"/>
      <c r="V37" s="30"/>
      <c r="W37" s="30"/>
      <c r="X37" s="30"/>
      <c r="Y37" s="30"/>
      <c r="Z37" s="30"/>
    </row>
    <row r="38" spans="1:26" ht="13.5" customHeight="1">
      <c r="A38" s="30"/>
      <c r="B38" s="30"/>
      <c r="C38" s="30"/>
      <c r="D38" s="30"/>
      <c r="E38" s="30"/>
      <c r="F38" s="30"/>
      <c r="G38" s="30"/>
      <c r="H38" s="30"/>
      <c r="I38" s="30"/>
      <c r="J38" s="30"/>
      <c r="K38" s="30"/>
      <c r="L38" s="30"/>
      <c r="M38" s="30"/>
      <c r="N38" s="30"/>
      <c r="O38" s="30"/>
      <c r="P38" s="30"/>
      <c r="Q38" s="30"/>
      <c r="R38" s="30"/>
      <c r="S38" s="30"/>
      <c r="T38" s="30"/>
      <c r="U38" s="30"/>
      <c r="V38" s="30"/>
      <c r="W38" s="30"/>
      <c r="X38" s="30"/>
      <c r="Y38" s="30"/>
      <c r="Z38" s="30"/>
    </row>
    <row r="39" spans="1:26" ht="113.25" customHeight="1">
      <c r="A39" s="272" t="s">
        <v>146</v>
      </c>
      <c r="B39" s="266"/>
      <c r="C39" s="266"/>
      <c r="D39" s="266"/>
      <c r="E39" s="266"/>
      <c r="F39" s="266"/>
      <c r="G39" s="266"/>
      <c r="H39" s="266"/>
      <c r="I39" s="266"/>
      <c r="J39" s="266"/>
      <c r="K39" s="266"/>
      <c r="L39" s="266"/>
      <c r="M39" s="266"/>
      <c r="N39" s="266"/>
      <c r="O39" s="266"/>
      <c r="P39" s="266"/>
      <c r="Q39" s="266"/>
      <c r="R39" s="266"/>
      <c r="S39" s="266"/>
      <c r="T39" s="266"/>
      <c r="U39" s="267"/>
      <c r="V39" s="52"/>
      <c r="W39" s="87"/>
      <c r="X39" s="87"/>
      <c r="Y39" s="87"/>
      <c r="Z39" s="87"/>
    </row>
    <row r="40" spans="1:26" ht="13.5" customHeight="1">
      <c r="A40" s="41" t="s">
        <v>147</v>
      </c>
      <c r="B40" s="16"/>
      <c r="C40" s="83" t="s">
        <v>148</v>
      </c>
      <c r="D40" s="83" t="s">
        <v>149</v>
      </c>
      <c r="E40" s="83"/>
      <c r="F40" s="30"/>
      <c r="G40" s="30"/>
      <c r="H40" s="30"/>
      <c r="I40" s="30"/>
      <c r="J40" s="30"/>
      <c r="K40" s="30"/>
      <c r="L40" s="30"/>
      <c r="M40" s="30"/>
      <c r="N40" s="30"/>
      <c r="O40" s="30"/>
      <c r="P40" s="30"/>
      <c r="Q40" s="30"/>
      <c r="R40" s="30"/>
      <c r="S40" s="30"/>
      <c r="T40" s="30"/>
      <c r="U40" s="30"/>
      <c r="V40" s="30"/>
      <c r="W40" s="30"/>
      <c r="X40" s="30"/>
      <c r="Y40" s="30"/>
      <c r="Z40" s="30"/>
    </row>
    <row r="41" spans="1:26" ht="13.5" customHeight="1">
      <c r="A41" s="90" t="s">
        <v>150</v>
      </c>
      <c r="B41" s="16"/>
      <c r="C41" s="225">
        <v>84.842964841069161</v>
      </c>
      <c r="D41" s="171">
        <v>2273.0746540359823</v>
      </c>
      <c r="E41" s="84"/>
      <c r="F41" s="30"/>
      <c r="G41" s="30"/>
      <c r="H41" s="30"/>
      <c r="I41" s="30"/>
      <c r="J41" s="30"/>
      <c r="K41" s="30"/>
      <c r="L41" s="30"/>
      <c r="M41" s="30"/>
      <c r="N41" s="30"/>
      <c r="O41" s="30"/>
      <c r="P41" s="30"/>
      <c r="Q41" s="30"/>
      <c r="R41" s="30"/>
      <c r="S41" s="30"/>
      <c r="T41" s="30"/>
      <c r="U41" s="30"/>
      <c r="V41" s="30"/>
      <c r="W41" s="30"/>
      <c r="X41" s="30"/>
      <c r="Y41" s="30"/>
      <c r="Z41" s="30"/>
    </row>
    <row r="42" spans="1:26" ht="13.5" customHeight="1">
      <c r="A42" s="90" t="s">
        <v>151</v>
      </c>
      <c r="B42" s="16"/>
      <c r="C42" s="225">
        <v>71.986948061858726</v>
      </c>
      <c r="D42" s="171">
        <v>2186.6568983073435</v>
      </c>
      <c r="E42" s="84"/>
      <c r="F42" s="30"/>
      <c r="G42" s="30"/>
      <c r="H42" s="30"/>
      <c r="I42" s="30"/>
      <c r="J42" s="30"/>
      <c r="K42" s="30"/>
      <c r="L42" s="30"/>
      <c r="M42" s="30"/>
      <c r="N42" s="30"/>
      <c r="O42" s="30"/>
      <c r="P42" s="30"/>
      <c r="Q42" s="30"/>
      <c r="R42" s="30"/>
      <c r="S42" s="30"/>
      <c r="T42" s="30"/>
      <c r="U42" s="30"/>
      <c r="V42" s="30"/>
      <c r="W42" s="30"/>
      <c r="X42" s="30"/>
      <c r="Y42" s="30"/>
      <c r="Z42" s="30"/>
    </row>
    <row r="43" spans="1:26" ht="13.5" customHeight="1">
      <c r="A43" s="90" t="s">
        <v>152</v>
      </c>
      <c r="B43" s="16"/>
      <c r="C43" s="225">
        <v>75.212855120498418</v>
      </c>
      <c r="D43" s="171">
        <v>2213.1270634767511</v>
      </c>
      <c r="E43" s="84"/>
      <c r="F43" s="30"/>
      <c r="G43" s="30"/>
      <c r="H43" s="30"/>
      <c r="I43" s="30"/>
      <c r="J43" s="30"/>
      <c r="K43" s="30"/>
      <c r="L43" s="30"/>
      <c r="M43" s="30"/>
      <c r="N43" s="30"/>
      <c r="O43" s="30"/>
      <c r="P43" s="30"/>
      <c r="Q43" s="30"/>
      <c r="R43" s="30"/>
      <c r="S43" s="30"/>
      <c r="T43" s="30"/>
      <c r="U43" s="30"/>
      <c r="V43" s="30"/>
      <c r="W43" s="30"/>
      <c r="X43" s="30"/>
      <c r="Y43" s="30"/>
      <c r="Z43" s="30"/>
    </row>
    <row r="44" spans="1:26" ht="13.5" customHeight="1">
      <c r="A44" s="90" t="s">
        <v>153</v>
      </c>
      <c r="B44" s="16"/>
      <c r="C44" s="225">
        <v>74.397746376517489</v>
      </c>
      <c r="D44" s="171">
        <v>2204.0738958857664</v>
      </c>
      <c r="E44" s="84"/>
      <c r="F44" s="30"/>
      <c r="G44" s="30"/>
      <c r="H44" s="30"/>
      <c r="I44" s="30"/>
      <c r="J44" s="30"/>
      <c r="K44" s="30"/>
      <c r="L44" s="30"/>
      <c r="M44" s="30"/>
      <c r="N44" s="30"/>
      <c r="O44" s="30"/>
      <c r="P44" s="30"/>
      <c r="Q44" s="30"/>
      <c r="R44" s="30"/>
      <c r="S44" s="30"/>
      <c r="T44" s="30"/>
      <c r="U44" s="30"/>
      <c r="V44" s="30"/>
      <c r="W44" s="30"/>
      <c r="X44" s="30"/>
      <c r="Y44" s="30"/>
      <c r="Z44" s="30"/>
    </row>
    <row r="45" spans="1:26" ht="13.5" customHeight="1">
      <c r="A45" s="30"/>
      <c r="B45" s="30"/>
      <c r="C45" s="30"/>
      <c r="D45" s="30"/>
      <c r="E45" s="30"/>
      <c r="F45" s="30"/>
      <c r="G45" s="30"/>
      <c r="H45" s="30"/>
      <c r="I45" s="30"/>
      <c r="J45" s="30"/>
      <c r="K45" s="30"/>
      <c r="L45" s="30"/>
      <c r="M45" s="30"/>
      <c r="N45" s="30"/>
      <c r="O45" s="30"/>
      <c r="P45" s="30"/>
      <c r="Q45" s="30"/>
      <c r="R45" s="30"/>
      <c r="S45" s="30"/>
      <c r="T45" s="30"/>
      <c r="U45" s="30"/>
      <c r="V45" s="30"/>
      <c r="W45" s="30"/>
      <c r="X45" s="30"/>
      <c r="Y45" s="30"/>
      <c r="Z45" s="30"/>
    </row>
    <row r="46" spans="1:26" ht="13.5" customHeight="1">
      <c r="A46" s="198" t="s">
        <v>371</v>
      </c>
      <c r="B46" s="47"/>
      <c r="C46" s="47"/>
      <c r="D46" s="47"/>
      <c r="E46" s="47"/>
      <c r="F46" s="47"/>
      <c r="G46" s="47"/>
      <c r="H46" s="47"/>
      <c r="I46" s="47"/>
      <c r="J46" s="47"/>
      <c r="K46" s="47"/>
      <c r="L46" s="47"/>
      <c r="M46" s="47"/>
      <c r="N46" s="47"/>
      <c r="O46" s="47"/>
      <c r="P46" s="47"/>
      <c r="Q46" s="47"/>
      <c r="R46" s="47"/>
      <c r="S46" s="47"/>
      <c r="T46" s="47"/>
      <c r="U46" s="47"/>
      <c r="V46" s="47"/>
      <c r="W46" s="47"/>
      <c r="X46" s="47"/>
      <c r="Y46" s="47"/>
      <c r="Z46" s="47"/>
    </row>
    <row r="47" spans="1:26" ht="57" customHeight="1">
      <c r="A47" s="288" t="s">
        <v>154</v>
      </c>
      <c r="B47" s="266"/>
      <c r="C47" s="266"/>
      <c r="D47" s="266"/>
      <c r="E47" s="266"/>
      <c r="F47" s="266"/>
      <c r="G47" s="266"/>
      <c r="H47" s="266"/>
      <c r="I47" s="266"/>
      <c r="J47" s="266"/>
      <c r="K47" s="266"/>
      <c r="L47" s="266"/>
      <c r="M47" s="266"/>
      <c r="N47" s="266"/>
      <c r="O47" s="266"/>
      <c r="P47" s="266"/>
      <c r="Q47" s="267"/>
      <c r="R47" s="50"/>
      <c r="S47" s="50"/>
      <c r="T47" s="50"/>
      <c r="U47" s="50"/>
      <c r="V47" s="50"/>
      <c r="W47" s="50"/>
      <c r="X47" s="50"/>
      <c r="Y47" s="50"/>
      <c r="Z47" s="50"/>
    </row>
    <row r="48" spans="1:26" ht="13.5" customHeight="1">
      <c r="A48" s="30"/>
      <c r="B48" s="30"/>
      <c r="C48" s="30"/>
      <c r="D48" s="30"/>
      <c r="E48" s="30"/>
      <c r="F48" s="30"/>
      <c r="G48" s="30"/>
      <c r="H48" s="30"/>
      <c r="I48" s="30"/>
      <c r="J48" s="30"/>
      <c r="K48" s="30"/>
      <c r="L48" s="30"/>
      <c r="M48" s="30"/>
      <c r="N48" s="30"/>
      <c r="O48" s="30"/>
      <c r="P48" s="30"/>
      <c r="Q48" s="30"/>
      <c r="R48" s="30"/>
      <c r="S48" s="30"/>
      <c r="T48" s="30"/>
      <c r="U48" s="30"/>
      <c r="V48" s="30"/>
      <c r="W48" s="30"/>
      <c r="X48" s="30"/>
      <c r="Y48" s="30"/>
      <c r="Z48" s="30"/>
    </row>
    <row r="49" spans="1:39" ht="59.25" customHeight="1">
      <c r="A49" s="268" t="s">
        <v>155</v>
      </c>
      <c r="B49" s="266"/>
      <c r="C49" s="266"/>
      <c r="D49" s="266"/>
      <c r="E49" s="266"/>
      <c r="F49" s="266"/>
      <c r="G49" s="266"/>
      <c r="H49" s="266"/>
      <c r="I49" s="266"/>
      <c r="J49" s="266"/>
      <c r="K49" s="266"/>
      <c r="L49" s="266"/>
      <c r="M49" s="266"/>
      <c r="N49" s="266"/>
      <c r="O49" s="266"/>
      <c r="P49" s="267"/>
      <c r="Q49" s="50"/>
      <c r="R49" s="50"/>
      <c r="S49" s="50"/>
      <c r="T49" s="50"/>
      <c r="U49" s="50"/>
      <c r="V49" s="50"/>
      <c r="W49" s="50"/>
      <c r="X49" s="50"/>
      <c r="Y49" s="50"/>
      <c r="Z49" s="50"/>
    </row>
    <row r="50" spans="1:39" ht="13.5" customHeight="1">
      <c r="A50" s="45"/>
      <c r="B50" s="45"/>
      <c r="C50" s="45"/>
      <c r="D50" s="45"/>
      <c r="E50" s="91" t="s">
        <v>156</v>
      </c>
      <c r="F50" s="91" t="s">
        <v>156</v>
      </c>
      <c r="G50" s="91" t="s">
        <v>156</v>
      </c>
      <c r="H50" s="91" t="s">
        <v>157</v>
      </c>
      <c r="I50" s="91" t="s">
        <v>157</v>
      </c>
      <c r="J50" s="91" t="s">
        <v>157</v>
      </c>
      <c r="K50" s="91" t="s">
        <v>158</v>
      </c>
      <c r="L50" s="91" t="s">
        <v>158</v>
      </c>
      <c r="M50" s="91" t="s">
        <v>158</v>
      </c>
      <c r="N50" s="91" t="s">
        <v>159</v>
      </c>
      <c r="O50" s="91" t="s">
        <v>159</v>
      </c>
      <c r="P50" s="91" t="s">
        <v>159</v>
      </c>
      <c r="Q50" s="45"/>
      <c r="R50" s="45"/>
      <c r="S50" s="45"/>
      <c r="T50" s="45"/>
      <c r="U50" s="45"/>
      <c r="V50" s="45"/>
      <c r="W50" s="45"/>
      <c r="X50" s="45"/>
      <c r="Y50" s="45"/>
      <c r="Z50" s="45"/>
    </row>
    <row r="51" spans="1:39" ht="13.5" customHeight="1">
      <c r="A51" s="35" t="s">
        <v>2</v>
      </c>
      <c r="B51" s="35" t="s">
        <v>6</v>
      </c>
      <c r="C51" s="35" t="s">
        <v>101</v>
      </c>
      <c r="D51" s="45"/>
      <c r="E51" s="53">
        <v>39995</v>
      </c>
      <c r="F51" s="53">
        <v>40026</v>
      </c>
      <c r="G51" s="53">
        <v>40057</v>
      </c>
      <c r="H51" s="53">
        <v>40087</v>
      </c>
      <c r="I51" s="53">
        <v>40118</v>
      </c>
      <c r="J51" s="53">
        <v>40148</v>
      </c>
      <c r="K51" s="53">
        <v>40179</v>
      </c>
      <c r="L51" s="53">
        <v>40210</v>
      </c>
      <c r="M51" s="53">
        <v>40238</v>
      </c>
      <c r="N51" s="53">
        <v>40269</v>
      </c>
      <c r="O51" s="53">
        <v>40299</v>
      </c>
      <c r="P51" s="53">
        <v>40330</v>
      </c>
      <c r="Q51" s="35" t="s">
        <v>103</v>
      </c>
      <c r="R51" s="45"/>
      <c r="S51" s="45"/>
      <c r="T51" s="45"/>
      <c r="U51" s="45"/>
      <c r="V51" s="45"/>
      <c r="W51" s="45"/>
      <c r="X51" s="45"/>
      <c r="Y51" s="45"/>
      <c r="Z51" s="45"/>
    </row>
    <row r="52" spans="1:39" ht="13.5" customHeight="1">
      <c r="A52" s="30" t="s">
        <v>32</v>
      </c>
      <c r="B52" s="30" t="s">
        <v>34</v>
      </c>
      <c r="C52" s="30" t="s">
        <v>33</v>
      </c>
      <c r="D52" s="30"/>
      <c r="E52" s="186">
        <v>5914581.1976700742</v>
      </c>
      <c r="F52" s="186">
        <v>5696664.2399759311</v>
      </c>
      <c r="G52" s="186">
        <v>5260681.8298072498</v>
      </c>
      <c r="H52" s="186">
        <v>5221955.4924466992</v>
      </c>
      <c r="I52" s="186">
        <v>5514147.1707946751</v>
      </c>
      <c r="J52" s="186">
        <v>5380892.2001862573</v>
      </c>
      <c r="K52" s="186">
        <v>7822599.7200296307</v>
      </c>
      <c r="L52" s="186">
        <v>6924324.6322913244</v>
      </c>
      <c r="M52" s="186">
        <v>7297789.3913026378</v>
      </c>
      <c r="N52" s="186">
        <v>5332240.4186026063</v>
      </c>
      <c r="O52" s="186">
        <v>5394917.135688588</v>
      </c>
      <c r="P52" s="186">
        <v>5184163.8693572879</v>
      </c>
      <c r="Q52" s="58">
        <f>SUM(E52:P52)</f>
        <v>70944957.298152953</v>
      </c>
      <c r="R52" s="30">
        <f>(Q52/Q55)*100</f>
        <v>16.239541031921419</v>
      </c>
      <c r="S52" s="30"/>
      <c r="T52" s="30"/>
      <c r="U52" s="30"/>
      <c r="V52" s="30"/>
      <c r="W52" s="30"/>
      <c r="X52" s="30"/>
      <c r="Y52" s="30"/>
      <c r="Z52" s="30"/>
    </row>
    <row r="53" spans="1:39" ht="13.5" customHeight="1">
      <c r="A53" s="30" t="s">
        <v>32</v>
      </c>
      <c r="B53" s="30" t="s">
        <v>42</v>
      </c>
      <c r="C53" s="30" t="s">
        <v>33</v>
      </c>
      <c r="D53" s="30"/>
      <c r="E53" s="186">
        <v>17328050.972999997</v>
      </c>
      <c r="F53" s="186">
        <v>14604314.435999997</v>
      </c>
      <c r="G53" s="186">
        <v>16135900.118999999</v>
      </c>
      <c r="H53" s="186">
        <v>15151633.271999998</v>
      </c>
      <c r="I53" s="186">
        <v>13832900.801999997</v>
      </c>
      <c r="J53" s="186">
        <v>15562959.623999998</v>
      </c>
      <c r="K53" s="186">
        <v>22354057.620000001</v>
      </c>
      <c r="L53" s="186">
        <v>18580950.729999997</v>
      </c>
      <c r="M53" s="186">
        <v>19644680.780999999</v>
      </c>
      <c r="N53" s="186">
        <v>18268435.046</v>
      </c>
      <c r="O53" s="186">
        <v>14627298.491999999</v>
      </c>
      <c r="P53" s="186">
        <v>16164167.273999998</v>
      </c>
      <c r="Q53" s="58">
        <f t="shared" ref="Q53:Q54" si="1">SUM(E53:P53)</f>
        <v>202255349.16899997</v>
      </c>
      <c r="R53" s="261">
        <f>(Q53/Q55)*100</f>
        <v>46.296934508706535</v>
      </c>
      <c r="S53" s="30"/>
      <c r="T53" s="30"/>
      <c r="U53" s="30"/>
      <c r="V53" s="30"/>
      <c r="W53" s="30"/>
      <c r="X53" s="30"/>
      <c r="Y53" s="30"/>
      <c r="Z53" s="30"/>
    </row>
    <row r="54" spans="1:39" ht="13.5" customHeight="1">
      <c r="A54" s="30" t="s">
        <v>32</v>
      </c>
      <c r="B54" s="30" t="s">
        <v>43</v>
      </c>
      <c r="C54" s="30" t="s">
        <v>33</v>
      </c>
      <c r="D54" s="30"/>
      <c r="E54" s="186">
        <v>12716846.793</v>
      </c>
      <c r="F54" s="186">
        <v>13050243.880999997</v>
      </c>
      <c r="G54" s="186">
        <v>13235472.919</v>
      </c>
      <c r="H54" s="186">
        <v>11815762.267000001</v>
      </c>
      <c r="I54" s="186">
        <v>11881724.445</v>
      </c>
      <c r="J54" s="186">
        <v>11127131.811999999</v>
      </c>
      <c r="K54" s="186">
        <v>15491089.403999997</v>
      </c>
      <c r="L54" s="186">
        <v>15776843.228999998</v>
      </c>
      <c r="M54" s="186">
        <v>14151791.636999998</v>
      </c>
      <c r="N54" s="186">
        <v>15011361.791999999</v>
      </c>
      <c r="O54" s="186">
        <v>14286635.347000001</v>
      </c>
      <c r="P54" s="186">
        <v>15120321.851</v>
      </c>
      <c r="Q54" s="58">
        <f t="shared" si="1"/>
        <v>163665225.377</v>
      </c>
      <c r="R54" s="30">
        <f>(Q54/Q55)*100</f>
        <v>37.463524459372046</v>
      </c>
      <c r="S54" s="30"/>
      <c r="T54" s="30"/>
      <c r="U54" s="30"/>
      <c r="V54" s="30"/>
      <c r="W54" s="30"/>
      <c r="X54" s="30"/>
      <c r="Y54" s="30"/>
      <c r="Z54" s="30"/>
    </row>
    <row r="55" spans="1:39" ht="13.5" customHeight="1">
      <c r="A55" s="30"/>
      <c r="B55" s="30"/>
      <c r="C55" s="30"/>
      <c r="D55" s="30"/>
      <c r="E55" s="92"/>
      <c r="F55" s="92"/>
      <c r="G55" s="92"/>
      <c r="H55" s="92"/>
      <c r="I55" s="92"/>
      <c r="J55" s="92"/>
      <c r="K55" s="92"/>
      <c r="L55" s="92"/>
      <c r="M55" s="92"/>
      <c r="N55" s="92"/>
      <c r="O55" s="92"/>
      <c r="P55" s="92"/>
      <c r="Q55" s="58">
        <f>SUM(Q52:Q54)</f>
        <v>436865531.84415293</v>
      </c>
      <c r="R55" s="30">
        <f>SUM(R52:R54)</f>
        <v>100</v>
      </c>
      <c r="S55" s="30"/>
      <c r="T55" s="30"/>
      <c r="U55" s="30"/>
      <c r="V55" s="30"/>
      <c r="W55" s="30"/>
      <c r="X55" s="30"/>
      <c r="Y55" s="30"/>
      <c r="Z55" s="30"/>
    </row>
    <row r="56" spans="1:39" ht="13.5" customHeight="1">
      <c r="A56" s="30"/>
      <c r="B56" s="30"/>
      <c r="C56" s="30"/>
      <c r="D56" s="30"/>
      <c r="E56" s="93"/>
      <c r="F56" s="94"/>
      <c r="G56" s="95"/>
      <c r="H56" s="30"/>
      <c r="I56" s="96"/>
      <c r="J56" s="95"/>
      <c r="K56" s="30"/>
      <c r="L56" s="92"/>
      <c r="M56" s="30"/>
      <c r="N56" s="30"/>
      <c r="O56" s="92"/>
      <c r="P56" s="30"/>
      <c r="Q56" s="30"/>
      <c r="R56" s="30"/>
      <c r="S56" s="30"/>
      <c r="T56" s="30"/>
      <c r="U56" s="30"/>
      <c r="V56" s="30"/>
      <c r="W56" s="30"/>
      <c r="X56" s="30"/>
      <c r="Y56" s="30"/>
      <c r="Z56" s="30"/>
    </row>
    <row r="57" spans="1:39" ht="13.5" customHeight="1">
      <c r="A57" s="30"/>
      <c r="B57" s="30"/>
      <c r="C57" s="30"/>
      <c r="D57" s="30"/>
      <c r="E57" s="30"/>
      <c r="F57" s="30"/>
      <c r="G57" s="30"/>
      <c r="H57" s="30"/>
      <c r="I57" s="30"/>
      <c r="J57" s="30"/>
      <c r="K57" s="30"/>
      <c r="L57" s="30"/>
      <c r="M57" s="30"/>
      <c r="N57" s="30"/>
      <c r="O57" s="30"/>
      <c r="P57" s="30"/>
      <c r="Q57" s="30"/>
      <c r="R57" s="30"/>
      <c r="S57" s="30"/>
      <c r="T57" s="30"/>
      <c r="U57" s="30"/>
      <c r="V57" s="30"/>
      <c r="W57" s="30"/>
      <c r="X57" s="30"/>
      <c r="Y57" s="30"/>
      <c r="Z57" s="30"/>
    </row>
    <row r="58" spans="1:39" ht="13.5" customHeight="1">
      <c r="A58" s="86" t="s">
        <v>160</v>
      </c>
      <c r="B58" s="30"/>
      <c r="C58" s="30"/>
      <c r="D58" s="30"/>
      <c r="E58" s="30"/>
      <c r="F58" s="30"/>
      <c r="G58" s="30"/>
      <c r="H58" s="30"/>
      <c r="I58" s="30"/>
      <c r="J58" s="30"/>
      <c r="K58" s="30"/>
      <c r="L58" s="30"/>
      <c r="M58" s="30"/>
      <c r="N58" s="30"/>
      <c r="O58" s="30"/>
      <c r="P58" s="30"/>
      <c r="Q58" s="30"/>
      <c r="R58" s="30"/>
      <c r="S58" s="30"/>
      <c r="T58" s="30"/>
      <c r="U58" s="30"/>
      <c r="V58" s="30"/>
      <c r="W58" s="30"/>
      <c r="X58" s="30"/>
      <c r="Y58" s="30"/>
      <c r="Z58" s="30"/>
    </row>
    <row r="59" spans="1:39" ht="13.5" customHeight="1">
      <c r="A59" s="35" t="s">
        <v>2</v>
      </c>
      <c r="B59" s="35" t="s">
        <v>6</v>
      </c>
      <c r="C59" s="35" t="s">
        <v>101</v>
      </c>
      <c r="D59" s="35" t="s">
        <v>161</v>
      </c>
      <c r="E59" s="53">
        <v>39995</v>
      </c>
      <c r="F59" s="53">
        <v>40026</v>
      </c>
      <c r="G59" s="53">
        <v>40057</v>
      </c>
      <c r="H59" s="53">
        <v>40087</v>
      </c>
      <c r="I59" s="53">
        <v>40118</v>
      </c>
      <c r="J59" s="53">
        <v>40148</v>
      </c>
      <c r="K59" s="53">
        <v>40179</v>
      </c>
      <c r="L59" s="53">
        <v>40210</v>
      </c>
      <c r="M59" s="53">
        <v>40238</v>
      </c>
      <c r="N59" s="53">
        <v>40269</v>
      </c>
      <c r="O59" s="53">
        <v>40299</v>
      </c>
      <c r="P59" s="53">
        <v>40330</v>
      </c>
      <c r="Q59" s="35" t="s">
        <v>103</v>
      </c>
      <c r="R59" s="35" t="s">
        <v>162</v>
      </c>
      <c r="S59" s="45"/>
      <c r="T59" s="45"/>
      <c r="U59" s="45"/>
      <c r="V59" s="45"/>
      <c r="W59" s="45"/>
      <c r="X59" s="45"/>
      <c r="Y59" s="45"/>
      <c r="Z59" s="45"/>
    </row>
    <row r="60" spans="1:39" ht="13.5" customHeight="1">
      <c r="A60" s="30" t="s">
        <v>32</v>
      </c>
      <c r="B60" s="30" t="s">
        <v>42</v>
      </c>
      <c r="C60" s="30" t="s">
        <v>33</v>
      </c>
      <c r="D60" s="86" t="s">
        <v>163</v>
      </c>
      <c r="E60" s="186">
        <v>17328050.972999997</v>
      </c>
      <c r="F60" s="186">
        <v>14604314.435999997</v>
      </c>
      <c r="G60" s="186">
        <v>16135900.118999999</v>
      </c>
      <c r="H60" s="186">
        <v>15151633.271999998</v>
      </c>
      <c r="I60" s="186">
        <v>13832900.801999997</v>
      </c>
      <c r="J60" s="186">
        <v>15562959.623999998</v>
      </c>
      <c r="K60" s="92"/>
      <c r="L60" s="92"/>
      <c r="M60" s="92"/>
      <c r="N60" s="186">
        <v>18268435.046</v>
      </c>
      <c r="O60" s="186">
        <v>14627298.491999999</v>
      </c>
      <c r="P60" s="186">
        <v>16164167.273999998</v>
      </c>
      <c r="Q60" s="58">
        <f>SUM(E60:P60)</f>
        <v>141675660.03799999</v>
      </c>
      <c r="R60" s="97">
        <f>(Q53-Q60)/Q53</f>
        <v>0.2995208254313263</v>
      </c>
      <c r="S60" s="30"/>
      <c r="T60" s="30"/>
      <c r="U60" s="30"/>
      <c r="V60" s="30"/>
      <c r="W60" s="30"/>
      <c r="X60" s="30"/>
      <c r="Y60" s="30"/>
      <c r="Z60" s="30"/>
      <c r="AH60" s="260">
        <f>SUM(AJ60:AJ63,AJ60,AK60:AK63)/$AL$60</f>
        <v>2.9999227459751241</v>
      </c>
      <c r="AJ60" s="170" t="s">
        <v>158</v>
      </c>
      <c r="AK60" s="225">
        <v>161225363.66999999</v>
      </c>
      <c r="AL60" s="181">
        <v>232997569.11000001</v>
      </c>
      <c r="AM60" s="260">
        <f>AK60/AL60</f>
        <v>0.69196156975304834</v>
      </c>
    </row>
    <row r="61" spans="1:39" ht="13.5" customHeight="1">
      <c r="A61" s="30" t="s">
        <v>32</v>
      </c>
      <c r="B61" s="30" t="s">
        <v>42</v>
      </c>
      <c r="C61" s="30" t="s">
        <v>33</v>
      </c>
      <c r="D61" s="86" t="s">
        <v>164</v>
      </c>
      <c r="E61" s="186">
        <v>17328050.972999997</v>
      </c>
      <c r="F61" s="186">
        <v>14604314.435999997</v>
      </c>
      <c r="G61" s="186">
        <v>16135900.118999999</v>
      </c>
      <c r="H61" s="186">
        <v>15151633.271999998</v>
      </c>
      <c r="I61" s="186">
        <v>13832900.801999997</v>
      </c>
      <c r="J61" s="186">
        <v>15562959.623999998</v>
      </c>
      <c r="K61" s="186">
        <v>22354057.620000001</v>
      </c>
      <c r="L61" s="186">
        <v>18580950.729999997</v>
      </c>
      <c r="M61" s="186">
        <v>19644680.780999999</v>
      </c>
      <c r="N61" s="92"/>
      <c r="O61" s="92"/>
      <c r="P61" s="92"/>
      <c r="Q61" s="58">
        <f t="shared" ref="Q61:Q63" si="2">SUM(E61:P61)</f>
        <v>153195448.35699999</v>
      </c>
      <c r="R61" s="97">
        <f>(Q53-Q61)/Q53</f>
        <v>0.24256416956867055</v>
      </c>
      <c r="S61" s="30"/>
      <c r="T61" s="30"/>
      <c r="U61" s="30"/>
      <c r="V61" s="30"/>
      <c r="W61" s="30"/>
      <c r="X61" s="30"/>
      <c r="Y61" s="30"/>
      <c r="Z61" s="30"/>
      <c r="AH61" s="260">
        <f t="shared" ref="AH61:AH63" si="3">SUM(AJ61:AJ64,AJ61,AK61:AK64)/$AL$60</f>
        <v>2.3079611762220757</v>
      </c>
      <c r="AJ61" t="s">
        <v>159</v>
      </c>
      <c r="AK61" s="225">
        <v>178775014.56999999</v>
      </c>
      <c r="AL61" s="181">
        <v>232997569.11000001</v>
      </c>
      <c r="AM61" s="170">
        <f t="array" ref="AM61">AK61/AL61</f>
        <v>0.76728274570795574</v>
      </c>
    </row>
    <row r="62" spans="1:39" ht="13.5" customHeight="1">
      <c r="A62" s="30" t="s">
        <v>32</v>
      </c>
      <c r="B62" s="30" t="s">
        <v>42</v>
      </c>
      <c r="C62" s="30" t="s">
        <v>33</v>
      </c>
      <c r="D62" s="86" t="s">
        <v>165</v>
      </c>
      <c r="E62" s="92"/>
      <c r="F62" s="92"/>
      <c r="G62" s="92"/>
      <c r="H62" s="186">
        <v>15151633.271999998</v>
      </c>
      <c r="I62" s="186">
        <v>13832900.801999997</v>
      </c>
      <c r="J62" s="186">
        <v>15562959.623999998</v>
      </c>
      <c r="K62" s="186">
        <v>22354057.620000001</v>
      </c>
      <c r="L62" s="186">
        <v>18580950.729999997</v>
      </c>
      <c r="M62" s="186">
        <v>19644680.780999999</v>
      </c>
      <c r="N62" s="186">
        <v>18268435.046</v>
      </c>
      <c r="O62" s="186">
        <v>14627298.491999999</v>
      </c>
      <c r="P62" s="186">
        <v>16164167.273999998</v>
      </c>
      <c r="Q62" s="58">
        <f t="shared" si="2"/>
        <v>154187083.64099997</v>
      </c>
      <c r="R62" s="97">
        <f>(Q53-Q62)/Q53</f>
        <v>0.23766128176830195</v>
      </c>
      <c r="S62" s="30"/>
      <c r="T62" s="30"/>
      <c r="U62" s="30"/>
      <c r="V62" s="30"/>
      <c r="W62" s="30"/>
      <c r="X62" s="30"/>
      <c r="Y62" s="30"/>
      <c r="Z62" s="30"/>
      <c r="AH62" s="260">
        <f t="shared" si="3"/>
        <v>1.5406784305141201</v>
      </c>
      <c r="AJ62" t="s">
        <v>156</v>
      </c>
      <c r="AK62" s="225">
        <v>177605814.09</v>
      </c>
      <c r="AL62" s="181">
        <v>232997569.11000001</v>
      </c>
      <c r="AM62" s="170">
        <f t="array" ref="AM62">AK62/AL62</f>
        <v>0.76226466554314509</v>
      </c>
    </row>
    <row r="63" spans="1:39" ht="13.5" customHeight="1">
      <c r="A63" s="30" t="s">
        <v>32</v>
      </c>
      <c r="B63" s="30" t="s">
        <v>42</v>
      </c>
      <c r="C63" s="30" t="s">
        <v>33</v>
      </c>
      <c r="D63" s="86" t="s">
        <v>166</v>
      </c>
      <c r="E63" s="186">
        <v>17328050.972999997</v>
      </c>
      <c r="F63" s="186">
        <v>14604314.435999997</v>
      </c>
      <c r="G63" s="186">
        <v>16135900.118999999</v>
      </c>
      <c r="H63" s="92"/>
      <c r="I63" s="92"/>
      <c r="J63" s="92"/>
      <c r="K63" s="186">
        <v>22354057.620000001</v>
      </c>
      <c r="L63" s="186">
        <v>18580950.729999997</v>
      </c>
      <c r="M63" s="186">
        <v>19644680.780999999</v>
      </c>
      <c r="N63" s="186">
        <v>18268435.046</v>
      </c>
      <c r="O63" s="186">
        <v>14627298.491999999</v>
      </c>
      <c r="P63" s="186">
        <v>16164167.273999998</v>
      </c>
      <c r="Q63" s="58">
        <f t="shared" si="2"/>
        <v>157707855.47099999</v>
      </c>
      <c r="R63" s="97">
        <f>(Q53-Q63)/Q53</f>
        <v>0.22025372323170109</v>
      </c>
      <c r="S63" s="30"/>
      <c r="T63" s="30"/>
      <c r="U63" s="30"/>
      <c r="V63" s="30"/>
      <c r="W63" s="30"/>
      <c r="X63" s="30"/>
      <c r="Y63" s="30"/>
      <c r="Z63" s="30"/>
      <c r="AH63" s="260">
        <f t="shared" si="3"/>
        <v>0.77841376497097481</v>
      </c>
      <c r="AJ63" t="s">
        <v>157</v>
      </c>
      <c r="AK63" s="225">
        <v>181368515</v>
      </c>
      <c r="AL63" s="181">
        <v>232997569.11000001</v>
      </c>
      <c r="AM63" s="170">
        <f t="array" ref="AM63">AK63/AL63</f>
        <v>0.77841376497097481</v>
      </c>
    </row>
    <row r="64" spans="1:39" ht="13.5" customHeight="1">
      <c r="A64" s="30"/>
      <c r="B64" s="30"/>
      <c r="C64" s="30"/>
      <c r="D64" s="30"/>
      <c r="E64" s="58"/>
      <c r="F64" s="58"/>
      <c r="G64" s="58"/>
      <c r="H64" s="58"/>
      <c r="I64" s="58"/>
      <c r="J64" s="58"/>
      <c r="K64" s="58"/>
      <c r="L64" s="58"/>
      <c r="M64" s="58"/>
      <c r="N64" s="58"/>
      <c r="O64" s="58"/>
      <c r="P64" s="58"/>
      <c r="Q64" s="42"/>
      <c r="R64" s="30"/>
      <c r="S64" s="30"/>
      <c r="T64" s="30"/>
      <c r="U64" s="30"/>
      <c r="V64" s="30"/>
      <c r="W64" s="30"/>
      <c r="X64" s="30"/>
      <c r="Y64" s="30"/>
      <c r="Z64" s="30"/>
    </row>
    <row r="65" spans="1:26" ht="30.75" customHeight="1">
      <c r="A65" s="289" t="s">
        <v>167</v>
      </c>
      <c r="B65" s="270"/>
      <c r="C65" s="270"/>
      <c r="D65" s="270"/>
      <c r="E65" s="270"/>
      <c r="F65" s="270"/>
      <c r="G65" s="270"/>
      <c r="H65" s="270"/>
      <c r="I65" s="270"/>
      <c r="J65" s="270"/>
      <c r="K65" s="270"/>
      <c r="L65" s="270"/>
      <c r="M65" s="270"/>
      <c r="N65" s="270"/>
      <c r="O65" s="270"/>
      <c r="P65" s="30"/>
      <c r="Q65" s="30"/>
      <c r="R65" s="30"/>
      <c r="S65" s="30"/>
      <c r="T65" s="30"/>
      <c r="U65" s="30"/>
      <c r="V65" s="30"/>
      <c r="W65" s="30"/>
      <c r="X65" s="30"/>
      <c r="Y65" s="30"/>
      <c r="Z65" s="30"/>
    </row>
    <row r="66" spans="1:26" ht="13.5" customHeight="1">
      <c r="A66" s="30"/>
      <c r="B66" s="30"/>
      <c r="C66" s="30"/>
      <c r="D66" s="30"/>
      <c r="E66" s="30"/>
      <c r="F66" s="30"/>
      <c r="G66" s="30"/>
      <c r="H66" s="30"/>
      <c r="I66" s="30"/>
      <c r="J66" s="30"/>
      <c r="K66" s="30"/>
      <c r="L66" s="30"/>
      <c r="M66" s="30"/>
      <c r="N66" s="30"/>
      <c r="O66" s="30"/>
      <c r="P66" s="30"/>
      <c r="Q66" s="30">
        <v>141</v>
      </c>
      <c r="R66" s="30">
        <v>202</v>
      </c>
      <c r="S66" s="30">
        <f>Q66-R66</f>
        <v>-61</v>
      </c>
      <c r="T66" s="30"/>
      <c r="U66" s="30"/>
      <c r="V66" s="30"/>
      <c r="W66" s="30"/>
      <c r="X66" s="30"/>
      <c r="Y66" s="30"/>
      <c r="Z66" s="30"/>
    </row>
    <row r="67" spans="1:26" ht="13.5" customHeight="1">
      <c r="A67" s="30"/>
      <c r="B67" s="30"/>
      <c r="C67" s="30"/>
      <c r="D67" s="30"/>
      <c r="E67" s="30"/>
      <c r="F67" s="30"/>
      <c r="G67" s="30"/>
      <c r="H67" s="30"/>
      <c r="I67" s="30"/>
      <c r="J67" s="30"/>
      <c r="K67" s="30"/>
      <c r="L67" s="30"/>
      <c r="M67" s="30"/>
      <c r="N67" s="30"/>
      <c r="O67" s="30"/>
      <c r="P67" s="30"/>
      <c r="Q67" s="30">
        <v>153</v>
      </c>
      <c r="R67" s="30">
        <v>202</v>
      </c>
      <c r="S67" s="30">
        <f>Q67-R67</f>
        <v>-49</v>
      </c>
      <c r="T67" s="30"/>
      <c r="U67" s="30"/>
      <c r="V67" s="30"/>
      <c r="W67" s="30"/>
      <c r="X67" s="30"/>
      <c r="Y67" s="30"/>
      <c r="Z67" s="30"/>
    </row>
    <row r="68" spans="1:26" ht="13.5" customHeight="1">
      <c r="A68" s="30"/>
      <c r="B68" s="30"/>
      <c r="C68" s="30"/>
      <c r="D68" s="30"/>
      <c r="E68" s="30"/>
      <c r="F68" s="30"/>
      <c r="G68" s="30"/>
      <c r="H68" s="30"/>
      <c r="I68" s="30"/>
      <c r="J68" s="30"/>
      <c r="K68" s="30"/>
      <c r="L68" s="30"/>
      <c r="M68" s="30"/>
      <c r="N68" s="30"/>
      <c r="O68" s="30"/>
      <c r="P68" s="30"/>
      <c r="Q68" s="30">
        <v>154</v>
      </c>
      <c r="R68" s="30">
        <v>202</v>
      </c>
      <c r="S68" s="30">
        <f>Q68-R68</f>
        <v>-48</v>
      </c>
      <c r="T68" s="30"/>
      <c r="U68" s="30"/>
      <c r="V68" s="30"/>
      <c r="W68" s="30"/>
      <c r="X68" s="30"/>
      <c r="Y68" s="30"/>
      <c r="Z68" s="30"/>
    </row>
    <row r="69" spans="1:26" ht="13.5" customHeight="1">
      <c r="A69" s="30"/>
      <c r="B69" s="30"/>
      <c r="C69" s="30"/>
      <c r="D69" s="30"/>
      <c r="E69" s="30"/>
      <c r="F69" s="30"/>
      <c r="G69" s="30"/>
      <c r="H69" s="30"/>
      <c r="I69" s="30"/>
      <c r="J69" s="30"/>
      <c r="K69" s="30"/>
      <c r="L69" s="30"/>
      <c r="M69" s="30"/>
      <c r="N69" s="30"/>
      <c r="O69" s="30"/>
      <c r="P69" s="30"/>
      <c r="Q69" s="30">
        <v>157</v>
      </c>
      <c r="R69" s="30">
        <v>202</v>
      </c>
      <c r="S69" s="30">
        <f>Q69-R69</f>
        <v>-45</v>
      </c>
      <c r="T69" s="30"/>
      <c r="U69" s="30"/>
      <c r="V69" s="30"/>
      <c r="W69" s="30"/>
      <c r="X69" s="30"/>
      <c r="Y69" s="30"/>
      <c r="Z69" s="30"/>
    </row>
    <row r="70" spans="1:26" ht="13.5" customHeight="1">
      <c r="A70" s="30"/>
      <c r="B70" s="30"/>
      <c r="C70" s="30"/>
      <c r="D70" s="30"/>
      <c r="E70" s="30"/>
      <c r="F70" s="30"/>
      <c r="G70" s="30"/>
      <c r="H70" s="30"/>
      <c r="I70" s="30"/>
      <c r="J70" s="30"/>
      <c r="K70" s="30"/>
      <c r="L70" s="30"/>
      <c r="M70" s="30"/>
      <c r="N70" s="30"/>
      <c r="O70" s="30"/>
      <c r="P70" s="30"/>
      <c r="Q70" s="30"/>
      <c r="R70" s="30"/>
      <c r="S70" s="30"/>
      <c r="T70" s="30"/>
      <c r="U70" s="30"/>
      <c r="V70" s="30"/>
      <c r="W70" s="30"/>
      <c r="X70" s="30"/>
      <c r="Y70" s="30"/>
      <c r="Z70" s="30"/>
    </row>
    <row r="71" spans="1:26" ht="13.5" customHeight="1">
      <c r="A71" s="30"/>
      <c r="B71" s="30"/>
      <c r="C71" s="30"/>
      <c r="D71" s="30"/>
      <c r="E71" s="30"/>
      <c r="F71" s="30"/>
      <c r="G71" s="30"/>
      <c r="H71" s="30"/>
      <c r="I71" s="30"/>
      <c r="J71" s="30"/>
      <c r="K71" s="30"/>
      <c r="L71" s="30"/>
      <c r="M71" s="30"/>
      <c r="N71" s="30"/>
      <c r="O71" s="30"/>
      <c r="P71" s="30"/>
      <c r="Q71" s="30"/>
      <c r="R71" s="30"/>
      <c r="S71" s="30"/>
      <c r="T71" s="30"/>
      <c r="U71" s="30"/>
      <c r="V71" s="30"/>
      <c r="W71" s="30"/>
      <c r="X71" s="30"/>
      <c r="Y71" s="30"/>
      <c r="Z71" s="30"/>
    </row>
    <row r="72" spans="1:26" ht="13.5" customHeight="1">
      <c r="A72" s="30"/>
      <c r="B72" s="30"/>
      <c r="C72" s="30"/>
      <c r="D72" s="30"/>
      <c r="E72" s="30"/>
      <c r="F72" s="30"/>
      <c r="G72" s="30"/>
      <c r="H72" s="30"/>
      <c r="I72" s="30"/>
      <c r="J72" s="30"/>
      <c r="K72" s="30"/>
      <c r="L72" s="30"/>
      <c r="M72" s="30"/>
      <c r="N72" s="30"/>
      <c r="O72" s="30"/>
      <c r="P72" s="30"/>
      <c r="Q72" s="30"/>
      <c r="R72" s="30"/>
      <c r="S72" s="30"/>
      <c r="T72" s="30"/>
      <c r="U72" s="30"/>
      <c r="V72" s="30"/>
      <c r="W72" s="30"/>
      <c r="X72" s="30"/>
      <c r="Y72" s="30"/>
      <c r="Z72" s="30"/>
    </row>
    <row r="73" spans="1:26" ht="13.5" customHeight="1">
      <c r="A73" s="30"/>
      <c r="B73" s="30"/>
      <c r="C73" s="30"/>
      <c r="D73" s="30"/>
      <c r="E73" s="30"/>
      <c r="F73" s="30"/>
      <c r="G73" s="30"/>
      <c r="H73" s="30"/>
      <c r="I73" s="30"/>
      <c r="J73" s="30"/>
      <c r="K73" s="30"/>
      <c r="L73" s="30"/>
      <c r="M73" s="30"/>
      <c r="N73" s="30"/>
      <c r="O73" s="30"/>
      <c r="P73" s="30"/>
      <c r="Q73" s="30"/>
      <c r="R73" s="30"/>
      <c r="S73" s="30"/>
      <c r="T73" s="30"/>
      <c r="U73" s="30"/>
      <c r="V73" s="30"/>
      <c r="W73" s="30"/>
      <c r="X73" s="30"/>
      <c r="Y73" s="30"/>
      <c r="Z73" s="30"/>
    </row>
    <row r="74" spans="1:26" ht="13.5" customHeight="1">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row>
    <row r="75" spans="1:26" ht="13.5" customHeight="1">
      <c r="A75" s="30"/>
      <c r="B75" s="30"/>
      <c r="C75" s="30"/>
      <c r="D75" s="30"/>
      <c r="E75" s="30"/>
      <c r="F75" s="30"/>
      <c r="G75" s="30"/>
      <c r="H75" s="30"/>
      <c r="I75" s="30"/>
      <c r="J75" s="30"/>
      <c r="K75" s="30"/>
      <c r="L75" s="30"/>
      <c r="M75" s="30"/>
      <c r="N75" s="30"/>
      <c r="O75" s="30"/>
      <c r="P75" s="30"/>
      <c r="Q75" s="30"/>
      <c r="R75" s="30"/>
      <c r="S75" s="30"/>
      <c r="T75" s="30"/>
      <c r="U75" s="30"/>
      <c r="V75" s="30"/>
      <c r="W75" s="30"/>
      <c r="X75" s="30"/>
      <c r="Y75" s="30"/>
      <c r="Z75" s="30"/>
    </row>
    <row r="76" spans="1:26" ht="13.5" customHeight="1">
      <c r="A76" s="30"/>
      <c r="B76" s="30"/>
      <c r="C76" s="30"/>
      <c r="D76" s="30"/>
      <c r="E76" s="30"/>
      <c r="F76" s="30"/>
      <c r="G76" s="30"/>
      <c r="H76" s="30"/>
      <c r="I76" s="30"/>
      <c r="J76" s="30"/>
      <c r="K76" s="30"/>
      <c r="L76" s="30"/>
      <c r="M76" s="30"/>
      <c r="N76" s="30"/>
      <c r="O76" s="30"/>
      <c r="P76" s="30"/>
      <c r="Q76" s="30"/>
      <c r="R76" s="30"/>
      <c r="S76" s="30"/>
      <c r="T76" s="30"/>
      <c r="U76" s="30"/>
      <c r="V76" s="30"/>
      <c r="W76" s="30"/>
      <c r="X76" s="30"/>
      <c r="Y76" s="30"/>
      <c r="Z76" s="30"/>
    </row>
    <row r="77" spans="1:26" ht="13.5" customHeight="1">
      <c r="A77" s="30"/>
      <c r="B77" s="30"/>
      <c r="C77" s="30"/>
      <c r="D77" s="30"/>
      <c r="E77" s="30"/>
      <c r="F77" s="30"/>
      <c r="G77" s="30"/>
      <c r="H77" s="30"/>
      <c r="I77" s="30"/>
      <c r="J77" s="30"/>
      <c r="K77" s="30"/>
      <c r="L77" s="30"/>
      <c r="M77" s="30"/>
      <c r="N77" s="30"/>
      <c r="O77" s="30"/>
      <c r="P77" s="30"/>
      <c r="Q77" s="30"/>
      <c r="R77" s="30"/>
      <c r="S77" s="30"/>
      <c r="T77" s="30"/>
      <c r="U77" s="30"/>
      <c r="V77" s="30"/>
      <c r="W77" s="30"/>
      <c r="X77" s="30"/>
      <c r="Y77" s="30"/>
      <c r="Z77" s="30"/>
    </row>
    <row r="78" spans="1:26" ht="13.5" customHeight="1">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row>
    <row r="79" spans="1:26" ht="13.5" customHeight="1">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row>
    <row r="80" spans="1:26" ht="13.5" customHeight="1">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row>
    <row r="81" spans="1:26" ht="13.5" customHeight="1">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row>
    <row r="82" spans="1:26" ht="13.5" customHeight="1">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row>
    <row r="83" spans="1:26" ht="13.5" customHeight="1">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row>
    <row r="84" spans="1:26" ht="13.5" customHeight="1">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row>
    <row r="85" spans="1:26" ht="13.5" customHeight="1">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row>
    <row r="86" spans="1:26" ht="32.25" customHeight="1">
      <c r="A86" s="49" t="s">
        <v>168</v>
      </c>
      <c r="B86" s="50"/>
      <c r="C86" s="50"/>
      <c r="D86" s="50"/>
      <c r="E86" s="50"/>
      <c r="F86" s="50"/>
      <c r="G86" s="50"/>
      <c r="H86" s="50"/>
      <c r="I86" s="50"/>
      <c r="J86" s="50"/>
      <c r="K86" s="50"/>
      <c r="L86" s="50"/>
      <c r="M86" s="50"/>
      <c r="N86" s="50"/>
      <c r="O86" s="50"/>
      <c r="P86" s="50"/>
      <c r="Q86" s="50"/>
      <c r="R86" s="50"/>
      <c r="S86" s="50"/>
      <c r="T86" s="50"/>
      <c r="U86" s="50"/>
      <c r="V86" s="50"/>
      <c r="W86" s="50"/>
      <c r="X86" s="50"/>
      <c r="Y86" s="50"/>
      <c r="Z86" s="50"/>
    </row>
    <row r="87" spans="1:26" ht="13.5" customHeight="1">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row>
    <row r="88" spans="1:26" ht="13.5" customHeight="1">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row>
    <row r="89" spans="1:26" ht="13.5" customHeight="1">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row>
    <row r="90" spans="1:26" ht="13.5" customHeight="1">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row>
    <row r="91" spans="1:26"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row>
    <row r="92" spans="1:26"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row>
    <row r="93" spans="1:26"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row>
    <row r="94" spans="1:26"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row>
    <row r="95" spans="1:26"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row>
    <row r="96" spans="1:2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row>
    <row r="97" spans="1:26"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row>
    <row r="98" spans="1:26"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row>
    <row r="99" spans="1:26"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row>
    <row r="100" spans="1:26"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row>
    <row r="101" spans="1:26"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row>
    <row r="102" spans="1:26"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row>
    <row r="103" spans="1:26"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row>
    <row r="104" spans="1:26"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row>
    <row r="105" spans="1:26"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row>
    <row r="106" spans="1:2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row>
    <row r="107" spans="1:26"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row>
    <row r="108" spans="1:26"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row>
    <row r="109" spans="1:26"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row>
    <row r="110" spans="1:26"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row>
    <row r="111" spans="1:26"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row>
    <row r="112" spans="1:26"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row>
    <row r="113" spans="1:26"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row>
    <row r="114" spans="1:26"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row>
    <row r="115" spans="1:26"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row>
    <row r="116" spans="1:2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row>
    <row r="117" spans="1:26" ht="13.5" customHeight="1">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row>
    <row r="118" spans="1:26" ht="13.5" customHeight="1">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row>
    <row r="119" spans="1:26" ht="13.5" customHeight="1">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row>
    <row r="120" spans="1:26" ht="13.5" customHeight="1">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row>
    <row r="121" spans="1:26" ht="13.5" customHeight="1">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row>
    <row r="122" spans="1:26" ht="13.5" customHeight="1">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row>
    <row r="123" spans="1:26" ht="13.5" customHeight="1">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row>
    <row r="124" spans="1:26" ht="13.5" customHeight="1">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row>
    <row r="125" spans="1:26" ht="13.5" customHeight="1">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row>
    <row r="126" spans="1:26" ht="13.5" customHeight="1">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row>
    <row r="127" spans="1:26" ht="13.5" customHeight="1">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row>
    <row r="128" spans="1:26" ht="13.5" customHeight="1">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row>
    <row r="129" spans="1:26" ht="13.5" customHeight="1">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row>
    <row r="130" spans="1:26" ht="13.5" customHeight="1">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row>
    <row r="131" spans="1:26" ht="13.5" customHeight="1">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row>
    <row r="132" spans="1:26" ht="13.5" customHeight="1">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row>
    <row r="133" spans="1:26" ht="13.5" customHeight="1">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row>
    <row r="134" spans="1:26" ht="13.5" customHeight="1">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row>
    <row r="135" spans="1:26" ht="13.5" customHeight="1">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row>
    <row r="136" spans="1:26" ht="13.5" customHeight="1">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row>
    <row r="137" spans="1:26" ht="13.5" customHeight="1">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row>
    <row r="138" spans="1:26" ht="13.5" customHeight="1">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row>
    <row r="139" spans="1:26" ht="13.5" customHeight="1">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row>
    <row r="140" spans="1:26" ht="13.5" customHeight="1">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row>
    <row r="141" spans="1:26" ht="13.5" customHeight="1">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row>
    <row r="142" spans="1:26" ht="13.5" customHeight="1">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row>
    <row r="143" spans="1:26" ht="13.5" customHeight="1">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row>
    <row r="144" spans="1:26" ht="13.5" customHeight="1">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row>
    <row r="145" spans="1:26" ht="13.5" customHeight="1">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row>
    <row r="146" spans="1:26" ht="13.5" customHeight="1">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row>
    <row r="147" spans="1:26" ht="13.5" customHeight="1">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row>
    <row r="148" spans="1:26" ht="13.5" customHeight="1">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row>
    <row r="149" spans="1:26" ht="13.5" customHeight="1">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row>
    <row r="150" spans="1:26" ht="13.5" customHeight="1">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row>
    <row r="151" spans="1:26" ht="13.5" customHeight="1">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row>
    <row r="152" spans="1:26" ht="13.5" customHeight="1">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row>
    <row r="153" spans="1:26" ht="13.5" customHeight="1">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row>
    <row r="154" spans="1:26" ht="13.5" customHeight="1">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row>
    <row r="155" spans="1:26" ht="13.5" customHeight="1">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row>
    <row r="156" spans="1:26" ht="13.5" customHeight="1">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row>
    <row r="157" spans="1:26" ht="13.5" customHeight="1">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row>
    <row r="158" spans="1:26" ht="13.5" customHeight="1">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row>
    <row r="159" spans="1:26" ht="13.5" customHeight="1">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row>
    <row r="160" spans="1:26" ht="13.5" customHeight="1">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row>
    <row r="161" spans="1:26" ht="13.5" customHeight="1">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row>
    <row r="162" spans="1:26" ht="13.5" customHeight="1">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row>
    <row r="163" spans="1:26" ht="13.5" customHeight="1">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row>
    <row r="164" spans="1:26" ht="13.5" customHeight="1">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row>
    <row r="165" spans="1:26" ht="13.5" customHeight="1">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row>
    <row r="166" spans="1:26" ht="13.5" customHeight="1">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row>
    <row r="167" spans="1:26" ht="13.5" customHeight="1">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row>
    <row r="168" spans="1:26" ht="13.5" customHeight="1">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row>
    <row r="169" spans="1:26" ht="13.5" customHeight="1">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row>
    <row r="170" spans="1:26" ht="13.5" customHeight="1">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row>
    <row r="171" spans="1:26" ht="13.5" customHeight="1">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row>
    <row r="172" spans="1:26" ht="13.5" customHeight="1">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row>
    <row r="173" spans="1:26" ht="13.5" customHeight="1">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row>
    <row r="174" spans="1:26" ht="13.5" customHeight="1">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row>
    <row r="175" spans="1:26" ht="13.5" customHeight="1">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row>
    <row r="176" spans="1:26" ht="13.5" customHeight="1">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row>
    <row r="177" spans="1:26" ht="13.5" customHeight="1">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row>
    <row r="178" spans="1:26" ht="13.5" customHeight="1">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row>
    <row r="179" spans="1:26" ht="13.5" customHeight="1">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row>
    <row r="180" spans="1:26" ht="13.5" customHeight="1">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row>
    <row r="181" spans="1:26" ht="13.5" customHeight="1">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row>
    <row r="182" spans="1:26" ht="13.5" customHeight="1">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row>
    <row r="183" spans="1:26" ht="13.5" customHeight="1">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row>
    <row r="184" spans="1:26" ht="13.5" customHeight="1">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row>
    <row r="185" spans="1:26" ht="13.5" customHeight="1">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row>
    <row r="186" spans="1:26" ht="13.5" customHeight="1">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row>
    <row r="187" spans="1:26" ht="13.5" customHeight="1">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row>
    <row r="188" spans="1:26" ht="13.5" customHeight="1">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row>
    <row r="189" spans="1:26" ht="13.5" customHeight="1">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row>
    <row r="190" spans="1:26" ht="13.5" customHeight="1">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row>
    <row r="191" spans="1:26" ht="13.5" customHeight="1">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row>
    <row r="192" spans="1:26" ht="13.5" customHeight="1">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row>
    <row r="193" spans="1:26" ht="13.5" customHeight="1">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row>
    <row r="194" spans="1:26" ht="13.5" customHeight="1">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row>
    <row r="195" spans="1:26" ht="13.5" customHeight="1">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row>
    <row r="196" spans="1:26" ht="13.5" customHeight="1">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row>
    <row r="197" spans="1:26" ht="13.5" customHeight="1">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row>
    <row r="198" spans="1:26" ht="13.5" customHeight="1">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row>
    <row r="199" spans="1:26" ht="13.5" customHeight="1">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row>
    <row r="200" spans="1:26" ht="13.5" customHeight="1">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row>
    <row r="201" spans="1:26" ht="13.5" customHeight="1">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row>
    <row r="202" spans="1:26" ht="13.5" customHeight="1">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row>
    <row r="203" spans="1:26" ht="13.5" customHeight="1">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row>
    <row r="204" spans="1:26" ht="13.5" customHeight="1">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row>
    <row r="205" spans="1:26" ht="13.5" customHeight="1">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row>
    <row r="206" spans="1:26" ht="13.5" customHeight="1">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row>
    <row r="207" spans="1:26" ht="13.5" customHeight="1">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row>
    <row r="208" spans="1:26" ht="13.5" customHeight="1">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row>
    <row r="209" spans="1:26" ht="13.5" customHeight="1">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row>
    <row r="210" spans="1:26" ht="13.5" customHeight="1">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row>
    <row r="211" spans="1:26" ht="13.5" customHeight="1">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row>
    <row r="212" spans="1:26" ht="13.5" customHeight="1">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row>
    <row r="213" spans="1:26" ht="13.5" customHeight="1">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row>
    <row r="214" spans="1:26" ht="13.5" customHeight="1">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row>
    <row r="215" spans="1:26" ht="13.5" customHeight="1">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row>
    <row r="216" spans="1:26" ht="13.5" customHeight="1">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row>
    <row r="217" spans="1:26" ht="13.5" customHeight="1">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row>
    <row r="218" spans="1:26" ht="13.5" customHeight="1">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row>
    <row r="219" spans="1:26" ht="13.5" customHeight="1">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row>
    <row r="220" spans="1:26" ht="13.5" customHeight="1">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row>
    <row r="221" spans="1:26" ht="13.5" customHeight="1">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row>
    <row r="222" spans="1:26" ht="13.5" customHeight="1">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row>
    <row r="223" spans="1:26" ht="13.5" customHeight="1">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row>
    <row r="224" spans="1:26" ht="13.5" customHeight="1">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row>
    <row r="225" spans="1:26" ht="13.5" customHeight="1">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row>
    <row r="226" spans="1:26" ht="13.5" customHeight="1">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row>
    <row r="227" spans="1:26" ht="13.5" customHeight="1">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row>
    <row r="228" spans="1:26" ht="13.5" customHeight="1">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row>
    <row r="229" spans="1:26" ht="13.5" customHeight="1">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row>
    <row r="230" spans="1:26" ht="13.5" customHeight="1">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row>
    <row r="231" spans="1:26" ht="13.5" customHeight="1">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row>
    <row r="232" spans="1:26" ht="13.5" customHeight="1">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row>
    <row r="233" spans="1:26" ht="13.5" customHeight="1">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row>
    <row r="234" spans="1:26" ht="13.5" customHeight="1">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row>
    <row r="235" spans="1:26" ht="13.5" customHeight="1">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row>
    <row r="236" spans="1:26" ht="13.5" customHeight="1">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row>
    <row r="237" spans="1:26" ht="13.5" customHeight="1">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row>
    <row r="238" spans="1:26" ht="13.5" customHeight="1">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row>
    <row r="239" spans="1:26" ht="13.5" customHeight="1">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row>
    <row r="240" spans="1:26" ht="13.5" customHeight="1">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row>
    <row r="241" spans="1:26" ht="13.5" customHeight="1">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row>
    <row r="242" spans="1:26" ht="13.5" customHeight="1">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row>
    <row r="243" spans="1:26" ht="13.5" customHeight="1">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row>
    <row r="244" spans="1:26" ht="13.5" customHeight="1">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row>
    <row r="245" spans="1:26" ht="13.5" customHeight="1">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row>
    <row r="246" spans="1:26" ht="13.5" customHeight="1">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row>
    <row r="247" spans="1:26" ht="13.5" customHeight="1">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row>
    <row r="248" spans="1:26" ht="13.5" customHeight="1">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row>
    <row r="249" spans="1:26" ht="13.5" customHeight="1">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row>
    <row r="250" spans="1:26" ht="13.5" customHeight="1">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row>
    <row r="251" spans="1:26" ht="13.5" customHeight="1">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row>
    <row r="252" spans="1:26" ht="13.5" customHeight="1">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row>
    <row r="253" spans="1:26" ht="13.5" customHeight="1">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row>
    <row r="254" spans="1:26" ht="13.5" customHeight="1">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row>
    <row r="255" spans="1:26" ht="13.5" customHeight="1">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row>
    <row r="256" spans="1:26" ht="13.5" customHeight="1">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row>
    <row r="257" spans="1:26" ht="13.5" customHeight="1">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row>
    <row r="258" spans="1:26" ht="13.5" customHeight="1">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row>
    <row r="259" spans="1:26" ht="13.5" customHeight="1">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row>
    <row r="260" spans="1:26" ht="13.5" customHeight="1">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row>
    <row r="261" spans="1:26" ht="13.5" customHeight="1">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row>
    <row r="262" spans="1:26" ht="13.5" customHeight="1">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row>
    <row r="263" spans="1:26" ht="13.5" customHeight="1">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row>
    <row r="264" spans="1:26" ht="13.5" customHeight="1">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row>
    <row r="265" spans="1:26" ht="13.5" customHeight="1">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row>
    <row r="266" spans="1:26" ht="13.5" customHeight="1">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row>
    <row r="267" spans="1:26" ht="13.5" customHeight="1">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row>
    <row r="268" spans="1:26" ht="13.5" customHeight="1">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row>
    <row r="269" spans="1:26" ht="13.5" customHeight="1">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row>
    <row r="270" spans="1:26" ht="13.5" customHeight="1">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row>
    <row r="271" spans="1:26" ht="13.5" customHeight="1">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row>
    <row r="272" spans="1:26" ht="13.5" customHeight="1">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row>
    <row r="273" spans="1:26" ht="13.5" customHeight="1">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row>
    <row r="274" spans="1:26" ht="13.5" customHeight="1">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row>
    <row r="275" spans="1:26" ht="13.5" customHeight="1">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row>
    <row r="276" spans="1:26" ht="13.5" customHeight="1">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row>
    <row r="277" spans="1:26" ht="13.5" customHeight="1">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row>
    <row r="278" spans="1:26" ht="13.5" customHeight="1">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row>
    <row r="279" spans="1:26" ht="13.5" customHeight="1">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row>
    <row r="280" spans="1:26" ht="13.5" customHeight="1">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row>
    <row r="281" spans="1:26" ht="13.5" customHeight="1">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row>
    <row r="282" spans="1:26" ht="13.5" customHeight="1">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row>
    <row r="283" spans="1:26" ht="13.5" customHeight="1">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row>
    <row r="284" spans="1:26" ht="13.5" customHeight="1">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row>
    <row r="285" spans="1:26" ht="13.5" customHeight="1">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row>
    <row r="286" spans="1:26" ht="13.5" customHeight="1">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row>
    <row r="287" spans="1:26" ht="13.5" customHeight="1">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row>
    <row r="288" spans="1:26" ht="13.5" customHeight="1">
      <c r="A288" s="30"/>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row>
    <row r="289" spans="1:26" ht="13.5" customHeight="1">
      <c r="A289" s="30"/>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row>
    <row r="290" spans="1:26" ht="13.5" customHeight="1">
      <c r="A290" s="30"/>
      <c r="B290" s="30"/>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row>
    <row r="291" spans="1:26" ht="13.5" customHeight="1">
      <c r="A291" s="30"/>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row>
    <row r="292" spans="1:26" ht="13.5" customHeight="1">
      <c r="A292" s="30"/>
      <c r="B292" s="30"/>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row>
    <row r="293" spans="1:26" ht="13.5" customHeight="1">
      <c r="A293" s="30"/>
      <c r="B293" s="30"/>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row>
    <row r="294" spans="1:26" ht="13.5" customHeight="1">
      <c r="A294" s="30"/>
      <c r="B294" s="30"/>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row>
    <row r="295" spans="1:26" ht="13.5" customHeight="1">
      <c r="A295" s="30"/>
      <c r="B295" s="30"/>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row>
    <row r="296" spans="1:26" ht="13.5" customHeight="1">
      <c r="A296" s="30"/>
      <c r="B296" s="30"/>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row>
    <row r="297" spans="1:26" ht="13.5" customHeight="1">
      <c r="A297" s="30"/>
      <c r="B297" s="30"/>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row>
    <row r="298" spans="1:26" ht="13.5" customHeight="1">
      <c r="A298" s="30"/>
      <c r="B298" s="30"/>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row>
    <row r="299" spans="1:26" ht="13.5" customHeight="1">
      <c r="A299" s="30"/>
      <c r="B299" s="30"/>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row>
    <row r="300" spans="1:26" ht="13.5" customHeight="1">
      <c r="A300" s="30"/>
      <c r="B300" s="30"/>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row>
    <row r="301" spans="1:26" ht="13.5" customHeight="1">
      <c r="A301" s="30"/>
      <c r="B301" s="30"/>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row>
    <row r="302" spans="1:26" ht="13.5" customHeight="1">
      <c r="A302" s="30"/>
      <c r="B302" s="30"/>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row>
    <row r="303" spans="1:26" ht="13.5" customHeight="1">
      <c r="A303" s="30"/>
      <c r="B303" s="30"/>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row>
    <row r="304" spans="1:26" ht="13.5" customHeight="1">
      <c r="A304" s="30"/>
      <c r="B304" s="30"/>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row>
    <row r="305" spans="1:26" ht="13.5" customHeight="1">
      <c r="A305" s="30"/>
      <c r="B305" s="30"/>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row>
    <row r="306" spans="1:26" ht="13.5" customHeight="1">
      <c r="A306" s="30"/>
      <c r="B306" s="30"/>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row>
    <row r="307" spans="1:26" ht="13.5" customHeight="1">
      <c r="A307" s="30"/>
      <c r="B307" s="30"/>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row>
    <row r="308" spans="1:26" ht="13.5" customHeight="1">
      <c r="A308" s="30"/>
      <c r="B308" s="30"/>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row>
    <row r="309" spans="1:26" ht="13.5" customHeight="1">
      <c r="A309" s="30"/>
      <c r="B309" s="30"/>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row>
    <row r="310" spans="1:26" ht="13.5" customHeight="1">
      <c r="A310" s="30"/>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row>
    <row r="311" spans="1:26" ht="13.5" customHeight="1">
      <c r="A311" s="30"/>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row>
    <row r="312" spans="1:26" ht="13.5" customHeight="1">
      <c r="A312" s="30"/>
      <c r="B312" s="30"/>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row>
    <row r="313" spans="1:26" ht="13.5" customHeight="1">
      <c r="A313" s="30"/>
      <c r="B313" s="30"/>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row>
    <row r="314" spans="1:26" ht="13.5" customHeight="1">
      <c r="A314" s="30"/>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row>
    <row r="315" spans="1:26" ht="13.5" customHeight="1">
      <c r="A315" s="30"/>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row>
    <row r="316" spans="1:26" ht="13.5" customHeight="1">
      <c r="A316" s="30"/>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row>
    <row r="317" spans="1:26" ht="13.5" customHeight="1">
      <c r="A317" s="30"/>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row>
    <row r="318" spans="1:26" ht="13.5" customHeight="1">
      <c r="A318" s="30"/>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row>
    <row r="319" spans="1:26" ht="13.5" customHeight="1">
      <c r="A319" s="30"/>
      <c r="B319" s="30"/>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row>
    <row r="320" spans="1:26" ht="13.5" customHeight="1">
      <c r="A320" s="30"/>
      <c r="B320" s="30"/>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row>
    <row r="321" spans="1:26" ht="13.5" customHeight="1">
      <c r="A321" s="30"/>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row>
    <row r="322" spans="1:26" ht="13.5" customHeight="1">
      <c r="A322" s="30"/>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row>
    <row r="323" spans="1:26" ht="13.5" customHeight="1">
      <c r="A323" s="30"/>
      <c r="B323" s="30"/>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row>
    <row r="324" spans="1:26" ht="13.5" customHeight="1">
      <c r="A324" s="30"/>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row>
    <row r="325" spans="1:26" ht="13.5" customHeight="1">
      <c r="A325" s="30"/>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row>
    <row r="326" spans="1:26" ht="13.5" customHeight="1">
      <c r="A326" s="30"/>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row>
    <row r="327" spans="1:26" ht="13.5" customHeight="1">
      <c r="A327" s="30"/>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row>
    <row r="328" spans="1:26" ht="13.5" customHeight="1">
      <c r="A328" s="30"/>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row>
    <row r="329" spans="1:26" ht="13.5" customHeight="1">
      <c r="A329" s="30"/>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row>
    <row r="330" spans="1:26" ht="13.5" customHeight="1">
      <c r="A330" s="30"/>
      <c r="B330" s="30"/>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row>
    <row r="331" spans="1:26" ht="13.5" customHeight="1">
      <c r="A331" s="30"/>
      <c r="B331" s="30"/>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row>
    <row r="332" spans="1:26" ht="13.5" customHeight="1">
      <c r="A332" s="30"/>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row>
    <row r="333" spans="1:26" ht="13.5" customHeight="1">
      <c r="A333" s="30"/>
      <c r="B333" s="30"/>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row>
    <row r="334" spans="1:26" ht="13.5" customHeight="1">
      <c r="A334" s="30"/>
      <c r="B334" s="30"/>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row>
    <row r="335" spans="1:26" ht="13.5" customHeight="1">
      <c r="A335" s="30"/>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row>
    <row r="336" spans="1:26" ht="13.5" customHeight="1">
      <c r="A336" s="30"/>
      <c r="B336" s="30"/>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row>
    <row r="337" spans="1:26" ht="13.5" customHeight="1">
      <c r="A337" s="30"/>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row>
    <row r="338" spans="1:26" ht="13.5" customHeight="1">
      <c r="A338" s="30"/>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row>
    <row r="339" spans="1:26" ht="13.5" customHeight="1">
      <c r="A339" s="30"/>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row>
    <row r="340" spans="1:26" ht="13.5" customHeight="1">
      <c r="A340" s="30"/>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row>
    <row r="341" spans="1:26" ht="13.5" customHeight="1">
      <c r="A341" s="30"/>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row>
    <row r="342" spans="1:26" ht="13.5" customHeight="1">
      <c r="A342" s="30"/>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row>
    <row r="343" spans="1:26" ht="13.5" customHeight="1">
      <c r="A343" s="30"/>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row>
    <row r="344" spans="1:26" ht="13.5" customHeight="1">
      <c r="A344" s="30"/>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row>
    <row r="345" spans="1:26" ht="13.5" customHeight="1">
      <c r="A345" s="30"/>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row>
    <row r="346" spans="1:26" ht="13.5" customHeight="1">
      <c r="A346" s="30"/>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row>
    <row r="347" spans="1:26" ht="13.5" customHeight="1">
      <c r="A347" s="30"/>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row>
    <row r="348" spans="1:26" ht="13.5" customHeight="1">
      <c r="A348" s="30"/>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row>
    <row r="349" spans="1:26" ht="13.5" customHeight="1">
      <c r="A349" s="30"/>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row>
    <row r="350" spans="1:26" ht="13.5" customHeight="1">
      <c r="A350" s="30"/>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row>
    <row r="351" spans="1:26" ht="13.5" customHeight="1">
      <c r="A351" s="30"/>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row>
    <row r="352" spans="1:26" ht="13.5" customHeight="1">
      <c r="A352" s="30"/>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row>
    <row r="353" spans="1:26" ht="13.5" customHeight="1">
      <c r="A353" s="30"/>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row>
    <row r="354" spans="1:26" ht="13.5" customHeight="1">
      <c r="A354" s="30"/>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row>
    <row r="355" spans="1:26" ht="13.5" customHeight="1">
      <c r="A355" s="30"/>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row>
    <row r="356" spans="1:26" ht="13.5" customHeight="1">
      <c r="A356" s="30"/>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row>
    <row r="357" spans="1:26" ht="13.5" customHeight="1">
      <c r="A357" s="30"/>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row>
    <row r="358" spans="1:26" ht="13.5" customHeight="1">
      <c r="A358" s="30"/>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row>
    <row r="359" spans="1:26" ht="13.5" customHeight="1">
      <c r="A359" s="30"/>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row>
    <row r="360" spans="1:26" ht="13.5" customHeight="1">
      <c r="A360" s="30"/>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row>
    <row r="361" spans="1:26" ht="13.5" customHeight="1">
      <c r="A361" s="30"/>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row>
    <row r="362" spans="1:26" ht="13.5" customHeight="1">
      <c r="A362" s="30"/>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row>
    <row r="363" spans="1:26" ht="13.5" customHeight="1">
      <c r="A363" s="30"/>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row>
    <row r="364" spans="1:26" ht="13.5" customHeight="1">
      <c r="A364" s="30"/>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row>
    <row r="365" spans="1:26" ht="13.5" customHeight="1">
      <c r="A365" s="30"/>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row>
    <row r="366" spans="1:26" ht="13.5" customHeight="1">
      <c r="A366" s="30"/>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row>
    <row r="367" spans="1:26" ht="13.5" customHeight="1">
      <c r="A367" s="30"/>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row>
    <row r="368" spans="1:26" ht="13.5" customHeight="1">
      <c r="A368" s="30"/>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row>
    <row r="369" spans="1:26" ht="13.5" customHeight="1">
      <c r="A369" s="30"/>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row>
    <row r="370" spans="1:26" ht="13.5" customHeight="1">
      <c r="A370" s="30"/>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row>
    <row r="371" spans="1:26" ht="13.5" customHeight="1">
      <c r="A371" s="30"/>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row>
    <row r="372" spans="1:26" ht="13.5" customHeight="1">
      <c r="A372" s="30"/>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row>
    <row r="373" spans="1:26" ht="13.5" customHeight="1">
      <c r="A373" s="30"/>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row>
    <row r="374" spans="1:26" ht="13.5" customHeight="1">
      <c r="A374" s="30"/>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row>
    <row r="375" spans="1:26" ht="13.5" customHeight="1">
      <c r="A375" s="30"/>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row>
    <row r="376" spans="1:26" ht="13.5" customHeight="1">
      <c r="A376" s="30"/>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row>
    <row r="377" spans="1:26" ht="13.5" customHeight="1">
      <c r="A377" s="30"/>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row>
    <row r="378" spans="1:26" ht="13.5" customHeight="1">
      <c r="A378" s="30"/>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row>
    <row r="379" spans="1:26" ht="13.5" customHeight="1">
      <c r="A379" s="30"/>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row>
    <row r="380" spans="1:26" ht="13.5" customHeight="1">
      <c r="A380" s="30"/>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row>
    <row r="381" spans="1:26" ht="13.5" customHeight="1">
      <c r="A381" s="30"/>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row>
    <row r="382" spans="1:26" ht="13.5" customHeight="1">
      <c r="A382" s="30"/>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row>
    <row r="383" spans="1:26" ht="13.5" customHeight="1">
      <c r="A383" s="30"/>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row>
    <row r="384" spans="1:26" ht="13.5" customHeight="1">
      <c r="A384" s="30"/>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row>
    <row r="385" spans="1:26" ht="13.5" customHeight="1">
      <c r="A385" s="30"/>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row>
    <row r="386" spans="1:26" ht="13.5" customHeight="1">
      <c r="A386" s="30"/>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row>
    <row r="387" spans="1:26" ht="13.5" customHeight="1">
      <c r="A387" s="30"/>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row>
    <row r="388" spans="1:26" ht="13.5" customHeight="1">
      <c r="A388" s="30"/>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row>
    <row r="389" spans="1:26" ht="13.5" customHeight="1">
      <c r="A389" s="30"/>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row>
    <row r="390" spans="1:26" ht="13.5" customHeight="1">
      <c r="A390" s="30"/>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row>
    <row r="391" spans="1:26" ht="13.5" customHeight="1">
      <c r="A391" s="30"/>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row>
    <row r="392" spans="1:26" ht="13.5" customHeight="1">
      <c r="A392" s="30"/>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row>
    <row r="393" spans="1:26" ht="13.5" customHeight="1">
      <c r="A393" s="30"/>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row>
    <row r="394" spans="1:26" ht="13.5" customHeight="1">
      <c r="A394" s="30"/>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row>
    <row r="395" spans="1:26" ht="13.5" customHeight="1">
      <c r="A395" s="30"/>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row>
    <row r="396" spans="1:26" ht="13.5" customHeight="1">
      <c r="A396" s="30"/>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row>
    <row r="397" spans="1:26" ht="13.5" customHeight="1">
      <c r="A397" s="30"/>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row>
    <row r="398" spans="1:26" ht="13.5" customHeight="1">
      <c r="A398" s="30"/>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row>
    <row r="399" spans="1:26" ht="13.5" customHeight="1">
      <c r="A399" s="30"/>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row>
    <row r="400" spans="1:26" ht="13.5" customHeight="1">
      <c r="A400" s="30"/>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row>
    <row r="401" spans="1:26" ht="13.5" customHeight="1">
      <c r="A401" s="30"/>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row>
    <row r="402" spans="1:26" ht="13.5" customHeight="1">
      <c r="A402" s="30"/>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row>
    <row r="403" spans="1:26" ht="13.5" customHeight="1">
      <c r="A403" s="30"/>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row>
    <row r="404" spans="1:26" ht="13.5" customHeight="1">
      <c r="A404" s="30"/>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row>
    <row r="405" spans="1:26" ht="13.5" customHeight="1">
      <c r="A405" s="30"/>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row>
    <row r="406" spans="1:26" ht="13.5" customHeight="1">
      <c r="A406" s="30"/>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row>
    <row r="407" spans="1:26" ht="13.5" customHeight="1">
      <c r="A407" s="30"/>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row>
    <row r="408" spans="1:26" ht="13.5" customHeight="1">
      <c r="A408" s="30"/>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row>
    <row r="409" spans="1:26" ht="13.5" customHeight="1">
      <c r="A409" s="30"/>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row>
    <row r="410" spans="1:26" ht="13.5" customHeight="1">
      <c r="A410" s="30"/>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row>
    <row r="411" spans="1:26" ht="13.5" customHeight="1">
      <c r="A411" s="30"/>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row>
    <row r="412" spans="1:26" ht="13.5" customHeight="1">
      <c r="A412" s="30"/>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row>
    <row r="413" spans="1:26" ht="13.5" customHeight="1">
      <c r="A413" s="30"/>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row>
    <row r="414" spans="1:26" ht="13.5" customHeight="1">
      <c r="A414" s="30"/>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row>
    <row r="415" spans="1:26" ht="13.5" customHeight="1">
      <c r="A415" s="30"/>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row>
    <row r="416" spans="1:26" ht="13.5" customHeight="1">
      <c r="A416" s="30"/>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row>
    <row r="417" spans="1:26" ht="13.5" customHeight="1">
      <c r="A417" s="30"/>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row>
    <row r="418" spans="1:26" ht="13.5" customHeight="1">
      <c r="A418" s="30"/>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row>
    <row r="419" spans="1:26" ht="13.5" customHeight="1">
      <c r="A419" s="30"/>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row>
    <row r="420" spans="1:26" ht="13.5" customHeight="1">
      <c r="A420" s="30"/>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row>
    <row r="421" spans="1:26" ht="13.5" customHeight="1">
      <c r="A421" s="30"/>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row>
    <row r="422" spans="1:26" ht="13.5" customHeight="1">
      <c r="A422" s="30"/>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row>
    <row r="423" spans="1:26" ht="13.5" customHeight="1">
      <c r="A423" s="30"/>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row>
    <row r="424" spans="1:26" ht="13.5" customHeight="1">
      <c r="A424" s="30"/>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row>
    <row r="425" spans="1:26" ht="13.5" customHeight="1">
      <c r="A425" s="30"/>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row>
    <row r="426" spans="1:26" ht="13.5" customHeight="1">
      <c r="A426" s="30"/>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row>
    <row r="427" spans="1:26" ht="13.5" customHeight="1">
      <c r="A427" s="30"/>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row>
    <row r="428" spans="1:26" ht="13.5" customHeight="1">
      <c r="A428" s="30"/>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row>
    <row r="429" spans="1:26" ht="13.5" customHeight="1">
      <c r="A429" s="30"/>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row>
    <row r="430" spans="1:26" ht="13.5" customHeight="1">
      <c r="A430" s="30"/>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row>
    <row r="431" spans="1:26" ht="13.5" customHeight="1">
      <c r="A431" s="30"/>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row>
    <row r="432" spans="1:26" ht="13.5" customHeight="1">
      <c r="A432" s="30"/>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row>
    <row r="433" spans="1:26" ht="13.5" customHeight="1">
      <c r="A433" s="30"/>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row>
    <row r="434" spans="1:26" ht="13.5" customHeight="1">
      <c r="A434" s="30"/>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row>
    <row r="435" spans="1:26" ht="13.5" customHeight="1">
      <c r="A435" s="30"/>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row>
    <row r="436" spans="1:26" ht="13.5" customHeight="1">
      <c r="A436" s="30"/>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row>
    <row r="437" spans="1:26" ht="13.5" customHeight="1">
      <c r="A437" s="30"/>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row>
    <row r="438" spans="1:26" ht="13.5" customHeight="1">
      <c r="A438" s="30"/>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row>
    <row r="439" spans="1:26" ht="13.5" customHeight="1">
      <c r="A439" s="30"/>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row>
    <row r="440" spans="1:26" ht="13.5" customHeight="1">
      <c r="A440" s="30"/>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row>
    <row r="441" spans="1:26" ht="13.5" customHeight="1">
      <c r="A441" s="30"/>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row>
    <row r="442" spans="1:26" ht="13.5" customHeight="1">
      <c r="A442" s="30"/>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row>
    <row r="443" spans="1:26" ht="13.5" customHeight="1">
      <c r="A443" s="30"/>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row>
    <row r="444" spans="1:26" ht="13.5" customHeight="1">
      <c r="A444" s="30"/>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row>
    <row r="445" spans="1:26" ht="13.5" customHeight="1">
      <c r="A445" s="30"/>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row>
    <row r="446" spans="1:26" ht="13.5" customHeight="1">
      <c r="A446" s="30"/>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row>
    <row r="447" spans="1:26" ht="13.5" customHeight="1">
      <c r="A447" s="30"/>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row>
    <row r="448" spans="1:26" ht="13.5" customHeight="1">
      <c r="A448" s="30"/>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row>
    <row r="449" spans="1:26" ht="13.5" customHeight="1">
      <c r="A449" s="30"/>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row>
    <row r="450" spans="1:26" ht="13.5" customHeight="1">
      <c r="A450" s="30"/>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row>
    <row r="451" spans="1:26" ht="13.5" customHeight="1">
      <c r="A451" s="30"/>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row>
    <row r="452" spans="1:26" ht="13.5" customHeight="1">
      <c r="A452" s="30"/>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row>
    <row r="453" spans="1:26" ht="13.5" customHeight="1">
      <c r="A453" s="30"/>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row>
    <row r="454" spans="1:26" ht="13.5" customHeight="1">
      <c r="A454" s="30"/>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row>
    <row r="455" spans="1:26" ht="13.5" customHeight="1">
      <c r="A455" s="30"/>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row>
    <row r="456" spans="1:26" ht="13.5" customHeight="1">
      <c r="A456" s="30"/>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row>
    <row r="457" spans="1:26" ht="13.5" customHeight="1">
      <c r="A457" s="30"/>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row>
    <row r="458" spans="1:26" ht="13.5" customHeight="1">
      <c r="A458" s="30"/>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row>
    <row r="459" spans="1:26" ht="13.5" customHeight="1">
      <c r="A459" s="30"/>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row>
    <row r="460" spans="1:26" ht="13.5" customHeight="1">
      <c r="A460" s="30"/>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row>
    <row r="461" spans="1:26" ht="13.5" customHeight="1">
      <c r="A461" s="30"/>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row>
    <row r="462" spans="1:26" ht="13.5" customHeight="1">
      <c r="A462" s="30"/>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row>
    <row r="463" spans="1:26" ht="13.5" customHeight="1">
      <c r="A463" s="30"/>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row>
    <row r="464" spans="1:26" ht="13.5" customHeight="1">
      <c r="A464" s="30"/>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row>
    <row r="465" spans="1:26" ht="13.5" customHeight="1">
      <c r="A465" s="30"/>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row>
    <row r="466" spans="1:26" ht="13.5" customHeight="1">
      <c r="A466" s="30"/>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row>
    <row r="467" spans="1:26" ht="13.5" customHeight="1">
      <c r="A467" s="30"/>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row>
    <row r="468" spans="1:26" ht="13.5" customHeight="1">
      <c r="A468" s="30"/>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row>
    <row r="469" spans="1:26" ht="13.5" customHeight="1">
      <c r="A469" s="30"/>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row>
    <row r="470" spans="1:26" ht="13.5" customHeight="1">
      <c r="A470" s="30"/>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row>
    <row r="471" spans="1:26" ht="13.5" customHeight="1">
      <c r="A471" s="30"/>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row>
    <row r="472" spans="1:26" ht="13.5" customHeight="1">
      <c r="A472" s="30"/>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row>
    <row r="473" spans="1:26" ht="13.5" customHeight="1">
      <c r="A473" s="30"/>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row>
    <row r="474" spans="1:26" ht="13.5" customHeight="1">
      <c r="A474" s="30"/>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row>
    <row r="475" spans="1:26" ht="13.5" customHeight="1">
      <c r="A475" s="30"/>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row>
    <row r="476" spans="1:26" ht="13.5" customHeight="1">
      <c r="A476" s="30"/>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row>
    <row r="477" spans="1:26" ht="13.5" customHeight="1">
      <c r="A477" s="30"/>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row>
    <row r="478" spans="1:26" ht="13.5" customHeight="1">
      <c r="A478" s="30"/>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row>
    <row r="479" spans="1:26" ht="13.5" customHeight="1">
      <c r="A479" s="30"/>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row>
    <row r="480" spans="1:26" ht="13.5" customHeight="1">
      <c r="A480" s="30"/>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row>
    <row r="481" spans="1:26" ht="13.5" customHeight="1">
      <c r="A481" s="30"/>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row>
    <row r="482" spans="1:26" ht="13.5" customHeight="1">
      <c r="A482" s="30"/>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row>
    <row r="483" spans="1:26" ht="13.5" customHeight="1">
      <c r="A483" s="30"/>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row>
    <row r="484" spans="1:26" ht="13.5" customHeight="1">
      <c r="A484" s="30"/>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row>
    <row r="485" spans="1:26" ht="13.5" customHeight="1">
      <c r="A485" s="30"/>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row>
    <row r="486" spans="1:26" ht="13.5" customHeight="1">
      <c r="A486" s="30"/>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row>
    <row r="487" spans="1:26" ht="13.5" customHeight="1">
      <c r="A487" s="30"/>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row>
    <row r="488" spans="1:26" ht="13.5" customHeight="1">
      <c r="A488" s="30"/>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row>
    <row r="489" spans="1:26" ht="13.5" customHeight="1">
      <c r="A489" s="30"/>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row>
    <row r="490" spans="1:26" ht="13.5" customHeight="1">
      <c r="A490" s="30"/>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row>
    <row r="491" spans="1:26" ht="13.5" customHeight="1">
      <c r="A491" s="30"/>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row>
    <row r="492" spans="1:26" ht="13.5" customHeight="1">
      <c r="A492" s="30"/>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row>
    <row r="493" spans="1:26" ht="13.5" customHeight="1">
      <c r="A493" s="30"/>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row>
    <row r="494" spans="1:26" ht="13.5" customHeight="1">
      <c r="A494" s="30"/>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row>
    <row r="495" spans="1:26" ht="13.5" customHeight="1">
      <c r="A495" s="30"/>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row>
    <row r="496" spans="1:26" ht="13.5" customHeight="1">
      <c r="A496" s="30"/>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row>
    <row r="497" spans="1:26" ht="13.5" customHeight="1">
      <c r="A497" s="30"/>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row>
    <row r="498" spans="1:26" ht="13.5" customHeight="1">
      <c r="A498" s="30"/>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row>
    <row r="499" spans="1:26" ht="13.5" customHeight="1">
      <c r="A499" s="30"/>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row>
    <row r="500" spans="1:26" ht="13.5" customHeight="1">
      <c r="A500" s="30"/>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row>
    <row r="501" spans="1:26" ht="13.5" customHeight="1">
      <c r="A501" s="30"/>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row>
    <row r="502" spans="1:26" ht="13.5" customHeight="1">
      <c r="A502" s="30"/>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row>
    <row r="503" spans="1:26" ht="13.5" customHeight="1">
      <c r="A503" s="30"/>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row>
    <row r="504" spans="1:26" ht="13.5" customHeight="1">
      <c r="A504" s="30"/>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row>
    <row r="505" spans="1:26" ht="13.5" customHeight="1">
      <c r="A505" s="30"/>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row>
    <row r="506" spans="1:26" ht="13.5" customHeight="1">
      <c r="A506" s="30"/>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row>
    <row r="507" spans="1:26" ht="13.5" customHeight="1">
      <c r="A507" s="30"/>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row>
    <row r="508" spans="1:26" ht="13.5" customHeight="1">
      <c r="A508" s="30"/>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row>
    <row r="509" spans="1:26" ht="13.5" customHeight="1">
      <c r="A509" s="30"/>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row>
    <row r="510" spans="1:26" ht="13.5" customHeight="1">
      <c r="A510" s="30"/>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row>
    <row r="511" spans="1:26" ht="13.5" customHeight="1">
      <c r="A511" s="30"/>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row>
    <row r="512" spans="1:26" ht="13.5" customHeight="1">
      <c r="A512" s="30"/>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row>
    <row r="513" spans="1:26" ht="13.5" customHeight="1">
      <c r="A513" s="30"/>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row>
    <row r="514" spans="1:26" ht="13.5" customHeight="1">
      <c r="A514" s="30"/>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row>
    <row r="515" spans="1:26" ht="13.5" customHeight="1">
      <c r="A515" s="30"/>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row>
    <row r="516" spans="1:26" ht="13.5" customHeight="1">
      <c r="A516" s="30"/>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row>
    <row r="517" spans="1:26" ht="13.5" customHeight="1">
      <c r="A517" s="30"/>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row>
    <row r="518" spans="1:26" ht="13.5" customHeight="1">
      <c r="A518" s="30"/>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row>
    <row r="519" spans="1:26" ht="13.5" customHeight="1">
      <c r="A519" s="30"/>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row>
    <row r="520" spans="1:26" ht="13.5" customHeight="1">
      <c r="A520" s="30"/>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row>
    <row r="521" spans="1:26" ht="13.5" customHeight="1">
      <c r="A521" s="30"/>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row>
    <row r="522" spans="1:26" ht="13.5" customHeight="1">
      <c r="A522" s="30"/>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row>
    <row r="523" spans="1:26" ht="13.5" customHeight="1">
      <c r="A523" s="30"/>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row>
    <row r="524" spans="1:26" ht="13.5" customHeight="1">
      <c r="A524" s="30"/>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row>
    <row r="525" spans="1:26" ht="13.5" customHeight="1">
      <c r="A525" s="30"/>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row>
    <row r="526" spans="1:26" ht="13.5" customHeight="1">
      <c r="A526" s="30"/>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row>
    <row r="527" spans="1:26" ht="13.5" customHeight="1">
      <c r="A527" s="30"/>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row>
    <row r="528" spans="1:26" ht="13.5" customHeight="1">
      <c r="A528" s="30"/>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row>
    <row r="529" spans="1:26" ht="13.5" customHeight="1">
      <c r="A529" s="30"/>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row>
    <row r="530" spans="1:26" ht="13.5" customHeight="1">
      <c r="A530" s="30"/>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row>
    <row r="531" spans="1:26" ht="13.5" customHeight="1">
      <c r="A531" s="30"/>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row>
    <row r="532" spans="1:26" ht="13.5" customHeight="1">
      <c r="A532" s="30"/>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row>
    <row r="533" spans="1:26" ht="13.5" customHeight="1">
      <c r="A533" s="30"/>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row>
    <row r="534" spans="1:26" ht="13.5" customHeight="1">
      <c r="A534" s="30"/>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row>
    <row r="535" spans="1:26" ht="13.5" customHeight="1">
      <c r="A535" s="30"/>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row>
    <row r="536" spans="1:26" ht="13.5" customHeight="1">
      <c r="A536" s="30"/>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row>
    <row r="537" spans="1:26" ht="13.5" customHeight="1">
      <c r="A537" s="30"/>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row>
    <row r="538" spans="1:26" ht="13.5" customHeight="1">
      <c r="A538" s="30"/>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row>
    <row r="539" spans="1:26" ht="13.5" customHeight="1">
      <c r="A539" s="30"/>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row>
    <row r="540" spans="1:26" ht="13.5" customHeight="1">
      <c r="A540" s="30"/>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row>
    <row r="541" spans="1:26" ht="13.5" customHeight="1">
      <c r="A541" s="30"/>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row>
    <row r="542" spans="1:26" ht="13.5" customHeight="1">
      <c r="A542" s="30"/>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row>
    <row r="543" spans="1:26" ht="13.5" customHeight="1">
      <c r="A543" s="30"/>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row>
    <row r="544" spans="1:26" ht="13.5" customHeight="1">
      <c r="A544" s="30"/>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row>
    <row r="545" spans="1:26" ht="13.5" customHeight="1">
      <c r="A545" s="30"/>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row>
    <row r="546" spans="1:26" ht="13.5" customHeight="1">
      <c r="A546" s="30"/>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row>
    <row r="547" spans="1:26" ht="13.5" customHeight="1">
      <c r="A547" s="30"/>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row>
    <row r="548" spans="1:26" ht="13.5" customHeight="1">
      <c r="A548" s="30"/>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row>
    <row r="549" spans="1:26" ht="13.5" customHeight="1">
      <c r="A549" s="30"/>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row>
    <row r="550" spans="1:26" ht="13.5" customHeight="1">
      <c r="A550" s="30"/>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row>
    <row r="551" spans="1:26" ht="13.5" customHeight="1">
      <c r="A551" s="30"/>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row>
    <row r="552" spans="1:26" ht="13.5" customHeight="1">
      <c r="A552" s="30"/>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row>
    <row r="553" spans="1:26" ht="13.5" customHeight="1">
      <c r="A553" s="30"/>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row>
    <row r="554" spans="1:26" ht="13.5" customHeight="1">
      <c r="A554" s="30"/>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row>
    <row r="555" spans="1:26" ht="13.5" customHeight="1">
      <c r="A555" s="30"/>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row>
    <row r="556" spans="1:26" ht="13.5" customHeight="1">
      <c r="A556" s="30"/>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row>
    <row r="557" spans="1:26" ht="13.5" customHeight="1">
      <c r="A557" s="30"/>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row>
    <row r="558" spans="1:26" ht="13.5" customHeight="1">
      <c r="A558" s="30"/>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row>
    <row r="559" spans="1:26" ht="13.5" customHeight="1">
      <c r="A559" s="30"/>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row>
    <row r="560" spans="1:26" ht="13.5" customHeight="1">
      <c r="A560" s="30"/>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row>
    <row r="561" spans="1:26" ht="13.5" customHeight="1">
      <c r="A561" s="30"/>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row>
    <row r="562" spans="1:26" ht="13.5" customHeight="1">
      <c r="A562" s="30"/>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row>
    <row r="563" spans="1:26" ht="13.5" customHeight="1">
      <c r="A563" s="30"/>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row>
    <row r="564" spans="1:26" ht="13.5" customHeight="1">
      <c r="A564" s="30"/>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row>
    <row r="565" spans="1:26" ht="13.5" customHeight="1">
      <c r="A565" s="30"/>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row>
    <row r="566" spans="1:26" ht="13.5" customHeight="1">
      <c r="A566" s="30"/>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row>
    <row r="567" spans="1:26" ht="13.5" customHeight="1">
      <c r="A567" s="30"/>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row>
    <row r="568" spans="1:26" ht="13.5" customHeight="1">
      <c r="A568" s="30"/>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row>
    <row r="569" spans="1:26" ht="13.5" customHeight="1">
      <c r="A569" s="30"/>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row>
    <row r="570" spans="1:26" ht="13.5" customHeight="1">
      <c r="A570" s="30"/>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row>
    <row r="571" spans="1:26" ht="13.5" customHeight="1">
      <c r="A571" s="30"/>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row>
    <row r="572" spans="1:26" ht="13.5" customHeight="1">
      <c r="A572" s="30"/>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row>
    <row r="573" spans="1:26" ht="13.5" customHeight="1">
      <c r="A573" s="30"/>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row>
    <row r="574" spans="1:26" ht="13.5" customHeight="1">
      <c r="A574" s="30"/>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row>
    <row r="575" spans="1:26" ht="13.5" customHeight="1">
      <c r="A575" s="30"/>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row>
    <row r="576" spans="1:26" ht="13.5" customHeight="1">
      <c r="A576" s="30"/>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row>
    <row r="577" spans="1:26" ht="13.5" customHeight="1">
      <c r="A577" s="30"/>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row>
    <row r="578" spans="1:26" ht="13.5" customHeight="1">
      <c r="A578" s="30"/>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row>
    <row r="579" spans="1:26" ht="13.5" customHeight="1">
      <c r="A579" s="30"/>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row>
    <row r="580" spans="1:26" ht="13.5" customHeight="1">
      <c r="A580" s="30"/>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row>
    <row r="581" spans="1:26" ht="13.5" customHeight="1">
      <c r="A581" s="30"/>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row>
    <row r="582" spans="1:26" ht="13.5" customHeight="1">
      <c r="A582" s="30"/>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row>
    <row r="583" spans="1:26" ht="13.5" customHeight="1">
      <c r="A583" s="30"/>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row>
    <row r="584" spans="1:26" ht="13.5" customHeight="1">
      <c r="A584" s="30"/>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row>
    <row r="585" spans="1:26" ht="13.5" customHeight="1">
      <c r="A585" s="30"/>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row>
    <row r="586" spans="1:26" ht="13.5" customHeight="1">
      <c r="A586" s="30"/>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row>
    <row r="587" spans="1:26" ht="13.5" customHeight="1">
      <c r="A587" s="30"/>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row>
    <row r="588" spans="1:26" ht="13.5" customHeight="1">
      <c r="A588" s="30"/>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row>
    <row r="589" spans="1:26" ht="13.5" customHeight="1">
      <c r="A589" s="30"/>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row>
    <row r="590" spans="1:26" ht="13.5" customHeight="1">
      <c r="A590" s="30"/>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row>
    <row r="591" spans="1:26" ht="13.5" customHeight="1">
      <c r="A591" s="30"/>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row>
    <row r="592" spans="1:26" ht="13.5" customHeight="1">
      <c r="A592" s="30"/>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row>
    <row r="593" spans="1:26" ht="13.5" customHeight="1">
      <c r="A593" s="30"/>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row>
    <row r="594" spans="1:26" ht="13.5" customHeight="1">
      <c r="A594" s="30"/>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row>
    <row r="595" spans="1:26" ht="13.5" customHeight="1">
      <c r="A595" s="30"/>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row>
    <row r="596" spans="1:26" ht="13.5" customHeight="1">
      <c r="A596" s="30"/>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row>
    <row r="597" spans="1:26" ht="13.5" customHeight="1">
      <c r="A597" s="30"/>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row>
    <row r="598" spans="1:26" ht="13.5" customHeight="1">
      <c r="A598" s="30"/>
      <c r="B598" s="30"/>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row>
    <row r="599" spans="1:26" ht="13.5" customHeight="1">
      <c r="A599" s="30"/>
      <c r="B599" s="30"/>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row>
    <row r="600" spans="1:26" ht="13.5" customHeight="1">
      <c r="A600" s="30"/>
      <c r="B600" s="30"/>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row>
    <row r="601" spans="1:26" ht="13.5" customHeight="1">
      <c r="A601" s="30"/>
      <c r="B601" s="30"/>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row>
    <row r="602" spans="1:26" ht="13.5" customHeight="1">
      <c r="A602" s="30"/>
      <c r="B602" s="30"/>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row>
    <row r="603" spans="1:26" ht="13.5" customHeight="1">
      <c r="A603" s="30"/>
      <c r="B603" s="30"/>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row>
    <row r="604" spans="1:26" ht="13.5" customHeight="1">
      <c r="A604" s="30"/>
      <c r="B604" s="30"/>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row>
    <row r="605" spans="1:26" ht="13.5" customHeight="1">
      <c r="A605" s="30"/>
      <c r="B605" s="30"/>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row>
    <row r="606" spans="1:26" ht="13.5" customHeight="1">
      <c r="A606" s="30"/>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row>
    <row r="607" spans="1:26" ht="13.5" customHeight="1">
      <c r="A607" s="30"/>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row>
    <row r="608" spans="1:26" ht="13.5" customHeight="1">
      <c r="A608" s="30"/>
      <c r="B608" s="30"/>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row>
    <row r="609" spans="1:26" ht="13.5" customHeight="1">
      <c r="A609" s="30"/>
      <c r="B609" s="30"/>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row>
    <row r="610" spans="1:26" ht="13.5" customHeight="1">
      <c r="A610" s="30"/>
      <c r="B610" s="30"/>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row>
    <row r="611" spans="1:26" ht="13.5" customHeight="1">
      <c r="A611" s="30"/>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row>
    <row r="612" spans="1:26" ht="13.5" customHeight="1">
      <c r="A612" s="30"/>
      <c r="B612" s="30"/>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row>
    <row r="613" spans="1:26" ht="13.5" customHeight="1">
      <c r="A613" s="30"/>
      <c r="B613" s="30"/>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row>
    <row r="614" spans="1:26" ht="13.5" customHeight="1">
      <c r="A614" s="30"/>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row>
    <row r="615" spans="1:26" ht="13.5" customHeight="1">
      <c r="A615" s="30"/>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row>
    <row r="616" spans="1:26" ht="13.5" customHeight="1">
      <c r="A616" s="30"/>
      <c r="B616" s="30"/>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row>
    <row r="617" spans="1:26" ht="13.5" customHeight="1">
      <c r="A617" s="30"/>
      <c r="B617" s="30"/>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row>
    <row r="618" spans="1:26" ht="13.5" customHeight="1">
      <c r="A618" s="30"/>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row>
    <row r="619" spans="1:26" ht="13.5" customHeight="1">
      <c r="A619" s="30"/>
      <c r="B619" s="30"/>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row>
    <row r="620" spans="1:26" ht="13.5" customHeight="1">
      <c r="A620" s="30"/>
      <c r="B620" s="30"/>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row>
    <row r="621" spans="1:26" ht="13.5" customHeight="1">
      <c r="A621" s="30"/>
      <c r="B621" s="30"/>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row>
    <row r="622" spans="1:26" ht="13.5" customHeight="1">
      <c r="A622" s="30"/>
      <c r="B622" s="30"/>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row>
    <row r="623" spans="1:26" ht="13.5" customHeight="1">
      <c r="A623" s="30"/>
      <c r="B623" s="30"/>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row>
    <row r="624" spans="1:26" ht="13.5" customHeight="1">
      <c r="A624" s="30"/>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row>
    <row r="625" spans="1:26" ht="13.5" customHeight="1">
      <c r="A625" s="30"/>
      <c r="B625" s="30"/>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row>
    <row r="626" spans="1:26" ht="13.5" customHeight="1">
      <c r="A626" s="30"/>
      <c r="B626" s="30"/>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row>
    <row r="627" spans="1:26" ht="13.5" customHeight="1">
      <c r="A627" s="30"/>
      <c r="B627" s="30"/>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row>
    <row r="628" spans="1:26" ht="13.5" customHeight="1">
      <c r="A628" s="30"/>
      <c r="B628" s="30"/>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row>
    <row r="629" spans="1:26" ht="13.5" customHeight="1">
      <c r="A629" s="30"/>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row>
    <row r="630" spans="1:26" ht="13.5" customHeight="1">
      <c r="A630" s="30"/>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row>
    <row r="631" spans="1:26" ht="13.5" customHeight="1">
      <c r="A631" s="30"/>
      <c r="B631" s="30"/>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row>
    <row r="632" spans="1:26" ht="13.5" customHeight="1">
      <c r="A632" s="30"/>
      <c r="B632" s="30"/>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row>
    <row r="633" spans="1:26" ht="13.5" customHeight="1">
      <c r="A633" s="30"/>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row>
    <row r="634" spans="1:26" ht="13.5" customHeight="1">
      <c r="A634" s="30"/>
      <c r="B634" s="30"/>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row>
    <row r="635" spans="1:26" ht="13.5" customHeight="1">
      <c r="A635" s="30"/>
      <c r="B635" s="30"/>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row>
    <row r="636" spans="1:26" ht="13.5" customHeight="1">
      <c r="A636" s="30"/>
      <c r="B636" s="30"/>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row>
    <row r="637" spans="1:26" ht="13.5" customHeight="1">
      <c r="A637" s="30"/>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row>
    <row r="638" spans="1:26" ht="13.5" customHeight="1">
      <c r="A638" s="30"/>
      <c r="B638" s="30"/>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row>
    <row r="639" spans="1:26" ht="13.5" customHeight="1">
      <c r="A639" s="30"/>
      <c r="B639" s="30"/>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row>
    <row r="640" spans="1:26" ht="13.5" customHeight="1">
      <c r="A640" s="30"/>
      <c r="B640" s="30"/>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row>
    <row r="641" spans="1:26" ht="13.5" customHeight="1">
      <c r="A641" s="30"/>
      <c r="B641" s="30"/>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row>
    <row r="642" spans="1:26" ht="13.5" customHeight="1">
      <c r="A642" s="30"/>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row>
    <row r="643" spans="1:26" ht="13.5" customHeight="1">
      <c r="A643" s="30"/>
      <c r="B643" s="30"/>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row>
    <row r="644" spans="1:26" ht="13.5" customHeight="1">
      <c r="A644" s="30"/>
      <c r="B644" s="30"/>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row>
    <row r="645" spans="1:26" ht="13.5" customHeight="1">
      <c r="A645" s="30"/>
      <c r="B645" s="30"/>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row>
    <row r="646" spans="1:26" ht="13.5" customHeight="1">
      <c r="A646" s="30"/>
      <c r="B646" s="30"/>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row>
    <row r="647" spans="1:26" ht="13.5" customHeight="1">
      <c r="A647" s="30"/>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row>
    <row r="648" spans="1:26" ht="13.5" customHeight="1">
      <c r="A648" s="30"/>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row>
    <row r="649" spans="1:26" ht="13.5" customHeight="1">
      <c r="A649" s="30"/>
      <c r="B649" s="30"/>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row>
    <row r="650" spans="1:26" ht="13.5" customHeight="1">
      <c r="A650" s="30"/>
      <c r="B650" s="30"/>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row>
    <row r="651" spans="1:26" ht="13.5" customHeight="1">
      <c r="A651" s="30"/>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row>
    <row r="652" spans="1:26" ht="13.5" customHeight="1">
      <c r="A652" s="30"/>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row>
    <row r="653" spans="1:26" ht="13.5" customHeight="1">
      <c r="A653" s="30"/>
      <c r="B653" s="30"/>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row>
    <row r="654" spans="1:26" ht="13.5" customHeight="1">
      <c r="A654" s="30"/>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row>
    <row r="655" spans="1:26" ht="13.5" customHeight="1">
      <c r="A655" s="30"/>
      <c r="B655" s="30"/>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row>
    <row r="656" spans="1:26" ht="13.5" customHeight="1">
      <c r="A656" s="30"/>
      <c r="B656" s="30"/>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row>
    <row r="657" spans="1:26" ht="13.5" customHeight="1">
      <c r="A657" s="30"/>
      <c r="B657" s="30"/>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row>
    <row r="658" spans="1:26" ht="13.5" customHeight="1">
      <c r="A658" s="30"/>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row>
    <row r="659" spans="1:26" ht="13.5" customHeight="1">
      <c r="A659" s="30"/>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row>
    <row r="660" spans="1:26" ht="13.5" customHeight="1">
      <c r="A660" s="30"/>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row>
    <row r="661" spans="1:26" ht="13.5" customHeight="1">
      <c r="A661" s="30"/>
      <c r="B661" s="30"/>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row>
    <row r="662" spans="1:26" ht="13.5" customHeight="1">
      <c r="A662" s="30"/>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row>
    <row r="663" spans="1:26" ht="13.5" customHeight="1">
      <c r="A663" s="30"/>
      <c r="B663" s="30"/>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row>
    <row r="664" spans="1:26" ht="13.5" customHeight="1">
      <c r="A664" s="30"/>
      <c r="B664" s="30"/>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row>
    <row r="665" spans="1:26" ht="13.5" customHeight="1">
      <c r="A665" s="30"/>
      <c r="B665" s="30"/>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row>
    <row r="666" spans="1:26" ht="13.5" customHeight="1">
      <c r="A666" s="30"/>
      <c r="B666" s="30"/>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row>
    <row r="667" spans="1:26" ht="13.5" customHeight="1">
      <c r="A667" s="30"/>
      <c r="B667" s="30"/>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row>
    <row r="668" spans="1:26" ht="13.5" customHeight="1">
      <c r="A668" s="30"/>
      <c r="B668" s="30"/>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row>
    <row r="669" spans="1:26" ht="13.5" customHeight="1">
      <c r="A669" s="30"/>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row>
    <row r="670" spans="1:26" ht="13.5" customHeight="1">
      <c r="A670" s="30"/>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row>
    <row r="671" spans="1:26" ht="13.5" customHeight="1">
      <c r="A671" s="30"/>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row>
    <row r="672" spans="1:26" ht="13.5" customHeight="1">
      <c r="A672" s="30"/>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row>
    <row r="673" spans="1:26" ht="13.5" customHeight="1">
      <c r="A673" s="30"/>
      <c r="B673" s="30"/>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row>
    <row r="674" spans="1:26" ht="13.5" customHeight="1">
      <c r="A674" s="30"/>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row>
    <row r="675" spans="1:26" ht="13.5" customHeight="1">
      <c r="A675" s="30"/>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row>
    <row r="676" spans="1:26" ht="13.5" customHeight="1">
      <c r="A676" s="30"/>
      <c r="B676" s="30"/>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row>
    <row r="677" spans="1:26" ht="13.5" customHeight="1">
      <c r="A677" s="30"/>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row>
    <row r="678" spans="1:26" ht="13.5" customHeight="1">
      <c r="A678" s="30"/>
      <c r="B678" s="30"/>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row>
    <row r="679" spans="1:26" ht="13.5" customHeight="1">
      <c r="A679" s="30"/>
      <c r="B679" s="30"/>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row>
    <row r="680" spans="1:26" ht="13.5" customHeight="1">
      <c r="A680" s="30"/>
      <c r="B680" s="30"/>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row>
    <row r="681" spans="1:26" ht="13.5" customHeight="1">
      <c r="A681" s="30"/>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row>
    <row r="682" spans="1:26" ht="13.5" customHeight="1">
      <c r="A682" s="30"/>
      <c r="B682" s="30"/>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row>
    <row r="683" spans="1:26" ht="13.5" customHeight="1">
      <c r="A683" s="30"/>
      <c r="B683" s="30"/>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row>
    <row r="684" spans="1:26" ht="13.5" customHeight="1">
      <c r="A684" s="30"/>
      <c r="B684" s="30"/>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row>
    <row r="685" spans="1:26" ht="13.5" customHeight="1">
      <c r="A685" s="30"/>
      <c r="B685" s="30"/>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row>
    <row r="686" spans="1:26" ht="13.5" customHeight="1">
      <c r="A686" s="30"/>
      <c r="B686" s="30"/>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row>
    <row r="687" spans="1:26" ht="13.5" customHeight="1">
      <c r="A687" s="30"/>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row>
    <row r="688" spans="1:26" ht="13.5" customHeight="1">
      <c r="A688" s="30"/>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row>
    <row r="689" spans="1:26" ht="13.5" customHeight="1">
      <c r="A689" s="30"/>
      <c r="B689" s="30"/>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row>
    <row r="690" spans="1:26" ht="13.5" customHeight="1">
      <c r="A690" s="30"/>
      <c r="B690" s="30"/>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row>
    <row r="691" spans="1:26" ht="13.5" customHeight="1">
      <c r="A691" s="30"/>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row>
    <row r="692" spans="1:26" ht="13.5" customHeight="1">
      <c r="A692" s="30"/>
      <c r="B692" s="30"/>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row>
    <row r="693" spans="1:26" ht="13.5" customHeight="1">
      <c r="A693" s="30"/>
      <c r="B693" s="30"/>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row>
    <row r="694" spans="1:26" ht="13.5" customHeight="1">
      <c r="A694" s="30"/>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row>
    <row r="695" spans="1:26" ht="13.5" customHeight="1">
      <c r="A695" s="30"/>
      <c r="B695" s="30"/>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row>
    <row r="696" spans="1:26" ht="13.5" customHeight="1">
      <c r="A696" s="30"/>
      <c r="B696" s="30"/>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row>
    <row r="697" spans="1:26" ht="13.5" customHeight="1">
      <c r="A697" s="30"/>
      <c r="B697" s="30"/>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row>
    <row r="698" spans="1:26" ht="13.5" customHeight="1">
      <c r="A698" s="30"/>
      <c r="B698" s="30"/>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row>
    <row r="699" spans="1:26" ht="13.5" customHeight="1">
      <c r="A699" s="30"/>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row>
    <row r="700" spans="1:26" ht="13.5" customHeight="1">
      <c r="A700" s="30"/>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row>
    <row r="701" spans="1:26" ht="13.5" customHeight="1">
      <c r="A701" s="30"/>
      <c r="B701" s="30"/>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row>
    <row r="702" spans="1:26" ht="13.5" customHeight="1">
      <c r="A702" s="30"/>
      <c r="B702" s="30"/>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row>
    <row r="703" spans="1:26" ht="13.5" customHeight="1">
      <c r="A703" s="30"/>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row>
    <row r="704" spans="1:26" ht="13.5" customHeight="1">
      <c r="A704" s="30"/>
      <c r="B704" s="30"/>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row>
    <row r="705" spans="1:26" ht="13.5" customHeight="1">
      <c r="A705" s="30"/>
      <c r="B705" s="30"/>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row>
    <row r="706" spans="1:26" ht="13.5" customHeight="1">
      <c r="A706" s="30"/>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row>
    <row r="707" spans="1:26" ht="13.5" customHeight="1">
      <c r="A707" s="30"/>
      <c r="B707" s="30"/>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row>
    <row r="708" spans="1:26" ht="13.5" customHeight="1">
      <c r="A708" s="30"/>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row>
    <row r="709" spans="1:26" ht="13.5" customHeight="1">
      <c r="A709" s="30"/>
      <c r="B709" s="30"/>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row>
    <row r="710" spans="1:26" ht="13.5" customHeight="1">
      <c r="A710" s="30"/>
      <c r="B710" s="30"/>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row>
    <row r="711" spans="1:26" ht="13.5" customHeight="1">
      <c r="A711" s="30"/>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row>
    <row r="712" spans="1:26" ht="13.5" customHeight="1">
      <c r="A712" s="30"/>
      <c r="B712" s="30"/>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row>
    <row r="713" spans="1:26" ht="13.5" customHeight="1">
      <c r="A713" s="30"/>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row>
    <row r="714" spans="1:26" ht="13.5" customHeight="1">
      <c r="A714" s="30"/>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row>
    <row r="715" spans="1:26" ht="13.5" customHeight="1">
      <c r="A715" s="30"/>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row>
    <row r="716" spans="1:26" ht="13.5" customHeight="1">
      <c r="A716" s="30"/>
      <c r="B716" s="30"/>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row>
    <row r="717" spans="1:26" ht="13.5" customHeight="1">
      <c r="A717" s="30"/>
      <c r="B717" s="30"/>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row>
    <row r="718" spans="1:26" ht="13.5" customHeight="1">
      <c r="A718" s="30"/>
      <c r="B718" s="30"/>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row>
    <row r="719" spans="1:26" ht="13.5" customHeight="1">
      <c r="A719" s="30"/>
      <c r="B719" s="30"/>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row>
    <row r="720" spans="1:26" ht="13.5" customHeight="1">
      <c r="A720" s="30"/>
      <c r="B720" s="30"/>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row>
    <row r="721" spans="1:26" ht="13.5" customHeight="1">
      <c r="A721" s="30"/>
      <c r="B721" s="30"/>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row>
    <row r="722" spans="1:26" ht="13.5" customHeight="1">
      <c r="A722" s="30"/>
      <c r="B722" s="30"/>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row>
    <row r="723" spans="1:26" ht="13.5" customHeight="1">
      <c r="A723" s="30"/>
      <c r="B723" s="30"/>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row>
    <row r="724" spans="1:26" ht="13.5" customHeight="1">
      <c r="A724" s="30"/>
      <c r="B724" s="30"/>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row>
    <row r="725" spans="1:26" ht="13.5" customHeight="1">
      <c r="A725" s="30"/>
      <c r="B725" s="30"/>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row>
    <row r="726" spans="1:26" ht="13.5" customHeight="1">
      <c r="A726" s="30"/>
      <c r="B726" s="30"/>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row>
    <row r="727" spans="1:26" ht="13.5" customHeight="1">
      <c r="A727" s="30"/>
      <c r="B727" s="30"/>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row>
    <row r="728" spans="1:26" ht="13.5" customHeight="1">
      <c r="A728" s="30"/>
      <c r="B728" s="30"/>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row>
    <row r="729" spans="1:26" ht="13.5" customHeight="1">
      <c r="A729" s="30"/>
      <c r="B729" s="30"/>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row>
    <row r="730" spans="1:26" ht="13.5" customHeight="1">
      <c r="A730" s="30"/>
      <c r="B730" s="30"/>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row>
    <row r="731" spans="1:26" ht="13.5" customHeight="1">
      <c r="A731" s="30"/>
      <c r="B731" s="30"/>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row>
    <row r="732" spans="1:26" ht="13.5" customHeight="1">
      <c r="A732" s="30"/>
      <c r="B732" s="30"/>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row>
    <row r="733" spans="1:26" ht="13.5" customHeight="1">
      <c r="A733" s="30"/>
      <c r="B733" s="30"/>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row>
    <row r="734" spans="1:26" ht="13.5" customHeight="1">
      <c r="A734" s="30"/>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row>
    <row r="735" spans="1:26" ht="13.5" customHeight="1">
      <c r="A735" s="30"/>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row>
    <row r="736" spans="1:26" ht="13.5" customHeight="1">
      <c r="A736" s="30"/>
      <c r="B736" s="30"/>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row>
    <row r="737" spans="1:26" ht="13.5" customHeight="1">
      <c r="A737" s="30"/>
      <c r="B737" s="30"/>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row>
    <row r="738" spans="1:26" ht="13.5" customHeight="1">
      <c r="A738" s="30"/>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row>
    <row r="739" spans="1:26" ht="13.5" customHeight="1">
      <c r="A739" s="30"/>
      <c r="B739" s="30"/>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row>
    <row r="740" spans="1:26" ht="13.5" customHeight="1">
      <c r="A740" s="30"/>
      <c r="B740" s="30"/>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row>
    <row r="741" spans="1:26" ht="13.5" customHeight="1">
      <c r="A741" s="30"/>
      <c r="B741" s="30"/>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row>
    <row r="742" spans="1:26" ht="13.5" customHeight="1">
      <c r="A742" s="30"/>
      <c r="B742" s="30"/>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row>
    <row r="743" spans="1:26" ht="13.5" customHeight="1">
      <c r="A743" s="30"/>
      <c r="B743" s="30"/>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row>
    <row r="744" spans="1:26" ht="13.5" customHeight="1">
      <c r="A744" s="30"/>
      <c r="B744" s="30"/>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row>
    <row r="745" spans="1:26" ht="13.5" customHeight="1">
      <c r="A745" s="30"/>
      <c r="B745" s="30"/>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row>
    <row r="746" spans="1:26" ht="13.5" customHeight="1">
      <c r="A746" s="30"/>
      <c r="B746" s="30"/>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row>
    <row r="747" spans="1:26" ht="13.5" customHeight="1">
      <c r="A747" s="30"/>
      <c r="B747" s="30"/>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row>
    <row r="748" spans="1:26" ht="13.5" customHeight="1">
      <c r="A748" s="30"/>
      <c r="B748" s="30"/>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row>
    <row r="749" spans="1:26" ht="13.5" customHeight="1">
      <c r="A749" s="30"/>
      <c r="B749" s="30"/>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row>
    <row r="750" spans="1:26" ht="13.5" customHeight="1">
      <c r="A750" s="30"/>
      <c r="B750" s="30"/>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row>
    <row r="751" spans="1:26" ht="13.5" customHeight="1">
      <c r="A751" s="30"/>
      <c r="B751" s="30"/>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row>
    <row r="752" spans="1:26" ht="13.5" customHeight="1">
      <c r="A752" s="30"/>
      <c r="B752" s="30"/>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row>
    <row r="753" spans="1:26" ht="13.5" customHeight="1">
      <c r="A753" s="30"/>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row>
    <row r="754" spans="1:26" ht="13.5" customHeight="1">
      <c r="A754" s="30"/>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row>
    <row r="755" spans="1:26" ht="13.5" customHeight="1">
      <c r="A755" s="30"/>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row>
    <row r="756" spans="1:26" ht="13.5" customHeight="1">
      <c r="A756" s="30"/>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row>
    <row r="757" spans="1:26" ht="13.5" customHeight="1">
      <c r="A757" s="30"/>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row>
    <row r="758" spans="1:26" ht="13.5" customHeight="1">
      <c r="A758" s="30"/>
      <c r="B758" s="30"/>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row>
    <row r="759" spans="1:26" ht="13.5" customHeight="1">
      <c r="A759" s="30"/>
      <c r="B759" s="30"/>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row>
    <row r="760" spans="1:26" ht="13.5" customHeight="1">
      <c r="A760" s="30"/>
      <c r="B760" s="30"/>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row>
    <row r="761" spans="1:26" ht="13.5" customHeight="1">
      <c r="A761" s="30"/>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row>
    <row r="762" spans="1:26" ht="13.5" customHeight="1">
      <c r="A762" s="30"/>
      <c r="B762" s="30"/>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row>
    <row r="763" spans="1:26" ht="13.5" customHeight="1">
      <c r="A763" s="30"/>
      <c r="B763" s="30"/>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row>
    <row r="764" spans="1:26" ht="13.5" customHeight="1">
      <c r="A764" s="30"/>
      <c r="B764" s="30"/>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row>
    <row r="765" spans="1:26" ht="13.5" customHeight="1">
      <c r="A765" s="30"/>
      <c r="B765" s="30"/>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row>
    <row r="766" spans="1:26" ht="13.5" customHeight="1">
      <c r="A766" s="30"/>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row>
    <row r="767" spans="1:26" ht="13.5" customHeight="1">
      <c r="A767" s="30"/>
      <c r="B767" s="30"/>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row>
    <row r="768" spans="1:26" ht="13.5" customHeight="1">
      <c r="A768" s="30"/>
      <c r="B768" s="30"/>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row>
    <row r="769" spans="1:26" ht="13.5" customHeight="1">
      <c r="A769" s="30"/>
      <c r="B769" s="30"/>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row>
    <row r="770" spans="1:26" ht="13.5" customHeight="1">
      <c r="A770" s="30"/>
      <c r="B770" s="30"/>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row>
    <row r="771" spans="1:26" ht="13.5" customHeight="1">
      <c r="A771" s="30"/>
      <c r="B771" s="30"/>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row>
    <row r="772" spans="1:26" ht="13.5" customHeight="1">
      <c r="A772" s="30"/>
      <c r="B772" s="30"/>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row>
    <row r="773" spans="1:26" ht="13.5" customHeight="1">
      <c r="A773" s="30"/>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row>
    <row r="774" spans="1:26" ht="13.5" customHeight="1">
      <c r="A774" s="30"/>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row>
    <row r="775" spans="1:26" ht="13.5" customHeight="1">
      <c r="A775" s="30"/>
      <c r="B775" s="30"/>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row>
    <row r="776" spans="1:26" ht="13.5" customHeight="1">
      <c r="A776" s="30"/>
      <c r="B776" s="30"/>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row>
    <row r="777" spans="1:26" ht="13.5" customHeight="1">
      <c r="A777" s="30"/>
      <c r="B777" s="30"/>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row>
    <row r="778" spans="1:26" ht="13.5" customHeight="1">
      <c r="A778" s="30"/>
      <c r="B778" s="30"/>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row>
    <row r="779" spans="1:26" ht="13.5" customHeight="1">
      <c r="A779" s="30"/>
      <c r="B779" s="30"/>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row>
    <row r="780" spans="1:26" ht="13.5" customHeight="1">
      <c r="A780" s="30"/>
      <c r="B780" s="30"/>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row>
    <row r="781" spans="1:26" ht="13.5" customHeight="1">
      <c r="A781" s="30"/>
      <c r="B781" s="30"/>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row>
    <row r="782" spans="1:26" ht="13.5" customHeight="1">
      <c r="A782" s="30"/>
      <c r="B782" s="30"/>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row>
    <row r="783" spans="1:26" ht="13.5" customHeight="1">
      <c r="A783" s="30"/>
      <c r="B783" s="30"/>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row>
    <row r="784" spans="1:26" ht="13.5" customHeight="1">
      <c r="A784" s="30"/>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row>
    <row r="785" spans="1:26" ht="13.5" customHeight="1">
      <c r="A785" s="30"/>
      <c r="B785" s="30"/>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row>
    <row r="786" spans="1:26" ht="13.5" customHeight="1">
      <c r="A786" s="30"/>
      <c r="B786" s="30"/>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row>
    <row r="787" spans="1:26" ht="13.5" customHeight="1">
      <c r="A787" s="30"/>
      <c r="B787" s="30"/>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row>
    <row r="788" spans="1:26" ht="13.5" customHeight="1">
      <c r="A788" s="30"/>
      <c r="B788" s="30"/>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row>
    <row r="789" spans="1:26" ht="13.5" customHeight="1">
      <c r="A789" s="30"/>
      <c r="B789" s="30"/>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row>
    <row r="790" spans="1:26" ht="13.5" customHeight="1">
      <c r="A790" s="30"/>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row>
    <row r="791" spans="1:26" ht="13.5" customHeight="1">
      <c r="A791" s="30"/>
      <c r="B791" s="30"/>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row>
    <row r="792" spans="1:26" ht="13.5" customHeight="1">
      <c r="A792" s="30"/>
      <c r="B792" s="30"/>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row>
    <row r="793" spans="1:26" ht="13.5" customHeight="1">
      <c r="A793" s="30"/>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row>
    <row r="794" spans="1:26" ht="13.5" customHeight="1">
      <c r="A794" s="30"/>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row>
    <row r="795" spans="1:26" ht="13.5" customHeight="1">
      <c r="A795" s="30"/>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row>
    <row r="796" spans="1:26" ht="13.5" customHeight="1">
      <c r="A796" s="30"/>
      <c r="B796" s="30"/>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row>
    <row r="797" spans="1:26" ht="13.5" customHeight="1">
      <c r="A797" s="30"/>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row>
    <row r="798" spans="1:26" ht="13.5" customHeight="1">
      <c r="A798" s="30"/>
      <c r="B798" s="30"/>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row>
    <row r="799" spans="1:26" ht="13.5" customHeight="1">
      <c r="A799" s="30"/>
      <c r="B799" s="30"/>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row>
    <row r="800" spans="1:26" ht="13.5" customHeight="1">
      <c r="A800" s="30"/>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row>
    <row r="801" spans="1:26" ht="13.5" customHeight="1">
      <c r="A801" s="30"/>
      <c r="B801" s="30"/>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row>
    <row r="802" spans="1:26" ht="13.5" customHeight="1">
      <c r="A802" s="30"/>
      <c r="B802" s="30"/>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row>
    <row r="803" spans="1:26" ht="13.5" customHeight="1">
      <c r="A803" s="30"/>
      <c r="B803" s="30"/>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row>
    <row r="804" spans="1:26" ht="13.5" customHeight="1">
      <c r="A804" s="30"/>
      <c r="B804" s="30"/>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row>
    <row r="805" spans="1:26" ht="13.5" customHeight="1">
      <c r="A805" s="30"/>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row>
    <row r="806" spans="1:26" ht="13.5" customHeight="1">
      <c r="A806" s="30"/>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row>
    <row r="807" spans="1:26" ht="13.5" customHeight="1">
      <c r="A807" s="30"/>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row>
    <row r="808" spans="1:26" ht="13.5" customHeight="1">
      <c r="A808" s="30"/>
      <c r="B808" s="30"/>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row>
    <row r="809" spans="1:26" ht="13.5" customHeight="1">
      <c r="A809" s="30"/>
      <c r="B809" s="30"/>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row>
    <row r="810" spans="1:26" ht="13.5" customHeight="1">
      <c r="A810" s="30"/>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row>
    <row r="811" spans="1:26" ht="13.5" customHeight="1">
      <c r="A811" s="30"/>
      <c r="B811" s="30"/>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row>
    <row r="812" spans="1:26" ht="13.5" customHeight="1">
      <c r="A812" s="30"/>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row>
    <row r="813" spans="1:26" ht="13.5" customHeight="1">
      <c r="A813" s="30"/>
      <c r="B813" s="30"/>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row>
    <row r="814" spans="1:26" ht="13.5" customHeight="1">
      <c r="A814" s="30"/>
      <c r="B814" s="30"/>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row>
    <row r="815" spans="1:26" ht="13.5" customHeight="1">
      <c r="A815" s="30"/>
      <c r="B815" s="30"/>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row>
    <row r="816" spans="1:26" ht="13.5" customHeight="1">
      <c r="A816" s="30"/>
      <c r="B816" s="30"/>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row>
    <row r="817" spans="1:26" ht="13.5" customHeight="1">
      <c r="A817" s="30"/>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row>
    <row r="818" spans="1:26" ht="13.5" customHeight="1">
      <c r="A818" s="30"/>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row>
    <row r="819" spans="1:26" ht="13.5" customHeight="1">
      <c r="A819" s="30"/>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row>
    <row r="820" spans="1:26" ht="13.5" customHeight="1">
      <c r="A820" s="30"/>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row>
    <row r="821" spans="1:26" ht="13.5" customHeight="1">
      <c r="A821" s="30"/>
      <c r="B821" s="30"/>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row>
    <row r="822" spans="1:26" ht="13.5" customHeight="1">
      <c r="A822" s="30"/>
      <c r="B822" s="30"/>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row>
    <row r="823" spans="1:26" ht="13.5" customHeight="1">
      <c r="A823" s="30"/>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row>
    <row r="824" spans="1:26" ht="13.5" customHeight="1">
      <c r="A824" s="30"/>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row>
    <row r="825" spans="1:26" ht="13.5" customHeight="1">
      <c r="A825" s="30"/>
      <c r="B825" s="30"/>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row>
    <row r="826" spans="1:26" ht="13.5" customHeight="1">
      <c r="A826" s="30"/>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row>
    <row r="827" spans="1:26" ht="13.5" customHeight="1">
      <c r="A827" s="30"/>
      <c r="B827" s="30"/>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row>
    <row r="828" spans="1:26" ht="13.5" customHeight="1">
      <c r="A828" s="30"/>
      <c r="B828" s="30"/>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row>
    <row r="829" spans="1:26" ht="13.5" customHeight="1">
      <c r="A829" s="30"/>
      <c r="B829" s="30"/>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row>
    <row r="830" spans="1:26" ht="13.5" customHeight="1">
      <c r="A830" s="30"/>
      <c r="B830" s="30"/>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row>
    <row r="831" spans="1:26" ht="13.5" customHeight="1">
      <c r="A831" s="30"/>
      <c r="B831" s="30"/>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row>
    <row r="832" spans="1:26" ht="13.5" customHeight="1">
      <c r="A832" s="30"/>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row>
    <row r="833" spans="1:26" ht="13.5" customHeight="1">
      <c r="A833" s="30"/>
      <c r="B833" s="30"/>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row>
    <row r="834" spans="1:26" ht="13.5" customHeight="1">
      <c r="A834" s="30"/>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row>
    <row r="835" spans="1:26" ht="13.5" customHeight="1">
      <c r="A835" s="30"/>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row>
    <row r="836" spans="1:26" ht="13.5" customHeight="1">
      <c r="A836" s="30"/>
      <c r="B836" s="30"/>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row>
    <row r="837" spans="1:26" ht="13.5" customHeight="1">
      <c r="A837" s="30"/>
      <c r="B837" s="30"/>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row>
    <row r="838" spans="1:26" ht="13.5" customHeight="1">
      <c r="A838" s="30"/>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row>
    <row r="839" spans="1:26" ht="13.5" customHeight="1">
      <c r="A839" s="30"/>
      <c r="B839" s="30"/>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row>
    <row r="840" spans="1:26" ht="13.5" customHeight="1">
      <c r="A840" s="30"/>
      <c r="B840" s="30"/>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row>
    <row r="841" spans="1:26" ht="13.5" customHeight="1">
      <c r="A841" s="30"/>
      <c r="B841" s="30"/>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row>
    <row r="842" spans="1:26" ht="13.5" customHeight="1">
      <c r="A842" s="30"/>
      <c r="B842" s="30"/>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row>
    <row r="843" spans="1:26" ht="13.5" customHeight="1">
      <c r="A843" s="30"/>
      <c r="B843" s="30"/>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row>
    <row r="844" spans="1:26" ht="13.5" customHeight="1">
      <c r="A844" s="30"/>
      <c r="B844" s="30"/>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row>
    <row r="845" spans="1:26" ht="13.5" customHeight="1">
      <c r="A845" s="30"/>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row>
    <row r="846" spans="1:26" ht="13.5" customHeight="1">
      <c r="A846" s="30"/>
      <c r="B846" s="30"/>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row>
    <row r="847" spans="1:26" ht="13.5" customHeight="1">
      <c r="A847" s="30"/>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row>
    <row r="848" spans="1:26" ht="13.5" customHeight="1">
      <c r="A848" s="30"/>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row>
    <row r="849" spans="1:26" ht="13.5" customHeight="1">
      <c r="A849" s="30"/>
      <c r="B849" s="30"/>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row>
    <row r="850" spans="1:26" ht="13.5" customHeight="1">
      <c r="A850" s="30"/>
      <c r="B850" s="30"/>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row>
    <row r="851" spans="1:26" ht="13.5" customHeight="1">
      <c r="A851" s="30"/>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row>
    <row r="852" spans="1:26" ht="13.5" customHeight="1">
      <c r="A852" s="30"/>
      <c r="B852" s="30"/>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row>
    <row r="853" spans="1:26" ht="13.5" customHeight="1">
      <c r="A853" s="30"/>
      <c r="B853" s="30"/>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row>
    <row r="854" spans="1:26" ht="13.5" customHeight="1">
      <c r="A854" s="30"/>
      <c r="B854" s="30"/>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row>
    <row r="855" spans="1:26" ht="13.5" customHeight="1">
      <c r="A855" s="30"/>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row>
    <row r="856" spans="1:26" ht="13.5" customHeight="1">
      <c r="A856" s="30"/>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row>
    <row r="857" spans="1:26" ht="13.5" customHeight="1">
      <c r="A857" s="30"/>
      <c r="B857" s="30"/>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row>
    <row r="858" spans="1:26" ht="13.5" customHeight="1">
      <c r="A858" s="30"/>
      <c r="B858" s="30"/>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row>
    <row r="859" spans="1:26" ht="13.5" customHeight="1">
      <c r="A859" s="30"/>
      <c r="B859" s="30"/>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row>
    <row r="860" spans="1:26" ht="13.5" customHeight="1">
      <c r="A860" s="30"/>
      <c r="B860" s="30"/>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row>
    <row r="861" spans="1:26" ht="13.5" customHeight="1">
      <c r="A861" s="30"/>
      <c r="B861" s="30"/>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row>
    <row r="862" spans="1:26" ht="13.5" customHeight="1">
      <c r="A862" s="30"/>
      <c r="B862" s="30"/>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row>
    <row r="863" spans="1:26" ht="13.5" customHeight="1">
      <c r="A863" s="30"/>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row>
    <row r="864" spans="1:26" ht="13.5" customHeight="1">
      <c r="A864" s="30"/>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row>
    <row r="865" spans="1:26" ht="13.5" customHeight="1">
      <c r="A865" s="30"/>
      <c r="B865" s="30"/>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row>
    <row r="866" spans="1:26" ht="13.5" customHeight="1">
      <c r="A866" s="30"/>
      <c r="B866" s="30"/>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row>
    <row r="867" spans="1:26" ht="13.5" customHeight="1">
      <c r="A867" s="30"/>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row>
    <row r="868" spans="1:26" ht="13.5" customHeight="1">
      <c r="A868" s="30"/>
      <c r="B868" s="30"/>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row>
    <row r="869" spans="1:26" ht="13.5" customHeight="1">
      <c r="A869" s="30"/>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row>
    <row r="870" spans="1:26" ht="13.5" customHeight="1">
      <c r="A870" s="30"/>
      <c r="B870" s="30"/>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row>
    <row r="871" spans="1:26" ht="13.5" customHeight="1">
      <c r="A871" s="30"/>
      <c r="B871" s="30"/>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row>
    <row r="872" spans="1:26" ht="13.5" customHeight="1">
      <c r="A872" s="30"/>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row>
    <row r="873" spans="1:26" ht="13.5" customHeight="1">
      <c r="A873" s="30"/>
      <c r="B873" s="30"/>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row>
    <row r="874" spans="1:26" ht="13.5" customHeight="1">
      <c r="A874" s="30"/>
      <c r="B874" s="30"/>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row>
    <row r="875" spans="1:26" ht="13.5" customHeight="1">
      <c r="A875" s="30"/>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row>
    <row r="876" spans="1:26" ht="13.5" customHeight="1">
      <c r="A876" s="30"/>
      <c r="B876" s="30"/>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row>
    <row r="877" spans="1:26" ht="13.5" customHeight="1">
      <c r="A877" s="30"/>
      <c r="B877" s="30"/>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row>
    <row r="878" spans="1:26" ht="13.5" customHeight="1">
      <c r="A878" s="30"/>
      <c r="B878" s="30"/>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row>
    <row r="879" spans="1:26" ht="13.5" customHeight="1">
      <c r="A879" s="30"/>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row>
    <row r="880" spans="1:26" ht="13.5" customHeight="1">
      <c r="A880" s="30"/>
      <c r="B880" s="30"/>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row>
    <row r="881" spans="1:26" ht="13.5" customHeight="1">
      <c r="A881" s="30"/>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row>
    <row r="882" spans="1:26" ht="13.5" customHeight="1">
      <c r="A882" s="30"/>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row>
    <row r="883" spans="1:26" ht="13.5" customHeight="1">
      <c r="A883" s="30"/>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row>
    <row r="884" spans="1:26" ht="13.5" customHeight="1">
      <c r="A884" s="30"/>
      <c r="B884" s="30"/>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row>
    <row r="885" spans="1:26" ht="13.5" customHeight="1">
      <c r="A885" s="30"/>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row>
    <row r="886" spans="1:26" ht="13.5" customHeight="1">
      <c r="A886" s="30"/>
      <c r="B886" s="30"/>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row>
    <row r="887" spans="1:26" ht="13.5" customHeight="1">
      <c r="A887" s="30"/>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row>
    <row r="888" spans="1:26" ht="13.5" customHeight="1">
      <c r="A888" s="30"/>
      <c r="B888" s="30"/>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row>
    <row r="889" spans="1:26" ht="13.5" customHeight="1">
      <c r="A889" s="30"/>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row>
    <row r="890" spans="1:26" ht="13.5" customHeight="1">
      <c r="A890" s="30"/>
      <c r="B890" s="30"/>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row>
    <row r="891" spans="1:26" ht="13.5" customHeight="1">
      <c r="A891" s="30"/>
      <c r="B891" s="30"/>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row>
    <row r="892" spans="1:26" ht="13.5" customHeight="1">
      <c r="A892" s="30"/>
      <c r="B892" s="30"/>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row>
    <row r="893" spans="1:26" ht="13.5" customHeight="1">
      <c r="A893" s="30"/>
      <c r="B893" s="30"/>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row>
    <row r="894" spans="1:26" ht="13.5" customHeight="1">
      <c r="A894" s="30"/>
      <c r="B894" s="30"/>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row>
    <row r="895" spans="1:26" ht="13.5" customHeight="1">
      <c r="A895" s="30"/>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row>
    <row r="896" spans="1:26" ht="13.5" customHeight="1">
      <c r="A896" s="30"/>
      <c r="B896" s="30"/>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row>
    <row r="897" spans="1:26" ht="13.5" customHeight="1">
      <c r="A897" s="30"/>
      <c r="B897" s="30"/>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row>
    <row r="898" spans="1:26" ht="13.5" customHeight="1">
      <c r="A898" s="30"/>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row>
    <row r="899" spans="1:26" ht="13.5" customHeight="1">
      <c r="A899" s="30"/>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row>
    <row r="900" spans="1:26" ht="13.5" customHeight="1">
      <c r="A900" s="30"/>
      <c r="B900" s="30"/>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row>
    <row r="901" spans="1:26" ht="13.5" customHeight="1">
      <c r="A901" s="30"/>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row>
    <row r="902" spans="1:26" ht="13.5" customHeight="1">
      <c r="A902" s="30"/>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row>
    <row r="903" spans="1:26" ht="13.5" customHeight="1">
      <c r="A903" s="30"/>
      <c r="B903" s="30"/>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row>
    <row r="904" spans="1:26" ht="13.5" customHeight="1">
      <c r="A904" s="30"/>
      <c r="B904" s="30"/>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row>
    <row r="905" spans="1:26" ht="13.5" customHeight="1">
      <c r="A905" s="30"/>
      <c r="B905" s="30"/>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row>
    <row r="906" spans="1:26" ht="13.5" customHeight="1">
      <c r="A906" s="30"/>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row>
    <row r="907" spans="1:26" ht="13.5" customHeight="1">
      <c r="A907" s="30"/>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row>
    <row r="908" spans="1:26" ht="13.5" customHeight="1">
      <c r="A908" s="30"/>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row>
    <row r="909" spans="1:26" ht="13.5" customHeight="1">
      <c r="A909" s="30"/>
      <c r="B909" s="30"/>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row>
    <row r="910" spans="1:26" ht="13.5" customHeight="1">
      <c r="A910" s="30"/>
      <c r="B910" s="30"/>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row>
    <row r="911" spans="1:26" ht="13.5" customHeight="1">
      <c r="A911" s="30"/>
      <c r="B911" s="30"/>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row>
    <row r="912" spans="1:26" ht="13.5" customHeight="1">
      <c r="A912" s="30"/>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row>
    <row r="913" spans="1:26" ht="13.5" customHeight="1">
      <c r="A913" s="30"/>
      <c r="B913" s="30"/>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row>
    <row r="914" spans="1:26" ht="13.5" customHeight="1">
      <c r="A914" s="30"/>
      <c r="B914" s="30"/>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row>
    <row r="915" spans="1:26" ht="13.5" customHeight="1">
      <c r="A915" s="30"/>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row>
    <row r="916" spans="1:26" ht="13.5" customHeight="1">
      <c r="A916" s="30"/>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row>
    <row r="917" spans="1:26" ht="13.5" customHeight="1">
      <c r="A917" s="30"/>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row>
    <row r="918" spans="1:26" ht="13.5" customHeight="1">
      <c r="A918" s="30"/>
      <c r="B918" s="30"/>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row>
    <row r="919" spans="1:26" ht="13.5" customHeight="1">
      <c r="A919" s="30"/>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row>
    <row r="920" spans="1:26" ht="13.5" customHeight="1">
      <c r="A920" s="30"/>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row>
    <row r="921" spans="1:26" ht="13.5" customHeight="1">
      <c r="A921" s="30"/>
      <c r="B921" s="30"/>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row>
    <row r="922" spans="1:26" ht="13.5" customHeight="1">
      <c r="A922" s="30"/>
      <c r="B922" s="30"/>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row>
    <row r="923" spans="1:26" ht="13.5" customHeight="1">
      <c r="A923" s="30"/>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row>
    <row r="924" spans="1:26" ht="13.5" customHeight="1">
      <c r="A924" s="30"/>
      <c r="B924" s="30"/>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row>
    <row r="925" spans="1:26" ht="13.5" customHeight="1">
      <c r="A925" s="30"/>
      <c r="B925" s="30"/>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row>
    <row r="926" spans="1:26" ht="13.5" customHeight="1">
      <c r="A926" s="30"/>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row>
    <row r="927" spans="1:26" ht="13.5" customHeight="1">
      <c r="A927" s="30"/>
      <c r="B927" s="30"/>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row>
    <row r="928" spans="1:26" ht="13.5" customHeight="1">
      <c r="A928" s="30"/>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row>
    <row r="929" spans="1:26" ht="13.5" customHeight="1">
      <c r="A929" s="30"/>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row>
    <row r="930" spans="1:26" ht="13.5" customHeight="1">
      <c r="A930" s="30"/>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row>
    <row r="931" spans="1:26" ht="13.5" customHeight="1">
      <c r="A931" s="30"/>
      <c r="B931" s="30"/>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row>
    <row r="932" spans="1:26" ht="13.5" customHeight="1">
      <c r="A932" s="30"/>
      <c r="B932" s="30"/>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row>
    <row r="933" spans="1:26" ht="13.5" customHeight="1">
      <c r="A933" s="30"/>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row>
    <row r="934" spans="1:26" ht="13.5" customHeight="1">
      <c r="A934" s="30"/>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row>
    <row r="935" spans="1:26" ht="13.5" customHeight="1">
      <c r="A935" s="30"/>
      <c r="B935" s="30"/>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row>
    <row r="936" spans="1:26" ht="13.5" customHeight="1">
      <c r="A936" s="30"/>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row>
    <row r="937" spans="1:26" ht="13.5" customHeight="1">
      <c r="A937" s="30"/>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row>
    <row r="938" spans="1:26" ht="13.5" customHeight="1">
      <c r="A938" s="30"/>
      <c r="B938" s="30"/>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row>
    <row r="939" spans="1:26" ht="13.5" customHeight="1">
      <c r="A939" s="30"/>
      <c r="B939" s="30"/>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row>
    <row r="940" spans="1:26" ht="13.5" customHeight="1">
      <c r="A940" s="30"/>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row>
    <row r="941" spans="1:26" ht="13.5" customHeight="1">
      <c r="A941" s="30"/>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row>
    <row r="942" spans="1:26" ht="13.5" customHeight="1">
      <c r="A942" s="30"/>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row>
    <row r="943" spans="1:26" ht="13.5" customHeight="1">
      <c r="A943" s="30"/>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row>
    <row r="944" spans="1:26" ht="13.5" customHeight="1">
      <c r="A944" s="30"/>
      <c r="B944" s="30"/>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row>
    <row r="945" spans="1:26" ht="13.5" customHeight="1">
      <c r="A945" s="30"/>
      <c r="B945" s="30"/>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row>
    <row r="946" spans="1:26" ht="13.5" customHeight="1">
      <c r="A946" s="30"/>
      <c r="B946" s="30"/>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row>
    <row r="947" spans="1:26" ht="13.5" customHeight="1">
      <c r="A947" s="30"/>
      <c r="B947" s="30"/>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row>
    <row r="948" spans="1:26" ht="13.5" customHeight="1">
      <c r="A948" s="30"/>
      <c r="B948" s="30"/>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row>
    <row r="949" spans="1:26" ht="13.5" customHeight="1">
      <c r="A949" s="30"/>
      <c r="B949" s="30"/>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row>
    <row r="950" spans="1:26" ht="13.5" customHeight="1">
      <c r="A950" s="30"/>
      <c r="B950" s="30"/>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row>
    <row r="951" spans="1:26" ht="13.5" customHeight="1">
      <c r="A951" s="30"/>
      <c r="B951" s="30"/>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row>
    <row r="952" spans="1:26" ht="13.5" customHeight="1">
      <c r="A952" s="30"/>
      <c r="B952" s="30"/>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row>
    <row r="953" spans="1:26" ht="13.5" customHeight="1">
      <c r="A953" s="30"/>
      <c r="B953" s="30"/>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row>
    <row r="954" spans="1:26" ht="13.5" customHeight="1">
      <c r="A954" s="30"/>
      <c r="B954" s="30"/>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row>
    <row r="955" spans="1:26" ht="13.5" customHeight="1">
      <c r="A955" s="30"/>
      <c r="B955" s="30"/>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row>
    <row r="956" spans="1:26" ht="13.5" customHeight="1">
      <c r="A956" s="30"/>
      <c r="B956" s="30"/>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row>
    <row r="957" spans="1:26" ht="13.5" customHeight="1">
      <c r="A957" s="30"/>
      <c r="B957" s="30"/>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row>
    <row r="958" spans="1:26" ht="13.5" customHeight="1">
      <c r="A958" s="30"/>
      <c r="B958" s="30"/>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row>
    <row r="959" spans="1:26" ht="13.5" customHeight="1">
      <c r="A959" s="30"/>
      <c r="B959" s="30"/>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row>
    <row r="960" spans="1:26" ht="13.5" customHeight="1">
      <c r="A960" s="30"/>
      <c r="B960" s="30"/>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row>
    <row r="961" spans="1:26" ht="13.5" customHeight="1">
      <c r="A961" s="30"/>
      <c r="B961" s="30"/>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row>
    <row r="962" spans="1:26" ht="13.5" customHeight="1">
      <c r="A962" s="30"/>
      <c r="B962" s="30"/>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row>
    <row r="963" spans="1:26" ht="13.5" customHeight="1">
      <c r="A963" s="30"/>
      <c r="B963" s="30"/>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row>
    <row r="964" spans="1:26" ht="13.5" customHeight="1">
      <c r="A964" s="30"/>
      <c r="B964" s="30"/>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row>
    <row r="965" spans="1:26" ht="13.5" customHeight="1">
      <c r="A965" s="30"/>
      <c r="B965" s="30"/>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row>
    <row r="966" spans="1:26" ht="13.5" customHeight="1">
      <c r="A966" s="30"/>
      <c r="B966" s="30"/>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row>
    <row r="967" spans="1:26" ht="13.5" customHeight="1">
      <c r="A967" s="30"/>
      <c r="B967" s="30"/>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row>
    <row r="968" spans="1:26" ht="13.5" customHeight="1">
      <c r="A968" s="30"/>
      <c r="B968" s="30"/>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row>
    <row r="969" spans="1:26" ht="13.5" customHeight="1">
      <c r="A969" s="30"/>
      <c r="B969" s="30"/>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row>
    <row r="970" spans="1:26" ht="13.5" customHeight="1">
      <c r="A970" s="30"/>
      <c r="B970" s="30"/>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row>
    <row r="971" spans="1:26" ht="13.5" customHeight="1">
      <c r="A971" s="30"/>
      <c r="B971" s="30"/>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row>
    <row r="972" spans="1:26" ht="13.5" customHeight="1">
      <c r="A972" s="30"/>
      <c r="B972" s="30"/>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row>
    <row r="973" spans="1:26" ht="13.5" customHeight="1">
      <c r="A973" s="30"/>
      <c r="B973" s="30"/>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row>
    <row r="974" spans="1:26" ht="13.5" customHeight="1">
      <c r="A974" s="30"/>
      <c r="B974" s="30"/>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row>
    <row r="975" spans="1:26" ht="13.5" customHeight="1">
      <c r="A975" s="30"/>
      <c r="B975" s="30"/>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row>
    <row r="976" spans="1:26" ht="13.5" customHeight="1">
      <c r="A976" s="30"/>
      <c r="B976" s="30"/>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row>
    <row r="977" spans="1:26" ht="13.5" customHeight="1">
      <c r="A977" s="30"/>
      <c r="B977" s="30"/>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row>
    <row r="978" spans="1:26" ht="13.5" customHeight="1">
      <c r="A978" s="30"/>
      <c r="B978" s="30"/>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30"/>
    </row>
    <row r="979" spans="1:26" ht="13.5" customHeight="1">
      <c r="A979" s="30"/>
      <c r="B979" s="30"/>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30"/>
    </row>
    <row r="980" spans="1:26" ht="13.5" customHeight="1">
      <c r="A980" s="30"/>
      <c r="B980" s="30"/>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30"/>
    </row>
    <row r="981" spans="1:26" ht="13.5" customHeight="1">
      <c r="A981" s="30"/>
      <c r="B981" s="30"/>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30"/>
    </row>
    <row r="982" spans="1:26" ht="13.5" customHeight="1">
      <c r="A982" s="30"/>
      <c r="B982" s="30"/>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30"/>
    </row>
    <row r="983" spans="1:26" ht="13.5" customHeight="1">
      <c r="A983" s="30"/>
      <c r="B983" s="30"/>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30"/>
    </row>
    <row r="984" spans="1:26" ht="13.5" customHeight="1">
      <c r="A984" s="30"/>
      <c r="B984" s="30"/>
      <c r="C984" s="30"/>
      <c r="D984" s="30"/>
      <c r="E984" s="30"/>
      <c r="F984" s="30"/>
      <c r="G984" s="30"/>
      <c r="H984" s="30"/>
      <c r="I984" s="30"/>
      <c r="J984" s="30"/>
      <c r="K984" s="30"/>
      <c r="L984" s="30"/>
      <c r="M984" s="30"/>
      <c r="N984" s="30"/>
      <c r="O984" s="30"/>
      <c r="P984" s="30"/>
      <c r="Q984" s="30"/>
      <c r="R984" s="30"/>
      <c r="S984" s="30"/>
      <c r="T984" s="30"/>
      <c r="U984" s="30"/>
      <c r="V984" s="30"/>
      <c r="W984" s="30"/>
      <c r="X984" s="30"/>
      <c r="Y984" s="30"/>
      <c r="Z984" s="30"/>
    </row>
    <row r="985" spans="1:26" ht="13.5" customHeight="1">
      <c r="A985" s="30"/>
      <c r="B985" s="30"/>
      <c r="C985" s="30"/>
      <c r="D985" s="30"/>
      <c r="E985" s="30"/>
      <c r="F985" s="30"/>
      <c r="G985" s="30"/>
      <c r="H985" s="30"/>
      <c r="I985" s="30"/>
      <c r="J985" s="30"/>
      <c r="K985" s="30"/>
      <c r="L985" s="30"/>
      <c r="M985" s="30"/>
      <c r="N985" s="30"/>
      <c r="O985" s="30"/>
      <c r="P985" s="30"/>
      <c r="Q985" s="30"/>
      <c r="R985" s="30"/>
      <c r="S985" s="30"/>
      <c r="T985" s="30"/>
      <c r="U985" s="30"/>
      <c r="V985" s="30"/>
      <c r="W985" s="30"/>
      <c r="X985" s="30"/>
      <c r="Y985" s="30"/>
      <c r="Z985" s="30"/>
    </row>
    <row r="986" spans="1:26" ht="13.5" customHeight="1">
      <c r="A986" s="30"/>
      <c r="B986" s="30"/>
      <c r="C986" s="30"/>
      <c r="D986" s="30"/>
      <c r="E986" s="30"/>
      <c r="F986" s="30"/>
      <c r="G986" s="30"/>
      <c r="H986" s="30"/>
      <c r="I986" s="30"/>
      <c r="J986" s="30"/>
      <c r="K986" s="30"/>
      <c r="L986" s="30"/>
      <c r="M986" s="30"/>
      <c r="N986" s="30"/>
      <c r="O986" s="30"/>
      <c r="P986" s="30"/>
      <c r="Q986" s="30"/>
      <c r="R986" s="30"/>
      <c r="S986" s="30"/>
      <c r="T986" s="30"/>
      <c r="U986" s="30"/>
      <c r="V986" s="30"/>
      <c r="W986" s="30"/>
      <c r="X986" s="30"/>
      <c r="Y986" s="30"/>
      <c r="Z986" s="30"/>
    </row>
    <row r="987" spans="1:26" ht="13.5" customHeight="1">
      <c r="A987" s="30"/>
      <c r="B987" s="30"/>
      <c r="C987" s="30"/>
      <c r="D987" s="30"/>
      <c r="E987" s="30"/>
      <c r="F987" s="30"/>
      <c r="G987" s="30"/>
      <c r="H987" s="30"/>
      <c r="I987" s="30"/>
      <c r="J987" s="30"/>
      <c r="K987" s="30"/>
      <c r="L987" s="30"/>
      <c r="M987" s="30"/>
      <c r="N987" s="30"/>
      <c r="O987" s="30"/>
      <c r="P987" s="30"/>
      <c r="Q987" s="30"/>
      <c r="R987" s="30"/>
      <c r="S987" s="30"/>
      <c r="T987" s="30"/>
      <c r="U987" s="30"/>
      <c r="V987" s="30"/>
      <c r="W987" s="30"/>
      <c r="X987" s="30"/>
      <c r="Y987" s="30"/>
      <c r="Z987" s="30"/>
    </row>
    <row r="988" spans="1:26" ht="13.5" customHeight="1">
      <c r="A988" s="30"/>
      <c r="B988" s="30"/>
      <c r="C988" s="30"/>
      <c r="D988" s="30"/>
      <c r="E988" s="30"/>
      <c r="F988" s="30"/>
      <c r="G988" s="30"/>
      <c r="H988" s="30"/>
      <c r="I988" s="30"/>
      <c r="J988" s="30"/>
      <c r="K988" s="30"/>
      <c r="L988" s="30"/>
      <c r="M988" s="30"/>
      <c r="N988" s="30"/>
      <c r="O988" s="30"/>
      <c r="P988" s="30"/>
      <c r="Q988" s="30"/>
      <c r="R988" s="30"/>
      <c r="S988" s="30"/>
      <c r="T988" s="30"/>
      <c r="U988" s="30"/>
      <c r="V988" s="30"/>
      <c r="W988" s="30"/>
      <c r="X988" s="30"/>
      <c r="Y988" s="30"/>
      <c r="Z988" s="30"/>
    </row>
    <row r="989" spans="1:26" ht="13.5" customHeight="1">
      <c r="A989" s="30"/>
      <c r="B989" s="30"/>
      <c r="C989" s="30"/>
      <c r="D989" s="30"/>
      <c r="E989" s="30"/>
      <c r="F989" s="30"/>
      <c r="G989" s="30"/>
      <c r="H989" s="30"/>
      <c r="I989" s="30"/>
      <c r="J989" s="30"/>
      <c r="K989" s="30"/>
      <c r="L989" s="30"/>
      <c r="M989" s="30"/>
      <c r="N989" s="30"/>
      <c r="O989" s="30"/>
      <c r="P989" s="30"/>
      <c r="Q989" s="30"/>
      <c r="R989" s="30"/>
      <c r="S989" s="30"/>
      <c r="T989" s="30"/>
      <c r="U989" s="30"/>
      <c r="V989" s="30"/>
      <c r="W989" s="30"/>
      <c r="X989" s="30"/>
      <c r="Y989" s="30"/>
      <c r="Z989" s="30"/>
    </row>
    <row r="990" spans="1:26" ht="13.5" customHeight="1">
      <c r="A990" s="30"/>
      <c r="B990" s="30"/>
      <c r="C990" s="30"/>
      <c r="D990" s="30"/>
      <c r="E990" s="30"/>
      <c r="F990" s="30"/>
      <c r="G990" s="30"/>
      <c r="H990" s="30"/>
      <c r="I990" s="30"/>
      <c r="J990" s="30"/>
      <c r="K990" s="30"/>
      <c r="L990" s="30"/>
      <c r="M990" s="30"/>
      <c r="N990" s="30"/>
      <c r="O990" s="30"/>
      <c r="P990" s="30"/>
      <c r="Q990" s="30"/>
      <c r="R990" s="30"/>
      <c r="S990" s="30"/>
      <c r="T990" s="30"/>
      <c r="U990" s="30"/>
      <c r="V990" s="30"/>
      <c r="W990" s="30"/>
      <c r="X990" s="30"/>
      <c r="Y990" s="30"/>
      <c r="Z990" s="30"/>
    </row>
    <row r="991" spans="1:26" ht="13.5" customHeight="1">
      <c r="A991" s="30"/>
      <c r="B991" s="30"/>
      <c r="C991" s="30"/>
      <c r="D991" s="30"/>
      <c r="E991" s="30"/>
      <c r="F991" s="30"/>
      <c r="G991" s="30"/>
      <c r="H991" s="30"/>
      <c r="I991" s="30"/>
      <c r="J991" s="30"/>
      <c r="K991" s="30"/>
      <c r="L991" s="30"/>
      <c r="M991" s="30"/>
      <c r="N991" s="30"/>
      <c r="O991" s="30"/>
      <c r="P991" s="30"/>
      <c r="Q991" s="30"/>
      <c r="R991" s="30"/>
      <c r="S991" s="30"/>
      <c r="T991" s="30"/>
      <c r="U991" s="30"/>
      <c r="V991" s="30"/>
      <c r="W991" s="30"/>
      <c r="X991" s="30"/>
      <c r="Y991" s="30"/>
      <c r="Z991" s="30"/>
    </row>
    <row r="992" spans="1:26" ht="13.5" customHeight="1">
      <c r="A992" s="30"/>
      <c r="B992" s="30"/>
      <c r="C992" s="30"/>
      <c r="D992" s="30"/>
      <c r="E992" s="30"/>
      <c r="F992" s="30"/>
      <c r="G992" s="30"/>
      <c r="H992" s="30"/>
      <c r="I992" s="30"/>
      <c r="J992" s="30"/>
      <c r="K992" s="30"/>
      <c r="L992" s="30"/>
      <c r="M992" s="30"/>
      <c r="N992" s="30"/>
      <c r="O992" s="30"/>
      <c r="P992" s="30"/>
      <c r="Q992" s="30"/>
      <c r="R992" s="30"/>
      <c r="S992" s="30"/>
      <c r="T992" s="30"/>
      <c r="U992" s="30"/>
      <c r="V992" s="30"/>
      <c r="W992" s="30"/>
      <c r="X992" s="30"/>
      <c r="Y992" s="30"/>
      <c r="Z992" s="30"/>
    </row>
    <row r="993" spans="1:26" ht="13.5" customHeight="1">
      <c r="A993" s="30"/>
      <c r="B993" s="30"/>
      <c r="C993" s="30"/>
      <c r="D993" s="30"/>
      <c r="E993" s="30"/>
      <c r="F993" s="30"/>
      <c r="G993" s="30"/>
      <c r="H993" s="30"/>
      <c r="I993" s="30"/>
      <c r="J993" s="30"/>
      <c r="K993" s="30"/>
      <c r="L993" s="30"/>
      <c r="M993" s="30"/>
      <c r="N993" s="30"/>
      <c r="O993" s="30"/>
      <c r="P993" s="30"/>
      <c r="Q993" s="30"/>
      <c r="R993" s="30"/>
      <c r="S993" s="30"/>
      <c r="T993" s="30"/>
      <c r="U993" s="30"/>
      <c r="V993" s="30"/>
      <c r="W993" s="30"/>
      <c r="X993" s="30"/>
      <c r="Y993" s="30"/>
      <c r="Z993" s="30"/>
    </row>
    <row r="994" spans="1:26" ht="13.5" customHeight="1">
      <c r="A994" s="30"/>
      <c r="B994" s="30"/>
      <c r="C994" s="30"/>
      <c r="D994" s="30"/>
      <c r="E994" s="30"/>
      <c r="F994" s="30"/>
      <c r="G994" s="30"/>
      <c r="H994" s="30"/>
      <c r="I994" s="30"/>
      <c r="J994" s="30"/>
      <c r="K994" s="30"/>
      <c r="L994" s="30"/>
      <c r="M994" s="30"/>
      <c r="N994" s="30"/>
      <c r="O994" s="30"/>
      <c r="P994" s="30"/>
      <c r="Q994" s="30"/>
      <c r="R994" s="30"/>
      <c r="S994" s="30"/>
      <c r="T994" s="30"/>
      <c r="U994" s="30"/>
      <c r="V994" s="30"/>
      <c r="W994" s="30"/>
      <c r="X994" s="30"/>
      <c r="Y994" s="30"/>
      <c r="Z994" s="30"/>
    </row>
    <row r="995" spans="1:26" ht="13.5" customHeight="1">
      <c r="A995" s="30"/>
      <c r="B995" s="30"/>
      <c r="C995" s="30"/>
      <c r="D995" s="30"/>
      <c r="E995" s="30"/>
      <c r="F995" s="30"/>
      <c r="G995" s="30"/>
      <c r="H995" s="30"/>
      <c r="I995" s="30"/>
      <c r="J995" s="30"/>
      <c r="K995" s="30"/>
      <c r="L995" s="30"/>
      <c r="M995" s="30"/>
      <c r="N995" s="30"/>
      <c r="O995" s="30"/>
      <c r="P995" s="30"/>
      <c r="Q995" s="30"/>
      <c r="R995" s="30"/>
      <c r="S995" s="30"/>
      <c r="T995" s="30"/>
      <c r="U995" s="30"/>
      <c r="V995" s="30"/>
      <c r="W995" s="30"/>
      <c r="X995" s="30"/>
      <c r="Y995" s="30"/>
      <c r="Z995" s="30"/>
    </row>
    <row r="996" spans="1:26" ht="13.5" customHeight="1">
      <c r="A996" s="30"/>
      <c r="B996" s="30"/>
      <c r="C996" s="30"/>
      <c r="D996" s="30"/>
      <c r="E996" s="30"/>
      <c r="F996" s="30"/>
      <c r="G996" s="30"/>
      <c r="H996" s="30"/>
      <c r="I996" s="30"/>
      <c r="J996" s="30"/>
      <c r="K996" s="30"/>
      <c r="L996" s="30"/>
      <c r="M996" s="30"/>
      <c r="N996" s="30"/>
      <c r="O996" s="30"/>
      <c r="P996" s="30"/>
      <c r="Q996" s="30"/>
      <c r="R996" s="30"/>
      <c r="S996" s="30"/>
      <c r="T996" s="30"/>
      <c r="U996" s="30"/>
      <c r="V996" s="30"/>
      <c r="W996" s="30"/>
      <c r="X996" s="30"/>
      <c r="Y996" s="30"/>
      <c r="Z996" s="30"/>
    </row>
    <row r="997" spans="1:26" ht="13.5" customHeight="1">
      <c r="A997" s="30"/>
      <c r="B997" s="30"/>
      <c r="C997" s="30"/>
      <c r="D997" s="30"/>
      <c r="E997" s="30"/>
      <c r="F997" s="30"/>
      <c r="G997" s="30"/>
      <c r="H997" s="30"/>
      <c r="I997" s="30"/>
      <c r="J997" s="30"/>
      <c r="K997" s="30"/>
      <c r="L997" s="30"/>
      <c r="M997" s="30"/>
      <c r="N997" s="30"/>
      <c r="O997" s="30"/>
      <c r="P997" s="30"/>
      <c r="Q997" s="30"/>
      <c r="R997" s="30"/>
      <c r="S997" s="30"/>
      <c r="T997" s="30"/>
      <c r="U997" s="30"/>
      <c r="V997" s="30"/>
      <c r="W997" s="30"/>
      <c r="X997" s="30"/>
      <c r="Y997" s="30"/>
      <c r="Z997" s="30"/>
    </row>
    <row r="998" spans="1:26" ht="13.5" customHeight="1">
      <c r="A998" s="30"/>
      <c r="B998" s="30"/>
      <c r="C998" s="30"/>
      <c r="D998" s="30"/>
      <c r="E998" s="30"/>
      <c r="F998" s="30"/>
      <c r="G998" s="30"/>
      <c r="H998" s="30"/>
      <c r="I998" s="30"/>
      <c r="J998" s="30"/>
      <c r="K998" s="30"/>
      <c r="L998" s="30"/>
      <c r="M998" s="30"/>
      <c r="N998" s="30"/>
      <c r="O998" s="30"/>
      <c r="P998" s="30"/>
      <c r="Q998" s="30"/>
      <c r="R998" s="30"/>
      <c r="S998" s="30"/>
      <c r="T998" s="30"/>
      <c r="U998" s="30"/>
      <c r="V998" s="30"/>
      <c r="W998" s="30"/>
      <c r="X998" s="30"/>
      <c r="Y998" s="30"/>
      <c r="Z998" s="30"/>
    </row>
    <row r="999" spans="1:26" ht="13.5" customHeight="1">
      <c r="A999" s="30"/>
      <c r="B999" s="30"/>
      <c r="C999" s="30"/>
      <c r="D999" s="30"/>
      <c r="E999" s="30"/>
      <c r="F999" s="30"/>
      <c r="G999" s="30"/>
      <c r="H999" s="30"/>
      <c r="I999" s="30"/>
      <c r="J999" s="30"/>
      <c r="K999" s="30"/>
      <c r="L999" s="30"/>
      <c r="M999" s="30"/>
      <c r="N999" s="30"/>
      <c r="O999" s="30"/>
      <c r="P999" s="30"/>
      <c r="Q999" s="30"/>
      <c r="R999" s="30"/>
      <c r="S999" s="30"/>
      <c r="T999" s="30"/>
      <c r="U999" s="30"/>
      <c r="V999" s="30"/>
      <c r="W999" s="30"/>
      <c r="X999" s="30"/>
      <c r="Y999" s="30"/>
      <c r="Z999" s="30"/>
    </row>
    <row r="1000" spans="1:26" ht="13.5" customHeight="1">
      <c r="A1000" s="30"/>
      <c r="B1000" s="30"/>
      <c r="C1000" s="30"/>
      <c r="D1000" s="30"/>
      <c r="E1000" s="30"/>
      <c r="F1000" s="30"/>
      <c r="G1000" s="30"/>
      <c r="H1000" s="30"/>
      <c r="I1000" s="30"/>
      <c r="J1000" s="30"/>
      <c r="K1000" s="30"/>
      <c r="L1000" s="30"/>
      <c r="M1000" s="30"/>
      <c r="N1000" s="30"/>
      <c r="O1000" s="30"/>
      <c r="P1000" s="30"/>
      <c r="Q1000" s="30"/>
      <c r="R1000" s="30"/>
      <c r="S1000" s="30"/>
      <c r="T1000" s="30"/>
      <c r="U1000" s="30"/>
      <c r="V1000" s="30"/>
      <c r="W1000" s="30"/>
      <c r="X1000" s="30"/>
      <c r="Y1000" s="30"/>
      <c r="Z1000" s="30"/>
    </row>
  </sheetData>
  <mergeCells count="10">
    <mergeCell ref="A47:Q47"/>
    <mergeCell ref="A49:P49"/>
    <mergeCell ref="A65:O65"/>
    <mergeCell ref="A4:R4"/>
    <mergeCell ref="A5:S5"/>
    <mergeCell ref="A6:Q6"/>
    <mergeCell ref="A7:N7"/>
    <mergeCell ref="A11:U11"/>
    <mergeCell ref="A12:J12"/>
    <mergeCell ref="A39:U39"/>
  </mergeCells>
  <conditionalFormatting sqref="F15:Q15 Q16 E15:P16">
    <cfRule type="colorScale" priority="9">
      <colorScale>
        <cfvo type="min"/>
        <cfvo type="percentile" val="50"/>
        <cfvo type="max"/>
        <color rgb="FFF8696B"/>
        <color rgb="FFFCFCFF"/>
        <color rgb="FF5A8AC6"/>
      </colorScale>
    </cfRule>
  </conditionalFormatting>
  <conditionalFormatting sqref="E41:E44">
    <cfRule type="colorScale" priority="11">
      <colorScale>
        <cfvo type="min"/>
        <cfvo type="percentile" val="50"/>
        <cfvo type="max"/>
        <color rgb="FFF8696B"/>
        <color rgb="FFFCFCFF"/>
        <color rgb="FF5A8AC6"/>
      </colorScale>
    </cfRule>
  </conditionalFormatting>
  <conditionalFormatting sqref="E52:P54">
    <cfRule type="colorScale" priority="12">
      <colorScale>
        <cfvo type="min"/>
        <cfvo type="percentile" val="50"/>
        <cfvo type="max"/>
        <color rgb="FFF8696B"/>
        <color rgb="FFFCFCFF"/>
        <color rgb="FF5A8AC6"/>
      </colorScale>
    </cfRule>
  </conditionalFormatting>
  <conditionalFormatting sqref="E55:P55">
    <cfRule type="colorScale" priority="13">
      <colorScale>
        <cfvo type="min"/>
        <cfvo type="percentile" val="50"/>
        <cfvo type="max"/>
        <color rgb="FFF8696B"/>
        <color rgb="FFFCFCFF"/>
        <color rgb="FF5A8AC6"/>
      </colorScale>
    </cfRule>
  </conditionalFormatting>
  <conditionalFormatting sqref="E56:O56">
    <cfRule type="colorScale" priority="14">
      <colorScale>
        <cfvo type="min"/>
        <cfvo type="percentile" val="50"/>
        <cfvo type="max"/>
        <color rgb="FFF8696B"/>
        <color rgb="FFFFEB84"/>
        <color rgb="FF63BE7B"/>
      </colorScale>
    </cfRule>
  </conditionalFormatting>
  <conditionalFormatting sqref="K60:M60">
    <cfRule type="colorScale" priority="15">
      <colorScale>
        <cfvo type="min"/>
        <cfvo type="percentile" val="50"/>
        <cfvo type="max"/>
        <color rgb="FFF8696B"/>
        <color rgb="FFFCFCFF"/>
        <color rgb="FF5A8AC6"/>
      </colorScale>
    </cfRule>
  </conditionalFormatting>
  <conditionalFormatting sqref="H63:J63 N61:P61 E62:G62">
    <cfRule type="colorScale" priority="16">
      <colorScale>
        <cfvo type="min"/>
        <cfvo type="percentile" val="50"/>
        <cfvo type="max"/>
        <color rgb="FFF8696B"/>
        <color rgb="FFFCFCFF"/>
        <color rgb="FF5A8AC6"/>
      </colorScale>
    </cfRule>
  </conditionalFormatting>
  <conditionalFormatting sqref="Q60:Q63">
    <cfRule type="colorScale" priority="17">
      <colorScale>
        <cfvo type="min"/>
        <cfvo type="percentile" val="50"/>
        <cfvo type="max"/>
        <color rgb="FFF8696B"/>
        <color rgb="FFFCFCFF"/>
        <color rgb="FF5A8AC6"/>
      </colorScale>
    </cfRule>
  </conditionalFormatting>
  <conditionalFormatting sqref="C41:C44">
    <cfRule type="colorScale" priority="18">
      <colorScale>
        <cfvo type="min"/>
        <cfvo type="percentile" val="50"/>
        <cfvo type="max"/>
        <color rgb="FFF8696B"/>
        <color rgb="FFFCFCFF"/>
        <color rgb="FF5A8AC6"/>
      </colorScale>
    </cfRule>
  </conditionalFormatting>
  <conditionalFormatting sqref="D41:D44">
    <cfRule type="colorScale" priority="19">
      <colorScale>
        <cfvo type="min"/>
        <cfvo type="percentile" val="50"/>
        <cfvo type="max"/>
        <color rgb="FFF8696B"/>
        <color rgb="FFFCFCFF"/>
        <color rgb="FF5A8AC6"/>
      </colorScale>
    </cfRule>
  </conditionalFormatting>
  <conditionalFormatting sqref="E60:J60">
    <cfRule type="colorScale" priority="8">
      <colorScale>
        <cfvo type="min"/>
        <cfvo type="percentile" val="50"/>
        <cfvo type="max"/>
        <color rgb="FFF8696B"/>
        <color rgb="FFFCFCFF"/>
        <color rgb="FF5A8AC6"/>
      </colorScale>
    </cfRule>
  </conditionalFormatting>
  <conditionalFormatting sqref="N60:P60">
    <cfRule type="colorScale" priority="7">
      <colorScale>
        <cfvo type="min"/>
        <cfvo type="percentile" val="50"/>
        <cfvo type="max"/>
        <color rgb="FFF8696B"/>
        <color rgb="FFFCFCFF"/>
        <color rgb="FF5A8AC6"/>
      </colorScale>
    </cfRule>
  </conditionalFormatting>
  <conditionalFormatting sqref="E61:M61">
    <cfRule type="colorScale" priority="6">
      <colorScale>
        <cfvo type="min"/>
        <cfvo type="percentile" val="50"/>
        <cfvo type="max"/>
        <color rgb="FFF8696B"/>
        <color rgb="FFFCFCFF"/>
        <color rgb="FF5A8AC6"/>
      </colorScale>
    </cfRule>
  </conditionalFormatting>
  <conditionalFormatting sqref="H62:P62">
    <cfRule type="colorScale" priority="5">
      <colorScale>
        <cfvo type="min"/>
        <cfvo type="percentile" val="50"/>
        <cfvo type="max"/>
        <color rgb="FFF8696B"/>
        <color rgb="FFFCFCFF"/>
        <color rgb="FF5A8AC6"/>
      </colorScale>
    </cfRule>
  </conditionalFormatting>
  <conditionalFormatting sqref="E63:G63">
    <cfRule type="colorScale" priority="2">
      <colorScale>
        <cfvo type="min"/>
        <cfvo type="percentile" val="50"/>
        <cfvo type="max"/>
        <color rgb="FFF8696B"/>
        <color rgb="FFFCFCFF"/>
        <color rgb="FF5A8AC6"/>
      </colorScale>
    </cfRule>
  </conditionalFormatting>
  <conditionalFormatting sqref="K63:P63">
    <cfRule type="colorScale" priority="1">
      <colorScale>
        <cfvo type="min"/>
        <cfvo type="percentile" val="50"/>
        <cfvo type="max"/>
        <color rgb="FFF8696B"/>
        <color rgb="FFFCFCFF"/>
        <color rgb="FF5A8AC6"/>
      </colorScale>
    </cfRule>
  </conditionalFormatting>
  <pageMargins left="0.7" right="0.7" top="0.75" bottom="0.75" header="0" footer="0"/>
  <pageSetup paperSize="9" orientation="portrait"/>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theme="9"/>
  </sheetPr>
  <dimension ref="A1:Z1000"/>
  <sheetViews>
    <sheetView showGridLines="0" workbookViewId="0"/>
  </sheetViews>
  <sheetFormatPr defaultColWidth="14.42578125" defaultRowHeight="15" customHeight="1"/>
  <cols>
    <col min="1" max="14" width="26.85546875" customWidth="1"/>
    <col min="15" max="22" width="8.7109375" customWidth="1"/>
  </cols>
  <sheetData>
    <row r="1" spans="1:26" ht="42" customHeight="1">
      <c r="A1" s="294" t="s">
        <v>169</v>
      </c>
      <c r="B1" s="266"/>
      <c r="C1" s="266"/>
      <c r="D1" s="266"/>
      <c r="E1" s="267"/>
      <c r="F1" s="98"/>
      <c r="G1" s="98"/>
      <c r="H1" s="98"/>
      <c r="I1" s="98"/>
      <c r="J1" s="98"/>
      <c r="K1" s="98"/>
      <c r="L1" s="98"/>
      <c r="M1" s="98"/>
      <c r="N1" s="98"/>
      <c r="O1" s="98"/>
      <c r="P1" s="98"/>
      <c r="Q1" s="98"/>
      <c r="R1" s="98"/>
      <c r="S1" s="98"/>
      <c r="T1" s="98"/>
      <c r="U1" s="98"/>
      <c r="V1" s="98"/>
      <c r="W1" s="98"/>
      <c r="X1" s="98"/>
      <c r="Y1" s="98"/>
      <c r="Z1" s="98"/>
    </row>
    <row r="2" spans="1:26" ht="119.25" customHeight="1">
      <c r="A2" s="295" t="s">
        <v>170</v>
      </c>
      <c r="B2" s="266"/>
      <c r="C2" s="266"/>
      <c r="D2" s="266"/>
      <c r="E2" s="266"/>
      <c r="F2" s="266"/>
      <c r="G2" s="266"/>
      <c r="H2" s="266"/>
      <c r="I2" s="266"/>
      <c r="J2" s="266"/>
      <c r="K2" s="267"/>
      <c r="L2" s="7"/>
      <c r="M2" s="7"/>
      <c r="N2" s="7"/>
      <c r="O2" s="7"/>
      <c r="P2" s="7"/>
      <c r="Q2" s="7"/>
      <c r="R2" s="7"/>
      <c r="S2" s="7"/>
      <c r="T2" s="7"/>
      <c r="U2" s="7"/>
      <c r="V2" s="7"/>
      <c r="W2" s="7"/>
      <c r="X2" s="7"/>
      <c r="Y2" s="7"/>
      <c r="Z2" s="7"/>
    </row>
    <row r="3" spans="1:26" ht="12.75" customHeight="1">
      <c r="A3" s="99"/>
      <c r="B3" s="7"/>
      <c r="C3" s="7"/>
      <c r="D3" s="7"/>
      <c r="E3" s="7"/>
      <c r="F3" s="7"/>
      <c r="G3" s="7"/>
      <c r="H3" s="7"/>
      <c r="I3" s="7"/>
      <c r="J3" s="7"/>
      <c r="K3" s="7"/>
      <c r="L3" s="7"/>
      <c r="M3" s="7"/>
      <c r="N3" s="7"/>
      <c r="O3" s="7"/>
      <c r="P3" s="7"/>
      <c r="Q3" s="7"/>
      <c r="R3" s="7"/>
      <c r="S3" s="7"/>
      <c r="T3" s="7"/>
      <c r="U3" s="7"/>
      <c r="V3" s="7"/>
      <c r="W3" s="7"/>
      <c r="X3" s="7"/>
      <c r="Y3" s="7"/>
      <c r="Z3" s="7"/>
    </row>
    <row r="4" spans="1:26" ht="72" customHeight="1">
      <c r="A4" s="296" t="s">
        <v>171</v>
      </c>
      <c r="B4" s="266"/>
      <c r="C4" s="266"/>
      <c r="D4" s="266"/>
      <c r="E4" s="266"/>
      <c r="F4" s="266"/>
      <c r="G4" s="266"/>
      <c r="H4" s="266"/>
      <c r="I4" s="266"/>
      <c r="J4" s="267"/>
      <c r="K4" s="98"/>
      <c r="L4" s="98"/>
      <c r="M4" s="98"/>
      <c r="N4" s="98"/>
      <c r="O4" s="98"/>
      <c r="P4" s="98"/>
      <c r="Q4" s="98"/>
      <c r="R4" s="98"/>
      <c r="S4" s="98"/>
      <c r="T4" s="98"/>
      <c r="U4" s="98"/>
      <c r="V4" s="98"/>
      <c r="W4" s="98"/>
      <c r="X4" s="98"/>
      <c r="Y4" s="98"/>
      <c r="Z4" s="98"/>
    </row>
    <row r="5" spans="1:26" ht="20.25" customHeight="1">
      <c r="A5" s="100"/>
      <c r="B5" s="101"/>
      <c r="C5" s="101"/>
      <c r="D5" s="101"/>
      <c r="E5" s="101"/>
      <c r="F5" s="101"/>
      <c r="G5" s="101"/>
      <c r="H5" s="101"/>
      <c r="I5" s="101"/>
      <c r="J5" s="101"/>
      <c r="K5" s="98"/>
      <c r="L5" s="98"/>
      <c r="M5" s="98"/>
      <c r="N5" s="98"/>
      <c r="O5" s="98"/>
      <c r="P5" s="98"/>
      <c r="Q5" s="98"/>
      <c r="R5" s="98"/>
      <c r="S5" s="98"/>
      <c r="T5" s="98"/>
      <c r="U5" s="98"/>
      <c r="V5" s="98"/>
      <c r="W5" s="98"/>
      <c r="X5" s="98"/>
      <c r="Y5" s="98"/>
      <c r="Z5" s="98"/>
    </row>
    <row r="6" spans="1:26" ht="12.75" customHeight="1">
      <c r="A6" s="296" t="s">
        <v>172</v>
      </c>
      <c r="B6" s="266"/>
      <c r="C6" s="266"/>
      <c r="D6" s="266"/>
      <c r="E6" s="266"/>
      <c r="F6" s="266"/>
      <c r="G6" s="266"/>
      <c r="H6" s="266"/>
      <c r="I6" s="266"/>
      <c r="J6" s="266"/>
      <c r="K6" s="266"/>
      <c r="L6" s="266"/>
      <c r="M6" s="266"/>
      <c r="N6" s="266"/>
      <c r="O6" s="266"/>
      <c r="P6" s="266"/>
      <c r="Q6" s="266"/>
      <c r="R6" s="266"/>
      <c r="S6" s="266"/>
      <c r="T6" s="266"/>
      <c r="U6" s="266"/>
      <c r="V6" s="267"/>
      <c r="W6" s="17"/>
      <c r="X6" s="17"/>
      <c r="Y6" s="17"/>
      <c r="Z6" s="17"/>
    </row>
    <row r="7" spans="1:26" ht="30" customHeight="1">
      <c r="A7" s="102" t="s">
        <v>173</v>
      </c>
      <c r="B7" s="98"/>
      <c r="C7" s="98"/>
      <c r="D7" s="98"/>
      <c r="E7" s="98"/>
      <c r="F7" s="98"/>
      <c r="G7" s="98"/>
      <c r="H7" s="98"/>
      <c r="I7" s="98"/>
      <c r="J7" s="98"/>
      <c r="K7" s="98"/>
      <c r="L7" s="98"/>
      <c r="M7" s="98"/>
      <c r="N7" s="98"/>
      <c r="O7" s="98"/>
      <c r="P7" s="98"/>
      <c r="Q7" s="98"/>
      <c r="R7" s="98"/>
      <c r="S7" s="98"/>
      <c r="T7" s="98"/>
      <c r="U7" s="98"/>
      <c r="V7" s="98"/>
      <c r="W7" s="98"/>
      <c r="X7" s="98"/>
      <c r="Y7" s="98"/>
      <c r="Z7" s="98"/>
    </row>
    <row r="8" spans="1:26" ht="12.75" customHeight="1">
      <c r="A8" s="103" t="s">
        <v>174</v>
      </c>
      <c r="B8" s="104"/>
      <c r="C8" s="105" t="s">
        <v>175</v>
      </c>
      <c r="D8" s="105" t="s">
        <v>176</v>
      </c>
      <c r="E8" s="105" t="s">
        <v>177</v>
      </c>
      <c r="F8" s="105" t="s">
        <v>178</v>
      </c>
      <c r="G8" s="105" t="s">
        <v>179</v>
      </c>
      <c r="H8" s="105" t="s">
        <v>180</v>
      </c>
      <c r="I8" s="105" t="s">
        <v>181</v>
      </c>
      <c r="J8" s="105" t="s">
        <v>182</v>
      </c>
      <c r="K8" s="105" t="s">
        <v>183</v>
      </c>
      <c r="L8" s="105" t="s">
        <v>184</v>
      </c>
      <c r="M8" s="105" t="s">
        <v>185</v>
      </c>
      <c r="N8" s="105" t="s">
        <v>186</v>
      </c>
      <c r="O8" s="98"/>
      <c r="P8" s="98"/>
      <c r="Q8" s="98"/>
      <c r="R8" s="98"/>
      <c r="S8" s="98"/>
      <c r="T8" s="98"/>
      <c r="U8" s="98"/>
      <c r="V8" s="98"/>
      <c r="W8" s="98"/>
      <c r="X8" s="98"/>
      <c r="Y8" s="98"/>
      <c r="Z8" s="98"/>
    </row>
    <row r="9" spans="1:26" ht="12.75" customHeight="1">
      <c r="A9" s="106" t="s">
        <v>187</v>
      </c>
      <c r="B9" s="107" t="s">
        <v>188</v>
      </c>
      <c r="C9" s="108" t="e">
        <f>SUMIFS(#REF!,#REF!,'Variance Analysis'!$B9,#REF!,'Variance Analysis'!$A9)</f>
        <v>#REF!</v>
      </c>
      <c r="D9" s="108" t="e">
        <f>SUMIFS(#REF!,#REF!,'Variance Analysis'!$B9,#REF!,'Variance Analysis'!$A9)</f>
        <v>#REF!</v>
      </c>
      <c r="E9" s="108" t="e">
        <f>SUMIFS(#REF!,#REF!,'Variance Analysis'!$B9,#REF!,'Variance Analysis'!$A9)</f>
        <v>#REF!</v>
      </c>
      <c r="F9" s="108" t="e">
        <f>SUMIFS(#REF!,#REF!,'Variance Analysis'!$B9,#REF!,'Variance Analysis'!$A9)</f>
        <v>#REF!</v>
      </c>
      <c r="G9" s="108" t="e">
        <f>SUMIFS(#REF!,#REF!,'Variance Analysis'!$B9,#REF!,'Variance Analysis'!$A9)</f>
        <v>#REF!</v>
      </c>
      <c r="H9" s="108" t="e">
        <f>SUMIFS(#REF!,#REF!,'Variance Analysis'!$B9,#REF!,'Variance Analysis'!$A9)</f>
        <v>#REF!</v>
      </c>
      <c r="I9" s="108" t="e">
        <f>SUMIFS(#REF!,#REF!,'Variance Analysis'!$B9,#REF!,'Variance Analysis'!$A9)</f>
        <v>#REF!</v>
      </c>
      <c r="J9" s="108" t="e">
        <f>SUMIFS(#REF!,#REF!,'Variance Analysis'!$B9,#REF!,'Variance Analysis'!$A9)</f>
        <v>#REF!</v>
      </c>
      <c r="K9" s="108" t="e">
        <f>SUMIFS(#REF!,#REF!,'Variance Analysis'!$B9,#REF!,'Variance Analysis'!$A9)</f>
        <v>#REF!</v>
      </c>
      <c r="L9" s="108" t="e">
        <f>SUMIFS(#REF!,#REF!,'Variance Analysis'!$B9,#REF!,'Variance Analysis'!$A9)</f>
        <v>#REF!</v>
      </c>
      <c r="M9" s="108" t="e">
        <f>SUMIFS(#REF!,#REF!,'Variance Analysis'!$B9,#REF!,'Variance Analysis'!$A9)</f>
        <v>#REF!</v>
      </c>
      <c r="N9" s="108" t="e">
        <f>SUMIFS(#REF!,#REF!,'Variance Analysis'!$B9,#REF!,'Variance Analysis'!$A9)</f>
        <v>#REF!</v>
      </c>
      <c r="O9" s="5"/>
      <c r="P9" s="5"/>
      <c r="Q9" s="5"/>
      <c r="R9" s="5"/>
      <c r="S9" s="5"/>
      <c r="T9" s="5"/>
      <c r="U9" s="5"/>
      <c r="V9" s="5"/>
      <c r="W9" s="7"/>
      <c r="X9" s="7"/>
      <c r="Y9" s="7"/>
      <c r="Z9" s="7"/>
    </row>
    <row r="10" spans="1:26" ht="12.75" customHeight="1">
      <c r="A10" s="106" t="s">
        <v>187</v>
      </c>
      <c r="B10" s="106" t="s">
        <v>189</v>
      </c>
      <c r="C10" s="108" t="e">
        <f>SUMIFS(#REF!,#REF!,'Variance Analysis'!$B10,#REF!,'Variance Analysis'!$A10)</f>
        <v>#REF!</v>
      </c>
      <c r="D10" s="108" t="e">
        <f>SUMIFS(#REF!,#REF!,'Variance Analysis'!$B10,#REF!,'Variance Analysis'!$A10)</f>
        <v>#REF!</v>
      </c>
      <c r="E10" s="108" t="e">
        <f>SUMIFS(#REF!,#REF!,'Variance Analysis'!$B10,#REF!,'Variance Analysis'!$A10)</f>
        <v>#REF!</v>
      </c>
      <c r="F10" s="108" t="e">
        <f>SUMIFS(#REF!,#REF!,'Variance Analysis'!$B10,#REF!,'Variance Analysis'!$A10)</f>
        <v>#REF!</v>
      </c>
      <c r="G10" s="108" t="e">
        <f>SUMIFS(#REF!,#REF!,'Variance Analysis'!$B10,#REF!,'Variance Analysis'!$A10)</f>
        <v>#REF!</v>
      </c>
      <c r="H10" s="108" t="e">
        <f>SUMIFS(#REF!,#REF!,'Variance Analysis'!$B10,#REF!,'Variance Analysis'!$A10)</f>
        <v>#REF!</v>
      </c>
      <c r="I10" s="108" t="e">
        <f>SUMIFS(#REF!,#REF!,'Variance Analysis'!$B10,#REF!,'Variance Analysis'!$A10)</f>
        <v>#REF!</v>
      </c>
      <c r="J10" s="108" t="e">
        <f>SUMIFS(#REF!,#REF!,'Variance Analysis'!$B10,#REF!,'Variance Analysis'!$A10)</f>
        <v>#REF!</v>
      </c>
      <c r="K10" s="108" t="e">
        <f>SUMIFS(#REF!,#REF!,'Variance Analysis'!$B10,#REF!,'Variance Analysis'!$A10)</f>
        <v>#REF!</v>
      </c>
      <c r="L10" s="108" t="e">
        <f>SUMIFS(#REF!,#REF!,'Variance Analysis'!$B10,#REF!,'Variance Analysis'!$A10)</f>
        <v>#REF!</v>
      </c>
      <c r="M10" s="108" t="e">
        <f>SUMIFS(#REF!,#REF!,'Variance Analysis'!$B10,#REF!,'Variance Analysis'!$A10)</f>
        <v>#REF!</v>
      </c>
      <c r="N10" s="108" t="e">
        <f>SUMIFS(#REF!,#REF!,'Variance Analysis'!$B10,#REF!,'Variance Analysis'!$A10)</f>
        <v>#REF!</v>
      </c>
      <c r="O10" s="5"/>
      <c r="P10" s="5"/>
      <c r="Q10" s="5"/>
      <c r="R10" s="5"/>
      <c r="S10" s="5"/>
      <c r="T10" s="5"/>
      <c r="U10" s="5"/>
      <c r="V10" s="5"/>
      <c r="W10" s="7"/>
      <c r="X10" s="7"/>
      <c r="Y10" s="7"/>
      <c r="Z10" s="7"/>
    </row>
    <row r="11" spans="1:26" ht="12.75" customHeight="1">
      <c r="A11" s="106" t="s">
        <v>187</v>
      </c>
      <c r="B11" s="106" t="s">
        <v>190</v>
      </c>
      <c r="C11" s="108" t="e">
        <f>SUMIFS(#REF!,#REF!,'Variance Analysis'!$B11,#REF!,'Variance Analysis'!$A11)</f>
        <v>#REF!</v>
      </c>
      <c r="D11" s="108" t="e">
        <f>SUMIFS(#REF!,#REF!,'Variance Analysis'!$B11,#REF!,'Variance Analysis'!$A11)</f>
        <v>#REF!</v>
      </c>
      <c r="E11" s="108" t="e">
        <f>SUMIFS(#REF!,#REF!,'Variance Analysis'!$B11,#REF!,'Variance Analysis'!$A11)</f>
        <v>#REF!</v>
      </c>
      <c r="F11" s="108" t="e">
        <f>SUMIFS(#REF!,#REF!,'Variance Analysis'!$B11,#REF!,'Variance Analysis'!$A11)</f>
        <v>#REF!</v>
      </c>
      <c r="G11" s="108" t="e">
        <f>SUMIFS(#REF!,#REF!,'Variance Analysis'!$B11,#REF!,'Variance Analysis'!$A11)</f>
        <v>#REF!</v>
      </c>
      <c r="H11" s="108" t="e">
        <f>SUMIFS(#REF!,#REF!,'Variance Analysis'!$B11,#REF!,'Variance Analysis'!$A11)</f>
        <v>#REF!</v>
      </c>
      <c r="I11" s="108" t="e">
        <f>SUMIFS(#REF!,#REF!,'Variance Analysis'!$B11,#REF!,'Variance Analysis'!$A11)</f>
        <v>#REF!</v>
      </c>
      <c r="J11" s="108" t="e">
        <f>SUMIFS(#REF!,#REF!,'Variance Analysis'!$B11,#REF!,'Variance Analysis'!$A11)</f>
        <v>#REF!</v>
      </c>
      <c r="K11" s="108" t="e">
        <f>SUMIFS(#REF!,#REF!,'Variance Analysis'!$B11,#REF!,'Variance Analysis'!$A11)</f>
        <v>#REF!</v>
      </c>
      <c r="L11" s="108" t="e">
        <f>SUMIFS(#REF!,#REF!,'Variance Analysis'!$B11,#REF!,'Variance Analysis'!$A11)</f>
        <v>#REF!</v>
      </c>
      <c r="M11" s="108" t="e">
        <f>SUMIFS(#REF!,#REF!,'Variance Analysis'!$B11,#REF!,'Variance Analysis'!$A11)</f>
        <v>#REF!</v>
      </c>
      <c r="N11" s="108" t="e">
        <f>SUMIFS(#REF!,#REF!,'Variance Analysis'!$B11,#REF!,'Variance Analysis'!$A11)</f>
        <v>#REF!</v>
      </c>
      <c r="O11" s="5"/>
      <c r="P11" s="5"/>
      <c r="Q11" s="5"/>
      <c r="R11" s="5"/>
      <c r="S11" s="5"/>
      <c r="T11" s="5"/>
      <c r="U11" s="5"/>
      <c r="V11" s="5"/>
      <c r="W11" s="7"/>
      <c r="X11" s="7"/>
      <c r="Y11" s="7"/>
      <c r="Z11" s="7"/>
    </row>
    <row r="12" spans="1:26" ht="12.75" customHeight="1">
      <c r="A12" s="106" t="s">
        <v>187</v>
      </c>
      <c r="B12" s="106" t="s">
        <v>191</v>
      </c>
      <c r="C12" s="108" t="e">
        <f t="shared" ref="C12:N12" si="0">SUMIFS(#REF!,#REF!,$A$12)</f>
        <v>#REF!</v>
      </c>
      <c r="D12" s="108" t="e">
        <f t="shared" si="0"/>
        <v>#REF!</v>
      </c>
      <c r="E12" s="108" t="e">
        <f t="shared" si="0"/>
        <v>#REF!</v>
      </c>
      <c r="F12" s="108" t="e">
        <f t="shared" si="0"/>
        <v>#REF!</v>
      </c>
      <c r="G12" s="108" t="e">
        <f t="shared" si="0"/>
        <v>#REF!</v>
      </c>
      <c r="H12" s="108" t="e">
        <f t="shared" si="0"/>
        <v>#REF!</v>
      </c>
      <c r="I12" s="108" t="e">
        <f t="shared" si="0"/>
        <v>#REF!</v>
      </c>
      <c r="J12" s="108" t="e">
        <f t="shared" si="0"/>
        <v>#REF!</v>
      </c>
      <c r="K12" s="108" t="e">
        <f t="shared" si="0"/>
        <v>#REF!</v>
      </c>
      <c r="L12" s="108" t="e">
        <f t="shared" si="0"/>
        <v>#REF!</v>
      </c>
      <c r="M12" s="108" t="e">
        <f t="shared" si="0"/>
        <v>#REF!</v>
      </c>
      <c r="N12" s="108" t="e">
        <f t="shared" si="0"/>
        <v>#REF!</v>
      </c>
      <c r="O12" s="5"/>
      <c r="P12" s="5"/>
      <c r="Q12" s="5"/>
      <c r="R12" s="5"/>
      <c r="S12" s="5"/>
      <c r="T12" s="5"/>
      <c r="U12" s="5"/>
      <c r="V12" s="5"/>
      <c r="W12" s="7"/>
      <c r="X12" s="7"/>
      <c r="Y12" s="7"/>
      <c r="Z12" s="7"/>
    </row>
    <row r="13" spans="1:26" ht="12.75" customHeight="1">
      <c r="A13" s="106" t="s">
        <v>192</v>
      </c>
      <c r="B13" s="106" t="s">
        <v>188</v>
      </c>
      <c r="C13" s="108" t="e">
        <f>SUMIFS(#REF!,#REF!,'Variance Analysis'!$B13,#REF!,'Variance Analysis'!$A13)</f>
        <v>#REF!</v>
      </c>
      <c r="D13" s="108" t="e">
        <f>SUMIFS(#REF!,#REF!,'Variance Analysis'!$B13,#REF!,'Variance Analysis'!$A13)</f>
        <v>#REF!</v>
      </c>
      <c r="E13" s="108" t="e">
        <f>SUMIFS(#REF!,#REF!,'Variance Analysis'!$B13,#REF!,'Variance Analysis'!$A13)</f>
        <v>#REF!</v>
      </c>
      <c r="F13" s="108" t="e">
        <f>SUMIFS(#REF!,#REF!,'Variance Analysis'!$B13,#REF!,'Variance Analysis'!$A13)</f>
        <v>#REF!</v>
      </c>
      <c r="G13" s="108" t="e">
        <f>SUMIFS(#REF!,#REF!,'Variance Analysis'!$B13,#REF!,'Variance Analysis'!$A13)</f>
        <v>#REF!</v>
      </c>
      <c r="H13" s="108" t="e">
        <f>SUMIFS(#REF!,#REF!,'Variance Analysis'!$B13,#REF!,'Variance Analysis'!$A13)</f>
        <v>#REF!</v>
      </c>
      <c r="I13" s="108" t="e">
        <f>SUMIFS(#REF!,#REF!,'Variance Analysis'!$B13,#REF!,'Variance Analysis'!$A13)</f>
        <v>#REF!</v>
      </c>
      <c r="J13" s="108" t="e">
        <f>SUMIFS(#REF!,#REF!,'Variance Analysis'!$B13,#REF!,'Variance Analysis'!$A13)</f>
        <v>#REF!</v>
      </c>
      <c r="K13" s="108" t="e">
        <f>SUMIFS(#REF!,#REF!,'Variance Analysis'!$B13,#REF!,'Variance Analysis'!$A13)</f>
        <v>#REF!</v>
      </c>
      <c r="L13" s="108" t="e">
        <f>SUMIFS(#REF!,#REF!,'Variance Analysis'!$B13,#REF!,'Variance Analysis'!$A13)</f>
        <v>#REF!</v>
      </c>
      <c r="M13" s="108" t="e">
        <f>SUMIFS(#REF!,#REF!,'Variance Analysis'!$B13,#REF!,'Variance Analysis'!$A13)</f>
        <v>#REF!</v>
      </c>
      <c r="N13" s="108" t="e">
        <f>SUMIFS(#REF!,#REF!,'Variance Analysis'!$B13,#REF!,'Variance Analysis'!$A13)</f>
        <v>#REF!</v>
      </c>
      <c r="O13" s="5"/>
      <c r="P13" s="5"/>
      <c r="Q13" s="5"/>
      <c r="R13" s="5"/>
      <c r="S13" s="5"/>
      <c r="T13" s="5"/>
      <c r="U13" s="5"/>
      <c r="V13" s="5"/>
      <c r="W13" s="7"/>
      <c r="X13" s="7"/>
      <c r="Y13" s="7"/>
      <c r="Z13" s="7"/>
    </row>
    <row r="14" spans="1:26" ht="12.75" customHeight="1">
      <c r="A14" s="106" t="s">
        <v>192</v>
      </c>
      <c r="B14" s="106" t="s">
        <v>189</v>
      </c>
      <c r="C14" s="108" t="e">
        <f>SUMIFS(#REF!,#REF!,'Variance Analysis'!$B14,#REF!,'Variance Analysis'!$A14)</f>
        <v>#REF!</v>
      </c>
      <c r="D14" s="108" t="e">
        <f>SUMIFS(#REF!,#REF!,'Variance Analysis'!$B14,#REF!,'Variance Analysis'!$A14)</f>
        <v>#REF!</v>
      </c>
      <c r="E14" s="108" t="e">
        <f>SUMIFS(#REF!,#REF!,'Variance Analysis'!$B14,#REF!,'Variance Analysis'!$A14)</f>
        <v>#REF!</v>
      </c>
      <c r="F14" s="108" t="e">
        <f>SUMIFS(#REF!,#REF!,'Variance Analysis'!$B14,#REF!,'Variance Analysis'!$A14)</f>
        <v>#REF!</v>
      </c>
      <c r="G14" s="108" t="e">
        <f>SUMIFS(#REF!,#REF!,'Variance Analysis'!$B14,#REF!,'Variance Analysis'!$A14)</f>
        <v>#REF!</v>
      </c>
      <c r="H14" s="108" t="e">
        <f>SUMIFS(#REF!,#REF!,'Variance Analysis'!$B14,#REF!,'Variance Analysis'!$A14)</f>
        <v>#REF!</v>
      </c>
      <c r="I14" s="108" t="e">
        <f>SUMIFS(#REF!,#REF!,'Variance Analysis'!$B14,#REF!,'Variance Analysis'!$A14)</f>
        <v>#REF!</v>
      </c>
      <c r="J14" s="108" t="e">
        <f>SUMIFS(#REF!,#REF!,'Variance Analysis'!$B14,#REF!,'Variance Analysis'!$A14)</f>
        <v>#REF!</v>
      </c>
      <c r="K14" s="108" t="e">
        <f>SUMIFS(#REF!,#REF!,'Variance Analysis'!$B14,#REF!,'Variance Analysis'!$A14)</f>
        <v>#REF!</v>
      </c>
      <c r="L14" s="108" t="e">
        <f>SUMIFS(#REF!,#REF!,'Variance Analysis'!$B14,#REF!,'Variance Analysis'!$A14)</f>
        <v>#REF!</v>
      </c>
      <c r="M14" s="108" t="e">
        <f>SUMIFS(#REF!,#REF!,'Variance Analysis'!$B14,#REF!,'Variance Analysis'!$A14)</f>
        <v>#REF!</v>
      </c>
      <c r="N14" s="108" t="e">
        <f>SUMIFS(#REF!,#REF!,'Variance Analysis'!$B14,#REF!,'Variance Analysis'!$A14)</f>
        <v>#REF!</v>
      </c>
      <c r="O14" s="5"/>
      <c r="P14" s="5"/>
      <c r="Q14" s="5"/>
      <c r="R14" s="5"/>
      <c r="S14" s="5"/>
      <c r="T14" s="5"/>
      <c r="U14" s="5"/>
      <c r="V14" s="5"/>
      <c r="W14" s="7"/>
      <c r="X14" s="7"/>
      <c r="Y14" s="7"/>
      <c r="Z14" s="7"/>
    </row>
    <row r="15" spans="1:26" ht="12.75" customHeight="1">
      <c r="A15" s="106" t="s">
        <v>192</v>
      </c>
      <c r="B15" s="106" t="s">
        <v>190</v>
      </c>
      <c r="C15" s="108" t="e">
        <f>SUMIFS(#REF!,#REF!,'Variance Analysis'!$B15,#REF!,'Variance Analysis'!$A15)</f>
        <v>#REF!</v>
      </c>
      <c r="D15" s="108" t="e">
        <f>SUMIFS(#REF!,#REF!,'Variance Analysis'!$B15,#REF!,'Variance Analysis'!$A15)</f>
        <v>#REF!</v>
      </c>
      <c r="E15" s="108" t="e">
        <f>SUMIFS(#REF!,#REF!,'Variance Analysis'!$B15,#REF!,'Variance Analysis'!$A15)</f>
        <v>#REF!</v>
      </c>
      <c r="F15" s="108" t="e">
        <f>SUMIFS(#REF!,#REF!,'Variance Analysis'!$B15,#REF!,'Variance Analysis'!$A15)</f>
        <v>#REF!</v>
      </c>
      <c r="G15" s="108" t="e">
        <f>SUMIFS(#REF!,#REF!,'Variance Analysis'!$B15,#REF!,'Variance Analysis'!$A15)</f>
        <v>#REF!</v>
      </c>
      <c r="H15" s="108" t="e">
        <f>SUMIFS(#REF!,#REF!,'Variance Analysis'!$B15,#REF!,'Variance Analysis'!$A15)</f>
        <v>#REF!</v>
      </c>
      <c r="I15" s="108" t="e">
        <f>SUMIFS(#REF!,#REF!,'Variance Analysis'!$B15,#REF!,'Variance Analysis'!$A15)</f>
        <v>#REF!</v>
      </c>
      <c r="J15" s="108" t="e">
        <f>SUMIFS(#REF!,#REF!,'Variance Analysis'!$B15,#REF!,'Variance Analysis'!$A15)</f>
        <v>#REF!</v>
      </c>
      <c r="K15" s="108" t="e">
        <f>SUMIFS(#REF!,#REF!,'Variance Analysis'!$B15,#REF!,'Variance Analysis'!$A15)</f>
        <v>#REF!</v>
      </c>
      <c r="L15" s="108" t="e">
        <f>SUMIFS(#REF!,#REF!,'Variance Analysis'!$B15,#REF!,'Variance Analysis'!$A15)</f>
        <v>#REF!</v>
      </c>
      <c r="M15" s="108" t="e">
        <f>SUMIFS(#REF!,#REF!,'Variance Analysis'!$B15,#REF!,'Variance Analysis'!$A15)</f>
        <v>#REF!</v>
      </c>
      <c r="N15" s="108" t="e">
        <f>SUMIFS(#REF!,#REF!,'Variance Analysis'!$B15,#REF!,'Variance Analysis'!$A15)</f>
        <v>#REF!</v>
      </c>
      <c r="O15" s="5"/>
      <c r="P15" s="5"/>
      <c r="Q15" s="5"/>
      <c r="R15" s="5"/>
      <c r="S15" s="5"/>
      <c r="T15" s="5"/>
      <c r="U15" s="5"/>
      <c r="V15" s="5"/>
      <c r="W15" s="7"/>
      <c r="X15" s="7"/>
      <c r="Y15" s="7"/>
      <c r="Z15" s="7"/>
    </row>
    <row r="16" spans="1:26" ht="12.75" customHeight="1">
      <c r="A16" s="106" t="s">
        <v>192</v>
      </c>
      <c r="B16" s="106" t="s">
        <v>191</v>
      </c>
      <c r="C16" s="108" t="e">
        <f t="shared" ref="C16:N16" si="1">SUMIFS(#REF!,#REF!,$A$16)</f>
        <v>#REF!</v>
      </c>
      <c r="D16" s="108" t="e">
        <f t="shared" si="1"/>
        <v>#REF!</v>
      </c>
      <c r="E16" s="108" t="e">
        <f t="shared" si="1"/>
        <v>#REF!</v>
      </c>
      <c r="F16" s="108" t="e">
        <f t="shared" si="1"/>
        <v>#REF!</v>
      </c>
      <c r="G16" s="108" t="e">
        <f t="shared" si="1"/>
        <v>#REF!</v>
      </c>
      <c r="H16" s="108" t="e">
        <f t="shared" si="1"/>
        <v>#REF!</v>
      </c>
      <c r="I16" s="108" t="e">
        <f t="shared" si="1"/>
        <v>#REF!</v>
      </c>
      <c r="J16" s="108" t="e">
        <f t="shared" si="1"/>
        <v>#REF!</v>
      </c>
      <c r="K16" s="108" t="e">
        <f t="shared" si="1"/>
        <v>#REF!</v>
      </c>
      <c r="L16" s="108" t="e">
        <f t="shared" si="1"/>
        <v>#REF!</v>
      </c>
      <c r="M16" s="108" t="e">
        <f t="shared" si="1"/>
        <v>#REF!</v>
      </c>
      <c r="N16" s="108" t="e">
        <f t="shared" si="1"/>
        <v>#REF!</v>
      </c>
      <c r="O16" s="5"/>
      <c r="P16" s="5"/>
      <c r="Q16" s="5"/>
      <c r="R16" s="5"/>
      <c r="S16" s="5"/>
      <c r="T16" s="5"/>
      <c r="U16" s="5"/>
      <c r="V16" s="5"/>
      <c r="W16" s="7"/>
      <c r="X16" s="7"/>
      <c r="Y16" s="7"/>
      <c r="Z16" s="7"/>
    </row>
    <row r="17" spans="1:26" ht="12.75" customHeight="1">
      <c r="A17" s="106" t="s">
        <v>193</v>
      </c>
      <c r="B17" s="106" t="s">
        <v>188</v>
      </c>
      <c r="C17" s="108" t="e">
        <f>SUMIFS(#REF!,#REF!,'Variance Analysis'!$B17,#REF!,'Variance Analysis'!$A17)</f>
        <v>#REF!</v>
      </c>
      <c r="D17" s="108" t="e">
        <f>SUMIFS(#REF!,#REF!,'Variance Analysis'!$B17,#REF!,'Variance Analysis'!$A17)</f>
        <v>#REF!</v>
      </c>
      <c r="E17" s="108" t="e">
        <f>SUMIFS(#REF!,#REF!,'Variance Analysis'!$B17,#REF!,'Variance Analysis'!$A17)</f>
        <v>#REF!</v>
      </c>
      <c r="F17" s="108" t="e">
        <f>SUMIFS(#REF!,#REF!,'Variance Analysis'!$B17,#REF!,'Variance Analysis'!$A17)</f>
        <v>#REF!</v>
      </c>
      <c r="G17" s="108" t="e">
        <f>SUMIFS(#REF!,#REF!,'Variance Analysis'!$B17,#REF!,'Variance Analysis'!$A17)</f>
        <v>#REF!</v>
      </c>
      <c r="H17" s="108" t="e">
        <f>SUMIFS(#REF!,#REF!,'Variance Analysis'!$B17,#REF!,'Variance Analysis'!$A17)</f>
        <v>#REF!</v>
      </c>
      <c r="I17" s="108" t="e">
        <f>SUMIFS(#REF!,#REF!,'Variance Analysis'!$B17,#REF!,'Variance Analysis'!$A17)</f>
        <v>#REF!</v>
      </c>
      <c r="J17" s="108" t="e">
        <f>SUMIFS(#REF!,#REF!,'Variance Analysis'!$B17,#REF!,'Variance Analysis'!$A17)</f>
        <v>#REF!</v>
      </c>
      <c r="K17" s="108" t="e">
        <f>SUMIFS(#REF!,#REF!,'Variance Analysis'!$B17,#REF!,'Variance Analysis'!$A17)</f>
        <v>#REF!</v>
      </c>
      <c r="L17" s="108" t="e">
        <f>SUMIFS(#REF!,#REF!,'Variance Analysis'!$B17,#REF!,'Variance Analysis'!$A17)</f>
        <v>#REF!</v>
      </c>
      <c r="M17" s="108" t="e">
        <f>SUMIFS(#REF!,#REF!,'Variance Analysis'!$B17,#REF!,'Variance Analysis'!$A17)</f>
        <v>#REF!</v>
      </c>
      <c r="N17" s="108" t="e">
        <f>SUMIFS(#REF!,#REF!,'Variance Analysis'!$B17,#REF!,'Variance Analysis'!$A17)</f>
        <v>#REF!</v>
      </c>
      <c r="O17" s="5"/>
      <c r="P17" s="5"/>
      <c r="Q17" s="5"/>
      <c r="R17" s="5"/>
      <c r="S17" s="5"/>
      <c r="T17" s="5"/>
      <c r="U17" s="5"/>
      <c r="V17" s="5"/>
      <c r="W17" s="7"/>
      <c r="X17" s="7"/>
      <c r="Y17" s="7"/>
      <c r="Z17" s="7"/>
    </row>
    <row r="18" spans="1:26" ht="12.75" customHeight="1">
      <c r="A18" s="106" t="s">
        <v>193</v>
      </c>
      <c r="B18" s="106" t="s">
        <v>189</v>
      </c>
      <c r="C18" s="108" t="e">
        <f>SUMIFS(#REF!,#REF!,'Variance Analysis'!$B18,#REF!,'Variance Analysis'!$A18)</f>
        <v>#REF!</v>
      </c>
      <c r="D18" s="108" t="e">
        <f>SUMIFS(#REF!,#REF!,'Variance Analysis'!$B18,#REF!,'Variance Analysis'!$A18)</f>
        <v>#REF!</v>
      </c>
      <c r="E18" s="108" t="e">
        <f>SUMIFS(#REF!,#REF!,'Variance Analysis'!$B18,#REF!,'Variance Analysis'!$A18)</f>
        <v>#REF!</v>
      </c>
      <c r="F18" s="108" t="e">
        <f>SUMIFS(#REF!,#REF!,'Variance Analysis'!$B18,#REF!,'Variance Analysis'!$A18)</f>
        <v>#REF!</v>
      </c>
      <c r="G18" s="108" t="e">
        <f>SUMIFS(#REF!,#REF!,'Variance Analysis'!$B18,#REF!,'Variance Analysis'!$A18)</f>
        <v>#REF!</v>
      </c>
      <c r="H18" s="108" t="e">
        <f>SUMIFS(#REF!,#REF!,'Variance Analysis'!$B18,#REF!,'Variance Analysis'!$A18)</f>
        <v>#REF!</v>
      </c>
      <c r="I18" s="108" t="e">
        <f>SUMIFS(#REF!,#REF!,'Variance Analysis'!$B18,#REF!,'Variance Analysis'!$A18)</f>
        <v>#REF!</v>
      </c>
      <c r="J18" s="108" t="e">
        <f>SUMIFS(#REF!,#REF!,'Variance Analysis'!$B18,#REF!,'Variance Analysis'!$A18)</f>
        <v>#REF!</v>
      </c>
      <c r="K18" s="108" t="e">
        <f>SUMIFS(#REF!,#REF!,'Variance Analysis'!$B18,#REF!,'Variance Analysis'!$A18)</f>
        <v>#REF!</v>
      </c>
      <c r="L18" s="108" t="e">
        <f>SUMIFS(#REF!,#REF!,'Variance Analysis'!$B18,#REF!,'Variance Analysis'!$A18)</f>
        <v>#REF!</v>
      </c>
      <c r="M18" s="108" t="e">
        <f>SUMIFS(#REF!,#REF!,'Variance Analysis'!$B18,#REF!,'Variance Analysis'!$A18)</f>
        <v>#REF!</v>
      </c>
      <c r="N18" s="108" t="e">
        <f>SUMIFS(#REF!,#REF!,'Variance Analysis'!$B18,#REF!,'Variance Analysis'!$A18)</f>
        <v>#REF!</v>
      </c>
      <c r="O18" s="5"/>
      <c r="P18" s="5"/>
      <c r="Q18" s="5"/>
      <c r="R18" s="5"/>
      <c r="S18" s="5"/>
      <c r="T18" s="5"/>
      <c r="U18" s="5"/>
      <c r="V18" s="5"/>
      <c r="W18" s="7"/>
      <c r="X18" s="7"/>
      <c r="Y18" s="7"/>
      <c r="Z18" s="7"/>
    </row>
    <row r="19" spans="1:26" ht="12.75" customHeight="1">
      <c r="A19" s="106" t="s">
        <v>193</v>
      </c>
      <c r="B19" s="106" t="s">
        <v>190</v>
      </c>
      <c r="C19" s="108" t="e">
        <f>SUMIFS(#REF!,#REF!,'Variance Analysis'!$B19,#REF!,'Variance Analysis'!$A19)</f>
        <v>#REF!</v>
      </c>
      <c r="D19" s="108" t="e">
        <f>SUMIFS(#REF!,#REF!,'Variance Analysis'!$B19,#REF!,'Variance Analysis'!$A19)</f>
        <v>#REF!</v>
      </c>
      <c r="E19" s="108" t="e">
        <f>SUMIFS(#REF!,#REF!,'Variance Analysis'!$B19,#REF!,'Variance Analysis'!$A19)</f>
        <v>#REF!</v>
      </c>
      <c r="F19" s="108" t="e">
        <f>SUMIFS(#REF!,#REF!,'Variance Analysis'!$B19,#REF!,'Variance Analysis'!$A19)</f>
        <v>#REF!</v>
      </c>
      <c r="G19" s="108" t="e">
        <f>SUMIFS(#REF!,#REF!,'Variance Analysis'!$B19,#REF!,'Variance Analysis'!$A19)</f>
        <v>#REF!</v>
      </c>
      <c r="H19" s="108" t="e">
        <f>SUMIFS(#REF!,#REF!,'Variance Analysis'!$B19,#REF!,'Variance Analysis'!$A19)</f>
        <v>#REF!</v>
      </c>
      <c r="I19" s="108" t="e">
        <f>SUMIFS(#REF!,#REF!,'Variance Analysis'!$B19,#REF!,'Variance Analysis'!$A19)</f>
        <v>#REF!</v>
      </c>
      <c r="J19" s="108" t="e">
        <f>SUMIFS(#REF!,#REF!,'Variance Analysis'!$B19,#REF!,'Variance Analysis'!$A19)</f>
        <v>#REF!</v>
      </c>
      <c r="K19" s="108" t="e">
        <f>SUMIFS(#REF!,#REF!,'Variance Analysis'!$B19,#REF!,'Variance Analysis'!$A19)</f>
        <v>#REF!</v>
      </c>
      <c r="L19" s="108" t="e">
        <f>SUMIFS(#REF!,#REF!,'Variance Analysis'!$B19,#REF!,'Variance Analysis'!$A19)</f>
        <v>#REF!</v>
      </c>
      <c r="M19" s="108" t="e">
        <f>SUMIFS(#REF!,#REF!,'Variance Analysis'!$B19,#REF!,'Variance Analysis'!$A19)</f>
        <v>#REF!</v>
      </c>
      <c r="N19" s="108" t="e">
        <f>SUMIFS(#REF!,#REF!,'Variance Analysis'!$B19,#REF!,'Variance Analysis'!$A19)</f>
        <v>#REF!</v>
      </c>
      <c r="O19" s="5"/>
      <c r="P19" s="5"/>
      <c r="Q19" s="5"/>
      <c r="R19" s="5"/>
      <c r="S19" s="5"/>
      <c r="T19" s="5"/>
      <c r="U19" s="5"/>
      <c r="V19" s="5"/>
      <c r="W19" s="7"/>
      <c r="X19" s="7"/>
      <c r="Y19" s="7"/>
      <c r="Z19" s="7"/>
    </row>
    <row r="20" spans="1:26" ht="12.75" customHeight="1">
      <c r="A20" s="106" t="s">
        <v>193</v>
      </c>
      <c r="B20" s="106" t="s">
        <v>191</v>
      </c>
      <c r="C20" s="108" t="e">
        <f t="shared" ref="C20:N20" si="2">SUMIFS(#REF!,#REF!,$A$20)</f>
        <v>#REF!</v>
      </c>
      <c r="D20" s="108" t="e">
        <f t="shared" si="2"/>
        <v>#REF!</v>
      </c>
      <c r="E20" s="108" t="e">
        <f t="shared" si="2"/>
        <v>#REF!</v>
      </c>
      <c r="F20" s="108" t="e">
        <f t="shared" si="2"/>
        <v>#REF!</v>
      </c>
      <c r="G20" s="108" t="e">
        <f t="shared" si="2"/>
        <v>#REF!</v>
      </c>
      <c r="H20" s="108" t="e">
        <f t="shared" si="2"/>
        <v>#REF!</v>
      </c>
      <c r="I20" s="108" t="e">
        <f t="shared" si="2"/>
        <v>#REF!</v>
      </c>
      <c r="J20" s="108" t="e">
        <f t="shared" si="2"/>
        <v>#REF!</v>
      </c>
      <c r="K20" s="108" t="e">
        <f t="shared" si="2"/>
        <v>#REF!</v>
      </c>
      <c r="L20" s="108" t="e">
        <f t="shared" si="2"/>
        <v>#REF!</v>
      </c>
      <c r="M20" s="108" t="e">
        <f t="shared" si="2"/>
        <v>#REF!</v>
      </c>
      <c r="N20" s="108" t="e">
        <f t="shared" si="2"/>
        <v>#REF!</v>
      </c>
      <c r="O20" s="5"/>
      <c r="P20" s="5"/>
      <c r="Q20" s="5"/>
      <c r="R20" s="5"/>
      <c r="S20" s="5"/>
      <c r="T20" s="5"/>
      <c r="U20" s="5"/>
      <c r="V20" s="5"/>
      <c r="W20" s="7"/>
      <c r="X20" s="7"/>
      <c r="Y20" s="7"/>
      <c r="Z20" s="7"/>
    </row>
    <row r="21" spans="1:26" ht="12.75" customHeight="1">
      <c r="A21" s="106" t="s">
        <v>174</v>
      </c>
      <c r="B21" s="106" t="s">
        <v>188</v>
      </c>
      <c r="C21" s="109" t="e">
        <f t="shared" ref="C21:N21" si="3">SUMIFS(C$9:C$20,$B$9:$B$20,$B21)</f>
        <v>#REF!</v>
      </c>
      <c r="D21" s="109" t="e">
        <f t="shared" si="3"/>
        <v>#REF!</v>
      </c>
      <c r="E21" s="109" t="e">
        <f t="shared" si="3"/>
        <v>#REF!</v>
      </c>
      <c r="F21" s="109" t="e">
        <f t="shared" si="3"/>
        <v>#REF!</v>
      </c>
      <c r="G21" s="109" t="e">
        <f t="shared" si="3"/>
        <v>#REF!</v>
      </c>
      <c r="H21" s="109" t="e">
        <f t="shared" si="3"/>
        <v>#REF!</v>
      </c>
      <c r="I21" s="109" t="e">
        <f t="shared" si="3"/>
        <v>#REF!</v>
      </c>
      <c r="J21" s="109" t="e">
        <f t="shared" si="3"/>
        <v>#REF!</v>
      </c>
      <c r="K21" s="109" t="e">
        <f t="shared" si="3"/>
        <v>#REF!</v>
      </c>
      <c r="L21" s="109" t="e">
        <f t="shared" si="3"/>
        <v>#REF!</v>
      </c>
      <c r="M21" s="109" t="e">
        <f t="shared" si="3"/>
        <v>#REF!</v>
      </c>
      <c r="N21" s="109" t="e">
        <f t="shared" si="3"/>
        <v>#REF!</v>
      </c>
      <c r="O21" s="5"/>
      <c r="P21" s="5"/>
      <c r="Q21" s="5"/>
      <c r="R21" s="5"/>
      <c r="S21" s="5"/>
      <c r="T21" s="5"/>
      <c r="U21" s="5"/>
      <c r="V21" s="5"/>
      <c r="W21" s="7"/>
      <c r="X21" s="7"/>
      <c r="Y21" s="7"/>
      <c r="Z21" s="7"/>
    </row>
    <row r="22" spans="1:26" ht="12.75" customHeight="1">
      <c r="A22" s="106" t="s">
        <v>174</v>
      </c>
      <c r="B22" s="106" t="s">
        <v>189</v>
      </c>
      <c r="C22" s="109" t="e">
        <f t="shared" ref="C22:N22" si="4">SUMIFS(C$9:C$20,$B$9:$B$20,$B22)</f>
        <v>#REF!</v>
      </c>
      <c r="D22" s="109" t="e">
        <f t="shared" si="4"/>
        <v>#REF!</v>
      </c>
      <c r="E22" s="109" t="e">
        <f t="shared" si="4"/>
        <v>#REF!</v>
      </c>
      <c r="F22" s="109" t="e">
        <f t="shared" si="4"/>
        <v>#REF!</v>
      </c>
      <c r="G22" s="109" t="e">
        <f t="shared" si="4"/>
        <v>#REF!</v>
      </c>
      <c r="H22" s="109" t="e">
        <f t="shared" si="4"/>
        <v>#REF!</v>
      </c>
      <c r="I22" s="109" t="e">
        <f t="shared" si="4"/>
        <v>#REF!</v>
      </c>
      <c r="J22" s="109" t="e">
        <f t="shared" si="4"/>
        <v>#REF!</v>
      </c>
      <c r="K22" s="109" t="e">
        <f t="shared" si="4"/>
        <v>#REF!</v>
      </c>
      <c r="L22" s="109" t="e">
        <f t="shared" si="4"/>
        <v>#REF!</v>
      </c>
      <c r="M22" s="109" t="e">
        <f t="shared" si="4"/>
        <v>#REF!</v>
      </c>
      <c r="N22" s="109" t="e">
        <f t="shared" si="4"/>
        <v>#REF!</v>
      </c>
      <c r="O22" s="5"/>
      <c r="P22" s="5"/>
      <c r="Q22" s="5"/>
      <c r="R22" s="5"/>
      <c r="S22" s="5"/>
      <c r="T22" s="5"/>
      <c r="U22" s="5"/>
      <c r="V22" s="5"/>
      <c r="W22" s="7"/>
      <c r="X22" s="7"/>
      <c r="Y22" s="7"/>
      <c r="Z22" s="7"/>
    </row>
    <row r="23" spans="1:26" ht="12.75" customHeight="1">
      <c r="A23" s="106" t="s">
        <v>174</v>
      </c>
      <c r="B23" s="106" t="s">
        <v>190</v>
      </c>
      <c r="C23" s="109" t="e">
        <f t="shared" ref="C23:N23" si="5">SUMIFS(C$9:C$20,$B$9:$B$20,$B23)</f>
        <v>#REF!</v>
      </c>
      <c r="D23" s="109" t="e">
        <f t="shared" si="5"/>
        <v>#REF!</v>
      </c>
      <c r="E23" s="109" t="e">
        <f t="shared" si="5"/>
        <v>#REF!</v>
      </c>
      <c r="F23" s="109" t="e">
        <f t="shared" si="5"/>
        <v>#REF!</v>
      </c>
      <c r="G23" s="109" t="e">
        <f t="shared" si="5"/>
        <v>#REF!</v>
      </c>
      <c r="H23" s="109" t="e">
        <f t="shared" si="5"/>
        <v>#REF!</v>
      </c>
      <c r="I23" s="109" t="e">
        <f t="shared" si="5"/>
        <v>#REF!</v>
      </c>
      <c r="J23" s="109" t="e">
        <f t="shared" si="5"/>
        <v>#REF!</v>
      </c>
      <c r="K23" s="109" t="e">
        <f t="shared" si="5"/>
        <v>#REF!</v>
      </c>
      <c r="L23" s="109" t="e">
        <f t="shared" si="5"/>
        <v>#REF!</v>
      </c>
      <c r="M23" s="109" t="e">
        <f t="shared" si="5"/>
        <v>#REF!</v>
      </c>
      <c r="N23" s="109" t="e">
        <f t="shared" si="5"/>
        <v>#REF!</v>
      </c>
      <c r="O23" s="5"/>
      <c r="P23" s="5"/>
      <c r="Q23" s="5"/>
      <c r="R23" s="5"/>
      <c r="S23" s="5"/>
      <c r="T23" s="5"/>
      <c r="U23" s="5"/>
      <c r="V23" s="5"/>
      <c r="W23" s="7"/>
      <c r="X23" s="7"/>
      <c r="Y23" s="7"/>
      <c r="Z23" s="7"/>
    </row>
    <row r="24" spans="1:26" ht="12.75" customHeight="1">
      <c r="A24" s="106" t="s">
        <v>174</v>
      </c>
      <c r="B24" s="7" t="s">
        <v>191</v>
      </c>
      <c r="C24" s="109" t="e">
        <f t="shared" ref="C24:N24" si="6">SUMIFS(C$9:C$20,$B$9:$B$20,$B24)</f>
        <v>#REF!</v>
      </c>
      <c r="D24" s="109" t="e">
        <f t="shared" si="6"/>
        <v>#REF!</v>
      </c>
      <c r="E24" s="109" t="e">
        <f t="shared" si="6"/>
        <v>#REF!</v>
      </c>
      <c r="F24" s="109" t="e">
        <f t="shared" si="6"/>
        <v>#REF!</v>
      </c>
      <c r="G24" s="109" t="e">
        <f t="shared" si="6"/>
        <v>#REF!</v>
      </c>
      <c r="H24" s="109" t="e">
        <f t="shared" si="6"/>
        <v>#REF!</v>
      </c>
      <c r="I24" s="109" t="e">
        <f t="shared" si="6"/>
        <v>#REF!</v>
      </c>
      <c r="J24" s="109" t="e">
        <f t="shared" si="6"/>
        <v>#REF!</v>
      </c>
      <c r="K24" s="109" t="e">
        <f t="shared" si="6"/>
        <v>#REF!</v>
      </c>
      <c r="L24" s="109" t="e">
        <f t="shared" si="6"/>
        <v>#REF!</v>
      </c>
      <c r="M24" s="109" t="e">
        <f t="shared" si="6"/>
        <v>#REF!</v>
      </c>
      <c r="N24" s="109" t="e">
        <f t="shared" si="6"/>
        <v>#REF!</v>
      </c>
      <c r="O24" s="7"/>
      <c r="P24" s="7"/>
      <c r="Q24" s="7"/>
      <c r="R24" s="7"/>
      <c r="S24" s="7"/>
      <c r="T24" s="7"/>
      <c r="U24" s="7"/>
      <c r="V24" s="7"/>
      <c r="W24" s="7"/>
      <c r="X24" s="7"/>
      <c r="Y24" s="7"/>
      <c r="Z24" s="7"/>
    </row>
    <row r="25" spans="1:26" ht="27" customHeight="1">
      <c r="A25" s="102" t="s">
        <v>194</v>
      </c>
      <c r="B25" s="98"/>
      <c r="C25" s="98"/>
      <c r="D25" s="98"/>
      <c r="E25" s="98"/>
      <c r="F25" s="98"/>
      <c r="G25" s="98"/>
      <c r="H25" s="98"/>
      <c r="I25" s="98"/>
      <c r="J25" s="98"/>
      <c r="K25" s="98"/>
      <c r="L25" s="98"/>
      <c r="M25" s="98"/>
      <c r="N25" s="98"/>
      <c r="O25" s="98"/>
      <c r="P25" s="98"/>
      <c r="Q25" s="98"/>
      <c r="R25" s="98"/>
      <c r="S25" s="98"/>
      <c r="T25" s="98"/>
      <c r="U25" s="98"/>
      <c r="V25" s="98"/>
      <c r="W25" s="98"/>
      <c r="X25" s="98"/>
      <c r="Y25" s="98"/>
      <c r="Z25" s="98"/>
    </row>
    <row r="26" spans="1:26" ht="57.75" customHeight="1">
      <c r="A26" s="296" t="s">
        <v>195</v>
      </c>
      <c r="B26" s="266"/>
      <c r="C26" s="266"/>
      <c r="D26" s="266"/>
      <c r="E26" s="266"/>
      <c r="F26" s="266"/>
      <c r="G26" s="266"/>
      <c r="H26" s="266"/>
      <c r="I26" s="266"/>
      <c r="J26" s="266"/>
      <c r="K26" s="267"/>
      <c r="L26" s="98"/>
      <c r="M26" s="98"/>
      <c r="N26" s="98"/>
      <c r="O26" s="98"/>
      <c r="P26" s="98"/>
      <c r="Q26" s="98"/>
      <c r="R26" s="98"/>
      <c r="S26" s="98"/>
      <c r="T26" s="98"/>
      <c r="U26" s="98"/>
      <c r="V26" s="98"/>
      <c r="W26" s="98"/>
      <c r="X26" s="98"/>
      <c r="Y26" s="98"/>
      <c r="Z26" s="98"/>
    </row>
    <row r="27" spans="1:26" ht="15" customHeight="1">
      <c r="A27" s="110"/>
      <c r="B27" s="110"/>
      <c r="C27" s="110"/>
      <c r="D27" s="110"/>
      <c r="E27" s="110"/>
      <c r="F27" s="110"/>
      <c r="G27" s="110"/>
      <c r="H27" s="110"/>
      <c r="I27" s="110"/>
      <c r="J27" s="110"/>
      <c r="K27" s="110"/>
      <c r="L27" s="110"/>
      <c r="M27" s="110"/>
      <c r="N27" s="110"/>
      <c r="O27" s="110"/>
      <c r="P27" s="110"/>
      <c r="Q27" s="110"/>
      <c r="R27" s="110"/>
      <c r="S27" s="110"/>
      <c r="T27" s="110"/>
      <c r="U27" s="110"/>
      <c r="V27" s="110"/>
      <c r="W27" s="110"/>
      <c r="X27" s="110"/>
      <c r="Y27" s="110"/>
      <c r="Z27" s="110"/>
    </row>
    <row r="28" spans="1:26" ht="12.75" customHeight="1">
      <c r="A28" s="296" t="s">
        <v>196</v>
      </c>
      <c r="B28" s="266"/>
      <c r="C28" s="266"/>
      <c r="D28" s="266"/>
      <c r="E28" s="266"/>
      <c r="F28" s="266"/>
      <c r="G28" s="266"/>
      <c r="H28" s="266"/>
      <c r="I28" s="266"/>
      <c r="J28" s="266"/>
      <c r="K28" s="266"/>
      <c r="L28" s="266"/>
      <c r="M28" s="266"/>
      <c r="N28" s="266"/>
      <c r="O28" s="266"/>
      <c r="P28" s="266"/>
      <c r="Q28" s="266"/>
      <c r="R28" s="266"/>
      <c r="S28" s="266"/>
      <c r="T28" s="266"/>
      <c r="U28" s="266"/>
      <c r="V28" s="267"/>
      <c r="W28" s="17"/>
      <c r="X28" s="17"/>
      <c r="Y28" s="17"/>
      <c r="Z28" s="17"/>
    </row>
    <row r="29" spans="1:26" ht="27" customHeight="1">
      <c r="A29" s="111" t="s">
        <v>174</v>
      </c>
      <c r="B29" s="104"/>
      <c r="C29" s="105" t="s">
        <v>175</v>
      </c>
      <c r="D29" s="105" t="s">
        <v>176</v>
      </c>
      <c r="E29" s="105" t="s">
        <v>177</v>
      </c>
      <c r="F29" s="105" t="s">
        <v>178</v>
      </c>
      <c r="G29" s="105" t="s">
        <v>179</v>
      </c>
      <c r="H29" s="105" t="s">
        <v>180</v>
      </c>
      <c r="I29" s="105" t="s">
        <v>181</v>
      </c>
      <c r="J29" s="105" t="s">
        <v>182</v>
      </c>
      <c r="K29" s="105" t="s">
        <v>183</v>
      </c>
      <c r="L29" s="105" t="s">
        <v>184</v>
      </c>
      <c r="M29" s="105" t="s">
        <v>185</v>
      </c>
      <c r="N29" s="105" t="s">
        <v>186</v>
      </c>
      <c r="O29" s="7"/>
      <c r="P29" s="7"/>
      <c r="Q29" s="7"/>
      <c r="R29" s="7"/>
      <c r="S29" s="7"/>
      <c r="T29" s="7"/>
      <c r="U29" s="7"/>
      <c r="V29" s="7"/>
      <c r="W29" s="7"/>
      <c r="X29" s="7"/>
      <c r="Y29" s="7"/>
      <c r="Z29" s="7"/>
    </row>
    <row r="30" spans="1:26" ht="12.75" customHeight="1">
      <c r="A30" s="106" t="s">
        <v>187</v>
      </c>
      <c r="B30" s="107" t="s">
        <v>188</v>
      </c>
      <c r="C30" s="108" t="e">
        <f>SUMIFS(#REF!,#REF!,'Variance Analysis'!$B30,#REF!,'Variance Analysis'!$A30)</f>
        <v>#REF!</v>
      </c>
      <c r="D30" s="108" t="e">
        <f>SUMIFS(#REF!,#REF!,'Variance Analysis'!$B30,#REF!,'Variance Analysis'!$A30)</f>
        <v>#REF!</v>
      </c>
      <c r="E30" s="108" t="e">
        <f>SUMIFS(#REF!,#REF!,'Variance Analysis'!$B30,#REF!,'Variance Analysis'!$A30)</f>
        <v>#REF!</v>
      </c>
      <c r="F30" s="108" t="e">
        <f>SUMIFS(#REF!,#REF!,'Variance Analysis'!$B30,#REF!,'Variance Analysis'!$A30)</f>
        <v>#REF!</v>
      </c>
      <c r="G30" s="108" t="e">
        <f>SUMIFS(#REF!,#REF!,'Variance Analysis'!$B30,#REF!,'Variance Analysis'!$A30)</f>
        <v>#REF!</v>
      </c>
      <c r="H30" s="108" t="e">
        <f>SUMIFS(#REF!,#REF!,'Variance Analysis'!$B30,#REF!,'Variance Analysis'!$A30)</f>
        <v>#REF!</v>
      </c>
      <c r="I30" s="108" t="e">
        <f>SUMIFS(#REF!,#REF!,'Variance Analysis'!$B30,#REF!,'Variance Analysis'!$A30)</f>
        <v>#REF!</v>
      </c>
      <c r="J30" s="108" t="e">
        <f>SUMIFS(#REF!,#REF!,'Variance Analysis'!$B30,#REF!,'Variance Analysis'!$A30)</f>
        <v>#REF!</v>
      </c>
      <c r="K30" s="108" t="e">
        <f>SUMIFS(#REF!,#REF!,'Variance Analysis'!$B30,#REF!,'Variance Analysis'!$A30)</f>
        <v>#REF!</v>
      </c>
      <c r="L30" s="108" t="e">
        <f>SUMIFS(#REF!,#REF!,'Variance Analysis'!$B30,#REF!,'Variance Analysis'!$A30)</f>
        <v>#REF!</v>
      </c>
      <c r="M30" s="108" t="e">
        <f>SUMIFS(#REF!,#REF!,'Variance Analysis'!$B30,#REF!,'Variance Analysis'!$A30)</f>
        <v>#REF!</v>
      </c>
      <c r="N30" s="108" t="e">
        <f>SUMIFS(#REF!,#REF!,'Variance Analysis'!$B30,#REF!,'Variance Analysis'!$A30)</f>
        <v>#REF!</v>
      </c>
      <c r="O30" s="7"/>
      <c r="P30" s="7"/>
      <c r="Q30" s="7"/>
      <c r="R30" s="7"/>
      <c r="S30" s="7"/>
      <c r="T30" s="7"/>
      <c r="U30" s="7"/>
      <c r="V30" s="7"/>
      <c r="W30" s="7"/>
      <c r="X30" s="7"/>
      <c r="Y30" s="7"/>
      <c r="Z30" s="7"/>
    </row>
    <row r="31" spans="1:26" ht="12.75" customHeight="1">
      <c r="A31" s="106" t="s">
        <v>187</v>
      </c>
      <c r="B31" s="106" t="s">
        <v>197</v>
      </c>
      <c r="C31" s="108" t="e">
        <f>SUMIFS(#REF!,#REF!,'Variance Analysis'!$B31,#REF!,'Variance Analysis'!$A31)</f>
        <v>#REF!</v>
      </c>
      <c r="D31" s="108" t="e">
        <f>SUMIFS(#REF!,#REF!,'Variance Analysis'!$B31,#REF!,'Variance Analysis'!$A31)</f>
        <v>#REF!</v>
      </c>
      <c r="E31" s="108" t="e">
        <f>SUMIFS(#REF!,#REF!,'Variance Analysis'!$B31,#REF!,'Variance Analysis'!$A31)</f>
        <v>#REF!</v>
      </c>
      <c r="F31" s="108" t="e">
        <f>SUMIFS(#REF!,#REF!,'Variance Analysis'!$B31,#REF!,'Variance Analysis'!$A31)</f>
        <v>#REF!</v>
      </c>
      <c r="G31" s="108" t="e">
        <f>SUMIFS(#REF!,#REF!,'Variance Analysis'!$B31,#REF!,'Variance Analysis'!$A31)</f>
        <v>#REF!</v>
      </c>
      <c r="H31" s="108" t="e">
        <f>SUMIFS(#REF!,#REF!,'Variance Analysis'!$B31,#REF!,'Variance Analysis'!$A31)</f>
        <v>#REF!</v>
      </c>
      <c r="I31" s="108" t="e">
        <f>SUMIFS(#REF!,#REF!,'Variance Analysis'!$B31,#REF!,'Variance Analysis'!$A31)</f>
        <v>#REF!</v>
      </c>
      <c r="J31" s="108" t="e">
        <f>SUMIFS(#REF!,#REF!,'Variance Analysis'!$B31,#REF!,'Variance Analysis'!$A31)</f>
        <v>#REF!</v>
      </c>
      <c r="K31" s="108" t="e">
        <f>SUMIFS(#REF!,#REF!,'Variance Analysis'!$B31,#REF!,'Variance Analysis'!$A31)</f>
        <v>#REF!</v>
      </c>
      <c r="L31" s="108" t="e">
        <f>SUMIFS(#REF!,#REF!,'Variance Analysis'!$B31,#REF!,'Variance Analysis'!$A31)</f>
        <v>#REF!</v>
      </c>
      <c r="M31" s="108" t="e">
        <f>SUMIFS(#REF!,#REF!,'Variance Analysis'!$B31,#REF!,'Variance Analysis'!$A31)</f>
        <v>#REF!</v>
      </c>
      <c r="N31" s="108" t="e">
        <f>SUMIFS(#REF!,#REF!,'Variance Analysis'!$B31,#REF!,'Variance Analysis'!$A31)</f>
        <v>#REF!</v>
      </c>
      <c r="O31" s="7"/>
      <c r="P31" s="7"/>
      <c r="Q31" s="7"/>
      <c r="R31" s="7"/>
      <c r="S31" s="7"/>
      <c r="T31" s="7"/>
      <c r="U31" s="7"/>
      <c r="V31" s="7"/>
      <c r="W31" s="7"/>
      <c r="X31" s="7"/>
      <c r="Y31" s="7"/>
      <c r="Z31" s="7"/>
    </row>
    <row r="32" spans="1:26" ht="12.75" customHeight="1">
      <c r="A32" s="106" t="s">
        <v>187</v>
      </c>
      <c r="B32" s="106" t="s">
        <v>198</v>
      </c>
      <c r="C32" s="108" t="e">
        <f>SUMIFS(#REF!,#REF!,'Variance Analysis'!$B32,#REF!,'Variance Analysis'!$A32)</f>
        <v>#REF!</v>
      </c>
      <c r="D32" s="108" t="e">
        <f>SUMIFS(#REF!,#REF!,'Variance Analysis'!$B32,#REF!,'Variance Analysis'!$A32)</f>
        <v>#REF!</v>
      </c>
      <c r="E32" s="108" t="e">
        <f>SUMIFS(#REF!,#REF!,'Variance Analysis'!$B32,#REF!,'Variance Analysis'!$A32)</f>
        <v>#REF!</v>
      </c>
      <c r="F32" s="108" t="e">
        <f>SUMIFS(#REF!,#REF!,'Variance Analysis'!$B32,#REF!,'Variance Analysis'!$A32)</f>
        <v>#REF!</v>
      </c>
      <c r="G32" s="108" t="e">
        <f>SUMIFS(#REF!,#REF!,'Variance Analysis'!$B32,#REF!,'Variance Analysis'!$A32)</f>
        <v>#REF!</v>
      </c>
      <c r="H32" s="108" t="e">
        <f>SUMIFS(#REF!,#REF!,'Variance Analysis'!$B32,#REF!,'Variance Analysis'!$A32)</f>
        <v>#REF!</v>
      </c>
      <c r="I32" s="108" t="e">
        <f>SUMIFS(#REF!,#REF!,'Variance Analysis'!$B32,#REF!,'Variance Analysis'!$A32)</f>
        <v>#REF!</v>
      </c>
      <c r="J32" s="108" t="e">
        <f>SUMIFS(#REF!,#REF!,'Variance Analysis'!$B32,#REF!,'Variance Analysis'!$A32)</f>
        <v>#REF!</v>
      </c>
      <c r="K32" s="108" t="e">
        <f>SUMIFS(#REF!,#REF!,'Variance Analysis'!$B32,#REF!,'Variance Analysis'!$A32)</f>
        <v>#REF!</v>
      </c>
      <c r="L32" s="108" t="e">
        <f>SUMIFS(#REF!,#REF!,'Variance Analysis'!$B32,#REF!,'Variance Analysis'!$A32)</f>
        <v>#REF!</v>
      </c>
      <c r="M32" s="108" t="e">
        <f>SUMIFS(#REF!,#REF!,'Variance Analysis'!$B32,#REF!,'Variance Analysis'!$A32)</f>
        <v>#REF!</v>
      </c>
      <c r="N32" s="108" t="e">
        <f>SUMIFS(#REF!,#REF!,'Variance Analysis'!$B32,#REF!,'Variance Analysis'!$A32)</f>
        <v>#REF!</v>
      </c>
      <c r="O32" s="7"/>
      <c r="P32" s="7"/>
      <c r="Q32" s="7"/>
      <c r="R32" s="7"/>
      <c r="S32" s="7"/>
      <c r="T32" s="7"/>
      <c r="U32" s="7"/>
      <c r="V32" s="7"/>
      <c r="W32" s="7"/>
      <c r="X32" s="7"/>
      <c r="Y32" s="7"/>
      <c r="Z32" s="7"/>
    </row>
    <row r="33" spans="1:26" ht="12.75" customHeight="1">
      <c r="A33" s="106" t="s">
        <v>187</v>
      </c>
      <c r="B33" s="106" t="s">
        <v>191</v>
      </c>
      <c r="C33" s="109" t="e">
        <f t="shared" ref="C33:N33" si="7">SUMIFS(#REF!,#REF!,#REF!)</f>
        <v>#REF!</v>
      </c>
      <c r="D33" s="109" t="e">
        <f t="shared" si="7"/>
        <v>#REF!</v>
      </c>
      <c r="E33" s="109" t="e">
        <f t="shared" si="7"/>
        <v>#REF!</v>
      </c>
      <c r="F33" s="109" t="e">
        <f t="shared" si="7"/>
        <v>#REF!</v>
      </c>
      <c r="G33" s="109" t="e">
        <f t="shared" si="7"/>
        <v>#REF!</v>
      </c>
      <c r="H33" s="109" t="e">
        <f t="shared" si="7"/>
        <v>#REF!</v>
      </c>
      <c r="I33" s="109" t="e">
        <f t="shared" si="7"/>
        <v>#REF!</v>
      </c>
      <c r="J33" s="109" t="e">
        <f t="shared" si="7"/>
        <v>#REF!</v>
      </c>
      <c r="K33" s="109" t="e">
        <f t="shared" si="7"/>
        <v>#REF!</v>
      </c>
      <c r="L33" s="109" t="e">
        <f t="shared" si="7"/>
        <v>#REF!</v>
      </c>
      <c r="M33" s="109" t="e">
        <f t="shared" si="7"/>
        <v>#REF!</v>
      </c>
      <c r="N33" s="109" t="e">
        <f t="shared" si="7"/>
        <v>#REF!</v>
      </c>
      <c r="O33" s="7"/>
      <c r="P33" s="7"/>
      <c r="Q33" s="7"/>
      <c r="R33" s="7"/>
      <c r="S33" s="7"/>
      <c r="T33" s="7"/>
      <c r="U33" s="7"/>
      <c r="V33" s="7"/>
      <c r="W33" s="7"/>
      <c r="X33" s="7"/>
      <c r="Y33" s="7"/>
      <c r="Z33" s="7"/>
    </row>
    <row r="34" spans="1:26" ht="12.75" customHeight="1">
      <c r="A34" s="106" t="s">
        <v>192</v>
      </c>
      <c r="B34" s="106" t="s">
        <v>188</v>
      </c>
      <c r="C34" s="109" t="e">
        <f>SUMIFS(#REF!,#REF!,'Variance Analysis'!$B34,#REF!,'Variance Analysis'!$A34)</f>
        <v>#REF!</v>
      </c>
      <c r="D34" s="109" t="e">
        <f>SUMIFS(#REF!,#REF!,'Variance Analysis'!$B34,#REF!,'Variance Analysis'!$A34)</f>
        <v>#REF!</v>
      </c>
      <c r="E34" s="109" t="e">
        <f>SUMIFS(#REF!,#REF!,'Variance Analysis'!$B34,#REF!,'Variance Analysis'!$A34)</f>
        <v>#REF!</v>
      </c>
      <c r="F34" s="109" t="e">
        <f>SUMIFS(#REF!,#REF!,'Variance Analysis'!$B34,#REF!,'Variance Analysis'!$A34)</f>
        <v>#REF!</v>
      </c>
      <c r="G34" s="109" t="e">
        <f>SUMIFS(#REF!,#REF!,'Variance Analysis'!$B34,#REF!,'Variance Analysis'!$A34)</f>
        <v>#REF!</v>
      </c>
      <c r="H34" s="109" t="e">
        <f>SUMIFS(#REF!,#REF!,'Variance Analysis'!$B34,#REF!,'Variance Analysis'!$A34)</f>
        <v>#REF!</v>
      </c>
      <c r="I34" s="109" t="e">
        <f>SUMIFS(#REF!,#REF!,'Variance Analysis'!$B34,#REF!,'Variance Analysis'!$A34)</f>
        <v>#REF!</v>
      </c>
      <c r="J34" s="109" t="e">
        <f>SUMIFS(#REF!,#REF!,'Variance Analysis'!$B34,#REF!,'Variance Analysis'!$A34)</f>
        <v>#REF!</v>
      </c>
      <c r="K34" s="109" t="e">
        <f>SUMIFS(#REF!,#REF!,'Variance Analysis'!$B34,#REF!,'Variance Analysis'!$A34)</f>
        <v>#REF!</v>
      </c>
      <c r="L34" s="109" t="e">
        <f>SUMIFS(#REF!,#REF!,'Variance Analysis'!$B34,#REF!,'Variance Analysis'!$A34)</f>
        <v>#REF!</v>
      </c>
      <c r="M34" s="109" t="e">
        <f>SUMIFS(#REF!,#REF!,'Variance Analysis'!$B34,#REF!,'Variance Analysis'!$A34)</f>
        <v>#REF!</v>
      </c>
      <c r="N34" s="109" t="e">
        <f>SUMIFS(#REF!,#REF!,'Variance Analysis'!$B34,#REF!,'Variance Analysis'!$A34)</f>
        <v>#REF!</v>
      </c>
      <c r="O34" s="7"/>
      <c r="P34" s="7"/>
      <c r="Q34" s="7"/>
      <c r="R34" s="7"/>
      <c r="S34" s="7"/>
      <c r="T34" s="7"/>
      <c r="U34" s="7"/>
      <c r="V34" s="7"/>
      <c r="W34" s="7"/>
      <c r="X34" s="7"/>
      <c r="Y34" s="7"/>
      <c r="Z34" s="7"/>
    </row>
    <row r="35" spans="1:26" ht="12.75" customHeight="1">
      <c r="A35" s="106" t="s">
        <v>192</v>
      </c>
      <c r="B35" s="106" t="s">
        <v>197</v>
      </c>
      <c r="C35" s="109" t="e">
        <f>SUMIFS(#REF!,#REF!,'Variance Analysis'!$B35,#REF!,'Variance Analysis'!$A35)</f>
        <v>#REF!</v>
      </c>
      <c r="D35" s="109" t="e">
        <f>SUMIFS(#REF!,#REF!,'Variance Analysis'!$B35,#REF!,'Variance Analysis'!$A35)</f>
        <v>#REF!</v>
      </c>
      <c r="E35" s="109" t="e">
        <f>SUMIFS(#REF!,#REF!,'Variance Analysis'!$B35,#REF!,'Variance Analysis'!$A35)</f>
        <v>#REF!</v>
      </c>
      <c r="F35" s="109" t="e">
        <f>SUMIFS(#REF!,#REF!,'Variance Analysis'!$B35,#REF!,'Variance Analysis'!$A35)</f>
        <v>#REF!</v>
      </c>
      <c r="G35" s="109" t="e">
        <f>SUMIFS(#REF!,#REF!,'Variance Analysis'!$B35,#REF!,'Variance Analysis'!$A35)</f>
        <v>#REF!</v>
      </c>
      <c r="H35" s="109" t="e">
        <f>SUMIFS(#REF!,#REF!,'Variance Analysis'!$B35,#REF!,'Variance Analysis'!$A35)</f>
        <v>#REF!</v>
      </c>
      <c r="I35" s="109" t="e">
        <f>SUMIFS(#REF!,#REF!,'Variance Analysis'!$B35,#REF!,'Variance Analysis'!$A35)</f>
        <v>#REF!</v>
      </c>
      <c r="J35" s="109" t="e">
        <f>SUMIFS(#REF!,#REF!,'Variance Analysis'!$B35,#REF!,'Variance Analysis'!$A35)</f>
        <v>#REF!</v>
      </c>
      <c r="K35" s="109" t="e">
        <f>SUMIFS(#REF!,#REF!,'Variance Analysis'!$B35,#REF!,'Variance Analysis'!$A35)</f>
        <v>#REF!</v>
      </c>
      <c r="L35" s="109" t="e">
        <f>SUMIFS(#REF!,#REF!,'Variance Analysis'!$B35,#REF!,'Variance Analysis'!$A35)</f>
        <v>#REF!</v>
      </c>
      <c r="M35" s="109" t="e">
        <f>SUMIFS(#REF!,#REF!,'Variance Analysis'!$B35,#REF!,'Variance Analysis'!$A35)</f>
        <v>#REF!</v>
      </c>
      <c r="N35" s="109" t="e">
        <f>SUMIFS(#REF!,#REF!,'Variance Analysis'!$B35,#REF!,'Variance Analysis'!$A35)</f>
        <v>#REF!</v>
      </c>
      <c r="O35" s="7"/>
      <c r="P35" s="7"/>
      <c r="Q35" s="7"/>
      <c r="R35" s="7"/>
      <c r="S35" s="7"/>
      <c r="T35" s="7"/>
      <c r="U35" s="7"/>
      <c r="V35" s="7"/>
      <c r="W35" s="7"/>
      <c r="X35" s="7"/>
      <c r="Y35" s="7"/>
      <c r="Z35" s="7"/>
    </row>
    <row r="36" spans="1:26" ht="12.75" customHeight="1">
      <c r="A36" s="106" t="s">
        <v>192</v>
      </c>
      <c r="B36" s="106" t="s">
        <v>198</v>
      </c>
      <c r="C36" s="109" t="e">
        <f>SUMIFS(#REF!,#REF!,'Variance Analysis'!$B36,#REF!,'Variance Analysis'!$A36)</f>
        <v>#REF!</v>
      </c>
      <c r="D36" s="109" t="e">
        <f>SUMIFS(#REF!,#REF!,'Variance Analysis'!$B36,#REF!,'Variance Analysis'!$A36)</f>
        <v>#REF!</v>
      </c>
      <c r="E36" s="109" t="e">
        <f>SUMIFS(#REF!,#REF!,'Variance Analysis'!$B36,#REF!,'Variance Analysis'!$A36)</f>
        <v>#REF!</v>
      </c>
      <c r="F36" s="109" t="e">
        <f>SUMIFS(#REF!,#REF!,'Variance Analysis'!$B36,#REF!,'Variance Analysis'!$A36)</f>
        <v>#REF!</v>
      </c>
      <c r="G36" s="109" t="e">
        <f>SUMIFS(#REF!,#REF!,'Variance Analysis'!$B36,#REF!,'Variance Analysis'!$A36)</f>
        <v>#REF!</v>
      </c>
      <c r="H36" s="109" t="e">
        <f>SUMIFS(#REF!,#REF!,'Variance Analysis'!$B36,#REF!,'Variance Analysis'!$A36)</f>
        <v>#REF!</v>
      </c>
      <c r="I36" s="109" t="e">
        <f>SUMIFS(#REF!,#REF!,'Variance Analysis'!$B36,#REF!,'Variance Analysis'!$A36)</f>
        <v>#REF!</v>
      </c>
      <c r="J36" s="109" t="e">
        <f>SUMIFS(#REF!,#REF!,'Variance Analysis'!$B36,#REF!,'Variance Analysis'!$A36)</f>
        <v>#REF!</v>
      </c>
      <c r="K36" s="109" t="e">
        <f>SUMIFS(#REF!,#REF!,'Variance Analysis'!$B36,#REF!,'Variance Analysis'!$A36)</f>
        <v>#REF!</v>
      </c>
      <c r="L36" s="109" t="e">
        <f>SUMIFS(#REF!,#REF!,'Variance Analysis'!$B36,#REF!,'Variance Analysis'!$A36)</f>
        <v>#REF!</v>
      </c>
      <c r="M36" s="109" t="e">
        <f>SUMIFS(#REF!,#REF!,'Variance Analysis'!$B36,#REF!,'Variance Analysis'!$A36)</f>
        <v>#REF!</v>
      </c>
      <c r="N36" s="109" t="e">
        <f>SUMIFS(#REF!,#REF!,'Variance Analysis'!$B36,#REF!,'Variance Analysis'!$A36)</f>
        <v>#REF!</v>
      </c>
      <c r="O36" s="7"/>
      <c r="P36" s="7"/>
      <c r="Q36" s="7"/>
      <c r="R36" s="7"/>
      <c r="S36" s="7"/>
      <c r="T36" s="7"/>
      <c r="U36" s="7"/>
      <c r="V36" s="7"/>
      <c r="W36" s="7"/>
      <c r="X36" s="7"/>
      <c r="Y36" s="7"/>
      <c r="Z36" s="7"/>
    </row>
    <row r="37" spans="1:26" ht="12.75" customHeight="1">
      <c r="A37" s="106" t="s">
        <v>192</v>
      </c>
      <c r="B37" s="106" t="s">
        <v>191</v>
      </c>
      <c r="C37" s="109" t="e">
        <f t="shared" ref="C37:N37" si="8">SUMIFS(#REF!,#REF!,$A$37)</f>
        <v>#REF!</v>
      </c>
      <c r="D37" s="109" t="e">
        <f t="shared" si="8"/>
        <v>#REF!</v>
      </c>
      <c r="E37" s="109" t="e">
        <f t="shared" si="8"/>
        <v>#REF!</v>
      </c>
      <c r="F37" s="109" t="e">
        <f t="shared" si="8"/>
        <v>#REF!</v>
      </c>
      <c r="G37" s="109" t="e">
        <f t="shared" si="8"/>
        <v>#REF!</v>
      </c>
      <c r="H37" s="109" t="e">
        <f t="shared" si="8"/>
        <v>#REF!</v>
      </c>
      <c r="I37" s="109" t="e">
        <f t="shared" si="8"/>
        <v>#REF!</v>
      </c>
      <c r="J37" s="109" t="e">
        <f t="shared" si="8"/>
        <v>#REF!</v>
      </c>
      <c r="K37" s="109" t="e">
        <f t="shared" si="8"/>
        <v>#REF!</v>
      </c>
      <c r="L37" s="109" t="e">
        <f t="shared" si="8"/>
        <v>#REF!</v>
      </c>
      <c r="M37" s="109" t="e">
        <f t="shared" si="8"/>
        <v>#REF!</v>
      </c>
      <c r="N37" s="109" t="e">
        <f t="shared" si="8"/>
        <v>#REF!</v>
      </c>
      <c r="O37" s="7"/>
      <c r="P37" s="7"/>
      <c r="Q37" s="7"/>
      <c r="R37" s="7"/>
      <c r="S37" s="7"/>
      <c r="T37" s="7"/>
      <c r="U37" s="7"/>
      <c r="V37" s="7"/>
      <c r="W37" s="7"/>
      <c r="X37" s="7"/>
      <c r="Y37" s="7"/>
      <c r="Z37" s="7"/>
    </row>
    <row r="38" spans="1:26" ht="12.75" customHeight="1">
      <c r="A38" s="106" t="s">
        <v>199</v>
      </c>
      <c r="B38" s="106" t="s">
        <v>188</v>
      </c>
      <c r="C38" s="109" t="e">
        <f>SUMIFS(#REF!,#REF!,'Variance Analysis'!$B38,#REF!,'Variance Analysis'!$A38)</f>
        <v>#REF!</v>
      </c>
      <c r="D38" s="109" t="e">
        <f>SUMIFS(#REF!,#REF!,'Variance Analysis'!$B38,#REF!,'Variance Analysis'!$A38)</f>
        <v>#REF!</v>
      </c>
      <c r="E38" s="109" t="e">
        <f>SUMIFS(#REF!,#REF!,'Variance Analysis'!$B38,#REF!,'Variance Analysis'!$A38)</f>
        <v>#REF!</v>
      </c>
      <c r="F38" s="109" t="e">
        <f>SUMIFS(#REF!,#REF!,'Variance Analysis'!$B38,#REF!,'Variance Analysis'!$A38)</f>
        <v>#REF!</v>
      </c>
      <c r="G38" s="109" t="e">
        <f>SUMIFS(#REF!,#REF!,'Variance Analysis'!$B38,#REF!,'Variance Analysis'!$A38)</f>
        <v>#REF!</v>
      </c>
      <c r="H38" s="109" t="e">
        <f>SUMIFS(#REF!,#REF!,'Variance Analysis'!$B38,#REF!,'Variance Analysis'!$A38)</f>
        <v>#REF!</v>
      </c>
      <c r="I38" s="109" t="e">
        <f>SUMIFS(#REF!,#REF!,'Variance Analysis'!$B38,#REF!,'Variance Analysis'!$A38)</f>
        <v>#REF!</v>
      </c>
      <c r="J38" s="109" t="e">
        <f>SUMIFS(#REF!,#REF!,'Variance Analysis'!$B38,#REF!,'Variance Analysis'!$A38)</f>
        <v>#REF!</v>
      </c>
      <c r="K38" s="109" t="e">
        <f>SUMIFS(#REF!,#REF!,'Variance Analysis'!$B38,#REF!,'Variance Analysis'!$A38)</f>
        <v>#REF!</v>
      </c>
      <c r="L38" s="109" t="e">
        <f>SUMIFS(#REF!,#REF!,'Variance Analysis'!$B38,#REF!,'Variance Analysis'!$A38)</f>
        <v>#REF!</v>
      </c>
      <c r="M38" s="109" t="e">
        <f>SUMIFS(#REF!,#REF!,'Variance Analysis'!$B38,#REF!,'Variance Analysis'!$A38)</f>
        <v>#REF!</v>
      </c>
      <c r="N38" s="109" t="e">
        <f>SUMIFS(#REF!,#REF!,'Variance Analysis'!$B38,#REF!,'Variance Analysis'!$A38)</f>
        <v>#REF!</v>
      </c>
      <c r="O38" s="7"/>
      <c r="P38" s="7"/>
      <c r="Q38" s="7"/>
      <c r="R38" s="7"/>
      <c r="S38" s="7"/>
      <c r="T38" s="7"/>
      <c r="U38" s="7"/>
      <c r="V38" s="7"/>
      <c r="W38" s="7"/>
      <c r="X38" s="7"/>
      <c r="Y38" s="7"/>
      <c r="Z38" s="7"/>
    </row>
    <row r="39" spans="1:26" ht="12.75" customHeight="1">
      <c r="A39" s="106" t="s">
        <v>199</v>
      </c>
      <c r="B39" s="106" t="s">
        <v>197</v>
      </c>
      <c r="C39" s="109" t="e">
        <f>SUMIFS(#REF!,#REF!,'Variance Analysis'!$B39,#REF!,'Variance Analysis'!$A39)</f>
        <v>#REF!</v>
      </c>
      <c r="D39" s="109" t="e">
        <f>SUMIFS(#REF!,#REF!,'Variance Analysis'!$B39,#REF!,'Variance Analysis'!$A39)</f>
        <v>#REF!</v>
      </c>
      <c r="E39" s="109" t="e">
        <f>SUMIFS(#REF!,#REF!,'Variance Analysis'!$B39,#REF!,'Variance Analysis'!$A39)</f>
        <v>#REF!</v>
      </c>
      <c r="F39" s="109" t="e">
        <f>SUMIFS(#REF!,#REF!,'Variance Analysis'!$B39,#REF!,'Variance Analysis'!$A39)</f>
        <v>#REF!</v>
      </c>
      <c r="G39" s="109" t="e">
        <f>SUMIFS(#REF!,#REF!,'Variance Analysis'!$B39,#REF!,'Variance Analysis'!$A39)</f>
        <v>#REF!</v>
      </c>
      <c r="H39" s="109" t="e">
        <f>SUMIFS(#REF!,#REF!,'Variance Analysis'!$B39,#REF!,'Variance Analysis'!$A39)</f>
        <v>#REF!</v>
      </c>
      <c r="I39" s="109" t="e">
        <f>SUMIFS(#REF!,#REF!,'Variance Analysis'!$B39,#REF!,'Variance Analysis'!$A39)</f>
        <v>#REF!</v>
      </c>
      <c r="J39" s="109" t="e">
        <f>SUMIFS(#REF!,#REF!,'Variance Analysis'!$B39,#REF!,'Variance Analysis'!$A39)</f>
        <v>#REF!</v>
      </c>
      <c r="K39" s="109" t="e">
        <f>SUMIFS(#REF!,#REF!,'Variance Analysis'!$B39,#REF!,'Variance Analysis'!$A39)</f>
        <v>#REF!</v>
      </c>
      <c r="L39" s="109" t="e">
        <f>SUMIFS(#REF!,#REF!,'Variance Analysis'!$B39,#REF!,'Variance Analysis'!$A39)</f>
        <v>#REF!</v>
      </c>
      <c r="M39" s="109" t="e">
        <f>SUMIFS(#REF!,#REF!,'Variance Analysis'!$B39,#REF!,'Variance Analysis'!$A39)</f>
        <v>#REF!</v>
      </c>
      <c r="N39" s="109" t="e">
        <f>SUMIFS(#REF!,#REF!,'Variance Analysis'!$B39,#REF!,'Variance Analysis'!$A39)</f>
        <v>#REF!</v>
      </c>
      <c r="O39" s="7"/>
      <c r="P39" s="7"/>
      <c r="Q39" s="7"/>
      <c r="R39" s="7"/>
      <c r="S39" s="7"/>
      <c r="T39" s="7"/>
      <c r="U39" s="7"/>
      <c r="V39" s="7"/>
      <c r="W39" s="7"/>
      <c r="X39" s="7"/>
      <c r="Y39" s="7"/>
      <c r="Z39" s="7"/>
    </row>
    <row r="40" spans="1:26" ht="12.75" customHeight="1">
      <c r="A40" s="106" t="s">
        <v>199</v>
      </c>
      <c r="B40" s="106" t="s">
        <v>198</v>
      </c>
      <c r="C40" s="109" t="e">
        <f>SUMIFS(#REF!,#REF!,'Variance Analysis'!$B40,#REF!,'Variance Analysis'!$A40)</f>
        <v>#REF!</v>
      </c>
      <c r="D40" s="109" t="e">
        <f>SUMIFS(#REF!,#REF!,'Variance Analysis'!$B40,#REF!,'Variance Analysis'!$A40)</f>
        <v>#REF!</v>
      </c>
      <c r="E40" s="109" t="e">
        <f>SUMIFS(#REF!,#REF!,'Variance Analysis'!$B40,#REF!,'Variance Analysis'!$A40)</f>
        <v>#REF!</v>
      </c>
      <c r="F40" s="109" t="e">
        <f>SUMIFS(#REF!,#REF!,'Variance Analysis'!$B40,#REF!,'Variance Analysis'!$A40)</f>
        <v>#REF!</v>
      </c>
      <c r="G40" s="109" t="e">
        <f>SUMIFS(#REF!,#REF!,'Variance Analysis'!$B40,#REF!,'Variance Analysis'!$A40)</f>
        <v>#REF!</v>
      </c>
      <c r="H40" s="109" t="e">
        <f>SUMIFS(#REF!,#REF!,'Variance Analysis'!$B40,#REF!,'Variance Analysis'!$A40)</f>
        <v>#REF!</v>
      </c>
      <c r="I40" s="109" t="e">
        <f>SUMIFS(#REF!,#REF!,'Variance Analysis'!$B40,#REF!,'Variance Analysis'!$A40)</f>
        <v>#REF!</v>
      </c>
      <c r="J40" s="109" t="e">
        <f>SUMIFS(#REF!,#REF!,'Variance Analysis'!$B40,#REF!,'Variance Analysis'!$A40)</f>
        <v>#REF!</v>
      </c>
      <c r="K40" s="109" t="e">
        <f>SUMIFS(#REF!,#REF!,'Variance Analysis'!$B40,#REF!,'Variance Analysis'!$A40)</f>
        <v>#REF!</v>
      </c>
      <c r="L40" s="109" t="e">
        <f>SUMIFS(#REF!,#REF!,'Variance Analysis'!$B40,#REF!,'Variance Analysis'!$A40)</f>
        <v>#REF!</v>
      </c>
      <c r="M40" s="109" t="e">
        <f>SUMIFS(#REF!,#REF!,'Variance Analysis'!$B40,#REF!,'Variance Analysis'!$A40)</f>
        <v>#REF!</v>
      </c>
      <c r="N40" s="109" t="e">
        <f>SUMIFS(#REF!,#REF!,'Variance Analysis'!$B40,#REF!,'Variance Analysis'!$A40)</f>
        <v>#REF!</v>
      </c>
      <c r="O40" s="7"/>
      <c r="P40" s="7"/>
      <c r="Q40" s="7"/>
      <c r="R40" s="7"/>
      <c r="S40" s="7"/>
      <c r="T40" s="7"/>
      <c r="U40" s="7"/>
      <c r="V40" s="7"/>
      <c r="W40" s="7"/>
      <c r="X40" s="7"/>
      <c r="Y40" s="7"/>
      <c r="Z40" s="7"/>
    </row>
    <row r="41" spans="1:26" ht="12.75" customHeight="1">
      <c r="A41" s="106" t="s">
        <v>199</v>
      </c>
      <c r="B41" s="106" t="s">
        <v>191</v>
      </c>
      <c r="C41" s="108" t="e">
        <f t="shared" ref="C41:N41" si="9">SUMIFS(#REF!,#REF!,$A$41)</f>
        <v>#REF!</v>
      </c>
      <c r="D41" s="108" t="e">
        <f t="shared" si="9"/>
        <v>#REF!</v>
      </c>
      <c r="E41" s="108" t="e">
        <f t="shared" si="9"/>
        <v>#REF!</v>
      </c>
      <c r="F41" s="108" t="e">
        <f t="shared" si="9"/>
        <v>#REF!</v>
      </c>
      <c r="G41" s="108" t="e">
        <f t="shared" si="9"/>
        <v>#REF!</v>
      </c>
      <c r="H41" s="108" t="e">
        <f t="shared" si="9"/>
        <v>#REF!</v>
      </c>
      <c r="I41" s="108" t="e">
        <f t="shared" si="9"/>
        <v>#REF!</v>
      </c>
      <c r="J41" s="108" t="e">
        <f t="shared" si="9"/>
        <v>#REF!</v>
      </c>
      <c r="K41" s="108" t="e">
        <f t="shared" si="9"/>
        <v>#REF!</v>
      </c>
      <c r="L41" s="108" t="e">
        <f t="shared" si="9"/>
        <v>#REF!</v>
      </c>
      <c r="M41" s="108" t="e">
        <f t="shared" si="9"/>
        <v>#REF!</v>
      </c>
      <c r="N41" s="108" t="e">
        <f t="shared" si="9"/>
        <v>#REF!</v>
      </c>
      <c r="O41" s="7"/>
      <c r="P41" s="7"/>
      <c r="Q41" s="7"/>
      <c r="R41" s="7"/>
      <c r="S41" s="7"/>
      <c r="T41" s="7"/>
      <c r="U41" s="7"/>
      <c r="V41" s="7"/>
      <c r="W41" s="7"/>
      <c r="X41" s="7"/>
      <c r="Y41" s="7"/>
      <c r="Z41" s="7"/>
    </row>
    <row r="42" spans="1:26" ht="12.75" customHeight="1">
      <c r="A42" s="106" t="s">
        <v>174</v>
      </c>
      <c r="B42" s="106" t="s">
        <v>188</v>
      </c>
      <c r="C42" s="109" t="e">
        <f t="shared" ref="C42:N42" si="10">SUMIFS(C$30:C$41,$B$30:$B$41,$B$42)</f>
        <v>#REF!</v>
      </c>
      <c r="D42" s="109" t="e">
        <f t="shared" si="10"/>
        <v>#REF!</v>
      </c>
      <c r="E42" s="109" t="e">
        <f t="shared" si="10"/>
        <v>#REF!</v>
      </c>
      <c r="F42" s="109" t="e">
        <f t="shared" si="10"/>
        <v>#REF!</v>
      </c>
      <c r="G42" s="109" t="e">
        <f t="shared" si="10"/>
        <v>#REF!</v>
      </c>
      <c r="H42" s="109" t="e">
        <f t="shared" si="10"/>
        <v>#REF!</v>
      </c>
      <c r="I42" s="109" t="e">
        <f t="shared" si="10"/>
        <v>#REF!</v>
      </c>
      <c r="J42" s="109" t="e">
        <f t="shared" si="10"/>
        <v>#REF!</v>
      </c>
      <c r="K42" s="109" t="e">
        <f t="shared" si="10"/>
        <v>#REF!</v>
      </c>
      <c r="L42" s="109" t="e">
        <f t="shared" si="10"/>
        <v>#REF!</v>
      </c>
      <c r="M42" s="109" t="e">
        <f t="shared" si="10"/>
        <v>#REF!</v>
      </c>
      <c r="N42" s="109" t="e">
        <f t="shared" si="10"/>
        <v>#REF!</v>
      </c>
      <c r="O42" s="7"/>
      <c r="P42" s="7"/>
      <c r="Q42" s="7"/>
      <c r="R42" s="7"/>
      <c r="S42" s="7"/>
      <c r="T42" s="7"/>
      <c r="U42" s="7"/>
      <c r="V42" s="7"/>
      <c r="W42" s="7"/>
      <c r="X42" s="7"/>
      <c r="Y42" s="7"/>
      <c r="Z42" s="7"/>
    </row>
    <row r="43" spans="1:26" ht="12.75" customHeight="1">
      <c r="A43" s="106" t="s">
        <v>174</v>
      </c>
      <c r="B43" s="106" t="s">
        <v>197</v>
      </c>
      <c r="C43" s="109" t="e">
        <f t="shared" ref="C43:N43" si="11">SUMIFS(C$30:C$41,$B$30:$B$41,$B$43)</f>
        <v>#REF!</v>
      </c>
      <c r="D43" s="109" t="e">
        <f t="shared" si="11"/>
        <v>#REF!</v>
      </c>
      <c r="E43" s="109" t="e">
        <f t="shared" si="11"/>
        <v>#REF!</v>
      </c>
      <c r="F43" s="109" t="e">
        <f t="shared" si="11"/>
        <v>#REF!</v>
      </c>
      <c r="G43" s="109" t="e">
        <f t="shared" si="11"/>
        <v>#REF!</v>
      </c>
      <c r="H43" s="109" t="e">
        <f t="shared" si="11"/>
        <v>#REF!</v>
      </c>
      <c r="I43" s="109" t="e">
        <f t="shared" si="11"/>
        <v>#REF!</v>
      </c>
      <c r="J43" s="109" t="e">
        <f t="shared" si="11"/>
        <v>#REF!</v>
      </c>
      <c r="K43" s="109" t="e">
        <f t="shared" si="11"/>
        <v>#REF!</v>
      </c>
      <c r="L43" s="109" t="e">
        <f t="shared" si="11"/>
        <v>#REF!</v>
      </c>
      <c r="M43" s="109" t="e">
        <f t="shared" si="11"/>
        <v>#REF!</v>
      </c>
      <c r="N43" s="109" t="e">
        <f t="shared" si="11"/>
        <v>#REF!</v>
      </c>
      <c r="O43" s="7"/>
      <c r="P43" s="7"/>
      <c r="Q43" s="7"/>
      <c r="R43" s="7"/>
      <c r="S43" s="7"/>
      <c r="T43" s="7"/>
      <c r="U43" s="7"/>
      <c r="V43" s="7"/>
      <c r="W43" s="7"/>
      <c r="X43" s="7"/>
      <c r="Y43" s="7"/>
      <c r="Z43" s="7"/>
    </row>
    <row r="44" spans="1:26" ht="12.75" customHeight="1">
      <c r="A44" s="106" t="s">
        <v>174</v>
      </c>
      <c r="B44" s="106" t="s">
        <v>198</v>
      </c>
      <c r="C44" s="109" t="e">
        <f t="shared" ref="C44:N44" si="12">SUMIFS(C$30:C$41,$B$30:$B$41,$B$44)</f>
        <v>#REF!</v>
      </c>
      <c r="D44" s="109" t="e">
        <f t="shared" si="12"/>
        <v>#REF!</v>
      </c>
      <c r="E44" s="109" t="e">
        <f t="shared" si="12"/>
        <v>#REF!</v>
      </c>
      <c r="F44" s="109" t="e">
        <f t="shared" si="12"/>
        <v>#REF!</v>
      </c>
      <c r="G44" s="109" t="e">
        <f t="shared" si="12"/>
        <v>#REF!</v>
      </c>
      <c r="H44" s="109" t="e">
        <f t="shared" si="12"/>
        <v>#REF!</v>
      </c>
      <c r="I44" s="109" t="e">
        <f t="shared" si="12"/>
        <v>#REF!</v>
      </c>
      <c r="J44" s="109" t="e">
        <f t="shared" si="12"/>
        <v>#REF!</v>
      </c>
      <c r="K44" s="109" t="e">
        <f t="shared" si="12"/>
        <v>#REF!</v>
      </c>
      <c r="L44" s="109" t="e">
        <f t="shared" si="12"/>
        <v>#REF!</v>
      </c>
      <c r="M44" s="109" t="e">
        <f t="shared" si="12"/>
        <v>#REF!</v>
      </c>
      <c r="N44" s="109" t="e">
        <f t="shared" si="12"/>
        <v>#REF!</v>
      </c>
      <c r="O44" s="7"/>
      <c r="P44" s="7"/>
      <c r="Q44" s="7"/>
      <c r="R44" s="7"/>
      <c r="S44" s="7"/>
      <c r="T44" s="7"/>
      <c r="U44" s="7"/>
      <c r="V44" s="7"/>
      <c r="W44" s="7"/>
      <c r="X44" s="7"/>
      <c r="Y44" s="7"/>
      <c r="Z44" s="7"/>
    </row>
    <row r="45" spans="1:26" ht="12.75" customHeight="1">
      <c r="A45" s="106" t="s">
        <v>174</v>
      </c>
      <c r="B45" s="7" t="s">
        <v>191</v>
      </c>
      <c r="C45" s="109" t="e">
        <f t="shared" ref="C45:N45" si="13">SUMIFS(C$30:C$41,$B$30:$B$41,$B$45)</f>
        <v>#REF!</v>
      </c>
      <c r="D45" s="109" t="e">
        <f t="shared" si="13"/>
        <v>#REF!</v>
      </c>
      <c r="E45" s="109" t="e">
        <f t="shared" si="13"/>
        <v>#REF!</v>
      </c>
      <c r="F45" s="109" t="e">
        <f t="shared" si="13"/>
        <v>#REF!</v>
      </c>
      <c r="G45" s="109" t="e">
        <f t="shared" si="13"/>
        <v>#REF!</v>
      </c>
      <c r="H45" s="109" t="e">
        <f t="shared" si="13"/>
        <v>#REF!</v>
      </c>
      <c r="I45" s="109" t="e">
        <f t="shared" si="13"/>
        <v>#REF!</v>
      </c>
      <c r="J45" s="109" t="e">
        <f t="shared" si="13"/>
        <v>#REF!</v>
      </c>
      <c r="K45" s="109" t="e">
        <f t="shared" si="13"/>
        <v>#REF!</v>
      </c>
      <c r="L45" s="109" t="e">
        <f t="shared" si="13"/>
        <v>#REF!</v>
      </c>
      <c r="M45" s="109" t="e">
        <f t="shared" si="13"/>
        <v>#REF!</v>
      </c>
      <c r="N45" s="109" t="e">
        <f t="shared" si="13"/>
        <v>#REF!</v>
      </c>
      <c r="O45" s="7"/>
      <c r="P45" s="7"/>
      <c r="Q45" s="7"/>
      <c r="R45" s="7"/>
      <c r="S45" s="7"/>
      <c r="T45" s="7"/>
      <c r="U45" s="7"/>
      <c r="V45" s="7"/>
      <c r="W45" s="7"/>
      <c r="X45" s="7"/>
      <c r="Y45" s="7"/>
      <c r="Z45" s="7"/>
    </row>
    <row r="46" spans="1:26" ht="39.75" customHeight="1">
      <c r="A46" s="297" t="s">
        <v>200</v>
      </c>
      <c r="B46" s="298"/>
      <c r="C46" s="298"/>
      <c r="D46" s="298"/>
      <c r="E46" s="298"/>
      <c r="F46" s="298"/>
      <c r="G46" s="298"/>
      <c r="H46" s="298"/>
      <c r="I46" s="298"/>
      <c r="J46" s="299"/>
      <c r="K46" s="112"/>
      <c r="L46" s="112"/>
      <c r="M46" s="112"/>
      <c r="N46" s="112"/>
      <c r="O46" s="112"/>
      <c r="P46" s="112"/>
      <c r="Q46" s="112"/>
      <c r="R46" s="112"/>
      <c r="S46" s="112"/>
      <c r="T46" s="112"/>
      <c r="U46" s="112"/>
      <c r="V46" s="112"/>
      <c r="W46" s="112"/>
      <c r="X46" s="112"/>
      <c r="Y46" s="112"/>
      <c r="Z46" s="112"/>
    </row>
    <row r="47" spans="1:26" ht="30" customHeight="1">
      <c r="A47" s="291" t="s">
        <v>201</v>
      </c>
      <c r="B47" s="292"/>
      <c r="C47" s="292"/>
      <c r="D47" s="292"/>
      <c r="E47" s="292"/>
      <c r="F47" s="292"/>
      <c r="G47" s="292"/>
      <c r="H47" s="292"/>
      <c r="I47" s="292"/>
      <c r="J47" s="293"/>
      <c r="K47" s="112"/>
      <c r="L47" s="112"/>
      <c r="M47" s="112"/>
      <c r="N47" s="112"/>
      <c r="O47" s="112"/>
      <c r="P47" s="112"/>
      <c r="Q47" s="112"/>
      <c r="R47" s="112"/>
      <c r="S47" s="112"/>
      <c r="T47" s="112"/>
      <c r="U47" s="112"/>
      <c r="V47" s="112"/>
      <c r="W47" s="112"/>
      <c r="X47" s="112"/>
      <c r="Y47" s="112"/>
      <c r="Z47" s="112"/>
    </row>
    <row r="48" spans="1:26" ht="45.75" customHeight="1">
      <c r="A48" s="291" t="s">
        <v>202</v>
      </c>
      <c r="B48" s="292"/>
      <c r="C48" s="292"/>
      <c r="D48" s="292"/>
      <c r="E48" s="292"/>
      <c r="F48" s="292"/>
      <c r="G48" s="292"/>
      <c r="H48" s="292"/>
      <c r="I48" s="292"/>
      <c r="J48" s="293"/>
      <c r="K48" s="112"/>
      <c r="L48" s="112"/>
      <c r="M48" s="112"/>
      <c r="N48" s="112"/>
      <c r="O48" s="112"/>
      <c r="P48" s="112"/>
      <c r="Q48" s="112"/>
      <c r="R48" s="112"/>
      <c r="S48" s="112"/>
      <c r="T48" s="112"/>
      <c r="U48" s="112"/>
      <c r="V48" s="112"/>
      <c r="W48" s="112"/>
      <c r="X48" s="112"/>
      <c r="Y48" s="112"/>
      <c r="Z48" s="112"/>
    </row>
    <row r="49" spans="1:26" ht="45.75" customHeight="1">
      <c r="A49" s="113" t="s">
        <v>203</v>
      </c>
      <c r="B49" s="114" t="s">
        <v>204</v>
      </c>
      <c r="C49" s="115"/>
      <c r="D49" s="115"/>
      <c r="E49" s="115"/>
      <c r="F49" s="115"/>
      <c r="G49" s="115"/>
      <c r="H49" s="115"/>
      <c r="I49" s="115"/>
      <c r="J49" s="115"/>
      <c r="K49" s="112"/>
      <c r="L49" s="112"/>
      <c r="M49" s="112"/>
      <c r="N49" s="112"/>
      <c r="O49" s="112"/>
      <c r="P49" s="112"/>
      <c r="Q49" s="112"/>
      <c r="R49" s="112"/>
      <c r="S49" s="112"/>
      <c r="T49" s="112"/>
      <c r="U49" s="112"/>
      <c r="V49" s="112"/>
      <c r="W49" s="112"/>
      <c r="X49" s="112"/>
      <c r="Y49" s="112"/>
      <c r="Z49" s="112"/>
    </row>
    <row r="50" spans="1:26" ht="28.5" customHeight="1">
      <c r="A50" s="111" t="s">
        <v>174</v>
      </c>
      <c r="B50" s="104"/>
      <c r="C50" s="105" t="s">
        <v>175</v>
      </c>
      <c r="D50" s="105" t="s">
        <v>176</v>
      </c>
      <c r="E50" s="105" t="s">
        <v>177</v>
      </c>
      <c r="F50" s="105" t="s">
        <v>178</v>
      </c>
      <c r="G50" s="105" t="s">
        <v>179</v>
      </c>
      <c r="H50" s="105" t="s">
        <v>180</v>
      </c>
      <c r="I50" s="105" t="s">
        <v>181</v>
      </c>
      <c r="J50" s="105" t="s">
        <v>182</v>
      </c>
      <c r="K50" s="105" t="s">
        <v>183</v>
      </c>
      <c r="L50" s="105" t="s">
        <v>184</v>
      </c>
      <c r="M50" s="105" t="s">
        <v>185</v>
      </c>
      <c r="N50" s="105" t="s">
        <v>186</v>
      </c>
      <c r="O50" s="7"/>
      <c r="P50" s="7"/>
      <c r="Q50" s="7"/>
      <c r="R50" s="7"/>
      <c r="S50" s="7"/>
      <c r="T50" s="7"/>
      <c r="U50" s="7"/>
      <c r="V50" s="7"/>
      <c r="W50" s="7"/>
      <c r="X50" s="7"/>
      <c r="Y50" s="7"/>
      <c r="Z50" s="7"/>
    </row>
    <row r="51" spans="1:26" ht="12.75" customHeight="1">
      <c r="A51" s="116" t="s">
        <v>187</v>
      </c>
      <c r="B51" s="107" t="s">
        <v>188</v>
      </c>
      <c r="C51" s="117" t="e">
        <f t="shared" ref="C51:N51" si="14">C30-C9</f>
        <v>#REF!</v>
      </c>
      <c r="D51" s="117" t="e">
        <f t="shared" si="14"/>
        <v>#REF!</v>
      </c>
      <c r="E51" s="117" t="e">
        <f t="shared" si="14"/>
        <v>#REF!</v>
      </c>
      <c r="F51" s="117" t="e">
        <f t="shared" si="14"/>
        <v>#REF!</v>
      </c>
      <c r="G51" s="117" t="e">
        <f t="shared" si="14"/>
        <v>#REF!</v>
      </c>
      <c r="H51" s="117" t="e">
        <f t="shared" si="14"/>
        <v>#REF!</v>
      </c>
      <c r="I51" s="117" t="e">
        <f t="shared" si="14"/>
        <v>#REF!</v>
      </c>
      <c r="J51" s="117" t="e">
        <f t="shared" si="14"/>
        <v>#REF!</v>
      </c>
      <c r="K51" s="117" t="e">
        <f t="shared" si="14"/>
        <v>#REF!</v>
      </c>
      <c r="L51" s="117" t="e">
        <f t="shared" si="14"/>
        <v>#REF!</v>
      </c>
      <c r="M51" s="117" t="e">
        <f t="shared" si="14"/>
        <v>#REF!</v>
      </c>
      <c r="N51" s="117" t="e">
        <f t="shared" si="14"/>
        <v>#REF!</v>
      </c>
      <c r="O51" s="7"/>
      <c r="P51" s="7"/>
      <c r="Q51" s="7"/>
      <c r="R51" s="7"/>
      <c r="S51" s="7"/>
      <c r="T51" s="7"/>
      <c r="U51" s="7"/>
      <c r="V51" s="7"/>
      <c r="W51" s="7"/>
      <c r="X51" s="7"/>
      <c r="Y51" s="7"/>
      <c r="Z51" s="7"/>
    </row>
    <row r="52" spans="1:26" ht="12.75" customHeight="1">
      <c r="A52" s="106"/>
      <c r="B52" s="106" t="s">
        <v>189</v>
      </c>
      <c r="C52" s="117" t="e">
        <f t="shared" ref="C52:N52" si="15">C31-C10</f>
        <v>#REF!</v>
      </c>
      <c r="D52" s="117" t="e">
        <f t="shared" si="15"/>
        <v>#REF!</v>
      </c>
      <c r="E52" s="117" t="e">
        <f t="shared" si="15"/>
        <v>#REF!</v>
      </c>
      <c r="F52" s="117" t="e">
        <f t="shared" si="15"/>
        <v>#REF!</v>
      </c>
      <c r="G52" s="117" t="e">
        <f t="shared" si="15"/>
        <v>#REF!</v>
      </c>
      <c r="H52" s="117" t="e">
        <f t="shared" si="15"/>
        <v>#REF!</v>
      </c>
      <c r="I52" s="117" t="e">
        <f t="shared" si="15"/>
        <v>#REF!</v>
      </c>
      <c r="J52" s="117" t="e">
        <f t="shared" si="15"/>
        <v>#REF!</v>
      </c>
      <c r="K52" s="117" t="e">
        <f t="shared" si="15"/>
        <v>#REF!</v>
      </c>
      <c r="L52" s="117" t="e">
        <f t="shared" si="15"/>
        <v>#REF!</v>
      </c>
      <c r="M52" s="117" t="e">
        <f t="shared" si="15"/>
        <v>#REF!</v>
      </c>
      <c r="N52" s="117" t="e">
        <f t="shared" si="15"/>
        <v>#REF!</v>
      </c>
      <c r="O52" s="7"/>
      <c r="P52" s="7"/>
      <c r="Q52" s="7"/>
      <c r="R52" s="7"/>
      <c r="S52" s="7"/>
      <c r="T52" s="7"/>
      <c r="U52" s="7"/>
      <c r="V52" s="7"/>
      <c r="W52" s="7"/>
      <c r="X52" s="7"/>
      <c r="Y52" s="7"/>
      <c r="Z52" s="7"/>
    </row>
    <row r="53" spans="1:26" ht="12.75" customHeight="1">
      <c r="A53" s="106"/>
      <c r="B53" s="106" t="s">
        <v>190</v>
      </c>
      <c r="C53" s="117" t="e">
        <f t="shared" ref="C53:N53" si="16">C32-C11</f>
        <v>#REF!</v>
      </c>
      <c r="D53" s="117" t="e">
        <f t="shared" si="16"/>
        <v>#REF!</v>
      </c>
      <c r="E53" s="117" t="e">
        <f t="shared" si="16"/>
        <v>#REF!</v>
      </c>
      <c r="F53" s="117" t="e">
        <f t="shared" si="16"/>
        <v>#REF!</v>
      </c>
      <c r="G53" s="117" t="e">
        <f t="shared" si="16"/>
        <v>#REF!</v>
      </c>
      <c r="H53" s="117" t="e">
        <f t="shared" si="16"/>
        <v>#REF!</v>
      </c>
      <c r="I53" s="117" t="e">
        <f t="shared" si="16"/>
        <v>#REF!</v>
      </c>
      <c r="J53" s="117" t="e">
        <f t="shared" si="16"/>
        <v>#REF!</v>
      </c>
      <c r="K53" s="117" t="e">
        <f t="shared" si="16"/>
        <v>#REF!</v>
      </c>
      <c r="L53" s="117" t="e">
        <f t="shared" si="16"/>
        <v>#REF!</v>
      </c>
      <c r="M53" s="117" t="e">
        <f t="shared" si="16"/>
        <v>#REF!</v>
      </c>
      <c r="N53" s="117" t="e">
        <f t="shared" si="16"/>
        <v>#REF!</v>
      </c>
      <c r="O53" s="7"/>
      <c r="P53" s="7"/>
      <c r="Q53" s="7"/>
      <c r="R53" s="7"/>
      <c r="S53" s="7"/>
      <c r="T53" s="7"/>
      <c r="U53" s="7"/>
      <c r="V53" s="7"/>
      <c r="W53" s="7"/>
      <c r="X53" s="7"/>
      <c r="Y53" s="7"/>
      <c r="Z53" s="7"/>
    </row>
    <row r="54" spans="1:26" ht="12.75" customHeight="1">
      <c r="A54" s="106"/>
      <c r="B54" s="106" t="s">
        <v>191</v>
      </c>
      <c r="C54" s="117" t="e">
        <f t="shared" ref="C54:N54" si="17">C33-C12</f>
        <v>#REF!</v>
      </c>
      <c r="D54" s="117" t="e">
        <f t="shared" si="17"/>
        <v>#REF!</v>
      </c>
      <c r="E54" s="117" t="e">
        <f t="shared" si="17"/>
        <v>#REF!</v>
      </c>
      <c r="F54" s="117" t="e">
        <f t="shared" si="17"/>
        <v>#REF!</v>
      </c>
      <c r="G54" s="117" t="e">
        <f t="shared" si="17"/>
        <v>#REF!</v>
      </c>
      <c r="H54" s="117" t="e">
        <f t="shared" si="17"/>
        <v>#REF!</v>
      </c>
      <c r="I54" s="117" t="e">
        <f t="shared" si="17"/>
        <v>#REF!</v>
      </c>
      <c r="J54" s="117" t="e">
        <f t="shared" si="17"/>
        <v>#REF!</v>
      </c>
      <c r="K54" s="117" t="e">
        <f t="shared" si="17"/>
        <v>#REF!</v>
      </c>
      <c r="L54" s="117" t="e">
        <f t="shared" si="17"/>
        <v>#REF!</v>
      </c>
      <c r="M54" s="117" t="e">
        <f t="shared" si="17"/>
        <v>#REF!</v>
      </c>
      <c r="N54" s="117" t="e">
        <f t="shared" si="17"/>
        <v>#REF!</v>
      </c>
      <c r="O54" s="7"/>
      <c r="P54" s="7"/>
      <c r="Q54" s="7"/>
      <c r="R54" s="7"/>
      <c r="S54" s="7"/>
      <c r="T54" s="7"/>
      <c r="U54" s="7"/>
      <c r="V54" s="7"/>
      <c r="W54" s="7"/>
      <c r="X54" s="7"/>
      <c r="Y54" s="7"/>
      <c r="Z54" s="7"/>
    </row>
    <row r="55" spans="1:26" ht="12.75" customHeight="1">
      <c r="A55" s="106" t="s">
        <v>192</v>
      </c>
      <c r="B55" s="106" t="s">
        <v>188</v>
      </c>
      <c r="C55" s="117" t="e">
        <f t="shared" ref="C55:N55" si="18">C34-C13</f>
        <v>#REF!</v>
      </c>
      <c r="D55" s="117" t="e">
        <f t="shared" si="18"/>
        <v>#REF!</v>
      </c>
      <c r="E55" s="117" t="e">
        <f t="shared" si="18"/>
        <v>#REF!</v>
      </c>
      <c r="F55" s="117" t="e">
        <f t="shared" si="18"/>
        <v>#REF!</v>
      </c>
      <c r="G55" s="117" t="e">
        <f t="shared" si="18"/>
        <v>#REF!</v>
      </c>
      <c r="H55" s="117" t="e">
        <f t="shared" si="18"/>
        <v>#REF!</v>
      </c>
      <c r="I55" s="117" t="e">
        <f t="shared" si="18"/>
        <v>#REF!</v>
      </c>
      <c r="J55" s="117" t="e">
        <f t="shared" si="18"/>
        <v>#REF!</v>
      </c>
      <c r="K55" s="117" t="e">
        <f t="shared" si="18"/>
        <v>#REF!</v>
      </c>
      <c r="L55" s="117" t="e">
        <f t="shared" si="18"/>
        <v>#REF!</v>
      </c>
      <c r="M55" s="117" t="e">
        <f t="shared" si="18"/>
        <v>#REF!</v>
      </c>
      <c r="N55" s="117" t="e">
        <f t="shared" si="18"/>
        <v>#REF!</v>
      </c>
      <c r="O55" s="7"/>
      <c r="P55" s="7"/>
      <c r="Q55" s="7"/>
      <c r="R55" s="7"/>
      <c r="S55" s="7"/>
      <c r="T55" s="7"/>
      <c r="U55" s="7"/>
      <c r="V55" s="7"/>
      <c r="W55" s="7"/>
      <c r="X55" s="7"/>
      <c r="Y55" s="7"/>
      <c r="Z55" s="7"/>
    </row>
    <row r="56" spans="1:26" ht="12.75" customHeight="1">
      <c r="A56" s="106"/>
      <c r="B56" s="106" t="s">
        <v>189</v>
      </c>
      <c r="C56" s="117" t="e">
        <f t="shared" ref="C56:N56" si="19">C35-C14</f>
        <v>#REF!</v>
      </c>
      <c r="D56" s="117" t="e">
        <f t="shared" si="19"/>
        <v>#REF!</v>
      </c>
      <c r="E56" s="117" t="e">
        <f t="shared" si="19"/>
        <v>#REF!</v>
      </c>
      <c r="F56" s="117" t="e">
        <f t="shared" si="19"/>
        <v>#REF!</v>
      </c>
      <c r="G56" s="117" t="e">
        <f t="shared" si="19"/>
        <v>#REF!</v>
      </c>
      <c r="H56" s="117" t="e">
        <f t="shared" si="19"/>
        <v>#REF!</v>
      </c>
      <c r="I56" s="117" t="e">
        <f t="shared" si="19"/>
        <v>#REF!</v>
      </c>
      <c r="J56" s="117" t="e">
        <f t="shared" si="19"/>
        <v>#REF!</v>
      </c>
      <c r="K56" s="117" t="e">
        <f t="shared" si="19"/>
        <v>#REF!</v>
      </c>
      <c r="L56" s="117" t="e">
        <f t="shared" si="19"/>
        <v>#REF!</v>
      </c>
      <c r="M56" s="117" t="e">
        <f t="shared" si="19"/>
        <v>#REF!</v>
      </c>
      <c r="N56" s="117" t="e">
        <f t="shared" si="19"/>
        <v>#REF!</v>
      </c>
      <c r="O56" s="7"/>
      <c r="P56" s="7"/>
      <c r="Q56" s="7"/>
      <c r="R56" s="7"/>
      <c r="S56" s="7"/>
      <c r="T56" s="7"/>
      <c r="U56" s="7"/>
      <c r="V56" s="7"/>
      <c r="W56" s="7"/>
      <c r="X56" s="7"/>
      <c r="Y56" s="7"/>
      <c r="Z56" s="7"/>
    </row>
    <row r="57" spans="1:26" ht="12.75" customHeight="1">
      <c r="A57" s="106"/>
      <c r="B57" s="106" t="s">
        <v>190</v>
      </c>
      <c r="C57" s="117" t="e">
        <f t="shared" ref="C57:N57" si="20">C36-C15</f>
        <v>#REF!</v>
      </c>
      <c r="D57" s="117" t="e">
        <f t="shared" si="20"/>
        <v>#REF!</v>
      </c>
      <c r="E57" s="117" t="e">
        <f t="shared" si="20"/>
        <v>#REF!</v>
      </c>
      <c r="F57" s="117" t="e">
        <f t="shared" si="20"/>
        <v>#REF!</v>
      </c>
      <c r="G57" s="117" t="e">
        <f t="shared" si="20"/>
        <v>#REF!</v>
      </c>
      <c r="H57" s="117" t="e">
        <f t="shared" si="20"/>
        <v>#REF!</v>
      </c>
      <c r="I57" s="117" t="e">
        <f t="shared" si="20"/>
        <v>#REF!</v>
      </c>
      <c r="J57" s="117" t="e">
        <f t="shared" si="20"/>
        <v>#REF!</v>
      </c>
      <c r="K57" s="117" t="e">
        <f t="shared" si="20"/>
        <v>#REF!</v>
      </c>
      <c r="L57" s="117" t="e">
        <f t="shared" si="20"/>
        <v>#REF!</v>
      </c>
      <c r="M57" s="117" t="e">
        <f t="shared" si="20"/>
        <v>#REF!</v>
      </c>
      <c r="N57" s="117" t="e">
        <f t="shared" si="20"/>
        <v>#REF!</v>
      </c>
      <c r="O57" s="7"/>
      <c r="P57" s="7"/>
      <c r="Q57" s="7"/>
      <c r="R57" s="7"/>
      <c r="S57" s="7"/>
      <c r="T57" s="7"/>
      <c r="U57" s="7"/>
      <c r="V57" s="7"/>
      <c r="W57" s="7"/>
      <c r="X57" s="7"/>
      <c r="Y57" s="7"/>
      <c r="Z57" s="7"/>
    </row>
    <row r="58" spans="1:26" ht="12.75" customHeight="1">
      <c r="A58" s="106"/>
      <c r="B58" s="106" t="s">
        <v>191</v>
      </c>
      <c r="C58" s="117" t="e">
        <f t="shared" ref="C58:N58" si="21">C37-C16</f>
        <v>#REF!</v>
      </c>
      <c r="D58" s="117" t="e">
        <f t="shared" si="21"/>
        <v>#REF!</v>
      </c>
      <c r="E58" s="117" t="e">
        <f t="shared" si="21"/>
        <v>#REF!</v>
      </c>
      <c r="F58" s="117" t="e">
        <f t="shared" si="21"/>
        <v>#REF!</v>
      </c>
      <c r="G58" s="117" t="e">
        <f t="shared" si="21"/>
        <v>#REF!</v>
      </c>
      <c r="H58" s="117" t="e">
        <f t="shared" si="21"/>
        <v>#REF!</v>
      </c>
      <c r="I58" s="117" t="e">
        <f t="shared" si="21"/>
        <v>#REF!</v>
      </c>
      <c r="J58" s="117" t="e">
        <f t="shared" si="21"/>
        <v>#REF!</v>
      </c>
      <c r="K58" s="117" t="e">
        <f t="shared" si="21"/>
        <v>#REF!</v>
      </c>
      <c r="L58" s="117" t="e">
        <f t="shared" si="21"/>
        <v>#REF!</v>
      </c>
      <c r="M58" s="117" t="e">
        <f t="shared" si="21"/>
        <v>#REF!</v>
      </c>
      <c r="N58" s="117" t="e">
        <f t="shared" si="21"/>
        <v>#REF!</v>
      </c>
      <c r="O58" s="7"/>
      <c r="P58" s="7"/>
      <c r="Q58" s="7"/>
      <c r="R58" s="7"/>
      <c r="S58" s="7"/>
      <c r="T58" s="7"/>
      <c r="U58" s="7"/>
      <c r="V58" s="7"/>
      <c r="W58" s="7"/>
      <c r="X58" s="7"/>
      <c r="Y58" s="7"/>
      <c r="Z58" s="7"/>
    </row>
    <row r="59" spans="1:26" ht="12.75" customHeight="1">
      <c r="A59" s="106" t="s">
        <v>193</v>
      </c>
      <c r="B59" s="106" t="s">
        <v>188</v>
      </c>
      <c r="C59" s="117" t="e">
        <f t="shared" ref="C59:N59" si="22">C38-C17</f>
        <v>#REF!</v>
      </c>
      <c r="D59" s="117" t="e">
        <f t="shared" si="22"/>
        <v>#REF!</v>
      </c>
      <c r="E59" s="117" t="e">
        <f t="shared" si="22"/>
        <v>#REF!</v>
      </c>
      <c r="F59" s="117" t="e">
        <f t="shared" si="22"/>
        <v>#REF!</v>
      </c>
      <c r="G59" s="117" t="e">
        <f t="shared" si="22"/>
        <v>#REF!</v>
      </c>
      <c r="H59" s="117" t="e">
        <f t="shared" si="22"/>
        <v>#REF!</v>
      </c>
      <c r="I59" s="117" t="e">
        <f t="shared" si="22"/>
        <v>#REF!</v>
      </c>
      <c r="J59" s="117" t="e">
        <f t="shared" si="22"/>
        <v>#REF!</v>
      </c>
      <c r="K59" s="117" t="e">
        <f t="shared" si="22"/>
        <v>#REF!</v>
      </c>
      <c r="L59" s="117" t="e">
        <f t="shared" si="22"/>
        <v>#REF!</v>
      </c>
      <c r="M59" s="117" t="e">
        <f t="shared" si="22"/>
        <v>#REF!</v>
      </c>
      <c r="N59" s="117" t="e">
        <f t="shared" si="22"/>
        <v>#REF!</v>
      </c>
      <c r="O59" s="7"/>
      <c r="P59" s="7"/>
      <c r="Q59" s="7"/>
      <c r="R59" s="7"/>
      <c r="S59" s="7"/>
      <c r="T59" s="7"/>
      <c r="U59" s="7"/>
      <c r="V59" s="7"/>
      <c r="W59" s="7"/>
      <c r="X59" s="7"/>
      <c r="Y59" s="7"/>
      <c r="Z59" s="7"/>
    </row>
    <row r="60" spans="1:26" ht="12.75" customHeight="1">
      <c r="A60" s="106"/>
      <c r="B60" s="106" t="s">
        <v>189</v>
      </c>
      <c r="C60" s="117" t="e">
        <f t="shared" ref="C60:N60" si="23">C39-C18</f>
        <v>#REF!</v>
      </c>
      <c r="D60" s="117" t="e">
        <f t="shared" si="23"/>
        <v>#REF!</v>
      </c>
      <c r="E60" s="117" t="e">
        <f t="shared" si="23"/>
        <v>#REF!</v>
      </c>
      <c r="F60" s="117" t="e">
        <f t="shared" si="23"/>
        <v>#REF!</v>
      </c>
      <c r="G60" s="117" t="e">
        <f t="shared" si="23"/>
        <v>#REF!</v>
      </c>
      <c r="H60" s="117" t="e">
        <f t="shared" si="23"/>
        <v>#REF!</v>
      </c>
      <c r="I60" s="117" t="e">
        <f t="shared" si="23"/>
        <v>#REF!</v>
      </c>
      <c r="J60" s="117" t="e">
        <f t="shared" si="23"/>
        <v>#REF!</v>
      </c>
      <c r="K60" s="117" t="e">
        <f t="shared" si="23"/>
        <v>#REF!</v>
      </c>
      <c r="L60" s="117" t="e">
        <f t="shared" si="23"/>
        <v>#REF!</v>
      </c>
      <c r="M60" s="117" t="e">
        <f t="shared" si="23"/>
        <v>#REF!</v>
      </c>
      <c r="N60" s="117" t="e">
        <f t="shared" si="23"/>
        <v>#REF!</v>
      </c>
      <c r="O60" s="7"/>
      <c r="P60" s="7"/>
      <c r="Q60" s="7"/>
      <c r="R60" s="7"/>
      <c r="S60" s="7"/>
      <c r="T60" s="7"/>
      <c r="U60" s="7"/>
      <c r="V60" s="7"/>
      <c r="W60" s="7"/>
      <c r="X60" s="7"/>
      <c r="Y60" s="7"/>
      <c r="Z60" s="7"/>
    </row>
    <row r="61" spans="1:26" ht="12.75" customHeight="1">
      <c r="A61" s="106"/>
      <c r="B61" s="106" t="s">
        <v>190</v>
      </c>
      <c r="C61" s="117" t="e">
        <f t="shared" ref="C61:N61" si="24">C40-C19</f>
        <v>#REF!</v>
      </c>
      <c r="D61" s="117" t="e">
        <f t="shared" si="24"/>
        <v>#REF!</v>
      </c>
      <c r="E61" s="117" t="e">
        <f t="shared" si="24"/>
        <v>#REF!</v>
      </c>
      <c r="F61" s="117" t="e">
        <f t="shared" si="24"/>
        <v>#REF!</v>
      </c>
      <c r="G61" s="117" t="e">
        <f t="shared" si="24"/>
        <v>#REF!</v>
      </c>
      <c r="H61" s="117" t="e">
        <f t="shared" si="24"/>
        <v>#REF!</v>
      </c>
      <c r="I61" s="117" t="e">
        <f t="shared" si="24"/>
        <v>#REF!</v>
      </c>
      <c r="J61" s="117" t="e">
        <f t="shared" si="24"/>
        <v>#REF!</v>
      </c>
      <c r="K61" s="117" t="e">
        <f t="shared" si="24"/>
        <v>#REF!</v>
      </c>
      <c r="L61" s="117" t="e">
        <f t="shared" si="24"/>
        <v>#REF!</v>
      </c>
      <c r="M61" s="117" t="e">
        <f t="shared" si="24"/>
        <v>#REF!</v>
      </c>
      <c r="N61" s="117" t="e">
        <f t="shared" si="24"/>
        <v>#REF!</v>
      </c>
      <c r="O61" s="7"/>
      <c r="P61" s="7"/>
      <c r="Q61" s="7"/>
      <c r="R61" s="7"/>
      <c r="S61" s="7"/>
      <c r="T61" s="7"/>
      <c r="U61" s="7"/>
      <c r="V61" s="7"/>
      <c r="W61" s="7"/>
      <c r="X61" s="7"/>
      <c r="Y61" s="7"/>
      <c r="Z61" s="7"/>
    </row>
    <row r="62" spans="1:26" ht="12.75" customHeight="1">
      <c r="A62" s="106"/>
      <c r="B62" s="106" t="s">
        <v>191</v>
      </c>
      <c r="C62" s="117" t="e">
        <f t="shared" ref="C62:N62" si="25">C41-C20</f>
        <v>#REF!</v>
      </c>
      <c r="D62" s="117" t="e">
        <f t="shared" si="25"/>
        <v>#REF!</v>
      </c>
      <c r="E62" s="117" t="e">
        <f t="shared" si="25"/>
        <v>#REF!</v>
      </c>
      <c r="F62" s="117" t="e">
        <f t="shared" si="25"/>
        <v>#REF!</v>
      </c>
      <c r="G62" s="117" t="e">
        <f t="shared" si="25"/>
        <v>#REF!</v>
      </c>
      <c r="H62" s="117" t="e">
        <f t="shared" si="25"/>
        <v>#REF!</v>
      </c>
      <c r="I62" s="117" t="e">
        <f t="shared" si="25"/>
        <v>#REF!</v>
      </c>
      <c r="J62" s="117" t="e">
        <f t="shared" si="25"/>
        <v>#REF!</v>
      </c>
      <c r="K62" s="117" t="e">
        <f t="shared" si="25"/>
        <v>#REF!</v>
      </c>
      <c r="L62" s="117" t="e">
        <f t="shared" si="25"/>
        <v>#REF!</v>
      </c>
      <c r="M62" s="117" t="e">
        <f t="shared" si="25"/>
        <v>#REF!</v>
      </c>
      <c r="N62" s="117" t="e">
        <f t="shared" si="25"/>
        <v>#REF!</v>
      </c>
      <c r="O62" s="7"/>
      <c r="P62" s="7"/>
      <c r="Q62" s="7"/>
      <c r="R62" s="7"/>
      <c r="S62" s="7"/>
      <c r="T62" s="7"/>
      <c r="U62" s="7"/>
      <c r="V62" s="7"/>
      <c r="W62" s="7"/>
      <c r="X62" s="7"/>
      <c r="Y62" s="7"/>
      <c r="Z62" s="7"/>
    </row>
    <row r="63" spans="1:26" ht="12.75" customHeight="1">
      <c r="A63" s="106" t="s">
        <v>174</v>
      </c>
      <c r="B63" s="106" t="s">
        <v>188</v>
      </c>
      <c r="C63" s="117" t="e">
        <f t="shared" ref="C63:N63" si="26">C42-C21</f>
        <v>#REF!</v>
      </c>
      <c r="D63" s="117" t="e">
        <f t="shared" si="26"/>
        <v>#REF!</v>
      </c>
      <c r="E63" s="117" t="e">
        <f t="shared" si="26"/>
        <v>#REF!</v>
      </c>
      <c r="F63" s="117" t="e">
        <f t="shared" si="26"/>
        <v>#REF!</v>
      </c>
      <c r="G63" s="117" t="e">
        <f t="shared" si="26"/>
        <v>#REF!</v>
      </c>
      <c r="H63" s="117" t="e">
        <f t="shared" si="26"/>
        <v>#REF!</v>
      </c>
      <c r="I63" s="117" t="e">
        <f t="shared" si="26"/>
        <v>#REF!</v>
      </c>
      <c r="J63" s="117" t="e">
        <f t="shared" si="26"/>
        <v>#REF!</v>
      </c>
      <c r="K63" s="117" t="e">
        <f t="shared" si="26"/>
        <v>#REF!</v>
      </c>
      <c r="L63" s="117" t="e">
        <f t="shared" si="26"/>
        <v>#REF!</v>
      </c>
      <c r="M63" s="117" t="e">
        <f t="shared" si="26"/>
        <v>#REF!</v>
      </c>
      <c r="N63" s="117" t="e">
        <f t="shared" si="26"/>
        <v>#REF!</v>
      </c>
      <c r="O63" s="7"/>
      <c r="P63" s="7"/>
      <c r="Q63" s="7"/>
      <c r="R63" s="7"/>
      <c r="S63" s="7"/>
      <c r="T63" s="7"/>
      <c r="U63" s="7"/>
      <c r="V63" s="7"/>
      <c r="W63" s="7"/>
      <c r="X63" s="7"/>
      <c r="Y63" s="7"/>
      <c r="Z63" s="7"/>
    </row>
    <row r="64" spans="1:26" ht="12.75" customHeight="1">
      <c r="A64" s="106"/>
      <c r="B64" s="106" t="s">
        <v>189</v>
      </c>
      <c r="C64" s="117" t="e">
        <f t="shared" ref="C64:N64" si="27">C43-C22</f>
        <v>#REF!</v>
      </c>
      <c r="D64" s="117" t="e">
        <f t="shared" si="27"/>
        <v>#REF!</v>
      </c>
      <c r="E64" s="117" t="e">
        <f t="shared" si="27"/>
        <v>#REF!</v>
      </c>
      <c r="F64" s="117" t="e">
        <f t="shared" si="27"/>
        <v>#REF!</v>
      </c>
      <c r="G64" s="117" t="e">
        <f t="shared" si="27"/>
        <v>#REF!</v>
      </c>
      <c r="H64" s="117" t="e">
        <f t="shared" si="27"/>
        <v>#REF!</v>
      </c>
      <c r="I64" s="117" t="e">
        <f t="shared" si="27"/>
        <v>#REF!</v>
      </c>
      <c r="J64" s="117" t="e">
        <f t="shared" si="27"/>
        <v>#REF!</v>
      </c>
      <c r="K64" s="117" t="e">
        <f t="shared" si="27"/>
        <v>#REF!</v>
      </c>
      <c r="L64" s="117" t="e">
        <f t="shared" si="27"/>
        <v>#REF!</v>
      </c>
      <c r="M64" s="117" t="e">
        <f t="shared" si="27"/>
        <v>#REF!</v>
      </c>
      <c r="N64" s="117" t="e">
        <f t="shared" si="27"/>
        <v>#REF!</v>
      </c>
      <c r="O64" s="7"/>
      <c r="P64" s="7"/>
      <c r="Q64" s="7"/>
      <c r="R64" s="7"/>
      <c r="S64" s="7"/>
      <c r="T64" s="7"/>
      <c r="U64" s="7"/>
      <c r="V64" s="7"/>
      <c r="W64" s="7"/>
      <c r="X64" s="7"/>
      <c r="Y64" s="7"/>
      <c r="Z64" s="7"/>
    </row>
    <row r="65" spans="1:26" ht="12.75" customHeight="1">
      <c r="A65" s="106"/>
      <c r="B65" s="106" t="s">
        <v>190</v>
      </c>
      <c r="C65" s="117" t="e">
        <f t="shared" ref="C65:N65" si="28">C44-C23</f>
        <v>#REF!</v>
      </c>
      <c r="D65" s="117" t="e">
        <f t="shared" si="28"/>
        <v>#REF!</v>
      </c>
      <c r="E65" s="117" t="e">
        <f t="shared" si="28"/>
        <v>#REF!</v>
      </c>
      <c r="F65" s="117" t="e">
        <f t="shared" si="28"/>
        <v>#REF!</v>
      </c>
      <c r="G65" s="117" t="e">
        <f t="shared" si="28"/>
        <v>#REF!</v>
      </c>
      <c r="H65" s="117" t="e">
        <f t="shared" si="28"/>
        <v>#REF!</v>
      </c>
      <c r="I65" s="117" t="e">
        <f t="shared" si="28"/>
        <v>#REF!</v>
      </c>
      <c r="J65" s="117" t="e">
        <f t="shared" si="28"/>
        <v>#REF!</v>
      </c>
      <c r="K65" s="117" t="e">
        <f t="shared" si="28"/>
        <v>#REF!</v>
      </c>
      <c r="L65" s="117" t="e">
        <f t="shared" si="28"/>
        <v>#REF!</v>
      </c>
      <c r="M65" s="117" t="e">
        <f t="shared" si="28"/>
        <v>#REF!</v>
      </c>
      <c r="N65" s="117" t="e">
        <f t="shared" si="28"/>
        <v>#REF!</v>
      </c>
      <c r="O65" s="7"/>
      <c r="P65" s="7"/>
      <c r="Q65" s="7"/>
      <c r="R65" s="7"/>
      <c r="S65" s="7"/>
      <c r="T65" s="7"/>
      <c r="U65" s="7"/>
      <c r="V65" s="7"/>
      <c r="W65" s="7"/>
      <c r="X65" s="7"/>
      <c r="Y65" s="7"/>
      <c r="Z65" s="7"/>
    </row>
    <row r="66" spans="1:26" ht="12.75" customHeight="1">
      <c r="A66" s="7"/>
      <c r="B66" s="7" t="s">
        <v>191</v>
      </c>
      <c r="C66" s="117" t="e">
        <f t="shared" ref="C66:N66" si="29">C45-C24</f>
        <v>#REF!</v>
      </c>
      <c r="D66" s="117" t="e">
        <f t="shared" si="29"/>
        <v>#REF!</v>
      </c>
      <c r="E66" s="117" t="e">
        <f t="shared" si="29"/>
        <v>#REF!</v>
      </c>
      <c r="F66" s="117" t="e">
        <f t="shared" si="29"/>
        <v>#REF!</v>
      </c>
      <c r="G66" s="117" t="e">
        <f t="shared" si="29"/>
        <v>#REF!</v>
      </c>
      <c r="H66" s="117" t="e">
        <f t="shared" si="29"/>
        <v>#REF!</v>
      </c>
      <c r="I66" s="117" t="e">
        <f t="shared" si="29"/>
        <v>#REF!</v>
      </c>
      <c r="J66" s="117" t="e">
        <f t="shared" si="29"/>
        <v>#REF!</v>
      </c>
      <c r="K66" s="117" t="e">
        <f t="shared" si="29"/>
        <v>#REF!</v>
      </c>
      <c r="L66" s="117" t="e">
        <f t="shared" si="29"/>
        <v>#REF!</v>
      </c>
      <c r="M66" s="117" t="e">
        <f t="shared" si="29"/>
        <v>#REF!</v>
      </c>
      <c r="N66" s="117" t="e">
        <f t="shared" si="29"/>
        <v>#REF!</v>
      </c>
      <c r="O66" s="7"/>
      <c r="P66" s="7"/>
      <c r="Q66" s="7"/>
      <c r="R66" s="7"/>
      <c r="S66" s="7"/>
      <c r="T66" s="7"/>
      <c r="U66" s="7"/>
      <c r="V66" s="7"/>
      <c r="W66" s="7"/>
      <c r="X66" s="7"/>
      <c r="Y66" s="7"/>
      <c r="Z66" s="7"/>
    </row>
    <row r="67" spans="1:26" ht="189" customHeight="1">
      <c r="A67" s="297" t="s">
        <v>205</v>
      </c>
      <c r="B67" s="298"/>
      <c r="C67" s="298"/>
      <c r="D67" s="298"/>
      <c r="E67" s="298"/>
      <c r="F67" s="298"/>
      <c r="G67" s="298"/>
      <c r="H67" s="298"/>
      <c r="I67" s="298"/>
      <c r="J67" s="299"/>
      <c r="K67" s="118"/>
      <c r="L67" s="118"/>
      <c r="M67" s="118"/>
      <c r="N67" s="118"/>
      <c r="O67" s="7"/>
      <c r="P67" s="7"/>
      <c r="Q67" s="7"/>
      <c r="R67" s="7"/>
      <c r="S67" s="7"/>
      <c r="T67" s="7"/>
      <c r="U67" s="7"/>
      <c r="V67" s="7"/>
      <c r="W67" s="7"/>
      <c r="X67" s="7"/>
      <c r="Y67" s="7"/>
      <c r="Z67" s="7"/>
    </row>
    <row r="68" spans="1:26" ht="24" customHeight="1">
      <c r="A68" s="291" t="s">
        <v>206</v>
      </c>
      <c r="B68" s="292"/>
      <c r="C68" s="292"/>
      <c r="D68" s="292"/>
      <c r="E68" s="292"/>
      <c r="F68" s="292"/>
      <c r="G68" s="292"/>
      <c r="H68" s="292"/>
      <c r="I68" s="292"/>
      <c r="J68" s="293"/>
      <c r="K68" s="118"/>
      <c r="L68" s="118"/>
      <c r="M68" s="118"/>
      <c r="N68" s="118"/>
      <c r="O68" s="7"/>
      <c r="P68" s="7"/>
      <c r="Q68" s="7"/>
      <c r="R68" s="7"/>
      <c r="S68" s="7"/>
      <c r="T68" s="7"/>
      <c r="U68" s="7"/>
      <c r="V68" s="7"/>
      <c r="W68" s="7"/>
      <c r="X68" s="7"/>
      <c r="Y68" s="7"/>
      <c r="Z68" s="7"/>
    </row>
    <row r="69" spans="1:26" ht="24" customHeight="1">
      <c r="A69" s="291" t="s">
        <v>207</v>
      </c>
      <c r="B69" s="292"/>
      <c r="C69" s="292"/>
      <c r="D69" s="292"/>
      <c r="E69" s="292"/>
      <c r="F69" s="292"/>
      <c r="G69" s="292"/>
      <c r="H69" s="292"/>
      <c r="I69" s="292"/>
      <c r="J69" s="293"/>
      <c r="K69" s="118"/>
      <c r="L69" s="118"/>
      <c r="M69" s="118"/>
      <c r="N69" s="118"/>
      <c r="O69" s="7"/>
      <c r="P69" s="7"/>
      <c r="Q69" s="7"/>
      <c r="R69" s="7"/>
      <c r="S69" s="7"/>
      <c r="T69" s="7"/>
      <c r="U69" s="7"/>
      <c r="V69" s="7"/>
      <c r="W69" s="7"/>
      <c r="X69" s="7"/>
      <c r="Y69" s="7"/>
      <c r="Z69" s="7"/>
    </row>
    <row r="70" spans="1:26" ht="27.75" customHeight="1">
      <c r="A70" s="291"/>
      <c r="B70" s="292"/>
      <c r="C70" s="292"/>
      <c r="D70" s="292"/>
      <c r="E70" s="292"/>
      <c r="F70" s="292"/>
      <c r="G70" s="292"/>
      <c r="H70" s="292"/>
      <c r="I70" s="292"/>
      <c r="J70" s="293"/>
      <c r="K70" s="118"/>
      <c r="L70" s="118"/>
      <c r="M70" s="118"/>
      <c r="N70" s="118"/>
      <c r="O70" s="7"/>
      <c r="P70" s="7"/>
      <c r="Q70" s="7"/>
      <c r="R70" s="7"/>
      <c r="S70" s="7"/>
      <c r="T70" s="7"/>
      <c r="U70" s="7"/>
      <c r="V70" s="7"/>
      <c r="W70" s="7"/>
      <c r="X70" s="7"/>
      <c r="Y70" s="7"/>
      <c r="Z70" s="7"/>
    </row>
    <row r="71" spans="1:26" ht="28.5" customHeight="1">
      <c r="A71" s="111" t="s">
        <v>174</v>
      </c>
      <c r="B71" s="104"/>
      <c r="C71" s="105" t="s">
        <v>175</v>
      </c>
      <c r="D71" s="105" t="s">
        <v>176</v>
      </c>
      <c r="E71" s="105" t="s">
        <v>177</v>
      </c>
      <c r="F71" s="105" t="s">
        <v>178</v>
      </c>
      <c r="G71" s="105" t="s">
        <v>179</v>
      </c>
      <c r="H71" s="105" t="s">
        <v>180</v>
      </c>
      <c r="I71" s="105" t="s">
        <v>181</v>
      </c>
      <c r="J71" s="105" t="s">
        <v>182</v>
      </c>
      <c r="K71" s="105" t="s">
        <v>183</v>
      </c>
      <c r="L71" s="105" t="s">
        <v>184</v>
      </c>
      <c r="M71" s="105" t="s">
        <v>185</v>
      </c>
      <c r="N71" s="105" t="s">
        <v>186</v>
      </c>
      <c r="O71" s="7"/>
      <c r="P71" s="7"/>
      <c r="Q71" s="7"/>
      <c r="R71" s="7"/>
      <c r="S71" s="7"/>
      <c r="T71" s="7"/>
      <c r="U71" s="7"/>
      <c r="V71" s="7"/>
      <c r="W71" s="7"/>
      <c r="X71" s="7"/>
      <c r="Y71" s="7"/>
      <c r="Z71" s="7"/>
    </row>
    <row r="72" spans="1:26" ht="12.75" customHeight="1">
      <c r="A72" s="119" t="s">
        <v>187</v>
      </c>
      <c r="B72" s="120" t="s">
        <v>188</v>
      </c>
      <c r="C72" s="121" t="e">
        <f t="shared" ref="C72:N72" si="30">(C51/C9)*100</f>
        <v>#REF!</v>
      </c>
      <c r="D72" s="121" t="e">
        <f t="shared" si="30"/>
        <v>#REF!</v>
      </c>
      <c r="E72" s="121" t="e">
        <f t="shared" si="30"/>
        <v>#REF!</v>
      </c>
      <c r="F72" s="121" t="e">
        <f t="shared" si="30"/>
        <v>#REF!</v>
      </c>
      <c r="G72" s="121" t="e">
        <f t="shared" si="30"/>
        <v>#REF!</v>
      </c>
      <c r="H72" s="121" t="e">
        <f t="shared" si="30"/>
        <v>#REF!</v>
      </c>
      <c r="I72" s="121" t="e">
        <f t="shared" si="30"/>
        <v>#REF!</v>
      </c>
      <c r="J72" s="121" t="e">
        <f t="shared" si="30"/>
        <v>#REF!</v>
      </c>
      <c r="K72" s="121" t="e">
        <f t="shared" si="30"/>
        <v>#REF!</v>
      </c>
      <c r="L72" s="121" t="e">
        <f t="shared" si="30"/>
        <v>#REF!</v>
      </c>
      <c r="M72" s="121" t="e">
        <f t="shared" si="30"/>
        <v>#REF!</v>
      </c>
      <c r="N72" s="121" t="e">
        <f t="shared" si="30"/>
        <v>#REF!</v>
      </c>
      <c r="O72" s="7"/>
      <c r="P72" s="7"/>
      <c r="Q72" s="7"/>
      <c r="R72" s="7"/>
      <c r="S72" s="7"/>
      <c r="T72" s="7"/>
      <c r="U72" s="7"/>
      <c r="V72" s="7"/>
      <c r="W72" s="7"/>
      <c r="X72" s="7"/>
      <c r="Y72" s="7"/>
      <c r="Z72" s="7"/>
    </row>
    <row r="73" spans="1:26" ht="12.75" customHeight="1">
      <c r="A73" s="119"/>
      <c r="B73" s="120" t="s">
        <v>189</v>
      </c>
      <c r="C73" s="121" t="e">
        <f t="shared" ref="C73:N73" si="31">(C52/C10)*100</f>
        <v>#REF!</v>
      </c>
      <c r="D73" s="121" t="e">
        <f t="shared" si="31"/>
        <v>#REF!</v>
      </c>
      <c r="E73" s="121" t="e">
        <f t="shared" si="31"/>
        <v>#REF!</v>
      </c>
      <c r="F73" s="121" t="e">
        <f t="shared" si="31"/>
        <v>#REF!</v>
      </c>
      <c r="G73" s="121" t="e">
        <f t="shared" si="31"/>
        <v>#REF!</v>
      </c>
      <c r="H73" s="121" t="e">
        <f t="shared" si="31"/>
        <v>#REF!</v>
      </c>
      <c r="I73" s="121" t="e">
        <f t="shared" si="31"/>
        <v>#REF!</v>
      </c>
      <c r="J73" s="121" t="e">
        <f t="shared" si="31"/>
        <v>#REF!</v>
      </c>
      <c r="K73" s="121" t="e">
        <f t="shared" si="31"/>
        <v>#REF!</v>
      </c>
      <c r="L73" s="121" t="e">
        <f t="shared" si="31"/>
        <v>#REF!</v>
      </c>
      <c r="M73" s="121" t="e">
        <f t="shared" si="31"/>
        <v>#REF!</v>
      </c>
      <c r="N73" s="121" t="e">
        <f t="shared" si="31"/>
        <v>#REF!</v>
      </c>
      <c r="O73" s="7"/>
      <c r="P73" s="7"/>
      <c r="Q73" s="7"/>
      <c r="R73" s="7"/>
      <c r="S73" s="7"/>
      <c r="T73" s="7"/>
      <c r="U73" s="7"/>
      <c r="V73" s="7"/>
      <c r="W73" s="7"/>
      <c r="X73" s="7"/>
      <c r="Y73" s="7"/>
      <c r="Z73" s="7"/>
    </row>
    <row r="74" spans="1:26" ht="12.75" customHeight="1">
      <c r="A74" s="119"/>
      <c r="B74" s="120" t="s">
        <v>190</v>
      </c>
      <c r="C74" s="121" t="e">
        <f t="shared" ref="C74:N74" si="32">(C53/C11)*100</f>
        <v>#REF!</v>
      </c>
      <c r="D74" s="121" t="e">
        <f t="shared" si="32"/>
        <v>#REF!</v>
      </c>
      <c r="E74" s="121" t="e">
        <f t="shared" si="32"/>
        <v>#REF!</v>
      </c>
      <c r="F74" s="121" t="e">
        <f t="shared" si="32"/>
        <v>#REF!</v>
      </c>
      <c r="G74" s="121" t="e">
        <f t="shared" si="32"/>
        <v>#REF!</v>
      </c>
      <c r="H74" s="121" t="e">
        <f t="shared" si="32"/>
        <v>#REF!</v>
      </c>
      <c r="I74" s="121" t="e">
        <f t="shared" si="32"/>
        <v>#REF!</v>
      </c>
      <c r="J74" s="121" t="e">
        <f t="shared" si="32"/>
        <v>#REF!</v>
      </c>
      <c r="K74" s="121" t="e">
        <f t="shared" si="32"/>
        <v>#REF!</v>
      </c>
      <c r="L74" s="121" t="e">
        <f t="shared" si="32"/>
        <v>#REF!</v>
      </c>
      <c r="M74" s="121" t="e">
        <f t="shared" si="32"/>
        <v>#REF!</v>
      </c>
      <c r="N74" s="121" t="e">
        <f t="shared" si="32"/>
        <v>#REF!</v>
      </c>
      <c r="O74" s="7"/>
      <c r="P74" s="7"/>
      <c r="Q74" s="7"/>
      <c r="R74" s="7"/>
      <c r="S74" s="7"/>
      <c r="T74" s="7"/>
      <c r="U74" s="7"/>
      <c r="V74" s="7"/>
      <c r="W74" s="7"/>
      <c r="X74" s="7"/>
      <c r="Y74" s="7"/>
      <c r="Z74" s="7"/>
    </row>
    <row r="75" spans="1:26" ht="12.75" customHeight="1">
      <c r="A75" s="119"/>
      <c r="B75" s="120" t="s">
        <v>191</v>
      </c>
      <c r="C75" s="121" t="e">
        <f t="shared" ref="C75:N75" si="33">(C54/C12)*100</f>
        <v>#REF!</v>
      </c>
      <c r="D75" s="121" t="e">
        <f t="shared" si="33"/>
        <v>#REF!</v>
      </c>
      <c r="E75" s="121" t="e">
        <f t="shared" si="33"/>
        <v>#REF!</v>
      </c>
      <c r="F75" s="121" t="e">
        <f t="shared" si="33"/>
        <v>#REF!</v>
      </c>
      <c r="G75" s="121" t="e">
        <f t="shared" si="33"/>
        <v>#REF!</v>
      </c>
      <c r="H75" s="121" t="e">
        <f t="shared" si="33"/>
        <v>#REF!</v>
      </c>
      <c r="I75" s="121" t="e">
        <f t="shared" si="33"/>
        <v>#REF!</v>
      </c>
      <c r="J75" s="121" t="e">
        <f t="shared" si="33"/>
        <v>#REF!</v>
      </c>
      <c r="K75" s="121" t="e">
        <f t="shared" si="33"/>
        <v>#REF!</v>
      </c>
      <c r="L75" s="121" t="e">
        <f t="shared" si="33"/>
        <v>#REF!</v>
      </c>
      <c r="M75" s="121" t="e">
        <f t="shared" si="33"/>
        <v>#REF!</v>
      </c>
      <c r="N75" s="121" t="e">
        <f t="shared" si="33"/>
        <v>#REF!</v>
      </c>
      <c r="O75" s="7"/>
      <c r="P75" s="7"/>
      <c r="Q75" s="7"/>
      <c r="R75" s="7"/>
      <c r="S75" s="7"/>
      <c r="T75" s="7"/>
      <c r="U75" s="7"/>
      <c r="V75" s="7"/>
      <c r="W75" s="7"/>
      <c r="X75" s="7"/>
      <c r="Y75" s="7"/>
      <c r="Z75" s="7"/>
    </row>
    <row r="76" spans="1:26" ht="12.75" customHeight="1">
      <c r="A76" s="119" t="s">
        <v>192</v>
      </c>
      <c r="B76" s="120" t="s">
        <v>188</v>
      </c>
      <c r="C76" s="121" t="e">
        <f t="shared" ref="C76:N76" si="34">(C55/C13)*100</f>
        <v>#REF!</v>
      </c>
      <c r="D76" s="121" t="e">
        <f t="shared" si="34"/>
        <v>#REF!</v>
      </c>
      <c r="E76" s="121" t="e">
        <f t="shared" si="34"/>
        <v>#REF!</v>
      </c>
      <c r="F76" s="121" t="e">
        <f t="shared" si="34"/>
        <v>#REF!</v>
      </c>
      <c r="G76" s="121" t="e">
        <f t="shared" si="34"/>
        <v>#REF!</v>
      </c>
      <c r="H76" s="121" t="e">
        <f t="shared" si="34"/>
        <v>#REF!</v>
      </c>
      <c r="I76" s="121" t="e">
        <f t="shared" si="34"/>
        <v>#REF!</v>
      </c>
      <c r="J76" s="121" t="e">
        <f t="shared" si="34"/>
        <v>#REF!</v>
      </c>
      <c r="K76" s="121" t="e">
        <f t="shared" si="34"/>
        <v>#REF!</v>
      </c>
      <c r="L76" s="121" t="e">
        <f t="shared" si="34"/>
        <v>#REF!</v>
      </c>
      <c r="M76" s="121" t="e">
        <f t="shared" si="34"/>
        <v>#REF!</v>
      </c>
      <c r="N76" s="121" t="e">
        <f t="shared" si="34"/>
        <v>#REF!</v>
      </c>
      <c r="O76" s="7"/>
      <c r="P76" s="7"/>
      <c r="Q76" s="7"/>
      <c r="R76" s="7"/>
      <c r="S76" s="7"/>
      <c r="T76" s="7"/>
      <c r="U76" s="7"/>
      <c r="V76" s="7"/>
      <c r="W76" s="7"/>
      <c r="X76" s="7"/>
      <c r="Y76" s="7"/>
      <c r="Z76" s="7"/>
    </row>
    <row r="77" spans="1:26" ht="12.75" customHeight="1">
      <c r="A77" s="119"/>
      <c r="B77" s="120" t="s">
        <v>189</v>
      </c>
      <c r="C77" s="121" t="e">
        <f t="shared" ref="C77:N77" si="35">(C56/C14)*100</f>
        <v>#REF!</v>
      </c>
      <c r="D77" s="121" t="e">
        <f t="shared" si="35"/>
        <v>#REF!</v>
      </c>
      <c r="E77" s="121" t="e">
        <f t="shared" si="35"/>
        <v>#REF!</v>
      </c>
      <c r="F77" s="121" t="e">
        <f t="shared" si="35"/>
        <v>#REF!</v>
      </c>
      <c r="G77" s="121" t="e">
        <f t="shared" si="35"/>
        <v>#REF!</v>
      </c>
      <c r="H77" s="121" t="e">
        <f t="shared" si="35"/>
        <v>#REF!</v>
      </c>
      <c r="I77" s="121" t="e">
        <f t="shared" si="35"/>
        <v>#REF!</v>
      </c>
      <c r="J77" s="121" t="e">
        <f t="shared" si="35"/>
        <v>#REF!</v>
      </c>
      <c r="K77" s="121" t="e">
        <f t="shared" si="35"/>
        <v>#REF!</v>
      </c>
      <c r="L77" s="121" t="e">
        <f t="shared" si="35"/>
        <v>#REF!</v>
      </c>
      <c r="M77" s="121" t="e">
        <f t="shared" si="35"/>
        <v>#REF!</v>
      </c>
      <c r="N77" s="121" t="e">
        <f t="shared" si="35"/>
        <v>#REF!</v>
      </c>
      <c r="O77" s="7"/>
      <c r="P77" s="7"/>
      <c r="Q77" s="7"/>
      <c r="R77" s="7"/>
      <c r="S77" s="7"/>
      <c r="T77" s="7"/>
      <c r="U77" s="7"/>
      <c r="V77" s="7"/>
      <c r="W77" s="7"/>
      <c r="X77" s="7"/>
      <c r="Y77" s="7"/>
      <c r="Z77" s="7"/>
    </row>
    <row r="78" spans="1:26" ht="12.75" customHeight="1">
      <c r="A78" s="119"/>
      <c r="B78" s="120" t="s">
        <v>190</v>
      </c>
      <c r="C78" s="121" t="e">
        <f t="shared" ref="C78:N78" si="36">(C57/C15)*100</f>
        <v>#REF!</v>
      </c>
      <c r="D78" s="121" t="e">
        <f t="shared" si="36"/>
        <v>#REF!</v>
      </c>
      <c r="E78" s="121" t="e">
        <f t="shared" si="36"/>
        <v>#REF!</v>
      </c>
      <c r="F78" s="121" t="e">
        <f t="shared" si="36"/>
        <v>#REF!</v>
      </c>
      <c r="G78" s="121" t="e">
        <f t="shared" si="36"/>
        <v>#REF!</v>
      </c>
      <c r="H78" s="121" t="e">
        <f t="shared" si="36"/>
        <v>#REF!</v>
      </c>
      <c r="I78" s="121" t="e">
        <f t="shared" si="36"/>
        <v>#REF!</v>
      </c>
      <c r="J78" s="121" t="e">
        <f t="shared" si="36"/>
        <v>#REF!</v>
      </c>
      <c r="K78" s="121" t="e">
        <f t="shared" si="36"/>
        <v>#REF!</v>
      </c>
      <c r="L78" s="121" t="e">
        <f t="shared" si="36"/>
        <v>#REF!</v>
      </c>
      <c r="M78" s="121" t="e">
        <f t="shared" si="36"/>
        <v>#REF!</v>
      </c>
      <c r="N78" s="121" t="e">
        <f t="shared" si="36"/>
        <v>#REF!</v>
      </c>
      <c r="O78" s="7"/>
      <c r="P78" s="7"/>
      <c r="Q78" s="7"/>
      <c r="R78" s="7"/>
      <c r="S78" s="7"/>
      <c r="T78" s="7"/>
      <c r="U78" s="7"/>
      <c r="V78" s="7"/>
      <c r="W78" s="7"/>
      <c r="X78" s="7"/>
      <c r="Y78" s="7"/>
      <c r="Z78" s="7"/>
    </row>
    <row r="79" spans="1:26" ht="12.75" customHeight="1">
      <c r="A79" s="119"/>
      <c r="B79" s="120" t="s">
        <v>191</v>
      </c>
      <c r="C79" s="121" t="e">
        <f t="shared" ref="C79:N79" si="37">(C58/C16)*100</f>
        <v>#REF!</v>
      </c>
      <c r="D79" s="121" t="e">
        <f t="shared" si="37"/>
        <v>#REF!</v>
      </c>
      <c r="E79" s="121" t="e">
        <f t="shared" si="37"/>
        <v>#REF!</v>
      </c>
      <c r="F79" s="121" t="e">
        <f t="shared" si="37"/>
        <v>#REF!</v>
      </c>
      <c r="G79" s="121" t="e">
        <f t="shared" si="37"/>
        <v>#REF!</v>
      </c>
      <c r="H79" s="121" t="e">
        <f t="shared" si="37"/>
        <v>#REF!</v>
      </c>
      <c r="I79" s="121" t="e">
        <f t="shared" si="37"/>
        <v>#REF!</v>
      </c>
      <c r="J79" s="121" t="e">
        <f t="shared" si="37"/>
        <v>#REF!</v>
      </c>
      <c r="K79" s="121" t="e">
        <f t="shared" si="37"/>
        <v>#REF!</v>
      </c>
      <c r="L79" s="121" t="e">
        <f t="shared" si="37"/>
        <v>#REF!</v>
      </c>
      <c r="M79" s="121" t="e">
        <f t="shared" si="37"/>
        <v>#REF!</v>
      </c>
      <c r="N79" s="121" t="e">
        <f t="shared" si="37"/>
        <v>#REF!</v>
      </c>
      <c r="O79" s="7"/>
      <c r="P79" s="7"/>
      <c r="Q79" s="7"/>
      <c r="R79" s="7"/>
      <c r="S79" s="7"/>
      <c r="T79" s="7"/>
      <c r="U79" s="7"/>
      <c r="V79" s="7"/>
      <c r="W79" s="7"/>
      <c r="X79" s="7"/>
      <c r="Y79" s="7"/>
      <c r="Z79" s="7"/>
    </row>
    <row r="80" spans="1:26" ht="12.75" customHeight="1">
      <c r="A80" s="119" t="s">
        <v>193</v>
      </c>
      <c r="B80" s="120" t="s">
        <v>188</v>
      </c>
      <c r="C80" s="121" t="e">
        <f t="shared" ref="C80:N80" si="38">(C59/C17)*100</f>
        <v>#REF!</v>
      </c>
      <c r="D80" s="121" t="e">
        <f t="shared" si="38"/>
        <v>#REF!</v>
      </c>
      <c r="E80" s="121" t="e">
        <f t="shared" si="38"/>
        <v>#REF!</v>
      </c>
      <c r="F80" s="121" t="e">
        <f t="shared" si="38"/>
        <v>#REF!</v>
      </c>
      <c r="G80" s="121" t="e">
        <f t="shared" si="38"/>
        <v>#REF!</v>
      </c>
      <c r="H80" s="121" t="e">
        <f t="shared" si="38"/>
        <v>#REF!</v>
      </c>
      <c r="I80" s="121" t="e">
        <f t="shared" si="38"/>
        <v>#REF!</v>
      </c>
      <c r="J80" s="121" t="e">
        <f t="shared" si="38"/>
        <v>#REF!</v>
      </c>
      <c r="K80" s="121" t="e">
        <f t="shared" si="38"/>
        <v>#REF!</v>
      </c>
      <c r="L80" s="121" t="e">
        <f t="shared" si="38"/>
        <v>#REF!</v>
      </c>
      <c r="M80" s="121" t="e">
        <f t="shared" si="38"/>
        <v>#REF!</v>
      </c>
      <c r="N80" s="121" t="e">
        <f t="shared" si="38"/>
        <v>#REF!</v>
      </c>
      <c r="O80" s="7"/>
      <c r="P80" s="7"/>
      <c r="Q80" s="7"/>
      <c r="R80" s="7"/>
      <c r="S80" s="7"/>
      <c r="T80" s="7"/>
      <c r="U80" s="7"/>
      <c r="V80" s="7"/>
      <c r="W80" s="7"/>
      <c r="X80" s="7"/>
      <c r="Y80" s="7"/>
      <c r="Z80" s="7"/>
    </row>
    <row r="81" spans="1:26" ht="12.75" customHeight="1">
      <c r="A81" s="119"/>
      <c r="B81" s="120" t="s">
        <v>189</v>
      </c>
      <c r="C81" s="121" t="e">
        <f t="shared" ref="C81:N81" si="39">(C60/C18)*100</f>
        <v>#REF!</v>
      </c>
      <c r="D81" s="121" t="e">
        <f t="shared" si="39"/>
        <v>#REF!</v>
      </c>
      <c r="E81" s="121" t="e">
        <f t="shared" si="39"/>
        <v>#REF!</v>
      </c>
      <c r="F81" s="121" t="e">
        <f t="shared" si="39"/>
        <v>#REF!</v>
      </c>
      <c r="G81" s="121" t="e">
        <f t="shared" si="39"/>
        <v>#REF!</v>
      </c>
      <c r="H81" s="121" t="e">
        <f t="shared" si="39"/>
        <v>#REF!</v>
      </c>
      <c r="I81" s="121" t="e">
        <f t="shared" si="39"/>
        <v>#REF!</v>
      </c>
      <c r="J81" s="121" t="e">
        <f t="shared" si="39"/>
        <v>#REF!</v>
      </c>
      <c r="K81" s="121" t="e">
        <f t="shared" si="39"/>
        <v>#REF!</v>
      </c>
      <c r="L81" s="121" t="e">
        <f t="shared" si="39"/>
        <v>#REF!</v>
      </c>
      <c r="M81" s="121" t="e">
        <f t="shared" si="39"/>
        <v>#REF!</v>
      </c>
      <c r="N81" s="121" t="e">
        <f t="shared" si="39"/>
        <v>#REF!</v>
      </c>
      <c r="O81" s="7"/>
      <c r="P81" s="7"/>
      <c r="Q81" s="7"/>
      <c r="R81" s="7"/>
      <c r="S81" s="7"/>
      <c r="T81" s="7"/>
      <c r="U81" s="7"/>
      <c r="V81" s="7"/>
      <c r="W81" s="7"/>
      <c r="X81" s="7"/>
      <c r="Y81" s="7"/>
      <c r="Z81" s="7"/>
    </row>
    <row r="82" spans="1:26" ht="12.75" customHeight="1">
      <c r="A82" s="119"/>
      <c r="B82" s="120" t="s">
        <v>190</v>
      </c>
      <c r="C82" s="121" t="e">
        <f t="shared" ref="C82:N82" si="40">(C61/C19)*100</f>
        <v>#REF!</v>
      </c>
      <c r="D82" s="121" t="e">
        <f t="shared" si="40"/>
        <v>#REF!</v>
      </c>
      <c r="E82" s="121" t="e">
        <f t="shared" si="40"/>
        <v>#REF!</v>
      </c>
      <c r="F82" s="121" t="e">
        <f t="shared" si="40"/>
        <v>#REF!</v>
      </c>
      <c r="G82" s="121" t="e">
        <f t="shared" si="40"/>
        <v>#REF!</v>
      </c>
      <c r="H82" s="121" t="e">
        <f t="shared" si="40"/>
        <v>#REF!</v>
      </c>
      <c r="I82" s="121" t="e">
        <f t="shared" si="40"/>
        <v>#REF!</v>
      </c>
      <c r="J82" s="121" t="e">
        <f t="shared" si="40"/>
        <v>#REF!</v>
      </c>
      <c r="K82" s="121" t="e">
        <f t="shared" si="40"/>
        <v>#REF!</v>
      </c>
      <c r="L82" s="121" t="e">
        <f t="shared" si="40"/>
        <v>#REF!</v>
      </c>
      <c r="M82" s="121" t="e">
        <f t="shared" si="40"/>
        <v>#REF!</v>
      </c>
      <c r="N82" s="121" t="e">
        <f t="shared" si="40"/>
        <v>#REF!</v>
      </c>
      <c r="O82" s="7"/>
      <c r="P82" s="7"/>
      <c r="Q82" s="7"/>
      <c r="R82" s="7"/>
      <c r="S82" s="7"/>
      <c r="T82" s="7"/>
      <c r="U82" s="7"/>
      <c r="V82" s="7"/>
      <c r="W82" s="7"/>
      <c r="X82" s="7"/>
      <c r="Y82" s="7"/>
      <c r="Z82" s="7"/>
    </row>
    <row r="83" spans="1:26" ht="12.75" customHeight="1">
      <c r="A83" s="119"/>
      <c r="B83" s="120" t="s">
        <v>191</v>
      </c>
      <c r="C83" s="121" t="e">
        <f t="shared" ref="C83:N83" si="41">(C62/C20)*100</f>
        <v>#REF!</v>
      </c>
      <c r="D83" s="121" t="e">
        <f t="shared" si="41"/>
        <v>#REF!</v>
      </c>
      <c r="E83" s="121" t="e">
        <f t="shared" si="41"/>
        <v>#REF!</v>
      </c>
      <c r="F83" s="121" t="e">
        <f t="shared" si="41"/>
        <v>#REF!</v>
      </c>
      <c r="G83" s="121" t="e">
        <f t="shared" si="41"/>
        <v>#REF!</v>
      </c>
      <c r="H83" s="121" t="e">
        <f t="shared" si="41"/>
        <v>#REF!</v>
      </c>
      <c r="I83" s="121" t="e">
        <f t="shared" si="41"/>
        <v>#REF!</v>
      </c>
      <c r="J83" s="121" t="e">
        <f t="shared" si="41"/>
        <v>#REF!</v>
      </c>
      <c r="K83" s="121" t="e">
        <f t="shared" si="41"/>
        <v>#REF!</v>
      </c>
      <c r="L83" s="121" t="e">
        <f t="shared" si="41"/>
        <v>#REF!</v>
      </c>
      <c r="M83" s="121" t="e">
        <f t="shared" si="41"/>
        <v>#REF!</v>
      </c>
      <c r="N83" s="121" t="e">
        <f t="shared" si="41"/>
        <v>#REF!</v>
      </c>
      <c r="O83" s="7"/>
      <c r="P83" s="7"/>
      <c r="Q83" s="7"/>
      <c r="R83" s="7"/>
      <c r="S83" s="7"/>
      <c r="T83" s="7"/>
      <c r="U83" s="7"/>
      <c r="V83" s="7"/>
      <c r="W83" s="7"/>
      <c r="X83" s="7"/>
      <c r="Y83" s="7"/>
      <c r="Z83" s="7"/>
    </row>
    <row r="84" spans="1:26" ht="12.75" customHeight="1">
      <c r="A84" s="119" t="s">
        <v>174</v>
      </c>
      <c r="B84" s="120" t="s">
        <v>188</v>
      </c>
      <c r="C84" s="121" t="e">
        <f t="shared" ref="C84:N84" si="42">(C63/C21)*100</f>
        <v>#REF!</v>
      </c>
      <c r="D84" s="121" t="e">
        <f t="shared" si="42"/>
        <v>#REF!</v>
      </c>
      <c r="E84" s="121" t="e">
        <f t="shared" si="42"/>
        <v>#REF!</v>
      </c>
      <c r="F84" s="121" t="e">
        <f t="shared" si="42"/>
        <v>#REF!</v>
      </c>
      <c r="G84" s="121" t="e">
        <f t="shared" si="42"/>
        <v>#REF!</v>
      </c>
      <c r="H84" s="121" t="e">
        <f t="shared" si="42"/>
        <v>#REF!</v>
      </c>
      <c r="I84" s="121" t="e">
        <f t="shared" si="42"/>
        <v>#REF!</v>
      </c>
      <c r="J84" s="121" t="e">
        <f t="shared" si="42"/>
        <v>#REF!</v>
      </c>
      <c r="K84" s="121" t="e">
        <f t="shared" si="42"/>
        <v>#REF!</v>
      </c>
      <c r="L84" s="121" t="e">
        <f t="shared" si="42"/>
        <v>#REF!</v>
      </c>
      <c r="M84" s="121" t="e">
        <f t="shared" si="42"/>
        <v>#REF!</v>
      </c>
      <c r="N84" s="121" t="e">
        <f t="shared" si="42"/>
        <v>#REF!</v>
      </c>
      <c r="O84" s="7"/>
      <c r="P84" s="7"/>
      <c r="Q84" s="7"/>
      <c r="R84" s="7"/>
      <c r="S84" s="7"/>
      <c r="T84" s="7"/>
      <c r="U84" s="7"/>
      <c r="V84" s="7"/>
      <c r="W84" s="7"/>
      <c r="X84" s="7"/>
      <c r="Y84" s="7"/>
      <c r="Z84" s="7"/>
    </row>
    <row r="85" spans="1:26" ht="12.75" customHeight="1">
      <c r="A85" s="119"/>
      <c r="B85" s="120" t="s">
        <v>189</v>
      </c>
      <c r="C85" s="121" t="e">
        <f t="shared" ref="C85:N85" si="43">(C64/C22)*100</f>
        <v>#REF!</v>
      </c>
      <c r="D85" s="121" t="e">
        <f t="shared" si="43"/>
        <v>#REF!</v>
      </c>
      <c r="E85" s="121" t="e">
        <f t="shared" si="43"/>
        <v>#REF!</v>
      </c>
      <c r="F85" s="121" t="e">
        <f t="shared" si="43"/>
        <v>#REF!</v>
      </c>
      <c r="G85" s="121" t="e">
        <f t="shared" si="43"/>
        <v>#REF!</v>
      </c>
      <c r="H85" s="121" t="e">
        <f t="shared" si="43"/>
        <v>#REF!</v>
      </c>
      <c r="I85" s="121" t="e">
        <f t="shared" si="43"/>
        <v>#REF!</v>
      </c>
      <c r="J85" s="121" t="e">
        <f t="shared" si="43"/>
        <v>#REF!</v>
      </c>
      <c r="K85" s="121" t="e">
        <f t="shared" si="43"/>
        <v>#REF!</v>
      </c>
      <c r="L85" s="121" t="e">
        <f t="shared" si="43"/>
        <v>#REF!</v>
      </c>
      <c r="M85" s="121" t="e">
        <f t="shared" si="43"/>
        <v>#REF!</v>
      </c>
      <c r="N85" s="121" t="e">
        <f t="shared" si="43"/>
        <v>#REF!</v>
      </c>
      <c r="O85" s="7"/>
      <c r="P85" s="7"/>
      <c r="Q85" s="7"/>
      <c r="R85" s="7"/>
      <c r="S85" s="7"/>
      <c r="T85" s="7"/>
      <c r="U85" s="7"/>
      <c r="V85" s="7"/>
      <c r="W85" s="7"/>
      <c r="X85" s="7"/>
      <c r="Y85" s="7"/>
      <c r="Z85" s="7"/>
    </row>
    <row r="86" spans="1:26" ht="12.75" customHeight="1">
      <c r="A86" s="119"/>
      <c r="B86" s="122" t="s">
        <v>190</v>
      </c>
      <c r="C86" s="121" t="e">
        <f t="shared" ref="C86:N86" si="44">(C65/C23)*100</f>
        <v>#REF!</v>
      </c>
      <c r="D86" s="121" t="e">
        <f t="shared" si="44"/>
        <v>#REF!</v>
      </c>
      <c r="E86" s="121" t="e">
        <f t="shared" si="44"/>
        <v>#REF!</v>
      </c>
      <c r="F86" s="121" t="e">
        <f t="shared" si="44"/>
        <v>#REF!</v>
      </c>
      <c r="G86" s="121" t="e">
        <f t="shared" si="44"/>
        <v>#REF!</v>
      </c>
      <c r="H86" s="121" t="e">
        <f t="shared" si="44"/>
        <v>#REF!</v>
      </c>
      <c r="I86" s="121" t="e">
        <f t="shared" si="44"/>
        <v>#REF!</v>
      </c>
      <c r="J86" s="121" t="e">
        <f t="shared" si="44"/>
        <v>#REF!</v>
      </c>
      <c r="K86" s="121" t="e">
        <f t="shared" si="44"/>
        <v>#REF!</v>
      </c>
      <c r="L86" s="121" t="e">
        <f t="shared" si="44"/>
        <v>#REF!</v>
      </c>
      <c r="M86" s="121" t="e">
        <f t="shared" si="44"/>
        <v>#REF!</v>
      </c>
      <c r="N86" s="121" t="e">
        <f t="shared" si="44"/>
        <v>#REF!</v>
      </c>
      <c r="O86" s="7"/>
      <c r="P86" s="7"/>
      <c r="Q86" s="7"/>
      <c r="R86" s="7"/>
      <c r="S86" s="7"/>
      <c r="T86" s="7"/>
      <c r="U86" s="7"/>
      <c r="V86" s="7"/>
      <c r="W86" s="7"/>
      <c r="X86" s="7"/>
      <c r="Y86" s="7"/>
      <c r="Z86" s="7"/>
    </row>
    <row r="87" spans="1:26" ht="12.75" customHeight="1">
      <c r="A87" s="119"/>
      <c r="B87" s="122" t="s">
        <v>191</v>
      </c>
      <c r="C87" s="121" t="e">
        <f t="shared" ref="C87:N87" si="45">(C66/C24)*100</f>
        <v>#REF!</v>
      </c>
      <c r="D87" s="121" t="e">
        <f t="shared" si="45"/>
        <v>#REF!</v>
      </c>
      <c r="E87" s="121" t="e">
        <f t="shared" si="45"/>
        <v>#REF!</v>
      </c>
      <c r="F87" s="121" t="e">
        <f t="shared" si="45"/>
        <v>#REF!</v>
      </c>
      <c r="G87" s="121" t="e">
        <f t="shared" si="45"/>
        <v>#REF!</v>
      </c>
      <c r="H87" s="121" t="e">
        <f t="shared" si="45"/>
        <v>#REF!</v>
      </c>
      <c r="I87" s="121" t="e">
        <f t="shared" si="45"/>
        <v>#REF!</v>
      </c>
      <c r="J87" s="121" t="e">
        <f t="shared" si="45"/>
        <v>#REF!</v>
      </c>
      <c r="K87" s="121" t="e">
        <f t="shared" si="45"/>
        <v>#REF!</v>
      </c>
      <c r="L87" s="121" t="e">
        <f t="shared" si="45"/>
        <v>#REF!</v>
      </c>
      <c r="M87" s="121" t="e">
        <f t="shared" si="45"/>
        <v>#REF!</v>
      </c>
      <c r="N87" s="121" t="e">
        <f t="shared" si="45"/>
        <v>#REF!</v>
      </c>
      <c r="O87" s="7"/>
      <c r="P87" s="7"/>
      <c r="Q87" s="7"/>
      <c r="R87" s="7"/>
      <c r="S87" s="7"/>
      <c r="T87" s="7"/>
      <c r="U87" s="7"/>
      <c r="V87" s="7"/>
      <c r="W87" s="7"/>
      <c r="X87" s="7"/>
      <c r="Y87" s="7"/>
      <c r="Z87" s="7"/>
    </row>
    <row r="88" spans="1:26" ht="12.75" customHeight="1">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2.75" customHeight="1">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2.75" customHeight="1">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2.75" customHeight="1">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2.75" customHeight="1">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2.75" customHeight="1">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2.75" customHeight="1">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2.75" customHeight="1">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2.75" customHeight="1">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2.75" customHeight="1">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2.75" customHeight="1">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2.75" customHeight="1">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2.75" customHeight="1">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2.75" customHeight="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2.75" customHeight="1">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2.75" customHeight="1">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2.75" customHeight="1">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2.75" customHeight="1">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2.75" customHeight="1">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2.75" customHeight="1">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2.75" customHeight="1">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2.75" customHeight="1">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2.75" customHeight="1">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2.75" customHeight="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2.75" customHeight="1">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2.75" customHeight="1">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2.75" customHeight="1">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2.75" customHeight="1">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2.75" customHeight="1">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2.75" customHeigh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2.75" customHeight="1">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2.75" customHeight="1">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2.75" customHeight="1">
      <c r="A120" s="33" t="s">
        <v>208</v>
      </c>
      <c r="B120" s="123" t="s">
        <v>175</v>
      </c>
      <c r="C120" s="123" t="s">
        <v>176</v>
      </c>
      <c r="D120" s="123" t="s">
        <v>177</v>
      </c>
      <c r="E120" s="123" t="s">
        <v>178</v>
      </c>
      <c r="F120" s="123" t="s">
        <v>179</v>
      </c>
      <c r="G120" s="123" t="s">
        <v>180</v>
      </c>
      <c r="H120" s="123" t="s">
        <v>181</v>
      </c>
      <c r="I120" s="123" t="s">
        <v>182</v>
      </c>
      <c r="J120" s="123" t="s">
        <v>183</v>
      </c>
      <c r="K120" s="123" t="s">
        <v>184</v>
      </c>
      <c r="L120" s="123" t="s">
        <v>185</v>
      </c>
      <c r="M120" s="123" t="s">
        <v>186</v>
      </c>
      <c r="N120" s="7"/>
      <c r="O120" s="7"/>
      <c r="P120" s="7"/>
      <c r="Q120" s="7"/>
      <c r="R120" s="7"/>
      <c r="S120" s="7"/>
      <c r="T120" s="7"/>
      <c r="U120" s="7"/>
      <c r="V120" s="7"/>
      <c r="W120" s="7"/>
      <c r="X120" s="7"/>
      <c r="Y120" s="7"/>
      <c r="Z120" s="7"/>
    </row>
    <row r="121" spans="1:26" ht="12.75" customHeight="1">
      <c r="A121" s="124" t="s">
        <v>209</v>
      </c>
      <c r="B121" s="58" t="e">
        <f>EBIT!C7-EBIT!C36</f>
        <v>#REF!</v>
      </c>
      <c r="C121" s="58" t="e">
        <f>EBIT!D7-EBIT!D36</f>
        <v>#REF!</v>
      </c>
      <c r="D121" s="58" t="e">
        <f>EBIT!E7-EBIT!E36</f>
        <v>#REF!</v>
      </c>
      <c r="E121" s="58" t="e">
        <f>EBIT!F7-EBIT!F36</f>
        <v>#REF!</v>
      </c>
      <c r="F121" s="58" t="e">
        <f>EBIT!G7-EBIT!G36</f>
        <v>#REF!</v>
      </c>
      <c r="G121" s="58" t="e">
        <f>EBIT!H7-EBIT!H36</f>
        <v>#REF!</v>
      </c>
      <c r="H121" s="58" t="e">
        <f>EBIT!I7-EBIT!I36</f>
        <v>#REF!</v>
      </c>
      <c r="I121" s="58" t="e">
        <f>EBIT!J7-EBIT!J36</f>
        <v>#REF!</v>
      </c>
      <c r="J121" s="58" t="e">
        <f>EBIT!K7-EBIT!K36</f>
        <v>#REF!</v>
      </c>
      <c r="K121" s="58" t="e">
        <f>EBIT!L7-EBIT!L36</f>
        <v>#REF!</v>
      </c>
      <c r="L121" s="58" t="e">
        <f>EBIT!M7-EBIT!M36</f>
        <v>#REF!</v>
      </c>
      <c r="M121" s="58" t="e">
        <f>EBIT!N7-EBIT!N36</f>
        <v>#REF!</v>
      </c>
      <c r="N121" s="7"/>
      <c r="O121" s="7"/>
      <c r="P121" s="7"/>
      <c r="Q121" s="7"/>
      <c r="R121" s="7"/>
      <c r="S121" s="7"/>
      <c r="T121" s="7"/>
      <c r="U121" s="7"/>
      <c r="V121" s="7"/>
      <c r="W121" s="7"/>
      <c r="X121" s="7"/>
      <c r="Y121" s="7"/>
      <c r="Z121" s="7"/>
    </row>
    <row r="122" spans="1:26" ht="12.75" customHeight="1">
      <c r="A122" s="124" t="s">
        <v>210</v>
      </c>
      <c r="B122" s="58" t="e">
        <f>EBIT!C8-EBIT!C37</f>
        <v>#REF!</v>
      </c>
      <c r="C122" s="58" t="e">
        <f>EBIT!D8-EBIT!D37</f>
        <v>#REF!</v>
      </c>
      <c r="D122" s="58" t="e">
        <f>EBIT!E8-EBIT!E37</f>
        <v>#REF!</v>
      </c>
      <c r="E122" s="58" t="e">
        <f>EBIT!F8-EBIT!F37</f>
        <v>#REF!</v>
      </c>
      <c r="F122" s="58" t="e">
        <f>EBIT!G8-EBIT!G37</f>
        <v>#REF!</v>
      </c>
      <c r="G122" s="58" t="e">
        <f>EBIT!H8-EBIT!H37</f>
        <v>#REF!</v>
      </c>
      <c r="H122" s="58" t="e">
        <f>EBIT!I8-EBIT!I37</f>
        <v>#REF!</v>
      </c>
      <c r="I122" s="58" t="e">
        <f>EBIT!J8-EBIT!J37</f>
        <v>#REF!</v>
      </c>
      <c r="J122" s="58" t="e">
        <f>EBIT!K8-EBIT!K37</f>
        <v>#REF!</v>
      </c>
      <c r="K122" s="58" t="e">
        <f>EBIT!L8-EBIT!L37</f>
        <v>#REF!</v>
      </c>
      <c r="L122" s="58" t="e">
        <f>EBIT!M8-EBIT!M37</f>
        <v>#REF!</v>
      </c>
      <c r="M122" s="58" t="e">
        <f>EBIT!N8-EBIT!N37</f>
        <v>#REF!</v>
      </c>
      <c r="N122" s="7"/>
      <c r="O122" s="7"/>
      <c r="P122" s="7"/>
      <c r="Q122" s="7"/>
      <c r="R122" s="7"/>
      <c r="S122" s="7"/>
      <c r="T122" s="7"/>
      <c r="U122" s="7"/>
      <c r="V122" s="7"/>
      <c r="W122" s="7"/>
      <c r="X122" s="7"/>
      <c r="Y122" s="7"/>
      <c r="Z122" s="7"/>
    </row>
    <row r="123" spans="1:26" ht="12.75" customHeight="1">
      <c r="A123" s="124" t="s">
        <v>211</v>
      </c>
      <c r="B123" s="58" t="e">
        <f>EBIT!C9-EBIT!C38</f>
        <v>#REF!</v>
      </c>
      <c r="C123" s="58" t="e">
        <f>EBIT!D9-EBIT!D38</f>
        <v>#REF!</v>
      </c>
      <c r="D123" s="58" t="e">
        <f>EBIT!E9-EBIT!E38</f>
        <v>#REF!</v>
      </c>
      <c r="E123" s="58" t="e">
        <f>EBIT!F9-EBIT!F38</f>
        <v>#REF!</v>
      </c>
      <c r="F123" s="58" t="e">
        <f>EBIT!G9-EBIT!G38</f>
        <v>#REF!</v>
      </c>
      <c r="G123" s="58" t="e">
        <f>EBIT!H9-EBIT!H38</f>
        <v>#REF!</v>
      </c>
      <c r="H123" s="58" t="e">
        <f>EBIT!I9-EBIT!I38</f>
        <v>#REF!</v>
      </c>
      <c r="I123" s="58" t="e">
        <f>EBIT!J9-EBIT!J38</f>
        <v>#REF!</v>
      </c>
      <c r="J123" s="58" t="e">
        <f>EBIT!K9-EBIT!K38</f>
        <v>#REF!</v>
      </c>
      <c r="K123" s="58" t="e">
        <f>EBIT!L9-EBIT!L38</f>
        <v>#REF!</v>
      </c>
      <c r="L123" s="58" t="e">
        <f>EBIT!M9-EBIT!M38</f>
        <v>#REF!</v>
      </c>
      <c r="M123" s="58" t="e">
        <f>EBIT!N9-EBIT!N38</f>
        <v>#REF!</v>
      </c>
      <c r="N123" s="7"/>
      <c r="O123" s="7"/>
      <c r="P123" s="7"/>
      <c r="Q123" s="7"/>
      <c r="R123" s="7"/>
      <c r="S123" s="7"/>
      <c r="T123" s="7"/>
      <c r="U123" s="7"/>
      <c r="V123" s="7"/>
      <c r="W123" s="7"/>
      <c r="X123" s="7"/>
      <c r="Y123" s="7"/>
      <c r="Z123" s="7"/>
    </row>
    <row r="124" spans="1:26" ht="12.75" customHeight="1">
      <c r="A124" s="125" t="s">
        <v>188</v>
      </c>
      <c r="B124" s="58" t="e">
        <f>EBIT!C39-EBIT!C10</f>
        <v>#REF!</v>
      </c>
      <c r="C124" s="58" t="e">
        <f>EBIT!D39-EBIT!D10</f>
        <v>#REF!</v>
      </c>
      <c r="D124" s="58" t="e">
        <f>EBIT!E39-EBIT!E10</f>
        <v>#REF!</v>
      </c>
      <c r="E124" s="58" t="e">
        <f>EBIT!F39-EBIT!F10</f>
        <v>#REF!</v>
      </c>
      <c r="F124" s="58" t="e">
        <f>EBIT!G39-EBIT!G10</f>
        <v>#REF!</v>
      </c>
      <c r="G124" s="58" t="e">
        <f>EBIT!H39-EBIT!H10</f>
        <v>#REF!</v>
      </c>
      <c r="H124" s="58" t="e">
        <f>EBIT!I39-EBIT!I10</f>
        <v>#REF!</v>
      </c>
      <c r="I124" s="58" t="e">
        <f>EBIT!J39-EBIT!J10</f>
        <v>#REF!</v>
      </c>
      <c r="J124" s="58" t="e">
        <f>EBIT!K39-EBIT!K10</f>
        <v>#REF!</v>
      </c>
      <c r="K124" s="58" t="e">
        <f>EBIT!L39-EBIT!L10</f>
        <v>#REF!</v>
      </c>
      <c r="L124" s="58" t="e">
        <f>EBIT!M39-EBIT!M10</f>
        <v>#REF!</v>
      </c>
      <c r="M124" s="58" t="e">
        <f>EBIT!N39-EBIT!N10</f>
        <v>#REF!</v>
      </c>
      <c r="N124" s="7"/>
      <c r="O124" s="7"/>
      <c r="P124" s="7"/>
      <c r="Q124" s="7"/>
      <c r="R124" s="7"/>
      <c r="S124" s="7"/>
      <c r="T124" s="7"/>
      <c r="U124" s="7"/>
      <c r="V124" s="7"/>
      <c r="W124" s="7"/>
      <c r="X124" s="7"/>
      <c r="Y124" s="7"/>
      <c r="Z124" s="7"/>
    </row>
    <row r="125" spans="1:26" ht="12.75" customHeight="1">
      <c r="A125" s="126" t="s">
        <v>212</v>
      </c>
      <c r="B125" s="67" t="e">
        <f>EBIT!C11-EBIT!C40</f>
        <v>#REF!</v>
      </c>
      <c r="C125" s="67" t="e">
        <f>EBIT!D11-EBIT!D40</f>
        <v>#REF!</v>
      </c>
      <c r="D125" s="67" t="e">
        <f>EBIT!E11-EBIT!E40</f>
        <v>#REF!</v>
      </c>
      <c r="E125" s="67" t="e">
        <f>EBIT!F11-EBIT!F40</f>
        <v>#REF!</v>
      </c>
      <c r="F125" s="67" t="e">
        <f>EBIT!G11-EBIT!G40</f>
        <v>#REF!</v>
      </c>
      <c r="G125" s="67" t="e">
        <f>EBIT!H11-EBIT!H40</f>
        <v>#REF!</v>
      </c>
      <c r="H125" s="67" t="e">
        <f>EBIT!I11-EBIT!I40</f>
        <v>#REF!</v>
      </c>
      <c r="I125" s="67" t="e">
        <f>EBIT!J11-EBIT!J40</f>
        <v>#REF!</v>
      </c>
      <c r="J125" s="67" t="e">
        <f>EBIT!K11-EBIT!K40</f>
        <v>#REF!</v>
      </c>
      <c r="K125" s="67" t="e">
        <f>EBIT!L11-EBIT!L40</f>
        <v>#REF!</v>
      </c>
      <c r="L125" s="67" t="e">
        <f>EBIT!M11-EBIT!M40</f>
        <v>#REF!</v>
      </c>
      <c r="M125" s="67" t="e">
        <f>EBIT!N11-EBIT!N40</f>
        <v>#REF!</v>
      </c>
      <c r="N125" s="7"/>
      <c r="O125" s="7"/>
      <c r="P125" s="7"/>
      <c r="Q125" s="7"/>
      <c r="R125" s="7"/>
      <c r="S125" s="7"/>
      <c r="T125" s="7"/>
      <c r="U125" s="7"/>
      <c r="V125" s="7"/>
      <c r="W125" s="7"/>
      <c r="X125" s="7"/>
      <c r="Y125" s="7"/>
      <c r="Z125" s="7"/>
    </row>
    <row r="126" spans="1:26" ht="12.75" customHeight="1">
      <c r="A126" s="7"/>
      <c r="B126" s="58"/>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2.75"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2.75" customHeigh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2.75"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2.75" customHeigh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2.75" customHeigh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2.75" customHeigh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2.75"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2.75"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2.75"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2.75" customHeigh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2.75"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2.75" customHeigh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2.75" customHeigh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2.75" customHeigh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2.75" customHeigh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2.75" customHeigh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2.75"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2.75" customHeigh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2.75"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2.75" customHeight="1">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2.75" customHeigh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2.75" customHeigh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2.75" customHeigh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2.75"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2.75"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2.75" customHeigh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2.75" customHeigh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2.75"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2.75" customHeigh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2.75" customHeigh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2.75" customHeigh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2.75" customHeigh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2.75" customHeigh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2.75" customHeigh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2.75"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2.75" customHeigh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2.75"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2.75"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2.75"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2.75"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2.75"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2.75" customHeigh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2.75" customHeigh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2.75" customHeigh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2.75" customHeigh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2.75"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2.75"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2.75"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2.75"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2.75"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2.75" customHeigh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2.75"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2.75"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2.75"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2.75" customHeigh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2.75"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2.75"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2.75"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2.75" customHeigh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2.75" customHeigh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2.75" customHeigh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2.75" customHeigh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2.75" customHeigh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2.75" customHeigh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2.75"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2.75"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2.7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2.75"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2.7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2.75"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2.75"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2.75"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2.75"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2.75"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2.75"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2.75"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2.75"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2.75"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2.75"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2.7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2.75"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2.7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2.75"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2.75"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2.75"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2.75"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2.75"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2.75"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2.7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2.75"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2.75"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2.75"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2.75"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2.75"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2.75"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2.75"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2.7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2.7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2.75"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2.75"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2.75"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2.75"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2.75"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2.75"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2.75"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2.75"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2.75"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2.75"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2.75"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2.75"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2.75"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2.75"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2.75"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2.75"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2.75"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2.75"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2.75"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2.75"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2.75"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2.75"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2.75"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2.75"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2.75"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2.75" customHeigh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2.75" customHeigh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2.75" customHeigh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2.75" customHeigh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2.75" customHeigh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2.75" customHeigh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2.75" customHeigh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2.75" customHeigh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2.75"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2.75" customHeigh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2.75" customHeigh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2.75" customHeigh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2.75" customHeigh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2.75"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2.75"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2.75"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2.75"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2.75"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2.75"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2.75"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2.75"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2.75"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2.75"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2.75"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2.75"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2.75" customHeight="1">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2.75" customHeight="1">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2.75" customHeight="1">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2.75" customHeight="1">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2.75" customHeight="1">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2.75" customHeight="1">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2.75" customHeight="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2.75" customHeight="1">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2.75" customHeight="1">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2.75" customHeight="1">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2.75" customHeight="1">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2.75" customHeight="1">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2.75" customHeight="1">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2.75" customHeight="1">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2.75" customHeight="1">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2.75" customHeight="1">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2.75" customHeight="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2.75" customHeight="1">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2.75" customHeight="1">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2.75" customHeight="1">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2.75" customHeight="1">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2.75" customHeight="1">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2.75" customHeight="1">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2.75" customHeight="1">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2.75" customHeight="1">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2.75" customHeight="1">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2.75" customHeight="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2.75" customHeight="1">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2.75" customHeight="1">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2.75" customHeight="1">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2.75" customHeight="1">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2.75" customHeight="1">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2.75" customHeight="1">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2.75" customHeight="1">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2.75" customHeight="1">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2.75"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2.75" customHeigh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2.75" customHeigh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2.75"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2.75"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2.75"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2.75"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2.75" customHeigh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2.75"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2.75"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2.75" customHeigh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2.75" customHeigh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2.75"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2.75" customHeigh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2.75" customHeigh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2.75" customHeigh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5.75" customHeigh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5.75"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5.75"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5.75"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5.75"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5.75" customHeigh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5.75" customHeigh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5.75"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5.75" customHeigh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5.75"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5.75"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5.75" customHeigh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5.75" customHeigh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5.75" customHeigh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5.75" customHeigh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5.75" customHeigh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5.75"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5.75" customHeigh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5.75" customHeigh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5.75" customHeigh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5.75" customHeigh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5.75" customHeigh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5.75" customHeigh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5.75" customHeigh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5.75" customHeigh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5.75" customHeigh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5.75" customHeigh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5.75" customHeigh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5.75" customHeigh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5.75" customHeigh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5.75" customHeigh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5.75" customHeigh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5.75"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5.75"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5.75"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5.75"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5.75"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5.75"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5.75"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5.75"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5.75"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5.75"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5.75"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5.75"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5.75"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5.75"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5.75"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5.75"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5.75"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5.75"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5.7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5.7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5.7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5.7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5.7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5.7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5.7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5.7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5.7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5.7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5.7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5.7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5.7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5.7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5.7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5.7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5.7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5.7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5.7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5.7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5.7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5.7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5.7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5.7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5.7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5.7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5.7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5.7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5.7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5.7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5.7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5.7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5.7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5.7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5.7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5.7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5.7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5.7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5.7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5.7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5.7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5.7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5.7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5.7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5.7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5.7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5.7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5.7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5.7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5.7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5.7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5.7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5.7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5.7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5.7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5.7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5.7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5.7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5.7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5.7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5.7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5.7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5.7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5.7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5.7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5.7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5.7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5.7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5.7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5.7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5.7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5.7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5.7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5.7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5.7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5.7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5.7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5.7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5.7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5.7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5.7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5.7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5.7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5.7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5.7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5.7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5.7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5.7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5.7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5.7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5.7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5.7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5.7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5.7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5.7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5.7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5.7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5.7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5.7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5.7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5.7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5.7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5.7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5.7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5.7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5.7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5.7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5.7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5.7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5.7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5.7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5.7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5.7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5.7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5.7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5.7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5.7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5.7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5.7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5.7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5.7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5.7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5.7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5.7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5.7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5.7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5.7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5.7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5.7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5.7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5.7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5.7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5.7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5.7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5.7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5.7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5.7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5.7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5.7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5.7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5.7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5.7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5.7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5.7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5.7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5.7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5.7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5.7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5.7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5.7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5.7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5.7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5.7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5.7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5.7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5.7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5.7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5.7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5.7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5.7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5.7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5.7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5.7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5.7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5.7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5.7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5.7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5.7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5.7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5.7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5.7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5.7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5.7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5.7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5.7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5.7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5.7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5.7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5.7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5.7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5.7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5.7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5.7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5.7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5.7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5.7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5.7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5.7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5.7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5.7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5.7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5.7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5.7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5.7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5.7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5.7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5.7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5.7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5.7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5.7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5.7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5.7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5.7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5.7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5.7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5.7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5.7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5.7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5.7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5.7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5.7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5.7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5.7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5.7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5.7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5.7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5.7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5.7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5.7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5.7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5.7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5.7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5.7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5.7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5.7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5.7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5.7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5.7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5.7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5.7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5.7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5.7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5.7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5.7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5.7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5.7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5.7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5.7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5.7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5.7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5.7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5.7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5.7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5.7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5.7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5.7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5.7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5.7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5.7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5.7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5.7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5.7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5.7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5.7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5.7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5.7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5.7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5.7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5.7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5.7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5.7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5.7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5.7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5.7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5.7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5.7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5.7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5.7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5.7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5.7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5.7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5.7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5.7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5.7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5.7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5.7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5.7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5.7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5.7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5.7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5.7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5.7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5.7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5.7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5.7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5.7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5.7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5.7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5.7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5.7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5.7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5.7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5.7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5.7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5.7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5.7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5.7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5.7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5.7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5.7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5.7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5.7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5.7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5.7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5.7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5.7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5.7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5.7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5.7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5.7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5.7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5.7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5.7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5.7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5.7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5.7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5.7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5.7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5.7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5.7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5.7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5.7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5.7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5.7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5.7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5.7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5.7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5.7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5.7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5.7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5.7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5.7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5.7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5.7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5.7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5.7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5.7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5.7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5.7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5.7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5.7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5.7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5.7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5.7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5.7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5.7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5.7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5.7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5.7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5.7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5.7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5.7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5.7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5.7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5.7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5.7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5.7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5.7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5.7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5.7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5.7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5.7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5.7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5.7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5.7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5.7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5.7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5.7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5.7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5.7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5.7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5.7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5.7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5.7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5.7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5.7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5.7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5.7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5.7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5.7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5.7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5.7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5.7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5.7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5.7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5.7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5.7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5.7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5.7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5.7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5.7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5.7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5.7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5.7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5.7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5.7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5.7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5.7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5.7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5.7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5.7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5.7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5.7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5.7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5.7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5.7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5.7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5.7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5.7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5.7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5.7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5.7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5.7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5.7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5.7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5.7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5.7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5.7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5.7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5.7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5.7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5.7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5.7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5.7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5.7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5.7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5.7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5.7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5.7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5.7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5.7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5.7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5.7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5.7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5.7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5.7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5.7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5.7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5.7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5.7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5.7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5.7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5.7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5.7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5.7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5.7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5.7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5.7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5.7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5.7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5.7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5.7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5.7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5.7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5.7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5.7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5.7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5.7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5.7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5.7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5.7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5.7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5.7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5.7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5.7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5.7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5.7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5.7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5.7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5.7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5.7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5.7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5.7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5.7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5.7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5.7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5.7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5.7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5.7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5.7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5.7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5.7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5.7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5.7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5.7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5.7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5.7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5.7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5.7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5.7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5.7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5.7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5.7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5.7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5.7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5.7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5.7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5.7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5.7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5.7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5.7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5.7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5.7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5.7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5.7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5.7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5.7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5.7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5.7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5.7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5.7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5.7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5.7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5.7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5.7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5.7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5.7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5.7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5.7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5.7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5.7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5.7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5.7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5.7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5.7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5.7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5.7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5.7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5.7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5.7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5.7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5.7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5.7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5.7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5.7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5.7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5.7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5.7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5.7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5.7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5.7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5.7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5.7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5.7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5.7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5.7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5.7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5.7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5.7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5.7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5.7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5.7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5.7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5.7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5.7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5.7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5.7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5.7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5.7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5.7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5.7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5.7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5.7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5.7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5.7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5.7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5.7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5.7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5.7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5.7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5.7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5.7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5.7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5.7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5.7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5.7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5.7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5.7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5.7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5.7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5.7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5.7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5.7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5.7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5.7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5.7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5.7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5.7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5.7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5.7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5.7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5.7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5.7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5.7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5.7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5.7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5.7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5.7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5.7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5.7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5.7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5.7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5.7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5.7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5.7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5.7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5.7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5.7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5.7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5.7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5.7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5.7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5.7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5.7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5.7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5.7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5.7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5.7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5.7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5.7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5.7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5.7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5.7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5.7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5.7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13">
    <mergeCell ref="A70:J70"/>
    <mergeCell ref="A1:E1"/>
    <mergeCell ref="A2:K2"/>
    <mergeCell ref="A4:J4"/>
    <mergeCell ref="A6:V6"/>
    <mergeCell ref="A26:K26"/>
    <mergeCell ref="A28:V28"/>
    <mergeCell ref="A46:J46"/>
    <mergeCell ref="A47:J47"/>
    <mergeCell ref="A48:J48"/>
    <mergeCell ref="A67:J67"/>
    <mergeCell ref="A68:J68"/>
    <mergeCell ref="A69:J69"/>
  </mergeCells>
  <conditionalFormatting sqref="C72:N87">
    <cfRule type="cellIs" dxfId="0" priority="1" operator="greaterThan">
      <formula>5</formula>
    </cfRule>
  </conditionalFormatting>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tabColor theme="9"/>
  </sheetPr>
  <dimension ref="A1:Z1000"/>
  <sheetViews>
    <sheetView showGridLines="0" workbookViewId="0"/>
  </sheetViews>
  <sheetFormatPr defaultColWidth="14.42578125" defaultRowHeight="15" customHeight="1"/>
  <cols>
    <col min="1" max="1" width="68.85546875" customWidth="1"/>
    <col min="2" max="2" width="15.42578125" customWidth="1"/>
    <col min="3" max="14" width="14" customWidth="1"/>
    <col min="15" max="26" width="8.7109375" customWidth="1"/>
  </cols>
  <sheetData>
    <row r="1" spans="1:26" ht="27.75" customHeight="1">
      <c r="A1" s="300" t="s">
        <v>213</v>
      </c>
      <c r="B1" s="276"/>
      <c r="C1" s="276"/>
      <c r="D1" s="276"/>
      <c r="E1" s="276"/>
      <c r="F1" s="276"/>
      <c r="G1" s="276"/>
      <c r="H1" s="276"/>
      <c r="I1" s="276"/>
      <c r="J1" s="276"/>
      <c r="K1" s="277"/>
      <c r="L1" s="127"/>
      <c r="M1" s="127"/>
      <c r="N1" s="127"/>
      <c r="O1" s="127"/>
      <c r="P1" s="127"/>
      <c r="Q1" s="127"/>
      <c r="R1" s="127"/>
      <c r="S1" s="127"/>
      <c r="T1" s="127"/>
      <c r="U1" s="127"/>
      <c r="V1" s="127"/>
      <c r="W1" s="127"/>
      <c r="X1" s="127"/>
      <c r="Y1" s="127"/>
      <c r="Z1" s="127"/>
    </row>
    <row r="2" spans="1:26" ht="36.75" customHeight="1">
      <c r="A2" s="278"/>
      <c r="B2" s="279"/>
      <c r="C2" s="279"/>
      <c r="D2" s="279"/>
      <c r="E2" s="279"/>
      <c r="F2" s="279"/>
      <c r="G2" s="279"/>
      <c r="H2" s="279"/>
      <c r="I2" s="279"/>
      <c r="J2" s="279"/>
      <c r="K2" s="280"/>
      <c r="L2" s="127"/>
      <c r="M2" s="127"/>
      <c r="N2" s="127"/>
      <c r="O2" s="127"/>
      <c r="P2" s="127"/>
      <c r="Q2" s="127"/>
      <c r="R2" s="127"/>
      <c r="S2" s="127"/>
      <c r="T2" s="127"/>
      <c r="U2" s="127"/>
      <c r="V2" s="127"/>
      <c r="W2" s="127"/>
      <c r="X2" s="127"/>
      <c r="Y2" s="127"/>
      <c r="Z2" s="127"/>
    </row>
    <row r="3" spans="1:26" ht="13.5" customHeight="1">
      <c r="A3" s="128" t="s">
        <v>214</v>
      </c>
      <c r="B3" s="128"/>
      <c r="C3" s="129"/>
      <c r="D3" s="129"/>
      <c r="E3" s="129"/>
      <c r="F3" s="129"/>
      <c r="G3" s="98"/>
      <c r="H3" s="98"/>
      <c r="I3" s="98"/>
      <c r="J3" s="98"/>
      <c r="K3" s="98"/>
      <c r="L3" s="98"/>
      <c r="M3" s="98"/>
      <c r="N3" s="98"/>
      <c r="O3" s="98"/>
      <c r="P3" s="98"/>
      <c r="Q3" s="98"/>
      <c r="R3" s="98"/>
      <c r="S3" s="98"/>
      <c r="T3" s="98"/>
      <c r="U3" s="98"/>
      <c r="V3" s="98"/>
      <c r="W3" s="98"/>
      <c r="X3" s="98"/>
      <c r="Y3" s="98"/>
      <c r="Z3" s="98"/>
    </row>
    <row r="4" spans="1:26" ht="13.5" customHeight="1">
      <c r="A4" s="98" t="s">
        <v>215</v>
      </c>
      <c r="B4" s="98"/>
      <c r="C4" s="129"/>
      <c r="D4" s="129"/>
      <c r="E4" s="129"/>
      <c r="F4" s="129"/>
      <c r="G4" s="98"/>
      <c r="H4" s="98"/>
      <c r="I4" s="98"/>
      <c r="J4" s="98"/>
      <c r="K4" s="98"/>
      <c r="L4" s="98"/>
      <c r="M4" s="98"/>
      <c r="N4" s="98"/>
      <c r="O4" s="98"/>
      <c r="P4" s="98"/>
      <c r="Q4" s="98"/>
      <c r="R4" s="98"/>
      <c r="S4" s="98"/>
      <c r="T4" s="98"/>
      <c r="U4" s="98"/>
      <c r="V4" s="98"/>
      <c r="W4" s="98"/>
      <c r="X4" s="98"/>
      <c r="Y4" s="98"/>
      <c r="Z4" s="98"/>
    </row>
    <row r="5" spans="1:26" ht="41.25" customHeight="1">
      <c r="A5" s="301" t="s">
        <v>216</v>
      </c>
      <c r="B5" s="266"/>
      <c r="C5" s="266"/>
      <c r="D5" s="266"/>
      <c r="E5" s="266"/>
      <c r="F5" s="266"/>
      <c r="G5" s="266"/>
      <c r="H5" s="266"/>
      <c r="I5" s="266"/>
      <c r="J5" s="266"/>
      <c r="K5" s="266"/>
      <c r="L5" s="267"/>
      <c r="M5" s="110"/>
      <c r="N5" s="110"/>
      <c r="O5" s="110"/>
      <c r="P5" s="110"/>
      <c r="Q5" s="110"/>
      <c r="R5" s="110"/>
      <c r="S5" s="110"/>
      <c r="T5" s="110"/>
      <c r="U5" s="110"/>
      <c r="V5" s="110"/>
      <c r="W5" s="110"/>
      <c r="X5" s="110"/>
      <c r="Y5" s="110"/>
      <c r="Z5" s="110"/>
    </row>
    <row r="6" spans="1:26" ht="13.5" customHeight="1">
      <c r="A6" s="128" t="s">
        <v>217</v>
      </c>
      <c r="B6" s="128"/>
      <c r="C6" s="129"/>
      <c r="D6" s="129"/>
      <c r="E6" s="129"/>
      <c r="F6" s="129"/>
      <c r="G6" s="98"/>
      <c r="H6" s="98"/>
      <c r="I6" s="98"/>
      <c r="J6" s="98"/>
      <c r="K6" s="98"/>
      <c r="L6" s="98"/>
      <c r="M6" s="98"/>
      <c r="N6" s="98"/>
      <c r="O6" s="98"/>
      <c r="P6" s="98"/>
      <c r="Q6" s="98"/>
      <c r="R6" s="98"/>
      <c r="S6" s="98"/>
      <c r="T6" s="98"/>
      <c r="U6" s="98"/>
      <c r="V6" s="98"/>
      <c r="W6" s="98"/>
      <c r="X6" s="98"/>
      <c r="Y6" s="98"/>
      <c r="Z6" s="98"/>
    </row>
    <row r="7" spans="1:26" ht="13.5" customHeight="1">
      <c r="A7" s="33" t="s">
        <v>218</v>
      </c>
      <c r="B7" s="33" t="s">
        <v>219</v>
      </c>
      <c r="C7" s="130" t="s">
        <v>175</v>
      </c>
      <c r="D7" s="130" t="s">
        <v>176</v>
      </c>
      <c r="E7" s="130" t="s">
        <v>177</v>
      </c>
      <c r="F7" s="130" t="s">
        <v>178</v>
      </c>
      <c r="G7" s="130" t="s">
        <v>179</v>
      </c>
      <c r="H7" s="130" t="s">
        <v>180</v>
      </c>
      <c r="I7" s="130" t="s">
        <v>181</v>
      </c>
      <c r="J7" s="130" t="s">
        <v>182</v>
      </c>
      <c r="K7" s="130" t="s">
        <v>183</v>
      </c>
      <c r="L7" s="130" t="s">
        <v>184</v>
      </c>
      <c r="M7" s="130" t="s">
        <v>185</v>
      </c>
      <c r="N7" s="130" t="s">
        <v>186</v>
      </c>
      <c r="O7" s="7"/>
      <c r="P7" s="7"/>
      <c r="Q7" s="7"/>
      <c r="R7" s="7"/>
      <c r="S7" s="7"/>
      <c r="T7" s="7"/>
      <c r="U7" s="7"/>
      <c r="V7" s="7"/>
      <c r="W7" s="7"/>
      <c r="X7" s="7"/>
      <c r="Y7" s="7"/>
      <c r="Z7" s="7"/>
    </row>
    <row r="8" spans="1:26" ht="13.5" customHeight="1">
      <c r="A8" s="131" t="s">
        <v>209</v>
      </c>
      <c r="B8" s="131" t="s">
        <v>38</v>
      </c>
      <c r="C8" s="132" t="e">
        <f>SUMIFS('Variance Analysis'!C$30:C$45,'Variance Analysis'!$B$30:$B$45,'Variance Analysis'!$B33,'Variance Analysis'!$A$30:$A$45,'Variance Analysis'!$A$30)</f>
        <v>#REF!</v>
      </c>
      <c r="D8" s="132" t="e">
        <f>SUMIFS('Variance Analysis'!D$30:D$45,'Variance Analysis'!$B$30:$B$45,'Variance Analysis'!$B33,'Variance Analysis'!$A$30:$A$45,'Variance Analysis'!$A$30)</f>
        <v>#REF!</v>
      </c>
      <c r="E8" s="132" t="e">
        <f>SUMIFS('Variance Analysis'!E$30:E$45,'Variance Analysis'!$B$30:$B$45,'Variance Analysis'!$B33,'Variance Analysis'!$A$30:$A$45,'Variance Analysis'!$A$30)</f>
        <v>#REF!</v>
      </c>
      <c r="F8" s="132" t="e">
        <f>SUMIFS('Variance Analysis'!F$30:F$45,'Variance Analysis'!$B$30:$B$45,'Variance Analysis'!$B33,'Variance Analysis'!$A$30:$A$45,'Variance Analysis'!$A$30)</f>
        <v>#REF!</v>
      </c>
      <c r="G8" s="132" t="e">
        <f>SUMIFS('Variance Analysis'!G$30:G$45,'Variance Analysis'!$B$30:$B$45,'Variance Analysis'!$B33,'Variance Analysis'!$A$30:$A$45,'Variance Analysis'!$A$30)</f>
        <v>#REF!</v>
      </c>
      <c r="H8" s="132" t="e">
        <f>SUMIFS('Variance Analysis'!H$30:H$45,'Variance Analysis'!$B$30:$B$45,'Variance Analysis'!$B33,'Variance Analysis'!$A$30:$A$45,'Variance Analysis'!$A$30)</f>
        <v>#REF!</v>
      </c>
      <c r="I8" s="132" t="e">
        <f>SUMIFS('Variance Analysis'!I$30:I$45,'Variance Analysis'!$B$30:$B$45,'Variance Analysis'!$B33,'Variance Analysis'!$A$30:$A$45,'Variance Analysis'!$A$30)</f>
        <v>#REF!</v>
      </c>
      <c r="J8" s="132" t="e">
        <f>SUMIFS('Variance Analysis'!J$30:J$45,'Variance Analysis'!$B$30:$B$45,'Variance Analysis'!$B33,'Variance Analysis'!$A$30:$A$45,'Variance Analysis'!$A$30)</f>
        <v>#REF!</v>
      </c>
      <c r="K8" s="132" t="e">
        <f>SUMIFS('Variance Analysis'!K$30:K$45,'Variance Analysis'!$B$30:$B$45,'Variance Analysis'!$B33,'Variance Analysis'!$A$30:$A$45,'Variance Analysis'!$A$30)</f>
        <v>#REF!</v>
      </c>
      <c r="L8" s="132" t="e">
        <f>SUMIFS('Variance Analysis'!L$30:L$45,'Variance Analysis'!$B$30:$B$45,'Variance Analysis'!$B33,'Variance Analysis'!$A$30:$A$45,'Variance Analysis'!$A$30)</f>
        <v>#REF!</v>
      </c>
      <c r="M8" s="132" t="e">
        <f>SUMIFS('Variance Analysis'!M$30:M$45,'Variance Analysis'!$B$30:$B$45,'Variance Analysis'!$B33,'Variance Analysis'!$A$30:$A$45,'Variance Analysis'!$A$30)</f>
        <v>#REF!</v>
      </c>
      <c r="N8" s="132" t="e">
        <f>SUMIFS('Variance Analysis'!N$30:N$45,'Variance Analysis'!$B$30:$B$45,'Variance Analysis'!$B33,'Variance Analysis'!$A$30:$A$45,'Variance Analysis'!$A$30)</f>
        <v>#REF!</v>
      </c>
      <c r="O8" s="7"/>
      <c r="P8" s="7"/>
      <c r="Q8" s="7"/>
      <c r="R8" s="7"/>
      <c r="S8" s="7"/>
      <c r="T8" s="7"/>
      <c r="U8" s="7"/>
      <c r="V8" s="7"/>
      <c r="W8" s="7"/>
      <c r="X8" s="7"/>
      <c r="Y8" s="7"/>
      <c r="Z8" s="7"/>
    </row>
    <row r="9" spans="1:26" ht="13.5" customHeight="1">
      <c r="A9" s="131" t="s">
        <v>210</v>
      </c>
      <c r="B9" s="131" t="s">
        <v>38</v>
      </c>
      <c r="C9" s="132" t="e">
        <f>SUMIFS('Variance Analysis'!C$30:C$45,'Variance Analysis'!$B$30:$B$45,'Variance Analysis'!$B$31,'Variance Analysis'!$A$30:$A$45,'Variance Analysis'!$A$30)</f>
        <v>#REF!</v>
      </c>
      <c r="D9" s="132" t="e">
        <f>SUMIFS('Variance Analysis'!D$30:D$45,'Variance Analysis'!$B$30:$B$45,'Variance Analysis'!$B$31,'Variance Analysis'!$A$30:$A$45,'Variance Analysis'!$A$30)</f>
        <v>#REF!</v>
      </c>
      <c r="E9" s="132" t="e">
        <f>SUMIFS('Variance Analysis'!E$30:E$45,'Variance Analysis'!$B$30:$B$45,'Variance Analysis'!$B$31,'Variance Analysis'!$A$30:$A$45,'Variance Analysis'!$A$30)</f>
        <v>#REF!</v>
      </c>
      <c r="F9" s="132" t="e">
        <f>SUMIFS('Variance Analysis'!F$30:F$45,'Variance Analysis'!$B$30:$B$45,'Variance Analysis'!$B$31,'Variance Analysis'!$A$30:$A$45,'Variance Analysis'!$A$30)</f>
        <v>#REF!</v>
      </c>
      <c r="G9" s="132" t="e">
        <f>SUMIFS('Variance Analysis'!G$30:G$45,'Variance Analysis'!$B$30:$B$45,'Variance Analysis'!$B$31,'Variance Analysis'!$A$30:$A$45,'Variance Analysis'!$A$30)</f>
        <v>#REF!</v>
      </c>
      <c r="H9" s="132" t="e">
        <f>SUMIFS('Variance Analysis'!H$30:H$45,'Variance Analysis'!$B$30:$B$45,'Variance Analysis'!$B$31,'Variance Analysis'!$A$30:$A$45,'Variance Analysis'!$A$30)</f>
        <v>#REF!</v>
      </c>
      <c r="I9" s="132" t="e">
        <f>SUMIFS('Variance Analysis'!I$30:I$45,'Variance Analysis'!$B$30:$B$45,'Variance Analysis'!$B$31,'Variance Analysis'!$A$30:$A$45,'Variance Analysis'!$A$30)</f>
        <v>#REF!</v>
      </c>
      <c r="J9" s="132" t="e">
        <f>SUMIFS('Variance Analysis'!J$30:J$45,'Variance Analysis'!$B$30:$B$45,'Variance Analysis'!$B$31,'Variance Analysis'!$A$30:$A$45,'Variance Analysis'!$A$30)</f>
        <v>#REF!</v>
      </c>
      <c r="K9" s="132" t="e">
        <f>SUMIFS('Variance Analysis'!K$30:K$45,'Variance Analysis'!$B$30:$B$45,'Variance Analysis'!$B$31,'Variance Analysis'!$A$30:$A$45,'Variance Analysis'!$A$30)</f>
        <v>#REF!</v>
      </c>
      <c r="L9" s="132" t="e">
        <f>SUMIFS('Variance Analysis'!L$30:L$45,'Variance Analysis'!$B$30:$B$45,'Variance Analysis'!$B$31,'Variance Analysis'!$A$30:$A$45,'Variance Analysis'!$A$30)</f>
        <v>#REF!</v>
      </c>
      <c r="M9" s="132" t="e">
        <f>SUMIFS('Variance Analysis'!M$30:M$45,'Variance Analysis'!$B$30:$B$45,'Variance Analysis'!$B$31,'Variance Analysis'!$A$30:$A$45,'Variance Analysis'!$A$30)</f>
        <v>#REF!</v>
      </c>
      <c r="N9" s="132" t="e">
        <f>SUMIFS('Variance Analysis'!N$30:N$45,'Variance Analysis'!$B$30:$B$45,'Variance Analysis'!$B$31,'Variance Analysis'!$A$30:$A$45,'Variance Analysis'!$A$30)</f>
        <v>#REF!</v>
      </c>
      <c r="O9" s="7"/>
      <c r="P9" s="7"/>
      <c r="Q9" s="7"/>
      <c r="R9" s="7"/>
      <c r="S9" s="7"/>
      <c r="T9" s="7"/>
      <c r="U9" s="7"/>
      <c r="V9" s="7"/>
      <c r="W9" s="7"/>
      <c r="X9" s="7"/>
      <c r="Y9" s="7"/>
      <c r="Z9" s="7"/>
    </row>
    <row r="10" spans="1:26" ht="13.5" customHeight="1">
      <c r="A10" s="131" t="s">
        <v>211</v>
      </c>
      <c r="B10" s="131" t="s">
        <v>38</v>
      </c>
      <c r="C10" s="132" t="e">
        <f>SUMIFS('Variance Analysis'!C$30:C$45,'Variance Analysis'!$B$30:$B$45,'Variance Analysis'!$B32,'Variance Analysis'!$A$30:$A$45,'Variance Analysis'!$A$30)</f>
        <v>#REF!</v>
      </c>
      <c r="D10" s="132" t="e">
        <f>SUMIFS('Variance Analysis'!D$30:D$45,'Variance Analysis'!$B$30:$B$45,'Variance Analysis'!$B32,'Variance Analysis'!$A$30:$A$45,'Variance Analysis'!$A$30)</f>
        <v>#REF!</v>
      </c>
      <c r="E10" s="132" t="e">
        <f>SUMIFS('Variance Analysis'!E$30:E$45,'Variance Analysis'!$B$30:$B$45,'Variance Analysis'!$B32,'Variance Analysis'!$A$30:$A$45,'Variance Analysis'!$A$30)</f>
        <v>#REF!</v>
      </c>
      <c r="F10" s="132" t="e">
        <f>SUMIFS('Variance Analysis'!F$30:F$45,'Variance Analysis'!$B$30:$B$45,'Variance Analysis'!$B32,'Variance Analysis'!$A$30:$A$45,'Variance Analysis'!$A$30)</f>
        <v>#REF!</v>
      </c>
      <c r="G10" s="132" t="e">
        <f>SUMIFS('Variance Analysis'!G$30:G$45,'Variance Analysis'!$B$30:$B$45,'Variance Analysis'!$B32,'Variance Analysis'!$A$30:$A$45,'Variance Analysis'!$A$30)</f>
        <v>#REF!</v>
      </c>
      <c r="H10" s="132" t="e">
        <f>SUMIFS('Variance Analysis'!H$30:H$45,'Variance Analysis'!$B$30:$B$45,'Variance Analysis'!$B32,'Variance Analysis'!$A$30:$A$45,'Variance Analysis'!$A$30)</f>
        <v>#REF!</v>
      </c>
      <c r="I10" s="132" t="e">
        <f>SUMIFS('Variance Analysis'!I$30:I$45,'Variance Analysis'!$B$30:$B$45,'Variance Analysis'!$B32,'Variance Analysis'!$A$30:$A$45,'Variance Analysis'!$A$30)</f>
        <v>#REF!</v>
      </c>
      <c r="J10" s="132" t="e">
        <f>SUMIFS('Variance Analysis'!J$30:J$45,'Variance Analysis'!$B$30:$B$45,'Variance Analysis'!$B32,'Variance Analysis'!$A$30:$A$45,'Variance Analysis'!$A$30)</f>
        <v>#REF!</v>
      </c>
      <c r="K10" s="132" t="e">
        <f>SUMIFS('Variance Analysis'!K$30:K$45,'Variance Analysis'!$B$30:$B$45,'Variance Analysis'!$B32,'Variance Analysis'!$A$30:$A$45,'Variance Analysis'!$A$30)</f>
        <v>#REF!</v>
      </c>
      <c r="L10" s="132" t="e">
        <f>SUMIFS('Variance Analysis'!L$30:L$45,'Variance Analysis'!$B$30:$B$45,'Variance Analysis'!$B32,'Variance Analysis'!$A$30:$A$45,'Variance Analysis'!$A$30)</f>
        <v>#REF!</v>
      </c>
      <c r="M10" s="132" t="e">
        <f>SUMIFS('Variance Analysis'!M$30:M$45,'Variance Analysis'!$B$30:$B$45,'Variance Analysis'!$B32,'Variance Analysis'!$A$30:$A$45,'Variance Analysis'!$A$30)</f>
        <v>#REF!</v>
      </c>
      <c r="N10" s="132" t="e">
        <f>SUMIFS('Variance Analysis'!N$30:N$45,'Variance Analysis'!$B$30:$B$45,'Variance Analysis'!$B32,'Variance Analysis'!$A$30:$A$45,'Variance Analysis'!$A$30)</f>
        <v>#REF!</v>
      </c>
      <c r="O10" s="7"/>
      <c r="P10" s="7"/>
      <c r="Q10" s="7"/>
      <c r="R10" s="7"/>
      <c r="S10" s="7"/>
      <c r="T10" s="7"/>
      <c r="U10" s="7"/>
      <c r="V10" s="7"/>
      <c r="W10" s="7"/>
      <c r="X10" s="7"/>
      <c r="Y10" s="7"/>
      <c r="Z10" s="7"/>
    </row>
    <row r="11" spans="1:26" ht="13.5" customHeight="1">
      <c r="A11" s="131" t="s">
        <v>187</v>
      </c>
      <c r="B11" s="131" t="s">
        <v>220</v>
      </c>
      <c r="C11" s="133" t="e">
        <f t="shared" ref="C11:N11" si="0">#REF!</f>
        <v>#REF!</v>
      </c>
      <c r="D11" s="133" t="e">
        <f t="shared" si="0"/>
        <v>#REF!</v>
      </c>
      <c r="E11" s="133" t="e">
        <f t="shared" si="0"/>
        <v>#REF!</v>
      </c>
      <c r="F11" s="133" t="e">
        <f t="shared" si="0"/>
        <v>#REF!</v>
      </c>
      <c r="G11" s="133" t="e">
        <f t="shared" si="0"/>
        <v>#REF!</v>
      </c>
      <c r="H11" s="133" t="e">
        <f t="shared" si="0"/>
        <v>#REF!</v>
      </c>
      <c r="I11" s="133" t="e">
        <f t="shared" si="0"/>
        <v>#REF!</v>
      </c>
      <c r="J11" s="133" t="e">
        <f t="shared" si="0"/>
        <v>#REF!</v>
      </c>
      <c r="K11" s="133" t="e">
        <f t="shared" si="0"/>
        <v>#REF!</v>
      </c>
      <c r="L11" s="133" t="e">
        <f t="shared" si="0"/>
        <v>#REF!</v>
      </c>
      <c r="M11" s="133" t="e">
        <f t="shared" si="0"/>
        <v>#REF!</v>
      </c>
      <c r="N11" s="133" t="e">
        <f t="shared" si="0"/>
        <v>#REF!</v>
      </c>
      <c r="O11" s="7"/>
      <c r="P11" s="7"/>
      <c r="Q11" s="7"/>
      <c r="R11" s="7"/>
      <c r="S11" s="7"/>
      <c r="T11" s="7"/>
      <c r="U11" s="7"/>
      <c r="V11" s="7"/>
      <c r="W11" s="7"/>
      <c r="X11" s="7"/>
      <c r="Y11" s="7"/>
      <c r="Z11" s="7"/>
    </row>
    <row r="12" spans="1:26" ht="13.5" customHeight="1">
      <c r="A12" s="134" t="s">
        <v>221</v>
      </c>
      <c r="B12" s="135" t="s">
        <v>222</v>
      </c>
      <c r="C12" s="136" t="e">
        <f t="shared" ref="C12:N12" si="1">SUM($C$8:C10)/(SUM($C$11:C11)*1000)</f>
        <v>#REF!</v>
      </c>
      <c r="D12" s="136" t="e">
        <f t="shared" si="1"/>
        <v>#REF!</v>
      </c>
      <c r="E12" s="136" t="e">
        <f t="shared" si="1"/>
        <v>#REF!</v>
      </c>
      <c r="F12" s="136" t="e">
        <f t="shared" si="1"/>
        <v>#REF!</v>
      </c>
      <c r="G12" s="136" t="e">
        <f t="shared" si="1"/>
        <v>#REF!</v>
      </c>
      <c r="H12" s="136" t="e">
        <f t="shared" si="1"/>
        <v>#REF!</v>
      </c>
      <c r="I12" s="136" t="e">
        <f t="shared" si="1"/>
        <v>#REF!</v>
      </c>
      <c r="J12" s="136" t="e">
        <f t="shared" si="1"/>
        <v>#REF!</v>
      </c>
      <c r="K12" s="136" t="e">
        <f t="shared" si="1"/>
        <v>#REF!</v>
      </c>
      <c r="L12" s="136" t="e">
        <f t="shared" si="1"/>
        <v>#REF!</v>
      </c>
      <c r="M12" s="136" t="e">
        <f t="shared" si="1"/>
        <v>#REF!</v>
      </c>
      <c r="N12" s="136" t="e">
        <f t="shared" si="1"/>
        <v>#REF!</v>
      </c>
      <c r="O12" s="7"/>
      <c r="P12" s="7"/>
      <c r="Q12" s="7"/>
      <c r="R12" s="7"/>
      <c r="S12" s="7"/>
      <c r="T12" s="7"/>
      <c r="U12" s="7"/>
      <c r="V12" s="7"/>
      <c r="W12" s="7"/>
      <c r="X12" s="7"/>
      <c r="Y12" s="7"/>
      <c r="Z12" s="7"/>
    </row>
    <row r="13" spans="1:26" ht="13.5" customHeight="1">
      <c r="A13" s="33"/>
      <c r="B13" s="7"/>
      <c r="C13" s="58"/>
      <c r="D13" s="58"/>
      <c r="E13" s="58"/>
      <c r="F13" s="58"/>
      <c r="G13" s="58"/>
      <c r="H13" s="58"/>
      <c r="I13" s="58"/>
      <c r="J13" s="58"/>
      <c r="K13" s="58"/>
      <c r="L13" s="58"/>
      <c r="M13" s="58"/>
      <c r="N13" s="58"/>
      <c r="O13" s="7"/>
      <c r="P13" s="7"/>
      <c r="Q13" s="7"/>
      <c r="R13" s="7"/>
      <c r="S13" s="7"/>
      <c r="T13" s="7"/>
      <c r="U13" s="7"/>
      <c r="V13" s="7"/>
      <c r="W13" s="7"/>
      <c r="X13" s="7"/>
      <c r="Y13" s="7"/>
      <c r="Z13" s="7"/>
    </row>
    <row r="14" spans="1:26" ht="13.5" customHeight="1">
      <c r="A14" s="128" t="s">
        <v>223</v>
      </c>
      <c r="B14" s="128"/>
      <c r="C14" s="129"/>
      <c r="D14" s="129"/>
      <c r="E14" s="129"/>
      <c r="F14" s="129"/>
      <c r="G14" s="98"/>
      <c r="H14" s="98"/>
      <c r="I14" s="98"/>
      <c r="J14" s="98"/>
      <c r="K14" s="98"/>
      <c r="L14" s="98"/>
      <c r="M14" s="98"/>
      <c r="N14" s="98"/>
      <c r="O14" s="98"/>
      <c r="P14" s="98"/>
      <c r="Q14" s="98"/>
      <c r="R14" s="98"/>
      <c r="S14" s="98"/>
      <c r="T14" s="98"/>
      <c r="U14" s="98"/>
      <c r="V14" s="98"/>
      <c r="W14" s="98"/>
      <c r="X14" s="98"/>
      <c r="Y14" s="98"/>
      <c r="Z14" s="98"/>
    </row>
    <row r="15" spans="1:26" ht="13.5" customHeight="1">
      <c r="A15" s="128" t="s">
        <v>218</v>
      </c>
      <c r="B15" s="128" t="s">
        <v>219</v>
      </c>
      <c r="C15" s="105" t="s">
        <v>175</v>
      </c>
      <c r="D15" s="105" t="s">
        <v>176</v>
      </c>
      <c r="E15" s="105" t="s">
        <v>177</v>
      </c>
      <c r="F15" s="105" t="s">
        <v>178</v>
      </c>
      <c r="G15" s="105" t="s">
        <v>179</v>
      </c>
      <c r="H15" s="105" t="s">
        <v>180</v>
      </c>
      <c r="I15" s="105" t="s">
        <v>181</v>
      </c>
      <c r="J15" s="105" t="s">
        <v>182</v>
      </c>
      <c r="K15" s="105" t="s">
        <v>183</v>
      </c>
      <c r="L15" s="105" t="s">
        <v>184</v>
      </c>
      <c r="M15" s="105" t="s">
        <v>185</v>
      </c>
      <c r="N15" s="105" t="s">
        <v>186</v>
      </c>
      <c r="O15" s="98"/>
      <c r="P15" s="98"/>
      <c r="Q15" s="98"/>
      <c r="R15" s="98"/>
      <c r="S15" s="98"/>
      <c r="T15" s="98"/>
      <c r="U15" s="98"/>
      <c r="V15" s="98"/>
      <c r="W15" s="98"/>
      <c r="X15" s="98"/>
      <c r="Y15" s="98"/>
      <c r="Z15" s="98"/>
    </row>
    <row r="16" spans="1:26" ht="13.5" customHeight="1">
      <c r="A16" s="131" t="s">
        <v>209</v>
      </c>
      <c r="B16" s="131" t="s">
        <v>38</v>
      </c>
      <c r="C16" s="132" t="e">
        <f>SUMIFS('Variance Analysis'!C$30:C$45,'Variance Analysis'!$B$30:$B$45,'Variance Analysis'!$B37,'Variance Analysis'!$A$30:$A$45,'Variance Analysis'!$A$34)</f>
        <v>#REF!</v>
      </c>
      <c r="D16" s="132" t="e">
        <f>SUMIFS('Variance Analysis'!D$30:D$45,'Variance Analysis'!$B$30:$B$45,'Variance Analysis'!$B37,'Variance Analysis'!$A$30:$A$45,'Variance Analysis'!$A$34)</f>
        <v>#REF!</v>
      </c>
      <c r="E16" s="132" t="e">
        <f>SUMIFS('Variance Analysis'!E$30:E$45,'Variance Analysis'!$B$30:$B$45,'Variance Analysis'!$B37,'Variance Analysis'!$A$30:$A$45,'Variance Analysis'!$A$34)</f>
        <v>#REF!</v>
      </c>
      <c r="F16" s="132" t="e">
        <f>SUMIFS('Variance Analysis'!F$30:F$45,'Variance Analysis'!$B$30:$B$45,'Variance Analysis'!$B37,'Variance Analysis'!$A$30:$A$45,'Variance Analysis'!$A$34)</f>
        <v>#REF!</v>
      </c>
      <c r="G16" s="132" t="e">
        <f>SUMIFS('Variance Analysis'!G$30:G$45,'Variance Analysis'!$B$30:$B$45,'Variance Analysis'!$B37,'Variance Analysis'!$A$30:$A$45,'Variance Analysis'!$A$34)</f>
        <v>#REF!</v>
      </c>
      <c r="H16" s="132" t="e">
        <f>SUMIFS('Variance Analysis'!H$30:H$45,'Variance Analysis'!$B$30:$B$45,'Variance Analysis'!$B37,'Variance Analysis'!$A$30:$A$45,'Variance Analysis'!$A$34)</f>
        <v>#REF!</v>
      </c>
      <c r="I16" s="132" t="e">
        <f>SUMIFS('Variance Analysis'!I$30:I$45,'Variance Analysis'!$B$30:$B$45,'Variance Analysis'!$B37,'Variance Analysis'!$A$30:$A$45,'Variance Analysis'!$A$34)</f>
        <v>#REF!</v>
      </c>
      <c r="J16" s="132" t="e">
        <f>SUMIFS('Variance Analysis'!J$30:J$45,'Variance Analysis'!$B$30:$B$45,'Variance Analysis'!$B37,'Variance Analysis'!$A$30:$A$45,'Variance Analysis'!$A$34)</f>
        <v>#REF!</v>
      </c>
      <c r="K16" s="132" t="e">
        <f>SUMIFS('Variance Analysis'!K$30:K$45,'Variance Analysis'!$B$30:$B$45,'Variance Analysis'!$B37,'Variance Analysis'!$A$30:$A$45,'Variance Analysis'!$A$34)</f>
        <v>#REF!</v>
      </c>
      <c r="L16" s="132" t="e">
        <f>SUMIFS('Variance Analysis'!L$30:L$45,'Variance Analysis'!$B$30:$B$45,'Variance Analysis'!$B37,'Variance Analysis'!$A$30:$A$45,'Variance Analysis'!$A$34)</f>
        <v>#REF!</v>
      </c>
      <c r="M16" s="132" t="e">
        <f>SUMIFS('Variance Analysis'!M$30:M$45,'Variance Analysis'!$B$30:$B$45,'Variance Analysis'!$B37,'Variance Analysis'!$A$30:$A$45,'Variance Analysis'!$A$34)</f>
        <v>#REF!</v>
      </c>
      <c r="N16" s="132" t="e">
        <f>SUMIFS('Variance Analysis'!N$30:N$45,'Variance Analysis'!$B$30:$B$45,'Variance Analysis'!$B37,'Variance Analysis'!$A$30:$A$45,'Variance Analysis'!$A$34)</f>
        <v>#REF!</v>
      </c>
      <c r="O16" s="7"/>
      <c r="P16" s="7"/>
      <c r="Q16" s="7"/>
      <c r="R16" s="7"/>
      <c r="S16" s="7"/>
      <c r="T16" s="7"/>
      <c r="U16" s="7"/>
      <c r="V16" s="7"/>
      <c r="W16" s="7"/>
      <c r="X16" s="7"/>
      <c r="Y16" s="7"/>
      <c r="Z16" s="7"/>
    </row>
    <row r="17" spans="1:26" ht="13.5" customHeight="1">
      <c r="A17" s="131" t="s">
        <v>210</v>
      </c>
      <c r="B17" s="131" t="s">
        <v>38</v>
      </c>
      <c r="C17" s="132" t="e">
        <f>SUMIFS('Variance Analysis'!C$30:C$45,'Variance Analysis'!$B$30:$B$45,'Variance Analysis'!$B$35,'Variance Analysis'!$A$30:$A$45,'Variance Analysis'!$A$34)</f>
        <v>#REF!</v>
      </c>
      <c r="D17" s="132" t="e">
        <f>SUMIFS('Variance Analysis'!D$30:D$45,'Variance Analysis'!$B$30:$B$45,'Variance Analysis'!$B$35,'Variance Analysis'!$A$30:$A$45,'Variance Analysis'!$A$34)</f>
        <v>#REF!</v>
      </c>
      <c r="E17" s="132" t="e">
        <f>SUMIFS('Variance Analysis'!E$30:E$45,'Variance Analysis'!$B$30:$B$45,'Variance Analysis'!$B$35,'Variance Analysis'!$A$30:$A$45,'Variance Analysis'!$A$34)</f>
        <v>#REF!</v>
      </c>
      <c r="F17" s="132" t="e">
        <f>SUMIFS('Variance Analysis'!F$30:F$45,'Variance Analysis'!$B$30:$B$45,'Variance Analysis'!$B$35,'Variance Analysis'!$A$30:$A$45,'Variance Analysis'!$A$34)</f>
        <v>#REF!</v>
      </c>
      <c r="G17" s="132" t="e">
        <f>SUMIFS('Variance Analysis'!G$30:G$45,'Variance Analysis'!$B$30:$B$45,'Variance Analysis'!$B$35,'Variance Analysis'!$A$30:$A$45,'Variance Analysis'!$A$34)</f>
        <v>#REF!</v>
      </c>
      <c r="H17" s="132" t="e">
        <f>SUMIFS('Variance Analysis'!H$30:H$45,'Variance Analysis'!$B$30:$B$45,'Variance Analysis'!$B$35,'Variance Analysis'!$A$30:$A$45,'Variance Analysis'!$A$34)</f>
        <v>#REF!</v>
      </c>
      <c r="I17" s="132" t="e">
        <f>SUMIFS('Variance Analysis'!I$30:I$45,'Variance Analysis'!$B$30:$B$45,'Variance Analysis'!$B$35,'Variance Analysis'!$A$30:$A$45,'Variance Analysis'!$A$34)</f>
        <v>#REF!</v>
      </c>
      <c r="J17" s="132" t="e">
        <f>SUMIFS('Variance Analysis'!J$30:J$45,'Variance Analysis'!$B$30:$B$45,'Variance Analysis'!$B$35,'Variance Analysis'!$A$30:$A$45,'Variance Analysis'!$A$34)</f>
        <v>#REF!</v>
      </c>
      <c r="K17" s="132" t="e">
        <f>SUMIFS('Variance Analysis'!K$30:K$45,'Variance Analysis'!$B$30:$B$45,'Variance Analysis'!$B$35,'Variance Analysis'!$A$30:$A$45,'Variance Analysis'!$A$34)</f>
        <v>#REF!</v>
      </c>
      <c r="L17" s="132" t="e">
        <f>SUMIFS('Variance Analysis'!L$30:L$45,'Variance Analysis'!$B$30:$B$45,'Variance Analysis'!$B$35,'Variance Analysis'!$A$30:$A$45,'Variance Analysis'!$A$34)</f>
        <v>#REF!</v>
      </c>
      <c r="M17" s="132" t="e">
        <f>SUMIFS('Variance Analysis'!M$30:M$45,'Variance Analysis'!$B$30:$B$45,'Variance Analysis'!$B$35,'Variance Analysis'!$A$30:$A$45,'Variance Analysis'!$A$34)</f>
        <v>#REF!</v>
      </c>
      <c r="N17" s="132" t="e">
        <f>SUMIFS('Variance Analysis'!N$30:N$45,'Variance Analysis'!$B$30:$B$45,'Variance Analysis'!$B$35,'Variance Analysis'!$A$30:$A$45,'Variance Analysis'!$A$34)</f>
        <v>#REF!</v>
      </c>
      <c r="O17" s="7"/>
      <c r="P17" s="7"/>
      <c r="Q17" s="7"/>
      <c r="R17" s="7"/>
      <c r="S17" s="7"/>
      <c r="T17" s="7"/>
      <c r="U17" s="7"/>
      <c r="V17" s="7"/>
      <c r="W17" s="7"/>
      <c r="X17" s="7"/>
      <c r="Y17" s="7"/>
      <c r="Z17" s="7"/>
    </row>
    <row r="18" spans="1:26" ht="13.5" customHeight="1">
      <c r="A18" s="131" t="s">
        <v>211</v>
      </c>
      <c r="B18" s="131" t="s">
        <v>38</v>
      </c>
      <c r="C18" s="132" t="e">
        <f>SUMIFS('Variance Analysis'!C$30:C$45,'Variance Analysis'!$B$30:$B$45,'Variance Analysis'!$B36,'Variance Analysis'!$A$30:$A$45,'Variance Analysis'!$A$34)</f>
        <v>#REF!</v>
      </c>
      <c r="D18" s="132" t="e">
        <f>SUMIFS('Variance Analysis'!D$30:D$45,'Variance Analysis'!$B$30:$B$45,'Variance Analysis'!$B36,'Variance Analysis'!$A$30:$A$45,'Variance Analysis'!$A$34)</f>
        <v>#REF!</v>
      </c>
      <c r="E18" s="132" t="e">
        <f>SUMIFS('Variance Analysis'!E$30:E$45,'Variance Analysis'!$B$30:$B$45,'Variance Analysis'!$B36,'Variance Analysis'!$A$30:$A$45,'Variance Analysis'!$A$34)</f>
        <v>#REF!</v>
      </c>
      <c r="F18" s="132" t="e">
        <f>SUMIFS('Variance Analysis'!F$30:F$45,'Variance Analysis'!$B$30:$B$45,'Variance Analysis'!$B36,'Variance Analysis'!$A$30:$A$45,'Variance Analysis'!$A$34)</f>
        <v>#REF!</v>
      </c>
      <c r="G18" s="132" t="e">
        <f>SUMIFS('Variance Analysis'!G$30:G$45,'Variance Analysis'!$B$30:$B$45,'Variance Analysis'!$B36,'Variance Analysis'!$A$30:$A$45,'Variance Analysis'!$A$34)</f>
        <v>#REF!</v>
      </c>
      <c r="H18" s="132" t="e">
        <f>SUMIFS('Variance Analysis'!H$30:H$45,'Variance Analysis'!$B$30:$B$45,'Variance Analysis'!$B36,'Variance Analysis'!$A$30:$A$45,'Variance Analysis'!$A$34)</f>
        <v>#REF!</v>
      </c>
      <c r="I18" s="132" t="e">
        <f>SUMIFS('Variance Analysis'!I$30:I$45,'Variance Analysis'!$B$30:$B$45,'Variance Analysis'!$B36,'Variance Analysis'!$A$30:$A$45,'Variance Analysis'!$A$34)</f>
        <v>#REF!</v>
      </c>
      <c r="J18" s="132" t="e">
        <f>SUMIFS('Variance Analysis'!J$30:J$45,'Variance Analysis'!$B$30:$B$45,'Variance Analysis'!$B36,'Variance Analysis'!$A$30:$A$45,'Variance Analysis'!$A$34)</f>
        <v>#REF!</v>
      </c>
      <c r="K18" s="132" t="e">
        <f>SUMIFS('Variance Analysis'!K$30:K$45,'Variance Analysis'!$B$30:$B$45,'Variance Analysis'!$B36,'Variance Analysis'!$A$30:$A$45,'Variance Analysis'!$A$34)</f>
        <v>#REF!</v>
      </c>
      <c r="L18" s="132" t="e">
        <f>SUMIFS('Variance Analysis'!L$30:L$45,'Variance Analysis'!$B$30:$B$45,'Variance Analysis'!$B36,'Variance Analysis'!$A$30:$A$45,'Variance Analysis'!$A$34)</f>
        <v>#REF!</v>
      </c>
      <c r="M18" s="132" t="e">
        <f>SUMIFS('Variance Analysis'!M$30:M$45,'Variance Analysis'!$B$30:$B$45,'Variance Analysis'!$B36,'Variance Analysis'!$A$30:$A$45,'Variance Analysis'!$A$34)</f>
        <v>#REF!</v>
      </c>
      <c r="N18" s="132" t="e">
        <f>SUMIFS('Variance Analysis'!N$30:N$45,'Variance Analysis'!$B$30:$B$45,'Variance Analysis'!$B36,'Variance Analysis'!$A$30:$A$45,'Variance Analysis'!$A$34)</f>
        <v>#REF!</v>
      </c>
      <c r="O18" s="7"/>
      <c r="P18" s="7"/>
      <c r="Q18" s="7"/>
      <c r="R18" s="7"/>
      <c r="S18" s="7"/>
      <c r="T18" s="7"/>
      <c r="U18" s="7"/>
      <c r="V18" s="7"/>
      <c r="W18" s="7"/>
      <c r="X18" s="7"/>
      <c r="Y18" s="7"/>
      <c r="Z18" s="7"/>
    </row>
    <row r="19" spans="1:26" ht="13.5" customHeight="1">
      <c r="A19" s="131" t="s">
        <v>192</v>
      </c>
      <c r="B19" s="131" t="s">
        <v>220</v>
      </c>
      <c r="C19" s="133" t="e">
        <f t="shared" ref="C19:N19" si="2">#REF!</f>
        <v>#REF!</v>
      </c>
      <c r="D19" s="133" t="e">
        <f t="shared" si="2"/>
        <v>#REF!</v>
      </c>
      <c r="E19" s="133" t="e">
        <f t="shared" si="2"/>
        <v>#REF!</v>
      </c>
      <c r="F19" s="133" t="e">
        <f t="shared" si="2"/>
        <v>#REF!</v>
      </c>
      <c r="G19" s="133" t="e">
        <f t="shared" si="2"/>
        <v>#REF!</v>
      </c>
      <c r="H19" s="133" t="e">
        <f t="shared" si="2"/>
        <v>#REF!</v>
      </c>
      <c r="I19" s="133" t="e">
        <f t="shared" si="2"/>
        <v>#REF!</v>
      </c>
      <c r="J19" s="133" t="e">
        <f t="shared" si="2"/>
        <v>#REF!</v>
      </c>
      <c r="K19" s="133" t="e">
        <f t="shared" si="2"/>
        <v>#REF!</v>
      </c>
      <c r="L19" s="133" t="e">
        <f t="shared" si="2"/>
        <v>#REF!</v>
      </c>
      <c r="M19" s="133" t="e">
        <f t="shared" si="2"/>
        <v>#REF!</v>
      </c>
      <c r="N19" s="133" t="e">
        <f t="shared" si="2"/>
        <v>#REF!</v>
      </c>
      <c r="O19" s="7"/>
      <c r="P19" s="7"/>
      <c r="Q19" s="7"/>
      <c r="R19" s="7"/>
      <c r="S19" s="7"/>
      <c r="T19" s="7"/>
      <c r="U19" s="7"/>
      <c r="V19" s="7"/>
      <c r="W19" s="7"/>
      <c r="X19" s="7"/>
      <c r="Y19" s="7"/>
      <c r="Z19" s="7"/>
    </row>
    <row r="20" spans="1:26" ht="13.5" customHeight="1">
      <c r="A20" s="134" t="s">
        <v>221</v>
      </c>
      <c r="B20" s="135" t="s">
        <v>222</v>
      </c>
      <c r="C20" s="136" t="e">
        <f>SUM($C$16:C18)/(SUM($C$19:C19*1000))</f>
        <v>#REF!</v>
      </c>
      <c r="D20" s="136" t="e">
        <f t="shared" ref="D20:N20" si="3">SUM($C$16:D18)/(SUM($C$19:D19)*1000)</f>
        <v>#REF!</v>
      </c>
      <c r="E20" s="136" t="e">
        <f t="shared" si="3"/>
        <v>#REF!</v>
      </c>
      <c r="F20" s="136" t="e">
        <f t="shared" si="3"/>
        <v>#REF!</v>
      </c>
      <c r="G20" s="136" t="e">
        <f t="shared" si="3"/>
        <v>#REF!</v>
      </c>
      <c r="H20" s="136" t="e">
        <f t="shared" si="3"/>
        <v>#REF!</v>
      </c>
      <c r="I20" s="136" t="e">
        <f t="shared" si="3"/>
        <v>#REF!</v>
      </c>
      <c r="J20" s="136" t="e">
        <f t="shared" si="3"/>
        <v>#REF!</v>
      </c>
      <c r="K20" s="136" t="e">
        <f t="shared" si="3"/>
        <v>#REF!</v>
      </c>
      <c r="L20" s="136" t="e">
        <f t="shared" si="3"/>
        <v>#REF!</v>
      </c>
      <c r="M20" s="136" t="e">
        <f t="shared" si="3"/>
        <v>#REF!</v>
      </c>
      <c r="N20" s="136" t="e">
        <f t="shared" si="3"/>
        <v>#REF!</v>
      </c>
      <c r="O20" s="7"/>
      <c r="P20" s="7"/>
      <c r="Q20" s="7"/>
      <c r="R20" s="7"/>
      <c r="S20" s="7"/>
      <c r="T20" s="7"/>
      <c r="U20" s="7"/>
      <c r="V20" s="7"/>
      <c r="W20" s="7"/>
      <c r="X20" s="7"/>
      <c r="Y20" s="7"/>
      <c r="Z20" s="7"/>
    </row>
    <row r="21" spans="1:26" ht="13.5" customHeight="1">
      <c r="A21" s="33"/>
      <c r="B21" s="7"/>
      <c r="C21" s="58"/>
      <c r="D21" s="58"/>
      <c r="E21" s="58"/>
      <c r="F21" s="58"/>
      <c r="G21" s="58"/>
      <c r="H21" s="58"/>
      <c r="I21" s="58"/>
      <c r="J21" s="58"/>
      <c r="K21" s="58"/>
      <c r="L21" s="58"/>
      <c r="M21" s="58"/>
      <c r="N21" s="58"/>
      <c r="O21" s="7"/>
      <c r="P21" s="7"/>
      <c r="Q21" s="7"/>
      <c r="R21" s="7"/>
      <c r="S21" s="7"/>
      <c r="T21" s="7"/>
      <c r="U21" s="7"/>
      <c r="V21" s="7"/>
      <c r="W21" s="7"/>
      <c r="X21" s="7"/>
      <c r="Y21" s="7"/>
      <c r="Z21" s="7"/>
    </row>
    <row r="22" spans="1:26" ht="13.5" customHeight="1">
      <c r="A22" s="128" t="s">
        <v>224</v>
      </c>
      <c r="B22" s="128"/>
      <c r="C22" s="129"/>
      <c r="D22" s="129"/>
      <c r="E22" s="129"/>
      <c r="F22" s="129"/>
      <c r="G22" s="98"/>
      <c r="H22" s="98"/>
      <c r="I22" s="98"/>
      <c r="J22" s="98"/>
      <c r="K22" s="98"/>
      <c r="L22" s="98"/>
      <c r="M22" s="98"/>
      <c r="N22" s="98"/>
      <c r="O22" s="98"/>
      <c r="P22" s="98"/>
      <c r="Q22" s="98"/>
      <c r="R22" s="98"/>
      <c r="S22" s="98"/>
      <c r="T22" s="98"/>
      <c r="U22" s="98"/>
      <c r="V22" s="98"/>
      <c r="W22" s="98"/>
      <c r="X22" s="98"/>
      <c r="Y22" s="98"/>
      <c r="Z22" s="98"/>
    </row>
    <row r="23" spans="1:26" ht="13.5" customHeight="1">
      <c r="A23" s="128" t="s">
        <v>218</v>
      </c>
      <c r="B23" s="128" t="s">
        <v>219</v>
      </c>
      <c r="C23" s="105" t="s">
        <v>175</v>
      </c>
      <c r="D23" s="105" t="s">
        <v>176</v>
      </c>
      <c r="E23" s="105" t="s">
        <v>177</v>
      </c>
      <c r="F23" s="105" t="s">
        <v>178</v>
      </c>
      <c r="G23" s="105" t="s">
        <v>179</v>
      </c>
      <c r="H23" s="105" t="s">
        <v>180</v>
      </c>
      <c r="I23" s="105" t="s">
        <v>181</v>
      </c>
      <c r="J23" s="105" t="s">
        <v>182</v>
      </c>
      <c r="K23" s="105" t="s">
        <v>183</v>
      </c>
      <c r="L23" s="105" t="s">
        <v>184</v>
      </c>
      <c r="M23" s="105" t="s">
        <v>185</v>
      </c>
      <c r="N23" s="105" t="s">
        <v>186</v>
      </c>
      <c r="O23" s="98"/>
      <c r="P23" s="98"/>
      <c r="Q23" s="98"/>
      <c r="R23" s="98"/>
      <c r="S23" s="98"/>
      <c r="T23" s="98"/>
      <c r="U23" s="98"/>
      <c r="V23" s="98"/>
      <c r="W23" s="98"/>
      <c r="X23" s="98"/>
      <c r="Y23" s="98"/>
      <c r="Z23" s="98"/>
    </row>
    <row r="24" spans="1:26" ht="13.5" customHeight="1">
      <c r="A24" s="131" t="s">
        <v>209</v>
      </c>
      <c r="B24" s="131" t="s">
        <v>38</v>
      </c>
      <c r="C24" s="132" t="e">
        <f>SUMIFS('Variance Analysis'!C$30:C$45,'Variance Analysis'!$B$30:$B$45,'Variance Analysis'!$B$41,'Variance Analysis'!$A$30:$A$45,'Variance Analysis'!$A$41)</f>
        <v>#REF!</v>
      </c>
      <c r="D24" s="132" t="e">
        <f>SUMIFS('Variance Analysis'!D$30:D$45,'Variance Analysis'!$B$30:$B$45,'Variance Analysis'!$B$41,'Variance Analysis'!$A$30:$A$45,'Variance Analysis'!$A$41)</f>
        <v>#REF!</v>
      </c>
      <c r="E24" s="132" t="e">
        <f>SUMIFS('Variance Analysis'!E$30:E$45,'Variance Analysis'!$B$30:$B$45,'Variance Analysis'!$B$41,'Variance Analysis'!$A$30:$A$45,'Variance Analysis'!$A$41)</f>
        <v>#REF!</v>
      </c>
      <c r="F24" s="132" t="e">
        <f>SUMIFS('Variance Analysis'!F$30:F$45,'Variance Analysis'!$B$30:$B$45,'Variance Analysis'!$B$41,'Variance Analysis'!$A$30:$A$45,'Variance Analysis'!$A$41)</f>
        <v>#REF!</v>
      </c>
      <c r="G24" s="132" t="e">
        <f>SUMIFS('Variance Analysis'!G$30:G$45,'Variance Analysis'!$B$30:$B$45,'Variance Analysis'!$B$41,'Variance Analysis'!$A$30:$A$45,'Variance Analysis'!$A$41)</f>
        <v>#REF!</v>
      </c>
      <c r="H24" s="132" t="e">
        <f>SUMIFS('Variance Analysis'!H$30:H$45,'Variance Analysis'!$B$30:$B$45,'Variance Analysis'!$B$41,'Variance Analysis'!$A$30:$A$45,'Variance Analysis'!$A$41)</f>
        <v>#REF!</v>
      </c>
      <c r="I24" s="132" t="e">
        <f>SUMIFS('Variance Analysis'!I$30:I$45,'Variance Analysis'!$B$30:$B$45,'Variance Analysis'!$B$41,'Variance Analysis'!$A$30:$A$45,'Variance Analysis'!$A$41)</f>
        <v>#REF!</v>
      </c>
      <c r="J24" s="132" t="e">
        <f>SUMIFS('Variance Analysis'!J$30:J$45,'Variance Analysis'!$B$30:$B$45,'Variance Analysis'!$B$41,'Variance Analysis'!$A$30:$A$45,'Variance Analysis'!$A$41)</f>
        <v>#REF!</v>
      </c>
      <c r="K24" s="132" t="e">
        <f>SUMIFS('Variance Analysis'!K$30:K$45,'Variance Analysis'!$B$30:$B$45,'Variance Analysis'!$B$41,'Variance Analysis'!$A$30:$A$45,'Variance Analysis'!$A$41)</f>
        <v>#REF!</v>
      </c>
      <c r="L24" s="132" t="e">
        <f>SUMIFS('Variance Analysis'!L$30:L$45,'Variance Analysis'!$B$30:$B$45,'Variance Analysis'!$B$41,'Variance Analysis'!$A$30:$A$45,'Variance Analysis'!$A$41)</f>
        <v>#REF!</v>
      </c>
      <c r="M24" s="132" t="e">
        <f>SUMIFS('Variance Analysis'!M$30:M$45,'Variance Analysis'!$B$30:$B$45,'Variance Analysis'!$B$41,'Variance Analysis'!$A$30:$A$45,'Variance Analysis'!$A$41)</f>
        <v>#REF!</v>
      </c>
      <c r="N24" s="132" t="e">
        <f>SUMIFS('Variance Analysis'!N$30:N$45,'Variance Analysis'!$B$30:$B$45,'Variance Analysis'!$B$41,'Variance Analysis'!$A$30:$A$45,'Variance Analysis'!$A$41)</f>
        <v>#REF!</v>
      </c>
      <c r="O24" s="7"/>
      <c r="P24" s="7"/>
      <c r="Q24" s="7"/>
      <c r="R24" s="7"/>
      <c r="S24" s="7"/>
      <c r="T24" s="7"/>
      <c r="U24" s="7"/>
      <c r="V24" s="7"/>
      <c r="W24" s="7"/>
      <c r="X24" s="7"/>
      <c r="Y24" s="7"/>
      <c r="Z24" s="7"/>
    </row>
    <row r="25" spans="1:26" ht="13.5" customHeight="1">
      <c r="A25" s="131" t="s">
        <v>210</v>
      </c>
      <c r="B25" s="131" t="s">
        <v>38</v>
      </c>
      <c r="C25" s="132" t="e">
        <f>SUMIFS('Variance Analysis'!C$30:C$45,'Variance Analysis'!$B$30:$B$45,'Variance Analysis'!$B$39,'Variance Analysis'!$A$30:$A$45,'Variance Analysis'!$A$41)</f>
        <v>#REF!</v>
      </c>
      <c r="D25" s="132" t="e">
        <f>SUMIFS('Variance Analysis'!D$30:D$45,'Variance Analysis'!$B$30:$B$45,'Variance Analysis'!$B$39,'Variance Analysis'!$A$30:$A$45,'Variance Analysis'!$A$41)</f>
        <v>#REF!</v>
      </c>
      <c r="E25" s="132" t="e">
        <f>SUMIFS('Variance Analysis'!E$30:E$45,'Variance Analysis'!$B$30:$B$45,'Variance Analysis'!$B$39,'Variance Analysis'!$A$30:$A$45,'Variance Analysis'!$A$41)</f>
        <v>#REF!</v>
      </c>
      <c r="F25" s="132" t="e">
        <f>SUMIFS('Variance Analysis'!F$30:F$45,'Variance Analysis'!$B$30:$B$45,'Variance Analysis'!$B$39,'Variance Analysis'!$A$30:$A$45,'Variance Analysis'!$A$41)</f>
        <v>#REF!</v>
      </c>
      <c r="G25" s="132" t="e">
        <f>SUMIFS('Variance Analysis'!G$30:G$45,'Variance Analysis'!$B$30:$B$45,'Variance Analysis'!$B$39,'Variance Analysis'!$A$30:$A$45,'Variance Analysis'!$A$41)</f>
        <v>#REF!</v>
      </c>
      <c r="H25" s="132" t="e">
        <f>SUMIFS('Variance Analysis'!H$30:H$45,'Variance Analysis'!$B$30:$B$45,'Variance Analysis'!$B$39,'Variance Analysis'!$A$30:$A$45,'Variance Analysis'!$A$41)</f>
        <v>#REF!</v>
      </c>
      <c r="I25" s="132" t="e">
        <f>SUMIFS('Variance Analysis'!I$30:I$45,'Variance Analysis'!$B$30:$B$45,'Variance Analysis'!$B$39,'Variance Analysis'!$A$30:$A$45,'Variance Analysis'!$A$41)</f>
        <v>#REF!</v>
      </c>
      <c r="J25" s="132" t="e">
        <f>SUMIFS('Variance Analysis'!J$30:J$45,'Variance Analysis'!$B$30:$B$45,'Variance Analysis'!$B$39,'Variance Analysis'!$A$30:$A$45,'Variance Analysis'!$A$41)</f>
        <v>#REF!</v>
      </c>
      <c r="K25" s="132" t="e">
        <f>SUMIFS('Variance Analysis'!K$30:K$45,'Variance Analysis'!$B$30:$B$45,'Variance Analysis'!$B$39,'Variance Analysis'!$A$30:$A$45,'Variance Analysis'!$A$41)</f>
        <v>#REF!</v>
      </c>
      <c r="L25" s="132" t="e">
        <f>SUMIFS('Variance Analysis'!L$30:L$45,'Variance Analysis'!$B$30:$B$45,'Variance Analysis'!$B$39,'Variance Analysis'!$A$30:$A$45,'Variance Analysis'!$A$41)</f>
        <v>#REF!</v>
      </c>
      <c r="M25" s="132" t="e">
        <f>SUMIFS('Variance Analysis'!M$30:M$45,'Variance Analysis'!$B$30:$B$45,'Variance Analysis'!$B$39,'Variance Analysis'!$A$30:$A$45,'Variance Analysis'!$A$41)</f>
        <v>#REF!</v>
      </c>
      <c r="N25" s="132" t="e">
        <f>SUMIFS('Variance Analysis'!N$30:N$45,'Variance Analysis'!$B$30:$B$45,'Variance Analysis'!$B$39,'Variance Analysis'!$A$30:$A$45,'Variance Analysis'!$A$41)</f>
        <v>#REF!</v>
      </c>
      <c r="O25" s="7"/>
      <c r="P25" s="7"/>
      <c r="Q25" s="7"/>
      <c r="R25" s="7"/>
      <c r="S25" s="7"/>
      <c r="T25" s="7"/>
      <c r="U25" s="7"/>
      <c r="V25" s="7"/>
      <c r="W25" s="7"/>
      <c r="X25" s="7"/>
      <c r="Y25" s="7"/>
      <c r="Z25" s="7"/>
    </row>
    <row r="26" spans="1:26" ht="13.5" customHeight="1">
      <c r="A26" s="131" t="s">
        <v>211</v>
      </c>
      <c r="B26" s="131" t="s">
        <v>38</v>
      </c>
      <c r="C26" s="132" t="e">
        <f>SUMIFS('Variance Analysis'!C$30:C$45,'Variance Analysis'!$B$30:$B$45,'Variance Analysis'!$B40,'Variance Analysis'!$A$30:$A$45,'Variance Analysis'!$A$40)</f>
        <v>#REF!</v>
      </c>
      <c r="D26" s="132" t="e">
        <f>SUMIFS('Variance Analysis'!D$30:D$45,'Variance Analysis'!$B$30:$B$45,'Variance Analysis'!$B40,'Variance Analysis'!$A$30:$A$45,'Variance Analysis'!$A$40)</f>
        <v>#REF!</v>
      </c>
      <c r="E26" s="132" t="e">
        <f>SUMIFS('Variance Analysis'!E$30:E$45,'Variance Analysis'!$B$30:$B$45,'Variance Analysis'!$B40,'Variance Analysis'!$A$30:$A$45,'Variance Analysis'!$A$40)</f>
        <v>#REF!</v>
      </c>
      <c r="F26" s="132" t="e">
        <f>SUMIFS('Variance Analysis'!F$30:F$45,'Variance Analysis'!$B$30:$B$45,'Variance Analysis'!$B40,'Variance Analysis'!$A$30:$A$45,'Variance Analysis'!$A$40)</f>
        <v>#REF!</v>
      </c>
      <c r="G26" s="132" t="e">
        <f>SUMIFS('Variance Analysis'!G$30:G$45,'Variance Analysis'!$B$30:$B$45,'Variance Analysis'!$B40,'Variance Analysis'!$A$30:$A$45,'Variance Analysis'!$A$40)</f>
        <v>#REF!</v>
      </c>
      <c r="H26" s="132" t="e">
        <f>SUMIFS('Variance Analysis'!H$30:H$45,'Variance Analysis'!$B$30:$B$45,'Variance Analysis'!$B40,'Variance Analysis'!$A$30:$A$45,'Variance Analysis'!$A$40)</f>
        <v>#REF!</v>
      </c>
      <c r="I26" s="132" t="e">
        <f>SUMIFS('Variance Analysis'!I$30:I$45,'Variance Analysis'!$B$30:$B$45,'Variance Analysis'!$B40,'Variance Analysis'!$A$30:$A$45,'Variance Analysis'!$A$40)</f>
        <v>#REF!</v>
      </c>
      <c r="J26" s="132" t="e">
        <f>SUMIFS('Variance Analysis'!J$30:J$45,'Variance Analysis'!$B$30:$B$45,'Variance Analysis'!$B40,'Variance Analysis'!$A$30:$A$45,'Variance Analysis'!$A$40)</f>
        <v>#REF!</v>
      </c>
      <c r="K26" s="132" t="e">
        <f>SUMIFS('Variance Analysis'!K$30:K$45,'Variance Analysis'!$B$30:$B$45,'Variance Analysis'!$B40,'Variance Analysis'!$A$30:$A$45,'Variance Analysis'!$A$40)</f>
        <v>#REF!</v>
      </c>
      <c r="L26" s="132" t="e">
        <f>SUMIFS('Variance Analysis'!L$30:L$45,'Variance Analysis'!$B$30:$B$45,'Variance Analysis'!$B40,'Variance Analysis'!$A$30:$A$45,'Variance Analysis'!$A$40)</f>
        <v>#REF!</v>
      </c>
      <c r="M26" s="132" t="e">
        <f>SUMIFS('Variance Analysis'!M$30:M$45,'Variance Analysis'!$B$30:$B$45,'Variance Analysis'!$B40,'Variance Analysis'!$A$30:$A$45,'Variance Analysis'!$A$40)</f>
        <v>#REF!</v>
      </c>
      <c r="N26" s="132" t="e">
        <f>SUMIFS('Variance Analysis'!N$30:N$45,'Variance Analysis'!$B$30:$B$45,'Variance Analysis'!$B40,'Variance Analysis'!$A$30:$A$45,'Variance Analysis'!$A$40)</f>
        <v>#REF!</v>
      </c>
      <c r="O26" s="7"/>
      <c r="P26" s="7"/>
      <c r="Q26" s="7"/>
      <c r="R26" s="7"/>
      <c r="S26" s="7"/>
      <c r="T26" s="7"/>
      <c r="U26" s="7"/>
      <c r="V26" s="7"/>
      <c r="W26" s="7"/>
      <c r="X26" s="7"/>
      <c r="Y26" s="7"/>
      <c r="Z26" s="7"/>
    </row>
    <row r="27" spans="1:26" ht="13.5" customHeight="1">
      <c r="A27" s="131" t="s">
        <v>193</v>
      </c>
      <c r="B27" s="131" t="s">
        <v>220</v>
      </c>
      <c r="C27" s="133" t="e">
        <f t="shared" ref="C27:N27" si="4">#REF!</f>
        <v>#REF!</v>
      </c>
      <c r="D27" s="133" t="e">
        <f t="shared" si="4"/>
        <v>#REF!</v>
      </c>
      <c r="E27" s="133" t="e">
        <f t="shared" si="4"/>
        <v>#REF!</v>
      </c>
      <c r="F27" s="133" t="e">
        <f t="shared" si="4"/>
        <v>#REF!</v>
      </c>
      <c r="G27" s="133" t="e">
        <f t="shared" si="4"/>
        <v>#REF!</v>
      </c>
      <c r="H27" s="133" t="e">
        <f t="shared" si="4"/>
        <v>#REF!</v>
      </c>
      <c r="I27" s="133" t="e">
        <f t="shared" si="4"/>
        <v>#REF!</v>
      </c>
      <c r="J27" s="133" t="e">
        <f t="shared" si="4"/>
        <v>#REF!</v>
      </c>
      <c r="K27" s="133" t="e">
        <f t="shared" si="4"/>
        <v>#REF!</v>
      </c>
      <c r="L27" s="133" t="e">
        <f t="shared" si="4"/>
        <v>#REF!</v>
      </c>
      <c r="M27" s="133" t="e">
        <f t="shared" si="4"/>
        <v>#REF!</v>
      </c>
      <c r="N27" s="133" t="e">
        <f t="shared" si="4"/>
        <v>#REF!</v>
      </c>
      <c r="O27" s="7"/>
      <c r="P27" s="7"/>
      <c r="Q27" s="7"/>
      <c r="R27" s="7"/>
      <c r="S27" s="7"/>
      <c r="T27" s="7"/>
      <c r="U27" s="7"/>
      <c r="V27" s="7"/>
      <c r="W27" s="7"/>
      <c r="X27" s="7"/>
      <c r="Y27" s="7"/>
      <c r="Z27" s="7"/>
    </row>
    <row r="28" spans="1:26" ht="13.5" customHeight="1">
      <c r="A28" s="134" t="s">
        <v>221</v>
      </c>
      <c r="B28" s="135" t="s">
        <v>222</v>
      </c>
      <c r="C28" s="136" t="e">
        <f>SUM(C24:C26)/(C27*1000)</f>
        <v>#REF!</v>
      </c>
      <c r="D28" s="136" t="e">
        <f t="shared" ref="D28:N28" si="5">SUM($C$24:D26)/(SUM($C$27:D27)*1000)</f>
        <v>#REF!</v>
      </c>
      <c r="E28" s="136" t="e">
        <f t="shared" si="5"/>
        <v>#REF!</v>
      </c>
      <c r="F28" s="136" t="e">
        <f t="shared" si="5"/>
        <v>#REF!</v>
      </c>
      <c r="G28" s="136" t="e">
        <f t="shared" si="5"/>
        <v>#REF!</v>
      </c>
      <c r="H28" s="136" t="e">
        <f t="shared" si="5"/>
        <v>#REF!</v>
      </c>
      <c r="I28" s="136" t="e">
        <f t="shared" si="5"/>
        <v>#REF!</v>
      </c>
      <c r="J28" s="136" t="e">
        <f t="shared" si="5"/>
        <v>#REF!</v>
      </c>
      <c r="K28" s="136" t="e">
        <f t="shared" si="5"/>
        <v>#REF!</v>
      </c>
      <c r="L28" s="136" t="e">
        <f t="shared" si="5"/>
        <v>#REF!</v>
      </c>
      <c r="M28" s="136" t="e">
        <f t="shared" si="5"/>
        <v>#REF!</v>
      </c>
      <c r="N28" s="136" t="e">
        <f t="shared" si="5"/>
        <v>#REF!</v>
      </c>
      <c r="O28" s="7"/>
      <c r="P28" s="7"/>
      <c r="Q28" s="7"/>
      <c r="R28" s="7"/>
      <c r="S28" s="7"/>
      <c r="T28" s="7"/>
      <c r="U28" s="7"/>
      <c r="V28" s="7"/>
      <c r="W28" s="7"/>
      <c r="X28" s="7"/>
      <c r="Y28" s="7"/>
      <c r="Z28" s="7"/>
    </row>
    <row r="29" spans="1:26" ht="13.5" customHeight="1">
      <c r="A29" s="33"/>
      <c r="B29" s="7"/>
      <c r="C29" s="58"/>
      <c r="D29" s="58"/>
      <c r="E29" s="58"/>
      <c r="F29" s="58"/>
      <c r="G29" s="58"/>
      <c r="H29" s="58"/>
      <c r="I29" s="58"/>
      <c r="J29" s="58"/>
      <c r="K29" s="58"/>
      <c r="L29" s="58"/>
      <c r="M29" s="58"/>
      <c r="N29" s="58"/>
      <c r="O29" s="7"/>
      <c r="P29" s="7"/>
      <c r="Q29" s="7"/>
      <c r="R29" s="7"/>
      <c r="S29" s="7"/>
      <c r="T29" s="7"/>
      <c r="U29" s="7"/>
      <c r="V29" s="7"/>
      <c r="W29" s="7"/>
      <c r="X29" s="7"/>
      <c r="Y29" s="7"/>
      <c r="Z29" s="7"/>
    </row>
    <row r="30" spans="1:26" ht="13.5" customHeight="1">
      <c r="A30" s="128" t="s">
        <v>225</v>
      </c>
      <c r="B30" s="128"/>
      <c r="C30" s="129"/>
      <c r="D30" s="129"/>
      <c r="E30" s="129"/>
      <c r="F30" s="129"/>
      <c r="G30" s="98"/>
      <c r="H30" s="98"/>
      <c r="I30" s="98"/>
      <c r="J30" s="98"/>
      <c r="K30" s="98"/>
      <c r="L30" s="98"/>
      <c r="M30" s="98"/>
      <c r="N30" s="98"/>
      <c r="O30" s="98"/>
      <c r="P30" s="98"/>
      <c r="Q30" s="98"/>
      <c r="R30" s="98"/>
      <c r="S30" s="98"/>
      <c r="T30" s="98"/>
      <c r="U30" s="98"/>
      <c r="V30" s="98"/>
      <c r="W30" s="98"/>
      <c r="X30" s="98"/>
      <c r="Y30" s="98"/>
      <c r="Z30" s="98"/>
    </row>
    <row r="31" spans="1:26" ht="13.5" customHeight="1">
      <c r="A31" s="128" t="s">
        <v>218</v>
      </c>
      <c r="B31" s="128" t="s">
        <v>219</v>
      </c>
      <c r="C31" s="105" t="s">
        <v>175</v>
      </c>
      <c r="D31" s="105" t="s">
        <v>176</v>
      </c>
      <c r="E31" s="105" t="s">
        <v>177</v>
      </c>
      <c r="F31" s="105" t="s">
        <v>178</v>
      </c>
      <c r="G31" s="105" t="s">
        <v>179</v>
      </c>
      <c r="H31" s="105" t="s">
        <v>180</v>
      </c>
      <c r="I31" s="105" t="s">
        <v>181</v>
      </c>
      <c r="J31" s="105" t="s">
        <v>182</v>
      </c>
      <c r="K31" s="105" t="s">
        <v>183</v>
      </c>
      <c r="L31" s="105" t="s">
        <v>184</v>
      </c>
      <c r="M31" s="105" t="s">
        <v>185</v>
      </c>
      <c r="N31" s="105" t="s">
        <v>186</v>
      </c>
      <c r="O31" s="98"/>
      <c r="P31" s="98"/>
      <c r="Q31" s="98"/>
      <c r="R31" s="98"/>
      <c r="S31" s="98"/>
      <c r="T31" s="98"/>
      <c r="U31" s="98"/>
      <c r="V31" s="98"/>
      <c r="W31" s="98"/>
      <c r="X31" s="98"/>
      <c r="Y31" s="98"/>
      <c r="Z31" s="98"/>
    </row>
    <row r="32" spans="1:26" ht="13.5" customHeight="1">
      <c r="A32" s="131" t="s">
        <v>209</v>
      </c>
      <c r="B32" s="131" t="s">
        <v>38</v>
      </c>
      <c r="C32" s="132" t="e">
        <f>SUMIFS('Variance Analysis'!C$42:C$45,'Variance Analysis'!$B$42:$B$45,'Variance Analysis'!$B$45)</f>
        <v>#REF!</v>
      </c>
      <c r="D32" s="132" t="e">
        <f>SUMIFS('Variance Analysis'!D$42:D$45,'Variance Analysis'!$B$42:$B$45,'Variance Analysis'!$B$45)</f>
        <v>#REF!</v>
      </c>
      <c r="E32" s="132" t="e">
        <f>SUMIFS('Variance Analysis'!E$42:E$45,'Variance Analysis'!$B$42:$B$45,'Variance Analysis'!$B$45)</f>
        <v>#REF!</v>
      </c>
      <c r="F32" s="132" t="e">
        <f>SUMIFS('Variance Analysis'!F$42:F$45,'Variance Analysis'!$B$42:$B$45,'Variance Analysis'!$B$45)</f>
        <v>#REF!</v>
      </c>
      <c r="G32" s="132" t="e">
        <f>SUMIFS('Variance Analysis'!G$42:G$45,'Variance Analysis'!$B$42:$B$45,'Variance Analysis'!$B$45)</f>
        <v>#REF!</v>
      </c>
      <c r="H32" s="132" t="e">
        <f>SUMIFS('Variance Analysis'!H$42:H$45,'Variance Analysis'!$B$42:$B$45,'Variance Analysis'!$B$45)</f>
        <v>#REF!</v>
      </c>
      <c r="I32" s="132" t="e">
        <f>SUMIFS('Variance Analysis'!I$42:I$45,'Variance Analysis'!$B$42:$B$45,'Variance Analysis'!$B$45)</f>
        <v>#REF!</v>
      </c>
      <c r="J32" s="132" t="e">
        <f>SUMIFS('Variance Analysis'!J$42:J$45,'Variance Analysis'!$B$42:$B$45,'Variance Analysis'!$B$45)</f>
        <v>#REF!</v>
      </c>
      <c r="K32" s="132" t="e">
        <f>SUMIFS('Variance Analysis'!K$42:K$45,'Variance Analysis'!$B$42:$B$45,'Variance Analysis'!$B$45)</f>
        <v>#REF!</v>
      </c>
      <c r="L32" s="132" t="e">
        <f>SUMIFS('Variance Analysis'!L$42:L$45,'Variance Analysis'!$B$42:$B$45,'Variance Analysis'!$B$45)</f>
        <v>#REF!</v>
      </c>
      <c r="M32" s="132" t="e">
        <f>SUMIFS('Variance Analysis'!M$42:M$45,'Variance Analysis'!$B$42:$B$45,'Variance Analysis'!$B$45)</f>
        <v>#REF!</v>
      </c>
      <c r="N32" s="132" t="e">
        <f>SUMIFS('Variance Analysis'!N$42:N$45,'Variance Analysis'!$B$42:$B$45,'Variance Analysis'!$B$45)</f>
        <v>#REF!</v>
      </c>
      <c r="O32" s="7"/>
      <c r="P32" s="7"/>
      <c r="Q32" s="7"/>
      <c r="R32" s="7"/>
      <c r="S32" s="7"/>
      <c r="T32" s="7"/>
      <c r="U32" s="7"/>
      <c r="V32" s="7"/>
      <c r="W32" s="7"/>
      <c r="X32" s="7"/>
      <c r="Y32" s="7"/>
      <c r="Z32" s="7"/>
    </row>
    <row r="33" spans="1:26" ht="13.5" customHeight="1">
      <c r="A33" s="131" t="s">
        <v>210</v>
      </c>
      <c r="B33" s="131" t="s">
        <v>38</v>
      </c>
      <c r="C33" s="132" t="e">
        <f>SUMIFS('Variance Analysis'!C$42:C$45,'Variance Analysis'!$B$42:$B$45,'Variance Analysis'!$B$43)</f>
        <v>#REF!</v>
      </c>
      <c r="D33" s="132" t="e">
        <f>SUMIFS('Variance Analysis'!D$42:D$45,'Variance Analysis'!$B$42:$B$45,'Variance Analysis'!$B$43)</f>
        <v>#REF!</v>
      </c>
      <c r="E33" s="132" t="e">
        <f>SUMIFS('Variance Analysis'!E$42:E$45,'Variance Analysis'!$B$42:$B$45,'Variance Analysis'!$B$43)</f>
        <v>#REF!</v>
      </c>
      <c r="F33" s="132" t="e">
        <f>SUMIFS('Variance Analysis'!F$42:F$45,'Variance Analysis'!$B$42:$B$45,'Variance Analysis'!$B$43)</f>
        <v>#REF!</v>
      </c>
      <c r="G33" s="132" t="e">
        <f>SUMIFS('Variance Analysis'!G$42:G$45,'Variance Analysis'!$B$42:$B$45,'Variance Analysis'!$B$43)</f>
        <v>#REF!</v>
      </c>
      <c r="H33" s="132" t="e">
        <f>SUMIFS('Variance Analysis'!H$42:H$45,'Variance Analysis'!$B$42:$B$45,'Variance Analysis'!$B$43)</f>
        <v>#REF!</v>
      </c>
      <c r="I33" s="132" t="e">
        <f>SUMIFS('Variance Analysis'!I$42:I$45,'Variance Analysis'!$B$42:$B$45,'Variance Analysis'!$B$43)</f>
        <v>#REF!</v>
      </c>
      <c r="J33" s="132" t="e">
        <f>SUMIFS('Variance Analysis'!J$42:J$45,'Variance Analysis'!$B$42:$B$45,'Variance Analysis'!$B$43)</f>
        <v>#REF!</v>
      </c>
      <c r="K33" s="132" t="e">
        <f>SUMIFS('Variance Analysis'!K$42:K$45,'Variance Analysis'!$B$42:$B$45,'Variance Analysis'!$B$43)</f>
        <v>#REF!</v>
      </c>
      <c r="L33" s="132" t="e">
        <f>SUMIFS('Variance Analysis'!L$42:L$45,'Variance Analysis'!$B$42:$B$45,'Variance Analysis'!$B$43)</f>
        <v>#REF!</v>
      </c>
      <c r="M33" s="132" t="e">
        <f>SUMIFS('Variance Analysis'!M$42:M$45,'Variance Analysis'!$B$42:$B$45,'Variance Analysis'!$B$43)</f>
        <v>#REF!</v>
      </c>
      <c r="N33" s="132" t="e">
        <f>SUMIFS('Variance Analysis'!N$42:N$45,'Variance Analysis'!$B$42:$B$45,'Variance Analysis'!$B$43)</f>
        <v>#REF!</v>
      </c>
      <c r="O33" s="7"/>
      <c r="P33" s="7"/>
      <c r="Q33" s="7"/>
      <c r="R33" s="7"/>
      <c r="S33" s="7"/>
      <c r="T33" s="7"/>
      <c r="U33" s="7"/>
      <c r="V33" s="7"/>
      <c r="W33" s="7"/>
      <c r="X33" s="7"/>
      <c r="Y33" s="7"/>
      <c r="Z33" s="7"/>
    </row>
    <row r="34" spans="1:26" ht="13.5" customHeight="1">
      <c r="A34" s="131" t="s">
        <v>211</v>
      </c>
      <c r="B34" s="131" t="s">
        <v>38</v>
      </c>
      <c r="C34" s="132" t="e">
        <f>SUMIFS('Variance Analysis'!C$42:C$45,'Variance Analysis'!$B$42:$B$45,'Variance Analysis'!$B$44)</f>
        <v>#REF!</v>
      </c>
      <c r="D34" s="132" t="e">
        <f>SUMIFS('Variance Analysis'!D$42:D$45,'Variance Analysis'!$B$42:$B$45,'Variance Analysis'!$B$44)</f>
        <v>#REF!</v>
      </c>
      <c r="E34" s="132" t="e">
        <f>SUMIFS('Variance Analysis'!E$42:E$45,'Variance Analysis'!$B$42:$B$45,'Variance Analysis'!$B$44)</f>
        <v>#REF!</v>
      </c>
      <c r="F34" s="132" t="e">
        <f>SUMIFS('Variance Analysis'!F$42:F$45,'Variance Analysis'!$B$42:$B$45,'Variance Analysis'!$B$44)</f>
        <v>#REF!</v>
      </c>
      <c r="G34" s="132" t="e">
        <f>SUMIFS('Variance Analysis'!G$42:G$45,'Variance Analysis'!$B$42:$B$45,'Variance Analysis'!$B$44)</f>
        <v>#REF!</v>
      </c>
      <c r="H34" s="132" t="e">
        <f>SUMIFS('Variance Analysis'!H$42:H$45,'Variance Analysis'!$B$42:$B$45,'Variance Analysis'!$B$44)</f>
        <v>#REF!</v>
      </c>
      <c r="I34" s="132" t="e">
        <f>SUMIFS('Variance Analysis'!I$42:I$45,'Variance Analysis'!$B$42:$B$45,'Variance Analysis'!$B$44)</f>
        <v>#REF!</v>
      </c>
      <c r="J34" s="132" t="e">
        <f>SUMIFS('Variance Analysis'!J$42:J$45,'Variance Analysis'!$B$42:$B$45,'Variance Analysis'!$B$44)</f>
        <v>#REF!</v>
      </c>
      <c r="K34" s="132" t="e">
        <f>SUMIFS('Variance Analysis'!K$42:K$45,'Variance Analysis'!$B$42:$B$45,'Variance Analysis'!$B$44)</f>
        <v>#REF!</v>
      </c>
      <c r="L34" s="132" t="e">
        <f>SUMIFS('Variance Analysis'!L$42:L$45,'Variance Analysis'!$B$42:$B$45,'Variance Analysis'!$B$44)</f>
        <v>#REF!</v>
      </c>
      <c r="M34" s="132" t="e">
        <f>SUMIFS('Variance Analysis'!M$42:M$45,'Variance Analysis'!$B$42:$B$45,'Variance Analysis'!$B$44)</f>
        <v>#REF!</v>
      </c>
      <c r="N34" s="132" t="e">
        <f>SUMIFS('Variance Analysis'!N$42:N$45,'Variance Analysis'!$B$42:$B$45,'Variance Analysis'!$B$44)</f>
        <v>#REF!</v>
      </c>
      <c r="O34" s="7"/>
      <c r="P34" s="7"/>
      <c r="Q34" s="7"/>
      <c r="R34" s="7"/>
      <c r="S34" s="7"/>
      <c r="T34" s="7"/>
      <c r="U34" s="7"/>
      <c r="V34" s="7"/>
      <c r="W34" s="7"/>
      <c r="X34" s="7"/>
      <c r="Y34" s="7"/>
      <c r="Z34" s="7"/>
    </row>
    <row r="35" spans="1:26" ht="13.5" customHeight="1">
      <c r="A35" s="131" t="s">
        <v>187</v>
      </c>
      <c r="B35" s="131" t="s">
        <v>220</v>
      </c>
      <c r="C35" s="133" t="e">
        <f t="shared" ref="C35:N35" si="6">#REF!</f>
        <v>#REF!</v>
      </c>
      <c r="D35" s="133" t="e">
        <f t="shared" si="6"/>
        <v>#REF!</v>
      </c>
      <c r="E35" s="133" t="e">
        <f t="shared" si="6"/>
        <v>#REF!</v>
      </c>
      <c r="F35" s="133" t="e">
        <f t="shared" si="6"/>
        <v>#REF!</v>
      </c>
      <c r="G35" s="133" t="e">
        <f t="shared" si="6"/>
        <v>#REF!</v>
      </c>
      <c r="H35" s="133" t="e">
        <f t="shared" si="6"/>
        <v>#REF!</v>
      </c>
      <c r="I35" s="133" t="e">
        <f t="shared" si="6"/>
        <v>#REF!</v>
      </c>
      <c r="J35" s="133" t="e">
        <f t="shared" si="6"/>
        <v>#REF!</v>
      </c>
      <c r="K35" s="133" t="e">
        <f t="shared" si="6"/>
        <v>#REF!</v>
      </c>
      <c r="L35" s="133" t="e">
        <f t="shared" si="6"/>
        <v>#REF!</v>
      </c>
      <c r="M35" s="133" t="e">
        <f t="shared" si="6"/>
        <v>#REF!</v>
      </c>
      <c r="N35" s="133" t="e">
        <f t="shared" si="6"/>
        <v>#REF!</v>
      </c>
      <c r="O35" s="7"/>
      <c r="P35" s="7"/>
      <c r="Q35" s="7"/>
      <c r="R35" s="7"/>
      <c r="S35" s="7"/>
      <c r="T35" s="7"/>
      <c r="U35" s="7"/>
      <c r="V35" s="7"/>
      <c r="W35" s="7"/>
      <c r="X35" s="7"/>
      <c r="Y35" s="7"/>
      <c r="Z35" s="7"/>
    </row>
    <row r="36" spans="1:26" ht="13.5" customHeight="1">
      <c r="A36" s="131" t="s">
        <v>192</v>
      </c>
      <c r="B36" s="131" t="s">
        <v>220</v>
      </c>
      <c r="C36" s="133" t="e">
        <f t="shared" ref="C36:N36" si="7">#REF!</f>
        <v>#REF!</v>
      </c>
      <c r="D36" s="133" t="e">
        <f t="shared" si="7"/>
        <v>#REF!</v>
      </c>
      <c r="E36" s="133" t="e">
        <f t="shared" si="7"/>
        <v>#REF!</v>
      </c>
      <c r="F36" s="133" t="e">
        <f t="shared" si="7"/>
        <v>#REF!</v>
      </c>
      <c r="G36" s="133" t="e">
        <f t="shared" si="7"/>
        <v>#REF!</v>
      </c>
      <c r="H36" s="133" t="e">
        <f t="shared" si="7"/>
        <v>#REF!</v>
      </c>
      <c r="I36" s="133" t="e">
        <f t="shared" si="7"/>
        <v>#REF!</v>
      </c>
      <c r="J36" s="133" t="e">
        <f t="shared" si="7"/>
        <v>#REF!</v>
      </c>
      <c r="K36" s="133" t="e">
        <f t="shared" si="7"/>
        <v>#REF!</v>
      </c>
      <c r="L36" s="133" t="e">
        <f t="shared" si="7"/>
        <v>#REF!</v>
      </c>
      <c r="M36" s="133" t="e">
        <f t="shared" si="7"/>
        <v>#REF!</v>
      </c>
      <c r="N36" s="133" t="e">
        <f t="shared" si="7"/>
        <v>#REF!</v>
      </c>
      <c r="O36" s="7"/>
      <c r="P36" s="7"/>
      <c r="Q36" s="7"/>
      <c r="R36" s="7"/>
      <c r="S36" s="7"/>
      <c r="T36" s="7"/>
      <c r="U36" s="7"/>
      <c r="V36" s="7"/>
      <c r="W36" s="7"/>
      <c r="X36" s="7"/>
      <c r="Y36" s="7"/>
      <c r="Z36" s="7"/>
    </row>
    <row r="37" spans="1:26" ht="13.5" customHeight="1">
      <c r="A37" s="131" t="s">
        <v>193</v>
      </c>
      <c r="B37" s="131" t="s">
        <v>220</v>
      </c>
      <c r="C37" s="133" t="e">
        <f t="shared" ref="C37:N37" si="8">#REF!</f>
        <v>#REF!</v>
      </c>
      <c r="D37" s="133" t="e">
        <f t="shared" si="8"/>
        <v>#REF!</v>
      </c>
      <c r="E37" s="133" t="e">
        <f t="shared" si="8"/>
        <v>#REF!</v>
      </c>
      <c r="F37" s="133" t="e">
        <f t="shared" si="8"/>
        <v>#REF!</v>
      </c>
      <c r="G37" s="133" t="e">
        <f t="shared" si="8"/>
        <v>#REF!</v>
      </c>
      <c r="H37" s="133" t="e">
        <f t="shared" si="8"/>
        <v>#REF!</v>
      </c>
      <c r="I37" s="133" t="e">
        <f t="shared" si="8"/>
        <v>#REF!</v>
      </c>
      <c r="J37" s="133" t="e">
        <f t="shared" si="8"/>
        <v>#REF!</v>
      </c>
      <c r="K37" s="133" t="e">
        <f t="shared" si="8"/>
        <v>#REF!</v>
      </c>
      <c r="L37" s="133" t="e">
        <f t="shared" si="8"/>
        <v>#REF!</v>
      </c>
      <c r="M37" s="133" t="e">
        <f t="shared" si="8"/>
        <v>#REF!</v>
      </c>
      <c r="N37" s="133" t="e">
        <f t="shared" si="8"/>
        <v>#REF!</v>
      </c>
      <c r="O37" s="7"/>
      <c r="P37" s="7"/>
      <c r="Q37" s="7"/>
      <c r="R37" s="7"/>
      <c r="S37" s="7"/>
      <c r="T37" s="7"/>
      <c r="U37" s="7"/>
      <c r="V37" s="7"/>
      <c r="W37" s="7"/>
      <c r="X37" s="7"/>
      <c r="Y37" s="7"/>
      <c r="Z37" s="7"/>
    </row>
    <row r="38" spans="1:26" ht="13.5" customHeight="1">
      <c r="A38" s="134" t="s">
        <v>221</v>
      </c>
      <c r="B38" s="135" t="s">
        <v>222</v>
      </c>
      <c r="C38" s="136" t="e">
        <f t="shared" ref="C38:N38" si="9">SUM($C$32:C34)/(SUM($C$35:C37)*1000)</f>
        <v>#REF!</v>
      </c>
      <c r="D38" s="136" t="e">
        <f t="shared" si="9"/>
        <v>#REF!</v>
      </c>
      <c r="E38" s="136" t="e">
        <f t="shared" si="9"/>
        <v>#REF!</v>
      </c>
      <c r="F38" s="136" t="e">
        <f t="shared" si="9"/>
        <v>#REF!</v>
      </c>
      <c r="G38" s="136" t="e">
        <f t="shared" si="9"/>
        <v>#REF!</v>
      </c>
      <c r="H38" s="136" t="e">
        <f t="shared" si="9"/>
        <v>#REF!</v>
      </c>
      <c r="I38" s="136" t="e">
        <f t="shared" si="9"/>
        <v>#REF!</v>
      </c>
      <c r="J38" s="136" t="e">
        <f t="shared" si="9"/>
        <v>#REF!</v>
      </c>
      <c r="K38" s="136" t="e">
        <f t="shared" si="9"/>
        <v>#REF!</v>
      </c>
      <c r="L38" s="136" t="e">
        <f t="shared" si="9"/>
        <v>#REF!</v>
      </c>
      <c r="M38" s="136" t="e">
        <f t="shared" si="9"/>
        <v>#REF!</v>
      </c>
      <c r="N38" s="136" t="e">
        <f t="shared" si="9"/>
        <v>#REF!</v>
      </c>
      <c r="O38" s="7"/>
      <c r="P38" s="7"/>
      <c r="Q38" s="7"/>
      <c r="R38" s="7"/>
      <c r="S38" s="7"/>
      <c r="T38" s="7"/>
      <c r="U38" s="7"/>
      <c r="V38" s="7"/>
      <c r="W38" s="7"/>
      <c r="X38" s="7"/>
      <c r="Y38" s="7"/>
      <c r="Z38" s="7"/>
    </row>
    <row r="39" spans="1:26" ht="13.5" customHeight="1">
      <c r="A39" s="7"/>
      <c r="B39" s="7"/>
      <c r="C39" s="7"/>
      <c r="D39" s="7"/>
      <c r="E39" s="7"/>
      <c r="F39" s="7"/>
      <c r="G39" s="7"/>
      <c r="H39" s="7"/>
      <c r="I39" s="7"/>
      <c r="J39" s="7"/>
      <c r="K39" s="7"/>
      <c r="L39" s="7"/>
      <c r="M39" s="7"/>
      <c r="N39" s="7"/>
      <c r="O39" s="7"/>
      <c r="P39" s="7"/>
      <c r="Q39" s="7"/>
      <c r="R39" s="7"/>
      <c r="S39" s="7"/>
      <c r="T39" s="7"/>
      <c r="U39" s="7"/>
      <c r="V39" s="7"/>
      <c r="W39" s="7"/>
      <c r="X39" s="7"/>
      <c r="Y39" s="7"/>
      <c r="Z39" s="7"/>
    </row>
    <row r="40" spans="1:26" ht="13.5" customHeight="1">
      <c r="A40" s="128" t="s">
        <v>226</v>
      </c>
      <c r="B40" s="128"/>
      <c r="C40" s="98"/>
      <c r="D40" s="98"/>
      <c r="E40" s="98"/>
      <c r="F40" s="98"/>
      <c r="G40" s="98"/>
      <c r="H40" s="98"/>
      <c r="I40" s="98"/>
      <c r="J40" s="98"/>
      <c r="K40" s="98"/>
      <c r="L40" s="98"/>
      <c r="M40" s="98"/>
      <c r="N40" s="98"/>
      <c r="O40" s="98"/>
      <c r="P40" s="98"/>
      <c r="Q40" s="98"/>
      <c r="R40" s="98"/>
      <c r="S40" s="98"/>
      <c r="T40" s="98"/>
      <c r="U40" s="98"/>
      <c r="V40" s="98"/>
      <c r="W40" s="98"/>
      <c r="X40" s="98"/>
      <c r="Y40" s="98"/>
      <c r="Z40" s="98"/>
    </row>
    <row r="41" spans="1:26" ht="13.5" customHeight="1">
      <c r="A41" s="128" t="s">
        <v>218</v>
      </c>
      <c r="B41" s="128"/>
      <c r="C41" s="105" t="s">
        <v>175</v>
      </c>
      <c r="D41" s="105" t="s">
        <v>176</v>
      </c>
      <c r="E41" s="105" t="s">
        <v>177</v>
      </c>
      <c r="F41" s="105" t="s">
        <v>178</v>
      </c>
      <c r="G41" s="105" t="s">
        <v>179</v>
      </c>
      <c r="H41" s="105" t="s">
        <v>180</v>
      </c>
      <c r="I41" s="105" t="s">
        <v>181</v>
      </c>
      <c r="J41" s="105" t="s">
        <v>182</v>
      </c>
      <c r="K41" s="105" t="s">
        <v>183</v>
      </c>
      <c r="L41" s="105" t="s">
        <v>184</v>
      </c>
      <c r="M41" s="105" t="s">
        <v>185</v>
      </c>
      <c r="N41" s="105" t="s">
        <v>186</v>
      </c>
      <c r="O41" s="98"/>
      <c r="P41" s="98"/>
      <c r="Q41" s="98"/>
      <c r="R41" s="98"/>
      <c r="S41" s="98"/>
      <c r="T41" s="98"/>
      <c r="U41" s="98"/>
      <c r="V41" s="98"/>
      <c r="W41" s="98"/>
      <c r="X41" s="98"/>
      <c r="Y41" s="98"/>
      <c r="Z41" s="98"/>
    </row>
    <row r="42" spans="1:26" ht="13.5" customHeight="1">
      <c r="A42" s="131" t="s">
        <v>209</v>
      </c>
      <c r="B42" s="131" t="s">
        <v>38</v>
      </c>
      <c r="C42" s="132" t="e">
        <f>SUMIFS('Variance Analysis'!C$9:C$24,'Variance Analysis'!$B$9:$B$24,'Variance Analysis'!$B$12,'Variance Analysis'!$A$9:$A$24,'Variance Analysis'!$A$12)</f>
        <v>#REF!</v>
      </c>
      <c r="D42" s="132" t="e">
        <f>SUMIFS('Variance Analysis'!D$9:D$24,'Variance Analysis'!$B$9:$B$24,'Variance Analysis'!$B$12,'Variance Analysis'!$A$9:$A$24,'Variance Analysis'!$A$12)</f>
        <v>#REF!</v>
      </c>
      <c r="E42" s="132" t="e">
        <f>SUMIFS('Variance Analysis'!E$9:E$24,'Variance Analysis'!$B$9:$B$24,'Variance Analysis'!$B$12,'Variance Analysis'!$A$9:$A$24,'Variance Analysis'!$A$12)</f>
        <v>#REF!</v>
      </c>
      <c r="F42" s="132" t="e">
        <f>SUMIFS('Variance Analysis'!F$9:F$24,'Variance Analysis'!$B$9:$B$24,'Variance Analysis'!$B$12,'Variance Analysis'!$A$9:$A$24,'Variance Analysis'!$A$12)</f>
        <v>#REF!</v>
      </c>
      <c r="G42" s="132" t="e">
        <f>SUMIFS('Variance Analysis'!G$9:G$24,'Variance Analysis'!$B$9:$B$24,'Variance Analysis'!$B$12,'Variance Analysis'!$A$9:$A$24,'Variance Analysis'!$A$12)</f>
        <v>#REF!</v>
      </c>
      <c r="H42" s="132" t="e">
        <f>SUMIFS('Variance Analysis'!H$9:H$24,'Variance Analysis'!$B$9:$B$24,'Variance Analysis'!$B$12,'Variance Analysis'!$A$9:$A$24,'Variance Analysis'!$A$12)</f>
        <v>#REF!</v>
      </c>
      <c r="I42" s="132" t="e">
        <f>SUMIFS('Variance Analysis'!I$9:I$24,'Variance Analysis'!$B$9:$B$24,'Variance Analysis'!$B$12,'Variance Analysis'!$A$9:$A$24,'Variance Analysis'!$A$12)</f>
        <v>#REF!</v>
      </c>
      <c r="J42" s="132" t="e">
        <f>SUMIFS('Variance Analysis'!J$9:J$24,'Variance Analysis'!$B$9:$B$24,'Variance Analysis'!$B$12,'Variance Analysis'!$A$9:$A$24,'Variance Analysis'!$A$12)</f>
        <v>#REF!</v>
      </c>
      <c r="K42" s="132" t="e">
        <f>SUMIFS('Variance Analysis'!K$9:K$24,'Variance Analysis'!$B$9:$B$24,'Variance Analysis'!$B$12,'Variance Analysis'!$A$9:$A$24,'Variance Analysis'!$A$12)</f>
        <v>#REF!</v>
      </c>
      <c r="L42" s="132" t="e">
        <f>SUMIFS('Variance Analysis'!L$9:L$24,'Variance Analysis'!$B$9:$B$24,'Variance Analysis'!$B$12,'Variance Analysis'!$A$9:$A$24,'Variance Analysis'!$A$12)</f>
        <v>#REF!</v>
      </c>
      <c r="M42" s="132" t="e">
        <f>SUMIFS('Variance Analysis'!M$9:M$24,'Variance Analysis'!$B$9:$B$24,'Variance Analysis'!$B$12,'Variance Analysis'!$A$9:$A$24,'Variance Analysis'!$A$12)</f>
        <v>#REF!</v>
      </c>
      <c r="N42" s="132" t="e">
        <f>SUMIFS('Variance Analysis'!N$9:N$24,'Variance Analysis'!$B$9:$B$24,'Variance Analysis'!$B$12,'Variance Analysis'!$A$9:$A$24,'Variance Analysis'!$A$12)</f>
        <v>#REF!</v>
      </c>
      <c r="O42" s="7"/>
      <c r="P42" s="7"/>
      <c r="Q42" s="7"/>
      <c r="R42" s="7"/>
      <c r="S42" s="7"/>
      <c r="T42" s="7"/>
      <c r="U42" s="7"/>
      <c r="V42" s="7"/>
      <c r="W42" s="7"/>
      <c r="X42" s="7"/>
      <c r="Y42" s="7"/>
      <c r="Z42" s="7"/>
    </row>
    <row r="43" spans="1:26" ht="13.5" customHeight="1">
      <c r="A43" s="131" t="s">
        <v>210</v>
      </c>
      <c r="B43" s="131" t="s">
        <v>38</v>
      </c>
      <c r="C43" s="132" t="e">
        <f>SUMIFS('Variance Analysis'!C$9:C$24,'Variance Analysis'!$B$9:$B$24,'Variance Analysis'!$B$10,'Variance Analysis'!$A$9:$A$24,'Variance Analysis'!$A$10)</f>
        <v>#REF!</v>
      </c>
      <c r="D43" s="132" t="e">
        <f>SUMIFS('Variance Analysis'!D$9:D$24,'Variance Analysis'!$B$9:$B$24,'Variance Analysis'!$B$10,'Variance Analysis'!$A$9:$A$24,'Variance Analysis'!$A$10)</f>
        <v>#REF!</v>
      </c>
      <c r="E43" s="132" t="e">
        <f>SUMIFS('Variance Analysis'!E$9:E$24,'Variance Analysis'!$B$9:$B$24,'Variance Analysis'!$B$10,'Variance Analysis'!$A$9:$A$24,'Variance Analysis'!$A$10)</f>
        <v>#REF!</v>
      </c>
      <c r="F43" s="132" t="e">
        <f>SUMIFS('Variance Analysis'!F$9:F$24,'Variance Analysis'!$B$9:$B$24,'Variance Analysis'!$B$10,'Variance Analysis'!$A$9:$A$24,'Variance Analysis'!$A$10)</f>
        <v>#REF!</v>
      </c>
      <c r="G43" s="132" t="e">
        <f>SUMIFS('Variance Analysis'!G$9:G$24,'Variance Analysis'!$B$9:$B$24,'Variance Analysis'!$B$10,'Variance Analysis'!$A$9:$A$24,'Variance Analysis'!$A$10)</f>
        <v>#REF!</v>
      </c>
      <c r="H43" s="132" t="e">
        <f>SUMIFS('Variance Analysis'!H$9:H$24,'Variance Analysis'!$B$9:$B$24,'Variance Analysis'!$B$10,'Variance Analysis'!$A$9:$A$24,'Variance Analysis'!$A$10)</f>
        <v>#REF!</v>
      </c>
      <c r="I43" s="132" t="e">
        <f>SUMIFS('Variance Analysis'!I$9:I$24,'Variance Analysis'!$B$9:$B$24,'Variance Analysis'!$B$10,'Variance Analysis'!$A$9:$A$24,'Variance Analysis'!$A$10)</f>
        <v>#REF!</v>
      </c>
      <c r="J43" s="132" t="e">
        <f>SUMIFS('Variance Analysis'!J$9:J$24,'Variance Analysis'!$B$9:$B$24,'Variance Analysis'!$B$10,'Variance Analysis'!$A$9:$A$24,'Variance Analysis'!$A$10)</f>
        <v>#REF!</v>
      </c>
      <c r="K43" s="132" t="e">
        <f>SUMIFS('Variance Analysis'!K$9:K$24,'Variance Analysis'!$B$9:$B$24,'Variance Analysis'!$B$10,'Variance Analysis'!$A$9:$A$24,'Variance Analysis'!$A$10)</f>
        <v>#REF!</v>
      </c>
      <c r="L43" s="132" t="e">
        <f>SUMIFS('Variance Analysis'!L$9:L$24,'Variance Analysis'!$B$9:$B$24,'Variance Analysis'!$B$10,'Variance Analysis'!$A$9:$A$24,'Variance Analysis'!$A$10)</f>
        <v>#REF!</v>
      </c>
      <c r="M43" s="132" t="e">
        <f>SUMIFS('Variance Analysis'!M$9:M$24,'Variance Analysis'!$B$9:$B$24,'Variance Analysis'!$B$10,'Variance Analysis'!$A$9:$A$24,'Variance Analysis'!$A$10)</f>
        <v>#REF!</v>
      </c>
      <c r="N43" s="132" t="e">
        <f>SUMIFS('Variance Analysis'!N$9:N$24,'Variance Analysis'!$B$9:$B$24,'Variance Analysis'!$B$10,'Variance Analysis'!$A$9:$A$24,'Variance Analysis'!$A$10)</f>
        <v>#REF!</v>
      </c>
      <c r="O43" s="7"/>
      <c r="P43" s="7"/>
      <c r="Q43" s="7"/>
      <c r="R43" s="7"/>
      <c r="S43" s="7"/>
      <c r="T43" s="7"/>
      <c r="U43" s="7"/>
      <c r="V43" s="7"/>
      <c r="W43" s="7"/>
      <c r="X43" s="7"/>
      <c r="Y43" s="7"/>
      <c r="Z43" s="7"/>
    </row>
    <row r="44" spans="1:26" ht="13.5" customHeight="1">
      <c r="A44" s="131" t="s">
        <v>211</v>
      </c>
      <c r="B44" s="131" t="s">
        <v>38</v>
      </c>
      <c r="C44" s="132" t="e">
        <f>SUMIFS('Variance Analysis'!C$9:C$24,'Variance Analysis'!$B$9:$B$24,'Variance Analysis'!$B$11,'Variance Analysis'!$A$9:$A$24,'Variance Analysis'!$A$11)</f>
        <v>#REF!</v>
      </c>
      <c r="D44" s="132" t="e">
        <f>SUMIFS('Variance Analysis'!D$9:D$24,'Variance Analysis'!$B$9:$B$24,'Variance Analysis'!$B$11,'Variance Analysis'!$A$9:$A$24,'Variance Analysis'!$A$11)</f>
        <v>#REF!</v>
      </c>
      <c r="E44" s="132" t="e">
        <f>SUMIFS('Variance Analysis'!E$9:E$24,'Variance Analysis'!$B$9:$B$24,'Variance Analysis'!$B$11,'Variance Analysis'!$A$9:$A$24,'Variance Analysis'!$A$11)</f>
        <v>#REF!</v>
      </c>
      <c r="F44" s="132" t="e">
        <f>SUMIFS('Variance Analysis'!F$9:F$24,'Variance Analysis'!$B$9:$B$24,'Variance Analysis'!$B$11,'Variance Analysis'!$A$9:$A$24,'Variance Analysis'!$A$11)</f>
        <v>#REF!</v>
      </c>
      <c r="G44" s="132" t="e">
        <f>SUMIFS('Variance Analysis'!G$9:G$24,'Variance Analysis'!$B$9:$B$24,'Variance Analysis'!$B$11,'Variance Analysis'!$A$9:$A$24,'Variance Analysis'!$A$11)</f>
        <v>#REF!</v>
      </c>
      <c r="H44" s="132" t="e">
        <f>SUMIFS('Variance Analysis'!H$9:H$24,'Variance Analysis'!$B$9:$B$24,'Variance Analysis'!$B$11,'Variance Analysis'!$A$9:$A$24,'Variance Analysis'!$A$11)</f>
        <v>#REF!</v>
      </c>
      <c r="I44" s="132" t="e">
        <f>SUMIFS('Variance Analysis'!I$9:I$24,'Variance Analysis'!$B$9:$B$24,'Variance Analysis'!$B$11,'Variance Analysis'!$A$9:$A$24,'Variance Analysis'!$A$11)</f>
        <v>#REF!</v>
      </c>
      <c r="J44" s="132" t="e">
        <f>SUMIFS('Variance Analysis'!J$9:J$24,'Variance Analysis'!$B$9:$B$24,'Variance Analysis'!$B$11,'Variance Analysis'!$A$9:$A$24,'Variance Analysis'!$A$11)</f>
        <v>#REF!</v>
      </c>
      <c r="K44" s="132" t="e">
        <f>SUMIFS('Variance Analysis'!K$9:K$24,'Variance Analysis'!$B$9:$B$24,'Variance Analysis'!$B$11,'Variance Analysis'!$A$9:$A$24,'Variance Analysis'!$A$11)</f>
        <v>#REF!</v>
      </c>
      <c r="L44" s="132" t="e">
        <f>SUMIFS('Variance Analysis'!L$9:L$24,'Variance Analysis'!$B$9:$B$24,'Variance Analysis'!$B$11,'Variance Analysis'!$A$9:$A$24,'Variance Analysis'!$A$11)</f>
        <v>#REF!</v>
      </c>
      <c r="M44" s="132" t="e">
        <f>SUMIFS('Variance Analysis'!M$9:M$24,'Variance Analysis'!$B$9:$B$24,'Variance Analysis'!$B$11,'Variance Analysis'!$A$9:$A$24,'Variance Analysis'!$A$11)</f>
        <v>#REF!</v>
      </c>
      <c r="N44" s="132" t="e">
        <f>SUMIFS('Variance Analysis'!N$9:N$24,'Variance Analysis'!$B$9:$B$24,'Variance Analysis'!$B$11,'Variance Analysis'!$A$9:$A$24,'Variance Analysis'!$A$11)</f>
        <v>#REF!</v>
      </c>
      <c r="O44" s="7"/>
      <c r="P44" s="7"/>
      <c r="Q44" s="7"/>
      <c r="R44" s="7"/>
      <c r="S44" s="7"/>
      <c r="T44" s="7"/>
      <c r="U44" s="7"/>
      <c r="V44" s="7"/>
      <c r="W44" s="7"/>
      <c r="X44" s="7"/>
      <c r="Y44" s="7"/>
      <c r="Z44" s="7"/>
    </row>
    <row r="45" spans="1:26" ht="13.5" customHeight="1">
      <c r="A45" s="131" t="s">
        <v>187</v>
      </c>
      <c r="B45" s="131" t="s">
        <v>220</v>
      </c>
      <c r="C45" s="133" t="e">
        <f t="shared" ref="C45:N45" si="10">#REF!</f>
        <v>#REF!</v>
      </c>
      <c r="D45" s="133" t="e">
        <f t="shared" si="10"/>
        <v>#REF!</v>
      </c>
      <c r="E45" s="133" t="e">
        <f t="shared" si="10"/>
        <v>#REF!</v>
      </c>
      <c r="F45" s="133" t="e">
        <f t="shared" si="10"/>
        <v>#REF!</v>
      </c>
      <c r="G45" s="133" t="e">
        <f t="shared" si="10"/>
        <v>#REF!</v>
      </c>
      <c r="H45" s="133" t="e">
        <f t="shared" si="10"/>
        <v>#REF!</v>
      </c>
      <c r="I45" s="133" t="e">
        <f t="shared" si="10"/>
        <v>#REF!</v>
      </c>
      <c r="J45" s="133" t="e">
        <f t="shared" si="10"/>
        <v>#REF!</v>
      </c>
      <c r="K45" s="133" t="e">
        <f t="shared" si="10"/>
        <v>#REF!</v>
      </c>
      <c r="L45" s="133" t="e">
        <f t="shared" si="10"/>
        <v>#REF!</v>
      </c>
      <c r="M45" s="133" t="e">
        <f t="shared" si="10"/>
        <v>#REF!</v>
      </c>
      <c r="N45" s="133" t="e">
        <f t="shared" si="10"/>
        <v>#REF!</v>
      </c>
      <c r="O45" s="7"/>
      <c r="P45" s="7"/>
      <c r="Q45" s="7"/>
      <c r="R45" s="7"/>
      <c r="S45" s="7"/>
      <c r="T45" s="7"/>
      <c r="U45" s="7"/>
      <c r="V45" s="7"/>
      <c r="W45" s="7"/>
      <c r="X45" s="7"/>
      <c r="Y45" s="7"/>
      <c r="Z45" s="7"/>
    </row>
    <row r="46" spans="1:26" ht="13.5" customHeight="1">
      <c r="A46" s="134" t="s">
        <v>227</v>
      </c>
      <c r="B46" s="135" t="s">
        <v>222</v>
      </c>
      <c r="C46" s="136" t="e">
        <f t="shared" ref="C46:N46" si="11">SUM($C$42:C44)/(SUM($C$45:C45)*1000)</f>
        <v>#REF!</v>
      </c>
      <c r="D46" s="136" t="e">
        <f t="shared" si="11"/>
        <v>#REF!</v>
      </c>
      <c r="E46" s="136" t="e">
        <f t="shared" si="11"/>
        <v>#REF!</v>
      </c>
      <c r="F46" s="136" t="e">
        <f t="shared" si="11"/>
        <v>#REF!</v>
      </c>
      <c r="G46" s="136" t="e">
        <f t="shared" si="11"/>
        <v>#REF!</v>
      </c>
      <c r="H46" s="136" t="e">
        <f t="shared" si="11"/>
        <v>#REF!</v>
      </c>
      <c r="I46" s="136" t="e">
        <f t="shared" si="11"/>
        <v>#REF!</v>
      </c>
      <c r="J46" s="136" t="e">
        <f t="shared" si="11"/>
        <v>#REF!</v>
      </c>
      <c r="K46" s="136" t="e">
        <f t="shared" si="11"/>
        <v>#REF!</v>
      </c>
      <c r="L46" s="136" t="e">
        <f t="shared" si="11"/>
        <v>#REF!</v>
      </c>
      <c r="M46" s="136" t="e">
        <f t="shared" si="11"/>
        <v>#REF!</v>
      </c>
      <c r="N46" s="136" t="e">
        <f t="shared" si="11"/>
        <v>#REF!</v>
      </c>
      <c r="O46" s="7"/>
      <c r="P46" s="7"/>
      <c r="Q46" s="7"/>
      <c r="R46" s="7"/>
      <c r="S46" s="7"/>
      <c r="T46" s="7"/>
      <c r="U46" s="7"/>
      <c r="V46" s="7"/>
      <c r="W46" s="7"/>
      <c r="X46" s="7"/>
      <c r="Y46" s="7"/>
      <c r="Z46" s="7"/>
    </row>
    <row r="47" spans="1:26" ht="13.5" customHeight="1">
      <c r="A47" s="33"/>
      <c r="B47" s="7"/>
      <c r="C47" s="58"/>
      <c r="D47" s="58"/>
      <c r="E47" s="58"/>
      <c r="F47" s="58"/>
      <c r="G47" s="58"/>
      <c r="H47" s="58"/>
      <c r="I47" s="58"/>
      <c r="J47" s="58"/>
      <c r="K47" s="58"/>
      <c r="L47" s="58"/>
      <c r="M47" s="58"/>
      <c r="N47" s="58"/>
      <c r="O47" s="7"/>
      <c r="P47" s="7"/>
      <c r="Q47" s="7"/>
      <c r="R47" s="7"/>
      <c r="S47" s="7"/>
      <c r="T47" s="7"/>
      <c r="U47" s="7"/>
      <c r="V47" s="7"/>
      <c r="W47" s="7"/>
      <c r="X47" s="7"/>
      <c r="Y47" s="7"/>
      <c r="Z47" s="7"/>
    </row>
    <row r="48" spans="1:26" ht="13.5" customHeight="1">
      <c r="A48" s="128" t="s">
        <v>228</v>
      </c>
      <c r="B48" s="128"/>
      <c r="C48" s="98"/>
      <c r="D48" s="98"/>
      <c r="E48" s="98"/>
      <c r="F48" s="98"/>
      <c r="G48" s="98"/>
      <c r="H48" s="98"/>
      <c r="I48" s="98"/>
      <c r="J48" s="98"/>
      <c r="K48" s="98"/>
      <c r="L48" s="98"/>
      <c r="M48" s="98"/>
      <c r="N48" s="98"/>
      <c r="O48" s="98"/>
      <c r="P48" s="98"/>
      <c r="Q48" s="98"/>
      <c r="R48" s="98"/>
      <c r="S48" s="98"/>
      <c r="T48" s="98"/>
      <c r="U48" s="98"/>
      <c r="V48" s="98"/>
      <c r="W48" s="98"/>
      <c r="X48" s="98"/>
      <c r="Y48" s="98"/>
      <c r="Z48" s="98"/>
    </row>
    <row r="49" spans="1:26" ht="13.5" customHeight="1">
      <c r="A49" s="128" t="s">
        <v>218</v>
      </c>
      <c r="B49" s="128"/>
      <c r="C49" s="105" t="s">
        <v>175</v>
      </c>
      <c r="D49" s="105" t="s">
        <v>176</v>
      </c>
      <c r="E49" s="105" t="s">
        <v>177</v>
      </c>
      <c r="F49" s="105" t="s">
        <v>178</v>
      </c>
      <c r="G49" s="105" t="s">
        <v>179</v>
      </c>
      <c r="H49" s="105" t="s">
        <v>180</v>
      </c>
      <c r="I49" s="105" t="s">
        <v>181</v>
      </c>
      <c r="J49" s="105" t="s">
        <v>182</v>
      </c>
      <c r="K49" s="105" t="s">
        <v>183</v>
      </c>
      <c r="L49" s="105" t="s">
        <v>184</v>
      </c>
      <c r="M49" s="105" t="s">
        <v>185</v>
      </c>
      <c r="N49" s="105" t="s">
        <v>186</v>
      </c>
      <c r="O49" s="98"/>
      <c r="P49" s="98"/>
      <c r="Q49" s="98"/>
      <c r="R49" s="98"/>
      <c r="S49" s="98"/>
      <c r="T49" s="98"/>
      <c r="U49" s="98"/>
      <c r="V49" s="98"/>
      <c r="W49" s="98"/>
      <c r="X49" s="98"/>
      <c r="Y49" s="98"/>
      <c r="Z49" s="98"/>
    </row>
    <row r="50" spans="1:26" ht="13.5" customHeight="1">
      <c r="A50" s="131" t="s">
        <v>209</v>
      </c>
      <c r="B50" s="131" t="s">
        <v>38</v>
      </c>
      <c r="C50" s="132" t="e">
        <f>SUMIFS('Variance Analysis'!C$9:C$24,'Variance Analysis'!$B$9:$B$24,'Variance Analysis'!$B$12,'Variance Analysis'!$A$9:$A$24,'Variance Analysis'!$A$13)</f>
        <v>#REF!</v>
      </c>
      <c r="D50" s="132" t="e">
        <f>SUMIFS('Variance Analysis'!D$9:D$24,'Variance Analysis'!$B$9:$B$24,'Variance Analysis'!$B$12,'Variance Analysis'!$A$9:$A$24,'Variance Analysis'!$A$13)</f>
        <v>#REF!</v>
      </c>
      <c r="E50" s="132" t="e">
        <f>SUMIFS('Variance Analysis'!E$9:E$24,'Variance Analysis'!$B$9:$B$24,'Variance Analysis'!$B$12,'Variance Analysis'!$A$9:$A$24,'Variance Analysis'!$A$13)</f>
        <v>#REF!</v>
      </c>
      <c r="F50" s="132" t="e">
        <f>SUMIFS('Variance Analysis'!F$9:F$24,'Variance Analysis'!$B$9:$B$24,'Variance Analysis'!$B$12,'Variance Analysis'!$A$9:$A$24,'Variance Analysis'!$A$13)</f>
        <v>#REF!</v>
      </c>
      <c r="G50" s="132" t="e">
        <f>SUMIFS('Variance Analysis'!G$9:G$24,'Variance Analysis'!$B$9:$B$24,'Variance Analysis'!$B$12,'Variance Analysis'!$A$9:$A$24,'Variance Analysis'!$A$13)</f>
        <v>#REF!</v>
      </c>
      <c r="H50" s="132" t="e">
        <f>SUMIFS('Variance Analysis'!H$9:H$24,'Variance Analysis'!$B$9:$B$24,'Variance Analysis'!$B$12,'Variance Analysis'!$A$9:$A$24,'Variance Analysis'!$A$13)</f>
        <v>#REF!</v>
      </c>
      <c r="I50" s="132" t="e">
        <f>SUMIFS('Variance Analysis'!I$9:I$24,'Variance Analysis'!$B$9:$B$24,'Variance Analysis'!$B$12,'Variance Analysis'!$A$9:$A$24,'Variance Analysis'!$A$13)</f>
        <v>#REF!</v>
      </c>
      <c r="J50" s="132" t="e">
        <f>SUMIFS('Variance Analysis'!J$9:J$24,'Variance Analysis'!$B$9:$B$24,'Variance Analysis'!$B$12,'Variance Analysis'!$A$9:$A$24,'Variance Analysis'!$A$13)</f>
        <v>#REF!</v>
      </c>
      <c r="K50" s="132" t="e">
        <f>SUMIFS('Variance Analysis'!K$9:K$24,'Variance Analysis'!$B$9:$B$24,'Variance Analysis'!$B$12,'Variance Analysis'!$A$9:$A$24,'Variance Analysis'!$A$13)</f>
        <v>#REF!</v>
      </c>
      <c r="L50" s="132" t="e">
        <f>SUMIFS('Variance Analysis'!L$9:L$24,'Variance Analysis'!$B$9:$B$24,'Variance Analysis'!$B$12,'Variance Analysis'!$A$9:$A$24,'Variance Analysis'!$A$13)</f>
        <v>#REF!</v>
      </c>
      <c r="M50" s="132" t="e">
        <f>SUMIFS('Variance Analysis'!M$9:M$24,'Variance Analysis'!$B$9:$B$24,'Variance Analysis'!$B$12,'Variance Analysis'!$A$9:$A$24,'Variance Analysis'!$A$13)</f>
        <v>#REF!</v>
      </c>
      <c r="N50" s="132" t="e">
        <f>SUMIFS('Variance Analysis'!N$9:N$24,'Variance Analysis'!$B$9:$B$24,'Variance Analysis'!$B$12,'Variance Analysis'!$A$9:$A$24,'Variance Analysis'!$A$13)</f>
        <v>#REF!</v>
      </c>
      <c r="O50" s="7"/>
      <c r="P50" s="7"/>
      <c r="Q50" s="7"/>
      <c r="R50" s="7"/>
      <c r="S50" s="7"/>
      <c r="T50" s="7"/>
      <c r="U50" s="7"/>
      <c r="V50" s="7"/>
      <c r="W50" s="7"/>
      <c r="X50" s="7"/>
      <c r="Y50" s="7"/>
      <c r="Z50" s="7"/>
    </row>
    <row r="51" spans="1:26" ht="13.5" customHeight="1">
      <c r="A51" s="131" t="s">
        <v>210</v>
      </c>
      <c r="B51" s="131" t="s">
        <v>38</v>
      </c>
      <c r="C51" s="132" t="e">
        <f>SUMIFS('Variance Analysis'!C$9:C$24,'Variance Analysis'!$B$9:$B$24,'Variance Analysis'!$B$10,'Variance Analysis'!$A$9:$A$24,'Variance Analysis'!$A$13)</f>
        <v>#REF!</v>
      </c>
      <c r="D51" s="132" t="e">
        <f>SUMIFS('Variance Analysis'!D$9:D$24,'Variance Analysis'!$B$9:$B$24,'Variance Analysis'!$B$10,'Variance Analysis'!$A$9:$A$24,'Variance Analysis'!$A$13)</f>
        <v>#REF!</v>
      </c>
      <c r="E51" s="132" t="e">
        <f>SUMIFS('Variance Analysis'!E$9:E$24,'Variance Analysis'!$B$9:$B$24,'Variance Analysis'!$B$10,'Variance Analysis'!$A$9:$A$24,'Variance Analysis'!$A$13)</f>
        <v>#REF!</v>
      </c>
      <c r="F51" s="132" t="e">
        <f>SUMIFS('Variance Analysis'!F$9:F$24,'Variance Analysis'!$B$9:$B$24,'Variance Analysis'!$B$10,'Variance Analysis'!$A$9:$A$24,'Variance Analysis'!$A$13)</f>
        <v>#REF!</v>
      </c>
      <c r="G51" s="132" t="e">
        <f>SUMIFS('Variance Analysis'!G$9:G$24,'Variance Analysis'!$B$9:$B$24,'Variance Analysis'!$B$10,'Variance Analysis'!$A$9:$A$24,'Variance Analysis'!$A$13)</f>
        <v>#REF!</v>
      </c>
      <c r="H51" s="132" t="e">
        <f>SUMIFS('Variance Analysis'!H$9:H$24,'Variance Analysis'!$B$9:$B$24,'Variance Analysis'!$B$10,'Variance Analysis'!$A$9:$A$24,'Variance Analysis'!$A$13)</f>
        <v>#REF!</v>
      </c>
      <c r="I51" s="132" t="e">
        <f>SUMIFS('Variance Analysis'!I$9:I$24,'Variance Analysis'!$B$9:$B$24,'Variance Analysis'!$B$10,'Variance Analysis'!$A$9:$A$24,'Variance Analysis'!$A$13)</f>
        <v>#REF!</v>
      </c>
      <c r="J51" s="132" t="e">
        <f>SUMIFS('Variance Analysis'!J$9:J$24,'Variance Analysis'!$B$9:$B$24,'Variance Analysis'!$B$10,'Variance Analysis'!$A$9:$A$24,'Variance Analysis'!$A$13)</f>
        <v>#REF!</v>
      </c>
      <c r="K51" s="132" t="e">
        <f>SUMIFS('Variance Analysis'!K$9:K$24,'Variance Analysis'!$B$9:$B$24,'Variance Analysis'!$B$10,'Variance Analysis'!$A$9:$A$24,'Variance Analysis'!$A$13)</f>
        <v>#REF!</v>
      </c>
      <c r="L51" s="132" t="e">
        <f>SUMIFS('Variance Analysis'!L$9:L$24,'Variance Analysis'!$B$9:$B$24,'Variance Analysis'!$B$10,'Variance Analysis'!$A$9:$A$24,'Variance Analysis'!$A$13)</f>
        <v>#REF!</v>
      </c>
      <c r="M51" s="132" t="e">
        <f>SUMIFS('Variance Analysis'!M$9:M$24,'Variance Analysis'!$B$9:$B$24,'Variance Analysis'!$B$10,'Variance Analysis'!$A$9:$A$24,'Variance Analysis'!$A$13)</f>
        <v>#REF!</v>
      </c>
      <c r="N51" s="132" t="e">
        <f>SUMIFS('Variance Analysis'!N$9:N$24,'Variance Analysis'!$B$9:$B$24,'Variance Analysis'!$B$10,'Variance Analysis'!$A$9:$A$24,'Variance Analysis'!$A$13)</f>
        <v>#REF!</v>
      </c>
      <c r="O51" s="7"/>
      <c r="P51" s="7"/>
      <c r="Q51" s="7"/>
      <c r="R51" s="7"/>
      <c r="S51" s="7"/>
      <c r="T51" s="7"/>
      <c r="U51" s="7"/>
      <c r="V51" s="7"/>
      <c r="W51" s="7"/>
      <c r="X51" s="7"/>
      <c r="Y51" s="7"/>
      <c r="Z51" s="7"/>
    </row>
    <row r="52" spans="1:26" ht="13.5" customHeight="1">
      <c r="A52" s="131" t="s">
        <v>211</v>
      </c>
      <c r="B52" s="131" t="s">
        <v>38</v>
      </c>
      <c r="C52" s="132" t="e">
        <f>SUMIFS('Variance Analysis'!C$9:C$24,'Variance Analysis'!$B$9:$B$24,'Variance Analysis'!$B$11,'Variance Analysis'!$A$9:$A$24,'Variance Analysis'!$A$13)</f>
        <v>#REF!</v>
      </c>
      <c r="D52" s="132" t="e">
        <f>SUMIFS('Variance Analysis'!D$9:D$24,'Variance Analysis'!$B$9:$B$24,'Variance Analysis'!$B$11,'Variance Analysis'!$A$9:$A$24,'Variance Analysis'!$A$13)</f>
        <v>#REF!</v>
      </c>
      <c r="E52" s="132" t="e">
        <f>SUMIFS('Variance Analysis'!E$9:E$24,'Variance Analysis'!$B$9:$B$24,'Variance Analysis'!$B$11,'Variance Analysis'!$A$9:$A$24,'Variance Analysis'!$A$13)</f>
        <v>#REF!</v>
      </c>
      <c r="F52" s="132" t="e">
        <f>SUMIFS('Variance Analysis'!F$9:F$24,'Variance Analysis'!$B$9:$B$24,'Variance Analysis'!$B$11,'Variance Analysis'!$A$9:$A$24,'Variance Analysis'!$A$13)</f>
        <v>#REF!</v>
      </c>
      <c r="G52" s="132" t="e">
        <f>SUMIFS('Variance Analysis'!G$9:G$24,'Variance Analysis'!$B$9:$B$24,'Variance Analysis'!$B$11,'Variance Analysis'!$A$9:$A$24,'Variance Analysis'!$A$13)</f>
        <v>#REF!</v>
      </c>
      <c r="H52" s="132" t="e">
        <f>SUMIFS('Variance Analysis'!H$9:H$24,'Variance Analysis'!$B$9:$B$24,'Variance Analysis'!$B$11,'Variance Analysis'!$A$9:$A$24,'Variance Analysis'!$A$13)</f>
        <v>#REF!</v>
      </c>
      <c r="I52" s="132" t="e">
        <f>SUMIFS('Variance Analysis'!I$9:I$24,'Variance Analysis'!$B$9:$B$24,'Variance Analysis'!$B$11,'Variance Analysis'!$A$9:$A$24,'Variance Analysis'!$A$13)</f>
        <v>#REF!</v>
      </c>
      <c r="J52" s="132" t="e">
        <f>SUMIFS('Variance Analysis'!J$9:J$24,'Variance Analysis'!$B$9:$B$24,'Variance Analysis'!$B$11,'Variance Analysis'!$A$9:$A$24,'Variance Analysis'!$A$13)</f>
        <v>#REF!</v>
      </c>
      <c r="K52" s="132" t="e">
        <f>SUMIFS('Variance Analysis'!K$9:K$24,'Variance Analysis'!$B$9:$B$24,'Variance Analysis'!$B$11,'Variance Analysis'!$A$9:$A$24,'Variance Analysis'!$A$13)</f>
        <v>#REF!</v>
      </c>
      <c r="L52" s="132" t="e">
        <f>SUMIFS('Variance Analysis'!L$9:L$24,'Variance Analysis'!$B$9:$B$24,'Variance Analysis'!$B$11,'Variance Analysis'!$A$9:$A$24,'Variance Analysis'!$A$13)</f>
        <v>#REF!</v>
      </c>
      <c r="M52" s="132" t="e">
        <f>SUMIFS('Variance Analysis'!M$9:M$24,'Variance Analysis'!$B$9:$B$24,'Variance Analysis'!$B$11,'Variance Analysis'!$A$9:$A$24,'Variance Analysis'!$A$13)</f>
        <v>#REF!</v>
      </c>
      <c r="N52" s="132" t="e">
        <f>SUMIFS('Variance Analysis'!N$9:N$24,'Variance Analysis'!$B$9:$B$24,'Variance Analysis'!$B$11,'Variance Analysis'!$A$9:$A$24,'Variance Analysis'!$A$13)</f>
        <v>#REF!</v>
      </c>
      <c r="O52" s="7"/>
      <c r="P52" s="7"/>
      <c r="Q52" s="7"/>
      <c r="R52" s="7"/>
      <c r="S52" s="7"/>
      <c r="T52" s="7"/>
      <c r="U52" s="7"/>
      <c r="V52" s="7"/>
      <c r="W52" s="7"/>
      <c r="X52" s="7"/>
      <c r="Y52" s="7"/>
      <c r="Z52" s="7"/>
    </row>
    <row r="53" spans="1:26" ht="13.5" customHeight="1">
      <c r="A53" s="131" t="s">
        <v>192</v>
      </c>
      <c r="B53" s="131" t="s">
        <v>220</v>
      </c>
      <c r="C53" s="133" t="e">
        <f t="shared" ref="C53:N53" si="12">#REF!</f>
        <v>#REF!</v>
      </c>
      <c r="D53" s="133" t="e">
        <f t="shared" si="12"/>
        <v>#REF!</v>
      </c>
      <c r="E53" s="133" t="e">
        <f t="shared" si="12"/>
        <v>#REF!</v>
      </c>
      <c r="F53" s="133" t="e">
        <f t="shared" si="12"/>
        <v>#REF!</v>
      </c>
      <c r="G53" s="133" t="e">
        <f t="shared" si="12"/>
        <v>#REF!</v>
      </c>
      <c r="H53" s="133" t="e">
        <f t="shared" si="12"/>
        <v>#REF!</v>
      </c>
      <c r="I53" s="133" t="e">
        <f t="shared" si="12"/>
        <v>#REF!</v>
      </c>
      <c r="J53" s="133" t="e">
        <f t="shared" si="12"/>
        <v>#REF!</v>
      </c>
      <c r="K53" s="133" t="e">
        <f t="shared" si="12"/>
        <v>#REF!</v>
      </c>
      <c r="L53" s="133" t="e">
        <f t="shared" si="12"/>
        <v>#REF!</v>
      </c>
      <c r="M53" s="133" t="e">
        <f t="shared" si="12"/>
        <v>#REF!</v>
      </c>
      <c r="N53" s="133" t="e">
        <f t="shared" si="12"/>
        <v>#REF!</v>
      </c>
      <c r="O53" s="7"/>
      <c r="P53" s="7"/>
      <c r="Q53" s="7"/>
      <c r="R53" s="7"/>
      <c r="S53" s="7"/>
      <c r="T53" s="7"/>
      <c r="U53" s="7"/>
      <c r="V53" s="7"/>
      <c r="W53" s="7"/>
      <c r="X53" s="7"/>
      <c r="Y53" s="7"/>
      <c r="Z53" s="7"/>
    </row>
    <row r="54" spans="1:26" ht="13.5" customHeight="1">
      <c r="A54" s="134" t="s">
        <v>227</v>
      </c>
      <c r="B54" s="135" t="s">
        <v>222</v>
      </c>
      <c r="C54" s="136" t="e">
        <f t="shared" ref="C54:N54" si="13">SUM($C$50:C52)/(SUM($C$53:C53)*1000)</f>
        <v>#REF!</v>
      </c>
      <c r="D54" s="136" t="e">
        <f t="shared" si="13"/>
        <v>#REF!</v>
      </c>
      <c r="E54" s="136" t="e">
        <f t="shared" si="13"/>
        <v>#REF!</v>
      </c>
      <c r="F54" s="136" t="e">
        <f t="shared" si="13"/>
        <v>#REF!</v>
      </c>
      <c r="G54" s="136" t="e">
        <f t="shared" si="13"/>
        <v>#REF!</v>
      </c>
      <c r="H54" s="136" t="e">
        <f t="shared" si="13"/>
        <v>#REF!</v>
      </c>
      <c r="I54" s="136" t="e">
        <f t="shared" si="13"/>
        <v>#REF!</v>
      </c>
      <c r="J54" s="136" t="e">
        <f t="shared" si="13"/>
        <v>#REF!</v>
      </c>
      <c r="K54" s="136" t="e">
        <f t="shared" si="13"/>
        <v>#REF!</v>
      </c>
      <c r="L54" s="136" t="e">
        <f t="shared" si="13"/>
        <v>#REF!</v>
      </c>
      <c r="M54" s="136" t="e">
        <f t="shared" si="13"/>
        <v>#REF!</v>
      </c>
      <c r="N54" s="136" t="e">
        <f t="shared" si="13"/>
        <v>#REF!</v>
      </c>
      <c r="O54" s="7"/>
      <c r="P54" s="7"/>
      <c r="Q54" s="7"/>
      <c r="R54" s="7"/>
      <c r="S54" s="7"/>
      <c r="T54" s="7"/>
      <c r="U54" s="7"/>
      <c r="V54" s="7"/>
      <c r="W54" s="7"/>
      <c r="X54" s="7"/>
      <c r="Y54" s="7"/>
      <c r="Z54" s="7"/>
    </row>
    <row r="55" spans="1:26" ht="13.5" customHeight="1">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13.5" customHeight="1">
      <c r="A56" s="128" t="s">
        <v>229</v>
      </c>
      <c r="B56" s="128"/>
      <c r="C56" s="128"/>
      <c r="D56" s="128"/>
      <c r="E56" s="128"/>
      <c r="F56" s="128"/>
      <c r="G56" s="128"/>
      <c r="H56" s="128"/>
      <c r="I56" s="128"/>
      <c r="J56" s="128"/>
      <c r="K56" s="128"/>
      <c r="L56" s="128"/>
      <c r="M56" s="128"/>
      <c r="N56" s="128"/>
      <c r="O56" s="128"/>
      <c r="P56" s="128"/>
      <c r="Q56" s="128"/>
      <c r="R56" s="128"/>
      <c r="S56" s="128"/>
      <c r="T56" s="128"/>
      <c r="U56" s="128"/>
      <c r="V56" s="128"/>
      <c r="W56" s="128"/>
      <c r="X56" s="128"/>
      <c r="Y56" s="128"/>
      <c r="Z56" s="128"/>
    </row>
    <row r="57" spans="1:26" ht="13.5" customHeight="1">
      <c r="A57" s="128" t="s">
        <v>218</v>
      </c>
      <c r="B57" s="128"/>
      <c r="C57" s="105" t="s">
        <v>175</v>
      </c>
      <c r="D57" s="105" t="s">
        <v>176</v>
      </c>
      <c r="E57" s="105" t="s">
        <v>177</v>
      </c>
      <c r="F57" s="105" t="s">
        <v>178</v>
      </c>
      <c r="G57" s="105" t="s">
        <v>179</v>
      </c>
      <c r="H57" s="105" t="s">
        <v>180</v>
      </c>
      <c r="I57" s="105" t="s">
        <v>181</v>
      </c>
      <c r="J57" s="105" t="s">
        <v>182</v>
      </c>
      <c r="K57" s="105" t="s">
        <v>183</v>
      </c>
      <c r="L57" s="105" t="s">
        <v>184</v>
      </c>
      <c r="M57" s="105" t="s">
        <v>185</v>
      </c>
      <c r="N57" s="105" t="s">
        <v>186</v>
      </c>
      <c r="O57" s="128"/>
      <c r="P57" s="128"/>
      <c r="Q57" s="128"/>
      <c r="R57" s="128"/>
      <c r="S57" s="128"/>
      <c r="T57" s="128"/>
      <c r="U57" s="128"/>
      <c r="V57" s="128"/>
      <c r="W57" s="128"/>
      <c r="X57" s="128"/>
      <c r="Y57" s="128"/>
      <c r="Z57" s="128"/>
    </row>
    <row r="58" spans="1:26" ht="13.5" customHeight="1">
      <c r="A58" s="131" t="s">
        <v>209</v>
      </c>
      <c r="B58" s="131" t="s">
        <v>38</v>
      </c>
      <c r="C58" s="132" t="e">
        <f>SUMIFS('Variance Analysis'!C$9:C$24,'Variance Analysis'!$B$9:$B$24,'Variance Analysis'!$B$12,'Variance Analysis'!$A$9:$A$24,'Variance Analysis'!$A$17)</f>
        <v>#REF!</v>
      </c>
      <c r="D58" s="132" t="e">
        <f>SUMIFS('Variance Analysis'!D$9:D$24,'Variance Analysis'!$B$9:$B$24,'Variance Analysis'!$B$12,'Variance Analysis'!$A$9:$A$24,'Variance Analysis'!$A$17)</f>
        <v>#REF!</v>
      </c>
      <c r="E58" s="132" t="e">
        <f>SUMIFS('Variance Analysis'!E$9:E$24,'Variance Analysis'!$B$9:$B$24,'Variance Analysis'!$B$12,'Variance Analysis'!$A$9:$A$24,'Variance Analysis'!$A$17)</f>
        <v>#REF!</v>
      </c>
      <c r="F58" s="132" t="e">
        <f>SUMIFS('Variance Analysis'!F$9:F$24,'Variance Analysis'!$B$9:$B$24,'Variance Analysis'!$B$12,'Variance Analysis'!$A$9:$A$24,'Variance Analysis'!$A$17)</f>
        <v>#REF!</v>
      </c>
      <c r="G58" s="132" t="e">
        <f>SUMIFS('Variance Analysis'!G$9:G$24,'Variance Analysis'!$B$9:$B$24,'Variance Analysis'!$B$12,'Variance Analysis'!$A$9:$A$24,'Variance Analysis'!$A$17)</f>
        <v>#REF!</v>
      </c>
      <c r="H58" s="132" t="e">
        <f>SUMIFS('Variance Analysis'!H$9:H$24,'Variance Analysis'!$B$9:$B$24,'Variance Analysis'!$B$12,'Variance Analysis'!$A$9:$A$24,'Variance Analysis'!$A$17)</f>
        <v>#REF!</v>
      </c>
      <c r="I58" s="132" t="e">
        <f>SUMIFS('Variance Analysis'!I$9:I$24,'Variance Analysis'!$B$9:$B$24,'Variance Analysis'!$B$12,'Variance Analysis'!$A$9:$A$24,'Variance Analysis'!$A$17)</f>
        <v>#REF!</v>
      </c>
      <c r="J58" s="132" t="e">
        <f>SUMIFS('Variance Analysis'!J$9:J$24,'Variance Analysis'!$B$9:$B$24,'Variance Analysis'!$B$12,'Variance Analysis'!$A$9:$A$24,'Variance Analysis'!$A$17)</f>
        <v>#REF!</v>
      </c>
      <c r="K58" s="132" t="e">
        <f>SUMIFS('Variance Analysis'!K$9:K$24,'Variance Analysis'!$B$9:$B$24,'Variance Analysis'!$B$12,'Variance Analysis'!$A$9:$A$24,'Variance Analysis'!$A$17)</f>
        <v>#REF!</v>
      </c>
      <c r="L58" s="132" t="e">
        <f>SUMIFS('Variance Analysis'!L$9:L$24,'Variance Analysis'!$B$9:$B$24,'Variance Analysis'!$B$12,'Variance Analysis'!$A$9:$A$24,'Variance Analysis'!$A$17)</f>
        <v>#REF!</v>
      </c>
      <c r="M58" s="132" t="e">
        <f>SUMIFS('Variance Analysis'!M$9:M$24,'Variance Analysis'!$B$9:$B$24,'Variance Analysis'!$B$12,'Variance Analysis'!$A$9:$A$24,'Variance Analysis'!$A$17)</f>
        <v>#REF!</v>
      </c>
      <c r="N58" s="132" t="e">
        <f>SUMIFS('Variance Analysis'!N$9:N$24,'Variance Analysis'!$B$9:$B$24,'Variance Analysis'!$B$12,'Variance Analysis'!$A$9:$A$24,'Variance Analysis'!$A$17)</f>
        <v>#REF!</v>
      </c>
      <c r="O58" s="7"/>
      <c r="P58" s="7"/>
      <c r="Q58" s="7"/>
      <c r="R58" s="7"/>
      <c r="S58" s="7"/>
      <c r="T58" s="7"/>
      <c r="U58" s="7"/>
      <c r="V58" s="7"/>
      <c r="W58" s="7"/>
      <c r="X58" s="7"/>
      <c r="Y58" s="7"/>
      <c r="Z58" s="7"/>
    </row>
    <row r="59" spans="1:26" ht="13.5" customHeight="1">
      <c r="A59" s="131" t="s">
        <v>210</v>
      </c>
      <c r="B59" s="131" t="s">
        <v>38</v>
      </c>
      <c r="C59" s="132" t="e">
        <f>SUMIFS('Variance Analysis'!C$9:C$24,'Variance Analysis'!$B$9:$B$24,'Variance Analysis'!$B$10,'Variance Analysis'!$A$9:$A$24,'Variance Analysis'!$A$17)</f>
        <v>#REF!</v>
      </c>
      <c r="D59" s="132" t="e">
        <f>SUMIFS('Variance Analysis'!D$9:D$24,'Variance Analysis'!$B$9:$B$24,'Variance Analysis'!$B$10,'Variance Analysis'!$A$9:$A$24,'Variance Analysis'!$A$17)</f>
        <v>#REF!</v>
      </c>
      <c r="E59" s="132" t="e">
        <f>SUMIFS('Variance Analysis'!E$9:E$24,'Variance Analysis'!$B$9:$B$24,'Variance Analysis'!$B$10,'Variance Analysis'!$A$9:$A$24,'Variance Analysis'!$A$17)</f>
        <v>#REF!</v>
      </c>
      <c r="F59" s="132" t="e">
        <f>SUMIFS('Variance Analysis'!F$9:F$24,'Variance Analysis'!$B$9:$B$24,'Variance Analysis'!$B$10,'Variance Analysis'!$A$9:$A$24,'Variance Analysis'!$A$17)</f>
        <v>#REF!</v>
      </c>
      <c r="G59" s="132" t="e">
        <f>SUMIFS('Variance Analysis'!G$9:G$24,'Variance Analysis'!$B$9:$B$24,'Variance Analysis'!$B$10,'Variance Analysis'!$A$9:$A$24,'Variance Analysis'!$A$17)</f>
        <v>#REF!</v>
      </c>
      <c r="H59" s="132" t="e">
        <f>SUMIFS('Variance Analysis'!H$9:H$24,'Variance Analysis'!$B$9:$B$24,'Variance Analysis'!$B$10,'Variance Analysis'!$A$9:$A$24,'Variance Analysis'!$A$17)</f>
        <v>#REF!</v>
      </c>
      <c r="I59" s="132" t="e">
        <f>SUMIFS('Variance Analysis'!I$9:I$24,'Variance Analysis'!$B$9:$B$24,'Variance Analysis'!$B$10,'Variance Analysis'!$A$9:$A$24,'Variance Analysis'!$A$17)</f>
        <v>#REF!</v>
      </c>
      <c r="J59" s="132" t="e">
        <f>SUMIFS('Variance Analysis'!J$9:J$24,'Variance Analysis'!$B$9:$B$24,'Variance Analysis'!$B$10,'Variance Analysis'!$A$9:$A$24,'Variance Analysis'!$A$17)</f>
        <v>#REF!</v>
      </c>
      <c r="K59" s="132" t="e">
        <f>SUMIFS('Variance Analysis'!K$9:K$24,'Variance Analysis'!$B$9:$B$24,'Variance Analysis'!$B$10,'Variance Analysis'!$A$9:$A$24,'Variance Analysis'!$A$17)</f>
        <v>#REF!</v>
      </c>
      <c r="L59" s="132" t="e">
        <f>SUMIFS('Variance Analysis'!L$9:L$24,'Variance Analysis'!$B$9:$B$24,'Variance Analysis'!$B$10,'Variance Analysis'!$A$9:$A$24,'Variance Analysis'!$A$17)</f>
        <v>#REF!</v>
      </c>
      <c r="M59" s="132" t="e">
        <f>SUMIFS('Variance Analysis'!M$9:M$24,'Variance Analysis'!$B$9:$B$24,'Variance Analysis'!$B$10,'Variance Analysis'!$A$9:$A$24,'Variance Analysis'!$A$17)</f>
        <v>#REF!</v>
      </c>
      <c r="N59" s="132" t="e">
        <f>SUMIFS('Variance Analysis'!N$9:N$24,'Variance Analysis'!$B$9:$B$24,'Variance Analysis'!$B$10,'Variance Analysis'!$A$9:$A$24,'Variance Analysis'!$A$17)</f>
        <v>#REF!</v>
      </c>
      <c r="O59" s="7"/>
      <c r="P59" s="7"/>
      <c r="Q59" s="7"/>
      <c r="R59" s="7"/>
      <c r="S59" s="7"/>
      <c r="T59" s="7"/>
      <c r="U59" s="7"/>
      <c r="V59" s="7"/>
      <c r="W59" s="7"/>
      <c r="X59" s="7"/>
      <c r="Y59" s="7"/>
      <c r="Z59" s="7"/>
    </row>
    <row r="60" spans="1:26" ht="13.5" customHeight="1">
      <c r="A60" s="131" t="s">
        <v>211</v>
      </c>
      <c r="B60" s="131" t="s">
        <v>38</v>
      </c>
      <c r="C60" s="132" t="e">
        <f>SUMIFS('Variance Analysis'!C$9:C$24,'Variance Analysis'!$B$9:$B$24,'Variance Analysis'!$B$11,'Variance Analysis'!$A$9:$A$24,'Variance Analysis'!$A$17)</f>
        <v>#REF!</v>
      </c>
      <c r="D60" s="132" t="e">
        <f>SUMIFS('Variance Analysis'!D$9:D$24,'Variance Analysis'!$B$9:$B$24,'Variance Analysis'!$B$11,'Variance Analysis'!$A$9:$A$24,'Variance Analysis'!$A$17)</f>
        <v>#REF!</v>
      </c>
      <c r="E60" s="132" t="e">
        <f>SUMIFS('Variance Analysis'!E$9:E$24,'Variance Analysis'!$B$9:$B$24,'Variance Analysis'!$B$11,'Variance Analysis'!$A$9:$A$24,'Variance Analysis'!$A$17)</f>
        <v>#REF!</v>
      </c>
      <c r="F60" s="132" t="e">
        <f>SUMIFS('Variance Analysis'!F$9:F$24,'Variance Analysis'!$B$9:$B$24,'Variance Analysis'!$B$11,'Variance Analysis'!$A$9:$A$24,'Variance Analysis'!$A$17)</f>
        <v>#REF!</v>
      </c>
      <c r="G60" s="132" t="e">
        <f>SUMIFS('Variance Analysis'!G$9:G$24,'Variance Analysis'!$B$9:$B$24,'Variance Analysis'!$B$11,'Variance Analysis'!$A$9:$A$24,'Variance Analysis'!$A$17)</f>
        <v>#REF!</v>
      </c>
      <c r="H60" s="132" t="e">
        <f>SUMIFS('Variance Analysis'!H$9:H$24,'Variance Analysis'!$B$9:$B$24,'Variance Analysis'!$B$11,'Variance Analysis'!$A$9:$A$24,'Variance Analysis'!$A$17)</f>
        <v>#REF!</v>
      </c>
      <c r="I60" s="132" t="e">
        <f>SUMIFS('Variance Analysis'!I$9:I$24,'Variance Analysis'!$B$9:$B$24,'Variance Analysis'!$B$11,'Variance Analysis'!$A$9:$A$24,'Variance Analysis'!$A$17)</f>
        <v>#REF!</v>
      </c>
      <c r="J60" s="132" t="e">
        <f>SUMIFS('Variance Analysis'!J$9:J$24,'Variance Analysis'!$B$9:$B$24,'Variance Analysis'!$B$11,'Variance Analysis'!$A$9:$A$24,'Variance Analysis'!$A$17)</f>
        <v>#REF!</v>
      </c>
      <c r="K60" s="132" t="e">
        <f>SUMIFS('Variance Analysis'!K$9:K$24,'Variance Analysis'!$B$9:$B$24,'Variance Analysis'!$B$11,'Variance Analysis'!$A$9:$A$24,'Variance Analysis'!$A$17)</f>
        <v>#REF!</v>
      </c>
      <c r="L60" s="132" t="e">
        <f>SUMIFS('Variance Analysis'!L$9:L$24,'Variance Analysis'!$B$9:$B$24,'Variance Analysis'!$B$11,'Variance Analysis'!$A$9:$A$24,'Variance Analysis'!$A$17)</f>
        <v>#REF!</v>
      </c>
      <c r="M60" s="132" t="e">
        <f>SUMIFS('Variance Analysis'!M$9:M$24,'Variance Analysis'!$B$9:$B$24,'Variance Analysis'!$B$11,'Variance Analysis'!$A$9:$A$24,'Variance Analysis'!$A$17)</f>
        <v>#REF!</v>
      </c>
      <c r="N60" s="132" t="e">
        <f>SUMIFS('Variance Analysis'!N$9:N$24,'Variance Analysis'!$B$9:$B$24,'Variance Analysis'!$B$11,'Variance Analysis'!$A$9:$A$24,'Variance Analysis'!$A$17)</f>
        <v>#REF!</v>
      </c>
      <c r="O60" s="7"/>
      <c r="P60" s="7"/>
      <c r="Q60" s="7"/>
      <c r="R60" s="7"/>
      <c r="S60" s="7"/>
      <c r="T60" s="7"/>
      <c r="U60" s="7"/>
      <c r="V60" s="7"/>
      <c r="W60" s="7"/>
      <c r="X60" s="7"/>
      <c r="Y60" s="7"/>
      <c r="Z60" s="7"/>
    </row>
    <row r="61" spans="1:26" ht="13.5" customHeight="1">
      <c r="A61" s="131" t="s">
        <v>193</v>
      </c>
      <c r="B61" s="131" t="s">
        <v>220</v>
      </c>
      <c r="C61" s="133" t="e">
        <f t="shared" ref="C61:N61" si="14">#REF!</f>
        <v>#REF!</v>
      </c>
      <c r="D61" s="133" t="e">
        <f t="shared" si="14"/>
        <v>#REF!</v>
      </c>
      <c r="E61" s="133" t="e">
        <f t="shared" si="14"/>
        <v>#REF!</v>
      </c>
      <c r="F61" s="133" t="e">
        <f t="shared" si="14"/>
        <v>#REF!</v>
      </c>
      <c r="G61" s="133" t="e">
        <f t="shared" si="14"/>
        <v>#REF!</v>
      </c>
      <c r="H61" s="133" t="e">
        <f t="shared" si="14"/>
        <v>#REF!</v>
      </c>
      <c r="I61" s="133" t="e">
        <f t="shared" si="14"/>
        <v>#REF!</v>
      </c>
      <c r="J61" s="133" t="e">
        <f t="shared" si="14"/>
        <v>#REF!</v>
      </c>
      <c r="K61" s="133" t="e">
        <f t="shared" si="14"/>
        <v>#REF!</v>
      </c>
      <c r="L61" s="133" t="e">
        <f t="shared" si="14"/>
        <v>#REF!</v>
      </c>
      <c r="M61" s="133" t="e">
        <f t="shared" si="14"/>
        <v>#REF!</v>
      </c>
      <c r="N61" s="133" t="e">
        <f t="shared" si="14"/>
        <v>#REF!</v>
      </c>
      <c r="O61" s="7"/>
      <c r="P61" s="7"/>
      <c r="Q61" s="7"/>
      <c r="R61" s="7"/>
      <c r="S61" s="7"/>
      <c r="T61" s="7"/>
      <c r="U61" s="7"/>
      <c r="V61" s="7"/>
      <c r="W61" s="7"/>
      <c r="X61" s="7"/>
      <c r="Y61" s="7"/>
      <c r="Z61" s="7"/>
    </row>
    <row r="62" spans="1:26" ht="13.5" customHeight="1">
      <c r="A62" s="134" t="s">
        <v>227</v>
      </c>
      <c r="B62" s="135" t="s">
        <v>222</v>
      </c>
      <c r="C62" s="136" t="e">
        <f t="shared" ref="C62:N62" si="15">SUM($C$58:C60)/(SUM($C$61:C61)*1000)</f>
        <v>#REF!</v>
      </c>
      <c r="D62" s="136" t="e">
        <f t="shared" si="15"/>
        <v>#REF!</v>
      </c>
      <c r="E62" s="136" t="e">
        <f t="shared" si="15"/>
        <v>#REF!</v>
      </c>
      <c r="F62" s="136" t="e">
        <f t="shared" si="15"/>
        <v>#REF!</v>
      </c>
      <c r="G62" s="136" t="e">
        <f t="shared" si="15"/>
        <v>#REF!</v>
      </c>
      <c r="H62" s="136" t="e">
        <f t="shared" si="15"/>
        <v>#REF!</v>
      </c>
      <c r="I62" s="136" t="e">
        <f t="shared" si="15"/>
        <v>#REF!</v>
      </c>
      <c r="J62" s="136" t="e">
        <f t="shared" si="15"/>
        <v>#REF!</v>
      </c>
      <c r="K62" s="136" t="e">
        <f t="shared" si="15"/>
        <v>#REF!</v>
      </c>
      <c r="L62" s="136" t="e">
        <f t="shared" si="15"/>
        <v>#REF!</v>
      </c>
      <c r="M62" s="136" t="e">
        <f t="shared" si="15"/>
        <v>#REF!</v>
      </c>
      <c r="N62" s="136" t="e">
        <f t="shared" si="15"/>
        <v>#REF!</v>
      </c>
      <c r="O62" s="7"/>
      <c r="P62" s="7"/>
      <c r="Q62" s="7"/>
      <c r="R62" s="7"/>
      <c r="S62" s="7"/>
      <c r="T62" s="7"/>
      <c r="U62" s="7"/>
      <c r="V62" s="7"/>
      <c r="W62" s="7"/>
      <c r="X62" s="7"/>
      <c r="Y62" s="7"/>
      <c r="Z62" s="7"/>
    </row>
    <row r="63" spans="1:26" ht="13.5" customHeight="1">
      <c r="A63" s="33"/>
      <c r="B63" s="7"/>
      <c r="C63" s="137"/>
      <c r="D63" s="137"/>
      <c r="E63" s="137"/>
      <c r="F63" s="137"/>
      <c r="G63" s="137"/>
      <c r="H63" s="137"/>
      <c r="I63" s="137"/>
      <c r="J63" s="137"/>
      <c r="K63" s="137"/>
      <c r="L63" s="137"/>
      <c r="M63" s="137"/>
      <c r="N63" s="137"/>
      <c r="O63" s="7"/>
      <c r="P63" s="7"/>
      <c r="Q63" s="7"/>
      <c r="R63" s="7"/>
      <c r="S63" s="7"/>
      <c r="T63" s="7"/>
      <c r="U63" s="7"/>
      <c r="V63" s="7"/>
      <c r="W63" s="7"/>
      <c r="X63" s="7"/>
      <c r="Y63" s="7"/>
      <c r="Z63" s="7"/>
    </row>
    <row r="64" spans="1:26" ht="13.5" customHeight="1">
      <c r="A64" s="128" t="s">
        <v>230</v>
      </c>
      <c r="B64" s="110"/>
      <c r="C64" s="110"/>
      <c r="D64" s="110"/>
      <c r="E64" s="110"/>
      <c r="F64" s="110"/>
      <c r="G64" s="110"/>
      <c r="H64" s="110"/>
      <c r="I64" s="110"/>
      <c r="J64" s="110"/>
      <c r="K64" s="110"/>
      <c r="L64" s="110"/>
      <c r="M64" s="110"/>
      <c r="N64" s="110"/>
      <c r="O64" s="110"/>
      <c r="P64" s="110"/>
      <c r="Q64" s="110"/>
      <c r="R64" s="110"/>
      <c r="S64" s="110"/>
      <c r="T64" s="110"/>
      <c r="U64" s="110"/>
      <c r="V64" s="110"/>
      <c r="W64" s="110"/>
      <c r="X64" s="110"/>
      <c r="Y64" s="110"/>
      <c r="Z64" s="110"/>
    </row>
    <row r="65" spans="1:26" ht="13.5" customHeight="1">
      <c r="A65" s="128" t="s">
        <v>218</v>
      </c>
      <c r="B65" s="128"/>
      <c r="C65" s="105" t="s">
        <v>175</v>
      </c>
      <c r="D65" s="105" t="s">
        <v>176</v>
      </c>
      <c r="E65" s="105" t="s">
        <v>177</v>
      </c>
      <c r="F65" s="105" t="s">
        <v>178</v>
      </c>
      <c r="G65" s="105" t="s">
        <v>179</v>
      </c>
      <c r="H65" s="105" t="s">
        <v>180</v>
      </c>
      <c r="I65" s="105" t="s">
        <v>181</v>
      </c>
      <c r="J65" s="105" t="s">
        <v>182</v>
      </c>
      <c r="K65" s="105" t="s">
        <v>183</v>
      </c>
      <c r="L65" s="105" t="s">
        <v>184</v>
      </c>
      <c r="M65" s="105" t="s">
        <v>185</v>
      </c>
      <c r="N65" s="105" t="s">
        <v>186</v>
      </c>
      <c r="O65" s="98"/>
      <c r="P65" s="98"/>
      <c r="Q65" s="98"/>
      <c r="R65" s="98"/>
      <c r="S65" s="98"/>
      <c r="T65" s="98"/>
      <c r="U65" s="98"/>
      <c r="V65" s="98"/>
      <c r="W65" s="98"/>
      <c r="X65" s="98"/>
      <c r="Y65" s="98"/>
      <c r="Z65" s="98"/>
    </row>
    <row r="66" spans="1:26" ht="13.5" customHeight="1">
      <c r="A66" s="131" t="s">
        <v>209</v>
      </c>
      <c r="B66" s="131" t="s">
        <v>38</v>
      </c>
      <c r="C66" s="132" t="e">
        <f>SUMIFS('Variance Analysis'!C$9:C$24,'Variance Analysis'!$B$9:$B$24,'Variance Analysis'!$B$12,'Variance Analysis'!$A$9:$A$24,'Variance Analysis'!$A$21)</f>
        <v>#REF!</v>
      </c>
      <c r="D66" s="132" t="e">
        <f>SUMIFS('Variance Analysis'!D$9:D$24,'Variance Analysis'!$B$9:$B$24,'Variance Analysis'!$B$12,'Variance Analysis'!$A$9:$A$24,'Variance Analysis'!$A$21)</f>
        <v>#REF!</v>
      </c>
      <c r="E66" s="132" t="e">
        <f>SUMIFS('Variance Analysis'!E$9:E$24,'Variance Analysis'!$B$9:$B$24,'Variance Analysis'!$B$12,'Variance Analysis'!$A$9:$A$24,'Variance Analysis'!$A$21)</f>
        <v>#REF!</v>
      </c>
      <c r="F66" s="132" t="e">
        <f>SUMIFS('Variance Analysis'!F$9:F$24,'Variance Analysis'!$B$9:$B$24,'Variance Analysis'!$B$12,'Variance Analysis'!$A$9:$A$24,'Variance Analysis'!$A$21)</f>
        <v>#REF!</v>
      </c>
      <c r="G66" s="132" t="e">
        <f>SUMIFS('Variance Analysis'!G$9:G$24,'Variance Analysis'!$B$9:$B$24,'Variance Analysis'!$B$12,'Variance Analysis'!$A$9:$A$24,'Variance Analysis'!$A$21)</f>
        <v>#REF!</v>
      </c>
      <c r="H66" s="132" t="e">
        <f>SUMIFS('Variance Analysis'!H$9:H$24,'Variance Analysis'!$B$9:$B$24,'Variance Analysis'!$B$12,'Variance Analysis'!$A$9:$A$24,'Variance Analysis'!$A$21)</f>
        <v>#REF!</v>
      </c>
      <c r="I66" s="132" t="e">
        <f>SUMIFS('Variance Analysis'!I$9:I$24,'Variance Analysis'!$B$9:$B$24,'Variance Analysis'!$B$12,'Variance Analysis'!$A$9:$A$24,'Variance Analysis'!$A$21)</f>
        <v>#REF!</v>
      </c>
      <c r="J66" s="132" t="e">
        <f>SUMIFS('Variance Analysis'!J$9:J$24,'Variance Analysis'!$B$9:$B$24,'Variance Analysis'!$B$12,'Variance Analysis'!$A$9:$A$24,'Variance Analysis'!$A$21)</f>
        <v>#REF!</v>
      </c>
      <c r="K66" s="132" t="e">
        <f>SUMIFS('Variance Analysis'!K$9:K$24,'Variance Analysis'!$B$9:$B$24,'Variance Analysis'!$B$12,'Variance Analysis'!$A$9:$A$24,'Variance Analysis'!$A$21)</f>
        <v>#REF!</v>
      </c>
      <c r="L66" s="132" t="e">
        <f>SUMIFS('Variance Analysis'!L$9:L$24,'Variance Analysis'!$B$9:$B$24,'Variance Analysis'!$B$12,'Variance Analysis'!$A$9:$A$24,'Variance Analysis'!$A$21)</f>
        <v>#REF!</v>
      </c>
      <c r="M66" s="132" t="e">
        <f>SUMIFS('Variance Analysis'!M$9:M$24,'Variance Analysis'!$B$9:$B$24,'Variance Analysis'!$B$12,'Variance Analysis'!$A$9:$A$24,'Variance Analysis'!$A$21)</f>
        <v>#REF!</v>
      </c>
      <c r="N66" s="132" t="e">
        <f>SUMIFS('Variance Analysis'!N$9:N$24,'Variance Analysis'!$B$9:$B$24,'Variance Analysis'!$B$12,'Variance Analysis'!$A$9:$A$24,'Variance Analysis'!$A$21)</f>
        <v>#REF!</v>
      </c>
      <c r="O66" s="7"/>
      <c r="P66" s="7"/>
      <c r="Q66" s="7"/>
      <c r="R66" s="7"/>
      <c r="S66" s="7"/>
      <c r="T66" s="7"/>
      <c r="U66" s="7"/>
      <c r="V66" s="7"/>
      <c r="W66" s="7"/>
      <c r="X66" s="7"/>
      <c r="Y66" s="7"/>
      <c r="Z66" s="7"/>
    </row>
    <row r="67" spans="1:26" ht="13.5" customHeight="1">
      <c r="A67" s="131" t="s">
        <v>210</v>
      </c>
      <c r="B67" s="131" t="s">
        <v>38</v>
      </c>
      <c r="C67" s="132" t="e">
        <f>SUMIFS('Variance Analysis'!C$9:C$24,'Variance Analysis'!$B$9:$B$24,'Variance Analysis'!$B$10,'Variance Analysis'!$A$9:$A$24,'Variance Analysis'!$A$21)</f>
        <v>#REF!</v>
      </c>
      <c r="D67" s="132" t="e">
        <f>SUMIFS('Variance Analysis'!D$9:D$24,'Variance Analysis'!$B$9:$B$24,'Variance Analysis'!$B$10,'Variance Analysis'!$A$9:$A$24,'Variance Analysis'!$A$21)</f>
        <v>#REF!</v>
      </c>
      <c r="E67" s="132" t="e">
        <f>SUMIFS('Variance Analysis'!E$9:E$24,'Variance Analysis'!$B$9:$B$24,'Variance Analysis'!$B$10,'Variance Analysis'!$A$9:$A$24,'Variance Analysis'!$A$21)</f>
        <v>#REF!</v>
      </c>
      <c r="F67" s="132" t="e">
        <f>SUMIFS('Variance Analysis'!F$9:F$24,'Variance Analysis'!$B$9:$B$24,'Variance Analysis'!$B$10,'Variance Analysis'!$A$9:$A$24,'Variance Analysis'!$A$21)</f>
        <v>#REF!</v>
      </c>
      <c r="G67" s="132" t="e">
        <f>SUMIFS('Variance Analysis'!G$9:G$24,'Variance Analysis'!$B$9:$B$24,'Variance Analysis'!$B$10,'Variance Analysis'!$A$9:$A$24,'Variance Analysis'!$A$21)</f>
        <v>#REF!</v>
      </c>
      <c r="H67" s="132" t="e">
        <f>SUMIFS('Variance Analysis'!H$9:H$24,'Variance Analysis'!$B$9:$B$24,'Variance Analysis'!$B$10,'Variance Analysis'!$A$9:$A$24,'Variance Analysis'!$A$21)</f>
        <v>#REF!</v>
      </c>
      <c r="I67" s="132" t="e">
        <f>SUMIFS('Variance Analysis'!I$9:I$24,'Variance Analysis'!$B$9:$B$24,'Variance Analysis'!$B$10,'Variance Analysis'!$A$9:$A$24,'Variance Analysis'!$A$21)</f>
        <v>#REF!</v>
      </c>
      <c r="J67" s="132" t="e">
        <f>SUMIFS('Variance Analysis'!J$9:J$24,'Variance Analysis'!$B$9:$B$24,'Variance Analysis'!$B$10,'Variance Analysis'!$A$9:$A$24,'Variance Analysis'!$A$21)</f>
        <v>#REF!</v>
      </c>
      <c r="K67" s="132" t="e">
        <f>SUMIFS('Variance Analysis'!K$9:K$24,'Variance Analysis'!$B$9:$B$24,'Variance Analysis'!$B$10,'Variance Analysis'!$A$9:$A$24,'Variance Analysis'!$A$21)</f>
        <v>#REF!</v>
      </c>
      <c r="L67" s="132" t="e">
        <f>SUMIFS('Variance Analysis'!L$9:L$24,'Variance Analysis'!$B$9:$B$24,'Variance Analysis'!$B$10,'Variance Analysis'!$A$9:$A$24,'Variance Analysis'!$A$21)</f>
        <v>#REF!</v>
      </c>
      <c r="M67" s="132" t="e">
        <f>SUMIFS('Variance Analysis'!M$9:M$24,'Variance Analysis'!$B$9:$B$24,'Variance Analysis'!$B$10,'Variance Analysis'!$A$9:$A$24,'Variance Analysis'!$A$21)</f>
        <v>#REF!</v>
      </c>
      <c r="N67" s="132" t="e">
        <f>SUMIFS('Variance Analysis'!N$9:N$24,'Variance Analysis'!$B$9:$B$24,'Variance Analysis'!$B$10,'Variance Analysis'!$A$9:$A$24,'Variance Analysis'!$A$21)</f>
        <v>#REF!</v>
      </c>
      <c r="O67" s="7"/>
      <c r="P67" s="7"/>
      <c r="Q67" s="7"/>
      <c r="R67" s="7"/>
      <c r="S67" s="7"/>
      <c r="T67" s="7"/>
      <c r="U67" s="7"/>
      <c r="V67" s="7"/>
      <c r="W67" s="7"/>
      <c r="X67" s="7"/>
      <c r="Y67" s="7"/>
      <c r="Z67" s="7"/>
    </row>
    <row r="68" spans="1:26" ht="13.5" customHeight="1">
      <c r="A68" s="131" t="s">
        <v>211</v>
      </c>
      <c r="B68" s="131" t="s">
        <v>38</v>
      </c>
      <c r="C68" s="132" t="e">
        <f>SUMIFS('Variance Analysis'!C$9:C$24,'Variance Analysis'!$B$9:$B$24,'Variance Analysis'!$B$11,'Variance Analysis'!$A$9:$A$24,'Variance Analysis'!$A$21)</f>
        <v>#REF!</v>
      </c>
      <c r="D68" s="132" t="e">
        <f>SUMIFS('Variance Analysis'!D$9:D$24,'Variance Analysis'!$B$9:$B$24,'Variance Analysis'!$B$11,'Variance Analysis'!$A$9:$A$24,'Variance Analysis'!$A$21)</f>
        <v>#REF!</v>
      </c>
      <c r="E68" s="132" t="e">
        <f>SUMIFS('Variance Analysis'!E$9:E$24,'Variance Analysis'!$B$9:$B$24,'Variance Analysis'!$B$11,'Variance Analysis'!$A$9:$A$24,'Variance Analysis'!$A$21)</f>
        <v>#REF!</v>
      </c>
      <c r="F68" s="132" t="e">
        <f>SUMIFS('Variance Analysis'!F$9:F$24,'Variance Analysis'!$B$9:$B$24,'Variance Analysis'!$B$11,'Variance Analysis'!$A$9:$A$24,'Variance Analysis'!$A$21)</f>
        <v>#REF!</v>
      </c>
      <c r="G68" s="132" t="e">
        <f>SUMIFS('Variance Analysis'!G$9:G$24,'Variance Analysis'!$B$9:$B$24,'Variance Analysis'!$B$11,'Variance Analysis'!$A$9:$A$24,'Variance Analysis'!$A$21)</f>
        <v>#REF!</v>
      </c>
      <c r="H68" s="132" t="e">
        <f>SUMIFS('Variance Analysis'!H$9:H$24,'Variance Analysis'!$B$9:$B$24,'Variance Analysis'!$B$11,'Variance Analysis'!$A$9:$A$24,'Variance Analysis'!$A$21)</f>
        <v>#REF!</v>
      </c>
      <c r="I68" s="132" t="e">
        <f>SUMIFS('Variance Analysis'!I$9:I$24,'Variance Analysis'!$B$9:$B$24,'Variance Analysis'!$B$11,'Variance Analysis'!$A$9:$A$24,'Variance Analysis'!$A$21)</f>
        <v>#REF!</v>
      </c>
      <c r="J68" s="132" t="e">
        <f>SUMIFS('Variance Analysis'!J$9:J$24,'Variance Analysis'!$B$9:$B$24,'Variance Analysis'!$B$11,'Variance Analysis'!$A$9:$A$24,'Variance Analysis'!$A$21)</f>
        <v>#REF!</v>
      </c>
      <c r="K68" s="132" t="e">
        <f>SUMIFS('Variance Analysis'!K$9:K$24,'Variance Analysis'!$B$9:$B$24,'Variance Analysis'!$B$11,'Variance Analysis'!$A$9:$A$24,'Variance Analysis'!$A$21)</f>
        <v>#REF!</v>
      </c>
      <c r="L68" s="132" t="e">
        <f>SUMIFS('Variance Analysis'!L$9:L$24,'Variance Analysis'!$B$9:$B$24,'Variance Analysis'!$B$11,'Variance Analysis'!$A$9:$A$24,'Variance Analysis'!$A$21)</f>
        <v>#REF!</v>
      </c>
      <c r="M68" s="132" t="e">
        <f>SUMIFS('Variance Analysis'!M$9:M$24,'Variance Analysis'!$B$9:$B$24,'Variance Analysis'!$B$11,'Variance Analysis'!$A$9:$A$24,'Variance Analysis'!$A$21)</f>
        <v>#REF!</v>
      </c>
      <c r="N68" s="132" t="e">
        <f>SUMIFS('Variance Analysis'!N$9:N$24,'Variance Analysis'!$B$9:$B$24,'Variance Analysis'!$B$11,'Variance Analysis'!$A$9:$A$24,'Variance Analysis'!$A$21)</f>
        <v>#REF!</v>
      </c>
      <c r="O68" s="7"/>
      <c r="P68" s="7"/>
      <c r="Q68" s="7"/>
      <c r="R68" s="7"/>
      <c r="S68" s="7"/>
      <c r="T68" s="7"/>
      <c r="U68" s="7"/>
      <c r="V68" s="7"/>
      <c r="W68" s="7"/>
      <c r="X68" s="7"/>
      <c r="Y68" s="7"/>
      <c r="Z68" s="7"/>
    </row>
    <row r="69" spans="1:26" ht="13.5" customHeight="1">
      <c r="A69" s="131" t="s">
        <v>187</v>
      </c>
      <c r="B69" s="131" t="s">
        <v>220</v>
      </c>
      <c r="C69" s="133" t="e">
        <f t="shared" ref="C69:N69" si="16">#REF!</f>
        <v>#REF!</v>
      </c>
      <c r="D69" s="133" t="e">
        <f t="shared" si="16"/>
        <v>#REF!</v>
      </c>
      <c r="E69" s="133" t="e">
        <f t="shared" si="16"/>
        <v>#REF!</v>
      </c>
      <c r="F69" s="133" t="e">
        <f t="shared" si="16"/>
        <v>#REF!</v>
      </c>
      <c r="G69" s="133" t="e">
        <f t="shared" si="16"/>
        <v>#REF!</v>
      </c>
      <c r="H69" s="133" t="e">
        <f t="shared" si="16"/>
        <v>#REF!</v>
      </c>
      <c r="I69" s="133" t="e">
        <f t="shared" si="16"/>
        <v>#REF!</v>
      </c>
      <c r="J69" s="133" t="e">
        <f t="shared" si="16"/>
        <v>#REF!</v>
      </c>
      <c r="K69" s="133" t="e">
        <f t="shared" si="16"/>
        <v>#REF!</v>
      </c>
      <c r="L69" s="133" t="e">
        <f t="shared" si="16"/>
        <v>#REF!</v>
      </c>
      <c r="M69" s="133" t="e">
        <f t="shared" si="16"/>
        <v>#REF!</v>
      </c>
      <c r="N69" s="133" t="e">
        <f t="shared" si="16"/>
        <v>#REF!</v>
      </c>
      <c r="O69" s="7"/>
      <c r="P69" s="7"/>
      <c r="Q69" s="7"/>
      <c r="R69" s="7"/>
      <c r="S69" s="7"/>
      <c r="T69" s="7"/>
      <c r="U69" s="7"/>
      <c r="V69" s="7"/>
      <c r="W69" s="7"/>
      <c r="X69" s="7"/>
      <c r="Y69" s="7"/>
      <c r="Z69" s="7"/>
    </row>
    <row r="70" spans="1:26" ht="13.5" customHeight="1">
      <c r="A70" s="131" t="s">
        <v>192</v>
      </c>
      <c r="B70" s="131" t="s">
        <v>220</v>
      </c>
      <c r="C70" s="133" t="e">
        <f t="shared" ref="C70:N70" si="17">#REF!</f>
        <v>#REF!</v>
      </c>
      <c r="D70" s="133" t="e">
        <f t="shared" si="17"/>
        <v>#REF!</v>
      </c>
      <c r="E70" s="133" t="e">
        <f t="shared" si="17"/>
        <v>#REF!</v>
      </c>
      <c r="F70" s="133" t="e">
        <f t="shared" si="17"/>
        <v>#REF!</v>
      </c>
      <c r="G70" s="133" t="e">
        <f t="shared" si="17"/>
        <v>#REF!</v>
      </c>
      <c r="H70" s="133" t="e">
        <f t="shared" si="17"/>
        <v>#REF!</v>
      </c>
      <c r="I70" s="133" t="e">
        <f t="shared" si="17"/>
        <v>#REF!</v>
      </c>
      <c r="J70" s="133" t="e">
        <f t="shared" si="17"/>
        <v>#REF!</v>
      </c>
      <c r="K70" s="133" t="e">
        <f t="shared" si="17"/>
        <v>#REF!</v>
      </c>
      <c r="L70" s="133" t="e">
        <f t="shared" si="17"/>
        <v>#REF!</v>
      </c>
      <c r="M70" s="133" t="e">
        <f t="shared" si="17"/>
        <v>#REF!</v>
      </c>
      <c r="N70" s="133" t="e">
        <f t="shared" si="17"/>
        <v>#REF!</v>
      </c>
      <c r="O70" s="7"/>
      <c r="P70" s="7"/>
      <c r="Q70" s="7"/>
      <c r="R70" s="7"/>
      <c r="S70" s="7"/>
      <c r="T70" s="7"/>
      <c r="U70" s="7"/>
      <c r="V70" s="7"/>
      <c r="W70" s="7"/>
      <c r="X70" s="7"/>
      <c r="Y70" s="7"/>
      <c r="Z70" s="7"/>
    </row>
    <row r="71" spans="1:26" ht="13.5" customHeight="1">
      <c r="A71" s="131" t="s">
        <v>193</v>
      </c>
      <c r="B71" s="131" t="s">
        <v>220</v>
      </c>
      <c r="C71" s="133" t="e">
        <f t="shared" ref="C71:N71" si="18">#REF!</f>
        <v>#REF!</v>
      </c>
      <c r="D71" s="133" t="e">
        <f t="shared" si="18"/>
        <v>#REF!</v>
      </c>
      <c r="E71" s="133" t="e">
        <f t="shared" si="18"/>
        <v>#REF!</v>
      </c>
      <c r="F71" s="133" t="e">
        <f t="shared" si="18"/>
        <v>#REF!</v>
      </c>
      <c r="G71" s="133" t="e">
        <f t="shared" si="18"/>
        <v>#REF!</v>
      </c>
      <c r="H71" s="133" t="e">
        <f t="shared" si="18"/>
        <v>#REF!</v>
      </c>
      <c r="I71" s="133" t="e">
        <f t="shared" si="18"/>
        <v>#REF!</v>
      </c>
      <c r="J71" s="133" t="e">
        <f t="shared" si="18"/>
        <v>#REF!</v>
      </c>
      <c r="K71" s="133" t="e">
        <f t="shared" si="18"/>
        <v>#REF!</v>
      </c>
      <c r="L71" s="133" t="e">
        <f t="shared" si="18"/>
        <v>#REF!</v>
      </c>
      <c r="M71" s="133" t="e">
        <f t="shared" si="18"/>
        <v>#REF!</v>
      </c>
      <c r="N71" s="133" t="e">
        <f t="shared" si="18"/>
        <v>#REF!</v>
      </c>
      <c r="O71" s="7"/>
      <c r="P71" s="7"/>
      <c r="Q71" s="7"/>
      <c r="R71" s="7"/>
      <c r="S71" s="7"/>
      <c r="T71" s="7"/>
      <c r="U71" s="7"/>
      <c r="V71" s="7"/>
      <c r="W71" s="7"/>
      <c r="X71" s="7"/>
      <c r="Y71" s="7"/>
      <c r="Z71" s="7"/>
    </row>
    <row r="72" spans="1:26" ht="13.5" customHeight="1">
      <c r="A72" s="134" t="s">
        <v>227</v>
      </c>
      <c r="B72" s="135" t="s">
        <v>222</v>
      </c>
      <c r="C72" s="136" t="e">
        <f t="shared" ref="C72:N72" si="19">SUM($C$66:C68)/(SUM($C$69:C71)*1000)</f>
        <v>#REF!</v>
      </c>
      <c r="D72" s="136" t="e">
        <f t="shared" si="19"/>
        <v>#REF!</v>
      </c>
      <c r="E72" s="136" t="e">
        <f t="shared" si="19"/>
        <v>#REF!</v>
      </c>
      <c r="F72" s="136" t="e">
        <f t="shared" si="19"/>
        <v>#REF!</v>
      </c>
      <c r="G72" s="136" t="e">
        <f t="shared" si="19"/>
        <v>#REF!</v>
      </c>
      <c r="H72" s="136" t="e">
        <f t="shared" si="19"/>
        <v>#REF!</v>
      </c>
      <c r="I72" s="136" t="e">
        <f t="shared" si="19"/>
        <v>#REF!</v>
      </c>
      <c r="J72" s="136" t="e">
        <f t="shared" si="19"/>
        <v>#REF!</v>
      </c>
      <c r="K72" s="136" t="e">
        <f t="shared" si="19"/>
        <v>#REF!</v>
      </c>
      <c r="L72" s="136" t="e">
        <f t="shared" si="19"/>
        <v>#REF!</v>
      </c>
      <c r="M72" s="136" t="e">
        <f t="shared" si="19"/>
        <v>#REF!</v>
      </c>
      <c r="N72" s="136" t="e">
        <f t="shared" si="19"/>
        <v>#REF!</v>
      </c>
      <c r="O72" s="7"/>
      <c r="P72" s="7"/>
      <c r="Q72" s="7"/>
      <c r="R72" s="7"/>
      <c r="S72" s="7"/>
      <c r="T72" s="7"/>
      <c r="U72" s="7"/>
      <c r="V72" s="7"/>
      <c r="W72" s="7"/>
      <c r="X72" s="7"/>
      <c r="Y72" s="7"/>
      <c r="Z72" s="7"/>
    </row>
    <row r="73" spans="1:26" ht="13.5" customHeight="1">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39.75" customHeight="1">
      <c r="A74" s="138" t="s">
        <v>231</v>
      </c>
      <c r="B74" s="139"/>
      <c r="C74" s="140"/>
      <c r="D74" s="140"/>
      <c r="E74" s="140"/>
      <c r="F74" s="140"/>
      <c r="G74" s="140"/>
      <c r="H74" s="140"/>
      <c r="I74" s="140"/>
      <c r="J74" s="140"/>
      <c r="K74" s="140"/>
      <c r="L74" s="140"/>
      <c r="M74" s="140"/>
      <c r="N74" s="140"/>
      <c r="O74" s="141"/>
      <c r="P74" s="141"/>
      <c r="Q74" s="141"/>
      <c r="R74" s="141"/>
      <c r="S74" s="141"/>
      <c r="T74" s="141"/>
      <c r="U74" s="141"/>
      <c r="V74" s="141"/>
      <c r="W74" s="141"/>
      <c r="X74" s="141"/>
      <c r="Y74" s="141"/>
      <c r="Z74" s="141"/>
    </row>
    <row r="75" spans="1:26" ht="13.5" customHeight="1">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3.5" customHeight="1">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3.5" customHeight="1">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3.5" customHeight="1">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3.5" customHeight="1">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3.5" customHeight="1">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3.5" customHeight="1">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3.5" customHeight="1">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3.5" customHeight="1">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3.5" customHeight="1">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3.5" customHeight="1">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3.5" customHeight="1">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3.5" customHeight="1">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3.5" customHeight="1">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3.5" customHeight="1">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3.5" customHeight="1">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3.5" customHeight="1">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3.5" customHeight="1">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3.5" customHeight="1">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3.5" customHeight="1">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3.5" customHeight="1">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3.5" customHeight="1">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3.5" customHeight="1">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3.5" customHeight="1">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3.5" customHeight="1">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3.5" customHeight="1">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3.5" customHeight="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3.5" customHeight="1">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3.5" customHeight="1">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3.5" customHeight="1">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3.5" customHeight="1">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3.5" customHeight="1">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3.5" customHeight="1">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3.5" customHeight="1">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3.5" customHeight="1">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3.5" customHeight="1">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3.5" customHeight="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3.5" customHeight="1">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3.5" customHeight="1">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3.5" customHeight="1">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3.5" customHeight="1">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3.5" customHeight="1">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3.5" customHeigh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3.5" customHeight="1">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3.5" customHeight="1">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3.5" customHeight="1">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3.5" customHeight="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3.5" customHeight="1">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3.5" customHeight="1">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3.5" customHeight="1">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3.5" customHeight="1">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3.5" customHeight="1">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3.5"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3.5" customHeigh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3.5"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3.5" customHeigh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3.5" customHeigh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3.5" customHeigh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3.5"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3.5"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3.5"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3.5" customHeigh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3.5"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3.5" customHeigh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3.5" customHeigh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3.5" customHeigh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3.5" customHeigh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3.5" customHeigh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3.5"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3.5" customHeigh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3.5"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3.5" customHeight="1">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3.5" customHeigh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3.5" customHeigh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3.5" customHeigh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3.5"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3.5"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3.5" customHeigh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3.5" customHeigh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3.5"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3.5" customHeigh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3.5" customHeigh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3.5" customHeigh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3.5" customHeigh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3.5" customHeigh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3.5" customHeigh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3.5"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3.5" customHeigh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3.5"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3.5"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3.5"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3.5"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3.5"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3.5" customHeigh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3.5" customHeigh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3.5" customHeigh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3.5" customHeigh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3.5"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3.5"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3.5"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3.5"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3.5"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3.5" customHeigh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3.5"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3.5"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3.5"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3.5" customHeigh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3.5"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3.5"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3.5"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3.5" customHeigh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3.5" customHeigh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3.5" customHeigh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3.5" customHeigh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3.5" customHeigh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3.5" customHeigh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3.5"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3.5"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3.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3.5"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3.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3.5"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3.5"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3.5"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3.5"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3.5"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3.5"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3.5"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3.5"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3.5"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3.5"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3.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3.5"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3.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3.5"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3.5"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3.5"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3.5"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3.5"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3.5"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3.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3.5"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3.5"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3.5"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3.5"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3.5"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3.5"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3.5"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3.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3.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3.5"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3.5"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3.5"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3.5"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3.5"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3.5"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3.5"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3.5"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3.5"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3.5"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3.5"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3.5"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3.5"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3.5"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3.5"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3.5"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3.5"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3.5"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3.5"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3.5"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3.5"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3.5"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3.5"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3.5"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3.5"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3.5" customHeigh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3.5" customHeigh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3.5" customHeigh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3.5" customHeigh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3.5" customHeigh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3.5" customHeigh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3.5" customHeigh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3.5" customHeigh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3.5"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3.5" customHeigh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3.5" customHeigh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3.5" customHeigh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3.5" customHeigh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3.5"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3.5"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3.5"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3.5"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3.5"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3.5"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3.5"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3.5"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3.5"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3.5"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3.5"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3.5"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5.75" customHeight="1">
      <c r="A275" s="142"/>
      <c r="B275" s="142"/>
      <c r="C275" s="142"/>
      <c r="D275" s="142"/>
      <c r="E275" s="142"/>
      <c r="F275" s="142"/>
      <c r="G275" s="142"/>
      <c r="H275" s="142"/>
      <c r="I275" s="142"/>
      <c r="J275" s="142"/>
      <c r="K275" s="142"/>
      <c r="L275" s="142"/>
      <c r="M275" s="142"/>
      <c r="N275" s="142"/>
      <c r="O275" s="142"/>
      <c r="P275" s="142"/>
      <c r="Q275" s="142"/>
      <c r="R275" s="142"/>
      <c r="S275" s="142"/>
      <c r="T275" s="142"/>
      <c r="U275" s="142"/>
      <c r="V275" s="142"/>
      <c r="W275" s="142"/>
      <c r="X275" s="142"/>
      <c r="Y275" s="142"/>
      <c r="Z275" s="142"/>
    </row>
    <row r="276" spans="1:26" ht="15.75" customHeight="1">
      <c r="A276" s="142"/>
      <c r="B276" s="142"/>
      <c r="C276" s="142"/>
      <c r="D276" s="142"/>
      <c r="E276" s="142"/>
      <c r="F276" s="142"/>
      <c r="G276" s="142"/>
      <c r="H276" s="142"/>
      <c r="I276" s="142"/>
      <c r="J276" s="142"/>
      <c r="K276" s="142"/>
      <c r="L276" s="142"/>
      <c r="M276" s="142"/>
      <c r="N276" s="142"/>
      <c r="O276" s="142"/>
      <c r="P276" s="142"/>
      <c r="Q276" s="142"/>
      <c r="R276" s="142"/>
      <c r="S276" s="142"/>
      <c r="T276" s="142"/>
      <c r="U276" s="142"/>
      <c r="V276" s="142"/>
      <c r="W276" s="142"/>
      <c r="X276" s="142"/>
      <c r="Y276" s="142"/>
      <c r="Z276" s="142"/>
    </row>
    <row r="277" spans="1:26" ht="15.75" customHeight="1">
      <c r="A277" s="142"/>
      <c r="B277" s="142"/>
      <c r="C277" s="142"/>
      <c r="D277" s="142"/>
      <c r="E277" s="142"/>
      <c r="F277" s="142"/>
      <c r="G277" s="142"/>
      <c r="H277" s="142"/>
      <c r="I277" s="142"/>
      <c r="J277" s="142"/>
      <c r="K277" s="142"/>
      <c r="L277" s="142"/>
      <c r="M277" s="142"/>
      <c r="N277" s="142"/>
      <c r="O277" s="142"/>
      <c r="P277" s="142"/>
      <c r="Q277" s="142"/>
      <c r="R277" s="142"/>
      <c r="S277" s="142"/>
      <c r="T277" s="142"/>
      <c r="U277" s="142"/>
      <c r="V277" s="142"/>
      <c r="W277" s="142"/>
      <c r="X277" s="142"/>
      <c r="Y277" s="142"/>
      <c r="Z277" s="142"/>
    </row>
    <row r="278" spans="1:26" ht="15.75" customHeight="1">
      <c r="A278" s="142"/>
      <c r="B278" s="142"/>
      <c r="C278" s="142"/>
      <c r="D278" s="142"/>
      <c r="E278" s="142"/>
      <c r="F278" s="142"/>
      <c r="G278" s="142"/>
      <c r="H278" s="142"/>
      <c r="I278" s="142"/>
      <c r="J278" s="142"/>
      <c r="K278" s="142"/>
      <c r="L278" s="142"/>
      <c r="M278" s="142"/>
      <c r="N278" s="142"/>
      <c r="O278" s="142"/>
      <c r="P278" s="142"/>
      <c r="Q278" s="142"/>
      <c r="R278" s="142"/>
      <c r="S278" s="142"/>
      <c r="T278" s="142"/>
      <c r="U278" s="142"/>
      <c r="V278" s="142"/>
      <c r="W278" s="142"/>
      <c r="X278" s="142"/>
      <c r="Y278" s="142"/>
      <c r="Z278" s="142"/>
    </row>
    <row r="279" spans="1:26" ht="15.75" customHeight="1">
      <c r="A279" s="142"/>
      <c r="B279" s="142"/>
      <c r="C279" s="142"/>
      <c r="D279" s="142"/>
      <c r="E279" s="142"/>
      <c r="F279" s="142"/>
      <c r="G279" s="142"/>
      <c r="H279" s="142"/>
      <c r="I279" s="142"/>
      <c r="J279" s="142"/>
      <c r="K279" s="142"/>
      <c r="L279" s="142"/>
      <c r="M279" s="142"/>
      <c r="N279" s="142"/>
      <c r="O279" s="142"/>
      <c r="P279" s="142"/>
      <c r="Q279" s="142"/>
      <c r="R279" s="142"/>
      <c r="S279" s="142"/>
      <c r="T279" s="142"/>
      <c r="U279" s="142"/>
      <c r="V279" s="142"/>
      <c r="W279" s="142"/>
      <c r="X279" s="142"/>
      <c r="Y279" s="142"/>
      <c r="Z279" s="142"/>
    </row>
    <row r="280" spans="1:26" ht="15.75" customHeight="1">
      <c r="A280" s="142"/>
      <c r="B280" s="142"/>
      <c r="C280" s="142"/>
      <c r="D280" s="142"/>
      <c r="E280" s="142"/>
      <c r="F280" s="142"/>
      <c r="G280" s="142"/>
      <c r="H280" s="142"/>
      <c r="I280" s="142"/>
      <c r="J280" s="142"/>
      <c r="K280" s="142"/>
      <c r="L280" s="142"/>
      <c r="M280" s="142"/>
      <c r="N280" s="142"/>
      <c r="O280" s="142"/>
      <c r="P280" s="142"/>
      <c r="Q280" s="142"/>
      <c r="R280" s="142"/>
      <c r="S280" s="142"/>
      <c r="T280" s="142"/>
      <c r="U280" s="142"/>
      <c r="V280" s="142"/>
      <c r="W280" s="142"/>
      <c r="X280" s="142"/>
      <c r="Y280" s="142"/>
      <c r="Z280" s="142"/>
    </row>
    <row r="281" spans="1:26" ht="15.75" customHeight="1">
      <c r="A281" s="142"/>
      <c r="B281" s="142"/>
      <c r="C281" s="142"/>
      <c r="D281" s="142"/>
      <c r="E281" s="142"/>
      <c r="F281" s="142"/>
      <c r="G281" s="142"/>
      <c r="H281" s="142"/>
      <c r="I281" s="142"/>
      <c r="J281" s="142"/>
      <c r="K281" s="142"/>
      <c r="L281" s="142"/>
      <c r="M281" s="142"/>
      <c r="N281" s="142"/>
      <c r="O281" s="142"/>
      <c r="P281" s="142"/>
      <c r="Q281" s="142"/>
      <c r="R281" s="142"/>
      <c r="S281" s="142"/>
      <c r="T281" s="142"/>
      <c r="U281" s="142"/>
      <c r="V281" s="142"/>
      <c r="W281" s="142"/>
      <c r="X281" s="142"/>
      <c r="Y281" s="142"/>
      <c r="Z281" s="142"/>
    </row>
    <row r="282" spans="1:26" ht="15.75" customHeight="1">
      <c r="A282" s="142"/>
      <c r="B282" s="142"/>
      <c r="C282" s="142"/>
      <c r="D282" s="142"/>
      <c r="E282" s="142"/>
      <c r="F282" s="142"/>
      <c r="G282" s="142"/>
      <c r="H282" s="142"/>
      <c r="I282" s="142"/>
      <c r="J282" s="142"/>
      <c r="K282" s="142"/>
      <c r="L282" s="142"/>
      <c r="M282" s="142"/>
      <c r="N282" s="142"/>
      <c r="O282" s="142"/>
      <c r="P282" s="142"/>
      <c r="Q282" s="142"/>
      <c r="R282" s="142"/>
      <c r="S282" s="142"/>
      <c r="T282" s="142"/>
      <c r="U282" s="142"/>
      <c r="V282" s="142"/>
      <c r="W282" s="142"/>
      <c r="X282" s="142"/>
      <c r="Y282" s="142"/>
      <c r="Z282" s="142"/>
    </row>
    <row r="283" spans="1:26" ht="15.75" customHeight="1">
      <c r="A283" s="142"/>
      <c r="B283" s="142"/>
      <c r="C283" s="142"/>
      <c r="D283" s="142"/>
      <c r="E283" s="142"/>
      <c r="F283" s="142"/>
      <c r="G283" s="142"/>
      <c r="H283" s="142"/>
      <c r="I283" s="142"/>
      <c r="J283" s="142"/>
      <c r="K283" s="142"/>
      <c r="L283" s="142"/>
      <c r="M283" s="142"/>
      <c r="N283" s="142"/>
      <c r="O283" s="142"/>
      <c r="P283" s="142"/>
      <c r="Q283" s="142"/>
      <c r="R283" s="142"/>
      <c r="S283" s="142"/>
      <c r="T283" s="142"/>
      <c r="U283" s="142"/>
      <c r="V283" s="142"/>
      <c r="W283" s="142"/>
      <c r="X283" s="142"/>
      <c r="Y283" s="142"/>
      <c r="Z283" s="142"/>
    </row>
    <row r="284" spans="1:26" ht="15.75" customHeight="1">
      <c r="A284" s="142"/>
      <c r="B284" s="142"/>
      <c r="C284" s="142"/>
      <c r="D284" s="142"/>
      <c r="E284" s="142"/>
      <c r="F284" s="142"/>
      <c r="G284" s="142"/>
      <c r="H284" s="142"/>
      <c r="I284" s="142"/>
      <c r="J284" s="142"/>
      <c r="K284" s="142"/>
      <c r="L284" s="142"/>
      <c r="M284" s="142"/>
      <c r="N284" s="142"/>
      <c r="O284" s="142"/>
      <c r="P284" s="142"/>
      <c r="Q284" s="142"/>
      <c r="R284" s="142"/>
      <c r="S284" s="142"/>
      <c r="T284" s="142"/>
      <c r="U284" s="142"/>
      <c r="V284" s="142"/>
      <c r="W284" s="142"/>
      <c r="X284" s="142"/>
      <c r="Y284" s="142"/>
      <c r="Z284" s="142"/>
    </row>
    <row r="285" spans="1:26" ht="15.75" customHeight="1">
      <c r="A285" s="142"/>
      <c r="B285" s="142"/>
      <c r="C285" s="142"/>
      <c r="D285" s="142"/>
      <c r="E285" s="142"/>
      <c r="F285" s="142"/>
      <c r="G285" s="142"/>
      <c r="H285" s="142"/>
      <c r="I285" s="142"/>
      <c r="J285" s="142"/>
      <c r="K285" s="142"/>
      <c r="L285" s="142"/>
      <c r="M285" s="142"/>
      <c r="N285" s="142"/>
      <c r="O285" s="142"/>
      <c r="P285" s="142"/>
      <c r="Q285" s="142"/>
      <c r="R285" s="142"/>
      <c r="S285" s="142"/>
      <c r="T285" s="142"/>
      <c r="U285" s="142"/>
      <c r="V285" s="142"/>
      <c r="W285" s="142"/>
      <c r="X285" s="142"/>
      <c r="Y285" s="142"/>
      <c r="Z285" s="142"/>
    </row>
    <row r="286" spans="1:26" ht="15.75" customHeight="1">
      <c r="A286" s="142"/>
      <c r="B286" s="142"/>
      <c r="C286" s="142"/>
      <c r="D286" s="142"/>
      <c r="E286" s="142"/>
      <c r="F286" s="142"/>
      <c r="G286" s="142"/>
      <c r="H286" s="142"/>
      <c r="I286" s="142"/>
      <c r="J286" s="142"/>
      <c r="K286" s="142"/>
      <c r="L286" s="142"/>
      <c r="M286" s="142"/>
      <c r="N286" s="142"/>
      <c r="O286" s="142"/>
      <c r="P286" s="142"/>
      <c r="Q286" s="142"/>
      <c r="R286" s="142"/>
      <c r="S286" s="142"/>
      <c r="T286" s="142"/>
      <c r="U286" s="142"/>
      <c r="V286" s="142"/>
      <c r="W286" s="142"/>
      <c r="X286" s="142"/>
      <c r="Y286" s="142"/>
      <c r="Z286" s="142"/>
    </row>
    <row r="287" spans="1:26" ht="15.75" customHeight="1">
      <c r="A287" s="142"/>
      <c r="B287" s="142"/>
      <c r="C287" s="142"/>
      <c r="D287" s="142"/>
      <c r="E287" s="142"/>
      <c r="F287" s="142"/>
      <c r="G287" s="142"/>
      <c r="H287" s="142"/>
      <c r="I287" s="142"/>
      <c r="J287" s="142"/>
      <c r="K287" s="142"/>
      <c r="L287" s="142"/>
      <c r="M287" s="142"/>
      <c r="N287" s="142"/>
      <c r="O287" s="142"/>
      <c r="P287" s="142"/>
      <c r="Q287" s="142"/>
      <c r="R287" s="142"/>
      <c r="S287" s="142"/>
      <c r="T287" s="142"/>
      <c r="U287" s="142"/>
      <c r="V287" s="142"/>
      <c r="W287" s="142"/>
      <c r="X287" s="142"/>
      <c r="Y287" s="142"/>
      <c r="Z287" s="142"/>
    </row>
    <row r="288" spans="1:26" ht="15.75" customHeight="1">
      <c r="A288" s="142"/>
      <c r="B288" s="142"/>
      <c r="C288" s="142"/>
      <c r="D288" s="142"/>
      <c r="E288" s="142"/>
      <c r="F288" s="142"/>
      <c r="G288" s="142"/>
      <c r="H288" s="142"/>
      <c r="I288" s="142"/>
      <c r="J288" s="142"/>
      <c r="K288" s="142"/>
      <c r="L288" s="142"/>
      <c r="M288" s="142"/>
      <c r="N288" s="142"/>
      <c r="O288" s="142"/>
      <c r="P288" s="142"/>
      <c r="Q288" s="142"/>
      <c r="R288" s="142"/>
      <c r="S288" s="142"/>
      <c r="T288" s="142"/>
      <c r="U288" s="142"/>
      <c r="V288" s="142"/>
      <c r="W288" s="142"/>
      <c r="X288" s="142"/>
      <c r="Y288" s="142"/>
      <c r="Z288" s="142"/>
    </row>
    <row r="289" spans="1:26" ht="15.75" customHeight="1">
      <c r="A289" s="142"/>
      <c r="B289" s="142"/>
      <c r="C289" s="142"/>
      <c r="D289" s="142"/>
      <c r="E289" s="142"/>
      <c r="F289" s="142"/>
      <c r="G289" s="142"/>
      <c r="H289" s="142"/>
      <c r="I289" s="142"/>
      <c r="J289" s="142"/>
      <c r="K289" s="142"/>
      <c r="L289" s="142"/>
      <c r="M289" s="142"/>
      <c r="N289" s="142"/>
      <c r="O289" s="142"/>
      <c r="P289" s="142"/>
      <c r="Q289" s="142"/>
      <c r="R289" s="142"/>
      <c r="S289" s="142"/>
      <c r="T289" s="142"/>
      <c r="U289" s="142"/>
      <c r="V289" s="142"/>
      <c r="W289" s="142"/>
      <c r="X289" s="142"/>
      <c r="Y289" s="142"/>
      <c r="Z289" s="142"/>
    </row>
    <row r="290" spans="1:26" ht="15.75" customHeight="1">
      <c r="A290" s="142"/>
      <c r="B290" s="142"/>
      <c r="C290" s="142"/>
      <c r="D290" s="142"/>
      <c r="E290" s="142"/>
      <c r="F290" s="142"/>
      <c r="G290" s="142"/>
      <c r="H290" s="142"/>
      <c r="I290" s="142"/>
      <c r="J290" s="142"/>
      <c r="K290" s="142"/>
      <c r="L290" s="142"/>
      <c r="M290" s="142"/>
      <c r="N290" s="142"/>
      <c r="O290" s="142"/>
      <c r="P290" s="142"/>
      <c r="Q290" s="142"/>
      <c r="R290" s="142"/>
      <c r="S290" s="142"/>
      <c r="T290" s="142"/>
      <c r="U290" s="142"/>
      <c r="V290" s="142"/>
      <c r="W290" s="142"/>
      <c r="X290" s="142"/>
      <c r="Y290" s="142"/>
      <c r="Z290" s="142"/>
    </row>
    <row r="291" spans="1:26" ht="15.75" customHeight="1">
      <c r="A291" s="142"/>
      <c r="B291" s="142"/>
      <c r="C291" s="142"/>
      <c r="D291" s="142"/>
      <c r="E291" s="142"/>
      <c r="F291" s="142"/>
      <c r="G291" s="142"/>
      <c r="H291" s="142"/>
      <c r="I291" s="142"/>
      <c r="J291" s="142"/>
      <c r="K291" s="142"/>
      <c r="L291" s="142"/>
      <c r="M291" s="142"/>
      <c r="N291" s="142"/>
      <c r="O291" s="142"/>
      <c r="P291" s="142"/>
      <c r="Q291" s="142"/>
      <c r="R291" s="142"/>
      <c r="S291" s="142"/>
      <c r="T291" s="142"/>
      <c r="U291" s="142"/>
      <c r="V291" s="142"/>
      <c r="W291" s="142"/>
      <c r="X291" s="142"/>
      <c r="Y291" s="142"/>
      <c r="Z291" s="142"/>
    </row>
    <row r="292" spans="1:26" ht="15.75" customHeight="1">
      <c r="A292" s="142"/>
      <c r="B292" s="142"/>
      <c r="C292" s="142"/>
      <c r="D292" s="142"/>
      <c r="E292" s="142"/>
      <c r="F292" s="142"/>
      <c r="G292" s="142"/>
      <c r="H292" s="142"/>
      <c r="I292" s="142"/>
      <c r="J292" s="142"/>
      <c r="K292" s="142"/>
      <c r="L292" s="142"/>
      <c r="M292" s="142"/>
      <c r="N292" s="142"/>
      <c r="O292" s="142"/>
      <c r="P292" s="142"/>
      <c r="Q292" s="142"/>
      <c r="R292" s="142"/>
      <c r="S292" s="142"/>
      <c r="T292" s="142"/>
      <c r="U292" s="142"/>
      <c r="V292" s="142"/>
      <c r="W292" s="142"/>
      <c r="X292" s="142"/>
      <c r="Y292" s="142"/>
      <c r="Z292" s="142"/>
    </row>
    <row r="293" spans="1:26" ht="15.75" customHeight="1">
      <c r="A293" s="142"/>
      <c r="B293" s="142"/>
      <c r="C293" s="142"/>
      <c r="D293" s="142"/>
      <c r="E293" s="142"/>
      <c r="F293" s="142"/>
      <c r="G293" s="142"/>
      <c r="H293" s="142"/>
      <c r="I293" s="142"/>
      <c r="J293" s="142"/>
      <c r="K293" s="142"/>
      <c r="L293" s="142"/>
      <c r="M293" s="142"/>
      <c r="N293" s="142"/>
      <c r="O293" s="142"/>
      <c r="P293" s="142"/>
      <c r="Q293" s="142"/>
      <c r="R293" s="142"/>
      <c r="S293" s="142"/>
      <c r="T293" s="142"/>
      <c r="U293" s="142"/>
      <c r="V293" s="142"/>
      <c r="W293" s="142"/>
      <c r="X293" s="142"/>
      <c r="Y293" s="142"/>
      <c r="Z293" s="142"/>
    </row>
    <row r="294" spans="1:26" ht="15.75" customHeight="1">
      <c r="A294" s="142"/>
      <c r="B294" s="142"/>
      <c r="C294" s="142"/>
      <c r="D294" s="142"/>
      <c r="E294" s="142"/>
      <c r="F294" s="142"/>
      <c r="G294" s="142"/>
      <c r="H294" s="142"/>
      <c r="I294" s="142"/>
      <c r="J294" s="142"/>
      <c r="K294" s="142"/>
      <c r="L294" s="142"/>
      <c r="M294" s="142"/>
      <c r="N294" s="142"/>
      <c r="O294" s="142"/>
      <c r="P294" s="142"/>
      <c r="Q294" s="142"/>
      <c r="R294" s="142"/>
      <c r="S294" s="142"/>
      <c r="T294" s="142"/>
      <c r="U294" s="142"/>
      <c r="V294" s="142"/>
      <c r="W294" s="142"/>
      <c r="X294" s="142"/>
      <c r="Y294" s="142"/>
      <c r="Z294" s="142"/>
    </row>
    <row r="295" spans="1:26" ht="15.75" customHeight="1">
      <c r="A295" s="142"/>
      <c r="B295" s="142"/>
      <c r="C295" s="142"/>
      <c r="D295" s="142"/>
      <c r="E295" s="142"/>
      <c r="F295" s="142"/>
      <c r="G295" s="142"/>
      <c r="H295" s="142"/>
      <c r="I295" s="142"/>
      <c r="J295" s="142"/>
      <c r="K295" s="142"/>
      <c r="L295" s="142"/>
      <c r="M295" s="142"/>
      <c r="N295" s="142"/>
      <c r="O295" s="142"/>
      <c r="P295" s="142"/>
      <c r="Q295" s="142"/>
      <c r="R295" s="142"/>
      <c r="S295" s="142"/>
      <c r="T295" s="142"/>
      <c r="U295" s="142"/>
      <c r="V295" s="142"/>
      <c r="W295" s="142"/>
      <c r="X295" s="142"/>
      <c r="Y295" s="142"/>
      <c r="Z295" s="142"/>
    </row>
    <row r="296" spans="1:26" ht="15.75" customHeight="1">
      <c r="A296" s="142"/>
      <c r="B296" s="142"/>
      <c r="C296" s="142"/>
      <c r="D296" s="142"/>
      <c r="E296" s="142"/>
      <c r="F296" s="142"/>
      <c r="G296" s="142"/>
      <c r="H296" s="142"/>
      <c r="I296" s="142"/>
      <c r="J296" s="142"/>
      <c r="K296" s="142"/>
      <c r="L296" s="142"/>
      <c r="M296" s="142"/>
      <c r="N296" s="142"/>
      <c r="O296" s="142"/>
      <c r="P296" s="142"/>
      <c r="Q296" s="142"/>
      <c r="R296" s="142"/>
      <c r="S296" s="142"/>
      <c r="T296" s="142"/>
      <c r="U296" s="142"/>
      <c r="V296" s="142"/>
      <c r="W296" s="142"/>
      <c r="X296" s="142"/>
      <c r="Y296" s="142"/>
      <c r="Z296" s="142"/>
    </row>
    <row r="297" spans="1:26" ht="15.75" customHeight="1">
      <c r="A297" s="142"/>
      <c r="B297" s="142"/>
      <c r="C297" s="142"/>
      <c r="D297" s="142"/>
      <c r="E297" s="142"/>
      <c r="F297" s="142"/>
      <c r="G297" s="142"/>
      <c r="H297" s="142"/>
      <c r="I297" s="142"/>
      <c r="J297" s="142"/>
      <c r="K297" s="142"/>
      <c r="L297" s="142"/>
      <c r="M297" s="142"/>
      <c r="N297" s="142"/>
      <c r="O297" s="142"/>
      <c r="P297" s="142"/>
      <c r="Q297" s="142"/>
      <c r="R297" s="142"/>
      <c r="S297" s="142"/>
      <c r="T297" s="142"/>
      <c r="U297" s="142"/>
      <c r="V297" s="142"/>
      <c r="W297" s="142"/>
      <c r="X297" s="142"/>
      <c r="Y297" s="142"/>
      <c r="Z297" s="142"/>
    </row>
    <row r="298" spans="1:26" ht="15.75" customHeight="1">
      <c r="A298" s="142"/>
      <c r="B298" s="142"/>
      <c r="C298" s="142"/>
      <c r="D298" s="142"/>
      <c r="E298" s="142"/>
      <c r="F298" s="142"/>
      <c r="G298" s="142"/>
      <c r="H298" s="142"/>
      <c r="I298" s="142"/>
      <c r="J298" s="142"/>
      <c r="K298" s="142"/>
      <c r="L298" s="142"/>
      <c r="M298" s="142"/>
      <c r="N298" s="142"/>
      <c r="O298" s="142"/>
      <c r="P298" s="142"/>
      <c r="Q298" s="142"/>
      <c r="R298" s="142"/>
      <c r="S298" s="142"/>
      <c r="T298" s="142"/>
      <c r="U298" s="142"/>
      <c r="V298" s="142"/>
      <c r="W298" s="142"/>
      <c r="X298" s="142"/>
      <c r="Y298" s="142"/>
      <c r="Z298" s="142"/>
    </row>
    <row r="299" spans="1:26" ht="15.75" customHeight="1">
      <c r="A299" s="142"/>
      <c r="B299" s="142"/>
      <c r="C299" s="142"/>
      <c r="D299" s="142"/>
      <c r="E299" s="142"/>
      <c r="F299" s="142"/>
      <c r="G299" s="142"/>
      <c r="H299" s="142"/>
      <c r="I299" s="142"/>
      <c r="J299" s="142"/>
      <c r="K299" s="142"/>
      <c r="L299" s="142"/>
      <c r="M299" s="142"/>
      <c r="N299" s="142"/>
      <c r="O299" s="142"/>
      <c r="P299" s="142"/>
      <c r="Q299" s="142"/>
      <c r="R299" s="142"/>
      <c r="S299" s="142"/>
      <c r="T299" s="142"/>
      <c r="U299" s="142"/>
      <c r="V299" s="142"/>
      <c r="W299" s="142"/>
      <c r="X299" s="142"/>
      <c r="Y299" s="142"/>
      <c r="Z299" s="142"/>
    </row>
    <row r="300" spans="1:26" ht="15.75" customHeight="1">
      <c r="A300" s="142"/>
      <c r="B300" s="142"/>
      <c r="C300" s="142"/>
      <c r="D300" s="142"/>
      <c r="E300" s="142"/>
      <c r="F300" s="142"/>
      <c r="G300" s="142"/>
      <c r="H300" s="142"/>
      <c r="I300" s="142"/>
      <c r="J300" s="142"/>
      <c r="K300" s="142"/>
      <c r="L300" s="142"/>
      <c r="M300" s="142"/>
      <c r="N300" s="142"/>
      <c r="O300" s="142"/>
      <c r="P300" s="142"/>
      <c r="Q300" s="142"/>
      <c r="R300" s="142"/>
      <c r="S300" s="142"/>
      <c r="T300" s="142"/>
      <c r="U300" s="142"/>
      <c r="V300" s="142"/>
      <c r="W300" s="142"/>
      <c r="X300" s="142"/>
      <c r="Y300" s="142"/>
      <c r="Z300" s="142"/>
    </row>
    <row r="301" spans="1:26" ht="15.75" customHeight="1">
      <c r="A301" s="142"/>
      <c r="B301" s="142"/>
      <c r="C301" s="142"/>
      <c r="D301" s="142"/>
      <c r="E301" s="142"/>
      <c r="F301" s="142"/>
      <c r="G301" s="142"/>
      <c r="H301" s="142"/>
      <c r="I301" s="142"/>
      <c r="J301" s="142"/>
      <c r="K301" s="142"/>
      <c r="L301" s="142"/>
      <c r="M301" s="142"/>
      <c r="N301" s="142"/>
      <c r="O301" s="142"/>
      <c r="P301" s="142"/>
      <c r="Q301" s="142"/>
      <c r="R301" s="142"/>
      <c r="S301" s="142"/>
      <c r="T301" s="142"/>
      <c r="U301" s="142"/>
      <c r="V301" s="142"/>
      <c r="W301" s="142"/>
      <c r="X301" s="142"/>
      <c r="Y301" s="142"/>
      <c r="Z301" s="142"/>
    </row>
    <row r="302" spans="1:26" ht="15.75" customHeight="1">
      <c r="A302" s="142"/>
      <c r="B302" s="142"/>
      <c r="C302" s="142"/>
      <c r="D302" s="142"/>
      <c r="E302" s="142"/>
      <c r="F302" s="142"/>
      <c r="G302" s="142"/>
      <c r="H302" s="142"/>
      <c r="I302" s="142"/>
      <c r="J302" s="142"/>
      <c r="K302" s="142"/>
      <c r="L302" s="142"/>
      <c r="M302" s="142"/>
      <c r="N302" s="142"/>
      <c r="O302" s="142"/>
      <c r="P302" s="142"/>
      <c r="Q302" s="142"/>
      <c r="R302" s="142"/>
      <c r="S302" s="142"/>
      <c r="T302" s="142"/>
      <c r="U302" s="142"/>
      <c r="V302" s="142"/>
      <c r="W302" s="142"/>
      <c r="X302" s="142"/>
      <c r="Y302" s="142"/>
      <c r="Z302" s="142"/>
    </row>
    <row r="303" spans="1:26" ht="15.75" customHeight="1">
      <c r="A303" s="142"/>
      <c r="B303" s="142"/>
      <c r="C303" s="142"/>
      <c r="D303" s="142"/>
      <c r="E303" s="142"/>
      <c r="F303" s="142"/>
      <c r="G303" s="142"/>
      <c r="H303" s="142"/>
      <c r="I303" s="142"/>
      <c r="J303" s="142"/>
      <c r="K303" s="142"/>
      <c r="L303" s="142"/>
      <c r="M303" s="142"/>
      <c r="N303" s="142"/>
      <c r="O303" s="142"/>
      <c r="P303" s="142"/>
      <c r="Q303" s="142"/>
      <c r="R303" s="142"/>
      <c r="S303" s="142"/>
      <c r="T303" s="142"/>
      <c r="U303" s="142"/>
      <c r="V303" s="142"/>
      <c r="W303" s="142"/>
      <c r="X303" s="142"/>
      <c r="Y303" s="142"/>
      <c r="Z303" s="142"/>
    </row>
    <row r="304" spans="1:26" ht="15.75" customHeight="1">
      <c r="A304" s="142"/>
      <c r="B304" s="142"/>
      <c r="C304" s="142"/>
      <c r="D304" s="142"/>
      <c r="E304" s="142"/>
      <c r="F304" s="142"/>
      <c r="G304" s="142"/>
      <c r="H304" s="142"/>
      <c r="I304" s="142"/>
      <c r="J304" s="142"/>
      <c r="K304" s="142"/>
      <c r="L304" s="142"/>
      <c r="M304" s="142"/>
      <c r="N304" s="142"/>
      <c r="O304" s="142"/>
      <c r="P304" s="142"/>
      <c r="Q304" s="142"/>
      <c r="R304" s="142"/>
      <c r="S304" s="142"/>
      <c r="T304" s="142"/>
      <c r="U304" s="142"/>
      <c r="V304" s="142"/>
      <c r="W304" s="142"/>
      <c r="X304" s="142"/>
      <c r="Y304" s="142"/>
      <c r="Z304" s="142"/>
    </row>
    <row r="305" spans="1:26" ht="15.75" customHeight="1">
      <c r="A305" s="142"/>
      <c r="B305" s="142"/>
      <c r="C305" s="142"/>
      <c r="D305" s="142"/>
      <c r="E305" s="142"/>
      <c r="F305" s="142"/>
      <c r="G305" s="142"/>
      <c r="H305" s="142"/>
      <c r="I305" s="142"/>
      <c r="J305" s="142"/>
      <c r="K305" s="142"/>
      <c r="L305" s="142"/>
      <c r="M305" s="142"/>
      <c r="N305" s="142"/>
      <c r="O305" s="142"/>
      <c r="P305" s="142"/>
      <c r="Q305" s="142"/>
      <c r="R305" s="142"/>
      <c r="S305" s="142"/>
      <c r="T305" s="142"/>
      <c r="U305" s="142"/>
      <c r="V305" s="142"/>
      <c r="W305" s="142"/>
      <c r="X305" s="142"/>
      <c r="Y305" s="142"/>
      <c r="Z305" s="142"/>
    </row>
    <row r="306" spans="1:26" ht="15.75" customHeight="1">
      <c r="A306" s="142"/>
      <c r="B306" s="142"/>
      <c r="C306" s="142"/>
      <c r="D306" s="142"/>
      <c r="E306" s="142"/>
      <c r="F306" s="142"/>
      <c r="G306" s="142"/>
      <c r="H306" s="142"/>
      <c r="I306" s="142"/>
      <c r="J306" s="142"/>
      <c r="K306" s="142"/>
      <c r="L306" s="142"/>
      <c r="M306" s="142"/>
      <c r="N306" s="142"/>
      <c r="O306" s="142"/>
      <c r="P306" s="142"/>
      <c r="Q306" s="142"/>
      <c r="R306" s="142"/>
      <c r="S306" s="142"/>
      <c r="T306" s="142"/>
      <c r="U306" s="142"/>
      <c r="V306" s="142"/>
      <c r="W306" s="142"/>
      <c r="X306" s="142"/>
      <c r="Y306" s="142"/>
      <c r="Z306" s="142"/>
    </row>
    <row r="307" spans="1:26" ht="15.75" customHeight="1">
      <c r="A307" s="142"/>
      <c r="B307" s="142"/>
      <c r="C307" s="142"/>
      <c r="D307" s="142"/>
      <c r="E307" s="142"/>
      <c r="F307" s="142"/>
      <c r="G307" s="142"/>
      <c r="H307" s="142"/>
      <c r="I307" s="142"/>
      <c r="J307" s="142"/>
      <c r="K307" s="142"/>
      <c r="L307" s="142"/>
      <c r="M307" s="142"/>
      <c r="N307" s="142"/>
      <c r="O307" s="142"/>
      <c r="P307" s="142"/>
      <c r="Q307" s="142"/>
      <c r="R307" s="142"/>
      <c r="S307" s="142"/>
      <c r="T307" s="142"/>
      <c r="U307" s="142"/>
      <c r="V307" s="142"/>
      <c r="W307" s="142"/>
      <c r="X307" s="142"/>
      <c r="Y307" s="142"/>
      <c r="Z307" s="142"/>
    </row>
    <row r="308" spans="1:26" ht="15.75" customHeight="1">
      <c r="A308" s="142"/>
      <c r="B308" s="142"/>
      <c r="C308" s="142"/>
      <c r="D308" s="142"/>
      <c r="E308" s="142"/>
      <c r="F308" s="142"/>
      <c r="G308" s="142"/>
      <c r="H308" s="142"/>
      <c r="I308" s="142"/>
      <c r="J308" s="142"/>
      <c r="K308" s="142"/>
      <c r="L308" s="142"/>
      <c r="M308" s="142"/>
      <c r="N308" s="142"/>
      <c r="O308" s="142"/>
      <c r="P308" s="142"/>
      <c r="Q308" s="142"/>
      <c r="R308" s="142"/>
      <c r="S308" s="142"/>
      <c r="T308" s="142"/>
      <c r="U308" s="142"/>
      <c r="V308" s="142"/>
      <c r="W308" s="142"/>
      <c r="X308" s="142"/>
      <c r="Y308" s="142"/>
      <c r="Z308" s="142"/>
    </row>
    <row r="309" spans="1:26" ht="15.75" customHeight="1">
      <c r="A309" s="142"/>
      <c r="B309" s="142"/>
      <c r="C309" s="142"/>
      <c r="D309" s="142"/>
      <c r="E309" s="142"/>
      <c r="F309" s="142"/>
      <c r="G309" s="142"/>
      <c r="H309" s="142"/>
      <c r="I309" s="142"/>
      <c r="J309" s="142"/>
      <c r="K309" s="142"/>
      <c r="L309" s="142"/>
      <c r="M309" s="142"/>
      <c r="N309" s="142"/>
      <c r="O309" s="142"/>
      <c r="P309" s="142"/>
      <c r="Q309" s="142"/>
      <c r="R309" s="142"/>
      <c r="S309" s="142"/>
      <c r="T309" s="142"/>
      <c r="U309" s="142"/>
      <c r="V309" s="142"/>
      <c r="W309" s="142"/>
      <c r="X309" s="142"/>
      <c r="Y309" s="142"/>
      <c r="Z309" s="142"/>
    </row>
    <row r="310" spans="1:26" ht="15.75" customHeight="1">
      <c r="A310" s="142"/>
      <c r="B310" s="142"/>
      <c r="C310" s="142"/>
      <c r="D310" s="142"/>
      <c r="E310" s="142"/>
      <c r="F310" s="142"/>
      <c r="G310" s="142"/>
      <c r="H310" s="142"/>
      <c r="I310" s="142"/>
      <c r="J310" s="142"/>
      <c r="K310" s="142"/>
      <c r="L310" s="142"/>
      <c r="M310" s="142"/>
      <c r="N310" s="142"/>
      <c r="O310" s="142"/>
      <c r="P310" s="142"/>
      <c r="Q310" s="142"/>
      <c r="R310" s="142"/>
      <c r="S310" s="142"/>
      <c r="T310" s="142"/>
      <c r="U310" s="142"/>
      <c r="V310" s="142"/>
      <c r="W310" s="142"/>
      <c r="X310" s="142"/>
      <c r="Y310" s="142"/>
      <c r="Z310" s="142"/>
    </row>
    <row r="311" spans="1:26" ht="15.75" customHeight="1">
      <c r="A311" s="142"/>
      <c r="B311" s="142"/>
      <c r="C311" s="142"/>
      <c r="D311" s="142"/>
      <c r="E311" s="142"/>
      <c r="F311" s="142"/>
      <c r="G311" s="142"/>
      <c r="H311" s="142"/>
      <c r="I311" s="142"/>
      <c r="J311" s="142"/>
      <c r="K311" s="142"/>
      <c r="L311" s="142"/>
      <c r="M311" s="142"/>
      <c r="N311" s="142"/>
      <c r="O311" s="142"/>
      <c r="P311" s="142"/>
      <c r="Q311" s="142"/>
      <c r="R311" s="142"/>
      <c r="S311" s="142"/>
      <c r="T311" s="142"/>
      <c r="U311" s="142"/>
      <c r="V311" s="142"/>
      <c r="W311" s="142"/>
      <c r="X311" s="142"/>
      <c r="Y311" s="142"/>
      <c r="Z311" s="142"/>
    </row>
    <row r="312" spans="1:26" ht="15.75" customHeight="1">
      <c r="A312" s="142"/>
      <c r="B312" s="142"/>
      <c r="C312" s="142"/>
      <c r="D312" s="142"/>
      <c r="E312" s="142"/>
      <c r="F312" s="142"/>
      <c r="G312" s="142"/>
      <c r="H312" s="142"/>
      <c r="I312" s="142"/>
      <c r="J312" s="142"/>
      <c r="K312" s="142"/>
      <c r="L312" s="142"/>
      <c r="M312" s="142"/>
      <c r="N312" s="142"/>
      <c r="O312" s="142"/>
      <c r="P312" s="142"/>
      <c r="Q312" s="142"/>
      <c r="R312" s="142"/>
      <c r="S312" s="142"/>
      <c r="T312" s="142"/>
      <c r="U312" s="142"/>
      <c r="V312" s="142"/>
      <c r="W312" s="142"/>
      <c r="X312" s="142"/>
      <c r="Y312" s="142"/>
      <c r="Z312" s="142"/>
    </row>
    <row r="313" spans="1:26" ht="15.75" customHeight="1">
      <c r="A313" s="142"/>
      <c r="B313" s="142"/>
      <c r="C313" s="142"/>
      <c r="D313" s="142"/>
      <c r="E313" s="142"/>
      <c r="F313" s="142"/>
      <c r="G313" s="142"/>
      <c r="H313" s="142"/>
      <c r="I313" s="142"/>
      <c r="J313" s="142"/>
      <c r="K313" s="142"/>
      <c r="L313" s="142"/>
      <c r="M313" s="142"/>
      <c r="N313" s="142"/>
      <c r="O313" s="142"/>
      <c r="P313" s="142"/>
      <c r="Q313" s="142"/>
      <c r="R313" s="142"/>
      <c r="S313" s="142"/>
      <c r="T313" s="142"/>
      <c r="U313" s="142"/>
      <c r="V313" s="142"/>
      <c r="W313" s="142"/>
      <c r="X313" s="142"/>
      <c r="Y313" s="142"/>
      <c r="Z313" s="142"/>
    </row>
    <row r="314" spans="1:26" ht="15.75" customHeight="1">
      <c r="A314" s="142"/>
      <c r="B314" s="142"/>
      <c r="C314" s="142"/>
      <c r="D314" s="142"/>
      <c r="E314" s="142"/>
      <c r="F314" s="142"/>
      <c r="G314" s="142"/>
      <c r="H314" s="142"/>
      <c r="I314" s="142"/>
      <c r="J314" s="142"/>
      <c r="K314" s="142"/>
      <c r="L314" s="142"/>
      <c r="M314" s="142"/>
      <c r="N314" s="142"/>
      <c r="O314" s="142"/>
      <c r="P314" s="142"/>
      <c r="Q314" s="142"/>
      <c r="R314" s="142"/>
      <c r="S314" s="142"/>
      <c r="T314" s="142"/>
      <c r="U314" s="142"/>
      <c r="V314" s="142"/>
      <c r="W314" s="142"/>
      <c r="X314" s="142"/>
      <c r="Y314" s="142"/>
      <c r="Z314" s="142"/>
    </row>
    <row r="315" spans="1:26" ht="15.75" customHeight="1">
      <c r="A315" s="142"/>
      <c r="B315" s="142"/>
      <c r="C315" s="142"/>
      <c r="D315" s="142"/>
      <c r="E315" s="142"/>
      <c r="F315" s="142"/>
      <c r="G315" s="142"/>
      <c r="H315" s="142"/>
      <c r="I315" s="142"/>
      <c r="J315" s="142"/>
      <c r="K315" s="142"/>
      <c r="L315" s="142"/>
      <c r="M315" s="142"/>
      <c r="N315" s="142"/>
      <c r="O315" s="142"/>
      <c r="P315" s="142"/>
      <c r="Q315" s="142"/>
      <c r="R315" s="142"/>
      <c r="S315" s="142"/>
      <c r="T315" s="142"/>
      <c r="U315" s="142"/>
      <c r="V315" s="142"/>
      <c r="W315" s="142"/>
      <c r="X315" s="142"/>
      <c r="Y315" s="142"/>
      <c r="Z315" s="142"/>
    </row>
    <row r="316" spans="1:26" ht="15.75" customHeight="1">
      <c r="A316" s="142"/>
      <c r="B316" s="142"/>
      <c r="C316" s="142"/>
      <c r="D316" s="142"/>
      <c r="E316" s="142"/>
      <c r="F316" s="142"/>
      <c r="G316" s="142"/>
      <c r="H316" s="142"/>
      <c r="I316" s="142"/>
      <c r="J316" s="142"/>
      <c r="K316" s="142"/>
      <c r="L316" s="142"/>
      <c r="M316" s="142"/>
      <c r="N316" s="142"/>
      <c r="O316" s="142"/>
      <c r="P316" s="142"/>
      <c r="Q316" s="142"/>
      <c r="R316" s="142"/>
      <c r="S316" s="142"/>
      <c r="T316" s="142"/>
      <c r="U316" s="142"/>
      <c r="V316" s="142"/>
      <c r="W316" s="142"/>
      <c r="X316" s="142"/>
      <c r="Y316" s="142"/>
      <c r="Z316" s="142"/>
    </row>
    <row r="317" spans="1:26" ht="15.75" customHeight="1">
      <c r="A317" s="142"/>
      <c r="B317" s="142"/>
      <c r="C317" s="142"/>
      <c r="D317" s="142"/>
      <c r="E317" s="142"/>
      <c r="F317" s="142"/>
      <c r="G317" s="142"/>
      <c r="H317" s="142"/>
      <c r="I317" s="142"/>
      <c r="J317" s="142"/>
      <c r="K317" s="142"/>
      <c r="L317" s="142"/>
      <c r="M317" s="142"/>
      <c r="N317" s="142"/>
      <c r="O317" s="142"/>
      <c r="P317" s="142"/>
      <c r="Q317" s="142"/>
      <c r="R317" s="142"/>
      <c r="S317" s="142"/>
      <c r="T317" s="142"/>
      <c r="U317" s="142"/>
      <c r="V317" s="142"/>
      <c r="W317" s="142"/>
      <c r="X317" s="142"/>
      <c r="Y317" s="142"/>
      <c r="Z317" s="142"/>
    </row>
    <row r="318" spans="1:26" ht="15.75" customHeight="1">
      <c r="A318" s="142"/>
      <c r="B318" s="142"/>
      <c r="C318" s="142"/>
      <c r="D318" s="142"/>
      <c r="E318" s="142"/>
      <c r="F318" s="142"/>
      <c r="G318" s="142"/>
      <c r="H318" s="142"/>
      <c r="I318" s="142"/>
      <c r="J318" s="142"/>
      <c r="K318" s="142"/>
      <c r="L318" s="142"/>
      <c r="M318" s="142"/>
      <c r="N318" s="142"/>
      <c r="O318" s="142"/>
      <c r="P318" s="142"/>
      <c r="Q318" s="142"/>
      <c r="R318" s="142"/>
      <c r="S318" s="142"/>
      <c r="T318" s="142"/>
      <c r="U318" s="142"/>
      <c r="V318" s="142"/>
      <c r="W318" s="142"/>
      <c r="X318" s="142"/>
      <c r="Y318" s="142"/>
      <c r="Z318" s="142"/>
    </row>
    <row r="319" spans="1:26" ht="15.75" customHeight="1">
      <c r="A319" s="142"/>
      <c r="B319" s="142"/>
      <c r="C319" s="142"/>
      <c r="D319" s="142"/>
      <c r="E319" s="142"/>
      <c r="F319" s="142"/>
      <c r="G319" s="142"/>
      <c r="H319" s="142"/>
      <c r="I319" s="142"/>
      <c r="J319" s="142"/>
      <c r="K319" s="142"/>
      <c r="L319" s="142"/>
      <c r="M319" s="142"/>
      <c r="N319" s="142"/>
      <c r="O319" s="142"/>
      <c r="P319" s="142"/>
      <c r="Q319" s="142"/>
      <c r="R319" s="142"/>
      <c r="S319" s="142"/>
      <c r="T319" s="142"/>
      <c r="U319" s="142"/>
      <c r="V319" s="142"/>
      <c r="W319" s="142"/>
      <c r="X319" s="142"/>
      <c r="Y319" s="142"/>
      <c r="Z319" s="142"/>
    </row>
    <row r="320" spans="1:26" ht="15.75" customHeight="1">
      <c r="A320" s="142"/>
      <c r="B320" s="142"/>
      <c r="C320" s="142"/>
      <c r="D320" s="142"/>
      <c r="E320" s="142"/>
      <c r="F320" s="142"/>
      <c r="G320" s="142"/>
      <c r="H320" s="142"/>
      <c r="I320" s="142"/>
      <c r="J320" s="142"/>
      <c r="K320" s="142"/>
      <c r="L320" s="142"/>
      <c r="M320" s="142"/>
      <c r="N320" s="142"/>
      <c r="O320" s="142"/>
      <c r="P320" s="142"/>
      <c r="Q320" s="142"/>
      <c r="R320" s="142"/>
      <c r="S320" s="142"/>
      <c r="T320" s="142"/>
      <c r="U320" s="142"/>
      <c r="V320" s="142"/>
      <c r="W320" s="142"/>
      <c r="X320" s="142"/>
      <c r="Y320" s="142"/>
      <c r="Z320" s="142"/>
    </row>
    <row r="321" spans="1:26" ht="15.75" customHeight="1">
      <c r="A321" s="142"/>
      <c r="B321" s="142"/>
      <c r="C321" s="142"/>
      <c r="D321" s="142"/>
      <c r="E321" s="142"/>
      <c r="F321" s="142"/>
      <c r="G321" s="142"/>
      <c r="H321" s="142"/>
      <c r="I321" s="142"/>
      <c r="J321" s="142"/>
      <c r="K321" s="142"/>
      <c r="L321" s="142"/>
      <c r="M321" s="142"/>
      <c r="N321" s="142"/>
      <c r="O321" s="142"/>
      <c r="P321" s="142"/>
      <c r="Q321" s="142"/>
      <c r="R321" s="142"/>
      <c r="S321" s="142"/>
      <c r="T321" s="142"/>
      <c r="U321" s="142"/>
      <c r="V321" s="142"/>
      <c r="W321" s="142"/>
      <c r="X321" s="142"/>
      <c r="Y321" s="142"/>
      <c r="Z321" s="142"/>
    </row>
    <row r="322" spans="1:26" ht="15.75" customHeight="1">
      <c r="A322" s="142"/>
      <c r="B322" s="142"/>
      <c r="C322" s="142"/>
      <c r="D322" s="142"/>
      <c r="E322" s="142"/>
      <c r="F322" s="142"/>
      <c r="G322" s="142"/>
      <c r="H322" s="142"/>
      <c r="I322" s="142"/>
      <c r="J322" s="142"/>
      <c r="K322" s="142"/>
      <c r="L322" s="142"/>
      <c r="M322" s="142"/>
      <c r="N322" s="142"/>
      <c r="O322" s="142"/>
      <c r="P322" s="142"/>
      <c r="Q322" s="142"/>
      <c r="R322" s="142"/>
      <c r="S322" s="142"/>
      <c r="T322" s="142"/>
      <c r="U322" s="142"/>
      <c r="V322" s="142"/>
      <c r="W322" s="142"/>
      <c r="X322" s="142"/>
      <c r="Y322" s="142"/>
      <c r="Z322" s="142"/>
    </row>
    <row r="323" spans="1:26" ht="15.75" customHeight="1">
      <c r="A323" s="142"/>
      <c r="B323" s="142"/>
      <c r="C323" s="142"/>
      <c r="D323" s="142"/>
      <c r="E323" s="142"/>
      <c r="F323" s="142"/>
      <c r="G323" s="142"/>
      <c r="H323" s="142"/>
      <c r="I323" s="142"/>
      <c r="J323" s="142"/>
      <c r="K323" s="142"/>
      <c r="L323" s="142"/>
      <c r="M323" s="142"/>
      <c r="N323" s="142"/>
      <c r="O323" s="142"/>
      <c r="P323" s="142"/>
      <c r="Q323" s="142"/>
      <c r="R323" s="142"/>
      <c r="S323" s="142"/>
      <c r="T323" s="142"/>
      <c r="U323" s="142"/>
      <c r="V323" s="142"/>
      <c r="W323" s="142"/>
      <c r="X323" s="142"/>
      <c r="Y323" s="142"/>
      <c r="Z323" s="142"/>
    </row>
    <row r="324" spans="1:26" ht="15.75" customHeight="1">
      <c r="A324" s="142"/>
      <c r="B324" s="142"/>
      <c r="C324" s="142"/>
      <c r="D324" s="142"/>
      <c r="E324" s="142"/>
      <c r="F324" s="142"/>
      <c r="G324" s="142"/>
      <c r="H324" s="142"/>
      <c r="I324" s="142"/>
      <c r="J324" s="142"/>
      <c r="K324" s="142"/>
      <c r="L324" s="142"/>
      <c r="M324" s="142"/>
      <c r="N324" s="142"/>
      <c r="O324" s="142"/>
      <c r="P324" s="142"/>
      <c r="Q324" s="142"/>
      <c r="R324" s="142"/>
      <c r="S324" s="142"/>
      <c r="T324" s="142"/>
      <c r="U324" s="142"/>
      <c r="V324" s="142"/>
      <c r="W324" s="142"/>
      <c r="X324" s="142"/>
      <c r="Y324" s="142"/>
      <c r="Z324" s="142"/>
    </row>
    <row r="325" spans="1:26" ht="15.75" customHeight="1">
      <c r="A325" s="142"/>
      <c r="B325" s="142"/>
      <c r="C325" s="142"/>
      <c r="D325" s="142"/>
      <c r="E325" s="142"/>
      <c r="F325" s="142"/>
      <c r="G325" s="142"/>
      <c r="H325" s="142"/>
      <c r="I325" s="142"/>
      <c r="J325" s="142"/>
      <c r="K325" s="142"/>
      <c r="L325" s="142"/>
      <c r="M325" s="142"/>
      <c r="N325" s="142"/>
      <c r="O325" s="142"/>
      <c r="P325" s="142"/>
      <c r="Q325" s="142"/>
      <c r="R325" s="142"/>
      <c r="S325" s="142"/>
      <c r="T325" s="142"/>
      <c r="U325" s="142"/>
      <c r="V325" s="142"/>
      <c r="W325" s="142"/>
      <c r="X325" s="142"/>
      <c r="Y325" s="142"/>
      <c r="Z325" s="142"/>
    </row>
    <row r="326" spans="1:26" ht="15.75" customHeight="1">
      <c r="A326" s="142"/>
      <c r="B326" s="142"/>
      <c r="C326" s="142"/>
      <c r="D326" s="142"/>
      <c r="E326" s="142"/>
      <c r="F326" s="142"/>
      <c r="G326" s="142"/>
      <c r="H326" s="142"/>
      <c r="I326" s="142"/>
      <c r="J326" s="142"/>
      <c r="K326" s="142"/>
      <c r="L326" s="142"/>
      <c r="M326" s="142"/>
      <c r="N326" s="142"/>
      <c r="O326" s="142"/>
      <c r="P326" s="142"/>
      <c r="Q326" s="142"/>
      <c r="R326" s="142"/>
      <c r="S326" s="142"/>
      <c r="T326" s="142"/>
      <c r="U326" s="142"/>
      <c r="V326" s="142"/>
      <c r="W326" s="142"/>
      <c r="X326" s="142"/>
      <c r="Y326" s="142"/>
      <c r="Z326" s="142"/>
    </row>
    <row r="327" spans="1:26" ht="15.75" customHeight="1">
      <c r="A327" s="142"/>
      <c r="B327" s="142"/>
      <c r="C327" s="142"/>
      <c r="D327" s="142"/>
      <c r="E327" s="142"/>
      <c r="F327" s="142"/>
      <c r="G327" s="142"/>
      <c r="H327" s="142"/>
      <c r="I327" s="142"/>
      <c r="J327" s="142"/>
      <c r="K327" s="142"/>
      <c r="L327" s="142"/>
      <c r="M327" s="142"/>
      <c r="N327" s="142"/>
      <c r="O327" s="142"/>
      <c r="P327" s="142"/>
      <c r="Q327" s="142"/>
      <c r="R327" s="142"/>
      <c r="S327" s="142"/>
      <c r="T327" s="142"/>
      <c r="U327" s="142"/>
      <c r="V327" s="142"/>
      <c r="W327" s="142"/>
      <c r="X327" s="142"/>
      <c r="Y327" s="142"/>
      <c r="Z327" s="142"/>
    </row>
    <row r="328" spans="1:26" ht="15.75" customHeight="1">
      <c r="A328" s="142"/>
      <c r="B328" s="142"/>
      <c r="C328" s="142"/>
      <c r="D328" s="142"/>
      <c r="E328" s="142"/>
      <c r="F328" s="142"/>
      <c r="G328" s="142"/>
      <c r="H328" s="142"/>
      <c r="I328" s="142"/>
      <c r="J328" s="142"/>
      <c r="K328" s="142"/>
      <c r="L328" s="142"/>
      <c r="M328" s="142"/>
      <c r="N328" s="142"/>
      <c r="O328" s="142"/>
      <c r="P328" s="142"/>
      <c r="Q328" s="142"/>
      <c r="R328" s="142"/>
      <c r="S328" s="142"/>
      <c r="T328" s="142"/>
      <c r="U328" s="142"/>
      <c r="V328" s="142"/>
      <c r="W328" s="142"/>
      <c r="X328" s="142"/>
      <c r="Y328" s="142"/>
      <c r="Z328" s="142"/>
    </row>
    <row r="329" spans="1:26" ht="15.75" customHeight="1">
      <c r="A329" s="142"/>
      <c r="B329" s="142"/>
      <c r="C329" s="142"/>
      <c r="D329" s="142"/>
      <c r="E329" s="142"/>
      <c r="F329" s="142"/>
      <c r="G329" s="142"/>
      <c r="H329" s="142"/>
      <c r="I329" s="142"/>
      <c r="J329" s="142"/>
      <c r="K329" s="142"/>
      <c r="L329" s="142"/>
      <c r="M329" s="142"/>
      <c r="N329" s="142"/>
      <c r="O329" s="142"/>
      <c r="P329" s="142"/>
      <c r="Q329" s="142"/>
      <c r="R329" s="142"/>
      <c r="S329" s="142"/>
      <c r="T329" s="142"/>
      <c r="U329" s="142"/>
      <c r="V329" s="142"/>
      <c r="W329" s="142"/>
      <c r="X329" s="142"/>
      <c r="Y329" s="142"/>
      <c r="Z329" s="142"/>
    </row>
    <row r="330" spans="1:26" ht="15.75" customHeight="1">
      <c r="A330" s="142"/>
      <c r="B330" s="142"/>
      <c r="C330" s="142"/>
      <c r="D330" s="142"/>
      <c r="E330" s="142"/>
      <c r="F330" s="142"/>
      <c r="G330" s="142"/>
      <c r="H330" s="142"/>
      <c r="I330" s="142"/>
      <c r="J330" s="142"/>
      <c r="K330" s="142"/>
      <c r="L330" s="142"/>
      <c r="M330" s="142"/>
      <c r="N330" s="142"/>
      <c r="O330" s="142"/>
      <c r="P330" s="142"/>
      <c r="Q330" s="142"/>
      <c r="R330" s="142"/>
      <c r="S330" s="142"/>
      <c r="T330" s="142"/>
      <c r="U330" s="142"/>
      <c r="V330" s="142"/>
      <c r="W330" s="142"/>
      <c r="X330" s="142"/>
      <c r="Y330" s="142"/>
      <c r="Z330" s="142"/>
    </row>
    <row r="331" spans="1:26" ht="15.75" customHeight="1">
      <c r="A331" s="142"/>
      <c r="B331" s="142"/>
      <c r="C331" s="142"/>
      <c r="D331" s="142"/>
      <c r="E331" s="142"/>
      <c r="F331" s="142"/>
      <c r="G331" s="142"/>
      <c r="H331" s="142"/>
      <c r="I331" s="142"/>
      <c r="J331" s="142"/>
      <c r="K331" s="142"/>
      <c r="L331" s="142"/>
      <c r="M331" s="142"/>
      <c r="N331" s="142"/>
      <c r="O331" s="142"/>
      <c r="P331" s="142"/>
      <c r="Q331" s="142"/>
      <c r="R331" s="142"/>
      <c r="S331" s="142"/>
      <c r="T331" s="142"/>
      <c r="U331" s="142"/>
      <c r="V331" s="142"/>
      <c r="W331" s="142"/>
      <c r="X331" s="142"/>
      <c r="Y331" s="142"/>
      <c r="Z331" s="142"/>
    </row>
    <row r="332" spans="1:26" ht="15.75" customHeight="1">
      <c r="A332" s="142"/>
      <c r="B332" s="142"/>
      <c r="C332" s="142"/>
      <c r="D332" s="142"/>
      <c r="E332" s="142"/>
      <c r="F332" s="142"/>
      <c r="G332" s="142"/>
      <c r="H332" s="142"/>
      <c r="I332" s="142"/>
      <c r="J332" s="142"/>
      <c r="K332" s="142"/>
      <c r="L332" s="142"/>
      <c r="M332" s="142"/>
      <c r="N332" s="142"/>
      <c r="O332" s="142"/>
      <c r="P332" s="142"/>
      <c r="Q332" s="142"/>
      <c r="R332" s="142"/>
      <c r="S332" s="142"/>
      <c r="T332" s="142"/>
      <c r="U332" s="142"/>
      <c r="V332" s="142"/>
      <c r="W332" s="142"/>
      <c r="X332" s="142"/>
      <c r="Y332" s="142"/>
      <c r="Z332" s="142"/>
    </row>
    <row r="333" spans="1:26" ht="15.75" customHeight="1">
      <c r="A333" s="142"/>
      <c r="B333" s="142"/>
      <c r="C333" s="142"/>
      <c r="D333" s="142"/>
      <c r="E333" s="142"/>
      <c r="F333" s="142"/>
      <c r="G333" s="142"/>
      <c r="H333" s="142"/>
      <c r="I333" s="142"/>
      <c r="J333" s="142"/>
      <c r="K333" s="142"/>
      <c r="L333" s="142"/>
      <c r="M333" s="142"/>
      <c r="N333" s="142"/>
      <c r="O333" s="142"/>
      <c r="P333" s="142"/>
      <c r="Q333" s="142"/>
      <c r="R333" s="142"/>
      <c r="S333" s="142"/>
      <c r="T333" s="142"/>
      <c r="U333" s="142"/>
      <c r="V333" s="142"/>
      <c r="W333" s="142"/>
      <c r="X333" s="142"/>
      <c r="Y333" s="142"/>
      <c r="Z333" s="142"/>
    </row>
    <row r="334" spans="1:26" ht="15.75" customHeight="1">
      <c r="A334" s="142"/>
      <c r="B334" s="142"/>
      <c r="C334" s="142"/>
      <c r="D334" s="142"/>
      <c r="E334" s="142"/>
      <c r="F334" s="142"/>
      <c r="G334" s="142"/>
      <c r="H334" s="142"/>
      <c r="I334" s="142"/>
      <c r="J334" s="142"/>
      <c r="K334" s="142"/>
      <c r="L334" s="142"/>
      <c r="M334" s="142"/>
      <c r="N334" s="142"/>
      <c r="O334" s="142"/>
      <c r="P334" s="142"/>
      <c r="Q334" s="142"/>
      <c r="R334" s="142"/>
      <c r="S334" s="142"/>
      <c r="T334" s="142"/>
      <c r="U334" s="142"/>
      <c r="V334" s="142"/>
      <c r="W334" s="142"/>
      <c r="X334" s="142"/>
      <c r="Y334" s="142"/>
      <c r="Z334" s="142"/>
    </row>
    <row r="335" spans="1:26" ht="15.75" customHeight="1">
      <c r="A335" s="142"/>
      <c r="B335" s="142"/>
      <c r="C335" s="142"/>
      <c r="D335" s="142"/>
      <c r="E335" s="142"/>
      <c r="F335" s="142"/>
      <c r="G335" s="142"/>
      <c r="H335" s="142"/>
      <c r="I335" s="142"/>
      <c r="J335" s="142"/>
      <c r="K335" s="142"/>
      <c r="L335" s="142"/>
      <c r="M335" s="142"/>
      <c r="N335" s="142"/>
      <c r="O335" s="142"/>
      <c r="P335" s="142"/>
      <c r="Q335" s="142"/>
      <c r="R335" s="142"/>
      <c r="S335" s="142"/>
      <c r="T335" s="142"/>
      <c r="U335" s="142"/>
      <c r="V335" s="142"/>
      <c r="W335" s="142"/>
      <c r="X335" s="142"/>
      <c r="Y335" s="142"/>
      <c r="Z335" s="142"/>
    </row>
    <row r="336" spans="1:26" ht="15.75" customHeight="1">
      <c r="A336" s="142"/>
      <c r="B336" s="142"/>
      <c r="C336" s="142"/>
      <c r="D336" s="142"/>
      <c r="E336" s="142"/>
      <c r="F336" s="142"/>
      <c r="G336" s="142"/>
      <c r="H336" s="142"/>
      <c r="I336" s="142"/>
      <c r="J336" s="142"/>
      <c r="K336" s="142"/>
      <c r="L336" s="142"/>
      <c r="M336" s="142"/>
      <c r="N336" s="142"/>
      <c r="O336" s="142"/>
      <c r="P336" s="142"/>
      <c r="Q336" s="142"/>
      <c r="R336" s="142"/>
      <c r="S336" s="142"/>
      <c r="T336" s="142"/>
      <c r="U336" s="142"/>
      <c r="V336" s="142"/>
      <c r="W336" s="142"/>
      <c r="X336" s="142"/>
      <c r="Y336" s="142"/>
      <c r="Z336" s="142"/>
    </row>
    <row r="337" spans="1:26" ht="15.75" customHeight="1">
      <c r="A337" s="142"/>
      <c r="B337" s="142"/>
      <c r="C337" s="142"/>
      <c r="D337" s="142"/>
      <c r="E337" s="142"/>
      <c r="F337" s="142"/>
      <c r="G337" s="142"/>
      <c r="H337" s="142"/>
      <c r="I337" s="142"/>
      <c r="J337" s="142"/>
      <c r="K337" s="142"/>
      <c r="L337" s="142"/>
      <c r="M337" s="142"/>
      <c r="N337" s="142"/>
      <c r="O337" s="142"/>
      <c r="P337" s="142"/>
      <c r="Q337" s="142"/>
      <c r="R337" s="142"/>
      <c r="S337" s="142"/>
      <c r="T337" s="142"/>
      <c r="U337" s="142"/>
      <c r="V337" s="142"/>
      <c r="W337" s="142"/>
      <c r="X337" s="142"/>
      <c r="Y337" s="142"/>
      <c r="Z337" s="142"/>
    </row>
    <row r="338" spans="1:26" ht="15.75" customHeight="1">
      <c r="A338" s="142"/>
      <c r="B338" s="142"/>
      <c r="C338" s="142"/>
      <c r="D338" s="142"/>
      <c r="E338" s="142"/>
      <c r="F338" s="142"/>
      <c r="G338" s="142"/>
      <c r="H338" s="142"/>
      <c r="I338" s="142"/>
      <c r="J338" s="142"/>
      <c r="K338" s="142"/>
      <c r="L338" s="142"/>
      <c r="M338" s="142"/>
      <c r="N338" s="142"/>
      <c r="O338" s="142"/>
      <c r="P338" s="142"/>
      <c r="Q338" s="142"/>
      <c r="R338" s="142"/>
      <c r="S338" s="142"/>
      <c r="T338" s="142"/>
      <c r="U338" s="142"/>
      <c r="V338" s="142"/>
      <c r="W338" s="142"/>
      <c r="X338" s="142"/>
      <c r="Y338" s="142"/>
      <c r="Z338" s="142"/>
    </row>
    <row r="339" spans="1:26" ht="15.75" customHeight="1">
      <c r="A339" s="142"/>
      <c r="B339" s="142"/>
      <c r="C339" s="142"/>
      <c r="D339" s="142"/>
      <c r="E339" s="142"/>
      <c r="F339" s="142"/>
      <c r="G339" s="142"/>
      <c r="H339" s="142"/>
      <c r="I339" s="142"/>
      <c r="J339" s="142"/>
      <c r="K339" s="142"/>
      <c r="L339" s="142"/>
      <c r="M339" s="142"/>
      <c r="N339" s="142"/>
      <c r="O339" s="142"/>
      <c r="P339" s="142"/>
      <c r="Q339" s="142"/>
      <c r="R339" s="142"/>
      <c r="S339" s="142"/>
      <c r="T339" s="142"/>
      <c r="U339" s="142"/>
      <c r="V339" s="142"/>
      <c r="W339" s="142"/>
      <c r="X339" s="142"/>
      <c r="Y339" s="142"/>
      <c r="Z339" s="142"/>
    </row>
    <row r="340" spans="1:26" ht="15.75" customHeight="1">
      <c r="A340" s="142"/>
      <c r="B340" s="142"/>
      <c r="C340" s="142"/>
      <c r="D340" s="142"/>
      <c r="E340" s="142"/>
      <c r="F340" s="142"/>
      <c r="G340" s="142"/>
      <c r="H340" s="142"/>
      <c r="I340" s="142"/>
      <c r="J340" s="142"/>
      <c r="K340" s="142"/>
      <c r="L340" s="142"/>
      <c r="M340" s="142"/>
      <c r="N340" s="142"/>
      <c r="O340" s="142"/>
      <c r="P340" s="142"/>
      <c r="Q340" s="142"/>
      <c r="R340" s="142"/>
      <c r="S340" s="142"/>
      <c r="T340" s="142"/>
      <c r="U340" s="142"/>
      <c r="V340" s="142"/>
      <c r="W340" s="142"/>
      <c r="X340" s="142"/>
      <c r="Y340" s="142"/>
      <c r="Z340" s="142"/>
    </row>
    <row r="341" spans="1:26" ht="15.75" customHeight="1">
      <c r="A341" s="142"/>
      <c r="B341" s="142"/>
      <c r="C341" s="142"/>
      <c r="D341" s="142"/>
      <c r="E341" s="142"/>
      <c r="F341" s="142"/>
      <c r="G341" s="142"/>
      <c r="H341" s="142"/>
      <c r="I341" s="142"/>
      <c r="J341" s="142"/>
      <c r="K341" s="142"/>
      <c r="L341" s="142"/>
      <c r="M341" s="142"/>
      <c r="N341" s="142"/>
      <c r="O341" s="142"/>
      <c r="P341" s="142"/>
      <c r="Q341" s="142"/>
      <c r="R341" s="142"/>
      <c r="S341" s="142"/>
      <c r="T341" s="142"/>
      <c r="U341" s="142"/>
      <c r="V341" s="142"/>
      <c r="W341" s="142"/>
      <c r="X341" s="142"/>
      <c r="Y341" s="142"/>
      <c r="Z341" s="142"/>
    </row>
    <row r="342" spans="1:26" ht="15.75" customHeight="1">
      <c r="A342" s="142"/>
      <c r="B342" s="142"/>
      <c r="C342" s="142"/>
      <c r="D342" s="142"/>
      <c r="E342" s="142"/>
      <c r="F342" s="142"/>
      <c r="G342" s="142"/>
      <c r="H342" s="142"/>
      <c r="I342" s="142"/>
      <c r="J342" s="142"/>
      <c r="K342" s="142"/>
      <c r="L342" s="142"/>
      <c r="M342" s="142"/>
      <c r="N342" s="142"/>
      <c r="O342" s="142"/>
      <c r="P342" s="142"/>
      <c r="Q342" s="142"/>
      <c r="R342" s="142"/>
      <c r="S342" s="142"/>
      <c r="T342" s="142"/>
      <c r="U342" s="142"/>
      <c r="V342" s="142"/>
      <c r="W342" s="142"/>
      <c r="X342" s="142"/>
      <c r="Y342" s="142"/>
      <c r="Z342" s="142"/>
    </row>
    <row r="343" spans="1:26" ht="15.75" customHeight="1">
      <c r="A343" s="142"/>
      <c r="B343" s="142"/>
      <c r="C343" s="142"/>
      <c r="D343" s="142"/>
      <c r="E343" s="142"/>
      <c r="F343" s="142"/>
      <c r="G343" s="142"/>
      <c r="H343" s="142"/>
      <c r="I343" s="142"/>
      <c r="J343" s="142"/>
      <c r="K343" s="142"/>
      <c r="L343" s="142"/>
      <c r="M343" s="142"/>
      <c r="N343" s="142"/>
      <c r="O343" s="142"/>
      <c r="P343" s="142"/>
      <c r="Q343" s="142"/>
      <c r="R343" s="142"/>
      <c r="S343" s="142"/>
      <c r="T343" s="142"/>
      <c r="U343" s="142"/>
      <c r="V343" s="142"/>
      <c r="W343" s="142"/>
      <c r="X343" s="142"/>
      <c r="Y343" s="142"/>
      <c r="Z343" s="142"/>
    </row>
    <row r="344" spans="1:26" ht="15.75" customHeight="1">
      <c r="A344" s="142"/>
      <c r="B344" s="142"/>
      <c r="C344" s="142"/>
      <c r="D344" s="142"/>
      <c r="E344" s="142"/>
      <c r="F344" s="142"/>
      <c r="G344" s="142"/>
      <c r="H344" s="142"/>
      <c r="I344" s="142"/>
      <c r="J344" s="142"/>
      <c r="K344" s="142"/>
      <c r="L344" s="142"/>
      <c r="M344" s="142"/>
      <c r="N344" s="142"/>
      <c r="O344" s="142"/>
      <c r="P344" s="142"/>
      <c r="Q344" s="142"/>
      <c r="R344" s="142"/>
      <c r="S344" s="142"/>
      <c r="T344" s="142"/>
      <c r="U344" s="142"/>
      <c r="V344" s="142"/>
      <c r="W344" s="142"/>
      <c r="X344" s="142"/>
      <c r="Y344" s="142"/>
      <c r="Z344" s="142"/>
    </row>
    <row r="345" spans="1:26" ht="15.75" customHeight="1">
      <c r="A345" s="142"/>
      <c r="B345" s="142"/>
      <c r="C345" s="142"/>
      <c r="D345" s="142"/>
      <c r="E345" s="142"/>
      <c r="F345" s="142"/>
      <c r="G345" s="142"/>
      <c r="H345" s="142"/>
      <c r="I345" s="142"/>
      <c r="J345" s="142"/>
      <c r="K345" s="142"/>
      <c r="L345" s="142"/>
      <c r="M345" s="142"/>
      <c r="N345" s="142"/>
      <c r="O345" s="142"/>
      <c r="P345" s="142"/>
      <c r="Q345" s="142"/>
      <c r="R345" s="142"/>
      <c r="S345" s="142"/>
      <c r="T345" s="142"/>
      <c r="U345" s="142"/>
      <c r="V345" s="142"/>
      <c r="W345" s="142"/>
      <c r="X345" s="142"/>
      <c r="Y345" s="142"/>
      <c r="Z345" s="142"/>
    </row>
    <row r="346" spans="1:26" ht="15.75" customHeight="1">
      <c r="A346" s="142"/>
      <c r="B346" s="142"/>
      <c r="C346" s="142"/>
      <c r="D346" s="142"/>
      <c r="E346" s="142"/>
      <c r="F346" s="142"/>
      <c r="G346" s="142"/>
      <c r="H346" s="142"/>
      <c r="I346" s="142"/>
      <c r="J346" s="142"/>
      <c r="K346" s="142"/>
      <c r="L346" s="142"/>
      <c r="M346" s="142"/>
      <c r="N346" s="142"/>
      <c r="O346" s="142"/>
      <c r="P346" s="142"/>
      <c r="Q346" s="142"/>
      <c r="R346" s="142"/>
      <c r="S346" s="142"/>
      <c r="T346" s="142"/>
      <c r="U346" s="142"/>
      <c r="V346" s="142"/>
      <c r="W346" s="142"/>
      <c r="X346" s="142"/>
      <c r="Y346" s="142"/>
      <c r="Z346" s="142"/>
    </row>
    <row r="347" spans="1:26" ht="15.75" customHeight="1">
      <c r="A347" s="142"/>
      <c r="B347" s="142"/>
      <c r="C347" s="142"/>
      <c r="D347" s="142"/>
      <c r="E347" s="142"/>
      <c r="F347" s="142"/>
      <c r="G347" s="142"/>
      <c r="H347" s="142"/>
      <c r="I347" s="142"/>
      <c r="J347" s="142"/>
      <c r="K347" s="142"/>
      <c r="L347" s="142"/>
      <c r="M347" s="142"/>
      <c r="N347" s="142"/>
      <c r="O347" s="142"/>
      <c r="P347" s="142"/>
      <c r="Q347" s="142"/>
      <c r="R347" s="142"/>
      <c r="S347" s="142"/>
      <c r="T347" s="142"/>
      <c r="U347" s="142"/>
      <c r="V347" s="142"/>
      <c r="W347" s="142"/>
      <c r="X347" s="142"/>
      <c r="Y347" s="142"/>
      <c r="Z347" s="142"/>
    </row>
    <row r="348" spans="1:26" ht="15.75" customHeight="1">
      <c r="A348" s="142"/>
      <c r="B348" s="142"/>
      <c r="C348" s="142"/>
      <c r="D348" s="142"/>
      <c r="E348" s="142"/>
      <c r="F348" s="142"/>
      <c r="G348" s="142"/>
      <c r="H348" s="142"/>
      <c r="I348" s="142"/>
      <c r="J348" s="142"/>
      <c r="K348" s="142"/>
      <c r="L348" s="142"/>
      <c r="M348" s="142"/>
      <c r="N348" s="142"/>
      <c r="O348" s="142"/>
      <c r="P348" s="142"/>
      <c r="Q348" s="142"/>
      <c r="R348" s="142"/>
      <c r="S348" s="142"/>
      <c r="T348" s="142"/>
      <c r="U348" s="142"/>
      <c r="V348" s="142"/>
      <c r="W348" s="142"/>
      <c r="X348" s="142"/>
      <c r="Y348" s="142"/>
      <c r="Z348" s="142"/>
    </row>
    <row r="349" spans="1:26" ht="15.75" customHeight="1">
      <c r="A349" s="142"/>
      <c r="B349" s="142"/>
      <c r="C349" s="142"/>
      <c r="D349" s="142"/>
      <c r="E349" s="142"/>
      <c r="F349" s="142"/>
      <c r="G349" s="142"/>
      <c r="H349" s="142"/>
      <c r="I349" s="142"/>
      <c r="J349" s="142"/>
      <c r="K349" s="142"/>
      <c r="L349" s="142"/>
      <c r="M349" s="142"/>
      <c r="N349" s="142"/>
      <c r="O349" s="142"/>
      <c r="P349" s="142"/>
      <c r="Q349" s="142"/>
      <c r="R349" s="142"/>
      <c r="S349" s="142"/>
      <c r="T349" s="142"/>
      <c r="U349" s="142"/>
      <c r="V349" s="142"/>
      <c r="W349" s="142"/>
      <c r="X349" s="142"/>
      <c r="Y349" s="142"/>
      <c r="Z349" s="142"/>
    </row>
    <row r="350" spans="1:26" ht="15.75" customHeight="1">
      <c r="A350" s="142"/>
      <c r="B350" s="142"/>
      <c r="C350" s="142"/>
      <c r="D350" s="142"/>
      <c r="E350" s="142"/>
      <c r="F350" s="142"/>
      <c r="G350" s="142"/>
      <c r="H350" s="142"/>
      <c r="I350" s="142"/>
      <c r="J350" s="142"/>
      <c r="K350" s="142"/>
      <c r="L350" s="142"/>
      <c r="M350" s="142"/>
      <c r="N350" s="142"/>
      <c r="O350" s="142"/>
      <c r="P350" s="142"/>
      <c r="Q350" s="142"/>
      <c r="R350" s="142"/>
      <c r="S350" s="142"/>
      <c r="T350" s="142"/>
      <c r="U350" s="142"/>
      <c r="V350" s="142"/>
      <c r="W350" s="142"/>
      <c r="X350" s="142"/>
      <c r="Y350" s="142"/>
      <c r="Z350" s="142"/>
    </row>
    <row r="351" spans="1:26" ht="15.75" customHeight="1">
      <c r="A351" s="142"/>
      <c r="B351" s="142"/>
      <c r="C351" s="142"/>
      <c r="D351" s="142"/>
      <c r="E351" s="142"/>
      <c r="F351" s="142"/>
      <c r="G351" s="142"/>
      <c r="H351" s="142"/>
      <c r="I351" s="142"/>
      <c r="J351" s="142"/>
      <c r="K351" s="142"/>
      <c r="L351" s="142"/>
      <c r="M351" s="142"/>
      <c r="N351" s="142"/>
      <c r="O351" s="142"/>
      <c r="P351" s="142"/>
      <c r="Q351" s="142"/>
      <c r="R351" s="142"/>
      <c r="S351" s="142"/>
      <c r="T351" s="142"/>
      <c r="U351" s="142"/>
      <c r="V351" s="142"/>
      <c r="W351" s="142"/>
      <c r="X351" s="142"/>
      <c r="Y351" s="142"/>
      <c r="Z351" s="142"/>
    </row>
    <row r="352" spans="1:26" ht="15.75" customHeight="1">
      <c r="A352" s="142"/>
      <c r="B352" s="142"/>
      <c r="C352" s="142"/>
      <c r="D352" s="142"/>
      <c r="E352" s="142"/>
      <c r="F352" s="142"/>
      <c r="G352" s="142"/>
      <c r="H352" s="142"/>
      <c r="I352" s="142"/>
      <c r="J352" s="142"/>
      <c r="K352" s="142"/>
      <c r="L352" s="142"/>
      <c r="M352" s="142"/>
      <c r="N352" s="142"/>
      <c r="O352" s="142"/>
      <c r="P352" s="142"/>
      <c r="Q352" s="142"/>
      <c r="R352" s="142"/>
      <c r="S352" s="142"/>
      <c r="T352" s="142"/>
      <c r="U352" s="142"/>
      <c r="V352" s="142"/>
      <c r="W352" s="142"/>
      <c r="X352" s="142"/>
      <c r="Y352" s="142"/>
      <c r="Z352" s="142"/>
    </row>
    <row r="353" spans="1:26" ht="15.75" customHeight="1">
      <c r="A353" s="142"/>
      <c r="B353" s="142"/>
      <c r="C353" s="142"/>
      <c r="D353" s="142"/>
      <c r="E353" s="142"/>
      <c r="F353" s="142"/>
      <c r="G353" s="142"/>
      <c r="H353" s="142"/>
      <c r="I353" s="142"/>
      <c r="J353" s="142"/>
      <c r="K353" s="142"/>
      <c r="L353" s="142"/>
      <c r="M353" s="142"/>
      <c r="N353" s="142"/>
      <c r="O353" s="142"/>
      <c r="P353" s="142"/>
      <c r="Q353" s="142"/>
      <c r="R353" s="142"/>
      <c r="S353" s="142"/>
      <c r="T353" s="142"/>
      <c r="U353" s="142"/>
      <c r="V353" s="142"/>
      <c r="W353" s="142"/>
      <c r="X353" s="142"/>
      <c r="Y353" s="142"/>
      <c r="Z353" s="142"/>
    </row>
    <row r="354" spans="1:26" ht="15.75" customHeight="1">
      <c r="A354" s="142"/>
      <c r="B354" s="142"/>
      <c r="C354" s="142"/>
      <c r="D354" s="142"/>
      <c r="E354" s="142"/>
      <c r="F354" s="142"/>
      <c r="G354" s="142"/>
      <c r="H354" s="142"/>
      <c r="I354" s="142"/>
      <c r="J354" s="142"/>
      <c r="K354" s="142"/>
      <c r="L354" s="142"/>
      <c r="M354" s="142"/>
      <c r="N354" s="142"/>
      <c r="O354" s="142"/>
      <c r="P354" s="142"/>
      <c r="Q354" s="142"/>
      <c r="R354" s="142"/>
      <c r="S354" s="142"/>
      <c r="T354" s="142"/>
      <c r="U354" s="142"/>
      <c r="V354" s="142"/>
      <c r="W354" s="142"/>
      <c r="X354" s="142"/>
      <c r="Y354" s="142"/>
      <c r="Z354" s="142"/>
    </row>
    <row r="355" spans="1:26" ht="15.75" customHeight="1">
      <c r="A355" s="142"/>
      <c r="B355" s="142"/>
      <c r="C355" s="142"/>
      <c r="D355" s="142"/>
      <c r="E355" s="142"/>
      <c r="F355" s="142"/>
      <c r="G355" s="142"/>
      <c r="H355" s="142"/>
      <c r="I355" s="142"/>
      <c r="J355" s="142"/>
      <c r="K355" s="142"/>
      <c r="L355" s="142"/>
      <c r="M355" s="142"/>
      <c r="N355" s="142"/>
      <c r="O355" s="142"/>
      <c r="P355" s="142"/>
      <c r="Q355" s="142"/>
      <c r="R355" s="142"/>
      <c r="S355" s="142"/>
      <c r="T355" s="142"/>
      <c r="U355" s="142"/>
      <c r="V355" s="142"/>
      <c r="W355" s="142"/>
      <c r="X355" s="142"/>
      <c r="Y355" s="142"/>
      <c r="Z355" s="142"/>
    </row>
    <row r="356" spans="1:26" ht="15.75" customHeight="1">
      <c r="A356" s="142"/>
      <c r="B356" s="142"/>
      <c r="C356" s="142"/>
      <c r="D356" s="142"/>
      <c r="E356" s="142"/>
      <c r="F356" s="142"/>
      <c r="G356" s="142"/>
      <c r="H356" s="142"/>
      <c r="I356" s="142"/>
      <c r="J356" s="142"/>
      <c r="K356" s="142"/>
      <c r="L356" s="142"/>
      <c r="M356" s="142"/>
      <c r="N356" s="142"/>
      <c r="O356" s="142"/>
      <c r="P356" s="142"/>
      <c r="Q356" s="142"/>
      <c r="R356" s="142"/>
      <c r="S356" s="142"/>
      <c r="T356" s="142"/>
      <c r="U356" s="142"/>
      <c r="V356" s="142"/>
      <c r="W356" s="142"/>
      <c r="X356" s="142"/>
      <c r="Y356" s="142"/>
      <c r="Z356" s="142"/>
    </row>
    <row r="357" spans="1:26" ht="15.75" customHeight="1">
      <c r="A357" s="142"/>
      <c r="B357" s="142"/>
      <c r="C357" s="142"/>
      <c r="D357" s="142"/>
      <c r="E357" s="142"/>
      <c r="F357" s="142"/>
      <c r="G357" s="142"/>
      <c r="H357" s="142"/>
      <c r="I357" s="142"/>
      <c r="J357" s="142"/>
      <c r="K357" s="142"/>
      <c r="L357" s="142"/>
      <c r="M357" s="142"/>
      <c r="N357" s="142"/>
      <c r="O357" s="142"/>
      <c r="P357" s="142"/>
      <c r="Q357" s="142"/>
      <c r="R357" s="142"/>
      <c r="S357" s="142"/>
      <c r="T357" s="142"/>
      <c r="U357" s="142"/>
      <c r="V357" s="142"/>
      <c r="W357" s="142"/>
      <c r="X357" s="142"/>
      <c r="Y357" s="142"/>
      <c r="Z357" s="142"/>
    </row>
    <row r="358" spans="1:26" ht="15.75" customHeight="1">
      <c r="A358" s="142"/>
      <c r="B358" s="142"/>
      <c r="C358" s="142"/>
      <c r="D358" s="142"/>
      <c r="E358" s="142"/>
      <c r="F358" s="142"/>
      <c r="G358" s="142"/>
      <c r="H358" s="142"/>
      <c r="I358" s="142"/>
      <c r="J358" s="142"/>
      <c r="K358" s="142"/>
      <c r="L358" s="142"/>
      <c r="M358" s="142"/>
      <c r="N358" s="142"/>
      <c r="O358" s="142"/>
      <c r="P358" s="142"/>
      <c r="Q358" s="142"/>
      <c r="R358" s="142"/>
      <c r="S358" s="142"/>
      <c r="T358" s="142"/>
      <c r="U358" s="142"/>
      <c r="V358" s="142"/>
      <c r="W358" s="142"/>
      <c r="X358" s="142"/>
      <c r="Y358" s="142"/>
      <c r="Z358" s="142"/>
    </row>
    <row r="359" spans="1:26" ht="15.75" customHeight="1">
      <c r="A359" s="142"/>
      <c r="B359" s="142"/>
      <c r="C359" s="142"/>
      <c r="D359" s="142"/>
      <c r="E359" s="142"/>
      <c r="F359" s="142"/>
      <c r="G359" s="142"/>
      <c r="H359" s="142"/>
      <c r="I359" s="142"/>
      <c r="J359" s="142"/>
      <c r="K359" s="142"/>
      <c r="L359" s="142"/>
      <c r="M359" s="142"/>
      <c r="N359" s="142"/>
      <c r="O359" s="142"/>
      <c r="P359" s="142"/>
      <c r="Q359" s="142"/>
      <c r="R359" s="142"/>
      <c r="S359" s="142"/>
      <c r="T359" s="142"/>
      <c r="U359" s="142"/>
      <c r="V359" s="142"/>
      <c r="W359" s="142"/>
      <c r="X359" s="142"/>
      <c r="Y359" s="142"/>
      <c r="Z359" s="142"/>
    </row>
    <row r="360" spans="1:26" ht="15.75" customHeight="1">
      <c r="A360" s="142"/>
      <c r="B360" s="142"/>
      <c r="C360" s="142"/>
      <c r="D360" s="142"/>
      <c r="E360" s="142"/>
      <c r="F360" s="142"/>
      <c r="G360" s="142"/>
      <c r="H360" s="142"/>
      <c r="I360" s="142"/>
      <c r="J360" s="142"/>
      <c r="K360" s="142"/>
      <c r="L360" s="142"/>
      <c r="M360" s="142"/>
      <c r="N360" s="142"/>
      <c r="O360" s="142"/>
      <c r="P360" s="142"/>
      <c r="Q360" s="142"/>
      <c r="R360" s="142"/>
      <c r="S360" s="142"/>
      <c r="T360" s="142"/>
      <c r="U360" s="142"/>
      <c r="V360" s="142"/>
      <c r="W360" s="142"/>
      <c r="X360" s="142"/>
      <c r="Y360" s="142"/>
      <c r="Z360" s="142"/>
    </row>
    <row r="361" spans="1:26" ht="15.75" customHeight="1">
      <c r="A361" s="142"/>
      <c r="B361" s="142"/>
      <c r="C361" s="142"/>
      <c r="D361" s="142"/>
      <c r="E361" s="142"/>
      <c r="F361" s="142"/>
      <c r="G361" s="142"/>
      <c r="H361" s="142"/>
      <c r="I361" s="142"/>
      <c r="J361" s="142"/>
      <c r="K361" s="142"/>
      <c r="L361" s="142"/>
      <c r="M361" s="142"/>
      <c r="N361" s="142"/>
      <c r="O361" s="142"/>
      <c r="P361" s="142"/>
      <c r="Q361" s="142"/>
      <c r="R361" s="142"/>
      <c r="S361" s="142"/>
      <c r="T361" s="142"/>
      <c r="U361" s="142"/>
      <c r="V361" s="142"/>
      <c r="W361" s="142"/>
      <c r="X361" s="142"/>
      <c r="Y361" s="142"/>
      <c r="Z361" s="142"/>
    </row>
    <row r="362" spans="1:26" ht="15.75" customHeight="1">
      <c r="A362" s="142"/>
      <c r="B362" s="142"/>
      <c r="C362" s="142"/>
      <c r="D362" s="142"/>
      <c r="E362" s="142"/>
      <c r="F362" s="142"/>
      <c r="G362" s="142"/>
      <c r="H362" s="142"/>
      <c r="I362" s="142"/>
      <c r="J362" s="142"/>
      <c r="K362" s="142"/>
      <c r="L362" s="142"/>
      <c r="M362" s="142"/>
      <c r="N362" s="142"/>
      <c r="O362" s="142"/>
      <c r="P362" s="142"/>
      <c r="Q362" s="142"/>
      <c r="R362" s="142"/>
      <c r="S362" s="142"/>
      <c r="T362" s="142"/>
      <c r="U362" s="142"/>
      <c r="V362" s="142"/>
      <c r="W362" s="142"/>
      <c r="X362" s="142"/>
      <c r="Y362" s="142"/>
      <c r="Z362" s="142"/>
    </row>
    <row r="363" spans="1:26" ht="15.75" customHeight="1">
      <c r="A363" s="142"/>
      <c r="B363" s="142"/>
      <c r="C363" s="142"/>
      <c r="D363" s="142"/>
      <c r="E363" s="142"/>
      <c r="F363" s="142"/>
      <c r="G363" s="142"/>
      <c r="H363" s="142"/>
      <c r="I363" s="142"/>
      <c r="J363" s="142"/>
      <c r="K363" s="142"/>
      <c r="L363" s="142"/>
      <c r="M363" s="142"/>
      <c r="N363" s="142"/>
      <c r="O363" s="142"/>
      <c r="P363" s="142"/>
      <c r="Q363" s="142"/>
      <c r="R363" s="142"/>
      <c r="S363" s="142"/>
      <c r="T363" s="142"/>
      <c r="U363" s="142"/>
      <c r="V363" s="142"/>
      <c r="W363" s="142"/>
      <c r="X363" s="142"/>
      <c r="Y363" s="142"/>
      <c r="Z363" s="142"/>
    </row>
    <row r="364" spans="1:26" ht="15.75" customHeight="1">
      <c r="A364" s="142"/>
      <c r="B364" s="142"/>
      <c r="C364" s="142"/>
      <c r="D364" s="142"/>
      <c r="E364" s="142"/>
      <c r="F364" s="142"/>
      <c r="G364" s="142"/>
      <c r="H364" s="142"/>
      <c r="I364" s="142"/>
      <c r="J364" s="142"/>
      <c r="K364" s="142"/>
      <c r="L364" s="142"/>
      <c r="M364" s="142"/>
      <c r="N364" s="142"/>
      <c r="O364" s="142"/>
      <c r="P364" s="142"/>
      <c r="Q364" s="142"/>
      <c r="R364" s="142"/>
      <c r="S364" s="142"/>
      <c r="T364" s="142"/>
      <c r="U364" s="142"/>
      <c r="V364" s="142"/>
      <c r="W364" s="142"/>
      <c r="X364" s="142"/>
      <c r="Y364" s="142"/>
      <c r="Z364" s="142"/>
    </row>
    <row r="365" spans="1:26" ht="15.75" customHeight="1">
      <c r="A365" s="142"/>
      <c r="B365" s="142"/>
      <c r="C365" s="142"/>
      <c r="D365" s="142"/>
      <c r="E365" s="142"/>
      <c r="F365" s="142"/>
      <c r="G365" s="142"/>
      <c r="H365" s="142"/>
      <c r="I365" s="142"/>
      <c r="J365" s="142"/>
      <c r="K365" s="142"/>
      <c r="L365" s="142"/>
      <c r="M365" s="142"/>
      <c r="N365" s="142"/>
      <c r="O365" s="142"/>
      <c r="P365" s="142"/>
      <c r="Q365" s="142"/>
      <c r="R365" s="142"/>
      <c r="S365" s="142"/>
      <c r="T365" s="142"/>
      <c r="U365" s="142"/>
      <c r="V365" s="142"/>
      <c r="W365" s="142"/>
      <c r="X365" s="142"/>
      <c r="Y365" s="142"/>
      <c r="Z365" s="142"/>
    </row>
    <row r="366" spans="1:26" ht="15.75" customHeight="1">
      <c r="A366" s="142"/>
      <c r="B366" s="142"/>
      <c r="C366" s="142"/>
      <c r="D366" s="142"/>
      <c r="E366" s="142"/>
      <c r="F366" s="142"/>
      <c r="G366" s="142"/>
      <c r="H366" s="142"/>
      <c r="I366" s="142"/>
      <c r="J366" s="142"/>
      <c r="K366" s="142"/>
      <c r="L366" s="142"/>
      <c r="M366" s="142"/>
      <c r="N366" s="142"/>
      <c r="O366" s="142"/>
      <c r="P366" s="142"/>
      <c r="Q366" s="142"/>
      <c r="R366" s="142"/>
      <c r="S366" s="142"/>
      <c r="T366" s="142"/>
      <c r="U366" s="142"/>
      <c r="V366" s="142"/>
      <c r="W366" s="142"/>
      <c r="X366" s="142"/>
      <c r="Y366" s="142"/>
      <c r="Z366" s="142"/>
    </row>
    <row r="367" spans="1:26" ht="15.75" customHeight="1">
      <c r="A367" s="142"/>
      <c r="B367" s="142"/>
      <c r="C367" s="142"/>
      <c r="D367" s="142"/>
      <c r="E367" s="142"/>
      <c r="F367" s="142"/>
      <c r="G367" s="142"/>
      <c r="H367" s="142"/>
      <c r="I367" s="142"/>
      <c r="J367" s="142"/>
      <c r="K367" s="142"/>
      <c r="L367" s="142"/>
      <c r="M367" s="142"/>
      <c r="N367" s="142"/>
      <c r="O367" s="142"/>
      <c r="P367" s="142"/>
      <c r="Q367" s="142"/>
      <c r="R367" s="142"/>
      <c r="S367" s="142"/>
      <c r="T367" s="142"/>
      <c r="U367" s="142"/>
      <c r="V367" s="142"/>
      <c r="W367" s="142"/>
      <c r="X367" s="142"/>
      <c r="Y367" s="142"/>
      <c r="Z367" s="142"/>
    </row>
    <row r="368" spans="1:26" ht="15.75" customHeight="1">
      <c r="A368" s="142"/>
      <c r="B368" s="142"/>
      <c r="C368" s="142"/>
      <c r="D368" s="142"/>
      <c r="E368" s="142"/>
      <c r="F368" s="142"/>
      <c r="G368" s="142"/>
      <c r="H368" s="142"/>
      <c r="I368" s="142"/>
      <c r="J368" s="142"/>
      <c r="K368" s="142"/>
      <c r="L368" s="142"/>
      <c r="M368" s="142"/>
      <c r="N368" s="142"/>
      <c r="O368" s="142"/>
      <c r="P368" s="142"/>
      <c r="Q368" s="142"/>
      <c r="R368" s="142"/>
      <c r="S368" s="142"/>
      <c r="T368" s="142"/>
      <c r="U368" s="142"/>
      <c r="V368" s="142"/>
      <c r="W368" s="142"/>
      <c r="X368" s="142"/>
      <c r="Y368" s="142"/>
      <c r="Z368" s="142"/>
    </row>
    <row r="369" spans="1:26" ht="15.75" customHeight="1">
      <c r="A369" s="142"/>
      <c r="B369" s="142"/>
      <c r="C369" s="142"/>
      <c r="D369" s="142"/>
      <c r="E369" s="142"/>
      <c r="F369" s="142"/>
      <c r="G369" s="142"/>
      <c r="H369" s="142"/>
      <c r="I369" s="142"/>
      <c r="J369" s="142"/>
      <c r="K369" s="142"/>
      <c r="L369" s="142"/>
      <c r="M369" s="142"/>
      <c r="N369" s="142"/>
      <c r="O369" s="142"/>
      <c r="P369" s="142"/>
      <c r="Q369" s="142"/>
      <c r="R369" s="142"/>
      <c r="S369" s="142"/>
      <c r="T369" s="142"/>
      <c r="U369" s="142"/>
      <c r="V369" s="142"/>
      <c r="W369" s="142"/>
      <c r="X369" s="142"/>
      <c r="Y369" s="142"/>
      <c r="Z369" s="142"/>
    </row>
    <row r="370" spans="1:26" ht="15.75" customHeight="1">
      <c r="A370" s="142"/>
      <c r="B370" s="142"/>
      <c r="C370" s="142"/>
      <c r="D370" s="142"/>
      <c r="E370" s="142"/>
      <c r="F370" s="142"/>
      <c r="G370" s="142"/>
      <c r="H370" s="142"/>
      <c r="I370" s="142"/>
      <c r="J370" s="142"/>
      <c r="K370" s="142"/>
      <c r="L370" s="142"/>
      <c r="M370" s="142"/>
      <c r="N370" s="142"/>
      <c r="O370" s="142"/>
      <c r="P370" s="142"/>
      <c r="Q370" s="142"/>
      <c r="R370" s="142"/>
      <c r="S370" s="142"/>
      <c r="T370" s="142"/>
      <c r="U370" s="142"/>
      <c r="V370" s="142"/>
      <c r="W370" s="142"/>
      <c r="X370" s="142"/>
      <c r="Y370" s="142"/>
      <c r="Z370" s="142"/>
    </row>
    <row r="371" spans="1:26" ht="15.75" customHeight="1">
      <c r="A371" s="142"/>
      <c r="B371" s="142"/>
      <c r="C371" s="142"/>
      <c r="D371" s="142"/>
      <c r="E371" s="142"/>
      <c r="F371" s="142"/>
      <c r="G371" s="142"/>
      <c r="H371" s="142"/>
      <c r="I371" s="142"/>
      <c r="J371" s="142"/>
      <c r="K371" s="142"/>
      <c r="L371" s="142"/>
      <c r="M371" s="142"/>
      <c r="N371" s="142"/>
      <c r="O371" s="142"/>
      <c r="P371" s="142"/>
      <c r="Q371" s="142"/>
      <c r="R371" s="142"/>
      <c r="S371" s="142"/>
      <c r="T371" s="142"/>
      <c r="U371" s="142"/>
      <c r="V371" s="142"/>
      <c r="W371" s="142"/>
      <c r="X371" s="142"/>
      <c r="Y371" s="142"/>
      <c r="Z371" s="142"/>
    </row>
    <row r="372" spans="1:26" ht="15.75" customHeight="1">
      <c r="A372" s="142"/>
      <c r="B372" s="142"/>
      <c r="C372" s="142"/>
      <c r="D372" s="142"/>
      <c r="E372" s="142"/>
      <c r="F372" s="142"/>
      <c r="G372" s="142"/>
      <c r="H372" s="142"/>
      <c r="I372" s="142"/>
      <c r="J372" s="142"/>
      <c r="K372" s="142"/>
      <c r="L372" s="142"/>
      <c r="M372" s="142"/>
      <c r="N372" s="142"/>
      <c r="O372" s="142"/>
      <c r="P372" s="142"/>
      <c r="Q372" s="142"/>
      <c r="R372" s="142"/>
      <c r="S372" s="142"/>
      <c r="T372" s="142"/>
      <c r="U372" s="142"/>
      <c r="V372" s="142"/>
      <c r="W372" s="142"/>
      <c r="X372" s="142"/>
      <c r="Y372" s="142"/>
      <c r="Z372" s="142"/>
    </row>
    <row r="373" spans="1:26" ht="15.75" customHeight="1">
      <c r="A373" s="142"/>
      <c r="B373" s="142"/>
      <c r="C373" s="142"/>
      <c r="D373" s="142"/>
      <c r="E373" s="142"/>
      <c r="F373" s="142"/>
      <c r="G373" s="142"/>
      <c r="H373" s="142"/>
      <c r="I373" s="142"/>
      <c r="J373" s="142"/>
      <c r="K373" s="142"/>
      <c r="L373" s="142"/>
      <c r="M373" s="142"/>
      <c r="N373" s="142"/>
      <c r="O373" s="142"/>
      <c r="P373" s="142"/>
      <c r="Q373" s="142"/>
      <c r="R373" s="142"/>
      <c r="S373" s="142"/>
      <c r="T373" s="142"/>
      <c r="U373" s="142"/>
      <c r="V373" s="142"/>
      <c r="W373" s="142"/>
      <c r="X373" s="142"/>
      <c r="Y373" s="142"/>
      <c r="Z373" s="142"/>
    </row>
    <row r="374" spans="1:26" ht="15.75" customHeight="1">
      <c r="A374" s="142"/>
      <c r="B374" s="142"/>
      <c r="C374" s="142"/>
      <c r="D374" s="142"/>
      <c r="E374" s="142"/>
      <c r="F374" s="142"/>
      <c r="G374" s="142"/>
      <c r="H374" s="142"/>
      <c r="I374" s="142"/>
      <c r="J374" s="142"/>
      <c r="K374" s="142"/>
      <c r="L374" s="142"/>
      <c r="M374" s="142"/>
      <c r="N374" s="142"/>
      <c r="O374" s="142"/>
      <c r="P374" s="142"/>
      <c r="Q374" s="142"/>
      <c r="R374" s="142"/>
      <c r="S374" s="142"/>
      <c r="T374" s="142"/>
      <c r="U374" s="142"/>
      <c r="V374" s="142"/>
      <c r="W374" s="142"/>
      <c r="X374" s="142"/>
      <c r="Y374" s="142"/>
      <c r="Z374" s="142"/>
    </row>
    <row r="375" spans="1:26" ht="15.75" customHeight="1">
      <c r="A375" s="142"/>
      <c r="B375" s="142"/>
      <c r="C375" s="142"/>
      <c r="D375" s="142"/>
      <c r="E375" s="142"/>
      <c r="F375" s="142"/>
      <c r="G375" s="142"/>
      <c r="H375" s="142"/>
      <c r="I375" s="142"/>
      <c r="J375" s="142"/>
      <c r="K375" s="142"/>
      <c r="L375" s="142"/>
      <c r="M375" s="142"/>
      <c r="N375" s="142"/>
      <c r="O375" s="142"/>
      <c r="P375" s="142"/>
      <c r="Q375" s="142"/>
      <c r="R375" s="142"/>
      <c r="S375" s="142"/>
      <c r="T375" s="142"/>
      <c r="U375" s="142"/>
      <c r="V375" s="142"/>
      <c r="W375" s="142"/>
      <c r="X375" s="142"/>
      <c r="Y375" s="142"/>
      <c r="Z375" s="142"/>
    </row>
    <row r="376" spans="1:26" ht="15.75" customHeight="1">
      <c r="A376" s="142"/>
      <c r="B376" s="142"/>
      <c r="C376" s="142"/>
      <c r="D376" s="142"/>
      <c r="E376" s="142"/>
      <c r="F376" s="142"/>
      <c r="G376" s="142"/>
      <c r="H376" s="142"/>
      <c r="I376" s="142"/>
      <c r="J376" s="142"/>
      <c r="K376" s="142"/>
      <c r="L376" s="142"/>
      <c r="M376" s="142"/>
      <c r="N376" s="142"/>
      <c r="O376" s="142"/>
      <c r="P376" s="142"/>
      <c r="Q376" s="142"/>
      <c r="R376" s="142"/>
      <c r="S376" s="142"/>
      <c r="T376" s="142"/>
      <c r="U376" s="142"/>
      <c r="V376" s="142"/>
      <c r="W376" s="142"/>
      <c r="X376" s="142"/>
      <c r="Y376" s="142"/>
      <c r="Z376" s="142"/>
    </row>
    <row r="377" spans="1:26" ht="15.75" customHeight="1">
      <c r="A377" s="142"/>
      <c r="B377" s="142"/>
      <c r="C377" s="142"/>
      <c r="D377" s="142"/>
      <c r="E377" s="142"/>
      <c r="F377" s="142"/>
      <c r="G377" s="142"/>
      <c r="H377" s="142"/>
      <c r="I377" s="142"/>
      <c r="J377" s="142"/>
      <c r="K377" s="142"/>
      <c r="L377" s="142"/>
      <c r="M377" s="142"/>
      <c r="N377" s="142"/>
      <c r="O377" s="142"/>
      <c r="P377" s="142"/>
      <c r="Q377" s="142"/>
      <c r="R377" s="142"/>
      <c r="S377" s="142"/>
      <c r="T377" s="142"/>
      <c r="U377" s="142"/>
      <c r="V377" s="142"/>
      <c r="W377" s="142"/>
      <c r="X377" s="142"/>
      <c r="Y377" s="142"/>
      <c r="Z377" s="142"/>
    </row>
    <row r="378" spans="1:26" ht="15.75" customHeight="1">
      <c r="A378" s="142"/>
      <c r="B378" s="142"/>
      <c r="C378" s="142"/>
      <c r="D378" s="142"/>
      <c r="E378" s="142"/>
      <c r="F378" s="142"/>
      <c r="G378" s="142"/>
      <c r="H378" s="142"/>
      <c r="I378" s="142"/>
      <c r="J378" s="142"/>
      <c r="K378" s="142"/>
      <c r="L378" s="142"/>
      <c r="M378" s="142"/>
      <c r="N378" s="142"/>
      <c r="O378" s="142"/>
      <c r="P378" s="142"/>
      <c r="Q378" s="142"/>
      <c r="R378" s="142"/>
      <c r="S378" s="142"/>
      <c r="T378" s="142"/>
      <c r="U378" s="142"/>
      <c r="V378" s="142"/>
      <c r="W378" s="142"/>
      <c r="X378" s="142"/>
      <c r="Y378" s="142"/>
      <c r="Z378" s="142"/>
    </row>
    <row r="379" spans="1:26" ht="15.75" customHeight="1">
      <c r="A379" s="142"/>
      <c r="B379" s="142"/>
      <c r="C379" s="142"/>
      <c r="D379" s="142"/>
      <c r="E379" s="142"/>
      <c r="F379" s="142"/>
      <c r="G379" s="142"/>
      <c r="H379" s="142"/>
      <c r="I379" s="142"/>
      <c r="J379" s="142"/>
      <c r="K379" s="142"/>
      <c r="L379" s="142"/>
      <c r="M379" s="142"/>
      <c r="N379" s="142"/>
      <c r="O379" s="142"/>
      <c r="P379" s="142"/>
      <c r="Q379" s="142"/>
      <c r="R379" s="142"/>
      <c r="S379" s="142"/>
      <c r="T379" s="142"/>
      <c r="U379" s="142"/>
      <c r="V379" s="142"/>
      <c r="W379" s="142"/>
      <c r="X379" s="142"/>
      <c r="Y379" s="142"/>
      <c r="Z379" s="142"/>
    </row>
    <row r="380" spans="1:26" ht="15.75" customHeight="1">
      <c r="A380" s="142"/>
      <c r="B380" s="142"/>
      <c r="C380" s="142"/>
      <c r="D380" s="142"/>
      <c r="E380" s="142"/>
      <c r="F380" s="142"/>
      <c r="G380" s="142"/>
      <c r="H380" s="142"/>
      <c r="I380" s="142"/>
      <c r="J380" s="142"/>
      <c r="K380" s="142"/>
      <c r="L380" s="142"/>
      <c r="M380" s="142"/>
      <c r="N380" s="142"/>
      <c r="O380" s="142"/>
      <c r="P380" s="142"/>
      <c r="Q380" s="142"/>
      <c r="R380" s="142"/>
      <c r="S380" s="142"/>
      <c r="T380" s="142"/>
      <c r="U380" s="142"/>
      <c r="V380" s="142"/>
      <c r="W380" s="142"/>
      <c r="X380" s="142"/>
      <c r="Y380" s="142"/>
      <c r="Z380" s="142"/>
    </row>
    <row r="381" spans="1:26" ht="15.75" customHeight="1">
      <c r="A381" s="142"/>
      <c r="B381" s="142"/>
      <c r="C381" s="142"/>
      <c r="D381" s="142"/>
      <c r="E381" s="142"/>
      <c r="F381" s="142"/>
      <c r="G381" s="142"/>
      <c r="H381" s="142"/>
      <c r="I381" s="142"/>
      <c r="J381" s="142"/>
      <c r="K381" s="142"/>
      <c r="L381" s="142"/>
      <c r="M381" s="142"/>
      <c r="N381" s="142"/>
      <c r="O381" s="142"/>
      <c r="P381" s="142"/>
      <c r="Q381" s="142"/>
      <c r="R381" s="142"/>
      <c r="S381" s="142"/>
      <c r="T381" s="142"/>
      <c r="U381" s="142"/>
      <c r="V381" s="142"/>
      <c r="W381" s="142"/>
      <c r="X381" s="142"/>
      <c r="Y381" s="142"/>
      <c r="Z381" s="142"/>
    </row>
    <row r="382" spans="1:26" ht="15.75" customHeight="1">
      <c r="A382" s="142"/>
      <c r="B382" s="142"/>
      <c r="C382" s="142"/>
      <c r="D382" s="142"/>
      <c r="E382" s="142"/>
      <c r="F382" s="142"/>
      <c r="G382" s="142"/>
      <c r="H382" s="142"/>
      <c r="I382" s="142"/>
      <c r="J382" s="142"/>
      <c r="K382" s="142"/>
      <c r="L382" s="142"/>
      <c r="M382" s="142"/>
      <c r="N382" s="142"/>
      <c r="O382" s="142"/>
      <c r="P382" s="142"/>
      <c r="Q382" s="142"/>
      <c r="R382" s="142"/>
      <c r="S382" s="142"/>
      <c r="T382" s="142"/>
      <c r="U382" s="142"/>
      <c r="V382" s="142"/>
      <c r="W382" s="142"/>
      <c r="X382" s="142"/>
      <c r="Y382" s="142"/>
      <c r="Z382" s="142"/>
    </row>
    <row r="383" spans="1:26" ht="15.75" customHeight="1">
      <c r="A383" s="142"/>
      <c r="B383" s="142"/>
      <c r="C383" s="142"/>
      <c r="D383" s="142"/>
      <c r="E383" s="142"/>
      <c r="F383" s="142"/>
      <c r="G383" s="142"/>
      <c r="H383" s="142"/>
      <c r="I383" s="142"/>
      <c r="J383" s="142"/>
      <c r="K383" s="142"/>
      <c r="L383" s="142"/>
      <c r="M383" s="142"/>
      <c r="N383" s="142"/>
      <c r="O383" s="142"/>
      <c r="P383" s="142"/>
      <c r="Q383" s="142"/>
      <c r="R383" s="142"/>
      <c r="S383" s="142"/>
      <c r="T383" s="142"/>
      <c r="U383" s="142"/>
      <c r="V383" s="142"/>
      <c r="W383" s="142"/>
      <c r="X383" s="142"/>
      <c r="Y383" s="142"/>
      <c r="Z383" s="142"/>
    </row>
    <row r="384" spans="1:26" ht="15.75" customHeight="1">
      <c r="A384" s="142"/>
      <c r="B384" s="142"/>
      <c r="C384" s="142"/>
      <c r="D384" s="142"/>
      <c r="E384" s="142"/>
      <c r="F384" s="142"/>
      <c r="G384" s="142"/>
      <c r="H384" s="142"/>
      <c r="I384" s="142"/>
      <c r="J384" s="142"/>
      <c r="K384" s="142"/>
      <c r="L384" s="142"/>
      <c r="M384" s="142"/>
      <c r="N384" s="142"/>
      <c r="O384" s="142"/>
      <c r="P384" s="142"/>
      <c r="Q384" s="142"/>
      <c r="R384" s="142"/>
      <c r="S384" s="142"/>
      <c r="T384" s="142"/>
      <c r="U384" s="142"/>
      <c r="V384" s="142"/>
      <c r="W384" s="142"/>
      <c r="X384" s="142"/>
      <c r="Y384" s="142"/>
      <c r="Z384" s="142"/>
    </row>
    <row r="385" spans="1:26" ht="15.75" customHeight="1">
      <c r="A385" s="142"/>
      <c r="B385" s="142"/>
      <c r="C385" s="142"/>
      <c r="D385" s="142"/>
      <c r="E385" s="142"/>
      <c r="F385" s="142"/>
      <c r="G385" s="142"/>
      <c r="H385" s="142"/>
      <c r="I385" s="142"/>
      <c r="J385" s="142"/>
      <c r="K385" s="142"/>
      <c r="L385" s="142"/>
      <c r="M385" s="142"/>
      <c r="N385" s="142"/>
      <c r="O385" s="142"/>
      <c r="P385" s="142"/>
      <c r="Q385" s="142"/>
      <c r="R385" s="142"/>
      <c r="S385" s="142"/>
      <c r="T385" s="142"/>
      <c r="U385" s="142"/>
      <c r="V385" s="142"/>
      <c r="W385" s="142"/>
      <c r="X385" s="142"/>
      <c r="Y385" s="142"/>
      <c r="Z385" s="142"/>
    </row>
    <row r="386" spans="1:26" ht="15.75" customHeight="1">
      <c r="A386" s="142"/>
      <c r="B386" s="142"/>
      <c r="C386" s="142"/>
      <c r="D386" s="142"/>
      <c r="E386" s="142"/>
      <c r="F386" s="142"/>
      <c r="G386" s="142"/>
      <c r="H386" s="142"/>
      <c r="I386" s="142"/>
      <c r="J386" s="142"/>
      <c r="K386" s="142"/>
      <c r="L386" s="142"/>
      <c r="M386" s="142"/>
      <c r="N386" s="142"/>
      <c r="O386" s="142"/>
      <c r="P386" s="142"/>
      <c r="Q386" s="142"/>
      <c r="R386" s="142"/>
      <c r="S386" s="142"/>
      <c r="T386" s="142"/>
      <c r="U386" s="142"/>
      <c r="V386" s="142"/>
      <c r="W386" s="142"/>
      <c r="X386" s="142"/>
      <c r="Y386" s="142"/>
      <c r="Z386" s="142"/>
    </row>
    <row r="387" spans="1:26" ht="15.75" customHeight="1">
      <c r="A387" s="142"/>
      <c r="B387" s="142"/>
      <c r="C387" s="142"/>
      <c r="D387" s="142"/>
      <c r="E387" s="142"/>
      <c r="F387" s="142"/>
      <c r="G387" s="142"/>
      <c r="H387" s="142"/>
      <c r="I387" s="142"/>
      <c r="J387" s="142"/>
      <c r="K387" s="142"/>
      <c r="L387" s="142"/>
      <c r="M387" s="142"/>
      <c r="N387" s="142"/>
      <c r="O387" s="142"/>
      <c r="P387" s="142"/>
      <c r="Q387" s="142"/>
      <c r="R387" s="142"/>
      <c r="S387" s="142"/>
      <c r="T387" s="142"/>
      <c r="U387" s="142"/>
      <c r="V387" s="142"/>
      <c r="W387" s="142"/>
      <c r="X387" s="142"/>
      <c r="Y387" s="142"/>
      <c r="Z387" s="142"/>
    </row>
    <row r="388" spans="1:26" ht="15.75" customHeight="1">
      <c r="A388" s="142"/>
      <c r="B388" s="142"/>
      <c r="C388" s="142"/>
      <c r="D388" s="142"/>
      <c r="E388" s="142"/>
      <c r="F388" s="142"/>
      <c r="G388" s="142"/>
      <c r="H388" s="142"/>
      <c r="I388" s="142"/>
      <c r="J388" s="142"/>
      <c r="K388" s="142"/>
      <c r="L388" s="142"/>
      <c r="M388" s="142"/>
      <c r="N388" s="142"/>
      <c r="O388" s="142"/>
      <c r="P388" s="142"/>
      <c r="Q388" s="142"/>
      <c r="R388" s="142"/>
      <c r="S388" s="142"/>
      <c r="T388" s="142"/>
      <c r="U388" s="142"/>
      <c r="V388" s="142"/>
      <c r="W388" s="142"/>
      <c r="X388" s="142"/>
      <c r="Y388" s="142"/>
      <c r="Z388" s="142"/>
    </row>
    <row r="389" spans="1:26" ht="15.75" customHeight="1">
      <c r="A389" s="142"/>
      <c r="B389" s="142"/>
      <c r="C389" s="142"/>
      <c r="D389" s="142"/>
      <c r="E389" s="142"/>
      <c r="F389" s="142"/>
      <c r="G389" s="142"/>
      <c r="H389" s="142"/>
      <c r="I389" s="142"/>
      <c r="J389" s="142"/>
      <c r="K389" s="142"/>
      <c r="L389" s="142"/>
      <c r="M389" s="142"/>
      <c r="N389" s="142"/>
      <c r="O389" s="142"/>
      <c r="P389" s="142"/>
      <c r="Q389" s="142"/>
      <c r="R389" s="142"/>
      <c r="S389" s="142"/>
      <c r="T389" s="142"/>
      <c r="U389" s="142"/>
      <c r="V389" s="142"/>
      <c r="W389" s="142"/>
      <c r="X389" s="142"/>
      <c r="Y389" s="142"/>
      <c r="Z389" s="142"/>
    </row>
    <row r="390" spans="1:26" ht="15.75" customHeight="1">
      <c r="A390" s="142"/>
      <c r="B390" s="142"/>
      <c r="C390" s="142"/>
      <c r="D390" s="142"/>
      <c r="E390" s="142"/>
      <c r="F390" s="142"/>
      <c r="G390" s="142"/>
      <c r="H390" s="142"/>
      <c r="I390" s="142"/>
      <c r="J390" s="142"/>
      <c r="K390" s="142"/>
      <c r="L390" s="142"/>
      <c r="M390" s="142"/>
      <c r="N390" s="142"/>
      <c r="O390" s="142"/>
      <c r="P390" s="142"/>
      <c r="Q390" s="142"/>
      <c r="R390" s="142"/>
      <c r="S390" s="142"/>
      <c r="T390" s="142"/>
      <c r="U390" s="142"/>
      <c r="V390" s="142"/>
      <c r="W390" s="142"/>
      <c r="X390" s="142"/>
      <c r="Y390" s="142"/>
      <c r="Z390" s="142"/>
    </row>
    <row r="391" spans="1:26" ht="15.75" customHeight="1">
      <c r="A391" s="142"/>
      <c r="B391" s="142"/>
      <c r="C391" s="142"/>
      <c r="D391" s="142"/>
      <c r="E391" s="142"/>
      <c r="F391" s="142"/>
      <c r="G391" s="142"/>
      <c r="H391" s="142"/>
      <c r="I391" s="142"/>
      <c r="J391" s="142"/>
      <c r="K391" s="142"/>
      <c r="L391" s="142"/>
      <c r="M391" s="142"/>
      <c r="N391" s="142"/>
      <c r="O391" s="142"/>
      <c r="P391" s="142"/>
      <c r="Q391" s="142"/>
      <c r="R391" s="142"/>
      <c r="S391" s="142"/>
      <c r="T391" s="142"/>
      <c r="U391" s="142"/>
      <c r="V391" s="142"/>
      <c r="W391" s="142"/>
      <c r="X391" s="142"/>
      <c r="Y391" s="142"/>
      <c r="Z391" s="142"/>
    </row>
    <row r="392" spans="1:26" ht="15.75" customHeight="1">
      <c r="A392" s="142"/>
      <c r="B392" s="142"/>
      <c r="C392" s="142"/>
      <c r="D392" s="142"/>
      <c r="E392" s="142"/>
      <c r="F392" s="142"/>
      <c r="G392" s="142"/>
      <c r="H392" s="142"/>
      <c r="I392" s="142"/>
      <c r="J392" s="142"/>
      <c r="K392" s="142"/>
      <c r="L392" s="142"/>
      <c r="M392" s="142"/>
      <c r="N392" s="142"/>
      <c r="O392" s="142"/>
      <c r="P392" s="142"/>
      <c r="Q392" s="142"/>
      <c r="R392" s="142"/>
      <c r="S392" s="142"/>
      <c r="T392" s="142"/>
      <c r="U392" s="142"/>
      <c r="V392" s="142"/>
      <c r="W392" s="142"/>
      <c r="X392" s="142"/>
      <c r="Y392" s="142"/>
      <c r="Z392" s="142"/>
    </row>
    <row r="393" spans="1:26" ht="15.75" customHeight="1">
      <c r="A393" s="142"/>
      <c r="B393" s="142"/>
      <c r="C393" s="142"/>
      <c r="D393" s="142"/>
      <c r="E393" s="142"/>
      <c r="F393" s="142"/>
      <c r="G393" s="142"/>
      <c r="H393" s="142"/>
      <c r="I393" s="142"/>
      <c r="J393" s="142"/>
      <c r="K393" s="142"/>
      <c r="L393" s="142"/>
      <c r="M393" s="142"/>
      <c r="N393" s="142"/>
      <c r="O393" s="142"/>
      <c r="P393" s="142"/>
      <c r="Q393" s="142"/>
      <c r="R393" s="142"/>
      <c r="S393" s="142"/>
      <c r="T393" s="142"/>
      <c r="U393" s="142"/>
      <c r="V393" s="142"/>
      <c r="W393" s="142"/>
      <c r="X393" s="142"/>
      <c r="Y393" s="142"/>
      <c r="Z393" s="142"/>
    </row>
    <row r="394" spans="1:26" ht="15.75" customHeight="1">
      <c r="A394" s="142"/>
      <c r="B394" s="142"/>
      <c r="C394" s="142"/>
      <c r="D394" s="142"/>
      <c r="E394" s="142"/>
      <c r="F394" s="142"/>
      <c r="G394" s="142"/>
      <c r="H394" s="142"/>
      <c r="I394" s="142"/>
      <c r="J394" s="142"/>
      <c r="K394" s="142"/>
      <c r="L394" s="142"/>
      <c r="M394" s="142"/>
      <c r="N394" s="142"/>
      <c r="O394" s="142"/>
      <c r="P394" s="142"/>
      <c r="Q394" s="142"/>
      <c r="R394" s="142"/>
      <c r="S394" s="142"/>
      <c r="T394" s="142"/>
      <c r="U394" s="142"/>
      <c r="V394" s="142"/>
      <c r="W394" s="142"/>
      <c r="X394" s="142"/>
      <c r="Y394" s="142"/>
      <c r="Z394" s="142"/>
    </row>
    <row r="395" spans="1:26" ht="15.75" customHeight="1">
      <c r="A395" s="142"/>
      <c r="B395" s="142"/>
      <c r="C395" s="142"/>
      <c r="D395" s="142"/>
      <c r="E395" s="142"/>
      <c r="F395" s="142"/>
      <c r="G395" s="142"/>
      <c r="H395" s="142"/>
      <c r="I395" s="142"/>
      <c r="J395" s="142"/>
      <c r="K395" s="142"/>
      <c r="L395" s="142"/>
      <c r="M395" s="142"/>
      <c r="N395" s="142"/>
      <c r="O395" s="142"/>
      <c r="P395" s="142"/>
      <c r="Q395" s="142"/>
      <c r="R395" s="142"/>
      <c r="S395" s="142"/>
      <c r="T395" s="142"/>
      <c r="U395" s="142"/>
      <c r="V395" s="142"/>
      <c r="W395" s="142"/>
      <c r="X395" s="142"/>
      <c r="Y395" s="142"/>
      <c r="Z395" s="142"/>
    </row>
    <row r="396" spans="1:26" ht="15.75" customHeight="1">
      <c r="A396" s="142"/>
      <c r="B396" s="142"/>
      <c r="C396" s="142"/>
      <c r="D396" s="142"/>
      <c r="E396" s="142"/>
      <c r="F396" s="142"/>
      <c r="G396" s="142"/>
      <c r="H396" s="142"/>
      <c r="I396" s="142"/>
      <c r="J396" s="142"/>
      <c r="K396" s="142"/>
      <c r="L396" s="142"/>
      <c r="M396" s="142"/>
      <c r="N396" s="142"/>
      <c r="O396" s="142"/>
      <c r="P396" s="142"/>
      <c r="Q396" s="142"/>
      <c r="R396" s="142"/>
      <c r="S396" s="142"/>
      <c r="T396" s="142"/>
      <c r="U396" s="142"/>
      <c r="V396" s="142"/>
      <c r="W396" s="142"/>
      <c r="X396" s="142"/>
      <c r="Y396" s="142"/>
      <c r="Z396" s="142"/>
    </row>
    <row r="397" spans="1:26" ht="15.75" customHeight="1">
      <c r="A397" s="142"/>
      <c r="B397" s="142"/>
      <c r="C397" s="142"/>
      <c r="D397" s="142"/>
      <c r="E397" s="142"/>
      <c r="F397" s="142"/>
      <c r="G397" s="142"/>
      <c r="H397" s="142"/>
      <c r="I397" s="142"/>
      <c r="J397" s="142"/>
      <c r="K397" s="142"/>
      <c r="L397" s="142"/>
      <c r="M397" s="142"/>
      <c r="N397" s="142"/>
      <c r="O397" s="142"/>
      <c r="P397" s="142"/>
      <c r="Q397" s="142"/>
      <c r="R397" s="142"/>
      <c r="S397" s="142"/>
      <c r="T397" s="142"/>
      <c r="U397" s="142"/>
      <c r="V397" s="142"/>
      <c r="W397" s="142"/>
      <c r="X397" s="142"/>
      <c r="Y397" s="142"/>
      <c r="Z397" s="142"/>
    </row>
    <row r="398" spans="1:26" ht="15.75" customHeight="1">
      <c r="A398" s="142"/>
      <c r="B398" s="142"/>
      <c r="C398" s="142"/>
      <c r="D398" s="142"/>
      <c r="E398" s="142"/>
      <c r="F398" s="142"/>
      <c r="G398" s="142"/>
      <c r="H398" s="142"/>
      <c r="I398" s="142"/>
      <c r="J398" s="142"/>
      <c r="K398" s="142"/>
      <c r="L398" s="142"/>
      <c r="M398" s="142"/>
      <c r="N398" s="142"/>
      <c r="O398" s="142"/>
      <c r="P398" s="142"/>
      <c r="Q398" s="142"/>
      <c r="R398" s="142"/>
      <c r="S398" s="142"/>
      <c r="T398" s="142"/>
      <c r="U398" s="142"/>
      <c r="V398" s="142"/>
      <c r="W398" s="142"/>
      <c r="X398" s="142"/>
      <c r="Y398" s="142"/>
      <c r="Z398" s="142"/>
    </row>
    <row r="399" spans="1:26" ht="15.75" customHeight="1">
      <c r="A399" s="142"/>
      <c r="B399" s="142"/>
      <c r="C399" s="142"/>
      <c r="D399" s="142"/>
      <c r="E399" s="142"/>
      <c r="F399" s="142"/>
      <c r="G399" s="142"/>
      <c r="H399" s="142"/>
      <c r="I399" s="142"/>
      <c r="J399" s="142"/>
      <c r="K399" s="142"/>
      <c r="L399" s="142"/>
      <c r="M399" s="142"/>
      <c r="N399" s="142"/>
      <c r="O399" s="142"/>
      <c r="P399" s="142"/>
      <c r="Q399" s="142"/>
      <c r="R399" s="142"/>
      <c r="S399" s="142"/>
      <c r="T399" s="142"/>
      <c r="U399" s="142"/>
      <c r="V399" s="142"/>
      <c r="W399" s="142"/>
      <c r="X399" s="142"/>
      <c r="Y399" s="142"/>
      <c r="Z399" s="142"/>
    </row>
    <row r="400" spans="1:26" ht="15.75" customHeight="1">
      <c r="A400" s="142"/>
      <c r="B400" s="142"/>
      <c r="C400" s="142"/>
      <c r="D400" s="142"/>
      <c r="E400" s="142"/>
      <c r="F400" s="142"/>
      <c r="G400" s="142"/>
      <c r="H400" s="142"/>
      <c r="I400" s="142"/>
      <c r="J400" s="142"/>
      <c r="K400" s="142"/>
      <c r="L400" s="142"/>
      <c r="M400" s="142"/>
      <c r="N400" s="142"/>
      <c r="O400" s="142"/>
      <c r="P400" s="142"/>
      <c r="Q400" s="142"/>
      <c r="R400" s="142"/>
      <c r="S400" s="142"/>
      <c r="T400" s="142"/>
      <c r="U400" s="142"/>
      <c r="V400" s="142"/>
      <c r="W400" s="142"/>
      <c r="X400" s="142"/>
      <c r="Y400" s="142"/>
      <c r="Z400" s="142"/>
    </row>
    <row r="401" spans="1:26" ht="15.75" customHeight="1">
      <c r="A401" s="142"/>
      <c r="B401" s="142"/>
      <c r="C401" s="142"/>
      <c r="D401" s="142"/>
      <c r="E401" s="142"/>
      <c r="F401" s="142"/>
      <c r="G401" s="142"/>
      <c r="H401" s="142"/>
      <c r="I401" s="142"/>
      <c r="J401" s="142"/>
      <c r="K401" s="142"/>
      <c r="L401" s="142"/>
      <c r="M401" s="142"/>
      <c r="N401" s="142"/>
      <c r="O401" s="142"/>
      <c r="P401" s="142"/>
      <c r="Q401" s="142"/>
      <c r="R401" s="142"/>
      <c r="S401" s="142"/>
      <c r="T401" s="142"/>
      <c r="U401" s="142"/>
      <c r="V401" s="142"/>
      <c r="W401" s="142"/>
      <c r="X401" s="142"/>
      <c r="Y401" s="142"/>
      <c r="Z401" s="142"/>
    </row>
    <row r="402" spans="1:26" ht="15.75" customHeight="1">
      <c r="A402" s="142"/>
      <c r="B402" s="142"/>
      <c r="C402" s="142"/>
      <c r="D402" s="142"/>
      <c r="E402" s="142"/>
      <c r="F402" s="142"/>
      <c r="G402" s="142"/>
      <c r="H402" s="142"/>
      <c r="I402" s="142"/>
      <c r="J402" s="142"/>
      <c r="K402" s="142"/>
      <c r="L402" s="142"/>
      <c r="M402" s="142"/>
      <c r="N402" s="142"/>
      <c r="O402" s="142"/>
      <c r="P402" s="142"/>
      <c r="Q402" s="142"/>
      <c r="R402" s="142"/>
      <c r="S402" s="142"/>
      <c r="T402" s="142"/>
      <c r="U402" s="142"/>
      <c r="V402" s="142"/>
      <c r="W402" s="142"/>
      <c r="X402" s="142"/>
      <c r="Y402" s="142"/>
      <c r="Z402" s="142"/>
    </row>
    <row r="403" spans="1:26" ht="15.75" customHeight="1">
      <c r="A403" s="142"/>
      <c r="B403" s="142"/>
      <c r="C403" s="142"/>
      <c r="D403" s="142"/>
      <c r="E403" s="142"/>
      <c r="F403" s="142"/>
      <c r="G403" s="142"/>
      <c r="H403" s="142"/>
      <c r="I403" s="142"/>
      <c r="J403" s="142"/>
      <c r="K403" s="142"/>
      <c r="L403" s="142"/>
      <c r="M403" s="142"/>
      <c r="N403" s="142"/>
      <c r="O403" s="142"/>
      <c r="P403" s="142"/>
      <c r="Q403" s="142"/>
      <c r="R403" s="142"/>
      <c r="S403" s="142"/>
      <c r="T403" s="142"/>
      <c r="U403" s="142"/>
      <c r="V403" s="142"/>
      <c r="W403" s="142"/>
      <c r="X403" s="142"/>
      <c r="Y403" s="142"/>
      <c r="Z403" s="142"/>
    </row>
    <row r="404" spans="1:26" ht="15.75" customHeight="1">
      <c r="A404" s="142"/>
      <c r="B404" s="142"/>
      <c r="C404" s="142"/>
      <c r="D404" s="142"/>
      <c r="E404" s="142"/>
      <c r="F404" s="142"/>
      <c r="G404" s="142"/>
      <c r="H404" s="142"/>
      <c r="I404" s="142"/>
      <c r="J404" s="142"/>
      <c r="K404" s="142"/>
      <c r="L404" s="142"/>
      <c r="M404" s="142"/>
      <c r="N404" s="142"/>
      <c r="O404" s="142"/>
      <c r="P404" s="142"/>
      <c r="Q404" s="142"/>
      <c r="R404" s="142"/>
      <c r="S404" s="142"/>
      <c r="T404" s="142"/>
      <c r="U404" s="142"/>
      <c r="V404" s="142"/>
      <c r="W404" s="142"/>
      <c r="X404" s="142"/>
      <c r="Y404" s="142"/>
      <c r="Z404" s="142"/>
    </row>
    <row r="405" spans="1:26" ht="15.75" customHeight="1">
      <c r="A405" s="142"/>
      <c r="B405" s="142"/>
      <c r="C405" s="142"/>
      <c r="D405" s="142"/>
      <c r="E405" s="142"/>
      <c r="F405" s="142"/>
      <c r="G405" s="142"/>
      <c r="H405" s="142"/>
      <c r="I405" s="142"/>
      <c r="J405" s="142"/>
      <c r="K405" s="142"/>
      <c r="L405" s="142"/>
      <c r="M405" s="142"/>
      <c r="N405" s="142"/>
      <c r="O405" s="142"/>
      <c r="P405" s="142"/>
      <c r="Q405" s="142"/>
      <c r="R405" s="142"/>
      <c r="S405" s="142"/>
      <c r="T405" s="142"/>
      <c r="U405" s="142"/>
      <c r="V405" s="142"/>
      <c r="W405" s="142"/>
      <c r="X405" s="142"/>
      <c r="Y405" s="142"/>
      <c r="Z405" s="142"/>
    </row>
    <row r="406" spans="1:26" ht="15.75" customHeight="1">
      <c r="A406" s="142"/>
      <c r="B406" s="142"/>
      <c r="C406" s="142"/>
      <c r="D406" s="142"/>
      <c r="E406" s="142"/>
      <c r="F406" s="142"/>
      <c r="G406" s="142"/>
      <c r="H406" s="142"/>
      <c r="I406" s="142"/>
      <c r="J406" s="142"/>
      <c r="K406" s="142"/>
      <c r="L406" s="142"/>
      <c r="M406" s="142"/>
      <c r="N406" s="142"/>
      <c r="O406" s="142"/>
      <c r="P406" s="142"/>
      <c r="Q406" s="142"/>
      <c r="R406" s="142"/>
      <c r="S406" s="142"/>
      <c r="T406" s="142"/>
      <c r="U406" s="142"/>
      <c r="V406" s="142"/>
      <c r="W406" s="142"/>
      <c r="X406" s="142"/>
      <c r="Y406" s="142"/>
      <c r="Z406" s="142"/>
    </row>
    <row r="407" spans="1:26" ht="15.75" customHeight="1">
      <c r="A407" s="142"/>
      <c r="B407" s="142"/>
      <c r="C407" s="142"/>
      <c r="D407" s="142"/>
      <c r="E407" s="142"/>
      <c r="F407" s="142"/>
      <c r="G407" s="142"/>
      <c r="H407" s="142"/>
      <c r="I407" s="142"/>
      <c r="J407" s="142"/>
      <c r="K407" s="142"/>
      <c r="L407" s="142"/>
      <c r="M407" s="142"/>
      <c r="N407" s="142"/>
      <c r="O407" s="142"/>
      <c r="P407" s="142"/>
      <c r="Q407" s="142"/>
      <c r="R407" s="142"/>
      <c r="S407" s="142"/>
      <c r="T407" s="142"/>
      <c r="U407" s="142"/>
      <c r="V407" s="142"/>
      <c r="W407" s="142"/>
      <c r="X407" s="142"/>
      <c r="Y407" s="142"/>
      <c r="Z407" s="142"/>
    </row>
    <row r="408" spans="1:26" ht="15.75" customHeight="1">
      <c r="A408" s="142"/>
      <c r="B408" s="142"/>
      <c r="C408" s="142"/>
      <c r="D408" s="142"/>
      <c r="E408" s="142"/>
      <c r="F408" s="142"/>
      <c r="G408" s="142"/>
      <c r="H408" s="142"/>
      <c r="I408" s="142"/>
      <c r="J408" s="142"/>
      <c r="K408" s="142"/>
      <c r="L408" s="142"/>
      <c r="M408" s="142"/>
      <c r="N408" s="142"/>
      <c r="O408" s="142"/>
      <c r="P408" s="142"/>
      <c r="Q408" s="142"/>
      <c r="R408" s="142"/>
      <c r="S408" s="142"/>
      <c r="T408" s="142"/>
      <c r="U408" s="142"/>
      <c r="V408" s="142"/>
      <c r="W408" s="142"/>
      <c r="X408" s="142"/>
      <c r="Y408" s="142"/>
      <c r="Z408" s="142"/>
    </row>
    <row r="409" spans="1:26" ht="15.75" customHeight="1">
      <c r="A409" s="142"/>
      <c r="B409" s="142"/>
      <c r="C409" s="142"/>
      <c r="D409" s="142"/>
      <c r="E409" s="142"/>
      <c r="F409" s="142"/>
      <c r="G409" s="142"/>
      <c r="H409" s="142"/>
      <c r="I409" s="142"/>
      <c r="J409" s="142"/>
      <c r="K409" s="142"/>
      <c r="L409" s="142"/>
      <c r="M409" s="142"/>
      <c r="N409" s="142"/>
      <c r="O409" s="142"/>
      <c r="P409" s="142"/>
      <c r="Q409" s="142"/>
      <c r="R409" s="142"/>
      <c r="S409" s="142"/>
      <c r="T409" s="142"/>
      <c r="U409" s="142"/>
      <c r="V409" s="142"/>
      <c r="W409" s="142"/>
      <c r="X409" s="142"/>
      <c r="Y409" s="142"/>
      <c r="Z409" s="142"/>
    </row>
    <row r="410" spans="1:26" ht="15.75" customHeight="1">
      <c r="A410" s="142"/>
      <c r="B410" s="142"/>
      <c r="C410" s="142"/>
      <c r="D410" s="142"/>
      <c r="E410" s="142"/>
      <c r="F410" s="142"/>
      <c r="G410" s="142"/>
      <c r="H410" s="142"/>
      <c r="I410" s="142"/>
      <c r="J410" s="142"/>
      <c r="K410" s="142"/>
      <c r="L410" s="142"/>
      <c r="M410" s="142"/>
      <c r="N410" s="142"/>
      <c r="O410" s="142"/>
      <c r="P410" s="142"/>
      <c r="Q410" s="142"/>
      <c r="R410" s="142"/>
      <c r="S410" s="142"/>
      <c r="T410" s="142"/>
      <c r="U410" s="142"/>
      <c r="V410" s="142"/>
      <c r="W410" s="142"/>
      <c r="X410" s="142"/>
      <c r="Y410" s="142"/>
      <c r="Z410" s="142"/>
    </row>
    <row r="411" spans="1:26" ht="15.75" customHeight="1">
      <c r="A411" s="142"/>
      <c r="B411" s="142"/>
      <c r="C411" s="142"/>
      <c r="D411" s="142"/>
      <c r="E411" s="142"/>
      <c r="F411" s="142"/>
      <c r="G411" s="142"/>
      <c r="H411" s="142"/>
      <c r="I411" s="142"/>
      <c r="J411" s="142"/>
      <c r="K411" s="142"/>
      <c r="L411" s="142"/>
      <c r="M411" s="142"/>
      <c r="N411" s="142"/>
      <c r="O411" s="142"/>
      <c r="P411" s="142"/>
      <c r="Q411" s="142"/>
      <c r="R411" s="142"/>
      <c r="S411" s="142"/>
      <c r="T411" s="142"/>
      <c r="U411" s="142"/>
      <c r="V411" s="142"/>
      <c r="W411" s="142"/>
      <c r="X411" s="142"/>
      <c r="Y411" s="142"/>
      <c r="Z411" s="142"/>
    </row>
    <row r="412" spans="1:26" ht="15.75" customHeight="1">
      <c r="A412" s="142"/>
      <c r="B412" s="142"/>
      <c r="C412" s="142"/>
      <c r="D412" s="142"/>
      <c r="E412" s="142"/>
      <c r="F412" s="142"/>
      <c r="G412" s="142"/>
      <c r="H412" s="142"/>
      <c r="I412" s="142"/>
      <c r="J412" s="142"/>
      <c r="K412" s="142"/>
      <c r="L412" s="142"/>
      <c r="M412" s="142"/>
      <c r="N412" s="142"/>
      <c r="O412" s="142"/>
      <c r="P412" s="142"/>
      <c r="Q412" s="142"/>
      <c r="R412" s="142"/>
      <c r="S412" s="142"/>
      <c r="T412" s="142"/>
      <c r="U412" s="142"/>
      <c r="V412" s="142"/>
      <c r="W412" s="142"/>
      <c r="X412" s="142"/>
      <c r="Y412" s="142"/>
      <c r="Z412" s="142"/>
    </row>
    <row r="413" spans="1:26" ht="15.75" customHeight="1">
      <c r="A413" s="142"/>
      <c r="B413" s="142"/>
      <c r="C413" s="142"/>
      <c r="D413" s="142"/>
      <c r="E413" s="142"/>
      <c r="F413" s="142"/>
      <c r="G413" s="142"/>
      <c r="H413" s="142"/>
      <c r="I413" s="142"/>
      <c r="J413" s="142"/>
      <c r="K413" s="142"/>
      <c r="L413" s="142"/>
      <c r="M413" s="142"/>
      <c r="N413" s="142"/>
      <c r="O413" s="142"/>
      <c r="P413" s="142"/>
      <c r="Q413" s="142"/>
      <c r="R413" s="142"/>
      <c r="S413" s="142"/>
      <c r="T413" s="142"/>
      <c r="U413" s="142"/>
      <c r="V413" s="142"/>
      <c r="W413" s="142"/>
      <c r="X413" s="142"/>
      <c r="Y413" s="142"/>
      <c r="Z413" s="142"/>
    </row>
    <row r="414" spans="1:26" ht="15.75" customHeight="1">
      <c r="A414" s="142"/>
      <c r="B414" s="142"/>
      <c r="C414" s="142"/>
      <c r="D414" s="142"/>
      <c r="E414" s="142"/>
      <c r="F414" s="142"/>
      <c r="G414" s="142"/>
      <c r="H414" s="142"/>
      <c r="I414" s="142"/>
      <c r="J414" s="142"/>
      <c r="K414" s="142"/>
      <c r="L414" s="142"/>
      <c r="M414" s="142"/>
      <c r="N414" s="142"/>
      <c r="O414" s="142"/>
      <c r="P414" s="142"/>
      <c r="Q414" s="142"/>
      <c r="R414" s="142"/>
      <c r="S414" s="142"/>
      <c r="T414" s="142"/>
      <c r="U414" s="142"/>
      <c r="V414" s="142"/>
      <c r="W414" s="142"/>
      <c r="X414" s="142"/>
      <c r="Y414" s="142"/>
      <c r="Z414" s="142"/>
    </row>
    <row r="415" spans="1:26" ht="15.75" customHeight="1">
      <c r="A415" s="142"/>
      <c r="B415" s="142"/>
      <c r="C415" s="142"/>
      <c r="D415" s="142"/>
      <c r="E415" s="142"/>
      <c r="F415" s="142"/>
      <c r="G415" s="142"/>
      <c r="H415" s="142"/>
      <c r="I415" s="142"/>
      <c r="J415" s="142"/>
      <c r="K415" s="142"/>
      <c r="L415" s="142"/>
      <c r="M415" s="142"/>
      <c r="N415" s="142"/>
      <c r="O415" s="142"/>
      <c r="P415" s="142"/>
      <c r="Q415" s="142"/>
      <c r="R415" s="142"/>
      <c r="S415" s="142"/>
      <c r="T415" s="142"/>
      <c r="U415" s="142"/>
      <c r="V415" s="142"/>
      <c r="W415" s="142"/>
      <c r="X415" s="142"/>
      <c r="Y415" s="142"/>
      <c r="Z415" s="142"/>
    </row>
    <row r="416" spans="1:26" ht="15.75" customHeight="1">
      <c r="A416" s="142"/>
      <c r="B416" s="142"/>
      <c r="C416" s="142"/>
      <c r="D416" s="142"/>
      <c r="E416" s="142"/>
      <c r="F416" s="142"/>
      <c r="G416" s="142"/>
      <c r="H416" s="142"/>
      <c r="I416" s="142"/>
      <c r="J416" s="142"/>
      <c r="K416" s="142"/>
      <c r="L416" s="142"/>
      <c r="M416" s="142"/>
      <c r="N416" s="142"/>
      <c r="O416" s="142"/>
      <c r="P416" s="142"/>
      <c r="Q416" s="142"/>
      <c r="R416" s="142"/>
      <c r="S416" s="142"/>
      <c r="T416" s="142"/>
      <c r="U416" s="142"/>
      <c r="V416" s="142"/>
      <c r="W416" s="142"/>
      <c r="X416" s="142"/>
      <c r="Y416" s="142"/>
      <c r="Z416" s="142"/>
    </row>
    <row r="417" spans="1:26" ht="15.75" customHeight="1">
      <c r="A417" s="142"/>
      <c r="B417" s="142"/>
      <c r="C417" s="142"/>
      <c r="D417" s="142"/>
      <c r="E417" s="142"/>
      <c r="F417" s="142"/>
      <c r="G417" s="142"/>
      <c r="H417" s="142"/>
      <c r="I417" s="142"/>
      <c r="J417" s="142"/>
      <c r="K417" s="142"/>
      <c r="L417" s="142"/>
      <c r="M417" s="142"/>
      <c r="N417" s="142"/>
      <c r="O417" s="142"/>
      <c r="P417" s="142"/>
      <c r="Q417" s="142"/>
      <c r="R417" s="142"/>
      <c r="S417" s="142"/>
      <c r="T417" s="142"/>
      <c r="U417" s="142"/>
      <c r="V417" s="142"/>
      <c r="W417" s="142"/>
      <c r="X417" s="142"/>
      <c r="Y417" s="142"/>
      <c r="Z417" s="142"/>
    </row>
    <row r="418" spans="1:26" ht="15.75" customHeight="1">
      <c r="A418" s="142"/>
      <c r="B418" s="142"/>
      <c r="C418" s="142"/>
      <c r="D418" s="142"/>
      <c r="E418" s="142"/>
      <c r="F418" s="142"/>
      <c r="G418" s="142"/>
      <c r="H418" s="142"/>
      <c r="I418" s="142"/>
      <c r="J418" s="142"/>
      <c r="K418" s="142"/>
      <c r="L418" s="142"/>
      <c r="M418" s="142"/>
      <c r="N418" s="142"/>
      <c r="O418" s="142"/>
      <c r="P418" s="142"/>
      <c r="Q418" s="142"/>
      <c r="R418" s="142"/>
      <c r="S418" s="142"/>
      <c r="T418" s="142"/>
      <c r="U418" s="142"/>
      <c r="V418" s="142"/>
      <c r="W418" s="142"/>
      <c r="X418" s="142"/>
      <c r="Y418" s="142"/>
      <c r="Z418" s="142"/>
    </row>
    <row r="419" spans="1:26" ht="15.75" customHeight="1">
      <c r="A419" s="142"/>
      <c r="B419" s="142"/>
      <c r="C419" s="142"/>
      <c r="D419" s="142"/>
      <c r="E419" s="142"/>
      <c r="F419" s="142"/>
      <c r="G419" s="142"/>
      <c r="H419" s="142"/>
      <c r="I419" s="142"/>
      <c r="J419" s="142"/>
      <c r="K419" s="142"/>
      <c r="L419" s="142"/>
      <c r="M419" s="142"/>
      <c r="N419" s="142"/>
      <c r="O419" s="142"/>
      <c r="P419" s="142"/>
      <c r="Q419" s="142"/>
      <c r="R419" s="142"/>
      <c r="S419" s="142"/>
      <c r="T419" s="142"/>
      <c r="U419" s="142"/>
      <c r="V419" s="142"/>
      <c r="W419" s="142"/>
      <c r="X419" s="142"/>
      <c r="Y419" s="142"/>
      <c r="Z419" s="142"/>
    </row>
    <row r="420" spans="1:26" ht="15.75" customHeight="1">
      <c r="A420" s="142"/>
      <c r="B420" s="142"/>
      <c r="C420" s="142"/>
      <c r="D420" s="142"/>
      <c r="E420" s="142"/>
      <c r="F420" s="142"/>
      <c r="G420" s="142"/>
      <c r="H420" s="142"/>
      <c r="I420" s="142"/>
      <c r="J420" s="142"/>
      <c r="K420" s="142"/>
      <c r="L420" s="142"/>
      <c r="M420" s="142"/>
      <c r="N420" s="142"/>
      <c r="O420" s="142"/>
      <c r="P420" s="142"/>
      <c r="Q420" s="142"/>
      <c r="R420" s="142"/>
      <c r="S420" s="142"/>
      <c r="T420" s="142"/>
      <c r="U420" s="142"/>
      <c r="V420" s="142"/>
      <c r="W420" s="142"/>
      <c r="X420" s="142"/>
      <c r="Y420" s="142"/>
      <c r="Z420" s="142"/>
    </row>
    <row r="421" spans="1:26" ht="15.75" customHeight="1">
      <c r="A421" s="142"/>
      <c r="B421" s="142"/>
      <c r="C421" s="142"/>
      <c r="D421" s="142"/>
      <c r="E421" s="142"/>
      <c r="F421" s="142"/>
      <c r="G421" s="142"/>
      <c r="H421" s="142"/>
      <c r="I421" s="142"/>
      <c r="J421" s="142"/>
      <c r="K421" s="142"/>
      <c r="L421" s="142"/>
      <c r="M421" s="142"/>
      <c r="N421" s="142"/>
      <c r="O421" s="142"/>
      <c r="P421" s="142"/>
      <c r="Q421" s="142"/>
      <c r="R421" s="142"/>
      <c r="S421" s="142"/>
      <c r="T421" s="142"/>
      <c r="U421" s="142"/>
      <c r="V421" s="142"/>
      <c r="W421" s="142"/>
      <c r="X421" s="142"/>
      <c r="Y421" s="142"/>
      <c r="Z421" s="142"/>
    </row>
    <row r="422" spans="1:26" ht="15.75" customHeight="1">
      <c r="A422" s="142"/>
      <c r="B422" s="142"/>
      <c r="C422" s="142"/>
      <c r="D422" s="142"/>
      <c r="E422" s="142"/>
      <c r="F422" s="142"/>
      <c r="G422" s="142"/>
      <c r="H422" s="142"/>
      <c r="I422" s="142"/>
      <c r="J422" s="142"/>
      <c r="K422" s="142"/>
      <c r="L422" s="142"/>
      <c r="M422" s="142"/>
      <c r="N422" s="142"/>
      <c r="O422" s="142"/>
      <c r="P422" s="142"/>
      <c r="Q422" s="142"/>
      <c r="R422" s="142"/>
      <c r="S422" s="142"/>
      <c r="T422" s="142"/>
      <c r="U422" s="142"/>
      <c r="V422" s="142"/>
      <c r="W422" s="142"/>
      <c r="X422" s="142"/>
      <c r="Y422" s="142"/>
      <c r="Z422" s="142"/>
    </row>
    <row r="423" spans="1:26" ht="15.75" customHeight="1">
      <c r="A423" s="142"/>
      <c r="B423" s="142"/>
      <c r="C423" s="142"/>
      <c r="D423" s="142"/>
      <c r="E423" s="142"/>
      <c r="F423" s="142"/>
      <c r="G423" s="142"/>
      <c r="H423" s="142"/>
      <c r="I423" s="142"/>
      <c r="J423" s="142"/>
      <c r="K423" s="142"/>
      <c r="L423" s="142"/>
      <c r="M423" s="142"/>
      <c r="N423" s="142"/>
      <c r="O423" s="142"/>
      <c r="P423" s="142"/>
      <c r="Q423" s="142"/>
      <c r="R423" s="142"/>
      <c r="S423" s="142"/>
      <c r="T423" s="142"/>
      <c r="U423" s="142"/>
      <c r="V423" s="142"/>
      <c r="W423" s="142"/>
      <c r="X423" s="142"/>
      <c r="Y423" s="142"/>
      <c r="Z423" s="142"/>
    </row>
    <row r="424" spans="1:26" ht="15.75" customHeight="1">
      <c r="A424" s="142"/>
      <c r="B424" s="142"/>
      <c r="C424" s="142"/>
      <c r="D424" s="142"/>
      <c r="E424" s="142"/>
      <c r="F424" s="142"/>
      <c r="G424" s="142"/>
      <c r="H424" s="142"/>
      <c r="I424" s="142"/>
      <c r="J424" s="142"/>
      <c r="K424" s="142"/>
      <c r="L424" s="142"/>
      <c r="M424" s="142"/>
      <c r="N424" s="142"/>
      <c r="O424" s="142"/>
      <c r="P424" s="142"/>
      <c r="Q424" s="142"/>
      <c r="R424" s="142"/>
      <c r="S424" s="142"/>
      <c r="T424" s="142"/>
      <c r="U424" s="142"/>
      <c r="V424" s="142"/>
      <c r="W424" s="142"/>
      <c r="X424" s="142"/>
      <c r="Y424" s="142"/>
      <c r="Z424" s="142"/>
    </row>
    <row r="425" spans="1:26" ht="15.75" customHeight="1">
      <c r="A425" s="142"/>
      <c r="B425" s="142"/>
      <c r="C425" s="142"/>
      <c r="D425" s="142"/>
      <c r="E425" s="142"/>
      <c r="F425" s="142"/>
      <c r="G425" s="142"/>
      <c r="H425" s="142"/>
      <c r="I425" s="142"/>
      <c r="J425" s="142"/>
      <c r="K425" s="142"/>
      <c r="L425" s="142"/>
      <c r="M425" s="142"/>
      <c r="N425" s="142"/>
      <c r="O425" s="142"/>
      <c r="P425" s="142"/>
      <c r="Q425" s="142"/>
      <c r="R425" s="142"/>
      <c r="S425" s="142"/>
      <c r="T425" s="142"/>
      <c r="U425" s="142"/>
      <c r="V425" s="142"/>
      <c r="W425" s="142"/>
      <c r="X425" s="142"/>
      <c r="Y425" s="142"/>
      <c r="Z425" s="142"/>
    </row>
    <row r="426" spans="1:26" ht="15.75" customHeight="1">
      <c r="A426" s="142"/>
      <c r="B426" s="142"/>
      <c r="C426" s="142"/>
      <c r="D426" s="142"/>
      <c r="E426" s="142"/>
      <c r="F426" s="142"/>
      <c r="G426" s="142"/>
      <c r="H426" s="142"/>
      <c r="I426" s="142"/>
      <c r="J426" s="142"/>
      <c r="K426" s="142"/>
      <c r="L426" s="142"/>
      <c r="M426" s="142"/>
      <c r="N426" s="142"/>
      <c r="O426" s="142"/>
      <c r="P426" s="142"/>
      <c r="Q426" s="142"/>
      <c r="R426" s="142"/>
      <c r="S426" s="142"/>
      <c r="T426" s="142"/>
      <c r="U426" s="142"/>
      <c r="V426" s="142"/>
      <c r="W426" s="142"/>
      <c r="X426" s="142"/>
      <c r="Y426" s="142"/>
      <c r="Z426" s="142"/>
    </row>
    <row r="427" spans="1:26" ht="15.75" customHeight="1">
      <c r="A427" s="142"/>
      <c r="B427" s="142"/>
      <c r="C427" s="142"/>
      <c r="D427" s="142"/>
      <c r="E427" s="142"/>
      <c r="F427" s="142"/>
      <c r="G427" s="142"/>
      <c r="H427" s="142"/>
      <c r="I427" s="142"/>
      <c r="J427" s="142"/>
      <c r="K427" s="142"/>
      <c r="L427" s="142"/>
      <c r="M427" s="142"/>
      <c r="N427" s="142"/>
      <c r="O427" s="142"/>
      <c r="P427" s="142"/>
      <c r="Q427" s="142"/>
      <c r="R427" s="142"/>
      <c r="S427" s="142"/>
      <c r="T427" s="142"/>
      <c r="U427" s="142"/>
      <c r="V427" s="142"/>
      <c r="W427" s="142"/>
      <c r="X427" s="142"/>
      <c r="Y427" s="142"/>
      <c r="Z427" s="142"/>
    </row>
    <row r="428" spans="1:26" ht="15.75" customHeight="1">
      <c r="A428" s="142"/>
      <c r="B428" s="142"/>
      <c r="C428" s="142"/>
      <c r="D428" s="142"/>
      <c r="E428" s="142"/>
      <c r="F428" s="142"/>
      <c r="G428" s="142"/>
      <c r="H428" s="142"/>
      <c r="I428" s="142"/>
      <c r="J428" s="142"/>
      <c r="K428" s="142"/>
      <c r="L428" s="142"/>
      <c r="M428" s="142"/>
      <c r="N428" s="142"/>
      <c r="O428" s="142"/>
      <c r="P428" s="142"/>
      <c r="Q428" s="142"/>
      <c r="R428" s="142"/>
      <c r="S428" s="142"/>
      <c r="T428" s="142"/>
      <c r="U428" s="142"/>
      <c r="V428" s="142"/>
      <c r="W428" s="142"/>
      <c r="X428" s="142"/>
      <c r="Y428" s="142"/>
      <c r="Z428" s="142"/>
    </row>
    <row r="429" spans="1:26" ht="15.75" customHeight="1">
      <c r="A429" s="142"/>
      <c r="B429" s="142"/>
      <c r="C429" s="142"/>
      <c r="D429" s="142"/>
      <c r="E429" s="142"/>
      <c r="F429" s="142"/>
      <c r="G429" s="142"/>
      <c r="H429" s="142"/>
      <c r="I429" s="142"/>
      <c r="J429" s="142"/>
      <c r="K429" s="142"/>
      <c r="L429" s="142"/>
      <c r="M429" s="142"/>
      <c r="N429" s="142"/>
      <c r="O429" s="142"/>
      <c r="P429" s="142"/>
      <c r="Q429" s="142"/>
      <c r="R429" s="142"/>
      <c r="S429" s="142"/>
      <c r="T429" s="142"/>
      <c r="U429" s="142"/>
      <c r="V429" s="142"/>
      <c r="W429" s="142"/>
      <c r="X429" s="142"/>
      <c r="Y429" s="142"/>
      <c r="Z429" s="142"/>
    </row>
    <row r="430" spans="1:26" ht="15.75" customHeight="1">
      <c r="A430" s="142"/>
      <c r="B430" s="142"/>
      <c r="C430" s="142"/>
      <c r="D430" s="142"/>
      <c r="E430" s="142"/>
      <c r="F430" s="142"/>
      <c r="G430" s="142"/>
      <c r="H430" s="142"/>
      <c r="I430" s="142"/>
      <c r="J430" s="142"/>
      <c r="K430" s="142"/>
      <c r="L430" s="142"/>
      <c r="M430" s="142"/>
      <c r="N430" s="142"/>
      <c r="O430" s="142"/>
      <c r="P430" s="142"/>
      <c r="Q430" s="142"/>
      <c r="R430" s="142"/>
      <c r="S430" s="142"/>
      <c r="T430" s="142"/>
      <c r="U430" s="142"/>
      <c r="V430" s="142"/>
      <c r="W430" s="142"/>
      <c r="X430" s="142"/>
      <c r="Y430" s="142"/>
      <c r="Z430" s="142"/>
    </row>
    <row r="431" spans="1:26" ht="15.75" customHeight="1">
      <c r="A431" s="142"/>
      <c r="B431" s="142"/>
      <c r="C431" s="142"/>
      <c r="D431" s="142"/>
      <c r="E431" s="142"/>
      <c r="F431" s="142"/>
      <c r="G431" s="142"/>
      <c r="H431" s="142"/>
      <c r="I431" s="142"/>
      <c r="J431" s="142"/>
      <c r="K431" s="142"/>
      <c r="L431" s="142"/>
      <c r="M431" s="142"/>
      <c r="N431" s="142"/>
      <c r="O431" s="142"/>
      <c r="P431" s="142"/>
      <c r="Q431" s="142"/>
      <c r="R431" s="142"/>
      <c r="S431" s="142"/>
      <c r="T431" s="142"/>
      <c r="U431" s="142"/>
      <c r="V431" s="142"/>
      <c r="W431" s="142"/>
      <c r="X431" s="142"/>
      <c r="Y431" s="142"/>
      <c r="Z431" s="142"/>
    </row>
    <row r="432" spans="1:26" ht="15.75" customHeight="1">
      <c r="A432" s="142"/>
      <c r="B432" s="142"/>
      <c r="C432" s="142"/>
      <c r="D432" s="142"/>
      <c r="E432" s="142"/>
      <c r="F432" s="142"/>
      <c r="G432" s="142"/>
      <c r="H432" s="142"/>
      <c r="I432" s="142"/>
      <c r="J432" s="142"/>
      <c r="K432" s="142"/>
      <c r="L432" s="142"/>
      <c r="M432" s="142"/>
      <c r="N432" s="142"/>
      <c r="O432" s="142"/>
      <c r="P432" s="142"/>
      <c r="Q432" s="142"/>
      <c r="R432" s="142"/>
      <c r="S432" s="142"/>
      <c r="T432" s="142"/>
      <c r="U432" s="142"/>
      <c r="V432" s="142"/>
      <c r="W432" s="142"/>
      <c r="X432" s="142"/>
      <c r="Y432" s="142"/>
      <c r="Z432" s="142"/>
    </row>
    <row r="433" spans="1:26" ht="15.75" customHeight="1">
      <c r="A433" s="142"/>
      <c r="B433" s="142"/>
      <c r="C433" s="142"/>
      <c r="D433" s="142"/>
      <c r="E433" s="142"/>
      <c r="F433" s="142"/>
      <c r="G433" s="142"/>
      <c r="H433" s="142"/>
      <c r="I433" s="142"/>
      <c r="J433" s="142"/>
      <c r="K433" s="142"/>
      <c r="L433" s="142"/>
      <c r="M433" s="142"/>
      <c r="N433" s="142"/>
      <c r="O433" s="142"/>
      <c r="P433" s="142"/>
      <c r="Q433" s="142"/>
      <c r="R433" s="142"/>
      <c r="S433" s="142"/>
      <c r="T433" s="142"/>
      <c r="U433" s="142"/>
      <c r="V433" s="142"/>
      <c r="W433" s="142"/>
      <c r="X433" s="142"/>
      <c r="Y433" s="142"/>
      <c r="Z433" s="142"/>
    </row>
    <row r="434" spans="1:26" ht="15.75" customHeight="1">
      <c r="A434" s="142"/>
      <c r="B434" s="142"/>
      <c r="C434" s="142"/>
      <c r="D434" s="142"/>
      <c r="E434" s="142"/>
      <c r="F434" s="142"/>
      <c r="G434" s="142"/>
      <c r="H434" s="142"/>
      <c r="I434" s="142"/>
      <c r="J434" s="142"/>
      <c r="K434" s="142"/>
      <c r="L434" s="142"/>
      <c r="M434" s="142"/>
      <c r="N434" s="142"/>
      <c r="O434" s="142"/>
      <c r="P434" s="142"/>
      <c r="Q434" s="142"/>
      <c r="R434" s="142"/>
      <c r="S434" s="142"/>
      <c r="T434" s="142"/>
      <c r="U434" s="142"/>
      <c r="V434" s="142"/>
      <c r="W434" s="142"/>
      <c r="X434" s="142"/>
      <c r="Y434" s="142"/>
      <c r="Z434" s="142"/>
    </row>
    <row r="435" spans="1:26" ht="15.75" customHeight="1">
      <c r="A435" s="142"/>
      <c r="B435" s="142"/>
      <c r="C435" s="142"/>
      <c r="D435" s="142"/>
      <c r="E435" s="142"/>
      <c r="F435" s="142"/>
      <c r="G435" s="142"/>
      <c r="H435" s="142"/>
      <c r="I435" s="142"/>
      <c r="J435" s="142"/>
      <c r="K435" s="142"/>
      <c r="L435" s="142"/>
      <c r="M435" s="142"/>
      <c r="N435" s="142"/>
      <c r="O435" s="142"/>
      <c r="P435" s="142"/>
      <c r="Q435" s="142"/>
      <c r="R435" s="142"/>
      <c r="S435" s="142"/>
      <c r="T435" s="142"/>
      <c r="U435" s="142"/>
      <c r="V435" s="142"/>
      <c r="W435" s="142"/>
      <c r="X435" s="142"/>
      <c r="Y435" s="142"/>
      <c r="Z435" s="142"/>
    </row>
    <row r="436" spans="1:26" ht="15.75" customHeight="1">
      <c r="A436" s="142"/>
      <c r="B436" s="142"/>
      <c r="C436" s="142"/>
      <c r="D436" s="142"/>
      <c r="E436" s="142"/>
      <c r="F436" s="142"/>
      <c r="G436" s="142"/>
      <c r="H436" s="142"/>
      <c r="I436" s="142"/>
      <c r="J436" s="142"/>
      <c r="K436" s="142"/>
      <c r="L436" s="142"/>
      <c r="M436" s="142"/>
      <c r="N436" s="142"/>
      <c r="O436" s="142"/>
      <c r="P436" s="142"/>
      <c r="Q436" s="142"/>
      <c r="R436" s="142"/>
      <c r="S436" s="142"/>
      <c r="T436" s="142"/>
      <c r="U436" s="142"/>
      <c r="V436" s="142"/>
      <c r="W436" s="142"/>
      <c r="X436" s="142"/>
      <c r="Y436" s="142"/>
      <c r="Z436" s="142"/>
    </row>
    <row r="437" spans="1:26" ht="15.75" customHeight="1">
      <c r="A437" s="142"/>
      <c r="B437" s="142"/>
      <c r="C437" s="142"/>
      <c r="D437" s="142"/>
      <c r="E437" s="142"/>
      <c r="F437" s="142"/>
      <c r="G437" s="142"/>
      <c r="H437" s="142"/>
      <c r="I437" s="142"/>
      <c r="J437" s="142"/>
      <c r="K437" s="142"/>
      <c r="L437" s="142"/>
      <c r="M437" s="142"/>
      <c r="N437" s="142"/>
      <c r="O437" s="142"/>
      <c r="P437" s="142"/>
      <c r="Q437" s="142"/>
      <c r="R437" s="142"/>
      <c r="S437" s="142"/>
      <c r="T437" s="142"/>
      <c r="U437" s="142"/>
      <c r="V437" s="142"/>
      <c r="W437" s="142"/>
      <c r="X437" s="142"/>
      <c r="Y437" s="142"/>
      <c r="Z437" s="142"/>
    </row>
    <row r="438" spans="1:26" ht="15.75" customHeight="1">
      <c r="A438" s="142"/>
      <c r="B438" s="142"/>
      <c r="C438" s="142"/>
      <c r="D438" s="142"/>
      <c r="E438" s="142"/>
      <c r="F438" s="142"/>
      <c r="G438" s="142"/>
      <c r="H438" s="142"/>
      <c r="I438" s="142"/>
      <c r="J438" s="142"/>
      <c r="K438" s="142"/>
      <c r="L438" s="142"/>
      <c r="M438" s="142"/>
      <c r="N438" s="142"/>
      <c r="O438" s="142"/>
      <c r="P438" s="142"/>
      <c r="Q438" s="142"/>
      <c r="R438" s="142"/>
      <c r="S438" s="142"/>
      <c r="T438" s="142"/>
      <c r="U438" s="142"/>
      <c r="V438" s="142"/>
      <c r="W438" s="142"/>
      <c r="X438" s="142"/>
      <c r="Y438" s="142"/>
      <c r="Z438" s="142"/>
    </row>
    <row r="439" spans="1:26" ht="15.75" customHeight="1">
      <c r="A439" s="142"/>
      <c r="B439" s="142"/>
      <c r="C439" s="142"/>
      <c r="D439" s="142"/>
      <c r="E439" s="142"/>
      <c r="F439" s="142"/>
      <c r="G439" s="142"/>
      <c r="H439" s="142"/>
      <c r="I439" s="142"/>
      <c r="J439" s="142"/>
      <c r="K439" s="142"/>
      <c r="L439" s="142"/>
      <c r="M439" s="142"/>
      <c r="N439" s="142"/>
      <c r="O439" s="142"/>
      <c r="P439" s="142"/>
      <c r="Q439" s="142"/>
      <c r="R439" s="142"/>
      <c r="S439" s="142"/>
      <c r="T439" s="142"/>
      <c r="U439" s="142"/>
      <c r="V439" s="142"/>
      <c r="W439" s="142"/>
      <c r="X439" s="142"/>
      <c r="Y439" s="142"/>
      <c r="Z439" s="142"/>
    </row>
    <row r="440" spans="1:26" ht="15.75" customHeight="1">
      <c r="A440" s="142"/>
      <c r="B440" s="142"/>
      <c r="C440" s="142"/>
      <c r="D440" s="142"/>
      <c r="E440" s="142"/>
      <c r="F440" s="142"/>
      <c r="G440" s="142"/>
      <c r="H440" s="142"/>
      <c r="I440" s="142"/>
      <c r="J440" s="142"/>
      <c r="K440" s="142"/>
      <c r="L440" s="142"/>
      <c r="M440" s="142"/>
      <c r="N440" s="142"/>
      <c r="O440" s="142"/>
      <c r="P440" s="142"/>
      <c r="Q440" s="142"/>
      <c r="R440" s="142"/>
      <c r="S440" s="142"/>
      <c r="T440" s="142"/>
      <c r="U440" s="142"/>
      <c r="V440" s="142"/>
      <c r="W440" s="142"/>
      <c r="X440" s="142"/>
      <c r="Y440" s="142"/>
      <c r="Z440" s="142"/>
    </row>
    <row r="441" spans="1:26" ht="15.75" customHeight="1">
      <c r="A441" s="142"/>
      <c r="B441" s="142"/>
      <c r="C441" s="142"/>
      <c r="D441" s="142"/>
      <c r="E441" s="142"/>
      <c r="F441" s="142"/>
      <c r="G441" s="142"/>
      <c r="H441" s="142"/>
      <c r="I441" s="142"/>
      <c r="J441" s="142"/>
      <c r="K441" s="142"/>
      <c r="L441" s="142"/>
      <c r="M441" s="142"/>
      <c r="N441" s="142"/>
      <c r="O441" s="142"/>
      <c r="P441" s="142"/>
      <c r="Q441" s="142"/>
      <c r="R441" s="142"/>
      <c r="S441" s="142"/>
      <c r="T441" s="142"/>
      <c r="U441" s="142"/>
      <c r="V441" s="142"/>
      <c r="W441" s="142"/>
      <c r="X441" s="142"/>
      <c r="Y441" s="142"/>
      <c r="Z441" s="142"/>
    </row>
    <row r="442" spans="1:26" ht="15.75" customHeight="1">
      <c r="A442" s="142"/>
      <c r="B442" s="142"/>
      <c r="C442" s="142"/>
      <c r="D442" s="142"/>
      <c r="E442" s="142"/>
      <c r="F442" s="142"/>
      <c r="G442" s="142"/>
      <c r="H442" s="142"/>
      <c r="I442" s="142"/>
      <c r="J442" s="142"/>
      <c r="K442" s="142"/>
      <c r="L442" s="142"/>
      <c r="M442" s="142"/>
      <c r="N442" s="142"/>
      <c r="O442" s="142"/>
      <c r="P442" s="142"/>
      <c r="Q442" s="142"/>
      <c r="R442" s="142"/>
      <c r="S442" s="142"/>
      <c r="T442" s="142"/>
      <c r="U442" s="142"/>
      <c r="V442" s="142"/>
      <c r="W442" s="142"/>
      <c r="X442" s="142"/>
      <c r="Y442" s="142"/>
      <c r="Z442" s="142"/>
    </row>
    <row r="443" spans="1:26" ht="15.75" customHeight="1">
      <c r="A443" s="142"/>
      <c r="B443" s="142"/>
      <c r="C443" s="142"/>
      <c r="D443" s="142"/>
      <c r="E443" s="142"/>
      <c r="F443" s="142"/>
      <c r="G443" s="142"/>
      <c r="H443" s="142"/>
      <c r="I443" s="142"/>
      <c r="J443" s="142"/>
      <c r="K443" s="142"/>
      <c r="L443" s="142"/>
      <c r="M443" s="142"/>
      <c r="N443" s="142"/>
      <c r="O443" s="142"/>
      <c r="P443" s="142"/>
      <c r="Q443" s="142"/>
      <c r="R443" s="142"/>
      <c r="S443" s="142"/>
      <c r="T443" s="142"/>
      <c r="U443" s="142"/>
      <c r="V443" s="142"/>
      <c r="W443" s="142"/>
      <c r="X443" s="142"/>
      <c r="Y443" s="142"/>
      <c r="Z443" s="142"/>
    </row>
    <row r="444" spans="1:26" ht="15.75" customHeight="1">
      <c r="A444" s="142"/>
      <c r="B444" s="142"/>
      <c r="C444" s="142"/>
      <c r="D444" s="142"/>
      <c r="E444" s="142"/>
      <c r="F444" s="142"/>
      <c r="G444" s="142"/>
      <c r="H444" s="142"/>
      <c r="I444" s="142"/>
      <c r="J444" s="142"/>
      <c r="K444" s="142"/>
      <c r="L444" s="142"/>
      <c r="M444" s="142"/>
      <c r="N444" s="142"/>
      <c r="O444" s="142"/>
      <c r="P444" s="142"/>
      <c r="Q444" s="142"/>
      <c r="R444" s="142"/>
      <c r="S444" s="142"/>
      <c r="T444" s="142"/>
      <c r="U444" s="142"/>
      <c r="V444" s="142"/>
      <c r="W444" s="142"/>
      <c r="X444" s="142"/>
      <c r="Y444" s="142"/>
      <c r="Z444" s="142"/>
    </row>
    <row r="445" spans="1:26" ht="15.75" customHeight="1">
      <c r="A445" s="142"/>
      <c r="B445" s="142"/>
      <c r="C445" s="142"/>
      <c r="D445" s="142"/>
      <c r="E445" s="142"/>
      <c r="F445" s="142"/>
      <c r="G445" s="142"/>
      <c r="H445" s="142"/>
      <c r="I445" s="142"/>
      <c r="J445" s="142"/>
      <c r="K445" s="142"/>
      <c r="L445" s="142"/>
      <c r="M445" s="142"/>
      <c r="N445" s="142"/>
      <c r="O445" s="142"/>
      <c r="P445" s="142"/>
      <c r="Q445" s="142"/>
      <c r="R445" s="142"/>
      <c r="S445" s="142"/>
      <c r="T445" s="142"/>
      <c r="U445" s="142"/>
      <c r="V445" s="142"/>
      <c r="W445" s="142"/>
      <c r="X445" s="142"/>
      <c r="Y445" s="142"/>
      <c r="Z445" s="142"/>
    </row>
    <row r="446" spans="1:26" ht="15.75" customHeight="1">
      <c r="A446" s="142"/>
      <c r="B446" s="142"/>
      <c r="C446" s="142"/>
      <c r="D446" s="142"/>
      <c r="E446" s="142"/>
      <c r="F446" s="142"/>
      <c r="G446" s="142"/>
      <c r="H446" s="142"/>
      <c r="I446" s="142"/>
      <c r="J446" s="142"/>
      <c r="K446" s="142"/>
      <c r="L446" s="142"/>
      <c r="M446" s="142"/>
      <c r="N446" s="142"/>
      <c r="O446" s="142"/>
      <c r="P446" s="142"/>
      <c r="Q446" s="142"/>
      <c r="R446" s="142"/>
      <c r="S446" s="142"/>
      <c r="T446" s="142"/>
      <c r="U446" s="142"/>
      <c r="V446" s="142"/>
      <c r="W446" s="142"/>
      <c r="X446" s="142"/>
      <c r="Y446" s="142"/>
      <c r="Z446" s="142"/>
    </row>
    <row r="447" spans="1:26" ht="15.75" customHeight="1">
      <c r="A447" s="142"/>
      <c r="B447" s="142"/>
      <c r="C447" s="142"/>
      <c r="D447" s="142"/>
      <c r="E447" s="142"/>
      <c r="F447" s="142"/>
      <c r="G447" s="142"/>
      <c r="H447" s="142"/>
      <c r="I447" s="142"/>
      <c r="J447" s="142"/>
      <c r="K447" s="142"/>
      <c r="L447" s="142"/>
      <c r="M447" s="142"/>
      <c r="N447" s="142"/>
      <c r="O447" s="142"/>
      <c r="P447" s="142"/>
      <c r="Q447" s="142"/>
      <c r="R447" s="142"/>
      <c r="S447" s="142"/>
      <c r="T447" s="142"/>
      <c r="U447" s="142"/>
      <c r="V447" s="142"/>
      <c r="W447" s="142"/>
      <c r="X447" s="142"/>
      <c r="Y447" s="142"/>
      <c r="Z447" s="142"/>
    </row>
    <row r="448" spans="1:26" ht="15.75" customHeight="1">
      <c r="A448" s="142"/>
      <c r="B448" s="142"/>
      <c r="C448" s="142"/>
      <c r="D448" s="142"/>
      <c r="E448" s="142"/>
      <c r="F448" s="142"/>
      <c r="G448" s="142"/>
      <c r="H448" s="142"/>
      <c r="I448" s="142"/>
      <c r="J448" s="142"/>
      <c r="K448" s="142"/>
      <c r="L448" s="142"/>
      <c r="M448" s="142"/>
      <c r="N448" s="142"/>
      <c r="O448" s="142"/>
      <c r="P448" s="142"/>
      <c r="Q448" s="142"/>
      <c r="R448" s="142"/>
      <c r="S448" s="142"/>
      <c r="T448" s="142"/>
      <c r="U448" s="142"/>
      <c r="V448" s="142"/>
      <c r="W448" s="142"/>
      <c r="X448" s="142"/>
      <c r="Y448" s="142"/>
      <c r="Z448" s="142"/>
    </row>
    <row r="449" spans="1:26" ht="15.75" customHeight="1">
      <c r="A449" s="142"/>
      <c r="B449" s="142"/>
      <c r="C449" s="142"/>
      <c r="D449" s="142"/>
      <c r="E449" s="142"/>
      <c r="F449" s="142"/>
      <c r="G449" s="142"/>
      <c r="H449" s="142"/>
      <c r="I449" s="142"/>
      <c r="J449" s="142"/>
      <c r="K449" s="142"/>
      <c r="L449" s="142"/>
      <c r="M449" s="142"/>
      <c r="N449" s="142"/>
      <c r="O449" s="142"/>
      <c r="P449" s="142"/>
      <c r="Q449" s="142"/>
      <c r="R449" s="142"/>
      <c r="S449" s="142"/>
      <c r="T449" s="142"/>
      <c r="U449" s="142"/>
      <c r="V449" s="142"/>
      <c r="W449" s="142"/>
      <c r="X449" s="142"/>
      <c r="Y449" s="142"/>
      <c r="Z449" s="142"/>
    </row>
    <row r="450" spans="1:26" ht="15.75" customHeight="1">
      <c r="A450" s="142"/>
      <c r="B450" s="142"/>
      <c r="C450" s="142"/>
      <c r="D450" s="142"/>
      <c r="E450" s="142"/>
      <c r="F450" s="142"/>
      <c r="G450" s="142"/>
      <c r="H450" s="142"/>
      <c r="I450" s="142"/>
      <c r="J450" s="142"/>
      <c r="K450" s="142"/>
      <c r="L450" s="142"/>
      <c r="M450" s="142"/>
      <c r="N450" s="142"/>
      <c r="O450" s="142"/>
      <c r="P450" s="142"/>
      <c r="Q450" s="142"/>
      <c r="R450" s="142"/>
      <c r="S450" s="142"/>
      <c r="T450" s="142"/>
      <c r="U450" s="142"/>
      <c r="V450" s="142"/>
      <c r="W450" s="142"/>
      <c r="X450" s="142"/>
      <c r="Y450" s="142"/>
      <c r="Z450" s="142"/>
    </row>
    <row r="451" spans="1:26" ht="15.75" customHeight="1">
      <c r="A451" s="142"/>
      <c r="B451" s="142"/>
      <c r="C451" s="142"/>
      <c r="D451" s="142"/>
      <c r="E451" s="142"/>
      <c r="F451" s="142"/>
      <c r="G451" s="142"/>
      <c r="H451" s="142"/>
      <c r="I451" s="142"/>
      <c r="J451" s="142"/>
      <c r="K451" s="142"/>
      <c r="L451" s="142"/>
      <c r="M451" s="142"/>
      <c r="N451" s="142"/>
      <c r="O451" s="142"/>
      <c r="P451" s="142"/>
      <c r="Q451" s="142"/>
      <c r="R451" s="142"/>
      <c r="S451" s="142"/>
      <c r="T451" s="142"/>
      <c r="U451" s="142"/>
      <c r="V451" s="142"/>
      <c r="W451" s="142"/>
      <c r="X451" s="142"/>
      <c r="Y451" s="142"/>
      <c r="Z451" s="142"/>
    </row>
    <row r="452" spans="1:26" ht="15.75" customHeight="1">
      <c r="A452" s="142"/>
      <c r="B452" s="142"/>
      <c r="C452" s="142"/>
      <c r="D452" s="142"/>
      <c r="E452" s="142"/>
      <c r="F452" s="142"/>
      <c r="G452" s="142"/>
      <c r="H452" s="142"/>
      <c r="I452" s="142"/>
      <c r="J452" s="142"/>
      <c r="K452" s="142"/>
      <c r="L452" s="142"/>
      <c r="M452" s="142"/>
      <c r="N452" s="142"/>
      <c r="O452" s="142"/>
      <c r="P452" s="142"/>
      <c r="Q452" s="142"/>
      <c r="R452" s="142"/>
      <c r="S452" s="142"/>
      <c r="T452" s="142"/>
      <c r="U452" s="142"/>
      <c r="V452" s="142"/>
      <c r="W452" s="142"/>
      <c r="X452" s="142"/>
      <c r="Y452" s="142"/>
      <c r="Z452" s="142"/>
    </row>
    <row r="453" spans="1:26" ht="15.75" customHeight="1">
      <c r="A453" s="142"/>
      <c r="B453" s="142"/>
      <c r="C453" s="142"/>
      <c r="D453" s="142"/>
      <c r="E453" s="142"/>
      <c r="F453" s="142"/>
      <c r="G453" s="142"/>
      <c r="H453" s="142"/>
      <c r="I453" s="142"/>
      <c r="J453" s="142"/>
      <c r="K453" s="142"/>
      <c r="L453" s="142"/>
      <c r="M453" s="142"/>
      <c r="N453" s="142"/>
      <c r="O453" s="142"/>
      <c r="P453" s="142"/>
      <c r="Q453" s="142"/>
      <c r="R453" s="142"/>
      <c r="S453" s="142"/>
      <c r="T453" s="142"/>
      <c r="U453" s="142"/>
      <c r="V453" s="142"/>
      <c r="W453" s="142"/>
      <c r="X453" s="142"/>
      <c r="Y453" s="142"/>
      <c r="Z453" s="142"/>
    </row>
    <row r="454" spans="1:26" ht="15.75" customHeight="1">
      <c r="A454" s="142"/>
      <c r="B454" s="142"/>
      <c r="C454" s="142"/>
      <c r="D454" s="142"/>
      <c r="E454" s="142"/>
      <c r="F454" s="142"/>
      <c r="G454" s="142"/>
      <c r="H454" s="142"/>
      <c r="I454" s="142"/>
      <c r="J454" s="142"/>
      <c r="K454" s="142"/>
      <c r="L454" s="142"/>
      <c r="M454" s="142"/>
      <c r="N454" s="142"/>
      <c r="O454" s="142"/>
      <c r="P454" s="142"/>
      <c r="Q454" s="142"/>
      <c r="R454" s="142"/>
      <c r="S454" s="142"/>
      <c r="T454" s="142"/>
      <c r="U454" s="142"/>
      <c r="V454" s="142"/>
      <c r="W454" s="142"/>
      <c r="X454" s="142"/>
      <c r="Y454" s="142"/>
      <c r="Z454" s="142"/>
    </row>
    <row r="455" spans="1:26" ht="15.75" customHeight="1">
      <c r="A455" s="142"/>
      <c r="B455" s="142"/>
      <c r="C455" s="142"/>
      <c r="D455" s="142"/>
      <c r="E455" s="142"/>
      <c r="F455" s="142"/>
      <c r="G455" s="142"/>
      <c r="H455" s="142"/>
      <c r="I455" s="142"/>
      <c r="J455" s="142"/>
      <c r="K455" s="142"/>
      <c r="L455" s="142"/>
      <c r="M455" s="142"/>
      <c r="N455" s="142"/>
      <c r="O455" s="142"/>
      <c r="P455" s="142"/>
      <c r="Q455" s="142"/>
      <c r="R455" s="142"/>
      <c r="S455" s="142"/>
      <c r="T455" s="142"/>
      <c r="U455" s="142"/>
      <c r="V455" s="142"/>
      <c r="W455" s="142"/>
      <c r="X455" s="142"/>
      <c r="Y455" s="142"/>
      <c r="Z455" s="142"/>
    </row>
    <row r="456" spans="1:26" ht="15.75" customHeight="1">
      <c r="A456" s="142"/>
      <c r="B456" s="142"/>
      <c r="C456" s="142"/>
      <c r="D456" s="142"/>
      <c r="E456" s="142"/>
      <c r="F456" s="142"/>
      <c r="G456" s="142"/>
      <c r="H456" s="142"/>
      <c r="I456" s="142"/>
      <c r="J456" s="142"/>
      <c r="K456" s="142"/>
      <c r="L456" s="142"/>
      <c r="M456" s="142"/>
      <c r="N456" s="142"/>
      <c r="O456" s="142"/>
      <c r="P456" s="142"/>
      <c r="Q456" s="142"/>
      <c r="R456" s="142"/>
      <c r="S456" s="142"/>
      <c r="T456" s="142"/>
      <c r="U456" s="142"/>
      <c r="V456" s="142"/>
      <c r="W456" s="142"/>
      <c r="X456" s="142"/>
      <c r="Y456" s="142"/>
      <c r="Z456" s="142"/>
    </row>
    <row r="457" spans="1:26" ht="15.75" customHeight="1">
      <c r="A457" s="142"/>
      <c r="B457" s="142"/>
      <c r="C457" s="142"/>
      <c r="D457" s="142"/>
      <c r="E457" s="142"/>
      <c r="F457" s="142"/>
      <c r="G457" s="142"/>
      <c r="H457" s="142"/>
      <c r="I457" s="142"/>
      <c r="J457" s="142"/>
      <c r="K457" s="142"/>
      <c r="L457" s="142"/>
      <c r="M457" s="142"/>
      <c r="N457" s="142"/>
      <c r="O457" s="142"/>
      <c r="P457" s="142"/>
      <c r="Q457" s="142"/>
      <c r="R457" s="142"/>
      <c r="S457" s="142"/>
      <c r="T457" s="142"/>
      <c r="U457" s="142"/>
      <c r="V457" s="142"/>
      <c r="W457" s="142"/>
      <c r="X457" s="142"/>
      <c r="Y457" s="142"/>
      <c r="Z457" s="142"/>
    </row>
    <row r="458" spans="1:26" ht="15.75" customHeight="1">
      <c r="A458" s="142"/>
      <c r="B458" s="142"/>
      <c r="C458" s="142"/>
      <c r="D458" s="142"/>
      <c r="E458" s="142"/>
      <c r="F458" s="142"/>
      <c r="G458" s="142"/>
      <c r="H458" s="142"/>
      <c r="I458" s="142"/>
      <c r="J458" s="142"/>
      <c r="K458" s="142"/>
      <c r="L458" s="142"/>
      <c r="M458" s="142"/>
      <c r="N458" s="142"/>
      <c r="O458" s="142"/>
      <c r="P458" s="142"/>
      <c r="Q458" s="142"/>
      <c r="R458" s="142"/>
      <c r="S458" s="142"/>
      <c r="T458" s="142"/>
      <c r="U458" s="142"/>
      <c r="V458" s="142"/>
      <c r="W458" s="142"/>
      <c r="X458" s="142"/>
      <c r="Y458" s="142"/>
      <c r="Z458" s="142"/>
    </row>
    <row r="459" spans="1:26" ht="15.75" customHeight="1">
      <c r="A459" s="142"/>
      <c r="B459" s="142"/>
      <c r="C459" s="142"/>
      <c r="D459" s="142"/>
      <c r="E459" s="142"/>
      <c r="F459" s="142"/>
      <c r="G459" s="142"/>
      <c r="H459" s="142"/>
      <c r="I459" s="142"/>
      <c r="J459" s="142"/>
      <c r="K459" s="142"/>
      <c r="L459" s="142"/>
      <c r="M459" s="142"/>
      <c r="N459" s="142"/>
      <c r="O459" s="142"/>
      <c r="P459" s="142"/>
      <c r="Q459" s="142"/>
      <c r="R459" s="142"/>
      <c r="S459" s="142"/>
      <c r="T459" s="142"/>
      <c r="U459" s="142"/>
      <c r="V459" s="142"/>
      <c r="W459" s="142"/>
      <c r="X459" s="142"/>
      <c r="Y459" s="142"/>
      <c r="Z459" s="142"/>
    </row>
    <row r="460" spans="1:26" ht="15.75" customHeight="1">
      <c r="A460" s="142"/>
      <c r="B460" s="142"/>
      <c r="C460" s="142"/>
      <c r="D460" s="142"/>
      <c r="E460" s="142"/>
      <c r="F460" s="142"/>
      <c r="G460" s="142"/>
      <c r="H460" s="142"/>
      <c r="I460" s="142"/>
      <c r="J460" s="142"/>
      <c r="K460" s="142"/>
      <c r="L460" s="142"/>
      <c r="M460" s="142"/>
      <c r="N460" s="142"/>
      <c r="O460" s="142"/>
      <c r="P460" s="142"/>
      <c r="Q460" s="142"/>
      <c r="R460" s="142"/>
      <c r="S460" s="142"/>
      <c r="T460" s="142"/>
      <c r="U460" s="142"/>
      <c r="V460" s="142"/>
      <c r="W460" s="142"/>
      <c r="X460" s="142"/>
      <c r="Y460" s="142"/>
      <c r="Z460" s="142"/>
    </row>
    <row r="461" spans="1:26" ht="15.75" customHeight="1">
      <c r="A461" s="142"/>
      <c r="B461" s="142"/>
      <c r="C461" s="142"/>
      <c r="D461" s="142"/>
      <c r="E461" s="142"/>
      <c r="F461" s="142"/>
      <c r="G461" s="142"/>
      <c r="H461" s="142"/>
      <c r="I461" s="142"/>
      <c r="J461" s="142"/>
      <c r="K461" s="142"/>
      <c r="L461" s="142"/>
      <c r="M461" s="142"/>
      <c r="N461" s="142"/>
      <c r="O461" s="142"/>
      <c r="P461" s="142"/>
      <c r="Q461" s="142"/>
      <c r="R461" s="142"/>
      <c r="S461" s="142"/>
      <c r="T461" s="142"/>
      <c r="U461" s="142"/>
      <c r="V461" s="142"/>
      <c r="W461" s="142"/>
      <c r="X461" s="142"/>
      <c r="Y461" s="142"/>
      <c r="Z461" s="142"/>
    </row>
    <row r="462" spans="1:26" ht="15.75" customHeight="1">
      <c r="A462" s="142"/>
      <c r="B462" s="142"/>
      <c r="C462" s="142"/>
      <c r="D462" s="142"/>
      <c r="E462" s="142"/>
      <c r="F462" s="142"/>
      <c r="G462" s="142"/>
      <c r="H462" s="142"/>
      <c r="I462" s="142"/>
      <c r="J462" s="142"/>
      <c r="K462" s="142"/>
      <c r="L462" s="142"/>
      <c r="M462" s="142"/>
      <c r="N462" s="142"/>
      <c r="O462" s="142"/>
      <c r="P462" s="142"/>
      <c r="Q462" s="142"/>
      <c r="R462" s="142"/>
      <c r="S462" s="142"/>
      <c r="T462" s="142"/>
      <c r="U462" s="142"/>
      <c r="V462" s="142"/>
      <c r="W462" s="142"/>
      <c r="X462" s="142"/>
      <c r="Y462" s="142"/>
      <c r="Z462" s="142"/>
    </row>
    <row r="463" spans="1:26" ht="15.75" customHeight="1">
      <c r="A463" s="142"/>
      <c r="B463" s="142"/>
      <c r="C463" s="142"/>
      <c r="D463" s="142"/>
      <c r="E463" s="142"/>
      <c r="F463" s="142"/>
      <c r="G463" s="142"/>
      <c r="H463" s="142"/>
      <c r="I463" s="142"/>
      <c r="J463" s="142"/>
      <c r="K463" s="142"/>
      <c r="L463" s="142"/>
      <c r="M463" s="142"/>
      <c r="N463" s="142"/>
      <c r="O463" s="142"/>
      <c r="P463" s="142"/>
      <c r="Q463" s="142"/>
      <c r="R463" s="142"/>
      <c r="S463" s="142"/>
      <c r="T463" s="142"/>
      <c r="U463" s="142"/>
      <c r="V463" s="142"/>
      <c r="W463" s="142"/>
      <c r="X463" s="142"/>
      <c r="Y463" s="142"/>
      <c r="Z463" s="142"/>
    </row>
    <row r="464" spans="1:26" ht="15.75" customHeight="1">
      <c r="A464" s="142"/>
      <c r="B464" s="142"/>
      <c r="C464" s="142"/>
      <c r="D464" s="142"/>
      <c r="E464" s="142"/>
      <c r="F464" s="142"/>
      <c r="G464" s="142"/>
      <c r="H464" s="142"/>
      <c r="I464" s="142"/>
      <c r="J464" s="142"/>
      <c r="K464" s="142"/>
      <c r="L464" s="142"/>
      <c r="M464" s="142"/>
      <c r="N464" s="142"/>
      <c r="O464" s="142"/>
      <c r="P464" s="142"/>
      <c r="Q464" s="142"/>
      <c r="R464" s="142"/>
      <c r="S464" s="142"/>
      <c r="T464" s="142"/>
      <c r="U464" s="142"/>
      <c r="V464" s="142"/>
      <c r="W464" s="142"/>
      <c r="X464" s="142"/>
      <c r="Y464" s="142"/>
      <c r="Z464" s="142"/>
    </row>
    <row r="465" spans="1:26" ht="15.75" customHeight="1">
      <c r="A465" s="142"/>
      <c r="B465" s="142"/>
      <c r="C465" s="142"/>
      <c r="D465" s="142"/>
      <c r="E465" s="142"/>
      <c r="F465" s="142"/>
      <c r="G465" s="142"/>
      <c r="H465" s="142"/>
      <c r="I465" s="142"/>
      <c r="J465" s="142"/>
      <c r="K465" s="142"/>
      <c r="L465" s="142"/>
      <c r="M465" s="142"/>
      <c r="N465" s="142"/>
      <c r="O465" s="142"/>
      <c r="P465" s="142"/>
      <c r="Q465" s="142"/>
      <c r="R465" s="142"/>
      <c r="S465" s="142"/>
      <c r="T465" s="142"/>
      <c r="U465" s="142"/>
      <c r="V465" s="142"/>
      <c r="W465" s="142"/>
      <c r="X465" s="142"/>
      <c r="Y465" s="142"/>
      <c r="Z465" s="142"/>
    </row>
    <row r="466" spans="1:26" ht="15.75" customHeight="1">
      <c r="A466" s="142"/>
      <c r="B466" s="142"/>
      <c r="C466" s="142"/>
      <c r="D466" s="142"/>
      <c r="E466" s="142"/>
      <c r="F466" s="142"/>
      <c r="G466" s="142"/>
      <c r="H466" s="142"/>
      <c r="I466" s="142"/>
      <c r="J466" s="142"/>
      <c r="K466" s="142"/>
      <c r="L466" s="142"/>
      <c r="M466" s="142"/>
      <c r="N466" s="142"/>
      <c r="O466" s="142"/>
      <c r="P466" s="142"/>
      <c r="Q466" s="142"/>
      <c r="R466" s="142"/>
      <c r="S466" s="142"/>
      <c r="T466" s="142"/>
      <c r="U466" s="142"/>
      <c r="V466" s="142"/>
      <c r="W466" s="142"/>
      <c r="X466" s="142"/>
      <c r="Y466" s="142"/>
      <c r="Z466" s="142"/>
    </row>
    <row r="467" spans="1:26" ht="15.75" customHeight="1">
      <c r="A467" s="142"/>
      <c r="B467" s="142"/>
      <c r="C467" s="142"/>
      <c r="D467" s="142"/>
      <c r="E467" s="142"/>
      <c r="F467" s="142"/>
      <c r="G467" s="142"/>
      <c r="H467" s="142"/>
      <c r="I467" s="142"/>
      <c r="J467" s="142"/>
      <c r="K467" s="142"/>
      <c r="L467" s="142"/>
      <c r="M467" s="142"/>
      <c r="N467" s="142"/>
      <c r="O467" s="142"/>
      <c r="P467" s="142"/>
      <c r="Q467" s="142"/>
      <c r="R467" s="142"/>
      <c r="S467" s="142"/>
      <c r="T467" s="142"/>
      <c r="U467" s="142"/>
      <c r="V467" s="142"/>
      <c r="W467" s="142"/>
      <c r="X467" s="142"/>
      <c r="Y467" s="142"/>
      <c r="Z467" s="142"/>
    </row>
    <row r="468" spans="1:26" ht="15.75" customHeight="1">
      <c r="A468" s="142"/>
      <c r="B468" s="142"/>
      <c r="C468" s="142"/>
      <c r="D468" s="142"/>
      <c r="E468" s="142"/>
      <c r="F468" s="142"/>
      <c r="G468" s="142"/>
      <c r="H468" s="142"/>
      <c r="I468" s="142"/>
      <c r="J468" s="142"/>
      <c r="K468" s="142"/>
      <c r="L468" s="142"/>
      <c r="M468" s="142"/>
      <c r="N468" s="142"/>
      <c r="O468" s="142"/>
      <c r="P468" s="142"/>
      <c r="Q468" s="142"/>
      <c r="R468" s="142"/>
      <c r="S468" s="142"/>
      <c r="T468" s="142"/>
      <c r="U468" s="142"/>
      <c r="V468" s="142"/>
      <c r="W468" s="142"/>
      <c r="X468" s="142"/>
      <c r="Y468" s="142"/>
      <c r="Z468" s="142"/>
    </row>
    <row r="469" spans="1:26" ht="15.75" customHeight="1">
      <c r="A469" s="142"/>
      <c r="B469" s="142"/>
      <c r="C469" s="142"/>
      <c r="D469" s="142"/>
      <c r="E469" s="142"/>
      <c r="F469" s="142"/>
      <c r="G469" s="142"/>
      <c r="H469" s="142"/>
      <c r="I469" s="142"/>
      <c r="J469" s="142"/>
      <c r="K469" s="142"/>
      <c r="L469" s="142"/>
      <c r="M469" s="142"/>
      <c r="N469" s="142"/>
      <c r="O469" s="142"/>
      <c r="P469" s="142"/>
      <c r="Q469" s="142"/>
      <c r="R469" s="142"/>
      <c r="S469" s="142"/>
      <c r="T469" s="142"/>
      <c r="U469" s="142"/>
      <c r="V469" s="142"/>
      <c r="W469" s="142"/>
      <c r="X469" s="142"/>
      <c r="Y469" s="142"/>
      <c r="Z469" s="142"/>
    </row>
    <row r="470" spans="1:26" ht="15.75" customHeight="1">
      <c r="A470" s="142"/>
      <c r="B470" s="142"/>
      <c r="C470" s="142"/>
      <c r="D470" s="142"/>
      <c r="E470" s="142"/>
      <c r="F470" s="142"/>
      <c r="G470" s="142"/>
      <c r="H470" s="142"/>
      <c r="I470" s="142"/>
      <c r="J470" s="142"/>
      <c r="K470" s="142"/>
      <c r="L470" s="142"/>
      <c r="M470" s="142"/>
      <c r="N470" s="142"/>
      <c r="O470" s="142"/>
      <c r="P470" s="142"/>
      <c r="Q470" s="142"/>
      <c r="R470" s="142"/>
      <c r="S470" s="142"/>
      <c r="T470" s="142"/>
      <c r="U470" s="142"/>
      <c r="V470" s="142"/>
      <c r="W470" s="142"/>
      <c r="X470" s="142"/>
      <c r="Y470" s="142"/>
      <c r="Z470" s="142"/>
    </row>
    <row r="471" spans="1:26" ht="15.75" customHeight="1">
      <c r="A471" s="142"/>
      <c r="B471" s="142"/>
      <c r="C471" s="142"/>
      <c r="D471" s="142"/>
      <c r="E471" s="142"/>
      <c r="F471" s="142"/>
      <c r="G471" s="142"/>
      <c r="H471" s="142"/>
      <c r="I471" s="142"/>
      <c r="J471" s="142"/>
      <c r="K471" s="142"/>
      <c r="L471" s="142"/>
      <c r="M471" s="142"/>
      <c r="N471" s="142"/>
      <c r="O471" s="142"/>
      <c r="P471" s="142"/>
      <c r="Q471" s="142"/>
      <c r="R471" s="142"/>
      <c r="S471" s="142"/>
      <c r="T471" s="142"/>
      <c r="U471" s="142"/>
      <c r="V471" s="142"/>
      <c r="W471" s="142"/>
      <c r="X471" s="142"/>
      <c r="Y471" s="142"/>
      <c r="Z471" s="142"/>
    </row>
    <row r="472" spans="1:26" ht="15.75" customHeight="1">
      <c r="A472" s="142"/>
      <c r="B472" s="142"/>
      <c r="C472" s="142"/>
      <c r="D472" s="142"/>
      <c r="E472" s="142"/>
      <c r="F472" s="142"/>
      <c r="G472" s="142"/>
      <c r="H472" s="142"/>
      <c r="I472" s="142"/>
      <c r="J472" s="142"/>
      <c r="K472" s="142"/>
      <c r="L472" s="142"/>
      <c r="M472" s="142"/>
      <c r="N472" s="142"/>
      <c r="O472" s="142"/>
      <c r="P472" s="142"/>
      <c r="Q472" s="142"/>
      <c r="R472" s="142"/>
      <c r="S472" s="142"/>
      <c r="T472" s="142"/>
      <c r="U472" s="142"/>
      <c r="V472" s="142"/>
      <c r="W472" s="142"/>
      <c r="X472" s="142"/>
      <c r="Y472" s="142"/>
      <c r="Z472" s="142"/>
    </row>
    <row r="473" spans="1:26" ht="15.75" customHeight="1">
      <c r="A473" s="142"/>
      <c r="B473" s="142"/>
      <c r="C473" s="142"/>
      <c r="D473" s="142"/>
      <c r="E473" s="142"/>
      <c r="F473" s="142"/>
      <c r="G473" s="142"/>
      <c r="H473" s="142"/>
      <c r="I473" s="142"/>
      <c r="J473" s="142"/>
      <c r="K473" s="142"/>
      <c r="L473" s="142"/>
      <c r="M473" s="142"/>
      <c r="N473" s="142"/>
      <c r="O473" s="142"/>
      <c r="P473" s="142"/>
      <c r="Q473" s="142"/>
      <c r="R473" s="142"/>
      <c r="S473" s="142"/>
      <c r="T473" s="142"/>
      <c r="U473" s="142"/>
      <c r="V473" s="142"/>
      <c r="W473" s="142"/>
      <c r="X473" s="142"/>
      <c r="Y473" s="142"/>
      <c r="Z473" s="142"/>
    </row>
    <row r="474" spans="1:26" ht="15.75" customHeight="1">
      <c r="A474" s="142"/>
      <c r="B474" s="142"/>
      <c r="C474" s="142"/>
      <c r="D474" s="142"/>
      <c r="E474" s="142"/>
      <c r="F474" s="142"/>
      <c r="G474" s="142"/>
      <c r="H474" s="142"/>
      <c r="I474" s="142"/>
      <c r="J474" s="142"/>
      <c r="K474" s="142"/>
      <c r="L474" s="142"/>
      <c r="M474" s="142"/>
      <c r="N474" s="142"/>
      <c r="O474" s="142"/>
      <c r="P474" s="142"/>
      <c r="Q474" s="142"/>
      <c r="R474" s="142"/>
      <c r="S474" s="142"/>
      <c r="T474" s="142"/>
      <c r="U474" s="142"/>
      <c r="V474" s="142"/>
      <c r="W474" s="142"/>
      <c r="X474" s="142"/>
      <c r="Y474" s="142"/>
      <c r="Z474" s="142"/>
    </row>
    <row r="475" spans="1:26" ht="15.75" customHeight="1">
      <c r="A475" s="142"/>
      <c r="B475" s="142"/>
      <c r="C475" s="142"/>
      <c r="D475" s="142"/>
      <c r="E475" s="142"/>
      <c r="F475" s="142"/>
      <c r="G475" s="142"/>
      <c r="H475" s="142"/>
      <c r="I475" s="142"/>
      <c r="J475" s="142"/>
      <c r="K475" s="142"/>
      <c r="L475" s="142"/>
      <c r="M475" s="142"/>
      <c r="N475" s="142"/>
      <c r="O475" s="142"/>
      <c r="P475" s="142"/>
      <c r="Q475" s="142"/>
      <c r="R475" s="142"/>
      <c r="S475" s="142"/>
      <c r="T475" s="142"/>
      <c r="U475" s="142"/>
      <c r="V475" s="142"/>
      <c r="W475" s="142"/>
      <c r="X475" s="142"/>
      <c r="Y475" s="142"/>
      <c r="Z475" s="142"/>
    </row>
    <row r="476" spans="1:26" ht="15.75" customHeight="1">
      <c r="A476" s="142"/>
      <c r="B476" s="142"/>
      <c r="C476" s="142"/>
      <c r="D476" s="142"/>
      <c r="E476" s="142"/>
      <c r="F476" s="142"/>
      <c r="G476" s="142"/>
      <c r="H476" s="142"/>
      <c r="I476" s="142"/>
      <c r="J476" s="142"/>
      <c r="K476" s="142"/>
      <c r="L476" s="142"/>
      <c r="M476" s="142"/>
      <c r="N476" s="142"/>
      <c r="O476" s="142"/>
      <c r="P476" s="142"/>
      <c r="Q476" s="142"/>
      <c r="R476" s="142"/>
      <c r="S476" s="142"/>
      <c r="T476" s="142"/>
      <c r="U476" s="142"/>
      <c r="V476" s="142"/>
      <c r="W476" s="142"/>
      <c r="X476" s="142"/>
      <c r="Y476" s="142"/>
      <c r="Z476" s="142"/>
    </row>
    <row r="477" spans="1:26" ht="15.75" customHeight="1">
      <c r="A477" s="142"/>
      <c r="B477" s="142"/>
      <c r="C477" s="142"/>
      <c r="D477" s="142"/>
      <c r="E477" s="142"/>
      <c r="F477" s="142"/>
      <c r="G477" s="142"/>
      <c r="H477" s="142"/>
      <c r="I477" s="142"/>
      <c r="J477" s="142"/>
      <c r="K477" s="142"/>
      <c r="L477" s="142"/>
      <c r="M477" s="142"/>
      <c r="N477" s="142"/>
      <c r="O477" s="142"/>
      <c r="P477" s="142"/>
      <c r="Q477" s="142"/>
      <c r="R477" s="142"/>
      <c r="S477" s="142"/>
      <c r="T477" s="142"/>
      <c r="U477" s="142"/>
      <c r="V477" s="142"/>
      <c r="W477" s="142"/>
      <c r="X477" s="142"/>
      <c r="Y477" s="142"/>
      <c r="Z477" s="142"/>
    </row>
    <row r="478" spans="1:26" ht="15.75" customHeight="1">
      <c r="A478" s="142"/>
      <c r="B478" s="142"/>
      <c r="C478" s="142"/>
      <c r="D478" s="142"/>
      <c r="E478" s="142"/>
      <c r="F478" s="142"/>
      <c r="G478" s="142"/>
      <c r="H478" s="142"/>
      <c r="I478" s="142"/>
      <c r="J478" s="142"/>
      <c r="K478" s="142"/>
      <c r="L478" s="142"/>
      <c r="M478" s="142"/>
      <c r="N478" s="142"/>
      <c r="O478" s="142"/>
      <c r="P478" s="142"/>
      <c r="Q478" s="142"/>
      <c r="R478" s="142"/>
      <c r="S478" s="142"/>
      <c r="T478" s="142"/>
      <c r="U478" s="142"/>
      <c r="V478" s="142"/>
      <c r="W478" s="142"/>
      <c r="X478" s="142"/>
      <c r="Y478" s="142"/>
      <c r="Z478" s="142"/>
    </row>
    <row r="479" spans="1:26" ht="15.75" customHeight="1">
      <c r="A479" s="142"/>
      <c r="B479" s="142"/>
      <c r="C479" s="142"/>
      <c r="D479" s="142"/>
      <c r="E479" s="142"/>
      <c r="F479" s="142"/>
      <c r="G479" s="142"/>
      <c r="H479" s="142"/>
      <c r="I479" s="142"/>
      <c r="J479" s="142"/>
      <c r="K479" s="142"/>
      <c r="L479" s="142"/>
      <c r="M479" s="142"/>
      <c r="N479" s="142"/>
      <c r="O479" s="142"/>
      <c r="P479" s="142"/>
      <c r="Q479" s="142"/>
      <c r="R479" s="142"/>
      <c r="S479" s="142"/>
      <c r="T479" s="142"/>
      <c r="U479" s="142"/>
      <c r="V479" s="142"/>
      <c r="W479" s="142"/>
      <c r="X479" s="142"/>
      <c r="Y479" s="142"/>
      <c r="Z479" s="142"/>
    </row>
    <row r="480" spans="1:26" ht="15.75" customHeight="1">
      <c r="A480" s="142"/>
      <c r="B480" s="142"/>
      <c r="C480" s="142"/>
      <c r="D480" s="142"/>
      <c r="E480" s="142"/>
      <c r="F480" s="142"/>
      <c r="G480" s="142"/>
      <c r="H480" s="142"/>
      <c r="I480" s="142"/>
      <c r="J480" s="142"/>
      <c r="K480" s="142"/>
      <c r="L480" s="142"/>
      <c r="M480" s="142"/>
      <c r="N480" s="142"/>
      <c r="O480" s="142"/>
      <c r="P480" s="142"/>
      <c r="Q480" s="142"/>
      <c r="R480" s="142"/>
      <c r="S480" s="142"/>
      <c r="T480" s="142"/>
      <c r="U480" s="142"/>
      <c r="V480" s="142"/>
      <c r="W480" s="142"/>
      <c r="X480" s="142"/>
      <c r="Y480" s="142"/>
      <c r="Z480" s="142"/>
    </row>
    <row r="481" spans="1:26" ht="15.75" customHeight="1">
      <c r="A481" s="142"/>
      <c r="B481" s="142"/>
      <c r="C481" s="142"/>
      <c r="D481" s="142"/>
      <c r="E481" s="142"/>
      <c r="F481" s="142"/>
      <c r="G481" s="142"/>
      <c r="H481" s="142"/>
      <c r="I481" s="142"/>
      <c r="J481" s="142"/>
      <c r="K481" s="142"/>
      <c r="L481" s="142"/>
      <c r="M481" s="142"/>
      <c r="N481" s="142"/>
      <c r="O481" s="142"/>
      <c r="P481" s="142"/>
      <c r="Q481" s="142"/>
      <c r="R481" s="142"/>
      <c r="S481" s="142"/>
      <c r="T481" s="142"/>
      <c r="U481" s="142"/>
      <c r="V481" s="142"/>
      <c r="W481" s="142"/>
      <c r="X481" s="142"/>
      <c r="Y481" s="142"/>
      <c r="Z481" s="142"/>
    </row>
    <row r="482" spans="1:26" ht="15.75" customHeight="1">
      <c r="A482" s="142"/>
      <c r="B482" s="142"/>
      <c r="C482" s="142"/>
      <c r="D482" s="142"/>
      <c r="E482" s="142"/>
      <c r="F482" s="142"/>
      <c r="G482" s="142"/>
      <c r="H482" s="142"/>
      <c r="I482" s="142"/>
      <c r="J482" s="142"/>
      <c r="K482" s="142"/>
      <c r="L482" s="142"/>
      <c r="M482" s="142"/>
      <c r="N482" s="142"/>
      <c r="O482" s="142"/>
      <c r="P482" s="142"/>
      <c r="Q482" s="142"/>
      <c r="R482" s="142"/>
      <c r="S482" s="142"/>
      <c r="T482" s="142"/>
      <c r="U482" s="142"/>
      <c r="V482" s="142"/>
      <c r="W482" s="142"/>
      <c r="X482" s="142"/>
      <c r="Y482" s="142"/>
      <c r="Z482" s="142"/>
    </row>
    <row r="483" spans="1:26" ht="15.75" customHeight="1">
      <c r="A483" s="142"/>
      <c r="B483" s="142"/>
      <c r="C483" s="142"/>
      <c r="D483" s="142"/>
      <c r="E483" s="142"/>
      <c r="F483" s="142"/>
      <c r="G483" s="142"/>
      <c r="H483" s="142"/>
      <c r="I483" s="142"/>
      <c r="J483" s="142"/>
      <c r="K483" s="142"/>
      <c r="L483" s="142"/>
      <c r="M483" s="142"/>
      <c r="N483" s="142"/>
      <c r="O483" s="142"/>
      <c r="P483" s="142"/>
      <c r="Q483" s="142"/>
      <c r="R483" s="142"/>
      <c r="S483" s="142"/>
      <c r="T483" s="142"/>
      <c r="U483" s="142"/>
      <c r="V483" s="142"/>
      <c r="W483" s="142"/>
      <c r="X483" s="142"/>
      <c r="Y483" s="142"/>
      <c r="Z483" s="142"/>
    </row>
    <row r="484" spans="1:26" ht="15.75" customHeight="1">
      <c r="A484" s="142"/>
      <c r="B484" s="142"/>
      <c r="C484" s="142"/>
      <c r="D484" s="142"/>
      <c r="E484" s="142"/>
      <c r="F484" s="142"/>
      <c r="G484" s="142"/>
      <c r="H484" s="142"/>
      <c r="I484" s="142"/>
      <c r="J484" s="142"/>
      <c r="K484" s="142"/>
      <c r="L484" s="142"/>
      <c r="M484" s="142"/>
      <c r="N484" s="142"/>
      <c r="O484" s="142"/>
      <c r="P484" s="142"/>
      <c r="Q484" s="142"/>
      <c r="R484" s="142"/>
      <c r="S484" s="142"/>
      <c r="T484" s="142"/>
      <c r="U484" s="142"/>
      <c r="V484" s="142"/>
      <c r="W484" s="142"/>
      <c r="X484" s="142"/>
      <c r="Y484" s="142"/>
      <c r="Z484" s="142"/>
    </row>
    <row r="485" spans="1:26" ht="15.75" customHeight="1">
      <c r="A485" s="142"/>
      <c r="B485" s="142"/>
      <c r="C485" s="142"/>
      <c r="D485" s="142"/>
      <c r="E485" s="142"/>
      <c r="F485" s="142"/>
      <c r="G485" s="142"/>
      <c r="H485" s="142"/>
      <c r="I485" s="142"/>
      <c r="J485" s="142"/>
      <c r="K485" s="142"/>
      <c r="L485" s="142"/>
      <c r="M485" s="142"/>
      <c r="N485" s="142"/>
      <c r="O485" s="142"/>
      <c r="P485" s="142"/>
      <c r="Q485" s="142"/>
      <c r="R485" s="142"/>
      <c r="S485" s="142"/>
      <c r="T485" s="142"/>
      <c r="U485" s="142"/>
      <c r="V485" s="142"/>
      <c r="W485" s="142"/>
      <c r="X485" s="142"/>
      <c r="Y485" s="142"/>
      <c r="Z485" s="142"/>
    </row>
    <row r="486" spans="1:26" ht="15.75" customHeight="1">
      <c r="A486" s="142"/>
      <c r="B486" s="142"/>
      <c r="C486" s="142"/>
      <c r="D486" s="142"/>
      <c r="E486" s="142"/>
      <c r="F486" s="142"/>
      <c r="G486" s="142"/>
      <c r="H486" s="142"/>
      <c r="I486" s="142"/>
      <c r="J486" s="142"/>
      <c r="K486" s="142"/>
      <c r="L486" s="142"/>
      <c r="M486" s="142"/>
      <c r="N486" s="142"/>
      <c r="O486" s="142"/>
      <c r="P486" s="142"/>
      <c r="Q486" s="142"/>
      <c r="R486" s="142"/>
      <c r="S486" s="142"/>
      <c r="T486" s="142"/>
      <c r="U486" s="142"/>
      <c r="V486" s="142"/>
      <c r="W486" s="142"/>
      <c r="X486" s="142"/>
      <c r="Y486" s="142"/>
      <c r="Z486" s="142"/>
    </row>
    <row r="487" spans="1:26" ht="15.75" customHeight="1">
      <c r="A487" s="142"/>
      <c r="B487" s="142"/>
      <c r="C487" s="142"/>
      <c r="D487" s="142"/>
      <c r="E487" s="142"/>
      <c r="F487" s="142"/>
      <c r="G487" s="142"/>
      <c r="H487" s="142"/>
      <c r="I487" s="142"/>
      <c r="J487" s="142"/>
      <c r="K487" s="142"/>
      <c r="L487" s="142"/>
      <c r="M487" s="142"/>
      <c r="N487" s="142"/>
      <c r="O487" s="142"/>
      <c r="P487" s="142"/>
      <c r="Q487" s="142"/>
      <c r="R487" s="142"/>
      <c r="S487" s="142"/>
      <c r="T487" s="142"/>
      <c r="U487" s="142"/>
      <c r="V487" s="142"/>
      <c r="W487" s="142"/>
      <c r="X487" s="142"/>
      <c r="Y487" s="142"/>
      <c r="Z487" s="142"/>
    </row>
    <row r="488" spans="1:26" ht="15.75" customHeight="1">
      <c r="A488" s="142"/>
      <c r="B488" s="142"/>
      <c r="C488" s="142"/>
      <c r="D488" s="142"/>
      <c r="E488" s="142"/>
      <c r="F488" s="142"/>
      <c r="G488" s="142"/>
      <c r="H488" s="142"/>
      <c r="I488" s="142"/>
      <c r="J488" s="142"/>
      <c r="K488" s="142"/>
      <c r="L488" s="142"/>
      <c r="M488" s="142"/>
      <c r="N488" s="142"/>
      <c r="O488" s="142"/>
      <c r="P488" s="142"/>
      <c r="Q488" s="142"/>
      <c r="R488" s="142"/>
      <c r="S488" s="142"/>
      <c r="T488" s="142"/>
      <c r="U488" s="142"/>
      <c r="V488" s="142"/>
      <c r="W488" s="142"/>
      <c r="X488" s="142"/>
      <c r="Y488" s="142"/>
      <c r="Z488" s="142"/>
    </row>
    <row r="489" spans="1:26" ht="15.75" customHeight="1">
      <c r="A489" s="142"/>
      <c r="B489" s="142"/>
      <c r="C489" s="142"/>
      <c r="D489" s="142"/>
      <c r="E489" s="142"/>
      <c r="F489" s="142"/>
      <c r="G489" s="142"/>
      <c r="H489" s="142"/>
      <c r="I489" s="142"/>
      <c r="J489" s="142"/>
      <c r="K489" s="142"/>
      <c r="L489" s="142"/>
      <c r="M489" s="142"/>
      <c r="N489" s="142"/>
      <c r="O489" s="142"/>
      <c r="P489" s="142"/>
      <c r="Q489" s="142"/>
      <c r="R489" s="142"/>
      <c r="S489" s="142"/>
      <c r="T489" s="142"/>
      <c r="U489" s="142"/>
      <c r="V489" s="142"/>
      <c r="W489" s="142"/>
      <c r="X489" s="142"/>
      <c r="Y489" s="142"/>
      <c r="Z489" s="142"/>
    </row>
    <row r="490" spans="1:26" ht="15.75" customHeight="1">
      <c r="A490" s="142"/>
      <c r="B490" s="142"/>
      <c r="C490" s="142"/>
      <c r="D490" s="142"/>
      <c r="E490" s="142"/>
      <c r="F490" s="142"/>
      <c r="G490" s="142"/>
      <c r="H490" s="142"/>
      <c r="I490" s="142"/>
      <c r="J490" s="142"/>
      <c r="K490" s="142"/>
      <c r="L490" s="142"/>
      <c r="M490" s="142"/>
      <c r="N490" s="142"/>
      <c r="O490" s="142"/>
      <c r="P490" s="142"/>
      <c r="Q490" s="142"/>
      <c r="R490" s="142"/>
      <c r="S490" s="142"/>
      <c r="T490" s="142"/>
      <c r="U490" s="142"/>
      <c r="V490" s="142"/>
      <c r="W490" s="142"/>
      <c r="X490" s="142"/>
      <c r="Y490" s="142"/>
      <c r="Z490" s="142"/>
    </row>
    <row r="491" spans="1:26" ht="15.75" customHeight="1">
      <c r="A491" s="142"/>
      <c r="B491" s="142"/>
      <c r="C491" s="142"/>
      <c r="D491" s="142"/>
      <c r="E491" s="142"/>
      <c r="F491" s="142"/>
      <c r="G491" s="142"/>
      <c r="H491" s="142"/>
      <c r="I491" s="142"/>
      <c r="J491" s="142"/>
      <c r="K491" s="142"/>
      <c r="L491" s="142"/>
      <c r="M491" s="142"/>
      <c r="N491" s="142"/>
      <c r="O491" s="142"/>
      <c r="P491" s="142"/>
      <c r="Q491" s="142"/>
      <c r="R491" s="142"/>
      <c r="S491" s="142"/>
      <c r="T491" s="142"/>
      <c r="U491" s="142"/>
      <c r="V491" s="142"/>
      <c r="W491" s="142"/>
      <c r="X491" s="142"/>
      <c r="Y491" s="142"/>
      <c r="Z491" s="142"/>
    </row>
    <row r="492" spans="1:26" ht="15.75" customHeight="1">
      <c r="A492" s="142"/>
      <c r="B492" s="142"/>
      <c r="C492" s="142"/>
      <c r="D492" s="142"/>
      <c r="E492" s="142"/>
      <c r="F492" s="142"/>
      <c r="G492" s="142"/>
      <c r="H492" s="142"/>
      <c r="I492" s="142"/>
      <c r="J492" s="142"/>
      <c r="K492" s="142"/>
      <c r="L492" s="142"/>
      <c r="M492" s="142"/>
      <c r="N492" s="142"/>
      <c r="O492" s="142"/>
      <c r="P492" s="142"/>
      <c r="Q492" s="142"/>
      <c r="R492" s="142"/>
      <c r="S492" s="142"/>
      <c r="T492" s="142"/>
      <c r="U492" s="142"/>
      <c r="V492" s="142"/>
      <c r="W492" s="142"/>
      <c r="X492" s="142"/>
      <c r="Y492" s="142"/>
      <c r="Z492" s="142"/>
    </row>
    <row r="493" spans="1:26" ht="15.75" customHeight="1">
      <c r="A493" s="142"/>
      <c r="B493" s="142"/>
      <c r="C493" s="142"/>
      <c r="D493" s="142"/>
      <c r="E493" s="142"/>
      <c r="F493" s="142"/>
      <c r="G493" s="142"/>
      <c r="H493" s="142"/>
      <c r="I493" s="142"/>
      <c r="J493" s="142"/>
      <c r="K493" s="142"/>
      <c r="L493" s="142"/>
      <c r="M493" s="142"/>
      <c r="N493" s="142"/>
      <c r="O493" s="142"/>
      <c r="P493" s="142"/>
      <c r="Q493" s="142"/>
      <c r="R493" s="142"/>
      <c r="S493" s="142"/>
      <c r="T493" s="142"/>
      <c r="U493" s="142"/>
      <c r="V493" s="142"/>
      <c r="W493" s="142"/>
      <c r="X493" s="142"/>
      <c r="Y493" s="142"/>
      <c r="Z493" s="142"/>
    </row>
    <row r="494" spans="1:26" ht="15.75" customHeight="1">
      <c r="A494" s="142"/>
      <c r="B494" s="142"/>
      <c r="C494" s="142"/>
      <c r="D494" s="142"/>
      <c r="E494" s="142"/>
      <c r="F494" s="142"/>
      <c r="G494" s="142"/>
      <c r="H494" s="142"/>
      <c r="I494" s="142"/>
      <c r="J494" s="142"/>
      <c r="K494" s="142"/>
      <c r="L494" s="142"/>
      <c r="M494" s="142"/>
      <c r="N494" s="142"/>
      <c r="O494" s="142"/>
      <c r="P494" s="142"/>
      <c r="Q494" s="142"/>
      <c r="R494" s="142"/>
      <c r="S494" s="142"/>
      <c r="T494" s="142"/>
      <c r="U494" s="142"/>
      <c r="V494" s="142"/>
      <c r="W494" s="142"/>
      <c r="X494" s="142"/>
      <c r="Y494" s="142"/>
      <c r="Z494" s="142"/>
    </row>
    <row r="495" spans="1:26" ht="15.75" customHeight="1">
      <c r="A495" s="142"/>
      <c r="B495" s="142"/>
      <c r="C495" s="142"/>
      <c r="D495" s="142"/>
      <c r="E495" s="142"/>
      <c r="F495" s="142"/>
      <c r="G495" s="142"/>
      <c r="H495" s="142"/>
      <c r="I495" s="142"/>
      <c r="J495" s="142"/>
      <c r="K495" s="142"/>
      <c r="L495" s="142"/>
      <c r="M495" s="142"/>
      <c r="N495" s="142"/>
      <c r="O495" s="142"/>
      <c r="P495" s="142"/>
      <c r="Q495" s="142"/>
      <c r="R495" s="142"/>
      <c r="S495" s="142"/>
      <c r="T495" s="142"/>
      <c r="U495" s="142"/>
      <c r="V495" s="142"/>
      <c r="W495" s="142"/>
      <c r="X495" s="142"/>
      <c r="Y495" s="142"/>
      <c r="Z495" s="142"/>
    </row>
    <row r="496" spans="1:26" ht="15.75" customHeight="1">
      <c r="A496" s="142"/>
      <c r="B496" s="142"/>
      <c r="C496" s="142"/>
      <c r="D496" s="142"/>
      <c r="E496" s="142"/>
      <c r="F496" s="142"/>
      <c r="G496" s="142"/>
      <c r="H496" s="142"/>
      <c r="I496" s="142"/>
      <c r="J496" s="142"/>
      <c r="K496" s="142"/>
      <c r="L496" s="142"/>
      <c r="M496" s="142"/>
      <c r="N496" s="142"/>
      <c r="O496" s="142"/>
      <c r="P496" s="142"/>
      <c r="Q496" s="142"/>
      <c r="R496" s="142"/>
      <c r="S496" s="142"/>
      <c r="T496" s="142"/>
      <c r="U496" s="142"/>
      <c r="V496" s="142"/>
      <c r="W496" s="142"/>
      <c r="X496" s="142"/>
      <c r="Y496" s="142"/>
      <c r="Z496" s="142"/>
    </row>
    <row r="497" spans="1:26" ht="15.75" customHeight="1">
      <c r="A497" s="142"/>
      <c r="B497" s="142"/>
      <c r="C497" s="142"/>
      <c r="D497" s="142"/>
      <c r="E497" s="142"/>
      <c r="F497" s="142"/>
      <c r="G497" s="142"/>
      <c r="H497" s="142"/>
      <c r="I497" s="142"/>
      <c r="J497" s="142"/>
      <c r="K497" s="142"/>
      <c r="L497" s="142"/>
      <c r="M497" s="142"/>
      <c r="N497" s="142"/>
      <c r="O497" s="142"/>
      <c r="P497" s="142"/>
      <c r="Q497" s="142"/>
      <c r="R497" s="142"/>
      <c r="S497" s="142"/>
      <c r="T497" s="142"/>
      <c r="U497" s="142"/>
      <c r="V497" s="142"/>
      <c r="W497" s="142"/>
      <c r="X497" s="142"/>
      <c r="Y497" s="142"/>
      <c r="Z497" s="142"/>
    </row>
    <row r="498" spans="1:26" ht="15.75" customHeight="1">
      <c r="A498" s="142"/>
      <c r="B498" s="142"/>
      <c r="C498" s="142"/>
      <c r="D498" s="142"/>
      <c r="E498" s="142"/>
      <c r="F498" s="142"/>
      <c r="G498" s="142"/>
      <c r="H498" s="142"/>
      <c r="I498" s="142"/>
      <c r="J498" s="142"/>
      <c r="K498" s="142"/>
      <c r="L498" s="142"/>
      <c r="M498" s="142"/>
      <c r="N498" s="142"/>
      <c r="O498" s="142"/>
      <c r="P498" s="142"/>
      <c r="Q498" s="142"/>
      <c r="R498" s="142"/>
      <c r="S498" s="142"/>
      <c r="T498" s="142"/>
      <c r="U498" s="142"/>
      <c r="V498" s="142"/>
      <c r="W498" s="142"/>
      <c r="X498" s="142"/>
      <c r="Y498" s="142"/>
      <c r="Z498" s="142"/>
    </row>
    <row r="499" spans="1:26" ht="15.75" customHeight="1">
      <c r="A499" s="142"/>
      <c r="B499" s="142"/>
      <c r="C499" s="142"/>
      <c r="D499" s="142"/>
      <c r="E499" s="142"/>
      <c r="F499" s="142"/>
      <c r="G499" s="142"/>
      <c r="H499" s="142"/>
      <c r="I499" s="142"/>
      <c r="J499" s="142"/>
      <c r="K499" s="142"/>
      <c r="L499" s="142"/>
      <c r="M499" s="142"/>
      <c r="N499" s="142"/>
      <c r="O499" s="142"/>
      <c r="P499" s="142"/>
      <c r="Q499" s="142"/>
      <c r="R499" s="142"/>
      <c r="S499" s="142"/>
      <c r="T499" s="142"/>
      <c r="U499" s="142"/>
      <c r="V499" s="142"/>
      <c r="W499" s="142"/>
      <c r="X499" s="142"/>
      <c r="Y499" s="142"/>
      <c r="Z499" s="142"/>
    </row>
    <row r="500" spans="1:26" ht="15.75" customHeight="1">
      <c r="A500" s="142"/>
      <c r="B500" s="142"/>
      <c r="C500" s="142"/>
      <c r="D500" s="142"/>
      <c r="E500" s="142"/>
      <c r="F500" s="142"/>
      <c r="G500" s="142"/>
      <c r="H500" s="142"/>
      <c r="I500" s="142"/>
      <c r="J500" s="142"/>
      <c r="K500" s="142"/>
      <c r="L500" s="142"/>
      <c r="M500" s="142"/>
      <c r="N500" s="142"/>
      <c r="O500" s="142"/>
      <c r="P500" s="142"/>
      <c r="Q500" s="142"/>
      <c r="R500" s="142"/>
      <c r="S500" s="142"/>
      <c r="T500" s="142"/>
      <c r="U500" s="142"/>
      <c r="V500" s="142"/>
      <c r="W500" s="142"/>
      <c r="X500" s="142"/>
      <c r="Y500" s="142"/>
      <c r="Z500" s="142"/>
    </row>
    <row r="501" spans="1:26" ht="15.75" customHeight="1">
      <c r="A501" s="142"/>
      <c r="B501" s="142"/>
      <c r="C501" s="142"/>
      <c r="D501" s="142"/>
      <c r="E501" s="142"/>
      <c r="F501" s="142"/>
      <c r="G501" s="142"/>
      <c r="H501" s="142"/>
      <c r="I501" s="142"/>
      <c r="J501" s="142"/>
      <c r="K501" s="142"/>
      <c r="L501" s="142"/>
      <c r="M501" s="142"/>
      <c r="N501" s="142"/>
      <c r="O501" s="142"/>
      <c r="P501" s="142"/>
      <c r="Q501" s="142"/>
      <c r="R501" s="142"/>
      <c r="S501" s="142"/>
      <c r="T501" s="142"/>
      <c r="U501" s="142"/>
      <c r="V501" s="142"/>
      <c r="W501" s="142"/>
      <c r="X501" s="142"/>
      <c r="Y501" s="142"/>
      <c r="Z501" s="142"/>
    </row>
    <row r="502" spans="1:26" ht="15.75" customHeight="1">
      <c r="A502" s="142"/>
      <c r="B502" s="142"/>
      <c r="C502" s="142"/>
      <c r="D502" s="142"/>
      <c r="E502" s="142"/>
      <c r="F502" s="142"/>
      <c r="G502" s="142"/>
      <c r="H502" s="142"/>
      <c r="I502" s="142"/>
      <c r="J502" s="142"/>
      <c r="K502" s="142"/>
      <c r="L502" s="142"/>
      <c r="M502" s="142"/>
      <c r="N502" s="142"/>
      <c r="O502" s="142"/>
      <c r="P502" s="142"/>
      <c r="Q502" s="142"/>
      <c r="R502" s="142"/>
      <c r="S502" s="142"/>
      <c r="T502" s="142"/>
      <c r="U502" s="142"/>
      <c r="V502" s="142"/>
      <c r="W502" s="142"/>
      <c r="X502" s="142"/>
      <c r="Y502" s="142"/>
      <c r="Z502" s="142"/>
    </row>
    <row r="503" spans="1:26" ht="15.75" customHeight="1">
      <c r="A503" s="142"/>
      <c r="B503" s="142"/>
      <c r="C503" s="142"/>
      <c r="D503" s="142"/>
      <c r="E503" s="142"/>
      <c r="F503" s="142"/>
      <c r="G503" s="142"/>
      <c r="H503" s="142"/>
      <c r="I503" s="142"/>
      <c r="J503" s="142"/>
      <c r="K503" s="142"/>
      <c r="L503" s="142"/>
      <c r="M503" s="142"/>
      <c r="N503" s="142"/>
      <c r="O503" s="142"/>
      <c r="P503" s="142"/>
      <c r="Q503" s="142"/>
      <c r="R503" s="142"/>
      <c r="S503" s="142"/>
      <c r="T503" s="142"/>
      <c r="U503" s="142"/>
      <c r="V503" s="142"/>
      <c r="W503" s="142"/>
      <c r="X503" s="142"/>
      <c r="Y503" s="142"/>
      <c r="Z503" s="142"/>
    </row>
    <row r="504" spans="1:26" ht="15.75" customHeight="1">
      <c r="A504" s="142"/>
      <c r="B504" s="142"/>
      <c r="C504" s="142"/>
      <c r="D504" s="142"/>
      <c r="E504" s="142"/>
      <c r="F504" s="142"/>
      <c r="G504" s="142"/>
      <c r="H504" s="142"/>
      <c r="I504" s="142"/>
      <c r="J504" s="142"/>
      <c r="K504" s="142"/>
      <c r="L504" s="142"/>
      <c r="M504" s="142"/>
      <c r="N504" s="142"/>
      <c r="O504" s="142"/>
      <c r="P504" s="142"/>
      <c r="Q504" s="142"/>
      <c r="R504" s="142"/>
      <c r="S504" s="142"/>
      <c r="T504" s="142"/>
      <c r="U504" s="142"/>
      <c r="V504" s="142"/>
      <c r="W504" s="142"/>
      <c r="X504" s="142"/>
      <c r="Y504" s="142"/>
      <c r="Z504" s="142"/>
    </row>
    <row r="505" spans="1:26" ht="15.75" customHeight="1">
      <c r="A505" s="142"/>
      <c r="B505" s="142"/>
      <c r="C505" s="142"/>
      <c r="D505" s="142"/>
      <c r="E505" s="142"/>
      <c r="F505" s="142"/>
      <c r="G505" s="142"/>
      <c r="H505" s="142"/>
      <c r="I505" s="142"/>
      <c r="J505" s="142"/>
      <c r="K505" s="142"/>
      <c r="L505" s="142"/>
      <c r="M505" s="142"/>
      <c r="N505" s="142"/>
      <c r="O505" s="142"/>
      <c r="P505" s="142"/>
      <c r="Q505" s="142"/>
      <c r="R505" s="142"/>
      <c r="S505" s="142"/>
      <c r="T505" s="142"/>
      <c r="U505" s="142"/>
      <c r="V505" s="142"/>
      <c r="W505" s="142"/>
      <c r="X505" s="142"/>
      <c r="Y505" s="142"/>
      <c r="Z505" s="142"/>
    </row>
    <row r="506" spans="1:26" ht="15.75" customHeight="1">
      <c r="A506" s="142"/>
      <c r="B506" s="142"/>
      <c r="C506" s="142"/>
      <c r="D506" s="142"/>
      <c r="E506" s="142"/>
      <c r="F506" s="142"/>
      <c r="G506" s="142"/>
      <c r="H506" s="142"/>
      <c r="I506" s="142"/>
      <c r="J506" s="142"/>
      <c r="K506" s="142"/>
      <c r="L506" s="142"/>
      <c r="M506" s="142"/>
      <c r="N506" s="142"/>
      <c r="O506" s="142"/>
      <c r="P506" s="142"/>
      <c r="Q506" s="142"/>
      <c r="R506" s="142"/>
      <c r="S506" s="142"/>
      <c r="T506" s="142"/>
      <c r="U506" s="142"/>
      <c r="V506" s="142"/>
      <c r="W506" s="142"/>
      <c r="X506" s="142"/>
      <c r="Y506" s="142"/>
      <c r="Z506" s="142"/>
    </row>
    <row r="507" spans="1:26" ht="15.75" customHeight="1">
      <c r="A507" s="142"/>
      <c r="B507" s="142"/>
      <c r="C507" s="142"/>
      <c r="D507" s="142"/>
      <c r="E507" s="142"/>
      <c r="F507" s="142"/>
      <c r="G507" s="142"/>
      <c r="H507" s="142"/>
      <c r="I507" s="142"/>
      <c r="J507" s="142"/>
      <c r="K507" s="142"/>
      <c r="L507" s="142"/>
      <c r="M507" s="142"/>
      <c r="N507" s="142"/>
      <c r="O507" s="142"/>
      <c r="P507" s="142"/>
      <c r="Q507" s="142"/>
      <c r="R507" s="142"/>
      <c r="S507" s="142"/>
      <c r="T507" s="142"/>
      <c r="U507" s="142"/>
      <c r="V507" s="142"/>
      <c r="W507" s="142"/>
      <c r="X507" s="142"/>
      <c r="Y507" s="142"/>
      <c r="Z507" s="142"/>
    </row>
    <row r="508" spans="1:26" ht="15.75" customHeight="1">
      <c r="A508" s="142"/>
      <c r="B508" s="142"/>
      <c r="C508" s="142"/>
      <c r="D508" s="142"/>
      <c r="E508" s="142"/>
      <c r="F508" s="142"/>
      <c r="G508" s="142"/>
      <c r="H508" s="142"/>
      <c r="I508" s="142"/>
      <c r="J508" s="142"/>
      <c r="K508" s="142"/>
      <c r="L508" s="142"/>
      <c r="M508" s="142"/>
      <c r="N508" s="142"/>
      <c r="O508" s="142"/>
      <c r="P508" s="142"/>
      <c r="Q508" s="142"/>
      <c r="R508" s="142"/>
      <c r="S508" s="142"/>
      <c r="T508" s="142"/>
      <c r="U508" s="142"/>
      <c r="V508" s="142"/>
      <c r="W508" s="142"/>
      <c r="X508" s="142"/>
      <c r="Y508" s="142"/>
      <c r="Z508" s="142"/>
    </row>
    <row r="509" spans="1:26" ht="15.75" customHeight="1">
      <c r="A509" s="142"/>
      <c r="B509" s="142"/>
      <c r="C509" s="142"/>
      <c r="D509" s="142"/>
      <c r="E509" s="142"/>
      <c r="F509" s="142"/>
      <c r="G509" s="142"/>
      <c r="H509" s="142"/>
      <c r="I509" s="142"/>
      <c r="J509" s="142"/>
      <c r="K509" s="142"/>
      <c r="L509" s="142"/>
      <c r="M509" s="142"/>
      <c r="N509" s="142"/>
      <c r="O509" s="142"/>
      <c r="P509" s="142"/>
      <c r="Q509" s="142"/>
      <c r="R509" s="142"/>
      <c r="S509" s="142"/>
      <c r="T509" s="142"/>
      <c r="U509" s="142"/>
      <c r="V509" s="142"/>
      <c r="W509" s="142"/>
      <c r="X509" s="142"/>
      <c r="Y509" s="142"/>
      <c r="Z509" s="142"/>
    </row>
    <row r="510" spans="1:26" ht="15.75" customHeight="1">
      <c r="A510" s="142"/>
      <c r="B510" s="142"/>
      <c r="C510" s="142"/>
      <c r="D510" s="142"/>
      <c r="E510" s="142"/>
      <c r="F510" s="142"/>
      <c r="G510" s="142"/>
      <c r="H510" s="142"/>
      <c r="I510" s="142"/>
      <c r="J510" s="142"/>
      <c r="K510" s="142"/>
      <c r="L510" s="142"/>
      <c r="M510" s="142"/>
      <c r="N510" s="142"/>
      <c r="O510" s="142"/>
      <c r="P510" s="142"/>
      <c r="Q510" s="142"/>
      <c r="R510" s="142"/>
      <c r="S510" s="142"/>
      <c r="T510" s="142"/>
      <c r="U510" s="142"/>
      <c r="V510" s="142"/>
      <c r="W510" s="142"/>
      <c r="X510" s="142"/>
      <c r="Y510" s="142"/>
      <c r="Z510" s="142"/>
    </row>
    <row r="511" spans="1:26" ht="15.75" customHeight="1">
      <c r="A511" s="142"/>
      <c r="B511" s="142"/>
      <c r="C511" s="142"/>
      <c r="D511" s="142"/>
      <c r="E511" s="142"/>
      <c r="F511" s="142"/>
      <c r="G511" s="142"/>
      <c r="H511" s="142"/>
      <c r="I511" s="142"/>
      <c r="J511" s="142"/>
      <c r="K511" s="142"/>
      <c r="L511" s="142"/>
      <c r="M511" s="142"/>
      <c r="N511" s="142"/>
      <c r="O511" s="142"/>
      <c r="P511" s="142"/>
      <c r="Q511" s="142"/>
      <c r="R511" s="142"/>
      <c r="S511" s="142"/>
      <c r="T511" s="142"/>
      <c r="U511" s="142"/>
      <c r="V511" s="142"/>
      <c r="W511" s="142"/>
      <c r="X511" s="142"/>
      <c r="Y511" s="142"/>
      <c r="Z511" s="142"/>
    </row>
    <row r="512" spans="1:26" ht="15.75" customHeight="1">
      <c r="A512" s="142"/>
      <c r="B512" s="142"/>
      <c r="C512" s="142"/>
      <c r="D512" s="142"/>
      <c r="E512" s="142"/>
      <c r="F512" s="142"/>
      <c r="G512" s="142"/>
      <c r="H512" s="142"/>
      <c r="I512" s="142"/>
      <c r="J512" s="142"/>
      <c r="K512" s="142"/>
      <c r="L512" s="142"/>
      <c r="M512" s="142"/>
      <c r="N512" s="142"/>
      <c r="O512" s="142"/>
      <c r="P512" s="142"/>
      <c r="Q512" s="142"/>
      <c r="R512" s="142"/>
      <c r="S512" s="142"/>
      <c r="T512" s="142"/>
      <c r="U512" s="142"/>
      <c r="V512" s="142"/>
      <c r="W512" s="142"/>
      <c r="X512" s="142"/>
      <c r="Y512" s="142"/>
      <c r="Z512" s="142"/>
    </row>
    <row r="513" spans="1:26" ht="15.75" customHeight="1">
      <c r="A513" s="142"/>
      <c r="B513" s="142"/>
      <c r="C513" s="142"/>
      <c r="D513" s="142"/>
      <c r="E513" s="142"/>
      <c r="F513" s="142"/>
      <c r="G513" s="142"/>
      <c r="H513" s="142"/>
      <c r="I513" s="142"/>
      <c r="J513" s="142"/>
      <c r="K513" s="142"/>
      <c r="L513" s="142"/>
      <c r="M513" s="142"/>
      <c r="N513" s="142"/>
      <c r="O513" s="142"/>
      <c r="P513" s="142"/>
      <c r="Q513" s="142"/>
      <c r="R513" s="142"/>
      <c r="S513" s="142"/>
      <c r="T513" s="142"/>
      <c r="U513" s="142"/>
      <c r="V513" s="142"/>
      <c r="W513" s="142"/>
      <c r="X513" s="142"/>
      <c r="Y513" s="142"/>
      <c r="Z513" s="142"/>
    </row>
    <row r="514" spans="1:26" ht="15.75" customHeight="1">
      <c r="A514" s="142"/>
      <c r="B514" s="142"/>
      <c r="C514" s="142"/>
      <c r="D514" s="142"/>
      <c r="E514" s="142"/>
      <c r="F514" s="142"/>
      <c r="G514" s="142"/>
      <c r="H514" s="142"/>
      <c r="I514" s="142"/>
      <c r="J514" s="142"/>
      <c r="K514" s="142"/>
      <c r="L514" s="142"/>
      <c r="M514" s="142"/>
      <c r="N514" s="142"/>
      <c r="O514" s="142"/>
      <c r="P514" s="142"/>
      <c r="Q514" s="142"/>
      <c r="R514" s="142"/>
      <c r="S514" s="142"/>
      <c r="T514" s="142"/>
      <c r="U514" s="142"/>
      <c r="V514" s="142"/>
      <c r="W514" s="142"/>
      <c r="X514" s="142"/>
      <c r="Y514" s="142"/>
      <c r="Z514" s="142"/>
    </row>
    <row r="515" spans="1:26" ht="15.75" customHeight="1">
      <c r="A515" s="142"/>
      <c r="B515" s="142"/>
      <c r="C515" s="142"/>
      <c r="D515" s="142"/>
      <c r="E515" s="142"/>
      <c r="F515" s="142"/>
      <c r="G515" s="142"/>
      <c r="H515" s="142"/>
      <c r="I515" s="142"/>
      <c r="J515" s="142"/>
      <c r="K515" s="142"/>
      <c r="L515" s="142"/>
      <c r="M515" s="142"/>
      <c r="N515" s="142"/>
      <c r="O515" s="142"/>
      <c r="P515" s="142"/>
      <c r="Q515" s="142"/>
      <c r="R515" s="142"/>
      <c r="S515" s="142"/>
      <c r="T515" s="142"/>
      <c r="U515" s="142"/>
      <c r="V515" s="142"/>
      <c r="W515" s="142"/>
      <c r="X515" s="142"/>
      <c r="Y515" s="142"/>
      <c r="Z515" s="142"/>
    </row>
    <row r="516" spans="1:26" ht="15.75" customHeight="1">
      <c r="A516" s="142"/>
      <c r="B516" s="142"/>
      <c r="C516" s="142"/>
      <c r="D516" s="142"/>
      <c r="E516" s="142"/>
      <c r="F516" s="142"/>
      <c r="G516" s="142"/>
      <c r="H516" s="142"/>
      <c r="I516" s="142"/>
      <c r="J516" s="142"/>
      <c r="K516" s="142"/>
      <c r="L516" s="142"/>
      <c r="M516" s="142"/>
      <c r="N516" s="142"/>
      <c r="O516" s="142"/>
      <c r="P516" s="142"/>
      <c r="Q516" s="142"/>
      <c r="R516" s="142"/>
      <c r="S516" s="142"/>
      <c r="T516" s="142"/>
      <c r="U516" s="142"/>
      <c r="V516" s="142"/>
      <c r="W516" s="142"/>
      <c r="X516" s="142"/>
      <c r="Y516" s="142"/>
      <c r="Z516" s="142"/>
    </row>
    <row r="517" spans="1:26" ht="15.75" customHeight="1">
      <c r="A517" s="142"/>
      <c r="B517" s="142"/>
      <c r="C517" s="142"/>
      <c r="D517" s="142"/>
      <c r="E517" s="142"/>
      <c r="F517" s="142"/>
      <c r="G517" s="142"/>
      <c r="H517" s="142"/>
      <c r="I517" s="142"/>
      <c r="J517" s="142"/>
      <c r="K517" s="142"/>
      <c r="L517" s="142"/>
      <c r="M517" s="142"/>
      <c r="N517" s="142"/>
      <c r="O517" s="142"/>
      <c r="P517" s="142"/>
      <c r="Q517" s="142"/>
      <c r="R517" s="142"/>
      <c r="S517" s="142"/>
      <c r="T517" s="142"/>
      <c r="U517" s="142"/>
      <c r="V517" s="142"/>
      <c r="W517" s="142"/>
      <c r="X517" s="142"/>
      <c r="Y517" s="142"/>
      <c r="Z517" s="142"/>
    </row>
    <row r="518" spans="1:26" ht="15.75" customHeight="1">
      <c r="A518" s="142"/>
      <c r="B518" s="142"/>
      <c r="C518" s="142"/>
      <c r="D518" s="142"/>
      <c r="E518" s="142"/>
      <c r="F518" s="142"/>
      <c r="G518" s="142"/>
      <c r="H518" s="142"/>
      <c r="I518" s="142"/>
      <c r="J518" s="142"/>
      <c r="K518" s="142"/>
      <c r="L518" s="142"/>
      <c r="M518" s="142"/>
      <c r="N518" s="142"/>
      <c r="O518" s="142"/>
      <c r="P518" s="142"/>
      <c r="Q518" s="142"/>
      <c r="R518" s="142"/>
      <c r="S518" s="142"/>
      <c r="T518" s="142"/>
      <c r="U518" s="142"/>
      <c r="V518" s="142"/>
      <c r="W518" s="142"/>
      <c r="X518" s="142"/>
      <c r="Y518" s="142"/>
      <c r="Z518" s="142"/>
    </row>
    <row r="519" spans="1:26" ht="15.75" customHeight="1">
      <c r="A519" s="142"/>
      <c r="B519" s="142"/>
      <c r="C519" s="142"/>
      <c r="D519" s="142"/>
      <c r="E519" s="142"/>
      <c r="F519" s="142"/>
      <c r="G519" s="142"/>
      <c r="H519" s="142"/>
      <c r="I519" s="142"/>
      <c r="J519" s="142"/>
      <c r="K519" s="142"/>
      <c r="L519" s="142"/>
      <c r="M519" s="142"/>
      <c r="N519" s="142"/>
      <c r="O519" s="142"/>
      <c r="P519" s="142"/>
      <c r="Q519" s="142"/>
      <c r="R519" s="142"/>
      <c r="S519" s="142"/>
      <c r="T519" s="142"/>
      <c r="U519" s="142"/>
      <c r="V519" s="142"/>
      <c r="W519" s="142"/>
      <c r="X519" s="142"/>
      <c r="Y519" s="142"/>
      <c r="Z519" s="142"/>
    </row>
    <row r="520" spans="1:26" ht="15.75" customHeight="1">
      <c r="A520" s="142"/>
      <c r="B520" s="142"/>
      <c r="C520" s="142"/>
      <c r="D520" s="142"/>
      <c r="E520" s="142"/>
      <c r="F520" s="142"/>
      <c r="G520" s="142"/>
      <c r="H520" s="142"/>
      <c r="I520" s="142"/>
      <c r="J520" s="142"/>
      <c r="K520" s="142"/>
      <c r="L520" s="142"/>
      <c r="M520" s="142"/>
      <c r="N520" s="142"/>
      <c r="O520" s="142"/>
      <c r="P520" s="142"/>
      <c r="Q520" s="142"/>
      <c r="R520" s="142"/>
      <c r="S520" s="142"/>
      <c r="T520" s="142"/>
      <c r="U520" s="142"/>
      <c r="V520" s="142"/>
      <c r="W520" s="142"/>
      <c r="X520" s="142"/>
      <c r="Y520" s="142"/>
      <c r="Z520" s="142"/>
    </row>
    <row r="521" spans="1:26" ht="15.75" customHeight="1">
      <c r="A521" s="142"/>
      <c r="B521" s="142"/>
      <c r="C521" s="142"/>
      <c r="D521" s="142"/>
      <c r="E521" s="142"/>
      <c r="F521" s="142"/>
      <c r="G521" s="142"/>
      <c r="H521" s="142"/>
      <c r="I521" s="142"/>
      <c r="J521" s="142"/>
      <c r="K521" s="142"/>
      <c r="L521" s="142"/>
      <c r="M521" s="142"/>
      <c r="N521" s="142"/>
      <c r="O521" s="142"/>
      <c r="P521" s="142"/>
      <c r="Q521" s="142"/>
      <c r="R521" s="142"/>
      <c r="S521" s="142"/>
      <c r="T521" s="142"/>
      <c r="U521" s="142"/>
      <c r="V521" s="142"/>
      <c r="W521" s="142"/>
      <c r="X521" s="142"/>
      <c r="Y521" s="142"/>
      <c r="Z521" s="142"/>
    </row>
    <row r="522" spans="1:26" ht="15.75" customHeight="1">
      <c r="A522" s="142"/>
      <c r="B522" s="142"/>
      <c r="C522" s="142"/>
      <c r="D522" s="142"/>
      <c r="E522" s="142"/>
      <c r="F522" s="142"/>
      <c r="G522" s="142"/>
      <c r="H522" s="142"/>
      <c r="I522" s="142"/>
      <c r="J522" s="142"/>
      <c r="K522" s="142"/>
      <c r="L522" s="142"/>
      <c r="M522" s="142"/>
      <c r="N522" s="142"/>
      <c r="O522" s="142"/>
      <c r="P522" s="142"/>
      <c r="Q522" s="142"/>
      <c r="R522" s="142"/>
      <c r="S522" s="142"/>
      <c r="T522" s="142"/>
      <c r="U522" s="142"/>
      <c r="V522" s="142"/>
      <c r="W522" s="142"/>
      <c r="X522" s="142"/>
      <c r="Y522" s="142"/>
      <c r="Z522" s="142"/>
    </row>
    <row r="523" spans="1:26" ht="15.75" customHeight="1">
      <c r="A523" s="142"/>
      <c r="B523" s="142"/>
      <c r="C523" s="142"/>
      <c r="D523" s="142"/>
      <c r="E523" s="142"/>
      <c r="F523" s="142"/>
      <c r="G523" s="142"/>
      <c r="H523" s="142"/>
      <c r="I523" s="142"/>
      <c r="J523" s="142"/>
      <c r="K523" s="142"/>
      <c r="L523" s="142"/>
      <c r="M523" s="142"/>
      <c r="N523" s="142"/>
      <c r="O523" s="142"/>
      <c r="P523" s="142"/>
      <c r="Q523" s="142"/>
      <c r="R523" s="142"/>
      <c r="S523" s="142"/>
      <c r="T523" s="142"/>
      <c r="U523" s="142"/>
      <c r="V523" s="142"/>
      <c r="W523" s="142"/>
      <c r="X523" s="142"/>
      <c r="Y523" s="142"/>
      <c r="Z523" s="142"/>
    </row>
    <row r="524" spans="1:26" ht="15.75" customHeight="1">
      <c r="A524" s="142"/>
      <c r="B524" s="142"/>
      <c r="C524" s="142"/>
      <c r="D524" s="142"/>
      <c r="E524" s="142"/>
      <c r="F524" s="142"/>
      <c r="G524" s="142"/>
      <c r="H524" s="142"/>
      <c r="I524" s="142"/>
      <c r="J524" s="142"/>
      <c r="K524" s="142"/>
      <c r="L524" s="142"/>
      <c r="M524" s="142"/>
      <c r="N524" s="142"/>
      <c r="O524" s="142"/>
      <c r="P524" s="142"/>
      <c r="Q524" s="142"/>
      <c r="R524" s="142"/>
      <c r="S524" s="142"/>
      <c r="T524" s="142"/>
      <c r="U524" s="142"/>
      <c r="V524" s="142"/>
      <c r="W524" s="142"/>
      <c r="X524" s="142"/>
      <c r="Y524" s="142"/>
      <c r="Z524" s="142"/>
    </row>
    <row r="525" spans="1:26" ht="15.75" customHeight="1">
      <c r="A525" s="142"/>
      <c r="B525" s="142"/>
      <c r="C525" s="142"/>
      <c r="D525" s="142"/>
      <c r="E525" s="142"/>
      <c r="F525" s="142"/>
      <c r="G525" s="142"/>
      <c r="H525" s="142"/>
      <c r="I525" s="142"/>
      <c r="J525" s="142"/>
      <c r="K525" s="142"/>
      <c r="L525" s="142"/>
      <c r="M525" s="142"/>
      <c r="N525" s="142"/>
      <c r="O525" s="142"/>
      <c r="P525" s="142"/>
      <c r="Q525" s="142"/>
      <c r="R525" s="142"/>
      <c r="S525" s="142"/>
      <c r="T525" s="142"/>
      <c r="U525" s="142"/>
      <c r="V525" s="142"/>
      <c r="W525" s="142"/>
      <c r="X525" s="142"/>
      <c r="Y525" s="142"/>
      <c r="Z525" s="142"/>
    </row>
    <row r="526" spans="1:26" ht="15.75" customHeight="1">
      <c r="A526" s="142"/>
      <c r="B526" s="142"/>
      <c r="C526" s="142"/>
      <c r="D526" s="142"/>
      <c r="E526" s="142"/>
      <c r="F526" s="142"/>
      <c r="G526" s="142"/>
      <c r="H526" s="142"/>
      <c r="I526" s="142"/>
      <c r="J526" s="142"/>
      <c r="K526" s="142"/>
      <c r="L526" s="142"/>
      <c r="M526" s="142"/>
      <c r="N526" s="142"/>
      <c r="O526" s="142"/>
      <c r="P526" s="142"/>
      <c r="Q526" s="142"/>
      <c r="R526" s="142"/>
      <c r="S526" s="142"/>
      <c r="T526" s="142"/>
      <c r="U526" s="142"/>
      <c r="V526" s="142"/>
      <c r="W526" s="142"/>
      <c r="X526" s="142"/>
      <c r="Y526" s="142"/>
      <c r="Z526" s="142"/>
    </row>
    <row r="527" spans="1:26" ht="15.75" customHeight="1">
      <c r="A527" s="142"/>
      <c r="B527" s="142"/>
      <c r="C527" s="142"/>
      <c r="D527" s="142"/>
      <c r="E527" s="142"/>
      <c r="F527" s="142"/>
      <c r="G527" s="142"/>
      <c r="H527" s="142"/>
      <c r="I527" s="142"/>
      <c r="J527" s="142"/>
      <c r="K527" s="142"/>
      <c r="L527" s="142"/>
      <c r="M527" s="142"/>
      <c r="N527" s="142"/>
      <c r="O527" s="142"/>
      <c r="P527" s="142"/>
      <c r="Q527" s="142"/>
      <c r="R527" s="142"/>
      <c r="S527" s="142"/>
      <c r="T527" s="142"/>
      <c r="U527" s="142"/>
      <c r="V527" s="142"/>
      <c r="W527" s="142"/>
      <c r="X527" s="142"/>
      <c r="Y527" s="142"/>
      <c r="Z527" s="142"/>
    </row>
    <row r="528" spans="1:26" ht="15.75" customHeight="1">
      <c r="A528" s="142"/>
      <c r="B528" s="142"/>
      <c r="C528" s="142"/>
      <c r="D528" s="142"/>
      <c r="E528" s="142"/>
      <c r="F528" s="142"/>
      <c r="G528" s="142"/>
      <c r="H528" s="142"/>
      <c r="I528" s="142"/>
      <c r="J528" s="142"/>
      <c r="K528" s="142"/>
      <c r="L528" s="142"/>
      <c r="M528" s="142"/>
      <c r="N528" s="142"/>
      <c r="O528" s="142"/>
      <c r="P528" s="142"/>
      <c r="Q528" s="142"/>
      <c r="R528" s="142"/>
      <c r="S528" s="142"/>
      <c r="T528" s="142"/>
      <c r="U528" s="142"/>
      <c r="V528" s="142"/>
      <c r="W528" s="142"/>
      <c r="X528" s="142"/>
      <c r="Y528" s="142"/>
      <c r="Z528" s="142"/>
    </row>
    <row r="529" spans="1:26" ht="15.75" customHeight="1">
      <c r="A529" s="142"/>
      <c r="B529" s="142"/>
      <c r="C529" s="142"/>
      <c r="D529" s="142"/>
      <c r="E529" s="142"/>
      <c r="F529" s="142"/>
      <c r="G529" s="142"/>
      <c r="H529" s="142"/>
      <c r="I529" s="142"/>
      <c r="J529" s="142"/>
      <c r="K529" s="142"/>
      <c r="L529" s="142"/>
      <c r="M529" s="142"/>
      <c r="N529" s="142"/>
      <c r="O529" s="142"/>
      <c r="P529" s="142"/>
      <c r="Q529" s="142"/>
      <c r="R529" s="142"/>
      <c r="S529" s="142"/>
      <c r="T529" s="142"/>
      <c r="U529" s="142"/>
      <c r="V529" s="142"/>
      <c r="W529" s="142"/>
      <c r="X529" s="142"/>
      <c r="Y529" s="142"/>
      <c r="Z529" s="142"/>
    </row>
    <row r="530" spans="1:26" ht="15.75" customHeight="1">
      <c r="A530" s="142"/>
      <c r="B530" s="142"/>
      <c r="C530" s="142"/>
      <c r="D530" s="142"/>
      <c r="E530" s="142"/>
      <c r="F530" s="142"/>
      <c r="G530" s="142"/>
      <c r="H530" s="142"/>
      <c r="I530" s="142"/>
      <c r="J530" s="142"/>
      <c r="K530" s="142"/>
      <c r="L530" s="142"/>
      <c r="M530" s="142"/>
      <c r="N530" s="142"/>
      <c r="O530" s="142"/>
      <c r="P530" s="142"/>
      <c r="Q530" s="142"/>
      <c r="R530" s="142"/>
      <c r="S530" s="142"/>
      <c r="T530" s="142"/>
      <c r="U530" s="142"/>
      <c r="V530" s="142"/>
      <c r="W530" s="142"/>
      <c r="X530" s="142"/>
      <c r="Y530" s="142"/>
      <c r="Z530" s="142"/>
    </row>
    <row r="531" spans="1:26" ht="15.75" customHeight="1">
      <c r="A531" s="142"/>
      <c r="B531" s="142"/>
      <c r="C531" s="142"/>
      <c r="D531" s="142"/>
      <c r="E531" s="142"/>
      <c r="F531" s="142"/>
      <c r="G531" s="142"/>
      <c r="H531" s="142"/>
      <c r="I531" s="142"/>
      <c r="J531" s="142"/>
      <c r="K531" s="142"/>
      <c r="L531" s="142"/>
      <c r="M531" s="142"/>
      <c r="N531" s="142"/>
      <c r="O531" s="142"/>
      <c r="P531" s="142"/>
      <c r="Q531" s="142"/>
      <c r="R531" s="142"/>
      <c r="S531" s="142"/>
      <c r="T531" s="142"/>
      <c r="U531" s="142"/>
      <c r="V531" s="142"/>
      <c r="W531" s="142"/>
      <c r="X531" s="142"/>
      <c r="Y531" s="142"/>
      <c r="Z531" s="142"/>
    </row>
    <row r="532" spans="1:26" ht="15.75" customHeight="1">
      <c r="A532" s="142"/>
      <c r="B532" s="142"/>
      <c r="C532" s="142"/>
      <c r="D532" s="142"/>
      <c r="E532" s="142"/>
      <c r="F532" s="142"/>
      <c r="G532" s="142"/>
      <c r="H532" s="142"/>
      <c r="I532" s="142"/>
      <c r="J532" s="142"/>
      <c r="K532" s="142"/>
      <c r="L532" s="142"/>
      <c r="M532" s="142"/>
      <c r="N532" s="142"/>
      <c r="O532" s="142"/>
      <c r="P532" s="142"/>
      <c r="Q532" s="142"/>
      <c r="R532" s="142"/>
      <c r="S532" s="142"/>
      <c r="T532" s="142"/>
      <c r="U532" s="142"/>
      <c r="V532" s="142"/>
      <c r="W532" s="142"/>
      <c r="X532" s="142"/>
      <c r="Y532" s="142"/>
      <c r="Z532" s="142"/>
    </row>
    <row r="533" spans="1:26" ht="15.75" customHeight="1">
      <c r="A533" s="142"/>
      <c r="B533" s="142"/>
      <c r="C533" s="142"/>
      <c r="D533" s="142"/>
      <c r="E533" s="142"/>
      <c r="F533" s="142"/>
      <c r="G533" s="142"/>
      <c r="H533" s="142"/>
      <c r="I533" s="142"/>
      <c r="J533" s="142"/>
      <c r="K533" s="142"/>
      <c r="L533" s="142"/>
      <c r="M533" s="142"/>
      <c r="N533" s="142"/>
      <c r="O533" s="142"/>
      <c r="P533" s="142"/>
      <c r="Q533" s="142"/>
      <c r="R533" s="142"/>
      <c r="S533" s="142"/>
      <c r="T533" s="142"/>
      <c r="U533" s="142"/>
      <c r="V533" s="142"/>
      <c r="W533" s="142"/>
      <c r="X533" s="142"/>
      <c r="Y533" s="142"/>
      <c r="Z533" s="142"/>
    </row>
    <row r="534" spans="1:26" ht="15.75" customHeight="1">
      <c r="A534" s="142"/>
      <c r="B534" s="142"/>
      <c r="C534" s="142"/>
      <c r="D534" s="142"/>
      <c r="E534" s="142"/>
      <c r="F534" s="142"/>
      <c r="G534" s="142"/>
      <c r="H534" s="142"/>
      <c r="I534" s="142"/>
      <c r="J534" s="142"/>
      <c r="K534" s="142"/>
      <c r="L534" s="142"/>
      <c r="M534" s="142"/>
      <c r="N534" s="142"/>
      <c r="O534" s="142"/>
      <c r="P534" s="142"/>
      <c r="Q534" s="142"/>
      <c r="R534" s="142"/>
      <c r="S534" s="142"/>
      <c r="T534" s="142"/>
      <c r="U534" s="142"/>
      <c r="V534" s="142"/>
      <c r="W534" s="142"/>
      <c r="X534" s="142"/>
      <c r="Y534" s="142"/>
      <c r="Z534" s="142"/>
    </row>
    <row r="535" spans="1:26" ht="15.75" customHeight="1">
      <c r="A535" s="142"/>
      <c r="B535" s="142"/>
      <c r="C535" s="142"/>
      <c r="D535" s="142"/>
      <c r="E535" s="142"/>
      <c r="F535" s="142"/>
      <c r="G535" s="142"/>
      <c r="H535" s="142"/>
      <c r="I535" s="142"/>
      <c r="J535" s="142"/>
      <c r="K535" s="142"/>
      <c r="L535" s="142"/>
      <c r="M535" s="142"/>
      <c r="N535" s="142"/>
      <c r="O535" s="142"/>
      <c r="P535" s="142"/>
      <c r="Q535" s="142"/>
      <c r="R535" s="142"/>
      <c r="S535" s="142"/>
      <c r="T535" s="142"/>
      <c r="U535" s="142"/>
      <c r="V535" s="142"/>
      <c r="W535" s="142"/>
      <c r="X535" s="142"/>
      <c r="Y535" s="142"/>
      <c r="Z535" s="142"/>
    </row>
    <row r="536" spans="1:26" ht="15.75" customHeight="1">
      <c r="A536" s="142"/>
      <c r="B536" s="142"/>
      <c r="C536" s="142"/>
      <c r="D536" s="142"/>
      <c r="E536" s="142"/>
      <c r="F536" s="142"/>
      <c r="G536" s="142"/>
      <c r="H536" s="142"/>
      <c r="I536" s="142"/>
      <c r="J536" s="142"/>
      <c r="K536" s="142"/>
      <c r="L536" s="142"/>
      <c r="M536" s="142"/>
      <c r="N536" s="142"/>
      <c r="O536" s="142"/>
      <c r="P536" s="142"/>
      <c r="Q536" s="142"/>
      <c r="R536" s="142"/>
      <c r="S536" s="142"/>
      <c r="T536" s="142"/>
      <c r="U536" s="142"/>
      <c r="V536" s="142"/>
      <c r="W536" s="142"/>
      <c r="X536" s="142"/>
      <c r="Y536" s="142"/>
      <c r="Z536" s="142"/>
    </row>
    <row r="537" spans="1:26" ht="15.75" customHeight="1">
      <c r="A537" s="142"/>
      <c r="B537" s="142"/>
      <c r="C537" s="142"/>
      <c r="D537" s="142"/>
      <c r="E537" s="142"/>
      <c r="F537" s="142"/>
      <c r="G537" s="142"/>
      <c r="H537" s="142"/>
      <c r="I537" s="142"/>
      <c r="J537" s="142"/>
      <c r="K537" s="142"/>
      <c r="L537" s="142"/>
      <c r="M537" s="142"/>
      <c r="N537" s="142"/>
      <c r="O537" s="142"/>
      <c r="P537" s="142"/>
      <c r="Q537" s="142"/>
      <c r="R537" s="142"/>
      <c r="S537" s="142"/>
      <c r="T537" s="142"/>
      <c r="U537" s="142"/>
      <c r="V537" s="142"/>
      <c r="W537" s="142"/>
      <c r="X537" s="142"/>
      <c r="Y537" s="142"/>
      <c r="Z537" s="142"/>
    </row>
    <row r="538" spans="1:26" ht="15.75" customHeight="1">
      <c r="A538" s="142"/>
      <c r="B538" s="142"/>
      <c r="C538" s="142"/>
      <c r="D538" s="142"/>
      <c r="E538" s="142"/>
      <c r="F538" s="142"/>
      <c r="G538" s="142"/>
      <c r="H538" s="142"/>
      <c r="I538" s="142"/>
      <c r="J538" s="142"/>
      <c r="K538" s="142"/>
      <c r="L538" s="142"/>
      <c r="M538" s="142"/>
      <c r="N538" s="142"/>
      <c r="O538" s="142"/>
      <c r="P538" s="142"/>
      <c r="Q538" s="142"/>
      <c r="R538" s="142"/>
      <c r="S538" s="142"/>
      <c r="T538" s="142"/>
      <c r="U538" s="142"/>
      <c r="V538" s="142"/>
      <c r="W538" s="142"/>
      <c r="X538" s="142"/>
      <c r="Y538" s="142"/>
      <c r="Z538" s="142"/>
    </row>
    <row r="539" spans="1:26" ht="15.75" customHeight="1">
      <c r="A539" s="142"/>
      <c r="B539" s="142"/>
      <c r="C539" s="142"/>
      <c r="D539" s="142"/>
      <c r="E539" s="142"/>
      <c r="F539" s="142"/>
      <c r="G539" s="142"/>
      <c r="H539" s="142"/>
      <c r="I539" s="142"/>
      <c r="J539" s="142"/>
      <c r="K539" s="142"/>
      <c r="L539" s="142"/>
      <c r="M539" s="142"/>
      <c r="N539" s="142"/>
      <c r="O539" s="142"/>
      <c r="P539" s="142"/>
      <c r="Q539" s="142"/>
      <c r="R539" s="142"/>
      <c r="S539" s="142"/>
      <c r="T539" s="142"/>
      <c r="U539" s="142"/>
      <c r="V539" s="142"/>
      <c r="W539" s="142"/>
      <c r="X539" s="142"/>
      <c r="Y539" s="142"/>
      <c r="Z539" s="142"/>
    </row>
    <row r="540" spans="1:26" ht="15.75" customHeight="1">
      <c r="A540" s="142"/>
      <c r="B540" s="142"/>
      <c r="C540" s="142"/>
      <c r="D540" s="142"/>
      <c r="E540" s="142"/>
      <c r="F540" s="142"/>
      <c r="G540" s="142"/>
      <c r="H540" s="142"/>
      <c r="I540" s="142"/>
      <c r="J540" s="142"/>
      <c r="K540" s="142"/>
      <c r="L540" s="142"/>
      <c r="M540" s="142"/>
      <c r="N540" s="142"/>
      <c r="O540" s="142"/>
      <c r="P540" s="142"/>
      <c r="Q540" s="142"/>
      <c r="R540" s="142"/>
      <c r="S540" s="142"/>
      <c r="T540" s="142"/>
      <c r="U540" s="142"/>
      <c r="V540" s="142"/>
      <c r="W540" s="142"/>
      <c r="X540" s="142"/>
      <c r="Y540" s="142"/>
      <c r="Z540" s="142"/>
    </row>
    <row r="541" spans="1:26" ht="15.75" customHeight="1">
      <c r="A541" s="142"/>
      <c r="B541" s="142"/>
      <c r="C541" s="142"/>
      <c r="D541" s="142"/>
      <c r="E541" s="142"/>
      <c r="F541" s="142"/>
      <c r="G541" s="142"/>
      <c r="H541" s="142"/>
      <c r="I541" s="142"/>
      <c r="J541" s="142"/>
      <c r="K541" s="142"/>
      <c r="L541" s="142"/>
      <c r="M541" s="142"/>
      <c r="N541" s="142"/>
      <c r="O541" s="142"/>
      <c r="P541" s="142"/>
      <c r="Q541" s="142"/>
      <c r="R541" s="142"/>
      <c r="S541" s="142"/>
      <c r="T541" s="142"/>
      <c r="U541" s="142"/>
      <c r="V541" s="142"/>
      <c r="W541" s="142"/>
      <c r="X541" s="142"/>
      <c r="Y541" s="142"/>
      <c r="Z541" s="142"/>
    </row>
    <row r="542" spans="1:26" ht="15.75" customHeight="1">
      <c r="A542" s="142"/>
      <c r="B542" s="142"/>
      <c r="C542" s="142"/>
      <c r="D542" s="142"/>
      <c r="E542" s="142"/>
      <c r="F542" s="142"/>
      <c r="G542" s="142"/>
      <c r="H542" s="142"/>
      <c r="I542" s="142"/>
      <c r="J542" s="142"/>
      <c r="K542" s="142"/>
      <c r="L542" s="142"/>
      <c r="M542" s="142"/>
      <c r="N542" s="142"/>
      <c r="O542" s="142"/>
      <c r="P542" s="142"/>
      <c r="Q542" s="142"/>
      <c r="R542" s="142"/>
      <c r="S542" s="142"/>
      <c r="T542" s="142"/>
      <c r="U542" s="142"/>
      <c r="V542" s="142"/>
      <c r="W542" s="142"/>
      <c r="X542" s="142"/>
      <c r="Y542" s="142"/>
      <c r="Z542" s="142"/>
    </row>
    <row r="543" spans="1:26" ht="15.75" customHeight="1">
      <c r="A543" s="142"/>
      <c r="B543" s="142"/>
      <c r="C543" s="142"/>
      <c r="D543" s="142"/>
      <c r="E543" s="142"/>
      <c r="F543" s="142"/>
      <c r="G543" s="142"/>
      <c r="H543" s="142"/>
      <c r="I543" s="142"/>
      <c r="J543" s="142"/>
      <c r="K543" s="142"/>
      <c r="L543" s="142"/>
      <c r="M543" s="142"/>
      <c r="N543" s="142"/>
      <c r="O543" s="142"/>
      <c r="P543" s="142"/>
      <c r="Q543" s="142"/>
      <c r="R543" s="142"/>
      <c r="S543" s="142"/>
      <c r="T543" s="142"/>
      <c r="U543" s="142"/>
      <c r="V543" s="142"/>
      <c r="W543" s="142"/>
      <c r="X543" s="142"/>
      <c r="Y543" s="142"/>
      <c r="Z543" s="142"/>
    </row>
    <row r="544" spans="1:26" ht="15.75" customHeight="1">
      <c r="A544" s="142"/>
      <c r="B544" s="142"/>
      <c r="C544" s="142"/>
      <c r="D544" s="142"/>
      <c r="E544" s="142"/>
      <c r="F544" s="142"/>
      <c r="G544" s="142"/>
      <c r="H544" s="142"/>
      <c r="I544" s="142"/>
      <c r="J544" s="142"/>
      <c r="K544" s="142"/>
      <c r="L544" s="142"/>
      <c r="M544" s="142"/>
      <c r="N544" s="142"/>
      <c r="O544" s="142"/>
      <c r="P544" s="142"/>
      <c r="Q544" s="142"/>
      <c r="R544" s="142"/>
      <c r="S544" s="142"/>
      <c r="T544" s="142"/>
      <c r="U544" s="142"/>
      <c r="V544" s="142"/>
      <c r="W544" s="142"/>
      <c r="X544" s="142"/>
      <c r="Y544" s="142"/>
      <c r="Z544" s="142"/>
    </row>
    <row r="545" spans="1:26" ht="15.75" customHeight="1">
      <c r="A545" s="142"/>
      <c r="B545" s="142"/>
      <c r="C545" s="142"/>
      <c r="D545" s="142"/>
      <c r="E545" s="142"/>
      <c r="F545" s="142"/>
      <c r="G545" s="142"/>
      <c r="H545" s="142"/>
      <c r="I545" s="142"/>
      <c r="J545" s="142"/>
      <c r="K545" s="142"/>
      <c r="L545" s="142"/>
      <c r="M545" s="142"/>
      <c r="N545" s="142"/>
      <c r="O545" s="142"/>
      <c r="P545" s="142"/>
      <c r="Q545" s="142"/>
      <c r="R545" s="142"/>
      <c r="S545" s="142"/>
      <c r="T545" s="142"/>
      <c r="U545" s="142"/>
      <c r="V545" s="142"/>
      <c r="W545" s="142"/>
      <c r="X545" s="142"/>
      <c r="Y545" s="142"/>
      <c r="Z545" s="142"/>
    </row>
    <row r="546" spans="1:26" ht="15.75" customHeight="1">
      <c r="A546" s="142"/>
      <c r="B546" s="142"/>
      <c r="C546" s="142"/>
      <c r="D546" s="142"/>
      <c r="E546" s="142"/>
      <c r="F546" s="142"/>
      <c r="G546" s="142"/>
      <c r="H546" s="142"/>
      <c r="I546" s="142"/>
      <c r="J546" s="142"/>
      <c r="K546" s="142"/>
      <c r="L546" s="142"/>
      <c r="M546" s="142"/>
      <c r="N546" s="142"/>
      <c r="O546" s="142"/>
      <c r="P546" s="142"/>
      <c r="Q546" s="142"/>
      <c r="R546" s="142"/>
      <c r="S546" s="142"/>
      <c r="T546" s="142"/>
      <c r="U546" s="142"/>
      <c r="V546" s="142"/>
      <c r="W546" s="142"/>
      <c r="X546" s="142"/>
      <c r="Y546" s="142"/>
      <c r="Z546" s="142"/>
    </row>
    <row r="547" spans="1:26" ht="15.75" customHeight="1">
      <c r="A547" s="142"/>
      <c r="B547" s="142"/>
      <c r="C547" s="142"/>
      <c r="D547" s="142"/>
      <c r="E547" s="142"/>
      <c r="F547" s="142"/>
      <c r="G547" s="142"/>
      <c r="H547" s="142"/>
      <c r="I547" s="142"/>
      <c r="J547" s="142"/>
      <c r="K547" s="142"/>
      <c r="L547" s="142"/>
      <c r="M547" s="142"/>
      <c r="N547" s="142"/>
      <c r="O547" s="142"/>
      <c r="P547" s="142"/>
      <c r="Q547" s="142"/>
      <c r="R547" s="142"/>
      <c r="S547" s="142"/>
      <c r="T547" s="142"/>
      <c r="U547" s="142"/>
      <c r="V547" s="142"/>
      <c r="W547" s="142"/>
      <c r="X547" s="142"/>
      <c r="Y547" s="142"/>
      <c r="Z547" s="142"/>
    </row>
    <row r="548" spans="1:26" ht="15.75" customHeight="1">
      <c r="A548" s="142"/>
      <c r="B548" s="142"/>
      <c r="C548" s="142"/>
      <c r="D548" s="142"/>
      <c r="E548" s="142"/>
      <c r="F548" s="142"/>
      <c r="G548" s="142"/>
      <c r="H548" s="142"/>
      <c r="I548" s="142"/>
      <c r="J548" s="142"/>
      <c r="K548" s="142"/>
      <c r="L548" s="142"/>
      <c r="M548" s="142"/>
      <c r="N548" s="142"/>
      <c r="O548" s="142"/>
      <c r="P548" s="142"/>
      <c r="Q548" s="142"/>
      <c r="R548" s="142"/>
      <c r="S548" s="142"/>
      <c r="T548" s="142"/>
      <c r="U548" s="142"/>
      <c r="V548" s="142"/>
      <c r="W548" s="142"/>
      <c r="X548" s="142"/>
      <c r="Y548" s="142"/>
      <c r="Z548" s="142"/>
    </row>
    <row r="549" spans="1:26" ht="15.75" customHeight="1">
      <c r="A549" s="142"/>
      <c r="B549" s="142"/>
      <c r="C549" s="142"/>
      <c r="D549" s="142"/>
      <c r="E549" s="142"/>
      <c r="F549" s="142"/>
      <c r="G549" s="142"/>
      <c r="H549" s="142"/>
      <c r="I549" s="142"/>
      <c r="J549" s="142"/>
      <c r="K549" s="142"/>
      <c r="L549" s="142"/>
      <c r="M549" s="142"/>
      <c r="N549" s="142"/>
      <c r="O549" s="142"/>
      <c r="P549" s="142"/>
      <c r="Q549" s="142"/>
      <c r="R549" s="142"/>
      <c r="S549" s="142"/>
      <c r="T549" s="142"/>
      <c r="U549" s="142"/>
      <c r="V549" s="142"/>
      <c r="W549" s="142"/>
      <c r="X549" s="142"/>
      <c r="Y549" s="142"/>
      <c r="Z549" s="142"/>
    </row>
    <row r="550" spans="1:26" ht="15.75" customHeight="1">
      <c r="A550" s="142"/>
      <c r="B550" s="142"/>
      <c r="C550" s="142"/>
      <c r="D550" s="142"/>
      <c r="E550" s="142"/>
      <c r="F550" s="142"/>
      <c r="G550" s="142"/>
      <c r="H550" s="142"/>
      <c r="I550" s="142"/>
      <c r="J550" s="142"/>
      <c r="K550" s="142"/>
      <c r="L550" s="142"/>
      <c r="M550" s="142"/>
      <c r="N550" s="142"/>
      <c r="O550" s="142"/>
      <c r="P550" s="142"/>
      <c r="Q550" s="142"/>
      <c r="R550" s="142"/>
      <c r="S550" s="142"/>
      <c r="T550" s="142"/>
      <c r="U550" s="142"/>
      <c r="V550" s="142"/>
      <c r="W550" s="142"/>
      <c r="X550" s="142"/>
      <c r="Y550" s="142"/>
      <c r="Z550" s="142"/>
    </row>
    <row r="551" spans="1:26" ht="15.75" customHeight="1">
      <c r="A551" s="142"/>
      <c r="B551" s="142"/>
      <c r="C551" s="142"/>
      <c r="D551" s="142"/>
      <c r="E551" s="142"/>
      <c r="F551" s="142"/>
      <c r="G551" s="142"/>
      <c r="H551" s="142"/>
      <c r="I551" s="142"/>
      <c r="J551" s="142"/>
      <c r="K551" s="142"/>
      <c r="L551" s="142"/>
      <c r="M551" s="142"/>
      <c r="N551" s="142"/>
      <c r="O551" s="142"/>
      <c r="P551" s="142"/>
      <c r="Q551" s="142"/>
      <c r="R551" s="142"/>
      <c r="S551" s="142"/>
      <c r="T551" s="142"/>
      <c r="U551" s="142"/>
      <c r="V551" s="142"/>
      <c r="W551" s="142"/>
      <c r="X551" s="142"/>
      <c r="Y551" s="142"/>
      <c r="Z551" s="142"/>
    </row>
    <row r="552" spans="1:26" ht="15.75" customHeight="1">
      <c r="A552" s="142"/>
      <c r="B552" s="142"/>
      <c r="C552" s="142"/>
      <c r="D552" s="142"/>
      <c r="E552" s="142"/>
      <c r="F552" s="142"/>
      <c r="G552" s="142"/>
      <c r="H552" s="142"/>
      <c r="I552" s="142"/>
      <c r="J552" s="142"/>
      <c r="K552" s="142"/>
      <c r="L552" s="142"/>
      <c r="M552" s="142"/>
      <c r="N552" s="142"/>
      <c r="O552" s="142"/>
      <c r="P552" s="142"/>
      <c r="Q552" s="142"/>
      <c r="R552" s="142"/>
      <c r="S552" s="142"/>
      <c r="T552" s="142"/>
      <c r="U552" s="142"/>
      <c r="V552" s="142"/>
      <c r="W552" s="142"/>
      <c r="X552" s="142"/>
      <c r="Y552" s="142"/>
      <c r="Z552" s="142"/>
    </row>
    <row r="553" spans="1:26" ht="15.75" customHeight="1">
      <c r="A553" s="142"/>
      <c r="B553" s="142"/>
      <c r="C553" s="142"/>
      <c r="D553" s="142"/>
      <c r="E553" s="142"/>
      <c r="F553" s="142"/>
      <c r="G553" s="142"/>
      <c r="H553" s="142"/>
      <c r="I553" s="142"/>
      <c r="J553" s="142"/>
      <c r="K553" s="142"/>
      <c r="L553" s="142"/>
      <c r="M553" s="142"/>
      <c r="N553" s="142"/>
      <c r="O553" s="142"/>
      <c r="P553" s="142"/>
      <c r="Q553" s="142"/>
      <c r="R553" s="142"/>
      <c r="S553" s="142"/>
      <c r="T553" s="142"/>
      <c r="U553" s="142"/>
      <c r="V553" s="142"/>
      <c r="W553" s="142"/>
      <c r="X553" s="142"/>
      <c r="Y553" s="142"/>
      <c r="Z553" s="142"/>
    </row>
    <row r="554" spans="1:26" ht="15.75" customHeight="1">
      <c r="A554" s="142"/>
      <c r="B554" s="142"/>
      <c r="C554" s="142"/>
      <c r="D554" s="142"/>
      <c r="E554" s="142"/>
      <c r="F554" s="142"/>
      <c r="G554" s="142"/>
      <c r="H554" s="142"/>
      <c r="I554" s="142"/>
      <c r="J554" s="142"/>
      <c r="K554" s="142"/>
      <c r="L554" s="142"/>
      <c r="M554" s="142"/>
      <c r="N554" s="142"/>
      <c r="O554" s="142"/>
      <c r="P554" s="142"/>
      <c r="Q554" s="142"/>
      <c r="R554" s="142"/>
      <c r="S554" s="142"/>
      <c r="T554" s="142"/>
      <c r="U554" s="142"/>
      <c r="V554" s="142"/>
      <c r="W554" s="142"/>
      <c r="X554" s="142"/>
      <c r="Y554" s="142"/>
      <c r="Z554" s="142"/>
    </row>
    <row r="555" spans="1:26" ht="15.75" customHeight="1">
      <c r="A555" s="142"/>
      <c r="B555" s="142"/>
      <c r="C555" s="142"/>
      <c r="D555" s="142"/>
      <c r="E555" s="142"/>
      <c r="F555" s="142"/>
      <c r="G555" s="142"/>
      <c r="H555" s="142"/>
      <c r="I555" s="142"/>
      <c r="J555" s="142"/>
      <c r="K555" s="142"/>
      <c r="L555" s="142"/>
      <c r="M555" s="142"/>
      <c r="N555" s="142"/>
      <c r="O555" s="142"/>
      <c r="P555" s="142"/>
      <c r="Q555" s="142"/>
      <c r="R555" s="142"/>
      <c r="S555" s="142"/>
      <c r="T555" s="142"/>
      <c r="U555" s="142"/>
      <c r="V555" s="142"/>
      <c r="W555" s="142"/>
      <c r="X555" s="142"/>
      <c r="Y555" s="142"/>
      <c r="Z555" s="142"/>
    </row>
    <row r="556" spans="1:26" ht="15.75" customHeight="1">
      <c r="A556" s="142"/>
      <c r="B556" s="142"/>
      <c r="C556" s="142"/>
      <c r="D556" s="142"/>
      <c r="E556" s="142"/>
      <c r="F556" s="142"/>
      <c r="G556" s="142"/>
      <c r="H556" s="142"/>
      <c r="I556" s="142"/>
      <c r="J556" s="142"/>
      <c r="K556" s="142"/>
      <c r="L556" s="142"/>
      <c r="M556" s="142"/>
      <c r="N556" s="142"/>
      <c r="O556" s="142"/>
      <c r="P556" s="142"/>
      <c r="Q556" s="142"/>
      <c r="R556" s="142"/>
      <c r="S556" s="142"/>
      <c r="T556" s="142"/>
      <c r="U556" s="142"/>
      <c r="V556" s="142"/>
      <c r="W556" s="142"/>
      <c r="X556" s="142"/>
      <c r="Y556" s="142"/>
      <c r="Z556" s="142"/>
    </row>
    <row r="557" spans="1:26" ht="15.75" customHeight="1">
      <c r="A557" s="142"/>
      <c r="B557" s="142"/>
      <c r="C557" s="142"/>
      <c r="D557" s="142"/>
      <c r="E557" s="142"/>
      <c r="F557" s="142"/>
      <c r="G557" s="142"/>
      <c r="H557" s="142"/>
      <c r="I557" s="142"/>
      <c r="J557" s="142"/>
      <c r="K557" s="142"/>
      <c r="L557" s="142"/>
      <c r="M557" s="142"/>
      <c r="N557" s="142"/>
      <c r="O557" s="142"/>
      <c r="P557" s="142"/>
      <c r="Q557" s="142"/>
      <c r="R557" s="142"/>
      <c r="S557" s="142"/>
      <c r="T557" s="142"/>
      <c r="U557" s="142"/>
      <c r="V557" s="142"/>
      <c r="W557" s="142"/>
      <c r="X557" s="142"/>
      <c r="Y557" s="142"/>
      <c r="Z557" s="142"/>
    </row>
    <row r="558" spans="1:26" ht="15.75" customHeight="1">
      <c r="A558" s="142"/>
      <c r="B558" s="142"/>
      <c r="C558" s="142"/>
      <c r="D558" s="142"/>
      <c r="E558" s="142"/>
      <c r="F558" s="142"/>
      <c r="G558" s="142"/>
      <c r="H558" s="142"/>
      <c r="I558" s="142"/>
      <c r="J558" s="142"/>
      <c r="K558" s="142"/>
      <c r="L558" s="142"/>
      <c r="M558" s="142"/>
      <c r="N558" s="142"/>
      <c r="O558" s="142"/>
      <c r="P558" s="142"/>
      <c r="Q558" s="142"/>
      <c r="R558" s="142"/>
      <c r="S558" s="142"/>
      <c r="T558" s="142"/>
      <c r="U558" s="142"/>
      <c r="V558" s="142"/>
      <c r="W558" s="142"/>
      <c r="X558" s="142"/>
      <c r="Y558" s="142"/>
      <c r="Z558" s="142"/>
    </row>
    <row r="559" spans="1:26" ht="15.75" customHeight="1">
      <c r="A559" s="142"/>
      <c r="B559" s="142"/>
      <c r="C559" s="142"/>
      <c r="D559" s="142"/>
      <c r="E559" s="142"/>
      <c r="F559" s="142"/>
      <c r="G559" s="142"/>
      <c r="H559" s="142"/>
      <c r="I559" s="142"/>
      <c r="J559" s="142"/>
      <c r="K559" s="142"/>
      <c r="L559" s="142"/>
      <c r="M559" s="142"/>
      <c r="N559" s="142"/>
      <c r="O559" s="142"/>
      <c r="P559" s="142"/>
      <c r="Q559" s="142"/>
      <c r="R559" s="142"/>
      <c r="S559" s="142"/>
      <c r="T559" s="142"/>
      <c r="U559" s="142"/>
      <c r="V559" s="142"/>
      <c r="W559" s="142"/>
      <c r="X559" s="142"/>
      <c r="Y559" s="142"/>
      <c r="Z559" s="142"/>
    </row>
    <row r="560" spans="1:26" ht="15.75" customHeight="1">
      <c r="A560" s="142"/>
      <c r="B560" s="142"/>
      <c r="C560" s="142"/>
      <c r="D560" s="142"/>
      <c r="E560" s="142"/>
      <c r="F560" s="142"/>
      <c r="G560" s="142"/>
      <c r="H560" s="142"/>
      <c r="I560" s="142"/>
      <c r="J560" s="142"/>
      <c r="K560" s="142"/>
      <c r="L560" s="142"/>
      <c r="M560" s="142"/>
      <c r="N560" s="142"/>
      <c r="O560" s="142"/>
      <c r="P560" s="142"/>
      <c r="Q560" s="142"/>
      <c r="R560" s="142"/>
      <c r="S560" s="142"/>
      <c r="T560" s="142"/>
      <c r="U560" s="142"/>
      <c r="V560" s="142"/>
      <c r="W560" s="142"/>
      <c r="X560" s="142"/>
      <c r="Y560" s="142"/>
      <c r="Z560" s="142"/>
    </row>
    <row r="561" spans="1:26" ht="15.75" customHeight="1">
      <c r="A561" s="142"/>
      <c r="B561" s="142"/>
      <c r="C561" s="142"/>
      <c r="D561" s="142"/>
      <c r="E561" s="142"/>
      <c r="F561" s="142"/>
      <c r="G561" s="142"/>
      <c r="H561" s="142"/>
      <c r="I561" s="142"/>
      <c r="J561" s="142"/>
      <c r="K561" s="142"/>
      <c r="L561" s="142"/>
      <c r="M561" s="142"/>
      <c r="N561" s="142"/>
      <c r="O561" s="142"/>
      <c r="P561" s="142"/>
      <c r="Q561" s="142"/>
      <c r="R561" s="142"/>
      <c r="S561" s="142"/>
      <c r="T561" s="142"/>
      <c r="U561" s="142"/>
      <c r="V561" s="142"/>
      <c r="W561" s="142"/>
      <c r="X561" s="142"/>
      <c r="Y561" s="142"/>
      <c r="Z561" s="142"/>
    </row>
    <row r="562" spans="1:26" ht="15.75" customHeight="1">
      <c r="A562" s="142"/>
      <c r="B562" s="142"/>
      <c r="C562" s="142"/>
      <c r="D562" s="142"/>
      <c r="E562" s="142"/>
      <c r="F562" s="142"/>
      <c r="G562" s="142"/>
      <c r="H562" s="142"/>
      <c r="I562" s="142"/>
      <c r="J562" s="142"/>
      <c r="K562" s="142"/>
      <c r="L562" s="142"/>
      <c r="M562" s="142"/>
      <c r="N562" s="142"/>
      <c r="O562" s="142"/>
      <c r="P562" s="142"/>
      <c r="Q562" s="142"/>
      <c r="R562" s="142"/>
      <c r="S562" s="142"/>
      <c r="T562" s="142"/>
      <c r="U562" s="142"/>
      <c r="V562" s="142"/>
      <c r="W562" s="142"/>
      <c r="X562" s="142"/>
      <c r="Y562" s="142"/>
      <c r="Z562" s="142"/>
    </row>
    <row r="563" spans="1:26" ht="15.75" customHeight="1">
      <c r="A563" s="142"/>
      <c r="B563" s="142"/>
      <c r="C563" s="142"/>
      <c r="D563" s="142"/>
      <c r="E563" s="142"/>
      <c r="F563" s="142"/>
      <c r="G563" s="142"/>
      <c r="H563" s="142"/>
      <c r="I563" s="142"/>
      <c r="J563" s="142"/>
      <c r="K563" s="142"/>
      <c r="L563" s="142"/>
      <c r="M563" s="142"/>
      <c r="N563" s="142"/>
      <c r="O563" s="142"/>
      <c r="P563" s="142"/>
      <c r="Q563" s="142"/>
      <c r="R563" s="142"/>
      <c r="S563" s="142"/>
      <c r="T563" s="142"/>
      <c r="U563" s="142"/>
      <c r="V563" s="142"/>
      <c r="W563" s="142"/>
      <c r="X563" s="142"/>
      <c r="Y563" s="142"/>
      <c r="Z563" s="142"/>
    </row>
    <row r="564" spans="1:26" ht="15.75" customHeight="1">
      <c r="A564" s="142"/>
      <c r="B564" s="142"/>
      <c r="C564" s="142"/>
      <c r="D564" s="142"/>
      <c r="E564" s="142"/>
      <c r="F564" s="142"/>
      <c r="G564" s="142"/>
      <c r="H564" s="142"/>
      <c r="I564" s="142"/>
      <c r="J564" s="142"/>
      <c r="K564" s="142"/>
      <c r="L564" s="142"/>
      <c r="M564" s="142"/>
      <c r="N564" s="142"/>
      <c r="O564" s="142"/>
      <c r="P564" s="142"/>
      <c r="Q564" s="142"/>
      <c r="R564" s="142"/>
      <c r="S564" s="142"/>
      <c r="T564" s="142"/>
      <c r="U564" s="142"/>
      <c r="V564" s="142"/>
      <c r="W564" s="142"/>
      <c r="X564" s="142"/>
      <c r="Y564" s="142"/>
      <c r="Z564" s="142"/>
    </row>
    <row r="565" spans="1:26" ht="15.75" customHeight="1">
      <c r="A565" s="142"/>
      <c r="B565" s="142"/>
      <c r="C565" s="142"/>
      <c r="D565" s="142"/>
      <c r="E565" s="142"/>
      <c r="F565" s="142"/>
      <c r="G565" s="142"/>
      <c r="H565" s="142"/>
      <c r="I565" s="142"/>
      <c r="J565" s="142"/>
      <c r="K565" s="142"/>
      <c r="L565" s="142"/>
      <c r="M565" s="142"/>
      <c r="N565" s="142"/>
      <c r="O565" s="142"/>
      <c r="P565" s="142"/>
      <c r="Q565" s="142"/>
      <c r="R565" s="142"/>
      <c r="S565" s="142"/>
      <c r="T565" s="142"/>
      <c r="U565" s="142"/>
      <c r="V565" s="142"/>
      <c r="W565" s="142"/>
      <c r="X565" s="142"/>
      <c r="Y565" s="142"/>
      <c r="Z565" s="142"/>
    </row>
    <row r="566" spans="1:26" ht="15.75" customHeight="1">
      <c r="A566" s="142"/>
      <c r="B566" s="142"/>
      <c r="C566" s="142"/>
      <c r="D566" s="142"/>
      <c r="E566" s="142"/>
      <c r="F566" s="142"/>
      <c r="G566" s="142"/>
      <c r="H566" s="142"/>
      <c r="I566" s="142"/>
      <c r="J566" s="142"/>
      <c r="K566" s="142"/>
      <c r="L566" s="142"/>
      <c r="M566" s="142"/>
      <c r="N566" s="142"/>
      <c r="O566" s="142"/>
      <c r="P566" s="142"/>
      <c r="Q566" s="142"/>
      <c r="R566" s="142"/>
      <c r="S566" s="142"/>
      <c r="T566" s="142"/>
      <c r="U566" s="142"/>
      <c r="V566" s="142"/>
      <c r="W566" s="142"/>
      <c r="X566" s="142"/>
      <c r="Y566" s="142"/>
      <c r="Z566" s="142"/>
    </row>
    <row r="567" spans="1:26" ht="15.75" customHeight="1">
      <c r="A567" s="142"/>
      <c r="B567" s="142"/>
      <c r="C567" s="142"/>
      <c r="D567" s="142"/>
      <c r="E567" s="142"/>
      <c r="F567" s="142"/>
      <c r="G567" s="142"/>
      <c r="H567" s="142"/>
      <c r="I567" s="142"/>
      <c r="J567" s="142"/>
      <c r="K567" s="142"/>
      <c r="L567" s="142"/>
      <c r="M567" s="142"/>
      <c r="N567" s="142"/>
      <c r="O567" s="142"/>
      <c r="P567" s="142"/>
      <c r="Q567" s="142"/>
      <c r="R567" s="142"/>
      <c r="S567" s="142"/>
      <c r="T567" s="142"/>
      <c r="U567" s="142"/>
      <c r="V567" s="142"/>
      <c r="W567" s="142"/>
      <c r="X567" s="142"/>
      <c r="Y567" s="142"/>
      <c r="Z567" s="142"/>
    </row>
    <row r="568" spans="1:26" ht="15.75" customHeight="1">
      <c r="A568" s="142"/>
      <c r="B568" s="142"/>
      <c r="C568" s="142"/>
      <c r="D568" s="142"/>
      <c r="E568" s="142"/>
      <c r="F568" s="142"/>
      <c r="G568" s="142"/>
      <c r="H568" s="142"/>
      <c r="I568" s="142"/>
      <c r="J568" s="142"/>
      <c r="K568" s="142"/>
      <c r="L568" s="142"/>
      <c r="M568" s="142"/>
      <c r="N568" s="142"/>
      <c r="O568" s="142"/>
      <c r="P568" s="142"/>
      <c r="Q568" s="142"/>
      <c r="R568" s="142"/>
      <c r="S568" s="142"/>
      <c r="T568" s="142"/>
      <c r="U568" s="142"/>
      <c r="V568" s="142"/>
      <c r="W568" s="142"/>
      <c r="X568" s="142"/>
      <c r="Y568" s="142"/>
      <c r="Z568" s="142"/>
    </row>
    <row r="569" spans="1:26" ht="15.75" customHeight="1">
      <c r="A569" s="142"/>
      <c r="B569" s="142"/>
      <c r="C569" s="142"/>
      <c r="D569" s="142"/>
      <c r="E569" s="142"/>
      <c r="F569" s="142"/>
      <c r="G569" s="142"/>
      <c r="H569" s="142"/>
      <c r="I569" s="142"/>
      <c r="J569" s="142"/>
      <c r="K569" s="142"/>
      <c r="L569" s="142"/>
      <c r="M569" s="142"/>
      <c r="N569" s="142"/>
      <c r="O569" s="142"/>
      <c r="P569" s="142"/>
      <c r="Q569" s="142"/>
      <c r="R569" s="142"/>
      <c r="S569" s="142"/>
      <c r="T569" s="142"/>
      <c r="U569" s="142"/>
      <c r="V569" s="142"/>
      <c r="W569" s="142"/>
      <c r="X569" s="142"/>
      <c r="Y569" s="142"/>
      <c r="Z569" s="142"/>
    </row>
    <row r="570" spans="1:26" ht="15.75" customHeight="1">
      <c r="A570" s="142"/>
      <c r="B570" s="142"/>
      <c r="C570" s="142"/>
      <c r="D570" s="142"/>
      <c r="E570" s="142"/>
      <c r="F570" s="142"/>
      <c r="G570" s="142"/>
      <c r="H570" s="142"/>
      <c r="I570" s="142"/>
      <c r="J570" s="142"/>
      <c r="K570" s="142"/>
      <c r="L570" s="142"/>
      <c r="M570" s="142"/>
      <c r="N570" s="142"/>
      <c r="O570" s="142"/>
      <c r="P570" s="142"/>
      <c r="Q570" s="142"/>
      <c r="R570" s="142"/>
      <c r="S570" s="142"/>
      <c r="T570" s="142"/>
      <c r="U570" s="142"/>
      <c r="V570" s="142"/>
      <c r="W570" s="142"/>
      <c r="X570" s="142"/>
      <c r="Y570" s="142"/>
      <c r="Z570" s="142"/>
    </row>
    <row r="571" spans="1:26" ht="15.75" customHeight="1">
      <c r="A571" s="142"/>
      <c r="B571" s="142"/>
      <c r="C571" s="142"/>
      <c r="D571" s="142"/>
      <c r="E571" s="142"/>
      <c r="F571" s="142"/>
      <c r="G571" s="142"/>
      <c r="H571" s="142"/>
      <c r="I571" s="142"/>
      <c r="J571" s="142"/>
      <c r="K571" s="142"/>
      <c r="L571" s="142"/>
      <c r="M571" s="142"/>
      <c r="N571" s="142"/>
      <c r="O571" s="142"/>
      <c r="P571" s="142"/>
      <c r="Q571" s="142"/>
      <c r="R571" s="142"/>
      <c r="S571" s="142"/>
      <c r="T571" s="142"/>
      <c r="U571" s="142"/>
      <c r="V571" s="142"/>
      <c r="W571" s="142"/>
      <c r="X571" s="142"/>
      <c r="Y571" s="142"/>
      <c r="Z571" s="142"/>
    </row>
    <row r="572" spans="1:26" ht="15.75" customHeight="1">
      <c r="A572" s="142"/>
      <c r="B572" s="142"/>
      <c r="C572" s="142"/>
      <c r="D572" s="142"/>
      <c r="E572" s="142"/>
      <c r="F572" s="142"/>
      <c r="G572" s="142"/>
      <c r="H572" s="142"/>
      <c r="I572" s="142"/>
      <c r="J572" s="142"/>
      <c r="K572" s="142"/>
      <c r="L572" s="142"/>
      <c r="M572" s="142"/>
      <c r="N572" s="142"/>
      <c r="O572" s="142"/>
      <c r="P572" s="142"/>
      <c r="Q572" s="142"/>
      <c r="R572" s="142"/>
      <c r="S572" s="142"/>
      <c r="T572" s="142"/>
      <c r="U572" s="142"/>
      <c r="V572" s="142"/>
      <c r="W572" s="142"/>
      <c r="X572" s="142"/>
      <c r="Y572" s="142"/>
      <c r="Z572" s="142"/>
    </row>
    <row r="573" spans="1:26" ht="15.75" customHeight="1">
      <c r="A573" s="142"/>
      <c r="B573" s="142"/>
      <c r="C573" s="142"/>
      <c r="D573" s="142"/>
      <c r="E573" s="142"/>
      <c r="F573" s="142"/>
      <c r="G573" s="142"/>
      <c r="H573" s="142"/>
      <c r="I573" s="142"/>
      <c r="J573" s="142"/>
      <c r="K573" s="142"/>
      <c r="L573" s="142"/>
      <c r="M573" s="142"/>
      <c r="N573" s="142"/>
      <c r="O573" s="142"/>
      <c r="P573" s="142"/>
      <c r="Q573" s="142"/>
      <c r="R573" s="142"/>
      <c r="S573" s="142"/>
      <c r="T573" s="142"/>
      <c r="U573" s="142"/>
      <c r="V573" s="142"/>
      <c r="W573" s="142"/>
      <c r="X573" s="142"/>
      <c r="Y573" s="142"/>
      <c r="Z573" s="142"/>
    </row>
    <row r="574" spans="1:26" ht="15.75" customHeight="1">
      <c r="A574" s="142"/>
      <c r="B574" s="142"/>
      <c r="C574" s="142"/>
      <c r="D574" s="142"/>
      <c r="E574" s="142"/>
      <c r="F574" s="142"/>
      <c r="G574" s="142"/>
      <c r="H574" s="142"/>
      <c r="I574" s="142"/>
      <c r="J574" s="142"/>
      <c r="K574" s="142"/>
      <c r="L574" s="142"/>
      <c r="M574" s="142"/>
      <c r="N574" s="142"/>
      <c r="O574" s="142"/>
      <c r="P574" s="142"/>
      <c r="Q574" s="142"/>
      <c r="R574" s="142"/>
      <c r="S574" s="142"/>
      <c r="T574" s="142"/>
      <c r="U574" s="142"/>
      <c r="V574" s="142"/>
      <c r="W574" s="142"/>
      <c r="X574" s="142"/>
      <c r="Y574" s="142"/>
      <c r="Z574" s="142"/>
    </row>
    <row r="575" spans="1:26" ht="15.75" customHeight="1">
      <c r="A575" s="142"/>
      <c r="B575" s="142"/>
      <c r="C575" s="142"/>
      <c r="D575" s="142"/>
      <c r="E575" s="142"/>
      <c r="F575" s="142"/>
      <c r="G575" s="142"/>
      <c r="H575" s="142"/>
      <c r="I575" s="142"/>
      <c r="J575" s="142"/>
      <c r="K575" s="142"/>
      <c r="L575" s="142"/>
      <c r="M575" s="142"/>
      <c r="N575" s="142"/>
      <c r="O575" s="142"/>
      <c r="P575" s="142"/>
      <c r="Q575" s="142"/>
      <c r="R575" s="142"/>
      <c r="S575" s="142"/>
      <c r="T575" s="142"/>
      <c r="U575" s="142"/>
      <c r="V575" s="142"/>
      <c r="W575" s="142"/>
      <c r="X575" s="142"/>
      <c r="Y575" s="142"/>
      <c r="Z575" s="142"/>
    </row>
    <row r="576" spans="1:26" ht="15.75" customHeight="1">
      <c r="A576" s="142"/>
      <c r="B576" s="142"/>
      <c r="C576" s="142"/>
      <c r="D576" s="142"/>
      <c r="E576" s="142"/>
      <c r="F576" s="142"/>
      <c r="G576" s="142"/>
      <c r="H576" s="142"/>
      <c r="I576" s="142"/>
      <c r="J576" s="142"/>
      <c r="K576" s="142"/>
      <c r="L576" s="142"/>
      <c r="M576" s="142"/>
      <c r="N576" s="142"/>
      <c r="O576" s="142"/>
      <c r="P576" s="142"/>
      <c r="Q576" s="142"/>
      <c r="R576" s="142"/>
      <c r="S576" s="142"/>
      <c r="T576" s="142"/>
      <c r="U576" s="142"/>
      <c r="V576" s="142"/>
      <c r="W576" s="142"/>
      <c r="X576" s="142"/>
      <c r="Y576" s="142"/>
      <c r="Z576" s="142"/>
    </row>
    <row r="577" spans="1:26" ht="15.75" customHeight="1">
      <c r="A577" s="142"/>
      <c r="B577" s="142"/>
      <c r="C577" s="142"/>
      <c r="D577" s="142"/>
      <c r="E577" s="142"/>
      <c r="F577" s="142"/>
      <c r="G577" s="142"/>
      <c r="H577" s="142"/>
      <c r="I577" s="142"/>
      <c r="J577" s="142"/>
      <c r="K577" s="142"/>
      <c r="L577" s="142"/>
      <c r="M577" s="142"/>
      <c r="N577" s="142"/>
      <c r="O577" s="142"/>
      <c r="P577" s="142"/>
      <c r="Q577" s="142"/>
      <c r="R577" s="142"/>
      <c r="S577" s="142"/>
      <c r="T577" s="142"/>
      <c r="U577" s="142"/>
      <c r="V577" s="142"/>
      <c r="W577" s="142"/>
      <c r="X577" s="142"/>
      <c r="Y577" s="142"/>
      <c r="Z577" s="142"/>
    </row>
    <row r="578" spans="1:26" ht="15.75" customHeight="1">
      <c r="A578" s="142"/>
      <c r="B578" s="142"/>
      <c r="C578" s="142"/>
      <c r="D578" s="142"/>
      <c r="E578" s="142"/>
      <c r="F578" s="142"/>
      <c r="G578" s="142"/>
      <c r="H578" s="142"/>
      <c r="I578" s="142"/>
      <c r="J578" s="142"/>
      <c r="K578" s="142"/>
      <c r="L578" s="142"/>
      <c r="M578" s="142"/>
      <c r="N578" s="142"/>
      <c r="O578" s="142"/>
      <c r="P578" s="142"/>
      <c r="Q578" s="142"/>
      <c r="R578" s="142"/>
      <c r="S578" s="142"/>
      <c r="T578" s="142"/>
      <c r="U578" s="142"/>
      <c r="V578" s="142"/>
      <c r="W578" s="142"/>
      <c r="X578" s="142"/>
      <c r="Y578" s="142"/>
      <c r="Z578" s="142"/>
    </row>
    <row r="579" spans="1:26" ht="15.75" customHeight="1">
      <c r="A579" s="142"/>
      <c r="B579" s="142"/>
      <c r="C579" s="142"/>
      <c r="D579" s="142"/>
      <c r="E579" s="142"/>
      <c r="F579" s="142"/>
      <c r="G579" s="142"/>
      <c r="H579" s="142"/>
      <c r="I579" s="142"/>
      <c r="J579" s="142"/>
      <c r="K579" s="142"/>
      <c r="L579" s="142"/>
      <c r="M579" s="142"/>
      <c r="N579" s="142"/>
      <c r="O579" s="142"/>
      <c r="P579" s="142"/>
      <c r="Q579" s="142"/>
      <c r="R579" s="142"/>
      <c r="S579" s="142"/>
      <c r="T579" s="142"/>
      <c r="U579" s="142"/>
      <c r="V579" s="142"/>
      <c r="W579" s="142"/>
      <c r="X579" s="142"/>
      <c r="Y579" s="142"/>
      <c r="Z579" s="142"/>
    </row>
    <row r="580" spans="1:26" ht="15.75" customHeight="1">
      <c r="A580" s="142"/>
      <c r="B580" s="142"/>
      <c r="C580" s="142"/>
      <c r="D580" s="142"/>
      <c r="E580" s="142"/>
      <c r="F580" s="142"/>
      <c r="G580" s="142"/>
      <c r="H580" s="142"/>
      <c r="I580" s="142"/>
      <c r="J580" s="142"/>
      <c r="K580" s="142"/>
      <c r="L580" s="142"/>
      <c r="M580" s="142"/>
      <c r="N580" s="142"/>
      <c r="O580" s="142"/>
      <c r="P580" s="142"/>
      <c r="Q580" s="142"/>
      <c r="R580" s="142"/>
      <c r="S580" s="142"/>
      <c r="T580" s="142"/>
      <c r="U580" s="142"/>
      <c r="V580" s="142"/>
      <c r="W580" s="142"/>
      <c r="X580" s="142"/>
      <c r="Y580" s="142"/>
      <c r="Z580" s="142"/>
    </row>
    <row r="581" spans="1:26" ht="15.75" customHeight="1">
      <c r="A581" s="142"/>
      <c r="B581" s="142"/>
      <c r="C581" s="142"/>
      <c r="D581" s="142"/>
      <c r="E581" s="142"/>
      <c r="F581" s="142"/>
      <c r="G581" s="142"/>
      <c r="H581" s="142"/>
      <c r="I581" s="142"/>
      <c r="J581" s="142"/>
      <c r="K581" s="142"/>
      <c r="L581" s="142"/>
      <c r="M581" s="142"/>
      <c r="N581" s="142"/>
      <c r="O581" s="142"/>
      <c r="P581" s="142"/>
      <c r="Q581" s="142"/>
      <c r="R581" s="142"/>
      <c r="S581" s="142"/>
      <c r="T581" s="142"/>
      <c r="U581" s="142"/>
      <c r="V581" s="142"/>
      <c r="W581" s="142"/>
      <c r="X581" s="142"/>
      <c r="Y581" s="142"/>
      <c r="Z581" s="142"/>
    </row>
    <row r="582" spans="1:26" ht="15.75" customHeight="1">
      <c r="A582" s="142"/>
      <c r="B582" s="142"/>
      <c r="C582" s="142"/>
      <c r="D582" s="142"/>
      <c r="E582" s="142"/>
      <c r="F582" s="142"/>
      <c r="G582" s="142"/>
      <c r="H582" s="142"/>
      <c r="I582" s="142"/>
      <c r="J582" s="142"/>
      <c r="K582" s="142"/>
      <c r="L582" s="142"/>
      <c r="M582" s="142"/>
      <c r="N582" s="142"/>
      <c r="O582" s="142"/>
      <c r="P582" s="142"/>
      <c r="Q582" s="142"/>
      <c r="R582" s="142"/>
      <c r="S582" s="142"/>
      <c r="T582" s="142"/>
      <c r="U582" s="142"/>
      <c r="V582" s="142"/>
      <c r="W582" s="142"/>
      <c r="X582" s="142"/>
      <c r="Y582" s="142"/>
      <c r="Z582" s="142"/>
    </row>
    <row r="583" spans="1:26" ht="15.75" customHeight="1">
      <c r="A583" s="142"/>
      <c r="B583" s="142"/>
      <c r="C583" s="142"/>
      <c r="D583" s="142"/>
      <c r="E583" s="142"/>
      <c r="F583" s="142"/>
      <c r="G583" s="142"/>
      <c r="H583" s="142"/>
      <c r="I583" s="142"/>
      <c r="J583" s="142"/>
      <c r="K583" s="142"/>
      <c r="L583" s="142"/>
      <c r="M583" s="142"/>
      <c r="N583" s="142"/>
      <c r="O583" s="142"/>
      <c r="P583" s="142"/>
      <c r="Q583" s="142"/>
      <c r="R583" s="142"/>
      <c r="S583" s="142"/>
      <c r="T583" s="142"/>
      <c r="U583" s="142"/>
      <c r="V583" s="142"/>
      <c r="W583" s="142"/>
      <c r="X583" s="142"/>
      <c r="Y583" s="142"/>
      <c r="Z583" s="142"/>
    </row>
    <row r="584" spans="1:26" ht="15.75" customHeight="1">
      <c r="A584" s="142"/>
      <c r="B584" s="142"/>
      <c r="C584" s="142"/>
      <c r="D584" s="142"/>
      <c r="E584" s="142"/>
      <c r="F584" s="142"/>
      <c r="G584" s="142"/>
      <c r="H584" s="142"/>
      <c r="I584" s="142"/>
      <c r="J584" s="142"/>
      <c r="K584" s="142"/>
      <c r="L584" s="142"/>
      <c r="M584" s="142"/>
      <c r="N584" s="142"/>
      <c r="O584" s="142"/>
      <c r="P584" s="142"/>
      <c r="Q584" s="142"/>
      <c r="R584" s="142"/>
      <c r="S584" s="142"/>
      <c r="T584" s="142"/>
      <c r="U584" s="142"/>
      <c r="V584" s="142"/>
      <c r="W584" s="142"/>
      <c r="X584" s="142"/>
      <c r="Y584" s="142"/>
      <c r="Z584" s="142"/>
    </row>
    <row r="585" spans="1:26" ht="15.75" customHeight="1">
      <c r="A585" s="142"/>
      <c r="B585" s="142"/>
      <c r="C585" s="142"/>
      <c r="D585" s="142"/>
      <c r="E585" s="142"/>
      <c r="F585" s="142"/>
      <c r="G585" s="142"/>
      <c r="H585" s="142"/>
      <c r="I585" s="142"/>
      <c r="J585" s="142"/>
      <c r="K585" s="142"/>
      <c r="L585" s="142"/>
      <c r="M585" s="142"/>
      <c r="N585" s="142"/>
      <c r="O585" s="142"/>
      <c r="P585" s="142"/>
      <c r="Q585" s="142"/>
      <c r="R585" s="142"/>
      <c r="S585" s="142"/>
      <c r="T585" s="142"/>
      <c r="U585" s="142"/>
      <c r="V585" s="142"/>
      <c r="W585" s="142"/>
      <c r="X585" s="142"/>
      <c r="Y585" s="142"/>
      <c r="Z585" s="142"/>
    </row>
    <row r="586" spans="1:26" ht="15.75" customHeight="1">
      <c r="A586" s="142"/>
      <c r="B586" s="142"/>
      <c r="C586" s="142"/>
      <c r="D586" s="142"/>
      <c r="E586" s="142"/>
      <c r="F586" s="142"/>
      <c r="G586" s="142"/>
      <c r="H586" s="142"/>
      <c r="I586" s="142"/>
      <c r="J586" s="142"/>
      <c r="K586" s="142"/>
      <c r="L586" s="142"/>
      <c r="M586" s="142"/>
      <c r="N586" s="142"/>
      <c r="O586" s="142"/>
      <c r="P586" s="142"/>
      <c r="Q586" s="142"/>
      <c r="R586" s="142"/>
      <c r="S586" s="142"/>
      <c r="T586" s="142"/>
      <c r="U586" s="142"/>
      <c r="V586" s="142"/>
      <c r="W586" s="142"/>
      <c r="X586" s="142"/>
      <c r="Y586" s="142"/>
      <c r="Z586" s="142"/>
    </row>
    <row r="587" spans="1:26" ht="15.75" customHeight="1">
      <c r="A587" s="142"/>
      <c r="B587" s="142"/>
      <c r="C587" s="142"/>
      <c r="D587" s="142"/>
      <c r="E587" s="142"/>
      <c r="F587" s="142"/>
      <c r="G587" s="142"/>
      <c r="H587" s="142"/>
      <c r="I587" s="142"/>
      <c r="J587" s="142"/>
      <c r="K587" s="142"/>
      <c r="L587" s="142"/>
      <c r="M587" s="142"/>
      <c r="N587" s="142"/>
      <c r="O587" s="142"/>
      <c r="P587" s="142"/>
      <c r="Q587" s="142"/>
      <c r="R587" s="142"/>
      <c r="S587" s="142"/>
      <c r="T587" s="142"/>
      <c r="U587" s="142"/>
      <c r="V587" s="142"/>
      <c r="W587" s="142"/>
      <c r="X587" s="142"/>
      <c r="Y587" s="142"/>
      <c r="Z587" s="142"/>
    </row>
    <row r="588" spans="1:26" ht="15.75" customHeight="1">
      <c r="A588" s="142"/>
      <c r="B588" s="142"/>
      <c r="C588" s="142"/>
      <c r="D588" s="142"/>
      <c r="E588" s="142"/>
      <c r="F588" s="142"/>
      <c r="G588" s="142"/>
      <c r="H588" s="142"/>
      <c r="I588" s="142"/>
      <c r="J588" s="142"/>
      <c r="K588" s="142"/>
      <c r="L588" s="142"/>
      <c r="M588" s="142"/>
      <c r="N588" s="142"/>
      <c r="O588" s="142"/>
      <c r="P588" s="142"/>
      <c r="Q588" s="142"/>
      <c r="R588" s="142"/>
      <c r="S588" s="142"/>
      <c r="T588" s="142"/>
      <c r="U588" s="142"/>
      <c r="V588" s="142"/>
      <c r="W588" s="142"/>
      <c r="X588" s="142"/>
      <c r="Y588" s="142"/>
      <c r="Z588" s="142"/>
    </row>
    <row r="589" spans="1:26" ht="15.75" customHeight="1">
      <c r="A589" s="142"/>
      <c r="B589" s="142"/>
      <c r="C589" s="142"/>
      <c r="D589" s="142"/>
      <c r="E589" s="142"/>
      <c r="F589" s="142"/>
      <c r="G589" s="142"/>
      <c r="H589" s="142"/>
      <c r="I589" s="142"/>
      <c r="J589" s="142"/>
      <c r="K589" s="142"/>
      <c r="L589" s="142"/>
      <c r="M589" s="142"/>
      <c r="N589" s="142"/>
      <c r="O589" s="142"/>
      <c r="P589" s="142"/>
      <c r="Q589" s="142"/>
      <c r="R589" s="142"/>
      <c r="S589" s="142"/>
      <c r="T589" s="142"/>
      <c r="U589" s="142"/>
      <c r="V589" s="142"/>
      <c r="W589" s="142"/>
      <c r="X589" s="142"/>
      <c r="Y589" s="142"/>
      <c r="Z589" s="142"/>
    </row>
    <row r="590" spans="1:26" ht="15.75" customHeight="1">
      <c r="A590" s="142"/>
      <c r="B590" s="142"/>
      <c r="C590" s="142"/>
      <c r="D590" s="142"/>
      <c r="E590" s="142"/>
      <c r="F590" s="142"/>
      <c r="G590" s="142"/>
      <c r="H590" s="142"/>
      <c r="I590" s="142"/>
      <c r="J590" s="142"/>
      <c r="K590" s="142"/>
      <c r="L590" s="142"/>
      <c r="M590" s="142"/>
      <c r="N590" s="142"/>
      <c r="O590" s="142"/>
      <c r="P590" s="142"/>
      <c r="Q590" s="142"/>
      <c r="R590" s="142"/>
      <c r="S590" s="142"/>
      <c r="T590" s="142"/>
      <c r="U590" s="142"/>
      <c r="V590" s="142"/>
      <c r="W590" s="142"/>
      <c r="X590" s="142"/>
      <c r="Y590" s="142"/>
      <c r="Z590" s="142"/>
    </row>
    <row r="591" spans="1:26" ht="15.75" customHeight="1">
      <c r="A591" s="142"/>
      <c r="B591" s="142"/>
      <c r="C591" s="142"/>
      <c r="D591" s="142"/>
      <c r="E591" s="142"/>
      <c r="F591" s="142"/>
      <c r="G591" s="142"/>
      <c r="H591" s="142"/>
      <c r="I591" s="142"/>
      <c r="J591" s="142"/>
      <c r="K591" s="142"/>
      <c r="L591" s="142"/>
      <c r="M591" s="142"/>
      <c r="N591" s="142"/>
      <c r="O591" s="142"/>
      <c r="P591" s="142"/>
      <c r="Q591" s="142"/>
      <c r="R591" s="142"/>
      <c r="S591" s="142"/>
      <c r="T591" s="142"/>
      <c r="U591" s="142"/>
      <c r="V591" s="142"/>
      <c r="W591" s="142"/>
      <c r="X591" s="142"/>
      <c r="Y591" s="142"/>
      <c r="Z591" s="142"/>
    </row>
    <row r="592" spans="1:26" ht="15.75" customHeight="1">
      <c r="A592" s="142"/>
      <c r="B592" s="142"/>
      <c r="C592" s="142"/>
      <c r="D592" s="142"/>
      <c r="E592" s="142"/>
      <c r="F592" s="142"/>
      <c r="G592" s="142"/>
      <c r="H592" s="142"/>
      <c r="I592" s="142"/>
      <c r="J592" s="142"/>
      <c r="K592" s="142"/>
      <c r="L592" s="142"/>
      <c r="M592" s="142"/>
      <c r="N592" s="142"/>
      <c r="O592" s="142"/>
      <c r="P592" s="142"/>
      <c r="Q592" s="142"/>
      <c r="R592" s="142"/>
      <c r="S592" s="142"/>
      <c r="T592" s="142"/>
      <c r="U592" s="142"/>
      <c r="V592" s="142"/>
      <c r="W592" s="142"/>
      <c r="X592" s="142"/>
      <c r="Y592" s="142"/>
      <c r="Z592" s="142"/>
    </row>
    <row r="593" spans="1:26" ht="15.75" customHeight="1">
      <c r="A593" s="142"/>
      <c r="B593" s="142"/>
      <c r="C593" s="142"/>
      <c r="D593" s="142"/>
      <c r="E593" s="142"/>
      <c r="F593" s="142"/>
      <c r="G593" s="142"/>
      <c r="H593" s="142"/>
      <c r="I593" s="142"/>
      <c r="J593" s="142"/>
      <c r="K593" s="142"/>
      <c r="L593" s="142"/>
      <c r="M593" s="142"/>
      <c r="N593" s="142"/>
      <c r="O593" s="142"/>
      <c r="P593" s="142"/>
      <c r="Q593" s="142"/>
      <c r="R593" s="142"/>
      <c r="S593" s="142"/>
      <c r="T593" s="142"/>
      <c r="U593" s="142"/>
      <c r="V593" s="142"/>
      <c r="W593" s="142"/>
      <c r="X593" s="142"/>
      <c r="Y593" s="142"/>
      <c r="Z593" s="142"/>
    </row>
    <row r="594" spans="1:26" ht="15.75" customHeight="1">
      <c r="A594" s="142"/>
      <c r="B594" s="142"/>
      <c r="C594" s="142"/>
      <c r="D594" s="142"/>
      <c r="E594" s="142"/>
      <c r="F594" s="142"/>
      <c r="G594" s="142"/>
      <c r="H594" s="142"/>
      <c r="I594" s="142"/>
      <c r="J594" s="142"/>
      <c r="K594" s="142"/>
      <c r="L594" s="142"/>
      <c r="M594" s="142"/>
      <c r="N594" s="142"/>
      <c r="O594" s="142"/>
      <c r="P594" s="142"/>
      <c r="Q594" s="142"/>
      <c r="R594" s="142"/>
      <c r="S594" s="142"/>
      <c r="T594" s="142"/>
      <c r="U594" s="142"/>
      <c r="V594" s="142"/>
      <c r="W594" s="142"/>
      <c r="X594" s="142"/>
      <c r="Y594" s="142"/>
      <c r="Z594" s="142"/>
    </row>
    <row r="595" spans="1:26" ht="15.75" customHeight="1">
      <c r="A595" s="142"/>
      <c r="B595" s="142"/>
      <c r="C595" s="142"/>
      <c r="D595" s="142"/>
      <c r="E595" s="142"/>
      <c r="F595" s="142"/>
      <c r="G595" s="142"/>
      <c r="H595" s="142"/>
      <c r="I595" s="142"/>
      <c r="J595" s="142"/>
      <c r="K595" s="142"/>
      <c r="L595" s="142"/>
      <c r="M595" s="142"/>
      <c r="N595" s="142"/>
      <c r="O595" s="142"/>
      <c r="P595" s="142"/>
      <c r="Q595" s="142"/>
      <c r="R595" s="142"/>
      <c r="S595" s="142"/>
      <c r="T595" s="142"/>
      <c r="U595" s="142"/>
      <c r="V595" s="142"/>
      <c r="W595" s="142"/>
      <c r="X595" s="142"/>
      <c r="Y595" s="142"/>
      <c r="Z595" s="142"/>
    </row>
    <row r="596" spans="1:26" ht="15.75" customHeight="1">
      <c r="A596" s="142"/>
      <c r="B596" s="142"/>
      <c r="C596" s="142"/>
      <c r="D596" s="142"/>
      <c r="E596" s="142"/>
      <c r="F596" s="142"/>
      <c r="G596" s="142"/>
      <c r="H596" s="142"/>
      <c r="I596" s="142"/>
      <c r="J596" s="142"/>
      <c r="K596" s="142"/>
      <c r="L596" s="142"/>
      <c r="M596" s="142"/>
      <c r="N596" s="142"/>
      <c r="O596" s="142"/>
      <c r="P596" s="142"/>
      <c r="Q596" s="142"/>
      <c r="R596" s="142"/>
      <c r="S596" s="142"/>
      <c r="T596" s="142"/>
      <c r="U596" s="142"/>
      <c r="V596" s="142"/>
      <c r="W596" s="142"/>
      <c r="X596" s="142"/>
      <c r="Y596" s="142"/>
      <c r="Z596" s="142"/>
    </row>
    <row r="597" spans="1:26" ht="15.75" customHeight="1">
      <c r="A597" s="142"/>
      <c r="B597" s="142"/>
      <c r="C597" s="142"/>
      <c r="D597" s="142"/>
      <c r="E597" s="142"/>
      <c r="F597" s="142"/>
      <c r="G597" s="142"/>
      <c r="H597" s="142"/>
      <c r="I597" s="142"/>
      <c r="J597" s="142"/>
      <c r="K597" s="142"/>
      <c r="L597" s="142"/>
      <c r="M597" s="142"/>
      <c r="N597" s="142"/>
      <c r="O597" s="142"/>
      <c r="P597" s="142"/>
      <c r="Q597" s="142"/>
      <c r="R597" s="142"/>
      <c r="S597" s="142"/>
      <c r="T597" s="142"/>
      <c r="U597" s="142"/>
      <c r="V597" s="142"/>
      <c r="W597" s="142"/>
      <c r="X597" s="142"/>
      <c r="Y597" s="142"/>
      <c r="Z597" s="142"/>
    </row>
    <row r="598" spans="1:26" ht="15.75" customHeight="1">
      <c r="A598" s="142"/>
      <c r="B598" s="142"/>
      <c r="C598" s="142"/>
      <c r="D598" s="142"/>
      <c r="E598" s="142"/>
      <c r="F598" s="142"/>
      <c r="G598" s="142"/>
      <c r="H598" s="142"/>
      <c r="I598" s="142"/>
      <c r="J598" s="142"/>
      <c r="K598" s="142"/>
      <c r="L598" s="142"/>
      <c r="M598" s="142"/>
      <c r="N598" s="142"/>
      <c r="O598" s="142"/>
      <c r="P598" s="142"/>
      <c r="Q598" s="142"/>
      <c r="R598" s="142"/>
      <c r="S598" s="142"/>
      <c r="T598" s="142"/>
      <c r="U598" s="142"/>
      <c r="V598" s="142"/>
      <c r="W598" s="142"/>
      <c r="X598" s="142"/>
      <c r="Y598" s="142"/>
      <c r="Z598" s="142"/>
    </row>
    <row r="599" spans="1:26" ht="15.75" customHeight="1">
      <c r="A599" s="142"/>
      <c r="B599" s="142"/>
      <c r="C599" s="142"/>
      <c r="D599" s="142"/>
      <c r="E599" s="142"/>
      <c r="F599" s="142"/>
      <c r="G599" s="142"/>
      <c r="H599" s="142"/>
      <c r="I599" s="142"/>
      <c r="J599" s="142"/>
      <c r="K599" s="142"/>
      <c r="L599" s="142"/>
      <c r="M599" s="142"/>
      <c r="N599" s="142"/>
      <c r="O599" s="142"/>
      <c r="P599" s="142"/>
      <c r="Q599" s="142"/>
      <c r="R599" s="142"/>
      <c r="S599" s="142"/>
      <c r="T599" s="142"/>
      <c r="U599" s="142"/>
      <c r="V599" s="142"/>
      <c r="W599" s="142"/>
      <c r="X599" s="142"/>
      <c r="Y599" s="142"/>
      <c r="Z599" s="142"/>
    </row>
    <row r="600" spans="1:26" ht="15.75" customHeight="1">
      <c r="A600" s="142"/>
      <c r="B600" s="142"/>
      <c r="C600" s="142"/>
      <c r="D600" s="142"/>
      <c r="E600" s="142"/>
      <c r="F600" s="142"/>
      <c r="G600" s="142"/>
      <c r="H600" s="142"/>
      <c r="I600" s="142"/>
      <c r="J600" s="142"/>
      <c r="K600" s="142"/>
      <c r="L600" s="142"/>
      <c r="M600" s="142"/>
      <c r="N600" s="142"/>
      <c r="O600" s="142"/>
      <c r="P600" s="142"/>
      <c r="Q600" s="142"/>
      <c r="R600" s="142"/>
      <c r="S600" s="142"/>
      <c r="T600" s="142"/>
      <c r="U600" s="142"/>
      <c r="V600" s="142"/>
      <c r="W600" s="142"/>
      <c r="X600" s="142"/>
      <c r="Y600" s="142"/>
      <c r="Z600" s="142"/>
    </row>
    <row r="601" spans="1:26" ht="15.75" customHeight="1">
      <c r="A601" s="142"/>
      <c r="B601" s="142"/>
      <c r="C601" s="142"/>
      <c r="D601" s="142"/>
      <c r="E601" s="142"/>
      <c r="F601" s="142"/>
      <c r="G601" s="142"/>
      <c r="H601" s="142"/>
      <c r="I601" s="142"/>
      <c r="J601" s="142"/>
      <c r="K601" s="142"/>
      <c r="L601" s="142"/>
      <c r="M601" s="142"/>
      <c r="N601" s="142"/>
      <c r="O601" s="142"/>
      <c r="P601" s="142"/>
      <c r="Q601" s="142"/>
      <c r="R601" s="142"/>
      <c r="S601" s="142"/>
      <c r="T601" s="142"/>
      <c r="U601" s="142"/>
      <c r="V601" s="142"/>
      <c r="W601" s="142"/>
      <c r="X601" s="142"/>
      <c r="Y601" s="142"/>
      <c r="Z601" s="142"/>
    </row>
    <row r="602" spans="1:26" ht="15.75" customHeight="1">
      <c r="A602" s="142"/>
      <c r="B602" s="142"/>
      <c r="C602" s="142"/>
      <c r="D602" s="142"/>
      <c r="E602" s="142"/>
      <c r="F602" s="142"/>
      <c r="G602" s="142"/>
      <c r="H602" s="142"/>
      <c r="I602" s="142"/>
      <c r="J602" s="142"/>
      <c r="K602" s="142"/>
      <c r="L602" s="142"/>
      <c r="M602" s="142"/>
      <c r="N602" s="142"/>
      <c r="O602" s="142"/>
      <c r="P602" s="142"/>
      <c r="Q602" s="142"/>
      <c r="R602" s="142"/>
      <c r="S602" s="142"/>
      <c r="T602" s="142"/>
      <c r="U602" s="142"/>
      <c r="V602" s="142"/>
      <c r="W602" s="142"/>
      <c r="X602" s="142"/>
      <c r="Y602" s="142"/>
      <c r="Z602" s="142"/>
    </row>
    <row r="603" spans="1:26" ht="15.75" customHeight="1">
      <c r="A603" s="142"/>
      <c r="B603" s="142"/>
      <c r="C603" s="142"/>
      <c r="D603" s="142"/>
      <c r="E603" s="142"/>
      <c r="F603" s="142"/>
      <c r="G603" s="142"/>
      <c r="H603" s="142"/>
      <c r="I603" s="142"/>
      <c r="J603" s="142"/>
      <c r="K603" s="142"/>
      <c r="L603" s="142"/>
      <c r="M603" s="142"/>
      <c r="N603" s="142"/>
      <c r="O603" s="142"/>
      <c r="P603" s="142"/>
      <c r="Q603" s="142"/>
      <c r="R603" s="142"/>
      <c r="S603" s="142"/>
      <c r="T603" s="142"/>
      <c r="U603" s="142"/>
      <c r="V603" s="142"/>
      <c r="W603" s="142"/>
      <c r="X603" s="142"/>
      <c r="Y603" s="142"/>
      <c r="Z603" s="142"/>
    </row>
    <row r="604" spans="1:26" ht="15.75" customHeight="1">
      <c r="A604" s="142"/>
      <c r="B604" s="142"/>
      <c r="C604" s="142"/>
      <c r="D604" s="142"/>
      <c r="E604" s="142"/>
      <c r="F604" s="142"/>
      <c r="G604" s="142"/>
      <c r="H604" s="142"/>
      <c r="I604" s="142"/>
      <c r="J604" s="142"/>
      <c r="K604" s="142"/>
      <c r="L604" s="142"/>
      <c r="M604" s="142"/>
      <c r="N604" s="142"/>
      <c r="O604" s="142"/>
      <c r="P604" s="142"/>
      <c r="Q604" s="142"/>
      <c r="R604" s="142"/>
      <c r="S604" s="142"/>
      <c r="T604" s="142"/>
      <c r="U604" s="142"/>
      <c r="V604" s="142"/>
      <c r="W604" s="142"/>
      <c r="X604" s="142"/>
      <c r="Y604" s="142"/>
      <c r="Z604" s="142"/>
    </row>
    <row r="605" spans="1:26" ht="15.75" customHeight="1">
      <c r="A605" s="142"/>
      <c r="B605" s="142"/>
      <c r="C605" s="142"/>
      <c r="D605" s="142"/>
      <c r="E605" s="142"/>
      <c r="F605" s="142"/>
      <c r="G605" s="142"/>
      <c r="H605" s="142"/>
      <c r="I605" s="142"/>
      <c r="J605" s="142"/>
      <c r="K605" s="142"/>
      <c r="L605" s="142"/>
      <c r="M605" s="142"/>
      <c r="N605" s="142"/>
      <c r="O605" s="142"/>
      <c r="P605" s="142"/>
      <c r="Q605" s="142"/>
      <c r="R605" s="142"/>
      <c r="S605" s="142"/>
      <c r="T605" s="142"/>
      <c r="U605" s="142"/>
      <c r="V605" s="142"/>
      <c r="W605" s="142"/>
      <c r="X605" s="142"/>
      <c r="Y605" s="142"/>
      <c r="Z605" s="142"/>
    </row>
    <row r="606" spans="1:26" ht="15.75" customHeight="1">
      <c r="A606" s="142"/>
      <c r="B606" s="142"/>
      <c r="C606" s="142"/>
      <c r="D606" s="142"/>
      <c r="E606" s="142"/>
      <c r="F606" s="142"/>
      <c r="G606" s="142"/>
      <c r="H606" s="142"/>
      <c r="I606" s="142"/>
      <c r="J606" s="142"/>
      <c r="K606" s="142"/>
      <c r="L606" s="142"/>
      <c r="M606" s="142"/>
      <c r="N606" s="142"/>
      <c r="O606" s="142"/>
      <c r="P606" s="142"/>
      <c r="Q606" s="142"/>
      <c r="R606" s="142"/>
      <c r="S606" s="142"/>
      <c r="T606" s="142"/>
      <c r="U606" s="142"/>
      <c r="V606" s="142"/>
      <c r="W606" s="142"/>
      <c r="X606" s="142"/>
      <c r="Y606" s="142"/>
      <c r="Z606" s="142"/>
    </row>
    <row r="607" spans="1:26" ht="15.75" customHeight="1">
      <c r="A607" s="142"/>
      <c r="B607" s="142"/>
      <c r="C607" s="142"/>
      <c r="D607" s="142"/>
      <c r="E607" s="142"/>
      <c r="F607" s="142"/>
      <c r="G607" s="142"/>
      <c r="H607" s="142"/>
      <c r="I607" s="142"/>
      <c r="J607" s="142"/>
      <c r="K607" s="142"/>
      <c r="L607" s="142"/>
      <c r="M607" s="142"/>
      <c r="N607" s="142"/>
      <c r="O607" s="142"/>
      <c r="P607" s="142"/>
      <c r="Q607" s="142"/>
      <c r="R607" s="142"/>
      <c r="S607" s="142"/>
      <c r="T607" s="142"/>
      <c r="U607" s="142"/>
      <c r="V607" s="142"/>
      <c r="W607" s="142"/>
      <c r="X607" s="142"/>
      <c r="Y607" s="142"/>
      <c r="Z607" s="142"/>
    </row>
    <row r="608" spans="1:26" ht="15.75" customHeight="1">
      <c r="A608" s="142"/>
      <c r="B608" s="142"/>
      <c r="C608" s="142"/>
      <c r="D608" s="142"/>
      <c r="E608" s="142"/>
      <c r="F608" s="142"/>
      <c r="G608" s="142"/>
      <c r="H608" s="142"/>
      <c r="I608" s="142"/>
      <c r="J608" s="142"/>
      <c r="K608" s="142"/>
      <c r="L608" s="142"/>
      <c r="M608" s="142"/>
      <c r="N608" s="142"/>
      <c r="O608" s="142"/>
      <c r="P608" s="142"/>
      <c r="Q608" s="142"/>
      <c r="R608" s="142"/>
      <c r="S608" s="142"/>
      <c r="T608" s="142"/>
      <c r="U608" s="142"/>
      <c r="V608" s="142"/>
      <c r="W608" s="142"/>
      <c r="X608" s="142"/>
      <c r="Y608" s="142"/>
      <c r="Z608" s="142"/>
    </row>
    <row r="609" spans="1:26" ht="15.75" customHeight="1">
      <c r="A609" s="142"/>
      <c r="B609" s="142"/>
      <c r="C609" s="142"/>
      <c r="D609" s="142"/>
      <c r="E609" s="142"/>
      <c r="F609" s="142"/>
      <c r="G609" s="142"/>
      <c r="H609" s="142"/>
      <c r="I609" s="142"/>
      <c r="J609" s="142"/>
      <c r="K609" s="142"/>
      <c r="L609" s="142"/>
      <c r="M609" s="142"/>
      <c r="N609" s="142"/>
      <c r="O609" s="142"/>
      <c r="P609" s="142"/>
      <c r="Q609" s="142"/>
      <c r="R609" s="142"/>
      <c r="S609" s="142"/>
      <c r="T609" s="142"/>
      <c r="U609" s="142"/>
      <c r="V609" s="142"/>
      <c r="W609" s="142"/>
      <c r="X609" s="142"/>
      <c r="Y609" s="142"/>
      <c r="Z609" s="142"/>
    </row>
    <row r="610" spans="1:26" ht="15.75" customHeight="1">
      <c r="A610" s="142"/>
      <c r="B610" s="142"/>
      <c r="C610" s="142"/>
      <c r="D610" s="142"/>
      <c r="E610" s="142"/>
      <c r="F610" s="142"/>
      <c r="G610" s="142"/>
      <c r="H610" s="142"/>
      <c r="I610" s="142"/>
      <c r="J610" s="142"/>
      <c r="K610" s="142"/>
      <c r="L610" s="142"/>
      <c r="M610" s="142"/>
      <c r="N610" s="142"/>
      <c r="O610" s="142"/>
      <c r="P610" s="142"/>
      <c r="Q610" s="142"/>
      <c r="R610" s="142"/>
      <c r="S610" s="142"/>
      <c r="T610" s="142"/>
      <c r="U610" s="142"/>
      <c r="V610" s="142"/>
      <c r="W610" s="142"/>
      <c r="X610" s="142"/>
      <c r="Y610" s="142"/>
      <c r="Z610" s="142"/>
    </row>
    <row r="611" spans="1:26" ht="15.75" customHeight="1">
      <c r="A611" s="142"/>
      <c r="B611" s="142"/>
      <c r="C611" s="142"/>
      <c r="D611" s="142"/>
      <c r="E611" s="142"/>
      <c r="F611" s="142"/>
      <c r="G611" s="142"/>
      <c r="H611" s="142"/>
      <c r="I611" s="142"/>
      <c r="J611" s="142"/>
      <c r="K611" s="142"/>
      <c r="L611" s="142"/>
      <c r="M611" s="142"/>
      <c r="N611" s="142"/>
      <c r="O611" s="142"/>
      <c r="P611" s="142"/>
      <c r="Q611" s="142"/>
      <c r="R611" s="142"/>
      <c r="S611" s="142"/>
      <c r="T611" s="142"/>
      <c r="U611" s="142"/>
      <c r="V611" s="142"/>
      <c r="W611" s="142"/>
      <c r="X611" s="142"/>
      <c r="Y611" s="142"/>
      <c r="Z611" s="142"/>
    </row>
    <row r="612" spans="1:26" ht="15.75" customHeight="1">
      <c r="A612" s="142"/>
      <c r="B612" s="142"/>
      <c r="C612" s="142"/>
      <c r="D612" s="142"/>
      <c r="E612" s="142"/>
      <c r="F612" s="142"/>
      <c r="G612" s="142"/>
      <c r="H612" s="142"/>
      <c r="I612" s="142"/>
      <c r="J612" s="142"/>
      <c r="K612" s="142"/>
      <c r="L612" s="142"/>
      <c r="M612" s="142"/>
      <c r="N612" s="142"/>
      <c r="O612" s="142"/>
      <c r="P612" s="142"/>
      <c r="Q612" s="142"/>
      <c r="R612" s="142"/>
      <c r="S612" s="142"/>
      <c r="T612" s="142"/>
      <c r="U612" s="142"/>
      <c r="V612" s="142"/>
      <c r="W612" s="142"/>
      <c r="X612" s="142"/>
      <c r="Y612" s="142"/>
      <c r="Z612" s="142"/>
    </row>
    <row r="613" spans="1:26" ht="15.75" customHeight="1">
      <c r="A613" s="142"/>
      <c r="B613" s="142"/>
      <c r="C613" s="142"/>
      <c r="D613" s="142"/>
      <c r="E613" s="142"/>
      <c r="F613" s="142"/>
      <c r="G613" s="142"/>
      <c r="H613" s="142"/>
      <c r="I613" s="142"/>
      <c r="J613" s="142"/>
      <c r="K613" s="142"/>
      <c r="L613" s="142"/>
      <c r="M613" s="142"/>
      <c r="N613" s="142"/>
      <c r="O613" s="142"/>
      <c r="P613" s="142"/>
      <c r="Q613" s="142"/>
      <c r="R613" s="142"/>
      <c r="S613" s="142"/>
      <c r="T613" s="142"/>
      <c r="U613" s="142"/>
      <c r="V613" s="142"/>
      <c r="W613" s="142"/>
      <c r="X613" s="142"/>
      <c r="Y613" s="142"/>
      <c r="Z613" s="142"/>
    </row>
    <row r="614" spans="1:26" ht="15.75" customHeight="1">
      <c r="A614" s="142"/>
      <c r="B614" s="142"/>
      <c r="C614" s="142"/>
      <c r="D614" s="142"/>
      <c r="E614" s="142"/>
      <c r="F614" s="142"/>
      <c r="G614" s="142"/>
      <c r="H614" s="142"/>
      <c r="I614" s="142"/>
      <c r="J614" s="142"/>
      <c r="K614" s="142"/>
      <c r="L614" s="142"/>
      <c r="M614" s="142"/>
      <c r="N614" s="142"/>
      <c r="O614" s="142"/>
      <c r="P614" s="142"/>
      <c r="Q614" s="142"/>
      <c r="R614" s="142"/>
      <c r="S614" s="142"/>
      <c r="T614" s="142"/>
      <c r="U614" s="142"/>
      <c r="V614" s="142"/>
      <c r="W614" s="142"/>
      <c r="X614" s="142"/>
      <c r="Y614" s="142"/>
      <c r="Z614" s="142"/>
    </row>
    <row r="615" spans="1:26" ht="15.75" customHeight="1">
      <c r="A615" s="142"/>
      <c r="B615" s="142"/>
      <c r="C615" s="142"/>
      <c r="D615" s="142"/>
      <c r="E615" s="142"/>
      <c r="F615" s="142"/>
      <c r="G615" s="142"/>
      <c r="H615" s="142"/>
      <c r="I615" s="142"/>
      <c r="J615" s="142"/>
      <c r="K615" s="142"/>
      <c r="L615" s="142"/>
      <c r="M615" s="142"/>
      <c r="N615" s="142"/>
      <c r="O615" s="142"/>
      <c r="P615" s="142"/>
      <c r="Q615" s="142"/>
      <c r="R615" s="142"/>
      <c r="S615" s="142"/>
      <c r="T615" s="142"/>
      <c r="U615" s="142"/>
      <c r="V615" s="142"/>
      <c r="W615" s="142"/>
      <c r="X615" s="142"/>
      <c r="Y615" s="142"/>
      <c r="Z615" s="142"/>
    </row>
    <row r="616" spans="1:26" ht="15.75" customHeight="1">
      <c r="A616" s="142"/>
      <c r="B616" s="142"/>
      <c r="C616" s="142"/>
      <c r="D616" s="142"/>
      <c r="E616" s="142"/>
      <c r="F616" s="142"/>
      <c r="G616" s="142"/>
      <c r="H616" s="142"/>
      <c r="I616" s="142"/>
      <c r="J616" s="142"/>
      <c r="K616" s="142"/>
      <c r="L616" s="142"/>
      <c r="M616" s="142"/>
      <c r="N616" s="142"/>
      <c r="O616" s="142"/>
      <c r="P616" s="142"/>
      <c r="Q616" s="142"/>
      <c r="R616" s="142"/>
      <c r="S616" s="142"/>
      <c r="T616" s="142"/>
      <c r="U616" s="142"/>
      <c r="V616" s="142"/>
      <c r="W616" s="142"/>
      <c r="X616" s="142"/>
      <c r="Y616" s="142"/>
      <c r="Z616" s="142"/>
    </row>
    <row r="617" spans="1:26" ht="15.75" customHeight="1">
      <c r="A617" s="142"/>
      <c r="B617" s="142"/>
      <c r="C617" s="142"/>
      <c r="D617" s="142"/>
      <c r="E617" s="142"/>
      <c r="F617" s="142"/>
      <c r="G617" s="142"/>
      <c r="H617" s="142"/>
      <c r="I617" s="142"/>
      <c r="J617" s="142"/>
      <c r="K617" s="142"/>
      <c r="L617" s="142"/>
      <c r="M617" s="142"/>
      <c r="N617" s="142"/>
      <c r="O617" s="142"/>
      <c r="P617" s="142"/>
      <c r="Q617" s="142"/>
      <c r="R617" s="142"/>
      <c r="S617" s="142"/>
      <c r="T617" s="142"/>
      <c r="U617" s="142"/>
      <c r="V617" s="142"/>
      <c r="W617" s="142"/>
      <c r="X617" s="142"/>
      <c r="Y617" s="142"/>
      <c r="Z617" s="142"/>
    </row>
    <row r="618" spans="1:26" ht="15.75" customHeight="1">
      <c r="A618" s="142"/>
      <c r="B618" s="142"/>
      <c r="C618" s="142"/>
      <c r="D618" s="142"/>
      <c r="E618" s="142"/>
      <c r="F618" s="142"/>
      <c r="G618" s="142"/>
      <c r="H618" s="142"/>
      <c r="I618" s="142"/>
      <c r="J618" s="142"/>
      <c r="K618" s="142"/>
      <c r="L618" s="142"/>
      <c r="M618" s="142"/>
      <c r="N618" s="142"/>
      <c r="O618" s="142"/>
      <c r="P618" s="142"/>
      <c r="Q618" s="142"/>
      <c r="R618" s="142"/>
      <c r="S618" s="142"/>
      <c r="T618" s="142"/>
      <c r="U618" s="142"/>
      <c r="V618" s="142"/>
      <c r="W618" s="142"/>
      <c r="X618" s="142"/>
      <c r="Y618" s="142"/>
      <c r="Z618" s="142"/>
    </row>
    <row r="619" spans="1:26" ht="15.75" customHeight="1">
      <c r="A619" s="142"/>
      <c r="B619" s="142"/>
      <c r="C619" s="142"/>
      <c r="D619" s="142"/>
      <c r="E619" s="142"/>
      <c r="F619" s="142"/>
      <c r="G619" s="142"/>
      <c r="H619" s="142"/>
      <c r="I619" s="142"/>
      <c r="J619" s="142"/>
      <c r="K619" s="142"/>
      <c r="L619" s="142"/>
      <c r="M619" s="142"/>
      <c r="N619" s="142"/>
      <c r="O619" s="142"/>
      <c r="P619" s="142"/>
      <c r="Q619" s="142"/>
      <c r="R619" s="142"/>
      <c r="S619" s="142"/>
      <c r="T619" s="142"/>
      <c r="U619" s="142"/>
      <c r="V619" s="142"/>
      <c r="W619" s="142"/>
      <c r="X619" s="142"/>
      <c r="Y619" s="142"/>
      <c r="Z619" s="142"/>
    </row>
    <row r="620" spans="1:26" ht="15.75" customHeight="1">
      <c r="A620" s="142"/>
      <c r="B620" s="142"/>
      <c r="C620" s="142"/>
      <c r="D620" s="142"/>
      <c r="E620" s="142"/>
      <c r="F620" s="142"/>
      <c r="G620" s="142"/>
      <c r="H620" s="142"/>
      <c r="I620" s="142"/>
      <c r="J620" s="142"/>
      <c r="K620" s="142"/>
      <c r="L620" s="142"/>
      <c r="M620" s="142"/>
      <c r="N620" s="142"/>
      <c r="O620" s="142"/>
      <c r="P620" s="142"/>
      <c r="Q620" s="142"/>
      <c r="R620" s="142"/>
      <c r="S620" s="142"/>
      <c r="T620" s="142"/>
      <c r="U620" s="142"/>
      <c r="V620" s="142"/>
      <c r="W620" s="142"/>
      <c r="X620" s="142"/>
      <c r="Y620" s="142"/>
      <c r="Z620" s="142"/>
    </row>
    <row r="621" spans="1:26" ht="15.75" customHeight="1">
      <c r="A621" s="142"/>
      <c r="B621" s="142"/>
      <c r="C621" s="142"/>
      <c r="D621" s="142"/>
      <c r="E621" s="142"/>
      <c r="F621" s="142"/>
      <c r="G621" s="142"/>
      <c r="H621" s="142"/>
      <c r="I621" s="142"/>
      <c r="J621" s="142"/>
      <c r="K621" s="142"/>
      <c r="L621" s="142"/>
      <c r="M621" s="142"/>
      <c r="N621" s="142"/>
      <c r="O621" s="142"/>
      <c r="P621" s="142"/>
      <c r="Q621" s="142"/>
      <c r="R621" s="142"/>
      <c r="S621" s="142"/>
      <c r="T621" s="142"/>
      <c r="U621" s="142"/>
      <c r="V621" s="142"/>
      <c r="W621" s="142"/>
      <c r="X621" s="142"/>
      <c r="Y621" s="142"/>
      <c r="Z621" s="142"/>
    </row>
    <row r="622" spans="1:26" ht="15.75" customHeight="1">
      <c r="A622" s="142"/>
      <c r="B622" s="142"/>
      <c r="C622" s="142"/>
      <c r="D622" s="142"/>
      <c r="E622" s="142"/>
      <c r="F622" s="142"/>
      <c r="G622" s="142"/>
      <c r="H622" s="142"/>
      <c r="I622" s="142"/>
      <c r="J622" s="142"/>
      <c r="K622" s="142"/>
      <c r="L622" s="142"/>
      <c r="M622" s="142"/>
      <c r="N622" s="142"/>
      <c r="O622" s="142"/>
      <c r="P622" s="142"/>
      <c r="Q622" s="142"/>
      <c r="R622" s="142"/>
      <c r="S622" s="142"/>
      <c r="T622" s="142"/>
      <c r="U622" s="142"/>
      <c r="V622" s="142"/>
      <c r="W622" s="142"/>
      <c r="X622" s="142"/>
      <c r="Y622" s="142"/>
      <c r="Z622" s="142"/>
    </row>
    <row r="623" spans="1:26" ht="15.75" customHeight="1">
      <c r="A623" s="142"/>
      <c r="B623" s="142"/>
      <c r="C623" s="142"/>
      <c r="D623" s="142"/>
      <c r="E623" s="142"/>
      <c r="F623" s="142"/>
      <c r="G623" s="142"/>
      <c r="H623" s="142"/>
      <c r="I623" s="142"/>
      <c r="J623" s="142"/>
      <c r="K623" s="142"/>
      <c r="L623" s="142"/>
      <c r="M623" s="142"/>
      <c r="N623" s="142"/>
      <c r="O623" s="142"/>
      <c r="P623" s="142"/>
      <c r="Q623" s="142"/>
      <c r="R623" s="142"/>
      <c r="S623" s="142"/>
      <c r="T623" s="142"/>
      <c r="U623" s="142"/>
      <c r="V623" s="142"/>
      <c r="W623" s="142"/>
      <c r="X623" s="142"/>
      <c r="Y623" s="142"/>
      <c r="Z623" s="142"/>
    </row>
    <row r="624" spans="1:26" ht="15.75" customHeight="1">
      <c r="A624" s="142"/>
      <c r="B624" s="142"/>
      <c r="C624" s="142"/>
      <c r="D624" s="142"/>
      <c r="E624" s="142"/>
      <c r="F624" s="142"/>
      <c r="G624" s="142"/>
      <c r="H624" s="142"/>
      <c r="I624" s="142"/>
      <c r="J624" s="142"/>
      <c r="K624" s="142"/>
      <c r="L624" s="142"/>
      <c r="M624" s="142"/>
      <c r="N624" s="142"/>
      <c r="O624" s="142"/>
      <c r="P624" s="142"/>
      <c r="Q624" s="142"/>
      <c r="R624" s="142"/>
      <c r="S624" s="142"/>
      <c r="T624" s="142"/>
      <c r="U624" s="142"/>
      <c r="V624" s="142"/>
      <c r="W624" s="142"/>
      <c r="X624" s="142"/>
      <c r="Y624" s="142"/>
      <c r="Z624" s="142"/>
    </row>
    <row r="625" spans="1:26" ht="15.75" customHeight="1">
      <c r="A625" s="142"/>
      <c r="B625" s="142"/>
      <c r="C625" s="142"/>
      <c r="D625" s="142"/>
      <c r="E625" s="142"/>
      <c r="F625" s="142"/>
      <c r="G625" s="142"/>
      <c r="H625" s="142"/>
      <c r="I625" s="142"/>
      <c r="J625" s="142"/>
      <c r="K625" s="142"/>
      <c r="L625" s="142"/>
      <c r="M625" s="142"/>
      <c r="N625" s="142"/>
      <c r="O625" s="142"/>
      <c r="P625" s="142"/>
      <c r="Q625" s="142"/>
      <c r="R625" s="142"/>
      <c r="S625" s="142"/>
      <c r="T625" s="142"/>
      <c r="U625" s="142"/>
      <c r="V625" s="142"/>
      <c r="W625" s="142"/>
      <c r="X625" s="142"/>
      <c r="Y625" s="142"/>
      <c r="Z625" s="142"/>
    </row>
    <row r="626" spans="1:26" ht="15.75" customHeight="1">
      <c r="A626" s="142"/>
      <c r="B626" s="142"/>
      <c r="C626" s="142"/>
      <c r="D626" s="142"/>
      <c r="E626" s="142"/>
      <c r="F626" s="142"/>
      <c r="G626" s="142"/>
      <c r="H626" s="142"/>
      <c r="I626" s="142"/>
      <c r="J626" s="142"/>
      <c r="K626" s="142"/>
      <c r="L626" s="142"/>
      <c r="M626" s="142"/>
      <c r="N626" s="142"/>
      <c r="O626" s="142"/>
      <c r="P626" s="142"/>
      <c r="Q626" s="142"/>
      <c r="R626" s="142"/>
      <c r="S626" s="142"/>
      <c r="T626" s="142"/>
      <c r="U626" s="142"/>
      <c r="V626" s="142"/>
      <c r="W626" s="142"/>
      <c r="X626" s="142"/>
      <c r="Y626" s="142"/>
      <c r="Z626" s="142"/>
    </row>
    <row r="627" spans="1:26" ht="15.75" customHeight="1">
      <c r="A627" s="142"/>
      <c r="B627" s="142"/>
      <c r="C627" s="142"/>
      <c r="D627" s="142"/>
      <c r="E627" s="142"/>
      <c r="F627" s="142"/>
      <c r="G627" s="142"/>
      <c r="H627" s="142"/>
      <c r="I627" s="142"/>
      <c r="J627" s="142"/>
      <c r="K627" s="142"/>
      <c r="L627" s="142"/>
      <c r="M627" s="142"/>
      <c r="N627" s="142"/>
      <c r="O627" s="142"/>
      <c r="P627" s="142"/>
      <c r="Q627" s="142"/>
      <c r="R627" s="142"/>
      <c r="S627" s="142"/>
      <c r="T627" s="142"/>
      <c r="U627" s="142"/>
      <c r="V627" s="142"/>
      <c r="W627" s="142"/>
      <c r="X627" s="142"/>
      <c r="Y627" s="142"/>
      <c r="Z627" s="142"/>
    </row>
    <row r="628" spans="1:26" ht="15.75" customHeight="1">
      <c r="A628" s="142"/>
      <c r="B628" s="142"/>
      <c r="C628" s="142"/>
      <c r="D628" s="142"/>
      <c r="E628" s="142"/>
      <c r="F628" s="142"/>
      <c r="G628" s="142"/>
      <c r="H628" s="142"/>
      <c r="I628" s="142"/>
      <c r="J628" s="142"/>
      <c r="K628" s="142"/>
      <c r="L628" s="142"/>
      <c r="M628" s="142"/>
      <c r="N628" s="142"/>
      <c r="O628" s="142"/>
      <c r="P628" s="142"/>
      <c r="Q628" s="142"/>
      <c r="R628" s="142"/>
      <c r="S628" s="142"/>
      <c r="T628" s="142"/>
      <c r="U628" s="142"/>
      <c r="V628" s="142"/>
      <c r="W628" s="142"/>
      <c r="X628" s="142"/>
      <c r="Y628" s="142"/>
      <c r="Z628" s="142"/>
    </row>
    <row r="629" spans="1:26" ht="15.75" customHeight="1">
      <c r="A629" s="142"/>
      <c r="B629" s="142"/>
      <c r="C629" s="142"/>
      <c r="D629" s="142"/>
      <c r="E629" s="142"/>
      <c r="F629" s="142"/>
      <c r="G629" s="142"/>
      <c r="H629" s="142"/>
      <c r="I629" s="142"/>
      <c r="J629" s="142"/>
      <c r="K629" s="142"/>
      <c r="L629" s="142"/>
      <c r="M629" s="142"/>
      <c r="N629" s="142"/>
      <c r="O629" s="142"/>
      <c r="P629" s="142"/>
      <c r="Q629" s="142"/>
      <c r="R629" s="142"/>
      <c r="S629" s="142"/>
      <c r="T629" s="142"/>
      <c r="U629" s="142"/>
      <c r="V629" s="142"/>
      <c r="W629" s="142"/>
      <c r="X629" s="142"/>
      <c r="Y629" s="142"/>
      <c r="Z629" s="142"/>
    </row>
    <row r="630" spans="1:26" ht="15.75" customHeight="1">
      <c r="A630" s="142"/>
      <c r="B630" s="142"/>
      <c r="C630" s="142"/>
      <c r="D630" s="142"/>
      <c r="E630" s="142"/>
      <c r="F630" s="142"/>
      <c r="G630" s="142"/>
      <c r="H630" s="142"/>
      <c r="I630" s="142"/>
      <c r="J630" s="142"/>
      <c r="K630" s="142"/>
      <c r="L630" s="142"/>
      <c r="M630" s="142"/>
      <c r="N630" s="142"/>
      <c r="O630" s="142"/>
      <c r="P630" s="142"/>
      <c r="Q630" s="142"/>
      <c r="R630" s="142"/>
      <c r="S630" s="142"/>
      <c r="T630" s="142"/>
      <c r="U630" s="142"/>
      <c r="V630" s="142"/>
      <c r="W630" s="142"/>
      <c r="X630" s="142"/>
      <c r="Y630" s="142"/>
      <c r="Z630" s="142"/>
    </row>
    <row r="631" spans="1:26" ht="15.75" customHeight="1">
      <c r="A631" s="142"/>
      <c r="B631" s="142"/>
      <c r="C631" s="142"/>
      <c r="D631" s="142"/>
      <c r="E631" s="142"/>
      <c r="F631" s="142"/>
      <c r="G631" s="142"/>
      <c r="H631" s="142"/>
      <c r="I631" s="142"/>
      <c r="J631" s="142"/>
      <c r="K631" s="142"/>
      <c r="L631" s="142"/>
      <c r="M631" s="142"/>
      <c r="N631" s="142"/>
      <c r="O631" s="142"/>
      <c r="P631" s="142"/>
      <c r="Q631" s="142"/>
      <c r="R631" s="142"/>
      <c r="S631" s="142"/>
      <c r="T631" s="142"/>
      <c r="U631" s="142"/>
      <c r="V631" s="142"/>
      <c r="W631" s="142"/>
      <c r="X631" s="142"/>
      <c r="Y631" s="142"/>
      <c r="Z631" s="142"/>
    </row>
    <row r="632" spans="1:26" ht="15.75" customHeight="1">
      <c r="A632" s="142"/>
      <c r="B632" s="142"/>
      <c r="C632" s="142"/>
      <c r="D632" s="142"/>
      <c r="E632" s="142"/>
      <c r="F632" s="142"/>
      <c r="G632" s="142"/>
      <c r="H632" s="142"/>
      <c r="I632" s="142"/>
      <c r="J632" s="142"/>
      <c r="K632" s="142"/>
      <c r="L632" s="142"/>
      <c r="M632" s="142"/>
      <c r="N632" s="142"/>
      <c r="O632" s="142"/>
      <c r="P632" s="142"/>
      <c r="Q632" s="142"/>
      <c r="R632" s="142"/>
      <c r="S632" s="142"/>
      <c r="T632" s="142"/>
      <c r="U632" s="142"/>
      <c r="V632" s="142"/>
      <c r="W632" s="142"/>
      <c r="X632" s="142"/>
      <c r="Y632" s="142"/>
      <c r="Z632" s="142"/>
    </row>
    <row r="633" spans="1:26" ht="15.75" customHeight="1">
      <c r="A633" s="142"/>
      <c r="B633" s="142"/>
      <c r="C633" s="142"/>
      <c r="D633" s="142"/>
      <c r="E633" s="142"/>
      <c r="F633" s="142"/>
      <c r="G633" s="142"/>
      <c r="H633" s="142"/>
      <c r="I633" s="142"/>
      <c r="J633" s="142"/>
      <c r="K633" s="142"/>
      <c r="L633" s="142"/>
      <c r="M633" s="142"/>
      <c r="N633" s="142"/>
      <c r="O633" s="142"/>
      <c r="P633" s="142"/>
      <c r="Q633" s="142"/>
      <c r="R633" s="142"/>
      <c r="S633" s="142"/>
      <c r="T633" s="142"/>
      <c r="U633" s="142"/>
      <c r="V633" s="142"/>
      <c r="W633" s="142"/>
      <c r="X633" s="142"/>
      <c r="Y633" s="142"/>
      <c r="Z633" s="142"/>
    </row>
    <row r="634" spans="1:26" ht="15.75" customHeight="1">
      <c r="A634" s="142"/>
      <c r="B634" s="142"/>
      <c r="C634" s="142"/>
      <c r="D634" s="142"/>
      <c r="E634" s="142"/>
      <c r="F634" s="142"/>
      <c r="G634" s="142"/>
      <c r="H634" s="142"/>
      <c r="I634" s="142"/>
      <c r="J634" s="142"/>
      <c r="K634" s="142"/>
      <c r="L634" s="142"/>
      <c r="M634" s="142"/>
      <c r="N634" s="142"/>
      <c r="O634" s="142"/>
      <c r="P634" s="142"/>
      <c r="Q634" s="142"/>
      <c r="R634" s="142"/>
      <c r="S634" s="142"/>
      <c r="T634" s="142"/>
      <c r="U634" s="142"/>
      <c r="V634" s="142"/>
      <c r="W634" s="142"/>
      <c r="X634" s="142"/>
      <c r="Y634" s="142"/>
      <c r="Z634" s="142"/>
    </row>
    <row r="635" spans="1:26" ht="15.75" customHeight="1">
      <c r="A635" s="142"/>
      <c r="B635" s="142"/>
      <c r="C635" s="142"/>
      <c r="D635" s="142"/>
      <c r="E635" s="142"/>
      <c r="F635" s="142"/>
      <c r="G635" s="142"/>
      <c r="H635" s="142"/>
      <c r="I635" s="142"/>
      <c r="J635" s="142"/>
      <c r="K635" s="142"/>
      <c r="L635" s="142"/>
      <c r="M635" s="142"/>
      <c r="N635" s="142"/>
      <c r="O635" s="142"/>
      <c r="P635" s="142"/>
      <c r="Q635" s="142"/>
      <c r="R635" s="142"/>
      <c r="S635" s="142"/>
      <c r="T635" s="142"/>
      <c r="U635" s="142"/>
      <c r="V635" s="142"/>
      <c r="W635" s="142"/>
      <c r="X635" s="142"/>
      <c r="Y635" s="142"/>
      <c r="Z635" s="142"/>
    </row>
    <row r="636" spans="1:26" ht="15.75" customHeight="1">
      <c r="A636" s="142"/>
      <c r="B636" s="142"/>
      <c r="C636" s="142"/>
      <c r="D636" s="142"/>
      <c r="E636" s="142"/>
      <c r="F636" s="142"/>
      <c r="G636" s="142"/>
      <c r="H636" s="142"/>
      <c r="I636" s="142"/>
      <c r="J636" s="142"/>
      <c r="K636" s="142"/>
      <c r="L636" s="142"/>
      <c r="M636" s="142"/>
      <c r="N636" s="142"/>
      <c r="O636" s="142"/>
      <c r="P636" s="142"/>
      <c r="Q636" s="142"/>
      <c r="R636" s="142"/>
      <c r="S636" s="142"/>
      <c r="T636" s="142"/>
      <c r="U636" s="142"/>
      <c r="V636" s="142"/>
      <c r="W636" s="142"/>
      <c r="X636" s="142"/>
      <c r="Y636" s="142"/>
      <c r="Z636" s="142"/>
    </row>
    <row r="637" spans="1:26" ht="15.75" customHeight="1">
      <c r="A637" s="142"/>
      <c r="B637" s="142"/>
      <c r="C637" s="142"/>
      <c r="D637" s="142"/>
      <c r="E637" s="142"/>
      <c r="F637" s="142"/>
      <c r="G637" s="142"/>
      <c r="H637" s="142"/>
      <c r="I637" s="142"/>
      <c r="J637" s="142"/>
      <c r="K637" s="142"/>
      <c r="L637" s="142"/>
      <c r="M637" s="142"/>
      <c r="N637" s="142"/>
      <c r="O637" s="142"/>
      <c r="P637" s="142"/>
      <c r="Q637" s="142"/>
      <c r="R637" s="142"/>
      <c r="S637" s="142"/>
      <c r="T637" s="142"/>
      <c r="U637" s="142"/>
      <c r="V637" s="142"/>
      <c r="W637" s="142"/>
      <c r="X637" s="142"/>
      <c r="Y637" s="142"/>
      <c r="Z637" s="142"/>
    </row>
    <row r="638" spans="1:26" ht="15.75" customHeight="1">
      <c r="A638" s="142"/>
      <c r="B638" s="142"/>
      <c r="C638" s="142"/>
      <c r="D638" s="142"/>
      <c r="E638" s="142"/>
      <c r="F638" s="142"/>
      <c r="G638" s="142"/>
      <c r="H638" s="142"/>
      <c r="I638" s="142"/>
      <c r="J638" s="142"/>
      <c r="K638" s="142"/>
      <c r="L638" s="142"/>
      <c r="M638" s="142"/>
      <c r="N638" s="142"/>
      <c r="O638" s="142"/>
      <c r="P638" s="142"/>
      <c r="Q638" s="142"/>
      <c r="R638" s="142"/>
      <c r="S638" s="142"/>
      <c r="T638" s="142"/>
      <c r="U638" s="142"/>
      <c r="V638" s="142"/>
      <c r="W638" s="142"/>
      <c r="X638" s="142"/>
      <c r="Y638" s="142"/>
      <c r="Z638" s="142"/>
    </row>
    <row r="639" spans="1:26" ht="15.75" customHeight="1">
      <c r="A639" s="142"/>
      <c r="B639" s="142"/>
      <c r="C639" s="142"/>
      <c r="D639" s="142"/>
      <c r="E639" s="142"/>
      <c r="F639" s="142"/>
      <c r="G639" s="142"/>
      <c r="H639" s="142"/>
      <c r="I639" s="142"/>
      <c r="J639" s="142"/>
      <c r="K639" s="142"/>
      <c r="L639" s="142"/>
      <c r="M639" s="142"/>
      <c r="N639" s="142"/>
      <c r="O639" s="142"/>
      <c r="P639" s="142"/>
      <c r="Q639" s="142"/>
      <c r="R639" s="142"/>
      <c r="S639" s="142"/>
      <c r="T639" s="142"/>
      <c r="U639" s="142"/>
      <c r="V639" s="142"/>
      <c r="W639" s="142"/>
      <c r="X639" s="142"/>
      <c r="Y639" s="142"/>
      <c r="Z639" s="142"/>
    </row>
    <row r="640" spans="1:26" ht="15.75" customHeight="1">
      <c r="A640" s="142"/>
      <c r="B640" s="142"/>
      <c r="C640" s="142"/>
      <c r="D640" s="142"/>
      <c r="E640" s="142"/>
      <c r="F640" s="142"/>
      <c r="G640" s="142"/>
      <c r="H640" s="142"/>
      <c r="I640" s="142"/>
      <c r="J640" s="142"/>
      <c r="K640" s="142"/>
      <c r="L640" s="142"/>
      <c r="M640" s="142"/>
      <c r="N640" s="142"/>
      <c r="O640" s="142"/>
      <c r="P640" s="142"/>
      <c r="Q640" s="142"/>
      <c r="R640" s="142"/>
      <c r="S640" s="142"/>
      <c r="T640" s="142"/>
      <c r="U640" s="142"/>
      <c r="V640" s="142"/>
      <c r="W640" s="142"/>
      <c r="X640" s="142"/>
      <c r="Y640" s="142"/>
      <c r="Z640" s="142"/>
    </row>
    <row r="641" spans="1:26" ht="15.75" customHeight="1">
      <c r="A641" s="142"/>
      <c r="B641" s="142"/>
      <c r="C641" s="142"/>
      <c r="D641" s="142"/>
      <c r="E641" s="142"/>
      <c r="F641" s="142"/>
      <c r="G641" s="142"/>
      <c r="H641" s="142"/>
      <c r="I641" s="142"/>
      <c r="J641" s="142"/>
      <c r="K641" s="142"/>
      <c r="L641" s="142"/>
      <c r="M641" s="142"/>
      <c r="N641" s="142"/>
      <c r="O641" s="142"/>
      <c r="P641" s="142"/>
      <c r="Q641" s="142"/>
      <c r="R641" s="142"/>
      <c r="S641" s="142"/>
      <c r="T641" s="142"/>
      <c r="U641" s="142"/>
      <c r="V641" s="142"/>
      <c r="W641" s="142"/>
      <c r="X641" s="142"/>
      <c r="Y641" s="142"/>
      <c r="Z641" s="142"/>
    </row>
    <row r="642" spans="1:26" ht="15.75" customHeight="1">
      <c r="A642" s="142"/>
      <c r="B642" s="142"/>
      <c r="C642" s="142"/>
      <c r="D642" s="142"/>
      <c r="E642" s="142"/>
      <c r="F642" s="142"/>
      <c r="G642" s="142"/>
      <c r="H642" s="142"/>
      <c r="I642" s="142"/>
      <c r="J642" s="142"/>
      <c r="K642" s="142"/>
      <c r="L642" s="142"/>
      <c r="M642" s="142"/>
      <c r="N642" s="142"/>
      <c r="O642" s="142"/>
      <c r="P642" s="142"/>
      <c r="Q642" s="142"/>
      <c r="R642" s="142"/>
      <c r="S642" s="142"/>
      <c r="T642" s="142"/>
      <c r="U642" s="142"/>
      <c r="V642" s="142"/>
      <c r="W642" s="142"/>
      <c r="X642" s="142"/>
      <c r="Y642" s="142"/>
      <c r="Z642" s="142"/>
    </row>
    <row r="643" spans="1:26" ht="15.75" customHeight="1">
      <c r="A643" s="142"/>
      <c r="B643" s="142"/>
      <c r="C643" s="142"/>
      <c r="D643" s="142"/>
      <c r="E643" s="142"/>
      <c r="F643" s="142"/>
      <c r="G643" s="142"/>
      <c r="H643" s="142"/>
      <c r="I643" s="142"/>
      <c r="J643" s="142"/>
      <c r="K643" s="142"/>
      <c r="L643" s="142"/>
      <c r="M643" s="142"/>
      <c r="N643" s="142"/>
      <c r="O643" s="142"/>
      <c r="P643" s="142"/>
      <c r="Q643" s="142"/>
      <c r="R643" s="142"/>
      <c r="S643" s="142"/>
      <c r="T643" s="142"/>
      <c r="U643" s="142"/>
      <c r="V643" s="142"/>
      <c r="W643" s="142"/>
      <c r="X643" s="142"/>
      <c r="Y643" s="142"/>
      <c r="Z643" s="142"/>
    </row>
    <row r="644" spans="1:26" ht="15.75" customHeight="1">
      <c r="A644" s="142"/>
      <c r="B644" s="142"/>
      <c r="C644" s="142"/>
      <c r="D644" s="142"/>
      <c r="E644" s="142"/>
      <c r="F644" s="142"/>
      <c r="G644" s="142"/>
      <c r="H644" s="142"/>
      <c r="I644" s="142"/>
      <c r="J644" s="142"/>
      <c r="K644" s="142"/>
      <c r="L644" s="142"/>
      <c r="M644" s="142"/>
      <c r="N644" s="142"/>
      <c r="O644" s="142"/>
      <c r="P644" s="142"/>
      <c r="Q644" s="142"/>
      <c r="R644" s="142"/>
      <c r="S644" s="142"/>
      <c r="T644" s="142"/>
      <c r="U644" s="142"/>
      <c r="V644" s="142"/>
      <c r="W644" s="142"/>
      <c r="X644" s="142"/>
      <c r="Y644" s="142"/>
      <c r="Z644" s="142"/>
    </row>
    <row r="645" spans="1:26" ht="15.75" customHeight="1">
      <c r="A645" s="142"/>
      <c r="B645" s="142"/>
      <c r="C645" s="142"/>
      <c r="D645" s="142"/>
      <c r="E645" s="142"/>
      <c r="F645" s="142"/>
      <c r="G645" s="142"/>
      <c r="H645" s="142"/>
      <c r="I645" s="142"/>
      <c r="J645" s="142"/>
      <c r="K645" s="142"/>
      <c r="L645" s="142"/>
      <c r="M645" s="142"/>
      <c r="N645" s="142"/>
      <c r="O645" s="142"/>
      <c r="P645" s="142"/>
      <c r="Q645" s="142"/>
      <c r="R645" s="142"/>
      <c r="S645" s="142"/>
      <c r="T645" s="142"/>
      <c r="U645" s="142"/>
      <c r="V645" s="142"/>
      <c r="W645" s="142"/>
      <c r="X645" s="142"/>
      <c r="Y645" s="142"/>
      <c r="Z645" s="142"/>
    </row>
    <row r="646" spans="1:26" ht="15.75" customHeight="1">
      <c r="A646" s="142"/>
      <c r="B646" s="142"/>
      <c r="C646" s="142"/>
      <c r="D646" s="142"/>
      <c r="E646" s="142"/>
      <c r="F646" s="142"/>
      <c r="G646" s="142"/>
      <c r="H646" s="142"/>
      <c r="I646" s="142"/>
      <c r="J646" s="142"/>
      <c r="K646" s="142"/>
      <c r="L646" s="142"/>
      <c r="M646" s="142"/>
      <c r="N646" s="142"/>
      <c r="O646" s="142"/>
      <c r="P646" s="142"/>
      <c r="Q646" s="142"/>
      <c r="R646" s="142"/>
      <c r="S646" s="142"/>
      <c r="T646" s="142"/>
      <c r="U646" s="142"/>
      <c r="V646" s="142"/>
      <c r="W646" s="142"/>
      <c r="X646" s="142"/>
      <c r="Y646" s="142"/>
      <c r="Z646" s="142"/>
    </row>
    <row r="647" spans="1:26" ht="15.75" customHeight="1">
      <c r="A647" s="142"/>
      <c r="B647" s="142"/>
      <c r="C647" s="142"/>
      <c r="D647" s="142"/>
      <c r="E647" s="142"/>
      <c r="F647" s="142"/>
      <c r="G647" s="142"/>
      <c r="H647" s="142"/>
      <c r="I647" s="142"/>
      <c r="J647" s="142"/>
      <c r="K647" s="142"/>
      <c r="L647" s="142"/>
      <c r="M647" s="142"/>
      <c r="N647" s="142"/>
      <c r="O647" s="142"/>
      <c r="P647" s="142"/>
      <c r="Q647" s="142"/>
      <c r="R647" s="142"/>
      <c r="S647" s="142"/>
      <c r="T647" s="142"/>
      <c r="U647" s="142"/>
      <c r="V647" s="142"/>
      <c r="W647" s="142"/>
      <c r="X647" s="142"/>
      <c r="Y647" s="142"/>
      <c r="Z647" s="142"/>
    </row>
    <row r="648" spans="1:26" ht="15.75" customHeight="1">
      <c r="A648" s="142"/>
      <c r="B648" s="142"/>
      <c r="C648" s="142"/>
      <c r="D648" s="142"/>
      <c r="E648" s="142"/>
      <c r="F648" s="142"/>
      <c r="G648" s="142"/>
      <c r="H648" s="142"/>
      <c r="I648" s="142"/>
      <c r="J648" s="142"/>
      <c r="K648" s="142"/>
      <c r="L648" s="142"/>
      <c r="M648" s="142"/>
      <c r="N648" s="142"/>
      <c r="O648" s="142"/>
      <c r="P648" s="142"/>
      <c r="Q648" s="142"/>
      <c r="R648" s="142"/>
      <c r="S648" s="142"/>
      <c r="T648" s="142"/>
      <c r="U648" s="142"/>
      <c r="V648" s="142"/>
      <c r="W648" s="142"/>
      <c r="X648" s="142"/>
      <c r="Y648" s="142"/>
      <c r="Z648" s="142"/>
    </row>
    <row r="649" spans="1:26" ht="15.75" customHeight="1">
      <c r="A649" s="142"/>
      <c r="B649" s="142"/>
      <c r="C649" s="142"/>
      <c r="D649" s="142"/>
      <c r="E649" s="142"/>
      <c r="F649" s="142"/>
      <c r="G649" s="142"/>
      <c r="H649" s="142"/>
      <c r="I649" s="142"/>
      <c r="J649" s="142"/>
      <c r="K649" s="142"/>
      <c r="L649" s="142"/>
      <c r="M649" s="142"/>
      <c r="N649" s="142"/>
      <c r="O649" s="142"/>
      <c r="P649" s="142"/>
      <c r="Q649" s="142"/>
      <c r="R649" s="142"/>
      <c r="S649" s="142"/>
      <c r="T649" s="142"/>
      <c r="U649" s="142"/>
      <c r="V649" s="142"/>
      <c r="W649" s="142"/>
      <c r="X649" s="142"/>
      <c r="Y649" s="142"/>
      <c r="Z649" s="142"/>
    </row>
    <row r="650" spans="1:26" ht="15.75" customHeight="1">
      <c r="A650" s="142"/>
      <c r="B650" s="142"/>
      <c r="C650" s="142"/>
      <c r="D650" s="142"/>
      <c r="E650" s="142"/>
      <c r="F650" s="142"/>
      <c r="G650" s="142"/>
      <c r="H650" s="142"/>
      <c r="I650" s="142"/>
      <c r="J650" s="142"/>
      <c r="K650" s="142"/>
      <c r="L650" s="142"/>
      <c r="M650" s="142"/>
      <c r="N650" s="142"/>
      <c r="O650" s="142"/>
      <c r="P650" s="142"/>
      <c r="Q650" s="142"/>
      <c r="R650" s="142"/>
      <c r="S650" s="142"/>
      <c r="T650" s="142"/>
      <c r="U650" s="142"/>
      <c r="V650" s="142"/>
      <c r="W650" s="142"/>
      <c r="X650" s="142"/>
      <c r="Y650" s="142"/>
      <c r="Z650" s="142"/>
    </row>
    <row r="651" spans="1:26" ht="15.75" customHeight="1">
      <c r="A651" s="142"/>
      <c r="B651" s="142"/>
      <c r="C651" s="142"/>
      <c r="D651" s="142"/>
      <c r="E651" s="142"/>
      <c r="F651" s="142"/>
      <c r="G651" s="142"/>
      <c r="H651" s="142"/>
      <c r="I651" s="142"/>
      <c r="J651" s="142"/>
      <c r="K651" s="142"/>
      <c r="L651" s="142"/>
      <c r="M651" s="142"/>
      <c r="N651" s="142"/>
      <c r="O651" s="142"/>
      <c r="P651" s="142"/>
      <c r="Q651" s="142"/>
      <c r="R651" s="142"/>
      <c r="S651" s="142"/>
      <c r="T651" s="142"/>
      <c r="U651" s="142"/>
      <c r="V651" s="142"/>
      <c r="W651" s="142"/>
      <c r="X651" s="142"/>
      <c r="Y651" s="142"/>
      <c r="Z651" s="142"/>
    </row>
    <row r="652" spans="1:26" ht="15.75" customHeight="1">
      <c r="A652" s="142"/>
      <c r="B652" s="142"/>
      <c r="C652" s="142"/>
      <c r="D652" s="142"/>
      <c r="E652" s="142"/>
      <c r="F652" s="142"/>
      <c r="G652" s="142"/>
      <c r="H652" s="142"/>
      <c r="I652" s="142"/>
      <c r="J652" s="142"/>
      <c r="K652" s="142"/>
      <c r="L652" s="142"/>
      <c r="M652" s="142"/>
      <c r="N652" s="142"/>
      <c r="O652" s="142"/>
      <c r="P652" s="142"/>
      <c r="Q652" s="142"/>
      <c r="R652" s="142"/>
      <c r="S652" s="142"/>
      <c r="T652" s="142"/>
      <c r="U652" s="142"/>
      <c r="V652" s="142"/>
      <c r="W652" s="142"/>
      <c r="X652" s="142"/>
      <c r="Y652" s="142"/>
      <c r="Z652" s="142"/>
    </row>
    <row r="653" spans="1:26" ht="15.75" customHeight="1">
      <c r="A653" s="142"/>
      <c r="B653" s="142"/>
      <c r="C653" s="142"/>
      <c r="D653" s="142"/>
      <c r="E653" s="142"/>
      <c r="F653" s="142"/>
      <c r="G653" s="142"/>
      <c r="H653" s="142"/>
      <c r="I653" s="142"/>
      <c r="J653" s="142"/>
      <c r="K653" s="142"/>
      <c r="L653" s="142"/>
      <c r="M653" s="142"/>
      <c r="N653" s="142"/>
      <c r="O653" s="142"/>
      <c r="P653" s="142"/>
      <c r="Q653" s="142"/>
      <c r="R653" s="142"/>
      <c r="S653" s="142"/>
      <c r="T653" s="142"/>
      <c r="U653" s="142"/>
      <c r="V653" s="142"/>
      <c r="W653" s="142"/>
      <c r="X653" s="142"/>
      <c r="Y653" s="142"/>
      <c r="Z653" s="142"/>
    </row>
    <row r="654" spans="1:26" ht="15.75" customHeight="1">
      <c r="A654" s="142"/>
      <c r="B654" s="142"/>
      <c r="C654" s="142"/>
      <c r="D654" s="142"/>
      <c r="E654" s="142"/>
      <c r="F654" s="142"/>
      <c r="G654" s="142"/>
      <c r="H654" s="142"/>
      <c r="I654" s="142"/>
      <c r="J654" s="142"/>
      <c r="K654" s="142"/>
      <c r="L654" s="142"/>
      <c r="M654" s="142"/>
      <c r="N654" s="142"/>
      <c r="O654" s="142"/>
      <c r="P654" s="142"/>
      <c r="Q654" s="142"/>
      <c r="R654" s="142"/>
      <c r="S654" s="142"/>
      <c r="T654" s="142"/>
      <c r="U654" s="142"/>
      <c r="V654" s="142"/>
      <c r="W654" s="142"/>
      <c r="X654" s="142"/>
      <c r="Y654" s="142"/>
      <c r="Z654" s="142"/>
    </row>
    <row r="655" spans="1:26" ht="15.75" customHeight="1">
      <c r="A655" s="142"/>
      <c r="B655" s="142"/>
      <c r="C655" s="142"/>
      <c r="D655" s="142"/>
      <c r="E655" s="142"/>
      <c r="F655" s="142"/>
      <c r="G655" s="142"/>
      <c r="H655" s="142"/>
      <c r="I655" s="142"/>
      <c r="J655" s="142"/>
      <c r="K655" s="142"/>
      <c r="L655" s="142"/>
      <c r="M655" s="142"/>
      <c r="N655" s="142"/>
      <c r="O655" s="142"/>
      <c r="P655" s="142"/>
      <c r="Q655" s="142"/>
      <c r="R655" s="142"/>
      <c r="S655" s="142"/>
      <c r="T655" s="142"/>
      <c r="U655" s="142"/>
      <c r="V655" s="142"/>
      <c r="W655" s="142"/>
      <c r="X655" s="142"/>
      <c r="Y655" s="142"/>
      <c r="Z655" s="142"/>
    </row>
    <row r="656" spans="1:26" ht="15.75" customHeight="1">
      <c r="A656" s="142"/>
      <c r="B656" s="142"/>
      <c r="C656" s="142"/>
      <c r="D656" s="142"/>
      <c r="E656" s="142"/>
      <c r="F656" s="142"/>
      <c r="G656" s="142"/>
      <c r="H656" s="142"/>
      <c r="I656" s="142"/>
      <c r="J656" s="142"/>
      <c r="K656" s="142"/>
      <c r="L656" s="142"/>
      <c r="M656" s="142"/>
      <c r="N656" s="142"/>
      <c r="O656" s="142"/>
      <c r="P656" s="142"/>
      <c r="Q656" s="142"/>
      <c r="R656" s="142"/>
      <c r="S656" s="142"/>
      <c r="T656" s="142"/>
      <c r="U656" s="142"/>
      <c r="V656" s="142"/>
      <c r="W656" s="142"/>
      <c r="X656" s="142"/>
      <c r="Y656" s="142"/>
      <c r="Z656" s="142"/>
    </row>
    <row r="657" spans="1:26" ht="15.75" customHeight="1">
      <c r="A657" s="142"/>
      <c r="B657" s="142"/>
      <c r="C657" s="142"/>
      <c r="D657" s="142"/>
      <c r="E657" s="142"/>
      <c r="F657" s="142"/>
      <c r="G657" s="142"/>
      <c r="H657" s="142"/>
      <c r="I657" s="142"/>
      <c r="J657" s="142"/>
      <c r="K657" s="142"/>
      <c r="L657" s="142"/>
      <c r="M657" s="142"/>
      <c r="N657" s="142"/>
      <c r="O657" s="142"/>
      <c r="P657" s="142"/>
      <c r="Q657" s="142"/>
      <c r="R657" s="142"/>
      <c r="S657" s="142"/>
      <c r="T657" s="142"/>
      <c r="U657" s="142"/>
      <c r="V657" s="142"/>
      <c r="W657" s="142"/>
      <c r="X657" s="142"/>
      <c r="Y657" s="142"/>
      <c r="Z657" s="142"/>
    </row>
    <row r="658" spans="1:26" ht="15.75" customHeight="1">
      <c r="A658" s="142"/>
      <c r="B658" s="142"/>
      <c r="C658" s="142"/>
      <c r="D658" s="142"/>
      <c r="E658" s="142"/>
      <c r="F658" s="142"/>
      <c r="G658" s="142"/>
      <c r="H658" s="142"/>
      <c r="I658" s="142"/>
      <c r="J658" s="142"/>
      <c r="K658" s="142"/>
      <c r="L658" s="142"/>
      <c r="M658" s="142"/>
      <c r="N658" s="142"/>
      <c r="O658" s="142"/>
      <c r="P658" s="142"/>
      <c r="Q658" s="142"/>
      <c r="R658" s="142"/>
      <c r="S658" s="142"/>
      <c r="T658" s="142"/>
      <c r="U658" s="142"/>
      <c r="V658" s="142"/>
      <c r="W658" s="142"/>
      <c r="X658" s="142"/>
      <c r="Y658" s="142"/>
      <c r="Z658" s="142"/>
    </row>
    <row r="659" spans="1:26" ht="15.75" customHeight="1">
      <c r="A659" s="142"/>
      <c r="B659" s="142"/>
      <c r="C659" s="142"/>
      <c r="D659" s="142"/>
      <c r="E659" s="142"/>
      <c r="F659" s="142"/>
      <c r="G659" s="142"/>
      <c r="H659" s="142"/>
      <c r="I659" s="142"/>
      <c r="J659" s="142"/>
      <c r="K659" s="142"/>
      <c r="L659" s="142"/>
      <c r="M659" s="142"/>
      <c r="N659" s="142"/>
      <c r="O659" s="142"/>
      <c r="P659" s="142"/>
      <c r="Q659" s="142"/>
      <c r="R659" s="142"/>
      <c r="S659" s="142"/>
      <c r="T659" s="142"/>
      <c r="U659" s="142"/>
      <c r="V659" s="142"/>
      <c r="W659" s="142"/>
      <c r="X659" s="142"/>
      <c r="Y659" s="142"/>
      <c r="Z659" s="142"/>
    </row>
    <row r="660" spans="1:26" ht="15.75" customHeight="1">
      <c r="A660" s="142"/>
      <c r="B660" s="142"/>
      <c r="C660" s="142"/>
      <c r="D660" s="142"/>
      <c r="E660" s="142"/>
      <c r="F660" s="142"/>
      <c r="G660" s="142"/>
      <c r="H660" s="142"/>
      <c r="I660" s="142"/>
      <c r="J660" s="142"/>
      <c r="K660" s="142"/>
      <c r="L660" s="142"/>
      <c r="M660" s="142"/>
      <c r="N660" s="142"/>
      <c r="O660" s="142"/>
      <c r="P660" s="142"/>
      <c r="Q660" s="142"/>
      <c r="R660" s="142"/>
      <c r="S660" s="142"/>
      <c r="T660" s="142"/>
      <c r="U660" s="142"/>
      <c r="V660" s="142"/>
      <c r="W660" s="142"/>
      <c r="X660" s="142"/>
      <c r="Y660" s="142"/>
      <c r="Z660" s="142"/>
    </row>
    <row r="661" spans="1:26" ht="15.75" customHeight="1">
      <c r="A661" s="142"/>
      <c r="B661" s="142"/>
      <c r="C661" s="142"/>
      <c r="D661" s="142"/>
      <c r="E661" s="142"/>
      <c r="F661" s="142"/>
      <c r="G661" s="142"/>
      <c r="H661" s="142"/>
      <c r="I661" s="142"/>
      <c r="J661" s="142"/>
      <c r="K661" s="142"/>
      <c r="L661" s="142"/>
      <c r="M661" s="142"/>
      <c r="N661" s="142"/>
      <c r="O661" s="142"/>
      <c r="P661" s="142"/>
      <c r="Q661" s="142"/>
      <c r="R661" s="142"/>
      <c r="S661" s="142"/>
      <c r="T661" s="142"/>
      <c r="U661" s="142"/>
      <c r="V661" s="142"/>
      <c r="W661" s="142"/>
      <c r="X661" s="142"/>
      <c r="Y661" s="142"/>
      <c r="Z661" s="142"/>
    </row>
    <row r="662" spans="1:26" ht="15.75" customHeight="1">
      <c r="A662" s="142"/>
      <c r="B662" s="142"/>
      <c r="C662" s="142"/>
      <c r="D662" s="142"/>
      <c r="E662" s="142"/>
      <c r="F662" s="142"/>
      <c r="G662" s="142"/>
      <c r="H662" s="142"/>
      <c r="I662" s="142"/>
      <c r="J662" s="142"/>
      <c r="K662" s="142"/>
      <c r="L662" s="142"/>
      <c r="M662" s="142"/>
      <c r="N662" s="142"/>
      <c r="O662" s="142"/>
      <c r="P662" s="142"/>
      <c r="Q662" s="142"/>
      <c r="R662" s="142"/>
      <c r="S662" s="142"/>
      <c r="T662" s="142"/>
      <c r="U662" s="142"/>
      <c r="V662" s="142"/>
      <c r="W662" s="142"/>
      <c r="X662" s="142"/>
      <c r="Y662" s="142"/>
      <c r="Z662" s="142"/>
    </row>
    <row r="663" spans="1:26" ht="15.75" customHeight="1">
      <c r="A663" s="142"/>
      <c r="B663" s="142"/>
      <c r="C663" s="142"/>
      <c r="D663" s="142"/>
      <c r="E663" s="142"/>
      <c r="F663" s="142"/>
      <c r="G663" s="142"/>
      <c r="H663" s="142"/>
      <c r="I663" s="142"/>
      <c r="J663" s="142"/>
      <c r="K663" s="142"/>
      <c r="L663" s="142"/>
      <c r="M663" s="142"/>
      <c r="N663" s="142"/>
      <c r="O663" s="142"/>
      <c r="P663" s="142"/>
      <c r="Q663" s="142"/>
      <c r="R663" s="142"/>
      <c r="S663" s="142"/>
      <c r="T663" s="142"/>
      <c r="U663" s="142"/>
      <c r="V663" s="142"/>
      <c r="W663" s="142"/>
      <c r="X663" s="142"/>
      <c r="Y663" s="142"/>
      <c r="Z663" s="142"/>
    </row>
    <row r="664" spans="1:26" ht="15.75" customHeight="1">
      <c r="A664" s="142"/>
      <c r="B664" s="142"/>
      <c r="C664" s="142"/>
      <c r="D664" s="142"/>
      <c r="E664" s="142"/>
      <c r="F664" s="142"/>
      <c r="G664" s="142"/>
      <c r="H664" s="142"/>
      <c r="I664" s="142"/>
      <c r="J664" s="142"/>
      <c r="K664" s="142"/>
      <c r="L664" s="142"/>
      <c r="M664" s="142"/>
      <c r="N664" s="142"/>
      <c r="O664" s="142"/>
      <c r="P664" s="142"/>
      <c r="Q664" s="142"/>
      <c r="R664" s="142"/>
      <c r="S664" s="142"/>
      <c r="T664" s="142"/>
      <c r="U664" s="142"/>
      <c r="V664" s="142"/>
      <c r="W664" s="142"/>
      <c r="X664" s="142"/>
      <c r="Y664" s="142"/>
      <c r="Z664" s="142"/>
    </row>
    <row r="665" spans="1:26" ht="15.75" customHeight="1">
      <c r="A665" s="142"/>
      <c r="B665" s="142"/>
      <c r="C665" s="142"/>
      <c r="D665" s="142"/>
      <c r="E665" s="142"/>
      <c r="F665" s="142"/>
      <c r="G665" s="142"/>
      <c r="H665" s="142"/>
      <c r="I665" s="142"/>
      <c r="J665" s="142"/>
      <c r="K665" s="142"/>
      <c r="L665" s="142"/>
      <c r="M665" s="142"/>
      <c r="N665" s="142"/>
      <c r="O665" s="142"/>
      <c r="P665" s="142"/>
      <c r="Q665" s="142"/>
      <c r="R665" s="142"/>
      <c r="S665" s="142"/>
      <c r="T665" s="142"/>
      <c r="U665" s="142"/>
      <c r="V665" s="142"/>
      <c r="W665" s="142"/>
      <c r="X665" s="142"/>
      <c r="Y665" s="142"/>
      <c r="Z665" s="142"/>
    </row>
    <row r="666" spans="1:26" ht="15.75" customHeight="1">
      <c r="A666" s="142"/>
      <c r="B666" s="142"/>
      <c r="C666" s="142"/>
      <c r="D666" s="142"/>
      <c r="E666" s="142"/>
      <c r="F666" s="142"/>
      <c r="G666" s="142"/>
      <c r="H666" s="142"/>
      <c r="I666" s="142"/>
      <c r="J666" s="142"/>
      <c r="K666" s="142"/>
      <c r="L666" s="142"/>
      <c r="M666" s="142"/>
      <c r="N666" s="142"/>
      <c r="O666" s="142"/>
      <c r="P666" s="142"/>
      <c r="Q666" s="142"/>
      <c r="R666" s="142"/>
      <c r="S666" s="142"/>
      <c r="T666" s="142"/>
      <c r="U666" s="142"/>
      <c r="V666" s="142"/>
      <c r="W666" s="142"/>
      <c r="X666" s="142"/>
      <c r="Y666" s="142"/>
      <c r="Z666" s="142"/>
    </row>
    <row r="667" spans="1:26" ht="15.75" customHeight="1">
      <c r="A667" s="142"/>
      <c r="B667" s="142"/>
      <c r="C667" s="142"/>
      <c r="D667" s="142"/>
      <c r="E667" s="142"/>
      <c r="F667" s="142"/>
      <c r="G667" s="142"/>
      <c r="H667" s="142"/>
      <c r="I667" s="142"/>
      <c r="J667" s="142"/>
      <c r="K667" s="142"/>
      <c r="L667" s="142"/>
      <c r="M667" s="142"/>
      <c r="N667" s="142"/>
      <c r="O667" s="142"/>
      <c r="P667" s="142"/>
      <c r="Q667" s="142"/>
      <c r="R667" s="142"/>
      <c r="S667" s="142"/>
      <c r="T667" s="142"/>
      <c r="U667" s="142"/>
      <c r="V667" s="142"/>
      <c r="W667" s="142"/>
      <c r="X667" s="142"/>
      <c r="Y667" s="142"/>
      <c r="Z667" s="142"/>
    </row>
    <row r="668" spans="1:26" ht="15.75" customHeight="1">
      <c r="A668" s="142"/>
      <c r="B668" s="142"/>
      <c r="C668" s="142"/>
      <c r="D668" s="142"/>
      <c r="E668" s="142"/>
      <c r="F668" s="142"/>
      <c r="G668" s="142"/>
      <c r="H668" s="142"/>
      <c r="I668" s="142"/>
      <c r="J668" s="142"/>
      <c r="K668" s="142"/>
      <c r="L668" s="142"/>
      <c r="M668" s="142"/>
      <c r="N668" s="142"/>
      <c r="O668" s="142"/>
      <c r="P668" s="142"/>
      <c r="Q668" s="142"/>
      <c r="R668" s="142"/>
      <c r="S668" s="142"/>
      <c r="T668" s="142"/>
      <c r="U668" s="142"/>
      <c r="V668" s="142"/>
      <c r="W668" s="142"/>
      <c r="X668" s="142"/>
      <c r="Y668" s="142"/>
      <c r="Z668" s="142"/>
    </row>
    <row r="669" spans="1:26" ht="15.75" customHeight="1">
      <c r="A669" s="142"/>
      <c r="B669" s="142"/>
      <c r="C669" s="142"/>
      <c r="D669" s="142"/>
      <c r="E669" s="142"/>
      <c r="F669" s="142"/>
      <c r="G669" s="142"/>
      <c r="H669" s="142"/>
      <c r="I669" s="142"/>
      <c r="J669" s="142"/>
      <c r="K669" s="142"/>
      <c r="L669" s="142"/>
      <c r="M669" s="142"/>
      <c r="N669" s="142"/>
      <c r="O669" s="142"/>
      <c r="P669" s="142"/>
      <c r="Q669" s="142"/>
      <c r="R669" s="142"/>
      <c r="S669" s="142"/>
      <c r="T669" s="142"/>
      <c r="U669" s="142"/>
      <c r="V669" s="142"/>
      <c r="W669" s="142"/>
      <c r="X669" s="142"/>
      <c r="Y669" s="142"/>
      <c r="Z669" s="142"/>
    </row>
    <row r="670" spans="1:26" ht="15.75" customHeight="1">
      <c r="A670" s="142"/>
      <c r="B670" s="142"/>
      <c r="C670" s="142"/>
      <c r="D670" s="142"/>
      <c r="E670" s="142"/>
      <c r="F670" s="142"/>
      <c r="G670" s="142"/>
      <c r="H670" s="142"/>
      <c r="I670" s="142"/>
      <c r="J670" s="142"/>
      <c r="K670" s="142"/>
      <c r="L670" s="142"/>
      <c r="M670" s="142"/>
      <c r="N670" s="142"/>
      <c r="O670" s="142"/>
      <c r="P670" s="142"/>
      <c r="Q670" s="142"/>
      <c r="R670" s="142"/>
      <c r="S670" s="142"/>
      <c r="T670" s="142"/>
      <c r="U670" s="142"/>
      <c r="V670" s="142"/>
      <c r="W670" s="142"/>
      <c r="X670" s="142"/>
      <c r="Y670" s="142"/>
      <c r="Z670" s="142"/>
    </row>
    <row r="671" spans="1:26" ht="15.75" customHeight="1">
      <c r="A671" s="142"/>
      <c r="B671" s="142"/>
      <c r="C671" s="142"/>
      <c r="D671" s="142"/>
      <c r="E671" s="142"/>
      <c r="F671" s="142"/>
      <c r="G671" s="142"/>
      <c r="H671" s="142"/>
      <c r="I671" s="142"/>
      <c r="J671" s="142"/>
      <c r="K671" s="142"/>
      <c r="L671" s="142"/>
      <c r="M671" s="142"/>
      <c r="N671" s="142"/>
      <c r="O671" s="142"/>
      <c r="P671" s="142"/>
      <c r="Q671" s="142"/>
      <c r="R671" s="142"/>
      <c r="S671" s="142"/>
      <c r="T671" s="142"/>
      <c r="U671" s="142"/>
      <c r="V671" s="142"/>
      <c r="W671" s="142"/>
      <c r="X671" s="142"/>
      <c r="Y671" s="142"/>
      <c r="Z671" s="142"/>
    </row>
    <row r="672" spans="1:26" ht="15.75" customHeight="1">
      <c r="A672" s="142"/>
      <c r="B672" s="142"/>
      <c r="C672" s="142"/>
      <c r="D672" s="142"/>
      <c r="E672" s="142"/>
      <c r="F672" s="142"/>
      <c r="G672" s="142"/>
      <c r="H672" s="142"/>
      <c r="I672" s="142"/>
      <c r="J672" s="142"/>
      <c r="K672" s="142"/>
      <c r="L672" s="142"/>
      <c r="M672" s="142"/>
      <c r="N672" s="142"/>
      <c r="O672" s="142"/>
      <c r="P672" s="142"/>
      <c r="Q672" s="142"/>
      <c r="R672" s="142"/>
      <c r="S672" s="142"/>
      <c r="T672" s="142"/>
      <c r="U672" s="142"/>
      <c r="V672" s="142"/>
      <c r="W672" s="142"/>
      <c r="X672" s="142"/>
      <c r="Y672" s="142"/>
      <c r="Z672" s="142"/>
    </row>
    <row r="673" spans="1:26" ht="15.75" customHeight="1">
      <c r="A673" s="142"/>
      <c r="B673" s="142"/>
      <c r="C673" s="142"/>
      <c r="D673" s="142"/>
      <c r="E673" s="142"/>
      <c r="F673" s="142"/>
      <c r="G673" s="142"/>
      <c r="H673" s="142"/>
      <c r="I673" s="142"/>
      <c r="J673" s="142"/>
      <c r="K673" s="142"/>
      <c r="L673" s="142"/>
      <c r="M673" s="142"/>
      <c r="N673" s="142"/>
      <c r="O673" s="142"/>
      <c r="P673" s="142"/>
      <c r="Q673" s="142"/>
      <c r="R673" s="142"/>
      <c r="S673" s="142"/>
      <c r="T673" s="142"/>
      <c r="U673" s="142"/>
      <c r="V673" s="142"/>
      <c r="W673" s="142"/>
      <c r="X673" s="142"/>
      <c r="Y673" s="142"/>
      <c r="Z673" s="142"/>
    </row>
    <row r="674" spans="1:26" ht="15.75" customHeight="1">
      <c r="A674" s="142"/>
      <c r="B674" s="142"/>
      <c r="C674" s="142"/>
      <c r="D674" s="142"/>
      <c r="E674" s="142"/>
      <c r="F674" s="142"/>
      <c r="G674" s="142"/>
      <c r="H674" s="142"/>
      <c r="I674" s="142"/>
      <c r="J674" s="142"/>
      <c r="K674" s="142"/>
      <c r="L674" s="142"/>
      <c r="M674" s="142"/>
      <c r="N674" s="142"/>
      <c r="O674" s="142"/>
      <c r="P674" s="142"/>
      <c r="Q674" s="142"/>
      <c r="R674" s="142"/>
      <c r="S674" s="142"/>
      <c r="T674" s="142"/>
      <c r="U674" s="142"/>
      <c r="V674" s="142"/>
      <c r="W674" s="142"/>
      <c r="X674" s="142"/>
      <c r="Y674" s="142"/>
      <c r="Z674" s="142"/>
    </row>
    <row r="675" spans="1:26" ht="15.75" customHeight="1">
      <c r="A675" s="142"/>
      <c r="B675" s="142"/>
      <c r="C675" s="142"/>
      <c r="D675" s="142"/>
      <c r="E675" s="142"/>
      <c r="F675" s="142"/>
      <c r="G675" s="142"/>
      <c r="H675" s="142"/>
      <c r="I675" s="142"/>
      <c r="J675" s="142"/>
      <c r="K675" s="142"/>
      <c r="L675" s="142"/>
      <c r="M675" s="142"/>
      <c r="N675" s="142"/>
      <c r="O675" s="142"/>
      <c r="P675" s="142"/>
      <c r="Q675" s="142"/>
      <c r="R675" s="142"/>
      <c r="S675" s="142"/>
      <c r="T675" s="142"/>
      <c r="U675" s="142"/>
      <c r="V675" s="142"/>
      <c r="W675" s="142"/>
      <c r="X675" s="142"/>
      <c r="Y675" s="142"/>
      <c r="Z675" s="142"/>
    </row>
    <row r="676" spans="1:26" ht="15.75" customHeight="1">
      <c r="A676" s="142"/>
      <c r="B676" s="142"/>
      <c r="C676" s="142"/>
      <c r="D676" s="142"/>
      <c r="E676" s="142"/>
      <c r="F676" s="142"/>
      <c r="G676" s="142"/>
      <c r="H676" s="142"/>
      <c r="I676" s="142"/>
      <c r="J676" s="142"/>
      <c r="K676" s="142"/>
      <c r="L676" s="142"/>
      <c r="M676" s="142"/>
      <c r="N676" s="142"/>
      <c r="O676" s="142"/>
      <c r="P676" s="142"/>
      <c r="Q676" s="142"/>
      <c r="R676" s="142"/>
      <c r="S676" s="142"/>
      <c r="T676" s="142"/>
      <c r="U676" s="142"/>
      <c r="V676" s="142"/>
      <c r="W676" s="142"/>
      <c r="X676" s="142"/>
      <c r="Y676" s="142"/>
      <c r="Z676" s="142"/>
    </row>
    <row r="677" spans="1:26" ht="15.75" customHeight="1">
      <c r="A677" s="142"/>
      <c r="B677" s="142"/>
      <c r="C677" s="142"/>
      <c r="D677" s="142"/>
      <c r="E677" s="142"/>
      <c r="F677" s="142"/>
      <c r="G677" s="142"/>
      <c r="H677" s="142"/>
      <c r="I677" s="142"/>
      <c r="J677" s="142"/>
      <c r="K677" s="142"/>
      <c r="L677" s="142"/>
      <c r="M677" s="142"/>
      <c r="N677" s="142"/>
      <c r="O677" s="142"/>
      <c r="P677" s="142"/>
      <c r="Q677" s="142"/>
      <c r="R677" s="142"/>
      <c r="S677" s="142"/>
      <c r="T677" s="142"/>
      <c r="U677" s="142"/>
      <c r="V677" s="142"/>
      <c r="W677" s="142"/>
      <c r="X677" s="142"/>
      <c r="Y677" s="142"/>
      <c r="Z677" s="142"/>
    </row>
    <row r="678" spans="1:26" ht="15.75" customHeight="1">
      <c r="A678" s="142"/>
      <c r="B678" s="142"/>
      <c r="C678" s="142"/>
      <c r="D678" s="142"/>
      <c r="E678" s="142"/>
      <c r="F678" s="142"/>
      <c r="G678" s="142"/>
      <c r="H678" s="142"/>
      <c r="I678" s="142"/>
      <c r="J678" s="142"/>
      <c r="K678" s="142"/>
      <c r="L678" s="142"/>
      <c r="M678" s="142"/>
      <c r="N678" s="142"/>
      <c r="O678" s="142"/>
      <c r="P678" s="142"/>
      <c r="Q678" s="142"/>
      <c r="R678" s="142"/>
      <c r="S678" s="142"/>
      <c r="T678" s="142"/>
      <c r="U678" s="142"/>
      <c r="V678" s="142"/>
      <c r="W678" s="142"/>
      <c r="X678" s="142"/>
      <c r="Y678" s="142"/>
      <c r="Z678" s="142"/>
    </row>
    <row r="679" spans="1:26" ht="15.75" customHeight="1">
      <c r="A679" s="142"/>
      <c r="B679" s="142"/>
      <c r="C679" s="142"/>
      <c r="D679" s="142"/>
      <c r="E679" s="142"/>
      <c r="F679" s="142"/>
      <c r="G679" s="142"/>
      <c r="H679" s="142"/>
      <c r="I679" s="142"/>
      <c r="J679" s="142"/>
      <c r="K679" s="142"/>
      <c r="L679" s="142"/>
      <c r="M679" s="142"/>
      <c r="N679" s="142"/>
      <c r="O679" s="142"/>
      <c r="P679" s="142"/>
      <c r="Q679" s="142"/>
      <c r="R679" s="142"/>
      <c r="S679" s="142"/>
      <c r="T679" s="142"/>
      <c r="U679" s="142"/>
      <c r="V679" s="142"/>
      <c r="W679" s="142"/>
      <c r="X679" s="142"/>
      <c r="Y679" s="142"/>
      <c r="Z679" s="142"/>
    </row>
    <row r="680" spans="1:26" ht="15.75" customHeight="1">
      <c r="A680" s="142"/>
      <c r="B680" s="142"/>
      <c r="C680" s="142"/>
      <c r="D680" s="142"/>
      <c r="E680" s="142"/>
      <c r="F680" s="142"/>
      <c r="G680" s="142"/>
      <c r="H680" s="142"/>
      <c r="I680" s="142"/>
      <c r="J680" s="142"/>
      <c r="K680" s="142"/>
      <c r="L680" s="142"/>
      <c r="M680" s="142"/>
      <c r="N680" s="142"/>
      <c r="O680" s="142"/>
      <c r="P680" s="142"/>
      <c r="Q680" s="142"/>
      <c r="R680" s="142"/>
      <c r="S680" s="142"/>
      <c r="T680" s="142"/>
      <c r="U680" s="142"/>
      <c r="V680" s="142"/>
      <c r="W680" s="142"/>
      <c r="X680" s="142"/>
      <c r="Y680" s="142"/>
      <c r="Z680" s="142"/>
    </row>
    <row r="681" spans="1:26" ht="15.75" customHeight="1">
      <c r="A681" s="142"/>
      <c r="B681" s="142"/>
      <c r="C681" s="142"/>
      <c r="D681" s="142"/>
      <c r="E681" s="142"/>
      <c r="F681" s="142"/>
      <c r="G681" s="142"/>
      <c r="H681" s="142"/>
      <c r="I681" s="142"/>
      <c r="J681" s="142"/>
      <c r="K681" s="142"/>
      <c r="L681" s="142"/>
      <c r="M681" s="142"/>
      <c r="N681" s="142"/>
      <c r="O681" s="142"/>
      <c r="P681" s="142"/>
      <c r="Q681" s="142"/>
      <c r="R681" s="142"/>
      <c r="S681" s="142"/>
      <c r="T681" s="142"/>
      <c r="U681" s="142"/>
      <c r="V681" s="142"/>
      <c r="W681" s="142"/>
      <c r="X681" s="142"/>
      <c r="Y681" s="142"/>
      <c r="Z681" s="142"/>
    </row>
    <row r="682" spans="1:26" ht="15.75" customHeight="1">
      <c r="A682" s="142"/>
      <c r="B682" s="142"/>
      <c r="C682" s="142"/>
      <c r="D682" s="142"/>
      <c r="E682" s="142"/>
      <c r="F682" s="142"/>
      <c r="G682" s="142"/>
      <c r="H682" s="142"/>
      <c r="I682" s="142"/>
      <c r="J682" s="142"/>
      <c r="K682" s="142"/>
      <c r="L682" s="142"/>
      <c r="M682" s="142"/>
      <c r="N682" s="142"/>
      <c r="O682" s="142"/>
      <c r="P682" s="142"/>
      <c r="Q682" s="142"/>
      <c r="R682" s="142"/>
      <c r="S682" s="142"/>
      <c r="T682" s="142"/>
      <c r="U682" s="142"/>
      <c r="V682" s="142"/>
      <c r="W682" s="142"/>
      <c r="X682" s="142"/>
      <c r="Y682" s="142"/>
      <c r="Z682" s="142"/>
    </row>
    <row r="683" spans="1:26" ht="15.75" customHeight="1">
      <c r="A683" s="142"/>
      <c r="B683" s="142"/>
      <c r="C683" s="142"/>
      <c r="D683" s="142"/>
      <c r="E683" s="142"/>
      <c r="F683" s="142"/>
      <c r="G683" s="142"/>
      <c r="H683" s="142"/>
      <c r="I683" s="142"/>
      <c r="J683" s="142"/>
      <c r="K683" s="142"/>
      <c r="L683" s="142"/>
      <c r="M683" s="142"/>
      <c r="N683" s="142"/>
      <c r="O683" s="142"/>
      <c r="P683" s="142"/>
      <c r="Q683" s="142"/>
      <c r="R683" s="142"/>
      <c r="S683" s="142"/>
      <c r="T683" s="142"/>
      <c r="U683" s="142"/>
      <c r="V683" s="142"/>
      <c r="W683" s="142"/>
      <c r="X683" s="142"/>
      <c r="Y683" s="142"/>
      <c r="Z683" s="142"/>
    </row>
    <row r="684" spans="1:26" ht="15.75" customHeight="1">
      <c r="A684" s="142"/>
      <c r="B684" s="142"/>
      <c r="C684" s="142"/>
      <c r="D684" s="142"/>
      <c r="E684" s="142"/>
      <c r="F684" s="142"/>
      <c r="G684" s="142"/>
      <c r="H684" s="142"/>
      <c r="I684" s="142"/>
      <c r="J684" s="142"/>
      <c r="K684" s="142"/>
      <c r="L684" s="142"/>
      <c r="M684" s="142"/>
      <c r="N684" s="142"/>
      <c r="O684" s="142"/>
      <c r="P684" s="142"/>
      <c r="Q684" s="142"/>
      <c r="R684" s="142"/>
      <c r="S684" s="142"/>
      <c r="T684" s="142"/>
      <c r="U684" s="142"/>
      <c r="V684" s="142"/>
      <c r="W684" s="142"/>
      <c r="X684" s="142"/>
      <c r="Y684" s="142"/>
      <c r="Z684" s="142"/>
    </row>
    <row r="685" spans="1:26" ht="15.75" customHeight="1">
      <c r="A685" s="142"/>
      <c r="B685" s="142"/>
      <c r="C685" s="142"/>
      <c r="D685" s="142"/>
      <c r="E685" s="142"/>
      <c r="F685" s="142"/>
      <c r="G685" s="142"/>
      <c r="H685" s="142"/>
      <c r="I685" s="142"/>
      <c r="J685" s="142"/>
      <c r="K685" s="142"/>
      <c r="L685" s="142"/>
      <c r="M685" s="142"/>
      <c r="N685" s="142"/>
      <c r="O685" s="142"/>
      <c r="P685" s="142"/>
      <c r="Q685" s="142"/>
      <c r="R685" s="142"/>
      <c r="S685" s="142"/>
      <c r="T685" s="142"/>
      <c r="U685" s="142"/>
      <c r="V685" s="142"/>
      <c r="W685" s="142"/>
      <c r="X685" s="142"/>
      <c r="Y685" s="142"/>
      <c r="Z685" s="142"/>
    </row>
    <row r="686" spans="1:26" ht="15.75" customHeight="1">
      <c r="A686" s="142"/>
      <c r="B686" s="142"/>
      <c r="C686" s="142"/>
      <c r="D686" s="142"/>
      <c r="E686" s="142"/>
      <c r="F686" s="142"/>
      <c r="G686" s="142"/>
      <c r="H686" s="142"/>
      <c r="I686" s="142"/>
      <c r="J686" s="142"/>
      <c r="K686" s="142"/>
      <c r="L686" s="142"/>
      <c r="M686" s="142"/>
      <c r="N686" s="142"/>
      <c r="O686" s="142"/>
      <c r="P686" s="142"/>
      <c r="Q686" s="142"/>
      <c r="R686" s="142"/>
      <c r="S686" s="142"/>
      <c r="T686" s="142"/>
      <c r="U686" s="142"/>
      <c r="V686" s="142"/>
      <c r="W686" s="142"/>
      <c r="X686" s="142"/>
      <c r="Y686" s="142"/>
      <c r="Z686" s="142"/>
    </row>
    <row r="687" spans="1:26" ht="15.75" customHeight="1">
      <c r="A687" s="142"/>
      <c r="B687" s="142"/>
      <c r="C687" s="142"/>
      <c r="D687" s="142"/>
      <c r="E687" s="142"/>
      <c r="F687" s="142"/>
      <c r="G687" s="142"/>
      <c r="H687" s="142"/>
      <c r="I687" s="142"/>
      <c r="J687" s="142"/>
      <c r="K687" s="142"/>
      <c r="L687" s="142"/>
      <c r="M687" s="142"/>
      <c r="N687" s="142"/>
      <c r="O687" s="142"/>
      <c r="P687" s="142"/>
      <c r="Q687" s="142"/>
      <c r="R687" s="142"/>
      <c r="S687" s="142"/>
      <c r="T687" s="142"/>
      <c r="U687" s="142"/>
      <c r="V687" s="142"/>
      <c r="W687" s="142"/>
      <c r="X687" s="142"/>
      <c r="Y687" s="142"/>
      <c r="Z687" s="142"/>
    </row>
    <row r="688" spans="1:26" ht="15.75" customHeight="1">
      <c r="A688" s="142"/>
      <c r="B688" s="142"/>
      <c r="C688" s="142"/>
      <c r="D688" s="142"/>
      <c r="E688" s="142"/>
      <c r="F688" s="142"/>
      <c r="G688" s="142"/>
      <c r="H688" s="142"/>
      <c r="I688" s="142"/>
      <c r="J688" s="142"/>
      <c r="K688" s="142"/>
      <c r="L688" s="142"/>
      <c r="M688" s="142"/>
      <c r="N688" s="142"/>
      <c r="O688" s="142"/>
      <c r="P688" s="142"/>
      <c r="Q688" s="142"/>
      <c r="R688" s="142"/>
      <c r="S688" s="142"/>
      <c r="T688" s="142"/>
      <c r="U688" s="142"/>
      <c r="V688" s="142"/>
      <c r="W688" s="142"/>
      <c r="X688" s="142"/>
      <c r="Y688" s="142"/>
      <c r="Z688" s="142"/>
    </row>
    <row r="689" spans="1:26" ht="15.75" customHeight="1">
      <c r="A689" s="142"/>
      <c r="B689" s="142"/>
      <c r="C689" s="142"/>
      <c r="D689" s="142"/>
      <c r="E689" s="142"/>
      <c r="F689" s="142"/>
      <c r="G689" s="142"/>
      <c r="H689" s="142"/>
      <c r="I689" s="142"/>
      <c r="J689" s="142"/>
      <c r="K689" s="142"/>
      <c r="L689" s="142"/>
      <c r="M689" s="142"/>
      <c r="N689" s="142"/>
      <c r="O689" s="142"/>
      <c r="P689" s="142"/>
      <c r="Q689" s="142"/>
      <c r="R689" s="142"/>
      <c r="S689" s="142"/>
      <c r="T689" s="142"/>
      <c r="U689" s="142"/>
      <c r="V689" s="142"/>
      <c r="W689" s="142"/>
      <c r="X689" s="142"/>
      <c r="Y689" s="142"/>
      <c r="Z689" s="142"/>
    </row>
    <row r="690" spans="1:26" ht="15.75" customHeight="1">
      <c r="A690" s="142"/>
      <c r="B690" s="142"/>
      <c r="C690" s="142"/>
      <c r="D690" s="142"/>
      <c r="E690" s="142"/>
      <c r="F690" s="142"/>
      <c r="G690" s="142"/>
      <c r="H690" s="142"/>
      <c r="I690" s="142"/>
      <c r="J690" s="142"/>
      <c r="K690" s="142"/>
      <c r="L690" s="142"/>
      <c r="M690" s="142"/>
      <c r="N690" s="142"/>
      <c r="O690" s="142"/>
      <c r="P690" s="142"/>
      <c r="Q690" s="142"/>
      <c r="R690" s="142"/>
      <c r="S690" s="142"/>
      <c r="T690" s="142"/>
      <c r="U690" s="142"/>
      <c r="V690" s="142"/>
      <c r="W690" s="142"/>
      <c r="X690" s="142"/>
      <c r="Y690" s="142"/>
      <c r="Z690" s="142"/>
    </row>
    <row r="691" spans="1:26" ht="15.75" customHeight="1">
      <c r="A691" s="142"/>
      <c r="B691" s="142"/>
      <c r="C691" s="142"/>
      <c r="D691" s="142"/>
      <c r="E691" s="142"/>
      <c r="F691" s="142"/>
      <c r="G691" s="142"/>
      <c r="H691" s="142"/>
      <c r="I691" s="142"/>
      <c r="J691" s="142"/>
      <c r="K691" s="142"/>
      <c r="L691" s="142"/>
      <c r="M691" s="142"/>
      <c r="N691" s="142"/>
      <c r="O691" s="142"/>
      <c r="P691" s="142"/>
      <c r="Q691" s="142"/>
      <c r="R691" s="142"/>
      <c r="S691" s="142"/>
      <c r="T691" s="142"/>
      <c r="U691" s="142"/>
      <c r="V691" s="142"/>
      <c r="W691" s="142"/>
      <c r="X691" s="142"/>
      <c r="Y691" s="142"/>
      <c r="Z691" s="142"/>
    </row>
    <row r="692" spans="1:26" ht="15.75" customHeight="1">
      <c r="A692" s="142"/>
      <c r="B692" s="142"/>
      <c r="C692" s="142"/>
      <c r="D692" s="142"/>
      <c r="E692" s="142"/>
      <c r="F692" s="142"/>
      <c r="G692" s="142"/>
      <c r="H692" s="142"/>
      <c r="I692" s="142"/>
      <c r="J692" s="142"/>
      <c r="K692" s="142"/>
      <c r="L692" s="142"/>
      <c r="M692" s="142"/>
      <c r="N692" s="142"/>
      <c r="O692" s="142"/>
      <c r="P692" s="142"/>
      <c r="Q692" s="142"/>
      <c r="R692" s="142"/>
      <c r="S692" s="142"/>
      <c r="T692" s="142"/>
      <c r="U692" s="142"/>
      <c r="V692" s="142"/>
      <c r="W692" s="142"/>
      <c r="X692" s="142"/>
      <c r="Y692" s="142"/>
      <c r="Z692" s="142"/>
    </row>
    <row r="693" spans="1:26" ht="15.75" customHeight="1">
      <c r="A693" s="142"/>
      <c r="B693" s="142"/>
      <c r="C693" s="142"/>
      <c r="D693" s="142"/>
      <c r="E693" s="142"/>
      <c r="F693" s="142"/>
      <c r="G693" s="142"/>
      <c r="H693" s="142"/>
      <c r="I693" s="142"/>
      <c r="J693" s="142"/>
      <c r="K693" s="142"/>
      <c r="L693" s="142"/>
      <c r="M693" s="142"/>
      <c r="N693" s="142"/>
      <c r="O693" s="142"/>
      <c r="P693" s="142"/>
      <c r="Q693" s="142"/>
      <c r="R693" s="142"/>
      <c r="S693" s="142"/>
      <c r="T693" s="142"/>
      <c r="U693" s="142"/>
      <c r="V693" s="142"/>
      <c r="W693" s="142"/>
      <c r="X693" s="142"/>
      <c r="Y693" s="142"/>
      <c r="Z693" s="142"/>
    </row>
    <row r="694" spans="1:26" ht="15.75" customHeight="1">
      <c r="A694" s="142"/>
      <c r="B694" s="142"/>
      <c r="C694" s="142"/>
      <c r="D694" s="142"/>
      <c r="E694" s="142"/>
      <c r="F694" s="142"/>
      <c r="G694" s="142"/>
      <c r="H694" s="142"/>
      <c r="I694" s="142"/>
      <c r="J694" s="142"/>
      <c r="K694" s="142"/>
      <c r="L694" s="142"/>
      <c r="M694" s="142"/>
      <c r="N694" s="142"/>
      <c r="O694" s="142"/>
      <c r="P694" s="142"/>
      <c r="Q694" s="142"/>
      <c r="R694" s="142"/>
      <c r="S694" s="142"/>
      <c r="T694" s="142"/>
      <c r="U694" s="142"/>
      <c r="V694" s="142"/>
      <c r="W694" s="142"/>
      <c r="X694" s="142"/>
      <c r="Y694" s="142"/>
      <c r="Z694" s="142"/>
    </row>
    <row r="695" spans="1:26" ht="15.75" customHeight="1">
      <c r="A695" s="142"/>
      <c r="B695" s="142"/>
      <c r="C695" s="142"/>
      <c r="D695" s="142"/>
      <c r="E695" s="142"/>
      <c r="F695" s="142"/>
      <c r="G695" s="142"/>
      <c r="H695" s="142"/>
      <c r="I695" s="142"/>
      <c r="J695" s="142"/>
      <c r="K695" s="142"/>
      <c r="L695" s="142"/>
      <c r="M695" s="142"/>
      <c r="N695" s="142"/>
      <c r="O695" s="142"/>
      <c r="P695" s="142"/>
      <c r="Q695" s="142"/>
      <c r="R695" s="142"/>
      <c r="S695" s="142"/>
      <c r="T695" s="142"/>
      <c r="U695" s="142"/>
      <c r="V695" s="142"/>
      <c r="W695" s="142"/>
      <c r="X695" s="142"/>
      <c r="Y695" s="142"/>
      <c r="Z695" s="142"/>
    </row>
    <row r="696" spans="1:26" ht="15.75" customHeight="1">
      <c r="A696" s="142"/>
      <c r="B696" s="142"/>
      <c r="C696" s="142"/>
      <c r="D696" s="142"/>
      <c r="E696" s="142"/>
      <c r="F696" s="142"/>
      <c r="G696" s="142"/>
      <c r="H696" s="142"/>
      <c r="I696" s="142"/>
      <c r="J696" s="142"/>
      <c r="K696" s="142"/>
      <c r="L696" s="142"/>
      <c r="M696" s="142"/>
      <c r="N696" s="142"/>
      <c r="O696" s="142"/>
      <c r="P696" s="142"/>
      <c r="Q696" s="142"/>
      <c r="R696" s="142"/>
      <c r="S696" s="142"/>
      <c r="T696" s="142"/>
      <c r="U696" s="142"/>
      <c r="V696" s="142"/>
      <c r="W696" s="142"/>
      <c r="X696" s="142"/>
      <c r="Y696" s="142"/>
      <c r="Z696" s="142"/>
    </row>
    <row r="697" spans="1:26" ht="15.75" customHeight="1">
      <c r="A697" s="142"/>
      <c r="B697" s="142"/>
      <c r="C697" s="142"/>
      <c r="D697" s="142"/>
      <c r="E697" s="142"/>
      <c r="F697" s="142"/>
      <c r="G697" s="142"/>
      <c r="H697" s="142"/>
      <c r="I697" s="142"/>
      <c r="J697" s="142"/>
      <c r="K697" s="142"/>
      <c r="L697" s="142"/>
      <c r="M697" s="142"/>
      <c r="N697" s="142"/>
      <c r="O697" s="142"/>
      <c r="P697" s="142"/>
      <c r="Q697" s="142"/>
      <c r="R697" s="142"/>
      <c r="S697" s="142"/>
      <c r="T697" s="142"/>
      <c r="U697" s="142"/>
      <c r="V697" s="142"/>
      <c r="W697" s="142"/>
      <c r="X697" s="142"/>
      <c r="Y697" s="142"/>
      <c r="Z697" s="142"/>
    </row>
    <row r="698" spans="1:26" ht="15.75" customHeight="1">
      <c r="A698" s="142"/>
      <c r="B698" s="142"/>
      <c r="C698" s="142"/>
      <c r="D698" s="142"/>
      <c r="E698" s="142"/>
      <c r="F698" s="142"/>
      <c r="G698" s="142"/>
      <c r="H698" s="142"/>
      <c r="I698" s="142"/>
      <c r="J698" s="142"/>
      <c r="K698" s="142"/>
      <c r="L698" s="142"/>
      <c r="M698" s="142"/>
      <c r="N698" s="142"/>
      <c r="O698" s="142"/>
      <c r="P698" s="142"/>
      <c r="Q698" s="142"/>
      <c r="R698" s="142"/>
      <c r="S698" s="142"/>
      <c r="T698" s="142"/>
      <c r="U698" s="142"/>
      <c r="V698" s="142"/>
      <c r="W698" s="142"/>
      <c r="X698" s="142"/>
      <c r="Y698" s="142"/>
      <c r="Z698" s="142"/>
    </row>
    <row r="699" spans="1:26" ht="15.75" customHeight="1">
      <c r="A699" s="142"/>
      <c r="B699" s="142"/>
      <c r="C699" s="142"/>
      <c r="D699" s="142"/>
      <c r="E699" s="142"/>
      <c r="F699" s="142"/>
      <c r="G699" s="142"/>
      <c r="H699" s="142"/>
      <c r="I699" s="142"/>
      <c r="J699" s="142"/>
      <c r="K699" s="142"/>
      <c r="L699" s="142"/>
      <c r="M699" s="142"/>
      <c r="N699" s="142"/>
      <c r="O699" s="142"/>
      <c r="P699" s="142"/>
      <c r="Q699" s="142"/>
      <c r="R699" s="142"/>
      <c r="S699" s="142"/>
      <c r="T699" s="142"/>
      <c r="U699" s="142"/>
      <c r="V699" s="142"/>
      <c r="W699" s="142"/>
      <c r="X699" s="142"/>
      <c r="Y699" s="142"/>
      <c r="Z699" s="142"/>
    </row>
    <row r="700" spans="1:26" ht="15.75" customHeight="1">
      <c r="A700" s="142"/>
      <c r="B700" s="142"/>
      <c r="C700" s="142"/>
      <c r="D700" s="142"/>
      <c r="E700" s="142"/>
      <c r="F700" s="142"/>
      <c r="G700" s="142"/>
      <c r="H700" s="142"/>
      <c r="I700" s="142"/>
      <c r="J700" s="142"/>
      <c r="K700" s="142"/>
      <c r="L700" s="142"/>
      <c r="M700" s="142"/>
      <c r="N700" s="142"/>
      <c r="O700" s="142"/>
      <c r="P700" s="142"/>
      <c r="Q700" s="142"/>
      <c r="R700" s="142"/>
      <c r="S700" s="142"/>
      <c r="T700" s="142"/>
      <c r="U700" s="142"/>
      <c r="V700" s="142"/>
      <c r="W700" s="142"/>
      <c r="X700" s="142"/>
      <c r="Y700" s="142"/>
      <c r="Z700" s="142"/>
    </row>
    <row r="701" spans="1:26" ht="15.75" customHeight="1">
      <c r="A701" s="142"/>
      <c r="B701" s="142"/>
      <c r="C701" s="142"/>
      <c r="D701" s="142"/>
      <c r="E701" s="142"/>
      <c r="F701" s="142"/>
      <c r="G701" s="142"/>
      <c r="H701" s="142"/>
      <c r="I701" s="142"/>
      <c r="J701" s="142"/>
      <c r="K701" s="142"/>
      <c r="L701" s="142"/>
      <c r="M701" s="142"/>
      <c r="N701" s="142"/>
      <c r="O701" s="142"/>
      <c r="P701" s="142"/>
      <c r="Q701" s="142"/>
      <c r="R701" s="142"/>
      <c r="S701" s="142"/>
      <c r="T701" s="142"/>
      <c r="U701" s="142"/>
      <c r="V701" s="142"/>
      <c r="W701" s="142"/>
      <c r="X701" s="142"/>
      <c r="Y701" s="142"/>
      <c r="Z701" s="142"/>
    </row>
    <row r="702" spans="1:26" ht="15.75" customHeight="1">
      <c r="A702" s="142"/>
      <c r="B702" s="142"/>
      <c r="C702" s="142"/>
      <c r="D702" s="142"/>
      <c r="E702" s="142"/>
      <c r="F702" s="142"/>
      <c r="G702" s="142"/>
      <c r="H702" s="142"/>
      <c r="I702" s="142"/>
      <c r="J702" s="142"/>
      <c r="K702" s="142"/>
      <c r="L702" s="142"/>
      <c r="M702" s="142"/>
      <c r="N702" s="142"/>
      <c r="O702" s="142"/>
      <c r="P702" s="142"/>
      <c r="Q702" s="142"/>
      <c r="R702" s="142"/>
      <c r="S702" s="142"/>
      <c r="T702" s="142"/>
      <c r="U702" s="142"/>
      <c r="V702" s="142"/>
      <c r="W702" s="142"/>
      <c r="X702" s="142"/>
      <c r="Y702" s="142"/>
      <c r="Z702" s="142"/>
    </row>
    <row r="703" spans="1:26" ht="15.75" customHeight="1">
      <c r="A703" s="142"/>
      <c r="B703" s="142"/>
      <c r="C703" s="142"/>
      <c r="D703" s="142"/>
      <c r="E703" s="142"/>
      <c r="F703" s="142"/>
      <c r="G703" s="142"/>
      <c r="H703" s="142"/>
      <c r="I703" s="142"/>
      <c r="J703" s="142"/>
      <c r="K703" s="142"/>
      <c r="L703" s="142"/>
      <c r="M703" s="142"/>
      <c r="N703" s="142"/>
      <c r="O703" s="142"/>
      <c r="P703" s="142"/>
      <c r="Q703" s="142"/>
      <c r="R703" s="142"/>
      <c r="S703" s="142"/>
      <c r="T703" s="142"/>
      <c r="U703" s="142"/>
      <c r="V703" s="142"/>
      <c r="W703" s="142"/>
      <c r="X703" s="142"/>
      <c r="Y703" s="142"/>
      <c r="Z703" s="142"/>
    </row>
    <row r="704" spans="1:26" ht="15.75" customHeight="1">
      <c r="A704" s="142"/>
      <c r="B704" s="142"/>
      <c r="C704" s="142"/>
      <c r="D704" s="142"/>
      <c r="E704" s="142"/>
      <c r="F704" s="142"/>
      <c r="G704" s="142"/>
      <c r="H704" s="142"/>
      <c r="I704" s="142"/>
      <c r="J704" s="142"/>
      <c r="K704" s="142"/>
      <c r="L704" s="142"/>
      <c r="M704" s="142"/>
      <c r="N704" s="142"/>
      <c r="O704" s="142"/>
      <c r="P704" s="142"/>
      <c r="Q704" s="142"/>
      <c r="R704" s="142"/>
      <c r="S704" s="142"/>
      <c r="T704" s="142"/>
      <c r="U704" s="142"/>
      <c r="V704" s="142"/>
      <c r="W704" s="142"/>
      <c r="X704" s="142"/>
      <c r="Y704" s="142"/>
      <c r="Z704" s="142"/>
    </row>
    <row r="705" spans="1:26" ht="15.75" customHeight="1">
      <c r="A705" s="142"/>
      <c r="B705" s="142"/>
      <c r="C705" s="142"/>
      <c r="D705" s="142"/>
      <c r="E705" s="142"/>
      <c r="F705" s="142"/>
      <c r="G705" s="142"/>
      <c r="H705" s="142"/>
      <c r="I705" s="142"/>
      <c r="J705" s="142"/>
      <c r="K705" s="142"/>
      <c r="L705" s="142"/>
      <c r="M705" s="142"/>
      <c r="N705" s="142"/>
      <c r="O705" s="142"/>
      <c r="P705" s="142"/>
      <c r="Q705" s="142"/>
      <c r="R705" s="142"/>
      <c r="S705" s="142"/>
      <c r="T705" s="142"/>
      <c r="U705" s="142"/>
      <c r="V705" s="142"/>
      <c r="W705" s="142"/>
      <c r="X705" s="142"/>
      <c r="Y705" s="142"/>
      <c r="Z705" s="142"/>
    </row>
    <row r="706" spans="1:26" ht="15.75" customHeight="1">
      <c r="A706" s="142"/>
      <c r="B706" s="142"/>
      <c r="C706" s="142"/>
      <c r="D706" s="142"/>
      <c r="E706" s="142"/>
      <c r="F706" s="142"/>
      <c r="G706" s="142"/>
      <c r="H706" s="142"/>
      <c r="I706" s="142"/>
      <c r="J706" s="142"/>
      <c r="K706" s="142"/>
      <c r="L706" s="142"/>
      <c r="M706" s="142"/>
      <c r="N706" s="142"/>
      <c r="O706" s="142"/>
      <c r="P706" s="142"/>
      <c r="Q706" s="142"/>
      <c r="R706" s="142"/>
      <c r="S706" s="142"/>
      <c r="T706" s="142"/>
      <c r="U706" s="142"/>
      <c r="V706" s="142"/>
      <c r="W706" s="142"/>
      <c r="X706" s="142"/>
      <c r="Y706" s="142"/>
      <c r="Z706" s="142"/>
    </row>
    <row r="707" spans="1:26" ht="15.75" customHeight="1">
      <c r="A707" s="142"/>
      <c r="B707" s="142"/>
      <c r="C707" s="142"/>
      <c r="D707" s="142"/>
      <c r="E707" s="142"/>
      <c r="F707" s="142"/>
      <c r="G707" s="142"/>
      <c r="H707" s="142"/>
      <c r="I707" s="142"/>
      <c r="J707" s="142"/>
      <c r="K707" s="142"/>
      <c r="L707" s="142"/>
      <c r="M707" s="142"/>
      <c r="N707" s="142"/>
      <c r="O707" s="142"/>
      <c r="P707" s="142"/>
      <c r="Q707" s="142"/>
      <c r="R707" s="142"/>
      <c r="S707" s="142"/>
      <c r="T707" s="142"/>
      <c r="U707" s="142"/>
      <c r="V707" s="142"/>
      <c r="W707" s="142"/>
      <c r="X707" s="142"/>
      <c r="Y707" s="142"/>
      <c r="Z707" s="142"/>
    </row>
    <row r="708" spans="1:26" ht="15.75" customHeight="1">
      <c r="A708" s="142"/>
      <c r="B708" s="142"/>
      <c r="C708" s="142"/>
      <c r="D708" s="142"/>
      <c r="E708" s="142"/>
      <c r="F708" s="142"/>
      <c r="G708" s="142"/>
      <c r="H708" s="142"/>
      <c r="I708" s="142"/>
      <c r="J708" s="142"/>
      <c r="K708" s="142"/>
      <c r="L708" s="142"/>
      <c r="M708" s="142"/>
      <c r="N708" s="142"/>
      <c r="O708" s="142"/>
      <c r="P708" s="142"/>
      <c r="Q708" s="142"/>
      <c r="R708" s="142"/>
      <c r="S708" s="142"/>
      <c r="T708" s="142"/>
      <c r="U708" s="142"/>
      <c r="V708" s="142"/>
      <c r="W708" s="142"/>
      <c r="X708" s="142"/>
      <c r="Y708" s="142"/>
      <c r="Z708" s="142"/>
    </row>
    <row r="709" spans="1:26" ht="15.75" customHeight="1">
      <c r="A709" s="142"/>
      <c r="B709" s="142"/>
      <c r="C709" s="142"/>
      <c r="D709" s="142"/>
      <c r="E709" s="142"/>
      <c r="F709" s="142"/>
      <c r="G709" s="142"/>
      <c r="H709" s="142"/>
      <c r="I709" s="142"/>
      <c r="J709" s="142"/>
      <c r="K709" s="142"/>
      <c r="L709" s="142"/>
      <c r="M709" s="142"/>
      <c r="N709" s="142"/>
      <c r="O709" s="142"/>
      <c r="P709" s="142"/>
      <c r="Q709" s="142"/>
      <c r="R709" s="142"/>
      <c r="S709" s="142"/>
      <c r="T709" s="142"/>
      <c r="U709" s="142"/>
      <c r="V709" s="142"/>
      <c r="W709" s="142"/>
      <c r="X709" s="142"/>
      <c r="Y709" s="142"/>
      <c r="Z709" s="142"/>
    </row>
    <row r="710" spans="1:26" ht="15.75" customHeight="1">
      <c r="A710" s="142"/>
      <c r="B710" s="142"/>
      <c r="C710" s="142"/>
      <c r="D710" s="142"/>
      <c r="E710" s="142"/>
      <c r="F710" s="142"/>
      <c r="G710" s="142"/>
      <c r="H710" s="142"/>
      <c r="I710" s="142"/>
      <c r="J710" s="142"/>
      <c r="K710" s="142"/>
      <c r="L710" s="142"/>
      <c r="M710" s="142"/>
      <c r="N710" s="142"/>
      <c r="O710" s="142"/>
      <c r="P710" s="142"/>
      <c r="Q710" s="142"/>
      <c r="R710" s="142"/>
      <c r="S710" s="142"/>
      <c r="T710" s="142"/>
      <c r="U710" s="142"/>
      <c r="V710" s="142"/>
      <c r="W710" s="142"/>
      <c r="X710" s="142"/>
      <c r="Y710" s="142"/>
      <c r="Z710" s="142"/>
    </row>
    <row r="711" spans="1:26" ht="15.75" customHeight="1">
      <c r="A711" s="142"/>
      <c r="B711" s="142"/>
      <c r="C711" s="142"/>
      <c r="D711" s="142"/>
      <c r="E711" s="142"/>
      <c r="F711" s="142"/>
      <c r="G711" s="142"/>
      <c r="H711" s="142"/>
      <c r="I711" s="142"/>
      <c r="J711" s="142"/>
      <c r="K711" s="142"/>
      <c r="L711" s="142"/>
      <c r="M711" s="142"/>
      <c r="N711" s="142"/>
      <c r="O711" s="142"/>
      <c r="P711" s="142"/>
      <c r="Q711" s="142"/>
      <c r="R711" s="142"/>
      <c r="S711" s="142"/>
      <c r="T711" s="142"/>
      <c r="U711" s="142"/>
      <c r="V711" s="142"/>
      <c r="W711" s="142"/>
      <c r="X711" s="142"/>
      <c r="Y711" s="142"/>
      <c r="Z711" s="142"/>
    </row>
    <row r="712" spans="1:26" ht="15.75" customHeight="1">
      <c r="A712" s="142"/>
      <c r="B712" s="142"/>
      <c r="C712" s="142"/>
      <c r="D712" s="142"/>
      <c r="E712" s="142"/>
      <c r="F712" s="142"/>
      <c r="G712" s="142"/>
      <c r="H712" s="142"/>
      <c r="I712" s="142"/>
      <c r="J712" s="142"/>
      <c r="K712" s="142"/>
      <c r="L712" s="142"/>
      <c r="M712" s="142"/>
      <c r="N712" s="142"/>
      <c r="O712" s="142"/>
      <c r="P712" s="142"/>
      <c r="Q712" s="142"/>
      <c r="R712" s="142"/>
      <c r="S712" s="142"/>
      <c r="T712" s="142"/>
      <c r="U712" s="142"/>
      <c r="V712" s="142"/>
      <c r="W712" s="142"/>
      <c r="X712" s="142"/>
      <c r="Y712" s="142"/>
      <c r="Z712" s="142"/>
    </row>
    <row r="713" spans="1:26" ht="15.75" customHeight="1">
      <c r="A713" s="142"/>
      <c r="B713" s="142"/>
      <c r="C713" s="142"/>
      <c r="D713" s="142"/>
      <c r="E713" s="142"/>
      <c r="F713" s="142"/>
      <c r="G713" s="142"/>
      <c r="H713" s="142"/>
      <c r="I713" s="142"/>
      <c r="J713" s="142"/>
      <c r="K713" s="142"/>
      <c r="L713" s="142"/>
      <c r="M713" s="142"/>
      <c r="N713" s="142"/>
      <c r="O713" s="142"/>
      <c r="P713" s="142"/>
      <c r="Q713" s="142"/>
      <c r="R713" s="142"/>
      <c r="S713" s="142"/>
      <c r="T713" s="142"/>
      <c r="U713" s="142"/>
      <c r="V713" s="142"/>
      <c r="W713" s="142"/>
      <c r="X713" s="142"/>
      <c r="Y713" s="142"/>
      <c r="Z713" s="142"/>
    </row>
    <row r="714" spans="1:26" ht="15.75" customHeight="1">
      <c r="A714" s="142"/>
      <c r="B714" s="142"/>
      <c r="C714" s="142"/>
      <c r="D714" s="142"/>
      <c r="E714" s="142"/>
      <c r="F714" s="142"/>
      <c r="G714" s="142"/>
      <c r="H714" s="142"/>
      <c r="I714" s="142"/>
      <c r="J714" s="142"/>
      <c r="K714" s="142"/>
      <c r="L714" s="142"/>
      <c r="M714" s="142"/>
      <c r="N714" s="142"/>
      <c r="O714" s="142"/>
      <c r="P714" s="142"/>
      <c r="Q714" s="142"/>
      <c r="R714" s="142"/>
      <c r="S714" s="142"/>
      <c r="T714" s="142"/>
      <c r="U714" s="142"/>
      <c r="V714" s="142"/>
      <c r="W714" s="142"/>
      <c r="X714" s="142"/>
      <c r="Y714" s="142"/>
      <c r="Z714" s="142"/>
    </row>
    <row r="715" spans="1:26" ht="15.75" customHeight="1">
      <c r="A715" s="142"/>
      <c r="B715" s="142"/>
      <c r="C715" s="142"/>
      <c r="D715" s="142"/>
      <c r="E715" s="142"/>
      <c r="F715" s="142"/>
      <c r="G715" s="142"/>
      <c r="H715" s="142"/>
      <c r="I715" s="142"/>
      <c r="J715" s="142"/>
      <c r="K715" s="142"/>
      <c r="L715" s="142"/>
      <c r="M715" s="142"/>
      <c r="N715" s="142"/>
      <c r="O715" s="142"/>
      <c r="P715" s="142"/>
      <c r="Q715" s="142"/>
      <c r="R715" s="142"/>
      <c r="S715" s="142"/>
      <c r="T715" s="142"/>
      <c r="U715" s="142"/>
      <c r="V715" s="142"/>
      <c r="W715" s="142"/>
      <c r="X715" s="142"/>
      <c r="Y715" s="142"/>
      <c r="Z715" s="142"/>
    </row>
    <row r="716" spans="1:26" ht="15.75" customHeight="1">
      <c r="A716" s="142"/>
      <c r="B716" s="142"/>
      <c r="C716" s="142"/>
      <c r="D716" s="142"/>
      <c r="E716" s="142"/>
      <c r="F716" s="142"/>
      <c r="G716" s="142"/>
      <c r="H716" s="142"/>
      <c r="I716" s="142"/>
      <c r="J716" s="142"/>
      <c r="K716" s="142"/>
      <c r="L716" s="142"/>
      <c r="M716" s="142"/>
      <c r="N716" s="142"/>
      <c r="O716" s="142"/>
      <c r="P716" s="142"/>
      <c r="Q716" s="142"/>
      <c r="R716" s="142"/>
      <c r="S716" s="142"/>
      <c r="T716" s="142"/>
      <c r="U716" s="142"/>
      <c r="V716" s="142"/>
      <c r="W716" s="142"/>
      <c r="X716" s="142"/>
      <c r="Y716" s="142"/>
      <c r="Z716" s="142"/>
    </row>
    <row r="717" spans="1:26" ht="15.75" customHeight="1">
      <c r="A717" s="142"/>
      <c r="B717" s="142"/>
      <c r="C717" s="142"/>
      <c r="D717" s="142"/>
      <c r="E717" s="142"/>
      <c r="F717" s="142"/>
      <c r="G717" s="142"/>
      <c r="H717" s="142"/>
      <c r="I717" s="142"/>
      <c r="J717" s="142"/>
      <c r="K717" s="142"/>
      <c r="L717" s="142"/>
      <c r="M717" s="142"/>
      <c r="N717" s="142"/>
      <c r="O717" s="142"/>
      <c r="P717" s="142"/>
      <c r="Q717" s="142"/>
      <c r="R717" s="142"/>
      <c r="S717" s="142"/>
      <c r="T717" s="142"/>
      <c r="U717" s="142"/>
      <c r="V717" s="142"/>
      <c r="W717" s="142"/>
      <c r="X717" s="142"/>
      <c r="Y717" s="142"/>
      <c r="Z717" s="142"/>
    </row>
    <row r="718" spans="1:26" ht="15.75" customHeight="1">
      <c r="A718" s="142"/>
      <c r="B718" s="142"/>
      <c r="C718" s="142"/>
      <c r="D718" s="142"/>
      <c r="E718" s="142"/>
      <c r="F718" s="142"/>
      <c r="G718" s="142"/>
      <c r="H718" s="142"/>
      <c r="I718" s="142"/>
      <c r="J718" s="142"/>
      <c r="K718" s="142"/>
      <c r="L718" s="142"/>
      <c r="M718" s="142"/>
      <c r="N718" s="142"/>
      <c r="O718" s="142"/>
      <c r="P718" s="142"/>
      <c r="Q718" s="142"/>
      <c r="R718" s="142"/>
      <c r="S718" s="142"/>
      <c r="T718" s="142"/>
      <c r="U718" s="142"/>
      <c r="V718" s="142"/>
      <c r="W718" s="142"/>
      <c r="X718" s="142"/>
      <c r="Y718" s="142"/>
      <c r="Z718" s="142"/>
    </row>
    <row r="719" spans="1:26" ht="15.75" customHeight="1">
      <c r="A719" s="142"/>
      <c r="B719" s="142"/>
      <c r="C719" s="142"/>
      <c r="D719" s="142"/>
      <c r="E719" s="142"/>
      <c r="F719" s="142"/>
      <c r="G719" s="142"/>
      <c r="H719" s="142"/>
      <c r="I719" s="142"/>
      <c r="J719" s="142"/>
      <c r="K719" s="142"/>
      <c r="L719" s="142"/>
      <c r="M719" s="142"/>
      <c r="N719" s="142"/>
      <c r="O719" s="142"/>
      <c r="P719" s="142"/>
      <c r="Q719" s="142"/>
      <c r="R719" s="142"/>
      <c r="S719" s="142"/>
      <c r="T719" s="142"/>
      <c r="U719" s="142"/>
      <c r="V719" s="142"/>
      <c r="W719" s="142"/>
      <c r="X719" s="142"/>
      <c r="Y719" s="142"/>
      <c r="Z719" s="142"/>
    </row>
    <row r="720" spans="1:26" ht="15.75" customHeight="1">
      <c r="A720" s="142"/>
      <c r="B720" s="142"/>
      <c r="C720" s="142"/>
      <c r="D720" s="142"/>
      <c r="E720" s="142"/>
      <c r="F720" s="142"/>
      <c r="G720" s="142"/>
      <c r="H720" s="142"/>
      <c r="I720" s="142"/>
      <c r="J720" s="142"/>
      <c r="K720" s="142"/>
      <c r="L720" s="142"/>
      <c r="M720" s="142"/>
      <c r="N720" s="142"/>
      <c r="O720" s="142"/>
      <c r="P720" s="142"/>
      <c r="Q720" s="142"/>
      <c r="R720" s="142"/>
      <c r="S720" s="142"/>
      <c r="T720" s="142"/>
      <c r="U720" s="142"/>
      <c r="V720" s="142"/>
      <c r="W720" s="142"/>
      <c r="X720" s="142"/>
      <c r="Y720" s="142"/>
      <c r="Z720" s="142"/>
    </row>
    <row r="721" spans="1:26" ht="15.75" customHeight="1">
      <c r="A721" s="142"/>
      <c r="B721" s="142"/>
      <c r="C721" s="142"/>
      <c r="D721" s="142"/>
      <c r="E721" s="142"/>
      <c r="F721" s="142"/>
      <c r="G721" s="142"/>
      <c r="H721" s="142"/>
      <c r="I721" s="142"/>
      <c r="J721" s="142"/>
      <c r="K721" s="142"/>
      <c r="L721" s="142"/>
      <c r="M721" s="142"/>
      <c r="N721" s="142"/>
      <c r="O721" s="142"/>
      <c r="P721" s="142"/>
      <c r="Q721" s="142"/>
      <c r="R721" s="142"/>
      <c r="S721" s="142"/>
      <c r="T721" s="142"/>
      <c r="U721" s="142"/>
      <c r="V721" s="142"/>
      <c r="W721" s="142"/>
      <c r="X721" s="142"/>
      <c r="Y721" s="142"/>
      <c r="Z721" s="142"/>
    </row>
    <row r="722" spans="1:26" ht="15.75" customHeight="1">
      <c r="A722" s="142"/>
      <c r="B722" s="142"/>
      <c r="C722" s="142"/>
      <c r="D722" s="142"/>
      <c r="E722" s="142"/>
      <c r="F722" s="142"/>
      <c r="G722" s="142"/>
      <c r="H722" s="142"/>
      <c r="I722" s="142"/>
      <c r="J722" s="142"/>
      <c r="K722" s="142"/>
      <c r="L722" s="142"/>
      <c r="M722" s="142"/>
      <c r="N722" s="142"/>
      <c r="O722" s="142"/>
      <c r="P722" s="142"/>
      <c r="Q722" s="142"/>
      <c r="R722" s="142"/>
      <c r="S722" s="142"/>
      <c r="T722" s="142"/>
      <c r="U722" s="142"/>
      <c r="V722" s="142"/>
      <c r="W722" s="142"/>
      <c r="X722" s="142"/>
      <c r="Y722" s="142"/>
      <c r="Z722" s="142"/>
    </row>
    <row r="723" spans="1:26" ht="15.75" customHeight="1">
      <c r="A723" s="142"/>
      <c r="B723" s="142"/>
      <c r="C723" s="142"/>
      <c r="D723" s="142"/>
      <c r="E723" s="142"/>
      <c r="F723" s="142"/>
      <c r="G723" s="142"/>
      <c r="H723" s="142"/>
      <c r="I723" s="142"/>
      <c r="J723" s="142"/>
      <c r="K723" s="142"/>
      <c r="L723" s="142"/>
      <c r="M723" s="142"/>
      <c r="N723" s="142"/>
      <c r="O723" s="142"/>
      <c r="P723" s="142"/>
      <c r="Q723" s="142"/>
      <c r="R723" s="142"/>
      <c r="S723" s="142"/>
      <c r="T723" s="142"/>
      <c r="U723" s="142"/>
      <c r="V723" s="142"/>
      <c r="W723" s="142"/>
      <c r="X723" s="142"/>
      <c r="Y723" s="142"/>
      <c r="Z723" s="142"/>
    </row>
    <row r="724" spans="1:26" ht="15.75" customHeight="1">
      <c r="A724" s="142"/>
      <c r="B724" s="142"/>
      <c r="C724" s="142"/>
      <c r="D724" s="142"/>
      <c r="E724" s="142"/>
      <c r="F724" s="142"/>
      <c r="G724" s="142"/>
      <c r="H724" s="142"/>
      <c r="I724" s="142"/>
      <c r="J724" s="142"/>
      <c r="K724" s="142"/>
      <c r="L724" s="142"/>
      <c r="M724" s="142"/>
      <c r="N724" s="142"/>
      <c r="O724" s="142"/>
      <c r="P724" s="142"/>
      <c r="Q724" s="142"/>
      <c r="R724" s="142"/>
      <c r="S724" s="142"/>
      <c r="T724" s="142"/>
      <c r="U724" s="142"/>
      <c r="V724" s="142"/>
      <c r="W724" s="142"/>
      <c r="X724" s="142"/>
      <c r="Y724" s="142"/>
      <c r="Z724" s="142"/>
    </row>
    <row r="725" spans="1:26" ht="15.75" customHeight="1">
      <c r="A725" s="142"/>
      <c r="B725" s="142"/>
      <c r="C725" s="142"/>
      <c r="D725" s="142"/>
      <c r="E725" s="142"/>
      <c r="F725" s="142"/>
      <c r="G725" s="142"/>
      <c r="H725" s="142"/>
      <c r="I725" s="142"/>
      <c r="J725" s="142"/>
      <c r="K725" s="142"/>
      <c r="L725" s="142"/>
      <c r="M725" s="142"/>
      <c r="N725" s="142"/>
      <c r="O725" s="142"/>
      <c r="P725" s="142"/>
      <c r="Q725" s="142"/>
      <c r="R725" s="142"/>
      <c r="S725" s="142"/>
      <c r="T725" s="142"/>
      <c r="U725" s="142"/>
      <c r="V725" s="142"/>
      <c r="W725" s="142"/>
      <c r="X725" s="142"/>
      <c r="Y725" s="142"/>
      <c r="Z725" s="142"/>
    </row>
    <row r="726" spans="1:26" ht="15.75" customHeight="1">
      <c r="A726" s="142"/>
      <c r="B726" s="142"/>
      <c r="C726" s="142"/>
      <c r="D726" s="142"/>
      <c r="E726" s="142"/>
      <c r="F726" s="142"/>
      <c r="G726" s="142"/>
      <c r="H726" s="142"/>
      <c r="I726" s="142"/>
      <c r="J726" s="142"/>
      <c r="K726" s="142"/>
      <c r="L726" s="142"/>
      <c r="M726" s="142"/>
      <c r="N726" s="142"/>
      <c r="O726" s="142"/>
      <c r="P726" s="142"/>
      <c r="Q726" s="142"/>
      <c r="R726" s="142"/>
      <c r="S726" s="142"/>
      <c r="T726" s="142"/>
      <c r="U726" s="142"/>
      <c r="V726" s="142"/>
      <c r="W726" s="142"/>
      <c r="X726" s="142"/>
      <c r="Y726" s="142"/>
      <c r="Z726" s="142"/>
    </row>
    <row r="727" spans="1:26" ht="15.75" customHeight="1">
      <c r="A727" s="142"/>
      <c r="B727" s="142"/>
      <c r="C727" s="142"/>
      <c r="D727" s="142"/>
      <c r="E727" s="142"/>
      <c r="F727" s="142"/>
      <c r="G727" s="142"/>
      <c r="H727" s="142"/>
      <c r="I727" s="142"/>
      <c r="J727" s="142"/>
      <c r="K727" s="142"/>
      <c r="L727" s="142"/>
      <c r="M727" s="142"/>
      <c r="N727" s="142"/>
      <c r="O727" s="142"/>
      <c r="P727" s="142"/>
      <c r="Q727" s="142"/>
      <c r="R727" s="142"/>
      <c r="S727" s="142"/>
      <c r="T727" s="142"/>
      <c r="U727" s="142"/>
      <c r="V727" s="142"/>
      <c r="W727" s="142"/>
      <c r="X727" s="142"/>
      <c r="Y727" s="142"/>
      <c r="Z727" s="142"/>
    </row>
    <row r="728" spans="1:26" ht="15.75" customHeight="1">
      <c r="A728" s="142"/>
      <c r="B728" s="142"/>
      <c r="C728" s="142"/>
      <c r="D728" s="142"/>
      <c r="E728" s="142"/>
      <c r="F728" s="142"/>
      <c r="G728" s="142"/>
      <c r="H728" s="142"/>
      <c r="I728" s="142"/>
      <c r="J728" s="142"/>
      <c r="K728" s="142"/>
      <c r="L728" s="142"/>
      <c r="M728" s="142"/>
      <c r="N728" s="142"/>
      <c r="O728" s="142"/>
      <c r="P728" s="142"/>
      <c r="Q728" s="142"/>
      <c r="R728" s="142"/>
      <c r="S728" s="142"/>
      <c r="T728" s="142"/>
      <c r="U728" s="142"/>
      <c r="V728" s="142"/>
      <c r="W728" s="142"/>
      <c r="X728" s="142"/>
      <c r="Y728" s="142"/>
      <c r="Z728" s="142"/>
    </row>
    <row r="729" spans="1:26" ht="15.75" customHeight="1">
      <c r="A729" s="142"/>
      <c r="B729" s="142"/>
      <c r="C729" s="142"/>
      <c r="D729" s="142"/>
      <c r="E729" s="142"/>
      <c r="F729" s="142"/>
      <c r="G729" s="142"/>
      <c r="H729" s="142"/>
      <c r="I729" s="142"/>
      <c r="J729" s="142"/>
      <c r="K729" s="142"/>
      <c r="L729" s="142"/>
      <c r="M729" s="142"/>
      <c r="N729" s="142"/>
      <c r="O729" s="142"/>
      <c r="P729" s="142"/>
      <c r="Q729" s="142"/>
      <c r="R729" s="142"/>
      <c r="S729" s="142"/>
      <c r="T729" s="142"/>
      <c r="U729" s="142"/>
      <c r="V729" s="142"/>
      <c r="W729" s="142"/>
      <c r="X729" s="142"/>
      <c r="Y729" s="142"/>
      <c r="Z729" s="142"/>
    </row>
    <row r="730" spans="1:26" ht="15.75" customHeight="1">
      <c r="A730" s="142"/>
      <c r="B730" s="142"/>
      <c r="C730" s="142"/>
      <c r="D730" s="142"/>
      <c r="E730" s="142"/>
      <c r="F730" s="142"/>
      <c r="G730" s="142"/>
      <c r="H730" s="142"/>
      <c r="I730" s="142"/>
      <c r="J730" s="142"/>
      <c r="K730" s="142"/>
      <c r="L730" s="142"/>
      <c r="M730" s="142"/>
      <c r="N730" s="142"/>
      <c r="O730" s="142"/>
      <c r="P730" s="142"/>
      <c r="Q730" s="142"/>
      <c r="R730" s="142"/>
      <c r="S730" s="142"/>
      <c r="T730" s="142"/>
      <c r="U730" s="142"/>
      <c r="V730" s="142"/>
      <c r="W730" s="142"/>
      <c r="X730" s="142"/>
      <c r="Y730" s="142"/>
      <c r="Z730" s="142"/>
    </row>
    <row r="731" spans="1:26" ht="15.75" customHeight="1">
      <c r="A731" s="142"/>
      <c r="B731" s="142"/>
      <c r="C731" s="142"/>
      <c r="D731" s="142"/>
      <c r="E731" s="142"/>
      <c r="F731" s="142"/>
      <c r="G731" s="142"/>
      <c r="H731" s="142"/>
      <c r="I731" s="142"/>
      <c r="J731" s="142"/>
      <c r="K731" s="142"/>
      <c r="L731" s="142"/>
      <c r="M731" s="142"/>
      <c r="N731" s="142"/>
      <c r="O731" s="142"/>
      <c r="P731" s="142"/>
      <c r="Q731" s="142"/>
      <c r="R731" s="142"/>
      <c r="S731" s="142"/>
      <c r="T731" s="142"/>
      <c r="U731" s="142"/>
      <c r="V731" s="142"/>
      <c r="W731" s="142"/>
      <c r="X731" s="142"/>
      <c r="Y731" s="142"/>
      <c r="Z731" s="142"/>
    </row>
    <row r="732" spans="1:26" ht="15.75" customHeight="1">
      <c r="A732" s="142"/>
      <c r="B732" s="142"/>
      <c r="C732" s="142"/>
      <c r="D732" s="142"/>
      <c r="E732" s="142"/>
      <c r="F732" s="142"/>
      <c r="G732" s="142"/>
      <c r="H732" s="142"/>
      <c r="I732" s="142"/>
      <c r="J732" s="142"/>
      <c r="K732" s="142"/>
      <c r="L732" s="142"/>
      <c r="M732" s="142"/>
      <c r="N732" s="142"/>
      <c r="O732" s="142"/>
      <c r="P732" s="142"/>
      <c r="Q732" s="142"/>
      <c r="R732" s="142"/>
      <c r="S732" s="142"/>
      <c r="T732" s="142"/>
      <c r="U732" s="142"/>
      <c r="V732" s="142"/>
      <c r="W732" s="142"/>
      <c r="X732" s="142"/>
      <c r="Y732" s="142"/>
      <c r="Z732" s="142"/>
    </row>
    <row r="733" spans="1:26" ht="15.75" customHeight="1">
      <c r="A733" s="142"/>
      <c r="B733" s="142"/>
      <c r="C733" s="142"/>
      <c r="D733" s="142"/>
      <c r="E733" s="142"/>
      <c r="F733" s="142"/>
      <c r="G733" s="142"/>
      <c r="H733" s="142"/>
      <c r="I733" s="142"/>
      <c r="J733" s="142"/>
      <c r="K733" s="142"/>
      <c r="L733" s="142"/>
      <c r="M733" s="142"/>
      <c r="N733" s="142"/>
      <c r="O733" s="142"/>
      <c r="P733" s="142"/>
      <c r="Q733" s="142"/>
      <c r="R733" s="142"/>
      <c r="S733" s="142"/>
      <c r="T733" s="142"/>
      <c r="U733" s="142"/>
      <c r="V733" s="142"/>
      <c r="W733" s="142"/>
      <c r="X733" s="142"/>
      <c r="Y733" s="142"/>
      <c r="Z733" s="142"/>
    </row>
    <row r="734" spans="1:26" ht="15.75" customHeight="1">
      <c r="A734" s="142"/>
      <c r="B734" s="142"/>
      <c r="C734" s="142"/>
      <c r="D734" s="142"/>
      <c r="E734" s="142"/>
      <c r="F734" s="142"/>
      <c r="G734" s="142"/>
      <c r="H734" s="142"/>
      <c r="I734" s="142"/>
      <c r="J734" s="142"/>
      <c r="K734" s="142"/>
      <c r="L734" s="142"/>
      <c r="M734" s="142"/>
      <c r="N734" s="142"/>
      <c r="O734" s="142"/>
      <c r="P734" s="142"/>
      <c r="Q734" s="142"/>
      <c r="R734" s="142"/>
      <c r="S734" s="142"/>
      <c r="T734" s="142"/>
      <c r="U734" s="142"/>
      <c r="V734" s="142"/>
      <c r="W734" s="142"/>
      <c r="X734" s="142"/>
      <c r="Y734" s="142"/>
      <c r="Z734" s="142"/>
    </row>
    <row r="735" spans="1:26" ht="15.75" customHeight="1">
      <c r="A735" s="142"/>
      <c r="B735" s="142"/>
      <c r="C735" s="142"/>
      <c r="D735" s="142"/>
      <c r="E735" s="142"/>
      <c r="F735" s="142"/>
      <c r="G735" s="142"/>
      <c r="H735" s="142"/>
      <c r="I735" s="142"/>
      <c r="J735" s="142"/>
      <c r="K735" s="142"/>
      <c r="L735" s="142"/>
      <c r="M735" s="142"/>
      <c r="N735" s="142"/>
      <c r="O735" s="142"/>
      <c r="P735" s="142"/>
      <c r="Q735" s="142"/>
      <c r="R735" s="142"/>
      <c r="S735" s="142"/>
      <c r="T735" s="142"/>
      <c r="U735" s="142"/>
      <c r="V735" s="142"/>
      <c r="W735" s="142"/>
      <c r="X735" s="142"/>
      <c r="Y735" s="142"/>
      <c r="Z735" s="142"/>
    </row>
    <row r="736" spans="1:26" ht="15.75" customHeight="1">
      <c r="A736" s="142"/>
      <c r="B736" s="142"/>
      <c r="C736" s="142"/>
      <c r="D736" s="142"/>
      <c r="E736" s="142"/>
      <c r="F736" s="142"/>
      <c r="G736" s="142"/>
      <c r="H736" s="142"/>
      <c r="I736" s="142"/>
      <c r="J736" s="142"/>
      <c r="K736" s="142"/>
      <c r="L736" s="142"/>
      <c r="M736" s="142"/>
      <c r="N736" s="142"/>
      <c r="O736" s="142"/>
      <c r="P736" s="142"/>
      <c r="Q736" s="142"/>
      <c r="R736" s="142"/>
      <c r="S736" s="142"/>
      <c r="T736" s="142"/>
      <c r="U736" s="142"/>
      <c r="V736" s="142"/>
      <c r="W736" s="142"/>
      <c r="X736" s="142"/>
      <c r="Y736" s="142"/>
      <c r="Z736" s="142"/>
    </row>
    <row r="737" spans="1:26" ht="15.75" customHeight="1">
      <c r="A737" s="142"/>
      <c r="B737" s="142"/>
      <c r="C737" s="142"/>
      <c r="D737" s="142"/>
      <c r="E737" s="142"/>
      <c r="F737" s="142"/>
      <c r="G737" s="142"/>
      <c r="H737" s="142"/>
      <c r="I737" s="142"/>
      <c r="J737" s="142"/>
      <c r="K737" s="142"/>
      <c r="L737" s="142"/>
      <c r="M737" s="142"/>
      <c r="N737" s="142"/>
      <c r="O737" s="142"/>
      <c r="P737" s="142"/>
      <c r="Q737" s="142"/>
      <c r="R737" s="142"/>
      <c r="S737" s="142"/>
      <c r="T737" s="142"/>
      <c r="U737" s="142"/>
      <c r="V737" s="142"/>
      <c r="W737" s="142"/>
      <c r="X737" s="142"/>
      <c r="Y737" s="142"/>
      <c r="Z737" s="142"/>
    </row>
    <row r="738" spans="1:26" ht="15.75" customHeight="1">
      <c r="A738" s="142"/>
      <c r="B738" s="142"/>
      <c r="C738" s="142"/>
      <c r="D738" s="142"/>
      <c r="E738" s="142"/>
      <c r="F738" s="142"/>
      <c r="G738" s="142"/>
      <c r="H738" s="142"/>
      <c r="I738" s="142"/>
      <c r="J738" s="142"/>
      <c r="K738" s="142"/>
      <c r="L738" s="142"/>
      <c r="M738" s="142"/>
      <c r="N738" s="142"/>
      <c r="O738" s="142"/>
      <c r="P738" s="142"/>
      <c r="Q738" s="142"/>
      <c r="R738" s="142"/>
      <c r="S738" s="142"/>
      <c r="T738" s="142"/>
      <c r="U738" s="142"/>
      <c r="V738" s="142"/>
      <c r="W738" s="142"/>
      <c r="X738" s="142"/>
      <c r="Y738" s="142"/>
      <c r="Z738" s="142"/>
    </row>
    <row r="739" spans="1:26" ht="15.75" customHeight="1">
      <c r="A739" s="142"/>
      <c r="B739" s="142"/>
      <c r="C739" s="142"/>
      <c r="D739" s="142"/>
      <c r="E739" s="142"/>
      <c r="F739" s="142"/>
      <c r="G739" s="142"/>
      <c r="H739" s="142"/>
      <c r="I739" s="142"/>
      <c r="J739" s="142"/>
      <c r="K739" s="142"/>
      <c r="L739" s="142"/>
      <c r="M739" s="142"/>
      <c r="N739" s="142"/>
      <c r="O739" s="142"/>
      <c r="P739" s="142"/>
      <c r="Q739" s="142"/>
      <c r="R739" s="142"/>
      <c r="S739" s="142"/>
      <c r="T739" s="142"/>
      <c r="U739" s="142"/>
      <c r="V739" s="142"/>
      <c r="W739" s="142"/>
      <c r="X739" s="142"/>
      <c r="Y739" s="142"/>
      <c r="Z739" s="142"/>
    </row>
    <row r="740" spans="1:26" ht="15.75" customHeight="1">
      <c r="A740" s="142"/>
      <c r="B740" s="142"/>
      <c r="C740" s="142"/>
      <c r="D740" s="142"/>
      <c r="E740" s="142"/>
      <c r="F740" s="142"/>
      <c r="G740" s="142"/>
      <c r="H740" s="142"/>
      <c r="I740" s="142"/>
      <c r="J740" s="142"/>
      <c r="K740" s="142"/>
      <c r="L740" s="142"/>
      <c r="M740" s="142"/>
      <c r="N740" s="142"/>
      <c r="O740" s="142"/>
      <c r="P740" s="142"/>
      <c r="Q740" s="142"/>
      <c r="R740" s="142"/>
      <c r="S740" s="142"/>
      <c r="T740" s="142"/>
      <c r="U740" s="142"/>
      <c r="V740" s="142"/>
      <c r="W740" s="142"/>
      <c r="X740" s="142"/>
      <c r="Y740" s="142"/>
      <c r="Z740" s="142"/>
    </row>
    <row r="741" spans="1:26" ht="15.75" customHeight="1">
      <c r="A741" s="142"/>
      <c r="B741" s="142"/>
      <c r="C741" s="142"/>
      <c r="D741" s="142"/>
      <c r="E741" s="142"/>
      <c r="F741" s="142"/>
      <c r="G741" s="142"/>
      <c r="H741" s="142"/>
      <c r="I741" s="142"/>
      <c r="J741" s="142"/>
      <c r="K741" s="142"/>
      <c r="L741" s="142"/>
      <c r="M741" s="142"/>
      <c r="N741" s="142"/>
      <c r="O741" s="142"/>
      <c r="P741" s="142"/>
      <c r="Q741" s="142"/>
      <c r="R741" s="142"/>
      <c r="S741" s="142"/>
      <c r="T741" s="142"/>
      <c r="U741" s="142"/>
      <c r="V741" s="142"/>
      <c r="W741" s="142"/>
      <c r="X741" s="142"/>
      <c r="Y741" s="142"/>
      <c r="Z741" s="142"/>
    </row>
    <row r="742" spans="1:26" ht="15.75" customHeight="1">
      <c r="A742" s="142"/>
      <c r="B742" s="142"/>
      <c r="C742" s="142"/>
      <c r="D742" s="142"/>
      <c r="E742" s="142"/>
      <c r="F742" s="142"/>
      <c r="G742" s="142"/>
      <c r="H742" s="142"/>
      <c r="I742" s="142"/>
      <c r="J742" s="142"/>
      <c r="K742" s="142"/>
      <c r="L742" s="142"/>
      <c r="M742" s="142"/>
      <c r="N742" s="142"/>
      <c r="O742" s="142"/>
      <c r="P742" s="142"/>
      <c r="Q742" s="142"/>
      <c r="R742" s="142"/>
      <c r="S742" s="142"/>
      <c r="T742" s="142"/>
      <c r="U742" s="142"/>
      <c r="V742" s="142"/>
      <c r="W742" s="142"/>
      <c r="X742" s="142"/>
      <c r="Y742" s="142"/>
      <c r="Z742" s="142"/>
    </row>
    <row r="743" spans="1:26" ht="15.75" customHeight="1">
      <c r="A743" s="142"/>
      <c r="B743" s="142"/>
      <c r="C743" s="142"/>
      <c r="D743" s="142"/>
      <c r="E743" s="142"/>
      <c r="F743" s="142"/>
      <c r="G743" s="142"/>
      <c r="H743" s="142"/>
      <c r="I743" s="142"/>
      <c r="J743" s="142"/>
      <c r="K743" s="142"/>
      <c r="L743" s="142"/>
      <c r="M743" s="142"/>
      <c r="N743" s="142"/>
      <c r="O743" s="142"/>
      <c r="P743" s="142"/>
      <c r="Q743" s="142"/>
      <c r="R743" s="142"/>
      <c r="S743" s="142"/>
      <c r="T743" s="142"/>
      <c r="U743" s="142"/>
      <c r="V743" s="142"/>
      <c r="W743" s="142"/>
      <c r="X743" s="142"/>
      <c r="Y743" s="142"/>
      <c r="Z743" s="142"/>
    </row>
    <row r="744" spans="1:26" ht="15.75" customHeight="1">
      <c r="A744" s="142"/>
      <c r="B744" s="142"/>
      <c r="C744" s="142"/>
      <c r="D744" s="142"/>
      <c r="E744" s="142"/>
      <c r="F744" s="142"/>
      <c r="G744" s="142"/>
      <c r="H744" s="142"/>
      <c r="I744" s="142"/>
      <c r="J744" s="142"/>
      <c r="K744" s="142"/>
      <c r="L744" s="142"/>
      <c r="M744" s="142"/>
      <c r="N744" s="142"/>
      <c r="O744" s="142"/>
      <c r="P744" s="142"/>
      <c r="Q744" s="142"/>
      <c r="R744" s="142"/>
      <c r="S744" s="142"/>
      <c r="T744" s="142"/>
      <c r="U744" s="142"/>
      <c r="V744" s="142"/>
      <c r="W744" s="142"/>
      <c r="X744" s="142"/>
      <c r="Y744" s="142"/>
      <c r="Z744" s="142"/>
    </row>
    <row r="745" spans="1:26" ht="15.75" customHeight="1">
      <c r="A745" s="142"/>
      <c r="B745" s="142"/>
      <c r="C745" s="142"/>
      <c r="D745" s="142"/>
      <c r="E745" s="142"/>
      <c r="F745" s="142"/>
      <c r="G745" s="142"/>
      <c r="H745" s="142"/>
      <c r="I745" s="142"/>
      <c r="J745" s="142"/>
      <c r="K745" s="142"/>
      <c r="L745" s="142"/>
      <c r="M745" s="142"/>
      <c r="N745" s="142"/>
      <c r="O745" s="142"/>
      <c r="P745" s="142"/>
      <c r="Q745" s="142"/>
      <c r="R745" s="142"/>
      <c r="S745" s="142"/>
      <c r="T745" s="142"/>
      <c r="U745" s="142"/>
      <c r="V745" s="142"/>
      <c r="W745" s="142"/>
      <c r="X745" s="142"/>
      <c r="Y745" s="142"/>
      <c r="Z745" s="142"/>
    </row>
    <row r="746" spans="1:26" ht="15.75" customHeight="1">
      <c r="A746" s="142"/>
      <c r="B746" s="142"/>
      <c r="C746" s="142"/>
      <c r="D746" s="142"/>
      <c r="E746" s="142"/>
      <c r="F746" s="142"/>
      <c r="G746" s="142"/>
      <c r="H746" s="142"/>
      <c r="I746" s="142"/>
      <c r="J746" s="142"/>
      <c r="K746" s="142"/>
      <c r="L746" s="142"/>
      <c r="M746" s="142"/>
      <c r="N746" s="142"/>
      <c r="O746" s="142"/>
      <c r="P746" s="142"/>
      <c r="Q746" s="142"/>
      <c r="R746" s="142"/>
      <c r="S746" s="142"/>
      <c r="T746" s="142"/>
      <c r="U746" s="142"/>
      <c r="V746" s="142"/>
      <c r="W746" s="142"/>
      <c r="X746" s="142"/>
      <c r="Y746" s="142"/>
      <c r="Z746" s="142"/>
    </row>
    <row r="747" spans="1:26" ht="15.75" customHeight="1">
      <c r="A747" s="142"/>
      <c r="B747" s="142"/>
      <c r="C747" s="142"/>
      <c r="D747" s="142"/>
      <c r="E747" s="142"/>
      <c r="F747" s="142"/>
      <c r="G747" s="142"/>
      <c r="H747" s="142"/>
      <c r="I747" s="142"/>
      <c r="J747" s="142"/>
      <c r="K747" s="142"/>
      <c r="L747" s="142"/>
      <c r="M747" s="142"/>
      <c r="N747" s="142"/>
      <c r="O747" s="142"/>
      <c r="P747" s="142"/>
      <c r="Q747" s="142"/>
      <c r="R747" s="142"/>
      <c r="S747" s="142"/>
      <c r="T747" s="142"/>
      <c r="U747" s="142"/>
      <c r="V747" s="142"/>
      <c r="W747" s="142"/>
      <c r="X747" s="142"/>
      <c r="Y747" s="142"/>
      <c r="Z747" s="142"/>
    </row>
    <row r="748" spans="1:26" ht="15.75" customHeight="1">
      <c r="A748" s="142"/>
      <c r="B748" s="142"/>
      <c r="C748" s="142"/>
      <c r="D748" s="142"/>
      <c r="E748" s="142"/>
      <c r="F748" s="142"/>
      <c r="G748" s="142"/>
      <c r="H748" s="142"/>
      <c r="I748" s="142"/>
      <c r="J748" s="142"/>
      <c r="K748" s="142"/>
      <c r="L748" s="142"/>
      <c r="M748" s="142"/>
      <c r="N748" s="142"/>
      <c r="O748" s="142"/>
      <c r="P748" s="142"/>
      <c r="Q748" s="142"/>
      <c r="R748" s="142"/>
      <c r="S748" s="142"/>
      <c r="T748" s="142"/>
      <c r="U748" s="142"/>
      <c r="V748" s="142"/>
      <c r="W748" s="142"/>
      <c r="X748" s="142"/>
      <c r="Y748" s="142"/>
      <c r="Z748" s="142"/>
    </row>
    <row r="749" spans="1:26" ht="15.75" customHeight="1">
      <c r="A749" s="142"/>
      <c r="B749" s="142"/>
      <c r="C749" s="142"/>
      <c r="D749" s="142"/>
      <c r="E749" s="142"/>
      <c r="F749" s="142"/>
      <c r="G749" s="142"/>
      <c r="H749" s="142"/>
      <c r="I749" s="142"/>
      <c r="J749" s="142"/>
      <c r="K749" s="142"/>
      <c r="L749" s="142"/>
      <c r="M749" s="142"/>
      <c r="N749" s="142"/>
      <c r="O749" s="142"/>
      <c r="P749" s="142"/>
      <c r="Q749" s="142"/>
      <c r="R749" s="142"/>
      <c r="S749" s="142"/>
      <c r="T749" s="142"/>
      <c r="U749" s="142"/>
      <c r="V749" s="142"/>
      <c r="W749" s="142"/>
      <c r="X749" s="142"/>
      <c r="Y749" s="142"/>
      <c r="Z749" s="142"/>
    </row>
    <row r="750" spans="1:26" ht="15.75" customHeight="1">
      <c r="A750" s="142"/>
      <c r="B750" s="142"/>
      <c r="C750" s="142"/>
      <c r="D750" s="142"/>
      <c r="E750" s="142"/>
      <c r="F750" s="142"/>
      <c r="G750" s="142"/>
      <c r="H750" s="142"/>
      <c r="I750" s="142"/>
      <c r="J750" s="142"/>
      <c r="K750" s="142"/>
      <c r="L750" s="142"/>
      <c r="M750" s="142"/>
      <c r="N750" s="142"/>
      <c r="O750" s="142"/>
      <c r="P750" s="142"/>
      <c r="Q750" s="142"/>
      <c r="R750" s="142"/>
      <c r="S750" s="142"/>
      <c r="T750" s="142"/>
      <c r="U750" s="142"/>
      <c r="V750" s="142"/>
      <c r="W750" s="142"/>
      <c r="X750" s="142"/>
      <c r="Y750" s="142"/>
      <c r="Z750" s="142"/>
    </row>
    <row r="751" spans="1:26" ht="15.75" customHeight="1">
      <c r="A751" s="142"/>
      <c r="B751" s="142"/>
      <c r="C751" s="142"/>
      <c r="D751" s="142"/>
      <c r="E751" s="142"/>
      <c r="F751" s="142"/>
      <c r="G751" s="142"/>
      <c r="H751" s="142"/>
      <c r="I751" s="142"/>
      <c r="J751" s="142"/>
      <c r="K751" s="142"/>
      <c r="L751" s="142"/>
      <c r="M751" s="142"/>
      <c r="N751" s="142"/>
      <c r="O751" s="142"/>
      <c r="P751" s="142"/>
      <c r="Q751" s="142"/>
      <c r="R751" s="142"/>
      <c r="S751" s="142"/>
      <c r="T751" s="142"/>
      <c r="U751" s="142"/>
      <c r="V751" s="142"/>
      <c r="W751" s="142"/>
      <c r="X751" s="142"/>
      <c r="Y751" s="142"/>
      <c r="Z751" s="142"/>
    </row>
    <row r="752" spans="1:26" ht="15.75" customHeight="1">
      <c r="A752" s="142"/>
      <c r="B752" s="142"/>
      <c r="C752" s="142"/>
      <c r="D752" s="142"/>
      <c r="E752" s="142"/>
      <c r="F752" s="142"/>
      <c r="G752" s="142"/>
      <c r="H752" s="142"/>
      <c r="I752" s="142"/>
      <c r="J752" s="142"/>
      <c r="K752" s="142"/>
      <c r="L752" s="142"/>
      <c r="M752" s="142"/>
      <c r="N752" s="142"/>
      <c r="O752" s="142"/>
      <c r="P752" s="142"/>
      <c r="Q752" s="142"/>
      <c r="R752" s="142"/>
      <c r="S752" s="142"/>
      <c r="T752" s="142"/>
      <c r="U752" s="142"/>
      <c r="V752" s="142"/>
      <c r="W752" s="142"/>
      <c r="X752" s="142"/>
      <c r="Y752" s="142"/>
      <c r="Z752" s="142"/>
    </row>
    <row r="753" spans="1:26" ht="15.75" customHeight="1">
      <c r="A753" s="142"/>
      <c r="B753" s="142"/>
      <c r="C753" s="142"/>
      <c r="D753" s="142"/>
      <c r="E753" s="142"/>
      <c r="F753" s="142"/>
      <c r="G753" s="142"/>
      <c r="H753" s="142"/>
      <c r="I753" s="142"/>
      <c r="J753" s="142"/>
      <c r="K753" s="142"/>
      <c r="L753" s="142"/>
      <c r="M753" s="142"/>
      <c r="N753" s="142"/>
      <c r="O753" s="142"/>
      <c r="P753" s="142"/>
      <c r="Q753" s="142"/>
      <c r="R753" s="142"/>
      <c r="S753" s="142"/>
      <c r="T753" s="142"/>
      <c r="U753" s="142"/>
      <c r="V753" s="142"/>
      <c r="W753" s="142"/>
      <c r="X753" s="142"/>
      <c r="Y753" s="142"/>
      <c r="Z753" s="142"/>
    </row>
    <row r="754" spans="1:26" ht="15.75" customHeight="1">
      <c r="A754" s="142"/>
      <c r="B754" s="142"/>
      <c r="C754" s="142"/>
      <c r="D754" s="142"/>
      <c r="E754" s="142"/>
      <c r="F754" s="142"/>
      <c r="G754" s="142"/>
      <c r="H754" s="142"/>
      <c r="I754" s="142"/>
      <c r="J754" s="142"/>
      <c r="K754" s="142"/>
      <c r="L754" s="142"/>
      <c r="M754" s="142"/>
      <c r="N754" s="142"/>
      <c r="O754" s="142"/>
      <c r="P754" s="142"/>
      <c r="Q754" s="142"/>
      <c r="R754" s="142"/>
      <c r="S754" s="142"/>
      <c r="T754" s="142"/>
      <c r="U754" s="142"/>
      <c r="V754" s="142"/>
      <c r="W754" s="142"/>
      <c r="X754" s="142"/>
      <c r="Y754" s="142"/>
      <c r="Z754" s="142"/>
    </row>
    <row r="755" spans="1:26" ht="15.75" customHeight="1">
      <c r="A755" s="142"/>
      <c r="B755" s="142"/>
      <c r="C755" s="142"/>
      <c r="D755" s="142"/>
      <c r="E755" s="142"/>
      <c r="F755" s="142"/>
      <c r="G755" s="142"/>
      <c r="H755" s="142"/>
      <c r="I755" s="142"/>
      <c r="J755" s="142"/>
      <c r="K755" s="142"/>
      <c r="L755" s="142"/>
      <c r="M755" s="142"/>
      <c r="N755" s="142"/>
      <c r="O755" s="142"/>
      <c r="P755" s="142"/>
      <c r="Q755" s="142"/>
      <c r="R755" s="142"/>
      <c r="S755" s="142"/>
      <c r="T755" s="142"/>
      <c r="U755" s="142"/>
      <c r="V755" s="142"/>
      <c r="W755" s="142"/>
      <c r="X755" s="142"/>
      <c r="Y755" s="142"/>
      <c r="Z755" s="142"/>
    </row>
    <row r="756" spans="1:26" ht="15.75" customHeight="1">
      <c r="A756" s="142"/>
      <c r="B756" s="142"/>
      <c r="C756" s="142"/>
      <c r="D756" s="142"/>
      <c r="E756" s="142"/>
      <c r="F756" s="142"/>
      <c r="G756" s="142"/>
      <c r="H756" s="142"/>
      <c r="I756" s="142"/>
      <c r="J756" s="142"/>
      <c r="K756" s="142"/>
      <c r="L756" s="142"/>
      <c r="M756" s="142"/>
      <c r="N756" s="142"/>
      <c r="O756" s="142"/>
      <c r="P756" s="142"/>
      <c r="Q756" s="142"/>
      <c r="R756" s="142"/>
      <c r="S756" s="142"/>
      <c r="T756" s="142"/>
      <c r="U756" s="142"/>
      <c r="V756" s="142"/>
      <c r="W756" s="142"/>
      <c r="X756" s="142"/>
      <c r="Y756" s="142"/>
      <c r="Z756" s="142"/>
    </row>
    <row r="757" spans="1:26" ht="15.75" customHeight="1">
      <c r="A757" s="142"/>
      <c r="B757" s="142"/>
      <c r="C757" s="142"/>
      <c r="D757" s="142"/>
      <c r="E757" s="142"/>
      <c r="F757" s="142"/>
      <c r="G757" s="142"/>
      <c r="H757" s="142"/>
      <c r="I757" s="142"/>
      <c r="J757" s="142"/>
      <c r="K757" s="142"/>
      <c r="L757" s="142"/>
      <c r="M757" s="142"/>
      <c r="N757" s="142"/>
      <c r="O757" s="142"/>
      <c r="P757" s="142"/>
      <c r="Q757" s="142"/>
      <c r="R757" s="142"/>
      <c r="S757" s="142"/>
      <c r="T757" s="142"/>
      <c r="U757" s="142"/>
      <c r="V757" s="142"/>
      <c r="W757" s="142"/>
      <c r="X757" s="142"/>
      <c r="Y757" s="142"/>
      <c r="Z757" s="142"/>
    </row>
    <row r="758" spans="1:26" ht="15.75" customHeight="1">
      <c r="A758" s="142"/>
      <c r="B758" s="142"/>
      <c r="C758" s="142"/>
      <c r="D758" s="142"/>
      <c r="E758" s="142"/>
      <c r="F758" s="142"/>
      <c r="G758" s="142"/>
      <c r="H758" s="142"/>
      <c r="I758" s="142"/>
      <c r="J758" s="142"/>
      <c r="K758" s="142"/>
      <c r="L758" s="142"/>
      <c r="M758" s="142"/>
      <c r="N758" s="142"/>
      <c r="O758" s="142"/>
      <c r="P758" s="142"/>
      <c r="Q758" s="142"/>
      <c r="R758" s="142"/>
      <c r="S758" s="142"/>
      <c r="T758" s="142"/>
      <c r="U758" s="142"/>
      <c r="V758" s="142"/>
      <c r="W758" s="142"/>
      <c r="X758" s="142"/>
      <c r="Y758" s="142"/>
      <c r="Z758" s="142"/>
    </row>
    <row r="759" spans="1:26" ht="15.75" customHeight="1">
      <c r="A759" s="142"/>
      <c r="B759" s="142"/>
      <c r="C759" s="142"/>
      <c r="D759" s="142"/>
      <c r="E759" s="142"/>
      <c r="F759" s="142"/>
      <c r="G759" s="142"/>
      <c r="H759" s="142"/>
      <c r="I759" s="142"/>
      <c r="J759" s="142"/>
      <c r="K759" s="142"/>
      <c r="L759" s="142"/>
      <c r="M759" s="142"/>
      <c r="N759" s="142"/>
      <c r="O759" s="142"/>
      <c r="P759" s="142"/>
      <c r="Q759" s="142"/>
      <c r="R759" s="142"/>
      <c r="S759" s="142"/>
      <c r="T759" s="142"/>
      <c r="U759" s="142"/>
      <c r="V759" s="142"/>
      <c r="W759" s="142"/>
      <c r="X759" s="142"/>
      <c r="Y759" s="142"/>
      <c r="Z759" s="142"/>
    </row>
    <row r="760" spans="1:26" ht="15.75" customHeight="1">
      <c r="A760" s="142"/>
      <c r="B760" s="142"/>
      <c r="C760" s="142"/>
      <c r="D760" s="142"/>
      <c r="E760" s="142"/>
      <c r="F760" s="142"/>
      <c r="G760" s="142"/>
      <c r="H760" s="142"/>
      <c r="I760" s="142"/>
      <c r="J760" s="142"/>
      <c r="K760" s="142"/>
      <c r="L760" s="142"/>
      <c r="M760" s="142"/>
      <c r="N760" s="142"/>
      <c r="O760" s="142"/>
      <c r="P760" s="142"/>
      <c r="Q760" s="142"/>
      <c r="R760" s="142"/>
      <c r="S760" s="142"/>
      <c r="T760" s="142"/>
      <c r="U760" s="142"/>
      <c r="V760" s="142"/>
      <c r="W760" s="142"/>
      <c r="X760" s="142"/>
      <c r="Y760" s="142"/>
      <c r="Z760" s="142"/>
    </row>
    <row r="761" spans="1:26" ht="15.75" customHeight="1">
      <c r="A761" s="142"/>
      <c r="B761" s="142"/>
      <c r="C761" s="142"/>
      <c r="D761" s="142"/>
      <c r="E761" s="142"/>
      <c r="F761" s="142"/>
      <c r="G761" s="142"/>
      <c r="H761" s="142"/>
      <c r="I761" s="142"/>
      <c r="J761" s="142"/>
      <c r="K761" s="142"/>
      <c r="L761" s="142"/>
      <c r="M761" s="142"/>
      <c r="N761" s="142"/>
      <c r="O761" s="142"/>
      <c r="P761" s="142"/>
      <c r="Q761" s="142"/>
      <c r="R761" s="142"/>
      <c r="S761" s="142"/>
      <c r="T761" s="142"/>
      <c r="U761" s="142"/>
      <c r="V761" s="142"/>
      <c r="W761" s="142"/>
      <c r="X761" s="142"/>
      <c r="Y761" s="142"/>
      <c r="Z761" s="142"/>
    </row>
    <row r="762" spans="1:26" ht="15.75" customHeight="1">
      <c r="A762" s="142"/>
      <c r="B762" s="142"/>
      <c r="C762" s="142"/>
      <c r="D762" s="142"/>
      <c r="E762" s="142"/>
      <c r="F762" s="142"/>
      <c r="G762" s="142"/>
      <c r="H762" s="142"/>
      <c r="I762" s="142"/>
      <c r="J762" s="142"/>
      <c r="K762" s="142"/>
      <c r="L762" s="142"/>
      <c r="M762" s="142"/>
      <c r="N762" s="142"/>
      <c r="O762" s="142"/>
      <c r="P762" s="142"/>
      <c r="Q762" s="142"/>
      <c r="R762" s="142"/>
      <c r="S762" s="142"/>
      <c r="T762" s="142"/>
      <c r="U762" s="142"/>
      <c r="V762" s="142"/>
      <c r="W762" s="142"/>
      <c r="X762" s="142"/>
      <c r="Y762" s="142"/>
      <c r="Z762" s="142"/>
    </row>
    <row r="763" spans="1:26" ht="15.75" customHeight="1">
      <c r="A763" s="142"/>
      <c r="B763" s="142"/>
      <c r="C763" s="142"/>
      <c r="D763" s="142"/>
      <c r="E763" s="142"/>
      <c r="F763" s="142"/>
      <c r="G763" s="142"/>
      <c r="H763" s="142"/>
      <c r="I763" s="142"/>
      <c r="J763" s="142"/>
      <c r="K763" s="142"/>
      <c r="L763" s="142"/>
      <c r="M763" s="142"/>
      <c r="N763" s="142"/>
      <c r="O763" s="142"/>
      <c r="P763" s="142"/>
      <c r="Q763" s="142"/>
      <c r="R763" s="142"/>
      <c r="S763" s="142"/>
      <c r="T763" s="142"/>
      <c r="U763" s="142"/>
      <c r="V763" s="142"/>
      <c r="W763" s="142"/>
      <c r="X763" s="142"/>
      <c r="Y763" s="142"/>
      <c r="Z763" s="142"/>
    </row>
    <row r="764" spans="1:26" ht="15.75" customHeight="1">
      <c r="A764" s="142"/>
      <c r="B764" s="142"/>
      <c r="C764" s="142"/>
      <c r="D764" s="142"/>
      <c r="E764" s="142"/>
      <c r="F764" s="142"/>
      <c r="G764" s="142"/>
      <c r="H764" s="142"/>
      <c r="I764" s="142"/>
      <c r="J764" s="142"/>
      <c r="K764" s="142"/>
      <c r="L764" s="142"/>
      <c r="M764" s="142"/>
      <c r="N764" s="142"/>
      <c r="O764" s="142"/>
      <c r="P764" s="142"/>
      <c r="Q764" s="142"/>
      <c r="R764" s="142"/>
      <c r="S764" s="142"/>
      <c r="T764" s="142"/>
      <c r="U764" s="142"/>
      <c r="V764" s="142"/>
      <c r="W764" s="142"/>
      <c r="X764" s="142"/>
      <c r="Y764" s="142"/>
      <c r="Z764" s="142"/>
    </row>
    <row r="765" spans="1:26" ht="15.75" customHeight="1">
      <c r="A765" s="142"/>
      <c r="B765" s="142"/>
      <c r="C765" s="142"/>
      <c r="D765" s="142"/>
      <c r="E765" s="142"/>
      <c r="F765" s="142"/>
      <c r="G765" s="142"/>
      <c r="H765" s="142"/>
      <c r="I765" s="142"/>
      <c r="J765" s="142"/>
      <c r="K765" s="142"/>
      <c r="L765" s="142"/>
      <c r="M765" s="142"/>
      <c r="N765" s="142"/>
      <c r="O765" s="142"/>
      <c r="P765" s="142"/>
      <c r="Q765" s="142"/>
      <c r="R765" s="142"/>
      <c r="S765" s="142"/>
      <c r="T765" s="142"/>
      <c r="U765" s="142"/>
      <c r="V765" s="142"/>
      <c r="W765" s="142"/>
      <c r="X765" s="142"/>
      <c r="Y765" s="142"/>
      <c r="Z765" s="142"/>
    </row>
    <row r="766" spans="1:26" ht="15.75" customHeight="1">
      <c r="A766" s="142"/>
      <c r="B766" s="142"/>
      <c r="C766" s="142"/>
      <c r="D766" s="142"/>
      <c r="E766" s="142"/>
      <c r="F766" s="142"/>
      <c r="G766" s="142"/>
      <c r="H766" s="142"/>
      <c r="I766" s="142"/>
      <c r="J766" s="142"/>
      <c r="K766" s="142"/>
      <c r="L766" s="142"/>
      <c r="M766" s="142"/>
      <c r="N766" s="142"/>
      <c r="O766" s="142"/>
      <c r="P766" s="142"/>
      <c r="Q766" s="142"/>
      <c r="R766" s="142"/>
      <c r="S766" s="142"/>
      <c r="T766" s="142"/>
      <c r="U766" s="142"/>
      <c r="V766" s="142"/>
      <c r="W766" s="142"/>
      <c r="X766" s="142"/>
      <c r="Y766" s="142"/>
      <c r="Z766" s="142"/>
    </row>
    <row r="767" spans="1:26" ht="15.75" customHeight="1">
      <c r="A767" s="142"/>
      <c r="B767" s="142"/>
      <c r="C767" s="142"/>
      <c r="D767" s="142"/>
      <c r="E767" s="142"/>
      <c r="F767" s="142"/>
      <c r="G767" s="142"/>
      <c r="H767" s="142"/>
      <c r="I767" s="142"/>
      <c r="J767" s="142"/>
      <c r="K767" s="142"/>
      <c r="L767" s="142"/>
      <c r="M767" s="142"/>
      <c r="N767" s="142"/>
      <c r="O767" s="142"/>
      <c r="P767" s="142"/>
      <c r="Q767" s="142"/>
      <c r="R767" s="142"/>
      <c r="S767" s="142"/>
      <c r="T767" s="142"/>
      <c r="U767" s="142"/>
      <c r="V767" s="142"/>
      <c r="W767" s="142"/>
      <c r="X767" s="142"/>
      <c r="Y767" s="142"/>
      <c r="Z767" s="142"/>
    </row>
    <row r="768" spans="1:26" ht="15.75" customHeight="1">
      <c r="A768" s="142"/>
      <c r="B768" s="142"/>
      <c r="C768" s="142"/>
      <c r="D768" s="142"/>
      <c r="E768" s="142"/>
      <c r="F768" s="142"/>
      <c r="G768" s="142"/>
      <c r="H768" s="142"/>
      <c r="I768" s="142"/>
      <c r="J768" s="142"/>
      <c r="K768" s="142"/>
      <c r="L768" s="142"/>
      <c r="M768" s="142"/>
      <c r="N768" s="142"/>
      <c r="O768" s="142"/>
      <c r="P768" s="142"/>
      <c r="Q768" s="142"/>
      <c r="R768" s="142"/>
      <c r="S768" s="142"/>
      <c r="T768" s="142"/>
      <c r="U768" s="142"/>
      <c r="V768" s="142"/>
      <c r="W768" s="142"/>
      <c r="X768" s="142"/>
      <c r="Y768" s="142"/>
      <c r="Z768" s="142"/>
    </row>
    <row r="769" spans="1:26" ht="15.75" customHeight="1">
      <c r="A769" s="142"/>
      <c r="B769" s="142"/>
      <c r="C769" s="142"/>
      <c r="D769" s="142"/>
      <c r="E769" s="142"/>
      <c r="F769" s="142"/>
      <c r="G769" s="142"/>
      <c r="H769" s="142"/>
      <c r="I769" s="142"/>
      <c r="J769" s="142"/>
      <c r="K769" s="142"/>
      <c r="L769" s="142"/>
      <c r="M769" s="142"/>
      <c r="N769" s="142"/>
      <c r="O769" s="142"/>
      <c r="P769" s="142"/>
      <c r="Q769" s="142"/>
      <c r="R769" s="142"/>
      <c r="S769" s="142"/>
      <c r="T769" s="142"/>
      <c r="U769" s="142"/>
      <c r="V769" s="142"/>
      <c r="W769" s="142"/>
      <c r="X769" s="142"/>
      <c r="Y769" s="142"/>
      <c r="Z769" s="142"/>
    </row>
    <row r="770" spans="1:26" ht="15.75" customHeight="1">
      <c r="A770" s="142"/>
      <c r="B770" s="142"/>
      <c r="C770" s="142"/>
      <c r="D770" s="142"/>
      <c r="E770" s="142"/>
      <c r="F770" s="142"/>
      <c r="G770" s="142"/>
      <c r="H770" s="142"/>
      <c r="I770" s="142"/>
      <c r="J770" s="142"/>
      <c r="K770" s="142"/>
      <c r="L770" s="142"/>
      <c r="M770" s="142"/>
      <c r="N770" s="142"/>
      <c r="O770" s="142"/>
      <c r="P770" s="142"/>
      <c r="Q770" s="142"/>
      <c r="R770" s="142"/>
      <c r="S770" s="142"/>
      <c r="T770" s="142"/>
      <c r="U770" s="142"/>
      <c r="V770" s="142"/>
      <c r="W770" s="142"/>
      <c r="X770" s="142"/>
      <c r="Y770" s="142"/>
      <c r="Z770" s="142"/>
    </row>
    <row r="771" spans="1:26" ht="15.75" customHeight="1">
      <c r="A771" s="142"/>
      <c r="B771" s="142"/>
      <c r="C771" s="142"/>
      <c r="D771" s="142"/>
      <c r="E771" s="142"/>
      <c r="F771" s="142"/>
      <c r="G771" s="142"/>
      <c r="H771" s="142"/>
      <c r="I771" s="142"/>
      <c r="J771" s="142"/>
      <c r="K771" s="142"/>
      <c r="L771" s="142"/>
      <c r="M771" s="142"/>
      <c r="N771" s="142"/>
      <c r="O771" s="142"/>
      <c r="P771" s="142"/>
      <c r="Q771" s="142"/>
      <c r="R771" s="142"/>
      <c r="S771" s="142"/>
      <c r="T771" s="142"/>
      <c r="U771" s="142"/>
      <c r="V771" s="142"/>
      <c r="W771" s="142"/>
      <c r="X771" s="142"/>
      <c r="Y771" s="142"/>
      <c r="Z771" s="142"/>
    </row>
    <row r="772" spans="1:26" ht="15.75" customHeight="1">
      <c r="A772" s="142"/>
      <c r="B772" s="142"/>
      <c r="C772" s="142"/>
      <c r="D772" s="142"/>
      <c r="E772" s="142"/>
      <c r="F772" s="142"/>
      <c r="G772" s="142"/>
      <c r="H772" s="142"/>
      <c r="I772" s="142"/>
      <c r="J772" s="142"/>
      <c r="K772" s="142"/>
      <c r="L772" s="142"/>
      <c r="M772" s="142"/>
      <c r="N772" s="142"/>
      <c r="O772" s="142"/>
      <c r="P772" s="142"/>
      <c r="Q772" s="142"/>
      <c r="R772" s="142"/>
      <c r="S772" s="142"/>
      <c r="T772" s="142"/>
      <c r="U772" s="142"/>
      <c r="V772" s="142"/>
      <c r="W772" s="142"/>
      <c r="X772" s="142"/>
      <c r="Y772" s="142"/>
      <c r="Z772" s="142"/>
    </row>
    <row r="773" spans="1:26" ht="15.75" customHeight="1">
      <c r="A773" s="142"/>
      <c r="B773" s="142"/>
      <c r="C773" s="142"/>
      <c r="D773" s="142"/>
      <c r="E773" s="142"/>
      <c r="F773" s="142"/>
      <c r="G773" s="142"/>
      <c r="H773" s="142"/>
      <c r="I773" s="142"/>
      <c r="J773" s="142"/>
      <c r="K773" s="142"/>
      <c r="L773" s="142"/>
      <c r="M773" s="142"/>
      <c r="N773" s="142"/>
      <c r="O773" s="142"/>
      <c r="P773" s="142"/>
      <c r="Q773" s="142"/>
      <c r="R773" s="142"/>
      <c r="S773" s="142"/>
      <c r="T773" s="142"/>
      <c r="U773" s="142"/>
      <c r="V773" s="142"/>
      <c r="W773" s="142"/>
      <c r="X773" s="142"/>
      <c r="Y773" s="142"/>
      <c r="Z773" s="142"/>
    </row>
    <row r="774" spans="1:26" ht="15.75" customHeight="1">
      <c r="A774" s="142"/>
      <c r="B774" s="142"/>
      <c r="C774" s="142"/>
      <c r="D774" s="142"/>
      <c r="E774" s="142"/>
      <c r="F774" s="142"/>
      <c r="G774" s="142"/>
      <c r="H774" s="142"/>
      <c r="I774" s="142"/>
      <c r="J774" s="142"/>
      <c r="K774" s="142"/>
      <c r="L774" s="142"/>
      <c r="M774" s="142"/>
      <c r="N774" s="142"/>
      <c r="O774" s="142"/>
      <c r="P774" s="142"/>
      <c r="Q774" s="142"/>
      <c r="R774" s="142"/>
      <c r="S774" s="142"/>
      <c r="T774" s="142"/>
      <c r="U774" s="142"/>
      <c r="V774" s="142"/>
      <c r="W774" s="142"/>
      <c r="X774" s="142"/>
      <c r="Y774" s="142"/>
      <c r="Z774" s="142"/>
    </row>
    <row r="775" spans="1:26" ht="15.75" customHeight="1">
      <c r="A775" s="142"/>
      <c r="B775" s="142"/>
      <c r="C775" s="142"/>
      <c r="D775" s="142"/>
      <c r="E775" s="142"/>
      <c r="F775" s="142"/>
      <c r="G775" s="142"/>
      <c r="H775" s="142"/>
      <c r="I775" s="142"/>
      <c r="J775" s="142"/>
      <c r="K775" s="142"/>
      <c r="L775" s="142"/>
      <c r="M775" s="142"/>
      <c r="N775" s="142"/>
      <c r="O775" s="142"/>
      <c r="P775" s="142"/>
      <c r="Q775" s="142"/>
      <c r="R775" s="142"/>
      <c r="S775" s="142"/>
      <c r="T775" s="142"/>
      <c r="U775" s="142"/>
      <c r="V775" s="142"/>
      <c r="W775" s="142"/>
      <c r="X775" s="142"/>
      <c r="Y775" s="142"/>
      <c r="Z775" s="142"/>
    </row>
    <row r="776" spans="1:26" ht="15.75" customHeight="1">
      <c r="A776" s="142"/>
      <c r="B776" s="142"/>
      <c r="C776" s="142"/>
      <c r="D776" s="142"/>
      <c r="E776" s="142"/>
      <c r="F776" s="142"/>
      <c r="G776" s="142"/>
      <c r="H776" s="142"/>
      <c r="I776" s="142"/>
      <c r="J776" s="142"/>
      <c r="K776" s="142"/>
      <c r="L776" s="142"/>
      <c r="M776" s="142"/>
      <c r="N776" s="142"/>
      <c r="O776" s="142"/>
      <c r="P776" s="142"/>
      <c r="Q776" s="142"/>
      <c r="R776" s="142"/>
      <c r="S776" s="142"/>
      <c r="T776" s="142"/>
      <c r="U776" s="142"/>
      <c r="V776" s="142"/>
      <c r="W776" s="142"/>
      <c r="X776" s="142"/>
      <c r="Y776" s="142"/>
      <c r="Z776" s="142"/>
    </row>
    <row r="777" spans="1:26" ht="15.75" customHeight="1">
      <c r="A777" s="142"/>
      <c r="B777" s="142"/>
      <c r="C777" s="142"/>
      <c r="D777" s="142"/>
      <c r="E777" s="142"/>
      <c r="F777" s="142"/>
      <c r="G777" s="142"/>
      <c r="H777" s="142"/>
      <c r="I777" s="142"/>
      <c r="J777" s="142"/>
      <c r="K777" s="142"/>
      <c r="L777" s="142"/>
      <c r="M777" s="142"/>
      <c r="N777" s="142"/>
      <c r="O777" s="142"/>
      <c r="P777" s="142"/>
      <c r="Q777" s="142"/>
      <c r="R777" s="142"/>
      <c r="S777" s="142"/>
      <c r="T777" s="142"/>
      <c r="U777" s="142"/>
      <c r="V777" s="142"/>
      <c r="W777" s="142"/>
      <c r="X777" s="142"/>
      <c r="Y777" s="142"/>
      <c r="Z777" s="142"/>
    </row>
    <row r="778" spans="1:26" ht="15.75" customHeight="1">
      <c r="A778" s="142"/>
      <c r="B778" s="142"/>
      <c r="C778" s="142"/>
      <c r="D778" s="142"/>
      <c r="E778" s="142"/>
      <c r="F778" s="142"/>
      <c r="G778" s="142"/>
      <c r="H778" s="142"/>
      <c r="I778" s="142"/>
      <c r="J778" s="142"/>
      <c r="K778" s="142"/>
      <c r="L778" s="142"/>
      <c r="M778" s="142"/>
      <c r="N778" s="142"/>
      <c r="O778" s="142"/>
      <c r="P778" s="142"/>
      <c r="Q778" s="142"/>
      <c r="R778" s="142"/>
      <c r="S778" s="142"/>
      <c r="T778" s="142"/>
      <c r="U778" s="142"/>
      <c r="V778" s="142"/>
      <c r="W778" s="142"/>
      <c r="X778" s="142"/>
      <c r="Y778" s="142"/>
      <c r="Z778" s="142"/>
    </row>
    <row r="779" spans="1:26" ht="15.75" customHeight="1">
      <c r="A779" s="142"/>
      <c r="B779" s="142"/>
      <c r="C779" s="142"/>
      <c r="D779" s="142"/>
      <c r="E779" s="142"/>
      <c r="F779" s="142"/>
      <c r="G779" s="142"/>
      <c r="H779" s="142"/>
      <c r="I779" s="142"/>
      <c r="J779" s="142"/>
      <c r="K779" s="142"/>
      <c r="L779" s="142"/>
      <c r="M779" s="142"/>
      <c r="N779" s="142"/>
      <c r="O779" s="142"/>
      <c r="P779" s="142"/>
      <c r="Q779" s="142"/>
      <c r="R779" s="142"/>
      <c r="S779" s="142"/>
      <c r="T779" s="142"/>
      <c r="U779" s="142"/>
      <c r="V779" s="142"/>
      <c r="W779" s="142"/>
      <c r="X779" s="142"/>
      <c r="Y779" s="142"/>
      <c r="Z779" s="142"/>
    </row>
    <row r="780" spans="1:26" ht="15.75" customHeight="1">
      <c r="A780" s="142"/>
      <c r="B780" s="142"/>
      <c r="C780" s="142"/>
      <c r="D780" s="142"/>
      <c r="E780" s="142"/>
      <c r="F780" s="142"/>
      <c r="G780" s="142"/>
      <c r="H780" s="142"/>
      <c r="I780" s="142"/>
      <c r="J780" s="142"/>
      <c r="K780" s="142"/>
      <c r="L780" s="142"/>
      <c r="M780" s="142"/>
      <c r="N780" s="142"/>
      <c r="O780" s="142"/>
      <c r="P780" s="142"/>
      <c r="Q780" s="142"/>
      <c r="R780" s="142"/>
      <c r="S780" s="142"/>
      <c r="T780" s="142"/>
      <c r="U780" s="142"/>
      <c r="V780" s="142"/>
      <c r="W780" s="142"/>
      <c r="X780" s="142"/>
      <c r="Y780" s="142"/>
      <c r="Z780" s="142"/>
    </row>
    <row r="781" spans="1:26" ht="15.75" customHeight="1">
      <c r="A781" s="142"/>
      <c r="B781" s="142"/>
      <c r="C781" s="142"/>
      <c r="D781" s="142"/>
      <c r="E781" s="142"/>
      <c r="F781" s="142"/>
      <c r="G781" s="142"/>
      <c r="H781" s="142"/>
      <c r="I781" s="142"/>
      <c r="J781" s="142"/>
      <c r="K781" s="142"/>
      <c r="L781" s="142"/>
      <c r="M781" s="142"/>
      <c r="N781" s="142"/>
      <c r="O781" s="142"/>
      <c r="P781" s="142"/>
      <c r="Q781" s="142"/>
      <c r="R781" s="142"/>
      <c r="S781" s="142"/>
      <c r="T781" s="142"/>
      <c r="U781" s="142"/>
      <c r="V781" s="142"/>
      <c r="W781" s="142"/>
      <c r="X781" s="142"/>
      <c r="Y781" s="142"/>
      <c r="Z781" s="142"/>
    </row>
    <row r="782" spans="1:26" ht="15.75" customHeight="1">
      <c r="A782" s="142"/>
      <c r="B782" s="142"/>
      <c r="C782" s="142"/>
      <c r="D782" s="142"/>
      <c r="E782" s="142"/>
      <c r="F782" s="142"/>
      <c r="G782" s="142"/>
      <c r="H782" s="142"/>
      <c r="I782" s="142"/>
      <c r="J782" s="142"/>
      <c r="K782" s="142"/>
      <c r="L782" s="142"/>
      <c r="M782" s="142"/>
      <c r="N782" s="142"/>
      <c r="O782" s="142"/>
      <c r="P782" s="142"/>
      <c r="Q782" s="142"/>
      <c r="R782" s="142"/>
      <c r="S782" s="142"/>
      <c r="T782" s="142"/>
      <c r="U782" s="142"/>
      <c r="V782" s="142"/>
      <c r="W782" s="142"/>
      <c r="X782" s="142"/>
      <c r="Y782" s="142"/>
      <c r="Z782" s="142"/>
    </row>
    <row r="783" spans="1:26" ht="15.75" customHeight="1">
      <c r="A783" s="142"/>
      <c r="B783" s="142"/>
      <c r="C783" s="142"/>
      <c r="D783" s="142"/>
      <c r="E783" s="142"/>
      <c r="F783" s="142"/>
      <c r="G783" s="142"/>
      <c r="H783" s="142"/>
      <c r="I783" s="142"/>
      <c r="J783" s="142"/>
      <c r="K783" s="142"/>
      <c r="L783" s="142"/>
      <c r="M783" s="142"/>
      <c r="N783" s="142"/>
      <c r="O783" s="142"/>
      <c r="P783" s="142"/>
      <c r="Q783" s="142"/>
      <c r="R783" s="142"/>
      <c r="S783" s="142"/>
      <c r="T783" s="142"/>
      <c r="U783" s="142"/>
      <c r="V783" s="142"/>
      <c r="W783" s="142"/>
      <c r="X783" s="142"/>
      <c r="Y783" s="142"/>
      <c r="Z783" s="142"/>
    </row>
    <row r="784" spans="1:26" ht="15.75" customHeight="1">
      <c r="A784" s="142"/>
      <c r="B784" s="142"/>
      <c r="C784" s="142"/>
      <c r="D784" s="142"/>
      <c r="E784" s="142"/>
      <c r="F784" s="142"/>
      <c r="G784" s="142"/>
      <c r="H784" s="142"/>
      <c r="I784" s="142"/>
      <c r="J784" s="142"/>
      <c r="K784" s="142"/>
      <c r="L784" s="142"/>
      <c r="M784" s="142"/>
      <c r="N784" s="142"/>
      <c r="O784" s="142"/>
      <c r="P784" s="142"/>
      <c r="Q784" s="142"/>
      <c r="R784" s="142"/>
      <c r="S784" s="142"/>
      <c r="T784" s="142"/>
      <c r="U784" s="142"/>
      <c r="V784" s="142"/>
      <c r="W784" s="142"/>
      <c r="X784" s="142"/>
      <c r="Y784" s="142"/>
      <c r="Z784" s="142"/>
    </row>
    <row r="785" spans="1:26" ht="15.75" customHeight="1">
      <c r="A785" s="142"/>
      <c r="B785" s="142"/>
      <c r="C785" s="142"/>
      <c r="D785" s="142"/>
      <c r="E785" s="142"/>
      <c r="F785" s="142"/>
      <c r="G785" s="142"/>
      <c r="H785" s="142"/>
      <c r="I785" s="142"/>
      <c r="J785" s="142"/>
      <c r="K785" s="142"/>
      <c r="L785" s="142"/>
      <c r="M785" s="142"/>
      <c r="N785" s="142"/>
      <c r="O785" s="142"/>
      <c r="P785" s="142"/>
      <c r="Q785" s="142"/>
      <c r="R785" s="142"/>
      <c r="S785" s="142"/>
      <c r="T785" s="142"/>
      <c r="U785" s="142"/>
      <c r="V785" s="142"/>
      <c r="W785" s="142"/>
      <c r="X785" s="142"/>
      <c r="Y785" s="142"/>
      <c r="Z785" s="142"/>
    </row>
    <row r="786" spans="1:26" ht="15.75" customHeight="1">
      <c r="A786" s="142"/>
      <c r="B786" s="142"/>
      <c r="C786" s="142"/>
      <c r="D786" s="142"/>
      <c r="E786" s="142"/>
      <c r="F786" s="142"/>
      <c r="G786" s="142"/>
      <c r="H786" s="142"/>
      <c r="I786" s="142"/>
      <c r="J786" s="142"/>
      <c r="K786" s="142"/>
      <c r="L786" s="142"/>
      <c r="M786" s="142"/>
      <c r="N786" s="142"/>
      <c r="O786" s="142"/>
      <c r="P786" s="142"/>
      <c r="Q786" s="142"/>
      <c r="R786" s="142"/>
      <c r="S786" s="142"/>
      <c r="T786" s="142"/>
      <c r="U786" s="142"/>
      <c r="V786" s="142"/>
      <c r="W786" s="142"/>
      <c r="X786" s="142"/>
      <c r="Y786" s="142"/>
      <c r="Z786" s="142"/>
    </row>
    <row r="787" spans="1:26" ht="15.75" customHeight="1">
      <c r="A787" s="142"/>
      <c r="B787" s="142"/>
      <c r="C787" s="142"/>
      <c r="D787" s="142"/>
      <c r="E787" s="142"/>
      <c r="F787" s="142"/>
      <c r="G787" s="142"/>
      <c r="H787" s="142"/>
      <c r="I787" s="142"/>
      <c r="J787" s="142"/>
      <c r="K787" s="142"/>
      <c r="L787" s="142"/>
      <c r="M787" s="142"/>
      <c r="N787" s="142"/>
      <c r="O787" s="142"/>
      <c r="P787" s="142"/>
      <c r="Q787" s="142"/>
      <c r="R787" s="142"/>
      <c r="S787" s="142"/>
      <c r="T787" s="142"/>
      <c r="U787" s="142"/>
      <c r="V787" s="142"/>
      <c r="W787" s="142"/>
      <c r="X787" s="142"/>
      <c r="Y787" s="142"/>
      <c r="Z787" s="142"/>
    </row>
    <row r="788" spans="1:26" ht="15.75" customHeight="1">
      <c r="A788" s="142"/>
      <c r="B788" s="142"/>
      <c r="C788" s="142"/>
      <c r="D788" s="142"/>
      <c r="E788" s="142"/>
      <c r="F788" s="142"/>
      <c r="G788" s="142"/>
      <c r="H788" s="142"/>
      <c r="I788" s="142"/>
      <c r="J788" s="142"/>
      <c r="K788" s="142"/>
      <c r="L788" s="142"/>
      <c r="M788" s="142"/>
      <c r="N788" s="142"/>
      <c r="O788" s="142"/>
      <c r="P788" s="142"/>
      <c r="Q788" s="142"/>
      <c r="R788" s="142"/>
      <c r="S788" s="142"/>
      <c r="T788" s="142"/>
      <c r="U788" s="142"/>
      <c r="V788" s="142"/>
      <c r="W788" s="142"/>
      <c r="X788" s="142"/>
      <c r="Y788" s="142"/>
      <c r="Z788" s="142"/>
    </row>
    <row r="789" spans="1:26" ht="15.75" customHeight="1">
      <c r="A789" s="142"/>
      <c r="B789" s="142"/>
      <c r="C789" s="142"/>
      <c r="D789" s="142"/>
      <c r="E789" s="142"/>
      <c r="F789" s="142"/>
      <c r="G789" s="142"/>
      <c r="H789" s="142"/>
      <c r="I789" s="142"/>
      <c r="J789" s="142"/>
      <c r="K789" s="142"/>
      <c r="L789" s="142"/>
      <c r="M789" s="142"/>
      <c r="N789" s="142"/>
      <c r="O789" s="142"/>
      <c r="P789" s="142"/>
      <c r="Q789" s="142"/>
      <c r="R789" s="142"/>
      <c r="S789" s="142"/>
      <c r="T789" s="142"/>
      <c r="U789" s="142"/>
      <c r="V789" s="142"/>
      <c r="W789" s="142"/>
      <c r="X789" s="142"/>
      <c r="Y789" s="142"/>
      <c r="Z789" s="142"/>
    </row>
    <row r="790" spans="1:26" ht="15.75" customHeight="1">
      <c r="A790" s="142"/>
      <c r="B790" s="142"/>
      <c r="C790" s="142"/>
      <c r="D790" s="142"/>
      <c r="E790" s="142"/>
      <c r="F790" s="142"/>
      <c r="G790" s="142"/>
      <c r="H790" s="142"/>
      <c r="I790" s="142"/>
      <c r="J790" s="142"/>
      <c r="K790" s="142"/>
      <c r="L790" s="142"/>
      <c r="M790" s="142"/>
      <c r="N790" s="142"/>
      <c r="O790" s="142"/>
      <c r="P790" s="142"/>
      <c r="Q790" s="142"/>
      <c r="R790" s="142"/>
      <c r="S790" s="142"/>
      <c r="T790" s="142"/>
      <c r="U790" s="142"/>
      <c r="V790" s="142"/>
      <c r="W790" s="142"/>
      <c r="X790" s="142"/>
      <c r="Y790" s="142"/>
      <c r="Z790" s="142"/>
    </row>
    <row r="791" spans="1:26" ht="15.75" customHeight="1">
      <c r="A791" s="142"/>
      <c r="B791" s="142"/>
      <c r="C791" s="142"/>
      <c r="D791" s="142"/>
      <c r="E791" s="142"/>
      <c r="F791" s="142"/>
      <c r="G791" s="142"/>
      <c r="H791" s="142"/>
      <c r="I791" s="142"/>
      <c r="J791" s="142"/>
      <c r="K791" s="142"/>
      <c r="L791" s="142"/>
      <c r="M791" s="142"/>
      <c r="N791" s="142"/>
      <c r="O791" s="142"/>
      <c r="P791" s="142"/>
      <c r="Q791" s="142"/>
      <c r="R791" s="142"/>
      <c r="S791" s="142"/>
      <c r="T791" s="142"/>
      <c r="U791" s="142"/>
      <c r="V791" s="142"/>
      <c r="W791" s="142"/>
      <c r="X791" s="142"/>
      <c r="Y791" s="142"/>
      <c r="Z791" s="142"/>
    </row>
    <row r="792" spans="1:26" ht="15.75" customHeight="1">
      <c r="A792" s="142"/>
      <c r="B792" s="142"/>
      <c r="C792" s="142"/>
      <c r="D792" s="142"/>
      <c r="E792" s="142"/>
      <c r="F792" s="142"/>
      <c r="G792" s="142"/>
      <c r="H792" s="142"/>
      <c r="I792" s="142"/>
      <c r="J792" s="142"/>
      <c r="K792" s="142"/>
      <c r="L792" s="142"/>
      <c r="M792" s="142"/>
      <c r="N792" s="142"/>
      <c r="O792" s="142"/>
      <c r="P792" s="142"/>
      <c r="Q792" s="142"/>
      <c r="R792" s="142"/>
      <c r="S792" s="142"/>
      <c r="T792" s="142"/>
      <c r="U792" s="142"/>
      <c r="V792" s="142"/>
      <c r="W792" s="142"/>
      <c r="X792" s="142"/>
      <c r="Y792" s="142"/>
      <c r="Z792" s="142"/>
    </row>
    <row r="793" spans="1:26" ht="15.75" customHeight="1">
      <c r="A793" s="142"/>
      <c r="B793" s="142"/>
      <c r="C793" s="142"/>
      <c r="D793" s="142"/>
      <c r="E793" s="142"/>
      <c r="F793" s="142"/>
      <c r="G793" s="142"/>
      <c r="H793" s="142"/>
      <c r="I793" s="142"/>
      <c r="J793" s="142"/>
      <c r="K793" s="142"/>
      <c r="L793" s="142"/>
      <c r="M793" s="142"/>
      <c r="N793" s="142"/>
      <c r="O793" s="142"/>
      <c r="P793" s="142"/>
      <c r="Q793" s="142"/>
      <c r="R793" s="142"/>
      <c r="S793" s="142"/>
      <c r="T793" s="142"/>
      <c r="U793" s="142"/>
      <c r="V793" s="142"/>
      <c r="W793" s="142"/>
      <c r="X793" s="142"/>
      <c r="Y793" s="142"/>
      <c r="Z793" s="142"/>
    </row>
    <row r="794" spans="1:26" ht="15.75" customHeight="1">
      <c r="A794" s="142"/>
      <c r="B794" s="142"/>
      <c r="C794" s="142"/>
      <c r="D794" s="142"/>
      <c r="E794" s="142"/>
      <c r="F794" s="142"/>
      <c r="G794" s="142"/>
      <c r="H794" s="142"/>
      <c r="I794" s="142"/>
      <c r="J794" s="142"/>
      <c r="K794" s="142"/>
      <c r="L794" s="142"/>
      <c r="M794" s="142"/>
      <c r="N794" s="142"/>
      <c r="O794" s="142"/>
      <c r="P794" s="142"/>
      <c r="Q794" s="142"/>
      <c r="R794" s="142"/>
      <c r="S794" s="142"/>
      <c r="T794" s="142"/>
      <c r="U794" s="142"/>
      <c r="V794" s="142"/>
      <c r="W794" s="142"/>
      <c r="X794" s="142"/>
      <c r="Y794" s="142"/>
      <c r="Z794" s="142"/>
    </row>
    <row r="795" spans="1:26" ht="15.75" customHeight="1">
      <c r="A795" s="142"/>
      <c r="B795" s="142"/>
      <c r="C795" s="142"/>
      <c r="D795" s="142"/>
      <c r="E795" s="142"/>
      <c r="F795" s="142"/>
      <c r="G795" s="142"/>
      <c r="H795" s="142"/>
      <c r="I795" s="142"/>
      <c r="J795" s="142"/>
      <c r="K795" s="142"/>
      <c r="L795" s="142"/>
      <c r="M795" s="142"/>
      <c r="N795" s="142"/>
      <c r="O795" s="142"/>
      <c r="P795" s="142"/>
      <c r="Q795" s="142"/>
      <c r="R795" s="142"/>
      <c r="S795" s="142"/>
      <c r="T795" s="142"/>
      <c r="U795" s="142"/>
      <c r="V795" s="142"/>
      <c r="W795" s="142"/>
      <c r="X795" s="142"/>
      <c r="Y795" s="142"/>
      <c r="Z795" s="142"/>
    </row>
    <row r="796" spans="1:26" ht="15.75" customHeight="1">
      <c r="A796" s="142"/>
      <c r="B796" s="142"/>
      <c r="C796" s="142"/>
      <c r="D796" s="142"/>
      <c r="E796" s="142"/>
      <c r="F796" s="142"/>
      <c r="G796" s="142"/>
      <c r="H796" s="142"/>
      <c r="I796" s="142"/>
      <c r="J796" s="142"/>
      <c r="K796" s="142"/>
      <c r="L796" s="142"/>
      <c r="M796" s="142"/>
      <c r="N796" s="142"/>
      <c r="O796" s="142"/>
      <c r="P796" s="142"/>
      <c r="Q796" s="142"/>
      <c r="R796" s="142"/>
      <c r="S796" s="142"/>
      <c r="T796" s="142"/>
      <c r="U796" s="142"/>
      <c r="V796" s="142"/>
      <c r="W796" s="142"/>
      <c r="X796" s="142"/>
      <c r="Y796" s="142"/>
      <c r="Z796" s="142"/>
    </row>
    <row r="797" spans="1:26" ht="15.75" customHeight="1">
      <c r="A797" s="142"/>
      <c r="B797" s="142"/>
      <c r="C797" s="142"/>
      <c r="D797" s="142"/>
      <c r="E797" s="142"/>
      <c r="F797" s="142"/>
      <c r="G797" s="142"/>
      <c r="H797" s="142"/>
      <c r="I797" s="142"/>
      <c r="J797" s="142"/>
      <c r="K797" s="142"/>
      <c r="L797" s="142"/>
      <c r="M797" s="142"/>
      <c r="N797" s="142"/>
      <c r="O797" s="142"/>
      <c r="P797" s="142"/>
      <c r="Q797" s="142"/>
      <c r="R797" s="142"/>
      <c r="S797" s="142"/>
      <c r="T797" s="142"/>
      <c r="U797" s="142"/>
      <c r="V797" s="142"/>
      <c r="W797" s="142"/>
      <c r="X797" s="142"/>
      <c r="Y797" s="142"/>
      <c r="Z797" s="142"/>
    </row>
    <row r="798" spans="1:26" ht="15.75" customHeight="1">
      <c r="A798" s="142"/>
      <c r="B798" s="142"/>
      <c r="C798" s="142"/>
      <c r="D798" s="142"/>
      <c r="E798" s="142"/>
      <c r="F798" s="142"/>
      <c r="G798" s="142"/>
      <c r="H798" s="142"/>
      <c r="I798" s="142"/>
      <c r="J798" s="142"/>
      <c r="K798" s="142"/>
      <c r="L798" s="142"/>
      <c r="M798" s="142"/>
      <c r="N798" s="142"/>
      <c r="O798" s="142"/>
      <c r="P798" s="142"/>
      <c r="Q798" s="142"/>
      <c r="R798" s="142"/>
      <c r="S798" s="142"/>
      <c r="T798" s="142"/>
      <c r="U798" s="142"/>
      <c r="V798" s="142"/>
      <c r="W798" s="142"/>
      <c r="X798" s="142"/>
      <c r="Y798" s="142"/>
      <c r="Z798" s="142"/>
    </row>
    <row r="799" spans="1:26" ht="15.75" customHeight="1">
      <c r="A799" s="142"/>
      <c r="B799" s="142"/>
      <c r="C799" s="142"/>
      <c r="D799" s="142"/>
      <c r="E799" s="142"/>
      <c r="F799" s="142"/>
      <c r="G799" s="142"/>
      <c r="H799" s="142"/>
      <c r="I799" s="142"/>
      <c r="J799" s="142"/>
      <c r="K799" s="142"/>
      <c r="L799" s="142"/>
      <c r="M799" s="142"/>
      <c r="N799" s="142"/>
      <c r="O799" s="142"/>
      <c r="P799" s="142"/>
      <c r="Q799" s="142"/>
      <c r="R799" s="142"/>
      <c r="S799" s="142"/>
      <c r="T799" s="142"/>
      <c r="U799" s="142"/>
      <c r="V799" s="142"/>
      <c r="W799" s="142"/>
      <c r="X799" s="142"/>
      <c r="Y799" s="142"/>
      <c r="Z799" s="142"/>
    </row>
    <row r="800" spans="1:26" ht="15.75" customHeight="1">
      <c r="A800" s="142"/>
      <c r="B800" s="142"/>
      <c r="C800" s="142"/>
      <c r="D800" s="142"/>
      <c r="E800" s="142"/>
      <c r="F800" s="142"/>
      <c r="G800" s="142"/>
      <c r="H800" s="142"/>
      <c r="I800" s="142"/>
      <c r="J800" s="142"/>
      <c r="K800" s="142"/>
      <c r="L800" s="142"/>
      <c r="M800" s="142"/>
      <c r="N800" s="142"/>
      <c r="O800" s="142"/>
      <c r="P800" s="142"/>
      <c r="Q800" s="142"/>
      <c r="R800" s="142"/>
      <c r="S800" s="142"/>
      <c r="T800" s="142"/>
      <c r="U800" s="142"/>
      <c r="V800" s="142"/>
      <c r="W800" s="142"/>
      <c r="X800" s="142"/>
      <c r="Y800" s="142"/>
      <c r="Z800" s="142"/>
    </row>
    <row r="801" spans="1:26" ht="15.75" customHeight="1">
      <c r="A801" s="142"/>
      <c r="B801" s="142"/>
      <c r="C801" s="142"/>
      <c r="D801" s="142"/>
      <c r="E801" s="142"/>
      <c r="F801" s="142"/>
      <c r="G801" s="142"/>
      <c r="H801" s="142"/>
      <c r="I801" s="142"/>
      <c r="J801" s="142"/>
      <c r="K801" s="142"/>
      <c r="L801" s="142"/>
      <c r="M801" s="142"/>
      <c r="N801" s="142"/>
      <c r="O801" s="142"/>
      <c r="P801" s="142"/>
      <c r="Q801" s="142"/>
      <c r="R801" s="142"/>
      <c r="S801" s="142"/>
      <c r="T801" s="142"/>
      <c r="U801" s="142"/>
      <c r="V801" s="142"/>
      <c r="W801" s="142"/>
      <c r="X801" s="142"/>
      <c r="Y801" s="142"/>
      <c r="Z801" s="142"/>
    </row>
    <row r="802" spans="1:26" ht="15.75" customHeight="1">
      <c r="A802" s="142"/>
      <c r="B802" s="142"/>
      <c r="C802" s="142"/>
      <c r="D802" s="142"/>
      <c r="E802" s="142"/>
      <c r="F802" s="142"/>
      <c r="G802" s="142"/>
      <c r="H802" s="142"/>
      <c r="I802" s="142"/>
      <c r="J802" s="142"/>
      <c r="K802" s="142"/>
      <c r="L802" s="142"/>
      <c r="M802" s="142"/>
      <c r="N802" s="142"/>
      <c r="O802" s="142"/>
      <c r="P802" s="142"/>
      <c r="Q802" s="142"/>
      <c r="R802" s="142"/>
      <c r="S802" s="142"/>
      <c r="T802" s="142"/>
      <c r="U802" s="142"/>
      <c r="V802" s="142"/>
      <c r="W802" s="142"/>
      <c r="X802" s="142"/>
      <c r="Y802" s="142"/>
      <c r="Z802" s="142"/>
    </row>
    <row r="803" spans="1:26" ht="15.75" customHeight="1">
      <c r="A803" s="142"/>
      <c r="B803" s="142"/>
      <c r="C803" s="142"/>
      <c r="D803" s="142"/>
      <c r="E803" s="142"/>
      <c r="F803" s="142"/>
      <c r="G803" s="142"/>
      <c r="H803" s="142"/>
      <c r="I803" s="142"/>
      <c r="J803" s="142"/>
      <c r="K803" s="142"/>
      <c r="L803" s="142"/>
      <c r="M803" s="142"/>
      <c r="N803" s="142"/>
      <c r="O803" s="142"/>
      <c r="P803" s="142"/>
      <c r="Q803" s="142"/>
      <c r="R803" s="142"/>
      <c r="S803" s="142"/>
      <c r="T803" s="142"/>
      <c r="U803" s="142"/>
      <c r="V803" s="142"/>
      <c r="W803" s="142"/>
      <c r="X803" s="142"/>
      <c r="Y803" s="142"/>
      <c r="Z803" s="142"/>
    </row>
    <row r="804" spans="1:26" ht="15.75" customHeight="1">
      <c r="A804" s="142"/>
      <c r="B804" s="142"/>
      <c r="C804" s="142"/>
      <c r="D804" s="142"/>
      <c r="E804" s="142"/>
      <c r="F804" s="142"/>
      <c r="G804" s="142"/>
      <c r="H804" s="142"/>
      <c r="I804" s="142"/>
      <c r="J804" s="142"/>
      <c r="K804" s="142"/>
      <c r="L804" s="142"/>
      <c r="M804" s="142"/>
      <c r="N804" s="142"/>
      <c r="O804" s="142"/>
      <c r="P804" s="142"/>
      <c r="Q804" s="142"/>
      <c r="R804" s="142"/>
      <c r="S804" s="142"/>
      <c r="T804" s="142"/>
      <c r="U804" s="142"/>
      <c r="V804" s="142"/>
      <c r="W804" s="142"/>
      <c r="X804" s="142"/>
      <c r="Y804" s="142"/>
      <c r="Z804" s="142"/>
    </row>
    <row r="805" spans="1:26" ht="15.75" customHeight="1">
      <c r="A805" s="142"/>
      <c r="B805" s="142"/>
      <c r="C805" s="142"/>
      <c r="D805" s="142"/>
      <c r="E805" s="142"/>
      <c r="F805" s="142"/>
      <c r="G805" s="142"/>
      <c r="H805" s="142"/>
      <c r="I805" s="142"/>
      <c r="J805" s="142"/>
      <c r="K805" s="142"/>
      <c r="L805" s="142"/>
      <c r="M805" s="142"/>
      <c r="N805" s="142"/>
      <c r="O805" s="142"/>
      <c r="P805" s="142"/>
      <c r="Q805" s="142"/>
      <c r="R805" s="142"/>
      <c r="S805" s="142"/>
      <c r="T805" s="142"/>
      <c r="U805" s="142"/>
      <c r="V805" s="142"/>
      <c r="W805" s="142"/>
      <c r="X805" s="142"/>
      <c r="Y805" s="142"/>
      <c r="Z805" s="142"/>
    </row>
    <row r="806" spans="1:26" ht="15.75" customHeight="1">
      <c r="A806" s="142"/>
      <c r="B806" s="142"/>
      <c r="C806" s="142"/>
      <c r="D806" s="142"/>
      <c r="E806" s="142"/>
      <c r="F806" s="142"/>
      <c r="G806" s="142"/>
      <c r="H806" s="142"/>
      <c r="I806" s="142"/>
      <c r="J806" s="142"/>
      <c r="K806" s="142"/>
      <c r="L806" s="142"/>
      <c r="M806" s="142"/>
      <c r="N806" s="142"/>
      <c r="O806" s="142"/>
      <c r="P806" s="142"/>
      <c r="Q806" s="142"/>
      <c r="R806" s="142"/>
      <c r="S806" s="142"/>
      <c r="T806" s="142"/>
      <c r="U806" s="142"/>
      <c r="V806" s="142"/>
      <c r="W806" s="142"/>
      <c r="X806" s="142"/>
      <c r="Y806" s="142"/>
      <c r="Z806" s="142"/>
    </row>
    <row r="807" spans="1:26" ht="15.75" customHeight="1">
      <c r="A807" s="142"/>
      <c r="B807" s="142"/>
      <c r="C807" s="142"/>
      <c r="D807" s="142"/>
      <c r="E807" s="142"/>
      <c r="F807" s="142"/>
      <c r="G807" s="142"/>
      <c r="H807" s="142"/>
      <c r="I807" s="142"/>
      <c r="J807" s="142"/>
      <c r="K807" s="142"/>
      <c r="L807" s="142"/>
      <c r="M807" s="142"/>
      <c r="N807" s="142"/>
      <c r="O807" s="142"/>
      <c r="P807" s="142"/>
      <c r="Q807" s="142"/>
      <c r="R807" s="142"/>
      <c r="S807" s="142"/>
      <c r="T807" s="142"/>
      <c r="U807" s="142"/>
      <c r="V807" s="142"/>
      <c r="W807" s="142"/>
      <c r="X807" s="142"/>
      <c r="Y807" s="142"/>
      <c r="Z807" s="142"/>
    </row>
    <row r="808" spans="1:26" ht="15.75" customHeight="1">
      <c r="A808" s="142"/>
      <c r="B808" s="142"/>
      <c r="C808" s="142"/>
      <c r="D808" s="142"/>
      <c r="E808" s="142"/>
      <c r="F808" s="142"/>
      <c r="G808" s="142"/>
      <c r="H808" s="142"/>
      <c r="I808" s="142"/>
      <c r="J808" s="142"/>
      <c r="K808" s="142"/>
      <c r="L808" s="142"/>
      <c r="M808" s="142"/>
      <c r="N808" s="142"/>
      <c r="O808" s="142"/>
      <c r="P808" s="142"/>
      <c r="Q808" s="142"/>
      <c r="R808" s="142"/>
      <c r="S808" s="142"/>
      <c r="T808" s="142"/>
      <c r="U808" s="142"/>
      <c r="V808" s="142"/>
      <c r="W808" s="142"/>
      <c r="X808" s="142"/>
      <c r="Y808" s="142"/>
      <c r="Z808" s="142"/>
    </row>
    <row r="809" spans="1:26" ht="15.75" customHeight="1">
      <c r="A809" s="142"/>
      <c r="B809" s="142"/>
      <c r="C809" s="142"/>
      <c r="D809" s="142"/>
      <c r="E809" s="142"/>
      <c r="F809" s="142"/>
      <c r="G809" s="142"/>
      <c r="H809" s="142"/>
      <c r="I809" s="142"/>
      <c r="J809" s="142"/>
      <c r="K809" s="142"/>
      <c r="L809" s="142"/>
      <c r="M809" s="142"/>
      <c r="N809" s="142"/>
      <c r="O809" s="142"/>
      <c r="P809" s="142"/>
      <c r="Q809" s="142"/>
      <c r="R809" s="142"/>
      <c r="S809" s="142"/>
      <c r="T809" s="142"/>
      <c r="U809" s="142"/>
      <c r="V809" s="142"/>
      <c r="W809" s="142"/>
      <c r="X809" s="142"/>
      <c r="Y809" s="142"/>
      <c r="Z809" s="142"/>
    </row>
    <row r="810" spans="1:26" ht="15.75" customHeight="1">
      <c r="A810" s="142"/>
      <c r="B810" s="142"/>
      <c r="C810" s="142"/>
      <c r="D810" s="142"/>
      <c r="E810" s="142"/>
      <c r="F810" s="142"/>
      <c r="G810" s="142"/>
      <c r="H810" s="142"/>
      <c r="I810" s="142"/>
      <c r="J810" s="142"/>
      <c r="K810" s="142"/>
      <c r="L810" s="142"/>
      <c r="M810" s="142"/>
      <c r="N810" s="142"/>
      <c r="O810" s="142"/>
      <c r="P810" s="142"/>
      <c r="Q810" s="142"/>
      <c r="R810" s="142"/>
      <c r="S810" s="142"/>
      <c r="T810" s="142"/>
      <c r="U810" s="142"/>
      <c r="V810" s="142"/>
      <c r="W810" s="142"/>
      <c r="X810" s="142"/>
      <c r="Y810" s="142"/>
      <c r="Z810" s="142"/>
    </row>
    <row r="811" spans="1:26" ht="15.75" customHeight="1">
      <c r="A811" s="142"/>
      <c r="B811" s="142"/>
      <c r="C811" s="142"/>
      <c r="D811" s="142"/>
      <c r="E811" s="142"/>
      <c r="F811" s="142"/>
      <c r="G811" s="142"/>
      <c r="H811" s="142"/>
      <c r="I811" s="142"/>
      <c r="J811" s="142"/>
      <c r="K811" s="142"/>
      <c r="L811" s="142"/>
      <c r="M811" s="142"/>
      <c r="N811" s="142"/>
      <c r="O811" s="142"/>
      <c r="P811" s="142"/>
      <c r="Q811" s="142"/>
      <c r="R811" s="142"/>
      <c r="S811" s="142"/>
      <c r="T811" s="142"/>
      <c r="U811" s="142"/>
      <c r="V811" s="142"/>
      <c r="W811" s="142"/>
      <c r="X811" s="142"/>
      <c r="Y811" s="142"/>
      <c r="Z811" s="142"/>
    </row>
    <row r="812" spans="1:26" ht="15.75" customHeight="1">
      <c r="A812" s="142"/>
      <c r="B812" s="142"/>
      <c r="C812" s="142"/>
      <c r="D812" s="142"/>
      <c r="E812" s="142"/>
      <c r="F812" s="142"/>
      <c r="G812" s="142"/>
      <c r="H812" s="142"/>
      <c r="I812" s="142"/>
      <c r="J812" s="142"/>
      <c r="K812" s="142"/>
      <c r="L812" s="142"/>
      <c r="M812" s="142"/>
      <c r="N812" s="142"/>
      <c r="O812" s="142"/>
      <c r="P812" s="142"/>
      <c r="Q812" s="142"/>
      <c r="R812" s="142"/>
      <c r="S812" s="142"/>
      <c r="T812" s="142"/>
      <c r="U812" s="142"/>
      <c r="V812" s="142"/>
      <c r="W812" s="142"/>
      <c r="X812" s="142"/>
      <c r="Y812" s="142"/>
      <c r="Z812" s="142"/>
    </row>
    <row r="813" spans="1:26" ht="15.75" customHeight="1">
      <c r="A813" s="142"/>
      <c r="B813" s="142"/>
      <c r="C813" s="142"/>
      <c r="D813" s="142"/>
      <c r="E813" s="142"/>
      <c r="F813" s="142"/>
      <c r="G813" s="142"/>
      <c r="H813" s="142"/>
      <c r="I813" s="142"/>
      <c r="J813" s="142"/>
      <c r="K813" s="142"/>
      <c r="L813" s="142"/>
      <c r="M813" s="142"/>
      <c r="N813" s="142"/>
      <c r="O813" s="142"/>
      <c r="P813" s="142"/>
      <c r="Q813" s="142"/>
      <c r="R813" s="142"/>
      <c r="S813" s="142"/>
      <c r="T813" s="142"/>
      <c r="U813" s="142"/>
      <c r="V813" s="142"/>
      <c r="W813" s="142"/>
      <c r="X813" s="142"/>
      <c r="Y813" s="142"/>
      <c r="Z813" s="142"/>
    </row>
    <row r="814" spans="1:26" ht="15.75" customHeight="1">
      <c r="A814" s="142"/>
      <c r="B814" s="142"/>
      <c r="C814" s="142"/>
      <c r="D814" s="142"/>
      <c r="E814" s="142"/>
      <c r="F814" s="142"/>
      <c r="G814" s="142"/>
      <c r="H814" s="142"/>
      <c r="I814" s="142"/>
      <c r="J814" s="142"/>
      <c r="K814" s="142"/>
      <c r="L814" s="142"/>
      <c r="M814" s="142"/>
      <c r="N814" s="142"/>
      <c r="O814" s="142"/>
      <c r="P814" s="142"/>
      <c r="Q814" s="142"/>
      <c r="R814" s="142"/>
      <c r="S814" s="142"/>
      <c r="T814" s="142"/>
      <c r="U814" s="142"/>
      <c r="V814" s="142"/>
      <c r="W814" s="142"/>
      <c r="X814" s="142"/>
      <c r="Y814" s="142"/>
      <c r="Z814" s="142"/>
    </row>
    <row r="815" spans="1:26" ht="15.75" customHeight="1">
      <c r="A815" s="142"/>
      <c r="B815" s="142"/>
      <c r="C815" s="142"/>
      <c r="D815" s="142"/>
      <c r="E815" s="142"/>
      <c r="F815" s="142"/>
      <c r="G815" s="142"/>
      <c r="H815" s="142"/>
      <c r="I815" s="142"/>
      <c r="J815" s="142"/>
      <c r="K815" s="142"/>
      <c r="L815" s="142"/>
      <c r="M815" s="142"/>
      <c r="N815" s="142"/>
      <c r="O815" s="142"/>
      <c r="P815" s="142"/>
      <c r="Q815" s="142"/>
      <c r="R815" s="142"/>
      <c r="S815" s="142"/>
      <c r="T815" s="142"/>
      <c r="U815" s="142"/>
      <c r="V815" s="142"/>
      <c r="W815" s="142"/>
      <c r="X815" s="142"/>
      <c r="Y815" s="142"/>
      <c r="Z815" s="142"/>
    </row>
    <row r="816" spans="1:26" ht="15.75" customHeight="1">
      <c r="A816" s="142"/>
      <c r="B816" s="142"/>
      <c r="C816" s="142"/>
      <c r="D816" s="142"/>
      <c r="E816" s="142"/>
      <c r="F816" s="142"/>
      <c r="G816" s="142"/>
      <c r="H816" s="142"/>
      <c r="I816" s="142"/>
      <c r="J816" s="142"/>
      <c r="K816" s="142"/>
      <c r="L816" s="142"/>
      <c r="M816" s="142"/>
      <c r="N816" s="142"/>
      <c r="O816" s="142"/>
      <c r="P816" s="142"/>
      <c r="Q816" s="142"/>
      <c r="R816" s="142"/>
      <c r="S816" s="142"/>
      <c r="T816" s="142"/>
      <c r="U816" s="142"/>
      <c r="V816" s="142"/>
      <c r="W816" s="142"/>
      <c r="X816" s="142"/>
      <c r="Y816" s="142"/>
      <c r="Z816" s="142"/>
    </row>
    <row r="817" spans="1:26" ht="15.75" customHeight="1">
      <c r="A817" s="142"/>
      <c r="B817" s="142"/>
      <c r="C817" s="142"/>
      <c r="D817" s="142"/>
      <c r="E817" s="142"/>
      <c r="F817" s="142"/>
      <c r="G817" s="142"/>
      <c r="H817" s="142"/>
      <c r="I817" s="142"/>
      <c r="J817" s="142"/>
      <c r="K817" s="142"/>
      <c r="L817" s="142"/>
      <c r="M817" s="142"/>
      <c r="N817" s="142"/>
      <c r="O817" s="142"/>
      <c r="P817" s="142"/>
      <c r="Q817" s="142"/>
      <c r="R817" s="142"/>
      <c r="S817" s="142"/>
      <c r="T817" s="142"/>
      <c r="U817" s="142"/>
      <c r="V817" s="142"/>
      <c r="W817" s="142"/>
      <c r="X817" s="142"/>
      <c r="Y817" s="142"/>
      <c r="Z817" s="142"/>
    </row>
    <row r="818" spans="1:26" ht="15.75" customHeight="1">
      <c r="A818" s="142"/>
      <c r="B818" s="142"/>
      <c r="C818" s="142"/>
      <c r="D818" s="142"/>
      <c r="E818" s="142"/>
      <c r="F818" s="142"/>
      <c r="G818" s="142"/>
      <c r="H818" s="142"/>
      <c r="I818" s="142"/>
      <c r="J818" s="142"/>
      <c r="K818" s="142"/>
      <c r="L818" s="142"/>
      <c r="M818" s="142"/>
      <c r="N818" s="142"/>
      <c r="O818" s="142"/>
      <c r="P818" s="142"/>
      <c r="Q818" s="142"/>
      <c r="R818" s="142"/>
      <c r="S818" s="142"/>
      <c r="T818" s="142"/>
      <c r="U818" s="142"/>
      <c r="V818" s="142"/>
      <c r="W818" s="142"/>
      <c r="X818" s="142"/>
      <c r="Y818" s="142"/>
      <c r="Z818" s="142"/>
    </row>
    <row r="819" spans="1:26" ht="15.75" customHeight="1">
      <c r="A819" s="142"/>
      <c r="B819" s="142"/>
      <c r="C819" s="142"/>
      <c r="D819" s="142"/>
      <c r="E819" s="142"/>
      <c r="F819" s="142"/>
      <c r="G819" s="142"/>
      <c r="H819" s="142"/>
      <c r="I819" s="142"/>
      <c r="J819" s="142"/>
      <c r="K819" s="142"/>
      <c r="L819" s="142"/>
      <c r="M819" s="142"/>
      <c r="N819" s="142"/>
      <c r="O819" s="142"/>
      <c r="P819" s="142"/>
      <c r="Q819" s="142"/>
      <c r="R819" s="142"/>
      <c r="S819" s="142"/>
      <c r="T819" s="142"/>
      <c r="U819" s="142"/>
      <c r="V819" s="142"/>
      <c r="W819" s="142"/>
      <c r="X819" s="142"/>
      <c r="Y819" s="142"/>
      <c r="Z819" s="142"/>
    </row>
    <row r="820" spans="1:26" ht="15.75" customHeight="1">
      <c r="A820" s="142"/>
      <c r="B820" s="142"/>
      <c r="C820" s="142"/>
      <c r="D820" s="142"/>
      <c r="E820" s="142"/>
      <c r="F820" s="142"/>
      <c r="G820" s="142"/>
      <c r="H820" s="142"/>
      <c r="I820" s="142"/>
      <c r="J820" s="142"/>
      <c r="K820" s="142"/>
      <c r="L820" s="142"/>
      <c r="M820" s="142"/>
      <c r="N820" s="142"/>
      <c r="O820" s="142"/>
      <c r="P820" s="142"/>
      <c r="Q820" s="142"/>
      <c r="R820" s="142"/>
      <c r="S820" s="142"/>
      <c r="T820" s="142"/>
      <c r="U820" s="142"/>
      <c r="V820" s="142"/>
      <c r="W820" s="142"/>
      <c r="X820" s="142"/>
      <c r="Y820" s="142"/>
      <c r="Z820" s="142"/>
    </row>
    <row r="821" spans="1:26" ht="15.75" customHeight="1">
      <c r="A821" s="142"/>
      <c r="B821" s="142"/>
      <c r="C821" s="142"/>
      <c r="D821" s="142"/>
      <c r="E821" s="142"/>
      <c r="F821" s="142"/>
      <c r="G821" s="142"/>
      <c r="H821" s="142"/>
      <c r="I821" s="142"/>
      <c r="J821" s="142"/>
      <c r="K821" s="142"/>
      <c r="L821" s="142"/>
      <c r="M821" s="142"/>
      <c r="N821" s="142"/>
      <c r="O821" s="142"/>
      <c r="P821" s="142"/>
      <c r="Q821" s="142"/>
      <c r="R821" s="142"/>
      <c r="S821" s="142"/>
      <c r="T821" s="142"/>
      <c r="U821" s="142"/>
      <c r="V821" s="142"/>
      <c r="W821" s="142"/>
      <c r="X821" s="142"/>
      <c r="Y821" s="142"/>
      <c r="Z821" s="142"/>
    </row>
    <row r="822" spans="1:26" ht="15.75" customHeight="1">
      <c r="A822" s="142"/>
      <c r="B822" s="142"/>
      <c r="C822" s="142"/>
      <c r="D822" s="142"/>
      <c r="E822" s="142"/>
      <c r="F822" s="142"/>
      <c r="G822" s="142"/>
      <c r="H822" s="142"/>
      <c r="I822" s="142"/>
      <c r="J822" s="142"/>
      <c r="K822" s="142"/>
      <c r="L822" s="142"/>
      <c r="M822" s="142"/>
      <c r="N822" s="142"/>
      <c r="O822" s="142"/>
      <c r="P822" s="142"/>
      <c r="Q822" s="142"/>
      <c r="R822" s="142"/>
      <c r="S822" s="142"/>
      <c r="T822" s="142"/>
      <c r="U822" s="142"/>
      <c r="V822" s="142"/>
      <c r="W822" s="142"/>
      <c r="X822" s="142"/>
      <c r="Y822" s="142"/>
      <c r="Z822" s="142"/>
    </row>
    <row r="823" spans="1:26" ht="15.75" customHeight="1">
      <c r="A823" s="142"/>
      <c r="B823" s="142"/>
      <c r="C823" s="142"/>
      <c r="D823" s="142"/>
      <c r="E823" s="142"/>
      <c r="F823" s="142"/>
      <c r="G823" s="142"/>
      <c r="H823" s="142"/>
      <c r="I823" s="142"/>
      <c r="J823" s="142"/>
      <c r="K823" s="142"/>
      <c r="L823" s="142"/>
      <c r="M823" s="142"/>
      <c r="N823" s="142"/>
      <c r="O823" s="142"/>
      <c r="P823" s="142"/>
      <c r="Q823" s="142"/>
      <c r="R823" s="142"/>
      <c r="S823" s="142"/>
      <c r="T823" s="142"/>
      <c r="U823" s="142"/>
      <c r="V823" s="142"/>
      <c r="W823" s="142"/>
      <c r="X823" s="142"/>
      <c r="Y823" s="142"/>
      <c r="Z823" s="142"/>
    </row>
    <row r="824" spans="1:26" ht="15.75" customHeight="1">
      <c r="A824" s="142"/>
      <c r="B824" s="142"/>
      <c r="C824" s="142"/>
      <c r="D824" s="142"/>
      <c r="E824" s="142"/>
      <c r="F824" s="142"/>
      <c r="G824" s="142"/>
      <c r="H824" s="142"/>
      <c r="I824" s="142"/>
      <c r="J824" s="142"/>
      <c r="K824" s="142"/>
      <c r="L824" s="142"/>
      <c r="M824" s="142"/>
      <c r="N824" s="142"/>
      <c r="O824" s="142"/>
      <c r="P824" s="142"/>
      <c r="Q824" s="142"/>
      <c r="R824" s="142"/>
      <c r="S824" s="142"/>
      <c r="T824" s="142"/>
      <c r="U824" s="142"/>
      <c r="V824" s="142"/>
      <c r="W824" s="142"/>
      <c r="X824" s="142"/>
      <c r="Y824" s="142"/>
      <c r="Z824" s="142"/>
    </row>
    <row r="825" spans="1:26" ht="15.75" customHeight="1">
      <c r="A825" s="142"/>
      <c r="B825" s="142"/>
      <c r="C825" s="142"/>
      <c r="D825" s="142"/>
      <c r="E825" s="142"/>
      <c r="F825" s="142"/>
      <c r="G825" s="142"/>
      <c r="H825" s="142"/>
      <c r="I825" s="142"/>
      <c r="J825" s="142"/>
      <c r="K825" s="142"/>
      <c r="L825" s="142"/>
      <c r="M825" s="142"/>
      <c r="N825" s="142"/>
      <c r="O825" s="142"/>
      <c r="P825" s="142"/>
      <c r="Q825" s="142"/>
      <c r="R825" s="142"/>
      <c r="S825" s="142"/>
      <c r="T825" s="142"/>
      <c r="U825" s="142"/>
      <c r="V825" s="142"/>
      <c r="W825" s="142"/>
      <c r="X825" s="142"/>
      <c r="Y825" s="142"/>
      <c r="Z825" s="142"/>
    </row>
    <row r="826" spans="1:26" ht="15.75" customHeight="1">
      <c r="A826" s="142"/>
      <c r="B826" s="142"/>
      <c r="C826" s="142"/>
      <c r="D826" s="142"/>
      <c r="E826" s="142"/>
      <c r="F826" s="142"/>
      <c r="G826" s="142"/>
      <c r="H826" s="142"/>
      <c r="I826" s="142"/>
      <c r="J826" s="142"/>
      <c r="K826" s="142"/>
      <c r="L826" s="142"/>
      <c r="M826" s="142"/>
      <c r="N826" s="142"/>
      <c r="O826" s="142"/>
      <c r="P826" s="142"/>
      <c r="Q826" s="142"/>
      <c r="R826" s="142"/>
      <c r="S826" s="142"/>
      <c r="T826" s="142"/>
      <c r="U826" s="142"/>
      <c r="V826" s="142"/>
      <c r="W826" s="142"/>
      <c r="X826" s="142"/>
      <c r="Y826" s="142"/>
      <c r="Z826" s="142"/>
    </row>
    <row r="827" spans="1:26" ht="15.75" customHeight="1">
      <c r="A827" s="142"/>
      <c r="B827" s="142"/>
      <c r="C827" s="142"/>
      <c r="D827" s="142"/>
      <c r="E827" s="142"/>
      <c r="F827" s="142"/>
      <c r="G827" s="142"/>
      <c r="H827" s="142"/>
      <c r="I827" s="142"/>
      <c r="J827" s="142"/>
      <c r="K827" s="142"/>
      <c r="L827" s="142"/>
      <c r="M827" s="142"/>
      <c r="N827" s="142"/>
      <c r="O827" s="142"/>
      <c r="P827" s="142"/>
      <c r="Q827" s="142"/>
      <c r="R827" s="142"/>
      <c r="S827" s="142"/>
      <c r="T827" s="142"/>
      <c r="U827" s="142"/>
      <c r="V827" s="142"/>
      <c r="W827" s="142"/>
      <c r="X827" s="142"/>
      <c r="Y827" s="142"/>
      <c r="Z827" s="142"/>
    </row>
    <row r="828" spans="1:26" ht="15.75" customHeight="1">
      <c r="A828" s="142"/>
      <c r="B828" s="142"/>
      <c r="C828" s="142"/>
      <c r="D828" s="142"/>
      <c r="E828" s="142"/>
      <c r="F828" s="142"/>
      <c r="G828" s="142"/>
      <c r="H828" s="142"/>
      <c r="I828" s="142"/>
      <c r="J828" s="142"/>
      <c r="K828" s="142"/>
      <c r="L828" s="142"/>
      <c r="M828" s="142"/>
      <c r="N828" s="142"/>
      <c r="O828" s="142"/>
      <c r="P828" s="142"/>
      <c r="Q828" s="142"/>
      <c r="R828" s="142"/>
      <c r="S828" s="142"/>
      <c r="T828" s="142"/>
      <c r="U828" s="142"/>
      <c r="V828" s="142"/>
      <c r="W828" s="142"/>
      <c r="X828" s="142"/>
      <c r="Y828" s="142"/>
      <c r="Z828" s="142"/>
    </row>
    <row r="829" spans="1:26" ht="15.75" customHeight="1">
      <c r="A829" s="142"/>
      <c r="B829" s="142"/>
      <c r="C829" s="142"/>
      <c r="D829" s="142"/>
      <c r="E829" s="142"/>
      <c r="F829" s="142"/>
      <c r="G829" s="142"/>
      <c r="H829" s="142"/>
      <c r="I829" s="142"/>
      <c r="J829" s="142"/>
      <c r="K829" s="142"/>
      <c r="L829" s="142"/>
      <c r="M829" s="142"/>
      <c r="N829" s="142"/>
      <c r="O829" s="142"/>
      <c r="P829" s="142"/>
      <c r="Q829" s="142"/>
      <c r="R829" s="142"/>
      <c r="S829" s="142"/>
      <c r="T829" s="142"/>
      <c r="U829" s="142"/>
      <c r="V829" s="142"/>
      <c r="W829" s="142"/>
      <c r="X829" s="142"/>
      <c r="Y829" s="142"/>
      <c r="Z829" s="142"/>
    </row>
    <row r="830" spans="1:26" ht="15.75" customHeight="1">
      <c r="A830" s="142"/>
      <c r="B830" s="142"/>
      <c r="C830" s="142"/>
      <c r="D830" s="142"/>
      <c r="E830" s="142"/>
      <c r="F830" s="142"/>
      <c r="G830" s="142"/>
      <c r="H830" s="142"/>
      <c r="I830" s="142"/>
      <c r="J830" s="142"/>
      <c r="K830" s="142"/>
      <c r="L830" s="142"/>
      <c r="M830" s="142"/>
      <c r="N830" s="142"/>
      <c r="O830" s="142"/>
      <c r="P830" s="142"/>
      <c r="Q830" s="142"/>
      <c r="R830" s="142"/>
      <c r="S830" s="142"/>
      <c r="T830" s="142"/>
      <c r="U830" s="142"/>
      <c r="V830" s="142"/>
      <c r="W830" s="142"/>
      <c r="X830" s="142"/>
      <c r="Y830" s="142"/>
      <c r="Z830" s="142"/>
    </row>
    <row r="831" spans="1:26" ht="15.75" customHeight="1">
      <c r="A831" s="142"/>
      <c r="B831" s="142"/>
      <c r="C831" s="142"/>
      <c r="D831" s="142"/>
      <c r="E831" s="142"/>
      <c r="F831" s="142"/>
      <c r="G831" s="142"/>
      <c r="H831" s="142"/>
      <c r="I831" s="142"/>
      <c r="J831" s="142"/>
      <c r="K831" s="142"/>
      <c r="L831" s="142"/>
      <c r="M831" s="142"/>
      <c r="N831" s="142"/>
      <c r="O831" s="142"/>
      <c r="P831" s="142"/>
      <c r="Q831" s="142"/>
      <c r="R831" s="142"/>
      <c r="S831" s="142"/>
      <c r="T831" s="142"/>
      <c r="U831" s="142"/>
      <c r="V831" s="142"/>
      <c r="W831" s="142"/>
      <c r="X831" s="142"/>
      <c r="Y831" s="142"/>
      <c r="Z831" s="142"/>
    </row>
    <row r="832" spans="1:26" ht="15.75" customHeight="1">
      <c r="A832" s="142"/>
      <c r="B832" s="142"/>
      <c r="C832" s="142"/>
      <c r="D832" s="142"/>
      <c r="E832" s="142"/>
      <c r="F832" s="142"/>
      <c r="G832" s="142"/>
      <c r="H832" s="142"/>
      <c r="I832" s="142"/>
      <c r="J832" s="142"/>
      <c r="K832" s="142"/>
      <c r="L832" s="142"/>
      <c r="M832" s="142"/>
      <c r="N832" s="142"/>
      <c r="O832" s="142"/>
      <c r="P832" s="142"/>
      <c r="Q832" s="142"/>
      <c r="R832" s="142"/>
      <c r="S832" s="142"/>
      <c r="T832" s="142"/>
      <c r="U832" s="142"/>
      <c r="V832" s="142"/>
      <c r="W832" s="142"/>
      <c r="X832" s="142"/>
      <c r="Y832" s="142"/>
      <c r="Z832" s="142"/>
    </row>
    <row r="833" spans="1:26" ht="15.75" customHeight="1">
      <c r="A833" s="142"/>
      <c r="B833" s="142"/>
      <c r="C833" s="142"/>
      <c r="D833" s="142"/>
      <c r="E833" s="142"/>
      <c r="F833" s="142"/>
      <c r="G833" s="142"/>
      <c r="H833" s="142"/>
      <c r="I833" s="142"/>
      <c r="J833" s="142"/>
      <c r="K833" s="142"/>
      <c r="L833" s="142"/>
      <c r="M833" s="142"/>
      <c r="N833" s="142"/>
      <c r="O833" s="142"/>
      <c r="P833" s="142"/>
      <c r="Q833" s="142"/>
      <c r="R833" s="142"/>
      <c r="S833" s="142"/>
      <c r="T833" s="142"/>
      <c r="U833" s="142"/>
      <c r="V833" s="142"/>
      <c r="W833" s="142"/>
      <c r="X833" s="142"/>
      <c r="Y833" s="142"/>
      <c r="Z833" s="142"/>
    </row>
    <row r="834" spans="1:26" ht="15.75" customHeight="1">
      <c r="A834" s="142"/>
      <c r="B834" s="142"/>
      <c r="C834" s="142"/>
      <c r="D834" s="142"/>
      <c r="E834" s="142"/>
      <c r="F834" s="142"/>
      <c r="G834" s="142"/>
      <c r="H834" s="142"/>
      <c r="I834" s="142"/>
      <c r="J834" s="142"/>
      <c r="K834" s="142"/>
      <c r="L834" s="142"/>
      <c r="M834" s="142"/>
      <c r="N834" s="142"/>
      <c r="O834" s="142"/>
      <c r="P834" s="142"/>
      <c r="Q834" s="142"/>
      <c r="R834" s="142"/>
      <c r="S834" s="142"/>
      <c r="T834" s="142"/>
      <c r="U834" s="142"/>
      <c r="V834" s="142"/>
      <c r="W834" s="142"/>
      <c r="X834" s="142"/>
      <c r="Y834" s="142"/>
      <c r="Z834" s="142"/>
    </row>
    <row r="835" spans="1:26" ht="15.75" customHeight="1">
      <c r="A835" s="142"/>
      <c r="B835" s="142"/>
      <c r="C835" s="142"/>
      <c r="D835" s="142"/>
      <c r="E835" s="142"/>
      <c r="F835" s="142"/>
      <c r="G835" s="142"/>
      <c r="H835" s="142"/>
      <c r="I835" s="142"/>
      <c r="J835" s="142"/>
      <c r="K835" s="142"/>
      <c r="L835" s="142"/>
      <c r="M835" s="142"/>
      <c r="N835" s="142"/>
      <c r="O835" s="142"/>
      <c r="P835" s="142"/>
      <c r="Q835" s="142"/>
      <c r="R835" s="142"/>
      <c r="S835" s="142"/>
      <c r="T835" s="142"/>
      <c r="U835" s="142"/>
      <c r="V835" s="142"/>
      <c r="W835" s="142"/>
      <c r="X835" s="142"/>
      <c r="Y835" s="142"/>
      <c r="Z835" s="142"/>
    </row>
    <row r="836" spans="1:26" ht="15.75" customHeight="1">
      <c r="A836" s="142"/>
      <c r="B836" s="142"/>
      <c r="C836" s="142"/>
      <c r="D836" s="142"/>
      <c r="E836" s="142"/>
      <c r="F836" s="142"/>
      <c r="G836" s="142"/>
      <c r="H836" s="142"/>
      <c r="I836" s="142"/>
      <c r="J836" s="142"/>
      <c r="K836" s="142"/>
      <c r="L836" s="142"/>
      <c r="M836" s="142"/>
      <c r="N836" s="142"/>
      <c r="O836" s="142"/>
      <c r="P836" s="142"/>
      <c r="Q836" s="142"/>
      <c r="R836" s="142"/>
      <c r="S836" s="142"/>
      <c r="T836" s="142"/>
      <c r="U836" s="142"/>
      <c r="V836" s="142"/>
      <c r="W836" s="142"/>
      <c r="X836" s="142"/>
      <c r="Y836" s="142"/>
      <c r="Z836" s="142"/>
    </row>
    <row r="837" spans="1:26" ht="15.75" customHeight="1">
      <c r="A837" s="142"/>
      <c r="B837" s="142"/>
      <c r="C837" s="142"/>
      <c r="D837" s="142"/>
      <c r="E837" s="142"/>
      <c r="F837" s="142"/>
      <c r="G837" s="142"/>
      <c r="H837" s="142"/>
      <c r="I837" s="142"/>
      <c r="J837" s="142"/>
      <c r="K837" s="142"/>
      <c r="L837" s="142"/>
      <c r="M837" s="142"/>
      <c r="N837" s="142"/>
      <c r="O837" s="142"/>
      <c r="P837" s="142"/>
      <c r="Q837" s="142"/>
      <c r="R837" s="142"/>
      <c r="S837" s="142"/>
      <c r="T837" s="142"/>
      <c r="U837" s="142"/>
      <c r="V837" s="142"/>
      <c r="W837" s="142"/>
      <c r="X837" s="142"/>
      <c r="Y837" s="142"/>
      <c r="Z837" s="142"/>
    </row>
    <row r="838" spans="1:26" ht="15.75" customHeight="1">
      <c r="A838" s="142"/>
      <c r="B838" s="142"/>
      <c r="C838" s="142"/>
      <c r="D838" s="142"/>
      <c r="E838" s="142"/>
      <c r="F838" s="142"/>
      <c r="G838" s="142"/>
      <c r="H838" s="142"/>
      <c r="I838" s="142"/>
      <c r="J838" s="142"/>
      <c r="K838" s="142"/>
      <c r="L838" s="142"/>
      <c r="M838" s="142"/>
      <c r="N838" s="142"/>
      <c r="O838" s="142"/>
      <c r="P838" s="142"/>
      <c r="Q838" s="142"/>
      <c r="R838" s="142"/>
      <c r="S838" s="142"/>
      <c r="T838" s="142"/>
      <c r="U838" s="142"/>
      <c r="V838" s="142"/>
      <c r="W838" s="142"/>
      <c r="X838" s="142"/>
      <c r="Y838" s="142"/>
      <c r="Z838" s="142"/>
    </row>
    <row r="839" spans="1:26" ht="15.75" customHeight="1">
      <c r="A839" s="142"/>
      <c r="B839" s="142"/>
      <c r="C839" s="142"/>
      <c r="D839" s="142"/>
      <c r="E839" s="142"/>
      <c r="F839" s="142"/>
      <c r="G839" s="142"/>
      <c r="H839" s="142"/>
      <c r="I839" s="142"/>
      <c r="J839" s="142"/>
      <c r="K839" s="142"/>
      <c r="L839" s="142"/>
      <c r="M839" s="142"/>
      <c r="N839" s="142"/>
      <c r="O839" s="142"/>
      <c r="P839" s="142"/>
      <c r="Q839" s="142"/>
      <c r="R839" s="142"/>
      <c r="S839" s="142"/>
      <c r="T839" s="142"/>
      <c r="U839" s="142"/>
      <c r="V839" s="142"/>
      <c r="W839" s="142"/>
      <c r="X839" s="142"/>
      <c r="Y839" s="142"/>
      <c r="Z839" s="142"/>
    </row>
    <row r="840" spans="1:26" ht="15.75" customHeight="1">
      <c r="A840" s="142"/>
      <c r="B840" s="142"/>
      <c r="C840" s="142"/>
      <c r="D840" s="142"/>
      <c r="E840" s="142"/>
      <c r="F840" s="142"/>
      <c r="G840" s="142"/>
      <c r="H840" s="142"/>
      <c r="I840" s="142"/>
      <c r="J840" s="142"/>
      <c r="K840" s="142"/>
      <c r="L840" s="142"/>
      <c r="M840" s="142"/>
      <c r="N840" s="142"/>
      <c r="O840" s="142"/>
      <c r="P840" s="142"/>
      <c r="Q840" s="142"/>
      <c r="R840" s="142"/>
      <c r="S840" s="142"/>
      <c r="T840" s="142"/>
      <c r="U840" s="142"/>
      <c r="V840" s="142"/>
      <c r="W840" s="142"/>
      <c r="X840" s="142"/>
      <c r="Y840" s="142"/>
      <c r="Z840" s="142"/>
    </row>
    <row r="841" spans="1:26" ht="15.75" customHeight="1">
      <c r="A841" s="142"/>
      <c r="B841" s="142"/>
      <c r="C841" s="142"/>
      <c r="D841" s="142"/>
      <c r="E841" s="142"/>
      <c r="F841" s="142"/>
      <c r="G841" s="142"/>
      <c r="H841" s="142"/>
      <c r="I841" s="142"/>
      <c r="J841" s="142"/>
      <c r="K841" s="142"/>
      <c r="L841" s="142"/>
      <c r="M841" s="142"/>
      <c r="N841" s="142"/>
      <c r="O841" s="142"/>
      <c r="P841" s="142"/>
      <c r="Q841" s="142"/>
      <c r="R841" s="142"/>
      <c r="S841" s="142"/>
      <c r="T841" s="142"/>
      <c r="U841" s="142"/>
      <c r="V841" s="142"/>
      <c r="W841" s="142"/>
      <c r="X841" s="142"/>
      <c r="Y841" s="142"/>
      <c r="Z841" s="142"/>
    </row>
    <row r="842" spans="1:26" ht="15.75" customHeight="1">
      <c r="A842" s="142"/>
      <c r="B842" s="142"/>
      <c r="C842" s="142"/>
      <c r="D842" s="142"/>
      <c r="E842" s="142"/>
      <c r="F842" s="142"/>
      <c r="G842" s="142"/>
      <c r="H842" s="142"/>
      <c r="I842" s="142"/>
      <c r="J842" s="142"/>
      <c r="K842" s="142"/>
      <c r="L842" s="142"/>
      <c r="M842" s="142"/>
      <c r="N842" s="142"/>
      <c r="O842" s="142"/>
      <c r="P842" s="142"/>
      <c r="Q842" s="142"/>
      <c r="R842" s="142"/>
      <c r="S842" s="142"/>
      <c r="T842" s="142"/>
      <c r="U842" s="142"/>
      <c r="V842" s="142"/>
      <c r="W842" s="142"/>
      <c r="X842" s="142"/>
      <c r="Y842" s="142"/>
      <c r="Z842" s="142"/>
    </row>
    <row r="843" spans="1:26" ht="15.75" customHeight="1">
      <c r="A843" s="142"/>
      <c r="B843" s="142"/>
      <c r="C843" s="142"/>
      <c r="D843" s="142"/>
      <c r="E843" s="142"/>
      <c r="F843" s="142"/>
      <c r="G843" s="142"/>
      <c r="H843" s="142"/>
      <c r="I843" s="142"/>
      <c r="J843" s="142"/>
      <c r="K843" s="142"/>
      <c r="L843" s="142"/>
      <c r="M843" s="142"/>
      <c r="N843" s="142"/>
      <c r="O843" s="142"/>
      <c r="P843" s="142"/>
      <c r="Q843" s="142"/>
      <c r="R843" s="142"/>
      <c r="S843" s="142"/>
      <c r="T843" s="142"/>
      <c r="U843" s="142"/>
      <c r="V843" s="142"/>
      <c r="W843" s="142"/>
      <c r="X843" s="142"/>
      <c r="Y843" s="142"/>
      <c r="Z843" s="142"/>
    </row>
    <row r="844" spans="1:26" ht="15.75" customHeight="1">
      <c r="A844" s="142"/>
      <c r="B844" s="142"/>
      <c r="C844" s="142"/>
      <c r="D844" s="142"/>
      <c r="E844" s="142"/>
      <c r="F844" s="142"/>
      <c r="G844" s="142"/>
      <c r="H844" s="142"/>
      <c r="I844" s="142"/>
      <c r="J844" s="142"/>
      <c r="K844" s="142"/>
      <c r="L844" s="142"/>
      <c r="M844" s="142"/>
      <c r="N844" s="142"/>
      <c r="O844" s="142"/>
      <c r="P844" s="142"/>
      <c r="Q844" s="142"/>
      <c r="R844" s="142"/>
      <c r="S844" s="142"/>
      <c r="T844" s="142"/>
      <c r="U844" s="142"/>
      <c r="V844" s="142"/>
      <c r="W844" s="142"/>
      <c r="X844" s="142"/>
      <c r="Y844" s="142"/>
      <c r="Z844" s="142"/>
    </row>
    <row r="845" spans="1:26" ht="15.75" customHeight="1">
      <c r="A845" s="142"/>
      <c r="B845" s="142"/>
      <c r="C845" s="142"/>
      <c r="D845" s="142"/>
      <c r="E845" s="142"/>
      <c r="F845" s="142"/>
      <c r="G845" s="142"/>
      <c r="H845" s="142"/>
      <c r="I845" s="142"/>
      <c r="J845" s="142"/>
      <c r="K845" s="142"/>
      <c r="L845" s="142"/>
      <c r="M845" s="142"/>
      <c r="N845" s="142"/>
      <c r="O845" s="142"/>
      <c r="P845" s="142"/>
      <c r="Q845" s="142"/>
      <c r="R845" s="142"/>
      <c r="S845" s="142"/>
      <c r="T845" s="142"/>
      <c r="U845" s="142"/>
      <c r="V845" s="142"/>
      <c r="W845" s="142"/>
      <c r="X845" s="142"/>
      <c r="Y845" s="142"/>
      <c r="Z845" s="142"/>
    </row>
    <row r="846" spans="1:26" ht="15.75" customHeight="1">
      <c r="A846" s="142"/>
      <c r="B846" s="142"/>
      <c r="C846" s="142"/>
      <c r="D846" s="142"/>
      <c r="E846" s="142"/>
      <c r="F846" s="142"/>
      <c r="G846" s="142"/>
      <c r="H846" s="142"/>
      <c r="I846" s="142"/>
      <c r="J846" s="142"/>
      <c r="K846" s="142"/>
      <c r="L846" s="142"/>
      <c r="M846" s="142"/>
      <c r="N846" s="142"/>
      <c r="O846" s="142"/>
      <c r="P846" s="142"/>
      <c r="Q846" s="142"/>
      <c r="R846" s="142"/>
      <c r="S846" s="142"/>
      <c r="T846" s="142"/>
      <c r="U846" s="142"/>
      <c r="V846" s="142"/>
      <c r="W846" s="142"/>
      <c r="X846" s="142"/>
      <c r="Y846" s="142"/>
      <c r="Z846" s="142"/>
    </row>
    <row r="847" spans="1:26" ht="15.75" customHeight="1">
      <c r="A847" s="142"/>
      <c r="B847" s="142"/>
      <c r="C847" s="142"/>
      <c r="D847" s="142"/>
      <c r="E847" s="142"/>
      <c r="F847" s="142"/>
      <c r="G847" s="142"/>
      <c r="H847" s="142"/>
      <c r="I847" s="142"/>
      <c r="J847" s="142"/>
      <c r="K847" s="142"/>
      <c r="L847" s="142"/>
      <c r="M847" s="142"/>
      <c r="N847" s="142"/>
      <c r="O847" s="142"/>
      <c r="P847" s="142"/>
      <c r="Q847" s="142"/>
      <c r="R847" s="142"/>
      <c r="S847" s="142"/>
      <c r="T847" s="142"/>
      <c r="U847" s="142"/>
      <c r="V847" s="142"/>
      <c r="W847" s="142"/>
      <c r="X847" s="142"/>
      <c r="Y847" s="142"/>
      <c r="Z847" s="142"/>
    </row>
    <row r="848" spans="1:26" ht="15.75" customHeight="1">
      <c r="A848" s="142"/>
      <c r="B848" s="142"/>
      <c r="C848" s="142"/>
      <c r="D848" s="142"/>
      <c r="E848" s="142"/>
      <c r="F848" s="142"/>
      <c r="G848" s="142"/>
      <c r="H848" s="142"/>
      <c r="I848" s="142"/>
      <c r="J848" s="142"/>
      <c r="K848" s="142"/>
      <c r="L848" s="142"/>
      <c r="M848" s="142"/>
      <c r="N848" s="142"/>
      <c r="O848" s="142"/>
      <c r="P848" s="142"/>
      <c r="Q848" s="142"/>
      <c r="R848" s="142"/>
      <c r="S848" s="142"/>
      <c r="T848" s="142"/>
      <c r="U848" s="142"/>
      <c r="V848" s="142"/>
      <c r="W848" s="142"/>
      <c r="X848" s="142"/>
      <c r="Y848" s="142"/>
      <c r="Z848" s="142"/>
    </row>
    <row r="849" spans="1:26" ht="15.75" customHeight="1">
      <c r="A849" s="142"/>
      <c r="B849" s="142"/>
      <c r="C849" s="142"/>
      <c r="D849" s="142"/>
      <c r="E849" s="142"/>
      <c r="F849" s="142"/>
      <c r="G849" s="142"/>
      <c r="H849" s="142"/>
      <c r="I849" s="142"/>
      <c r="J849" s="142"/>
      <c r="K849" s="142"/>
      <c r="L849" s="142"/>
      <c r="M849" s="142"/>
      <c r="N849" s="142"/>
      <c r="O849" s="142"/>
      <c r="P849" s="142"/>
      <c r="Q849" s="142"/>
      <c r="R849" s="142"/>
      <c r="S849" s="142"/>
      <c r="T849" s="142"/>
      <c r="U849" s="142"/>
      <c r="V849" s="142"/>
      <c r="W849" s="142"/>
      <c r="X849" s="142"/>
      <c r="Y849" s="142"/>
      <c r="Z849" s="142"/>
    </row>
    <row r="850" spans="1:26" ht="15.75" customHeight="1">
      <c r="A850" s="142"/>
      <c r="B850" s="142"/>
      <c r="C850" s="142"/>
      <c r="D850" s="142"/>
      <c r="E850" s="142"/>
      <c r="F850" s="142"/>
      <c r="G850" s="142"/>
      <c r="H850" s="142"/>
      <c r="I850" s="142"/>
      <c r="J850" s="142"/>
      <c r="K850" s="142"/>
      <c r="L850" s="142"/>
      <c r="M850" s="142"/>
      <c r="N850" s="142"/>
      <c r="O850" s="142"/>
      <c r="P850" s="142"/>
      <c r="Q850" s="142"/>
      <c r="R850" s="142"/>
      <c r="S850" s="142"/>
      <c r="T850" s="142"/>
      <c r="U850" s="142"/>
      <c r="V850" s="142"/>
      <c r="W850" s="142"/>
      <c r="X850" s="142"/>
      <c r="Y850" s="142"/>
      <c r="Z850" s="142"/>
    </row>
    <row r="851" spans="1:26" ht="15.75" customHeight="1">
      <c r="A851" s="142"/>
      <c r="B851" s="142"/>
      <c r="C851" s="142"/>
      <c r="D851" s="142"/>
      <c r="E851" s="142"/>
      <c r="F851" s="142"/>
      <c r="G851" s="142"/>
      <c r="H851" s="142"/>
      <c r="I851" s="142"/>
      <c r="J851" s="142"/>
      <c r="K851" s="142"/>
      <c r="L851" s="142"/>
      <c r="M851" s="142"/>
      <c r="N851" s="142"/>
      <c r="O851" s="142"/>
      <c r="P851" s="142"/>
      <c r="Q851" s="142"/>
      <c r="R851" s="142"/>
      <c r="S851" s="142"/>
      <c r="T851" s="142"/>
      <c r="U851" s="142"/>
      <c r="V851" s="142"/>
      <c r="W851" s="142"/>
      <c r="X851" s="142"/>
      <c r="Y851" s="142"/>
      <c r="Z851" s="142"/>
    </row>
    <row r="852" spans="1:26" ht="15.75" customHeight="1">
      <c r="A852" s="142"/>
      <c r="B852" s="142"/>
      <c r="C852" s="142"/>
      <c r="D852" s="142"/>
      <c r="E852" s="142"/>
      <c r="F852" s="142"/>
      <c r="G852" s="142"/>
      <c r="H852" s="142"/>
      <c r="I852" s="142"/>
      <c r="J852" s="142"/>
      <c r="K852" s="142"/>
      <c r="L852" s="142"/>
      <c r="M852" s="142"/>
      <c r="N852" s="142"/>
      <c r="O852" s="142"/>
      <c r="P852" s="142"/>
      <c r="Q852" s="142"/>
      <c r="R852" s="142"/>
      <c r="S852" s="142"/>
      <c r="T852" s="142"/>
      <c r="U852" s="142"/>
      <c r="V852" s="142"/>
      <c r="W852" s="142"/>
      <c r="X852" s="142"/>
      <c r="Y852" s="142"/>
      <c r="Z852" s="142"/>
    </row>
    <row r="853" spans="1:26" ht="15.75" customHeight="1">
      <c r="A853" s="142"/>
      <c r="B853" s="142"/>
      <c r="C853" s="142"/>
      <c r="D853" s="142"/>
      <c r="E853" s="142"/>
      <c r="F853" s="142"/>
      <c r="G853" s="142"/>
      <c r="H853" s="142"/>
      <c r="I853" s="142"/>
      <c r="J853" s="142"/>
      <c r="K853" s="142"/>
      <c r="L853" s="142"/>
      <c r="M853" s="142"/>
      <c r="N853" s="142"/>
      <c r="O853" s="142"/>
      <c r="P853" s="142"/>
      <c r="Q853" s="142"/>
      <c r="R853" s="142"/>
      <c r="S853" s="142"/>
      <c r="T853" s="142"/>
      <c r="U853" s="142"/>
      <c r="V853" s="142"/>
      <c r="W853" s="142"/>
      <c r="X853" s="142"/>
      <c r="Y853" s="142"/>
      <c r="Z853" s="142"/>
    </row>
    <row r="854" spans="1:26" ht="15.75" customHeight="1">
      <c r="A854" s="142"/>
      <c r="B854" s="142"/>
      <c r="C854" s="142"/>
      <c r="D854" s="142"/>
      <c r="E854" s="142"/>
      <c r="F854" s="142"/>
      <c r="G854" s="142"/>
      <c r="H854" s="142"/>
      <c r="I854" s="142"/>
      <c r="J854" s="142"/>
      <c r="K854" s="142"/>
      <c r="L854" s="142"/>
      <c r="M854" s="142"/>
      <c r="N854" s="142"/>
      <c r="O854" s="142"/>
      <c r="P854" s="142"/>
      <c r="Q854" s="142"/>
      <c r="R854" s="142"/>
      <c r="S854" s="142"/>
      <c r="T854" s="142"/>
      <c r="U854" s="142"/>
      <c r="V854" s="142"/>
      <c r="W854" s="142"/>
      <c r="X854" s="142"/>
      <c r="Y854" s="142"/>
      <c r="Z854" s="142"/>
    </row>
    <row r="855" spans="1:26" ht="15.75" customHeight="1">
      <c r="A855" s="142"/>
      <c r="B855" s="142"/>
      <c r="C855" s="142"/>
      <c r="D855" s="142"/>
      <c r="E855" s="142"/>
      <c r="F855" s="142"/>
      <c r="G855" s="142"/>
      <c r="H855" s="142"/>
      <c r="I855" s="142"/>
      <c r="J855" s="142"/>
      <c r="K855" s="142"/>
      <c r="L855" s="142"/>
      <c r="M855" s="142"/>
      <c r="N855" s="142"/>
      <c r="O855" s="142"/>
      <c r="P855" s="142"/>
      <c r="Q855" s="142"/>
      <c r="R855" s="142"/>
      <c r="S855" s="142"/>
      <c r="T855" s="142"/>
      <c r="U855" s="142"/>
      <c r="V855" s="142"/>
      <c r="W855" s="142"/>
      <c r="X855" s="142"/>
      <c r="Y855" s="142"/>
      <c r="Z855" s="142"/>
    </row>
    <row r="856" spans="1:26" ht="15.75" customHeight="1">
      <c r="A856" s="142"/>
      <c r="B856" s="142"/>
      <c r="C856" s="142"/>
      <c r="D856" s="142"/>
      <c r="E856" s="142"/>
      <c r="F856" s="142"/>
      <c r="G856" s="142"/>
      <c r="H856" s="142"/>
      <c r="I856" s="142"/>
      <c r="J856" s="142"/>
      <c r="K856" s="142"/>
      <c r="L856" s="142"/>
      <c r="M856" s="142"/>
      <c r="N856" s="142"/>
      <c r="O856" s="142"/>
      <c r="P856" s="142"/>
      <c r="Q856" s="142"/>
      <c r="R856" s="142"/>
      <c r="S856" s="142"/>
      <c r="T856" s="142"/>
      <c r="U856" s="142"/>
      <c r="V856" s="142"/>
      <c r="W856" s="142"/>
      <c r="X856" s="142"/>
      <c r="Y856" s="142"/>
      <c r="Z856" s="142"/>
    </row>
    <row r="857" spans="1:26" ht="15.75" customHeight="1">
      <c r="A857" s="142"/>
      <c r="B857" s="142"/>
      <c r="C857" s="142"/>
      <c r="D857" s="142"/>
      <c r="E857" s="142"/>
      <c r="F857" s="142"/>
      <c r="G857" s="142"/>
      <c r="H857" s="142"/>
      <c r="I857" s="142"/>
      <c r="J857" s="142"/>
      <c r="K857" s="142"/>
      <c r="L857" s="142"/>
      <c r="M857" s="142"/>
      <c r="N857" s="142"/>
      <c r="O857" s="142"/>
      <c r="P857" s="142"/>
      <c r="Q857" s="142"/>
      <c r="R857" s="142"/>
      <c r="S857" s="142"/>
      <c r="T857" s="142"/>
      <c r="U857" s="142"/>
      <c r="V857" s="142"/>
      <c r="W857" s="142"/>
      <c r="X857" s="142"/>
      <c r="Y857" s="142"/>
      <c r="Z857" s="142"/>
    </row>
    <row r="858" spans="1:26" ht="15.75" customHeight="1">
      <c r="A858" s="142"/>
      <c r="B858" s="142"/>
      <c r="C858" s="142"/>
      <c r="D858" s="142"/>
      <c r="E858" s="142"/>
      <c r="F858" s="142"/>
      <c r="G858" s="142"/>
      <c r="H858" s="142"/>
      <c r="I858" s="142"/>
      <c r="J858" s="142"/>
      <c r="K858" s="142"/>
      <c r="L858" s="142"/>
      <c r="M858" s="142"/>
      <c r="N858" s="142"/>
      <c r="O858" s="142"/>
      <c r="P858" s="142"/>
      <c r="Q858" s="142"/>
      <c r="R858" s="142"/>
      <c r="S858" s="142"/>
      <c r="T858" s="142"/>
      <c r="U858" s="142"/>
      <c r="V858" s="142"/>
      <c r="W858" s="142"/>
      <c r="X858" s="142"/>
      <c r="Y858" s="142"/>
      <c r="Z858" s="142"/>
    </row>
    <row r="859" spans="1:26" ht="15.75" customHeight="1">
      <c r="A859" s="142"/>
      <c r="B859" s="142"/>
      <c r="C859" s="142"/>
      <c r="D859" s="142"/>
      <c r="E859" s="142"/>
      <c r="F859" s="142"/>
      <c r="G859" s="142"/>
      <c r="H859" s="142"/>
      <c r="I859" s="142"/>
      <c r="J859" s="142"/>
      <c r="K859" s="142"/>
      <c r="L859" s="142"/>
      <c r="M859" s="142"/>
      <c r="N859" s="142"/>
      <c r="O859" s="142"/>
      <c r="P859" s="142"/>
      <c r="Q859" s="142"/>
      <c r="R859" s="142"/>
      <c r="S859" s="142"/>
      <c r="T859" s="142"/>
      <c r="U859" s="142"/>
      <c r="V859" s="142"/>
      <c r="W859" s="142"/>
      <c r="X859" s="142"/>
      <c r="Y859" s="142"/>
      <c r="Z859" s="142"/>
    </row>
    <row r="860" spans="1:26" ht="15.75" customHeight="1">
      <c r="A860" s="142"/>
      <c r="B860" s="142"/>
      <c r="C860" s="142"/>
      <c r="D860" s="142"/>
      <c r="E860" s="142"/>
      <c r="F860" s="142"/>
      <c r="G860" s="142"/>
      <c r="H860" s="142"/>
      <c r="I860" s="142"/>
      <c r="J860" s="142"/>
      <c r="K860" s="142"/>
      <c r="L860" s="142"/>
      <c r="M860" s="142"/>
      <c r="N860" s="142"/>
      <c r="O860" s="142"/>
      <c r="P860" s="142"/>
      <c r="Q860" s="142"/>
      <c r="R860" s="142"/>
      <c r="S860" s="142"/>
      <c r="T860" s="142"/>
      <c r="U860" s="142"/>
      <c r="V860" s="142"/>
      <c r="W860" s="142"/>
      <c r="X860" s="142"/>
      <c r="Y860" s="142"/>
      <c r="Z860" s="142"/>
    </row>
    <row r="861" spans="1:26" ht="15.75" customHeight="1">
      <c r="A861" s="142"/>
      <c r="B861" s="142"/>
      <c r="C861" s="142"/>
      <c r="D861" s="142"/>
      <c r="E861" s="142"/>
      <c r="F861" s="142"/>
      <c r="G861" s="142"/>
      <c r="H861" s="142"/>
      <c r="I861" s="142"/>
      <c r="J861" s="142"/>
      <c r="K861" s="142"/>
      <c r="L861" s="142"/>
      <c r="M861" s="142"/>
      <c r="N861" s="142"/>
      <c r="O861" s="142"/>
      <c r="P861" s="142"/>
      <c r="Q861" s="142"/>
      <c r="R861" s="142"/>
      <c r="S861" s="142"/>
      <c r="T861" s="142"/>
      <c r="U861" s="142"/>
      <c r="V861" s="142"/>
      <c r="W861" s="142"/>
      <c r="X861" s="142"/>
      <c r="Y861" s="142"/>
      <c r="Z861" s="142"/>
    </row>
    <row r="862" spans="1:26" ht="15.75" customHeight="1">
      <c r="A862" s="142"/>
      <c r="B862" s="142"/>
      <c r="C862" s="142"/>
      <c r="D862" s="142"/>
      <c r="E862" s="142"/>
      <c r="F862" s="142"/>
      <c r="G862" s="142"/>
      <c r="H862" s="142"/>
      <c r="I862" s="142"/>
      <c r="J862" s="142"/>
      <c r="K862" s="142"/>
      <c r="L862" s="142"/>
      <c r="M862" s="142"/>
      <c r="N862" s="142"/>
      <c r="O862" s="142"/>
      <c r="P862" s="142"/>
      <c r="Q862" s="142"/>
      <c r="R862" s="142"/>
      <c r="S862" s="142"/>
      <c r="T862" s="142"/>
      <c r="U862" s="142"/>
      <c r="V862" s="142"/>
      <c r="W862" s="142"/>
      <c r="X862" s="142"/>
      <c r="Y862" s="142"/>
      <c r="Z862" s="142"/>
    </row>
    <row r="863" spans="1:26" ht="15.75" customHeight="1">
      <c r="A863" s="142"/>
      <c r="B863" s="142"/>
      <c r="C863" s="142"/>
      <c r="D863" s="142"/>
      <c r="E863" s="142"/>
      <c r="F863" s="142"/>
      <c r="G863" s="142"/>
      <c r="H863" s="142"/>
      <c r="I863" s="142"/>
      <c r="J863" s="142"/>
      <c r="K863" s="142"/>
      <c r="L863" s="142"/>
      <c r="M863" s="142"/>
      <c r="N863" s="142"/>
      <c r="O863" s="142"/>
      <c r="P863" s="142"/>
      <c r="Q863" s="142"/>
      <c r="R863" s="142"/>
      <c r="S863" s="142"/>
      <c r="T863" s="142"/>
      <c r="U863" s="142"/>
      <c r="V863" s="142"/>
      <c r="W863" s="142"/>
      <c r="X863" s="142"/>
      <c r="Y863" s="142"/>
      <c r="Z863" s="142"/>
    </row>
    <row r="864" spans="1:26" ht="15.75" customHeight="1">
      <c r="A864" s="142"/>
      <c r="B864" s="142"/>
      <c r="C864" s="142"/>
      <c r="D864" s="142"/>
      <c r="E864" s="142"/>
      <c r="F864" s="142"/>
      <c r="G864" s="142"/>
      <c r="H864" s="142"/>
      <c r="I864" s="142"/>
      <c r="J864" s="142"/>
      <c r="K864" s="142"/>
      <c r="L864" s="142"/>
      <c r="M864" s="142"/>
      <c r="N864" s="142"/>
      <c r="O864" s="142"/>
      <c r="P864" s="142"/>
      <c r="Q864" s="142"/>
      <c r="R864" s="142"/>
      <c r="S864" s="142"/>
      <c r="T864" s="142"/>
      <c r="U864" s="142"/>
      <c r="V864" s="142"/>
      <c r="W864" s="142"/>
      <c r="X864" s="142"/>
      <c r="Y864" s="142"/>
      <c r="Z864" s="142"/>
    </row>
    <row r="865" spans="1:26" ht="15.75" customHeight="1">
      <c r="A865" s="142"/>
      <c r="B865" s="142"/>
      <c r="C865" s="142"/>
      <c r="D865" s="142"/>
      <c r="E865" s="142"/>
      <c r="F865" s="142"/>
      <c r="G865" s="142"/>
      <c r="H865" s="142"/>
      <c r="I865" s="142"/>
      <c r="J865" s="142"/>
      <c r="K865" s="142"/>
      <c r="L865" s="142"/>
      <c r="M865" s="142"/>
      <c r="N865" s="142"/>
      <c r="O865" s="142"/>
      <c r="P865" s="142"/>
      <c r="Q865" s="142"/>
      <c r="R865" s="142"/>
      <c r="S865" s="142"/>
      <c r="T865" s="142"/>
      <c r="U865" s="142"/>
      <c r="V865" s="142"/>
      <c r="W865" s="142"/>
      <c r="X865" s="142"/>
      <c r="Y865" s="142"/>
      <c r="Z865" s="142"/>
    </row>
    <row r="866" spans="1:26" ht="15.75" customHeight="1">
      <c r="A866" s="142"/>
      <c r="B866" s="142"/>
      <c r="C866" s="142"/>
      <c r="D866" s="142"/>
      <c r="E866" s="142"/>
      <c r="F866" s="142"/>
      <c r="G866" s="142"/>
      <c r="H866" s="142"/>
      <c r="I866" s="142"/>
      <c r="J866" s="142"/>
      <c r="K866" s="142"/>
      <c r="L866" s="142"/>
      <c r="M866" s="142"/>
      <c r="N866" s="142"/>
      <c r="O866" s="142"/>
      <c r="P866" s="142"/>
      <c r="Q866" s="142"/>
      <c r="R866" s="142"/>
      <c r="S866" s="142"/>
      <c r="T866" s="142"/>
      <c r="U866" s="142"/>
      <c r="V866" s="142"/>
      <c r="W866" s="142"/>
      <c r="X866" s="142"/>
      <c r="Y866" s="142"/>
      <c r="Z866" s="142"/>
    </row>
    <row r="867" spans="1:26" ht="15.75" customHeight="1">
      <c r="A867" s="142"/>
      <c r="B867" s="142"/>
      <c r="C867" s="142"/>
      <c r="D867" s="142"/>
      <c r="E867" s="142"/>
      <c r="F867" s="142"/>
      <c r="G867" s="142"/>
      <c r="H867" s="142"/>
      <c r="I867" s="142"/>
      <c r="J867" s="142"/>
      <c r="K867" s="142"/>
      <c r="L867" s="142"/>
      <c r="M867" s="142"/>
      <c r="N867" s="142"/>
      <c r="O867" s="142"/>
      <c r="P867" s="142"/>
      <c r="Q867" s="142"/>
      <c r="R867" s="142"/>
      <c r="S867" s="142"/>
      <c r="T867" s="142"/>
      <c r="U867" s="142"/>
      <c r="V867" s="142"/>
      <c r="W867" s="142"/>
      <c r="X867" s="142"/>
      <c r="Y867" s="142"/>
      <c r="Z867" s="142"/>
    </row>
    <row r="868" spans="1:26" ht="15.75" customHeight="1">
      <c r="A868" s="142"/>
      <c r="B868" s="142"/>
      <c r="C868" s="142"/>
      <c r="D868" s="142"/>
      <c r="E868" s="142"/>
      <c r="F868" s="142"/>
      <c r="G868" s="142"/>
      <c r="H868" s="142"/>
      <c r="I868" s="142"/>
      <c r="J868" s="142"/>
      <c r="K868" s="142"/>
      <c r="L868" s="142"/>
      <c r="M868" s="142"/>
      <c r="N868" s="142"/>
      <c r="O868" s="142"/>
      <c r="P868" s="142"/>
      <c r="Q868" s="142"/>
      <c r="R868" s="142"/>
      <c r="S868" s="142"/>
      <c r="T868" s="142"/>
      <c r="U868" s="142"/>
      <c r="V868" s="142"/>
      <c r="W868" s="142"/>
      <c r="X868" s="142"/>
      <c r="Y868" s="142"/>
      <c r="Z868" s="142"/>
    </row>
    <row r="869" spans="1:26" ht="15.75" customHeight="1">
      <c r="A869" s="142"/>
      <c r="B869" s="142"/>
      <c r="C869" s="142"/>
      <c r="D869" s="142"/>
      <c r="E869" s="142"/>
      <c r="F869" s="142"/>
      <c r="G869" s="142"/>
      <c r="H869" s="142"/>
      <c r="I869" s="142"/>
      <c r="J869" s="142"/>
      <c r="K869" s="142"/>
      <c r="L869" s="142"/>
      <c r="M869" s="142"/>
      <c r="N869" s="142"/>
      <c r="O869" s="142"/>
      <c r="P869" s="142"/>
      <c r="Q869" s="142"/>
      <c r="R869" s="142"/>
      <c r="S869" s="142"/>
      <c r="T869" s="142"/>
      <c r="U869" s="142"/>
      <c r="V869" s="142"/>
      <c r="W869" s="142"/>
      <c r="X869" s="142"/>
      <c r="Y869" s="142"/>
      <c r="Z869" s="142"/>
    </row>
    <row r="870" spans="1:26" ht="15.75" customHeight="1">
      <c r="A870" s="142"/>
      <c r="B870" s="142"/>
      <c r="C870" s="142"/>
      <c r="D870" s="142"/>
      <c r="E870" s="142"/>
      <c r="F870" s="142"/>
      <c r="G870" s="142"/>
      <c r="H870" s="142"/>
      <c r="I870" s="142"/>
      <c r="J870" s="142"/>
      <c r="K870" s="142"/>
      <c r="L870" s="142"/>
      <c r="M870" s="142"/>
      <c r="N870" s="142"/>
      <c r="O870" s="142"/>
      <c r="P870" s="142"/>
      <c r="Q870" s="142"/>
      <c r="R870" s="142"/>
      <c r="S870" s="142"/>
      <c r="T870" s="142"/>
      <c r="U870" s="142"/>
      <c r="V870" s="142"/>
      <c r="W870" s="142"/>
      <c r="X870" s="142"/>
      <c r="Y870" s="142"/>
      <c r="Z870" s="142"/>
    </row>
    <row r="871" spans="1:26" ht="15.75" customHeight="1">
      <c r="A871" s="142"/>
      <c r="B871" s="142"/>
      <c r="C871" s="142"/>
      <c r="D871" s="142"/>
      <c r="E871" s="142"/>
      <c r="F871" s="142"/>
      <c r="G871" s="142"/>
      <c r="H871" s="142"/>
      <c r="I871" s="142"/>
      <c r="J871" s="142"/>
      <c r="K871" s="142"/>
      <c r="L871" s="142"/>
      <c r="M871" s="142"/>
      <c r="N871" s="142"/>
      <c r="O871" s="142"/>
      <c r="P871" s="142"/>
      <c r="Q871" s="142"/>
      <c r="R871" s="142"/>
      <c r="S871" s="142"/>
      <c r="T871" s="142"/>
      <c r="U871" s="142"/>
      <c r="V871" s="142"/>
      <c r="W871" s="142"/>
      <c r="X871" s="142"/>
      <c r="Y871" s="142"/>
      <c r="Z871" s="142"/>
    </row>
    <row r="872" spans="1:26" ht="15.75" customHeight="1">
      <c r="A872" s="142"/>
      <c r="B872" s="142"/>
      <c r="C872" s="142"/>
      <c r="D872" s="142"/>
      <c r="E872" s="142"/>
      <c r="F872" s="142"/>
      <c r="G872" s="142"/>
      <c r="H872" s="142"/>
      <c r="I872" s="142"/>
      <c r="J872" s="142"/>
      <c r="K872" s="142"/>
      <c r="L872" s="142"/>
      <c r="M872" s="142"/>
      <c r="N872" s="142"/>
      <c r="O872" s="142"/>
      <c r="P872" s="142"/>
      <c r="Q872" s="142"/>
      <c r="R872" s="142"/>
      <c r="S872" s="142"/>
      <c r="T872" s="142"/>
      <c r="U872" s="142"/>
      <c r="V872" s="142"/>
      <c r="W872" s="142"/>
      <c r="X872" s="142"/>
      <c r="Y872" s="142"/>
      <c r="Z872" s="142"/>
    </row>
    <row r="873" spans="1:26" ht="15.75" customHeight="1">
      <c r="A873" s="142"/>
      <c r="B873" s="142"/>
      <c r="C873" s="142"/>
      <c r="D873" s="142"/>
      <c r="E873" s="142"/>
      <c r="F873" s="142"/>
      <c r="G873" s="142"/>
      <c r="H873" s="142"/>
      <c r="I873" s="142"/>
      <c r="J873" s="142"/>
      <c r="K873" s="142"/>
      <c r="L873" s="142"/>
      <c r="M873" s="142"/>
      <c r="N873" s="142"/>
      <c r="O873" s="142"/>
      <c r="P873" s="142"/>
      <c r="Q873" s="142"/>
      <c r="R873" s="142"/>
      <c r="S873" s="142"/>
      <c r="T873" s="142"/>
      <c r="U873" s="142"/>
      <c r="V873" s="142"/>
      <c r="W873" s="142"/>
      <c r="X873" s="142"/>
      <c r="Y873" s="142"/>
      <c r="Z873" s="142"/>
    </row>
    <row r="874" spans="1:26" ht="15.75" customHeight="1">
      <c r="A874" s="142"/>
      <c r="B874" s="142"/>
      <c r="C874" s="142"/>
      <c r="D874" s="142"/>
      <c r="E874" s="142"/>
      <c r="F874" s="142"/>
      <c r="G874" s="142"/>
      <c r="H874" s="142"/>
      <c r="I874" s="142"/>
      <c r="J874" s="142"/>
      <c r="K874" s="142"/>
      <c r="L874" s="142"/>
      <c r="M874" s="142"/>
      <c r="N874" s="142"/>
      <c r="O874" s="142"/>
      <c r="P874" s="142"/>
      <c r="Q874" s="142"/>
      <c r="R874" s="142"/>
      <c r="S874" s="142"/>
      <c r="T874" s="142"/>
      <c r="U874" s="142"/>
      <c r="V874" s="142"/>
      <c r="W874" s="142"/>
      <c r="X874" s="142"/>
      <c r="Y874" s="142"/>
      <c r="Z874" s="142"/>
    </row>
    <row r="875" spans="1:26" ht="15.75" customHeight="1">
      <c r="A875" s="142"/>
      <c r="B875" s="142"/>
      <c r="C875" s="142"/>
      <c r="D875" s="142"/>
      <c r="E875" s="142"/>
      <c r="F875" s="142"/>
      <c r="G875" s="142"/>
      <c r="H875" s="142"/>
      <c r="I875" s="142"/>
      <c r="J875" s="142"/>
      <c r="K875" s="142"/>
      <c r="L875" s="142"/>
      <c r="M875" s="142"/>
      <c r="N875" s="142"/>
      <c r="O875" s="142"/>
      <c r="P875" s="142"/>
      <c r="Q875" s="142"/>
      <c r="R875" s="142"/>
      <c r="S875" s="142"/>
      <c r="T875" s="142"/>
      <c r="U875" s="142"/>
      <c r="V875" s="142"/>
      <c r="W875" s="142"/>
      <c r="X875" s="142"/>
      <c r="Y875" s="142"/>
      <c r="Z875" s="142"/>
    </row>
    <row r="876" spans="1:26" ht="15.75" customHeight="1">
      <c r="A876" s="142"/>
      <c r="B876" s="142"/>
      <c r="C876" s="142"/>
      <c r="D876" s="142"/>
      <c r="E876" s="142"/>
      <c r="F876" s="142"/>
      <c r="G876" s="142"/>
      <c r="H876" s="142"/>
      <c r="I876" s="142"/>
      <c r="J876" s="142"/>
      <c r="K876" s="142"/>
      <c r="L876" s="142"/>
      <c r="M876" s="142"/>
      <c r="N876" s="142"/>
      <c r="O876" s="142"/>
      <c r="P876" s="142"/>
      <c r="Q876" s="142"/>
      <c r="R876" s="142"/>
      <c r="S876" s="142"/>
      <c r="T876" s="142"/>
      <c r="U876" s="142"/>
      <c r="V876" s="142"/>
      <c r="W876" s="142"/>
      <c r="X876" s="142"/>
      <c r="Y876" s="142"/>
      <c r="Z876" s="142"/>
    </row>
    <row r="877" spans="1:26" ht="15.75" customHeight="1">
      <c r="A877" s="142"/>
      <c r="B877" s="142"/>
      <c r="C877" s="142"/>
      <c r="D877" s="142"/>
      <c r="E877" s="142"/>
      <c r="F877" s="142"/>
      <c r="G877" s="142"/>
      <c r="H877" s="142"/>
      <c r="I877" s="142"/>
      <c r="J877" s="142"/>
      <c r="K877" s="142"/>
      <c r="L877" s="142"/>
      <c r="M877" s="142"/>
      <c r="N877" s="142"/>
      <c r="O877" s="142"/>
      <c r="P877" s="142"/>
      <c r="Q877" s="142"/>
      <c r="R877" s="142"/>
      <c r="S877" s="142"/>
      <c r="T877" s="142"/>
      <c r="U877" s="142"/>
      <c r="V877" s="142"/>
      <c r="W877" s="142"/>
      <c r="X877" s="142"/>
      <c r="Y877" s="142"/>
      <c r="Z877" s="142"/>
    </row>
    <row r="878" spans="1:26" ht="15.75" customHeight="1">
      <c r="A878" s="142"/>
      <c r="B878" s="142"/>
      <c r="C878" s="142"/>
      <c r="D878" s="142"/>
      <c r="E878" s="142"/>
      <c r="F878" s="142"/>
      <c r="G878" s="142"/>
      <c r="H878" s="142"/>
      <c r="I878" s="142"/>
      <c r="J878" s="142"/>
      <c r="K878" s="142"/>
      <c r="L878" s="142"/>
      <c r="M878" s="142"/>
      <c r="N878" s="142"/>
      <c r="O878" s="142"/>
      <c r="P878" s="142"/>
      <c r="Q878" s="142"/>
      <c r="R878" s="142"/>
      <c r="S878" s="142"/>
      <c r="T878" s="142"/>
      <c r="U878" s="142"/>
      <c r="V878" s="142"/>
      <c r="W878" s="142"/>
      <c r="X878" s="142"/>
      <c r="Y878" s="142"/>
      <c r="Z878" s="142"/>
    </row>
    <row r="879" spans="1:26" ht="15.75" customHeight="1">
      <c r="A879" s="142"/>
      <c r="B879" s="142"/>
      <c r="C879" s="142"/>
      <c r="D879" s="142"/>
      <c r="E879" s="142"/>
      <c r="F879" s="142"/>
      <c r="G879" s="142"/>
      <c r="H879" s="142"/>
      <c r="I879" s="142"/>
      <c r="J879" s="142"/>
      <c r="K879" s="142"/>
      <c r="L879" s="142"/>
      <c r="M879" s="142"/>
      <c r="N879" s="142"/>
      <c r="O879" s="142"/>
      <c r="P879" s="142"/>
      <c r="Q879" s="142"/>
      <c r="R879" s="142"/>
      <c r="S879" s="142"/>
      <c r="T879" s="142"/>
      <c r="U879" s="142"/>
      <c r="V879" s="142"/>
      <c r="W879" s="142"/>
      <c r="X879" s="142"/>
      <c r="Y879" s="142"/>
      <c r="Z879" s="142"/>
    </row>
    <row r="880" spans="1:26" ht="15.75" customHeight="1">
      <c r="A880" s="142"/>
      <c r="B880" s="142"/>
      <c r="C880" s="142"/>
      <c r="D880" s="142"/>
      <c r="E880" s="142"/>
      <c r="F880" s="142"/>
      <c r="G880" s="142"/>
      <c r="H880" s="142"/>
      <c r="I880" s="142"/>
      <c r="J880" s="142"/>
      <c r="K880" s="142"/>
      <c r="L880" s="142"/>
      <c r="M880" s="142"/>
      <c r="N880" s="142"/>
      <c r="O880" s="142"/>
      <c r="P880" s="142"/>
      <c r="Q880" s="142"/>
      <c r="R880" s="142"/>
      <c r="S880" s="142"/>
      <c r="T880" s="142"/>
      <c r="U880" s="142"/>
      <c r="V880" s="142"/>
      <c r="W880" s="142"/>
      <c r="X880" s="142"/>
      <c r="Y880" s="142"/>
      <c r="Z880" s="142"/>
    </row>
    <row r="881" spans="1:26" ht="15.75" customHeight="1">
      <c r="A881" s="142"/>
      <c r="B881" s="142"/>
      <c r="C881" s="142"/>
      <c r="D881" s="142"/>
      <c r="E881" s="142"/>
      <c r="F881" s="142"/>
      <c r="G881" s="142"/>
      <c r="H881" s="142"/>
      <c r="I881" s="142"/>
      <c r="J881" s="142"/>
      <c r="K881" s="142"/>
      <c r="L881" s="142"/>
      <c r="M881" s="142"/>
      <c r="N881" s="142"/>
      <c r="O881" s="142"/>
      <c r="P881" s="142"/>
      <c r="Q881" s="142"/>
      <c r="R881" s="142"/>
      <c r="S881" s="142"/>
      <c r="T881" s="142"/>
      <c r="U881" s="142"/>
      <c r="V881" s="142"/>
      <c r="W881" s="142"/>
      <c r="X881" s="142"/>
      <c r="Y881" s="142"/>
      <c r="Z881" s="142"/>
    </row>
    <row r="882" spans="1:26" ht="15.75" customHeight="1">
      <c r="A882" s="142"/>
      <c r="B882" s="142"/>
      <c r="C882" s="142"/>
      <c r="D882" s="142"/>
      <c r="E882" s="142"/>
      <c r="F882" s="142"/>
      <c r="G882" s="142"/>
      <c r="H882" s="142"/>
      <c r="I882" s="142"/>
      <c r="J882" s="142"/>
      <c r="K882" s="142"/>
      <c r="L882" s="142"/>
      <c r="M882" s="142"/>
      <c r="N882" s="142"/>
      <c r="O882" s="142"/>
      <c r="P882" s="142"/>
      <c r="Q882" s="142"/>
      <c r="R882" s="142"/>
      <c r="S882" s="142"/>
      <c r="T882" s="142"/>
      <c r="U882" s="142"/>
      <c r="V882" s="142"/>
      <c r="W882" s="142"/>
      <c r="X882" s="142"/>
      <c r="Y882" s="142"/>
      <c r="Z882" s="142"/>
    </row>
    <row r="883" spans="1:26" ht="15.75" customHeight="1">
      <c r="A883" s="142"/>
      <c r="B883" s="142"/>
      <c r="C883" s="142"/>
      <c r="D883" s="142"/>
      <c r="E883" s="142"/>
      <c r="F883" s="142"/>
      <c r="G883" s="142"/>
      <c r="H883" s="142"/>
      <c r="I883" s="142"/>
      <c r="J883" s="142"/>
      <c r="K883" s="142"/>
      <c r="L883" s="142"/>
      <c r="M883" s="142"/>
      <c r="N883" s="142"/>
      <c r="O883" s="142"/>
      <c r="P883" s="142"/>
      <c r="Q883" s="142"/>
      <c r="R883" s="142"/>
      <c r="S883" s="142"/>
      <c r="T883" s="142"/>
      <c r="U883" s="142"/>
      <c r="V883" s="142"/>
      <c r="W883" s="142"/>
      <c r="X883" s="142"/>
      <c r="Y883" s="142"/>
      <c r="Z883" s="142"/>
    </row>
    <row r="884" spans="1:26" ht="15.75" customHeight="1">
      <c r="A884" s="142"/>
      <c r="B884" s="142"/>
      <c r="C884" s="142"/>
      <c r="D884" s="142"/>
      <c r="E884" s="142"/>
      <c r="F884" s="142"/>
      <c r="G884" s="142"/>
      <c r="H884" s="142"/>
      <c r="I884" s="142"/>
      <c r="J884" s="142"/>
      <c r="K884" s="142"/>
      <c r="L884" s="142"/>
      <c r="M884" s="142"/>
      <c r="N884" s="142"/>
      <c r="O884" s="142"/>
      <c r="P884" s="142"/>
      <c r="Q884" s="142"/>
      <c r="R884" s="142"/>
      <c r="S884" s="142"/>
      <c r="T884" s="142"/>
      <c r="U884" s="142"/>
      <c r="V884" s="142"/>
      <c r="W884" s="142"/>
      <c r="X884" s="142"/>
      <c r="Y884" s="142"/>
      <c r="Z884" s="142"/>
    </row>
    <row r="885" spans="1:26" ht="15.75" customHeight="1">
      <c r="A885" s="142"/>
      <c r="B885" s="142"/>
      <c r="C885" s="142"/>
      <c r="D885" s="142"/>
      <c r="E885" s="142"/>
      <c r="F885" s="142"/>
      <c r="G885" s="142"/>
      <c r="H885" s="142"/>
      <c r="I885" s="142"/>
      <c r="J885" s="142"/>
      <c r="K885" s="142"/>
      <c r="L885" s="142"/>
      <c r="M885" s="142"/>
      <c r="N885" s="142"/>
      <c r="O885" s="142"/>
      <c r="P885" s="142"/>
      <c r="Q885" s="142"/>
      <c r="R885" s="142"/>
      <c r="S885" s="142"/>
      <c r="T885" s="142"/>
      <c r="U885" s="142"/>
      <c r="V885" s="142"/>
      <c r="W885" s="142"/>
      <c r="X885" s="142"/>
      <c r="Y885" s="142"/>
      <c r="Z885" s="142"/>
    </row>
    <row r="886" spans="1:26" ht="15.75" customHeight="1">
      <c r="A886" s="142"/>
      <c r="B886" s="142"/>
      <c r="C886" s="142"/>
      <c r="D886" s="142"/>
      <c r="E886" s="142"/>
      <c r="F886" s="142"/>
      <c r="G886" s="142"/>
      <c r="H886" s="142"/>
      <c r="I886" s="142"/>
      <c r="J886" s="142"/>
      <c r="K886" s="142"/>
      <c r="L886" s="142"/>
      <c r="M886" s="142"/>
      <c r="N886" s="142"/>
      <c r="O886" s="142"/>
      <c r="P886" s="142"/>
      <c r="Q886" s="142"/>
      <c r="R886" s="142"/>
      <c r="S886" s="142"/>
      <c r="T886" s="142"/>
      <c r="U886" s="142"/>
      <c r="V886" s="142"/>
      <c r="W886" s="142"/>
      <c r="X886" s="142"/>
      <c r="Y886" s="142"/>
      <c r="Z886" s="142"/>
    </row>
    <row r="887" spans="1:26" ht="15.75" customHeight="1">
      <c r="A887" s="142"/>
      <c r="B887" s="142"/>
      <c r="C887" s="142"/>
      <c r="D887" s="142"/>
      <c r="E887" s="142"/>
      <c r="F887" s="142"/>
      <c r="G887" s="142"/>
      <c r="H887" s="142"/>
      <c r="I887" s="142"/>
      <c r="J887" s="142"/>
      <c r="K887" s="142"/>
      <c r="L887" s="142"/>
      <c r="M887" s="142"/>
      <c r="N887" s="142"/>
      <c r="O887" s="142"/>
      <c r="P887" s="142"/>
      <c r="Q887" s="142"/>
      <c r="R887" s="142"/>
      <c r="S887" s="142"/>
      <c r="T887" s="142"/>
      <c r="U887" s="142"/>
      <c r="V887" s="142"/>
      <c r="W887" s="142"/>
      <c r="X887" s="142"/>
      <c r="Y887" s="142"/>
      <c r="Z887" s="142"/>
    </row>
    <row r="888" spans="1:26" ht="15.75" customHeight="1">
      <c r="A888" s="142"/>
      <c r="B888" s="142"/>
      <c r="C888" s="142"/>
      <c r="D888" s="142"/>
      <c r="E888" s="142"/>
      <c r="F888" s="142"/>
      <c r="G888" s="142"/>
      <c r="H888" s="142"/>
      <c r="I888" s="142"/>
      <c r="J888" s="142"/>
      <c r="K888" s="142"/>
      <c r="L888" s="142"/>
      <c r="M888" s="142"/>
      <c r="N888" s="142"/>
      <c r="O888" s="142"/>
      <c r="P888" s="142"/>
      <c r="Q888" s="142"/>
      <c r="R888" s="142"/>
      <c r="S888" s="142"/>
      <c r="T888" s="142"/>
      <c r="U888" s="142"/>
      <c r="V888" s="142"/>
      <c r="W888" s="142"/>
      <c r="X888" s="142"/>
      <c r="Y888" s="142"/>
      <c r="Z888" s="142"/>
    </row>
    <row r="889" spans="1:26" ht="15.75" customHeight="1">
      <c r="A889" s="142"/>
      <c r="B889" s="142"/>
      <c r="C889" s="142"/>
      <c r="D889" s="142"/>
      <c r="E889" s="142"/>
      <c r="F889" s="142"/>
      <c r="G889" s="142"/>
      <c r="H889" s="142"/>
      <c r="I889" s="142"/>
      <c r="J889" s="142"/>
      <c r="K889" s="142"/>
      <c r="L889" s="142"/>
      <c r="M889" s="142"/>
      <c r="N889" s="142"/>
      <c r="O889" s="142"/>
      <c r="P889" s="142"/>
      <c r="Q889" s="142"/>
      <c r="R889" s="142"/>
      <c r="S889" s="142"/>
      <c r="T889" s="142"/>
      <c r="U889" s="142"/>
      <c r="V889" s="142"/>
      <c r="W889" s="142"/>
      <c r="X889" s="142"/>
      <c r="Y889" s="142"/>
      <c r="Z889" s="142"/>
    </row>
    <row r="890" spans="1:26" ht="15.75" customHeight="1">
      <c r="A890" s="142"/>
      <c r="B890" s="142"/>
      <c r="C890" s="142"/>
      <c r="D890" s="142"/>
      <c r="E890" s="142"/>
      <c r="F890" s="142"/>
      <c r="G890" s="142"/>
      <c r="H890" s="142"/>
      <c r="I890" s="142"/>
      <c r="J890" s="142"/>
      <c r="K890" s="142"/>
      <c r="L890" s="142"/>
      <c r="M890" s="142"/>
      <c r="N890" s="142"/>
      <c r="O890" s="142"/>
      <c r="P890" s="142"/>
      <c r="Q890" s="142"/>
      <c r="R890" s="142"/>
      <c r="S890" s="142"/>
      <c r="T890" s="142"/>
      <c r="U890" s="142"/>
      <c r="V890" s="142"/>
      <c r="W890" s="142"/>
      <c r="X890" s="142"/>
      <c r="Y890" s="142"/>
      <c r="Z890" s="142"/>
    </row>
    <row r="891" spans="1:26" ht="15.75" customHeight="1">
      <c r="A891" s="142"/>
      <c r="B891" s="142"/>
      <c r="C891" s="142"/>
      <c r="D891" s="142"/>
      <c r="E891" s="142"/>
      <c r="F891" s="142"/>
      <c r="G891" s="142"/>
      <c r="H891" s="142"/>
      <c r="I891" s="142"/>
      <c r="J891" s="142"/>
      <c r="K891" s="142"/>
      <c r="L891" s="142"/>
      <c r="M891" s="142"/>
      <c r="N891" s="142"/>
      <c r="O891" s="142"/>
      <c r="P891" s="142"/>
      <c r="Q891" s="142"/>
      <c r="R891" s="142"/>
      <c r="S891" s="142"/>
      <c r="T891" s="142"/>
      <c r="U891" s="142"/>
      <c r="V891" s="142"/>
      <c r="W891" s="142"/>
      <c r="X891" s="142"/>
      <c r="Y891" s="142"/>
      <c r="Z891" s="142"/>
    </row>
    <row r="892" spans="1:26" ht="15.75" customHeight="1">
      <c r="A892" s="142"/>
      <c r="B892" s="142"/>
      <c r="C892" s="142"/>
      <c r="D892" s="142"/>
      <c r="E892" s="142"/>
      <c r="F892" s="142"/>
      <c r="G892" s="142"/>
      <c r="H892" s="142"/>
      <c r="I892" s="142"/>
      <c r="J892" s="142"/>
      <c r="K892" s="142"/>
      <c r="L892" s="142"/>
      <c r="M892" s="142"/>
      <c r="N892" s="142"/>
      <c r="O892" s="142"/>
      <c r="P892" s="142"/>
      <c r="Q892" s="142"/>
      <c r="R892" s="142"/>
      <c r="S892" s="142"/>
      <c r="T892" s="142"/>
      <c r="U892" s="142"/>
      <c r="V892" s="142"/>
      <c r="W892" s="142"/>
      <c r="X892" s="142"/>
      <c r="Y892" s="142"/>
      <c r="Z892" s="142"/>
    </row>
    <row r="893" spans="1:26" ht="15.75" customHeight="1">
      <c r="A893" s="142"/>
      <c r="B893" s="142"/>
      <c r="C893" s="142"/>
      <c r="D893" s="142"/>
      <c r="E893" s="142"/>
      <c r="F893" s="142"/>
      <c r="G893" s="142"/>
      <c r="H893" s="142"/>
      <c r="I893" s="142"/>
      <c r="J893" s="142"/>
      <c r="K893" s="142"/>
      <c r="L893" s="142"/>
      <c r="M893" s="142"/>
      <c r="N893" s="142"/>
      <c r="O893" s="142"/>
      <c r="P893" s="142"/>
      <c r="Q893" s="142"/>
      <c r="R893" s="142"/>
      <c r="S893" s="142"/>
      <c r="T893" s="142"/>
      <c r="U893" s="142"/>
      <c r="V893" s="142"/>
      <c r="W893" s="142"/>
      <c r="X893" s="142"/>
      <c r="Y893" s="142"/>
      <c r="Z893" s="142"/>
    </row>
    <row r="894" spans="1:26" ht="15.75" customHeight="1">
      <c r="A894" s="142"/>
      <c r="B894" s="142"/>
      <c r="C894" s="142"/>
      <c r="D894" s="142"/>
      <c r="E894" s="142"/>
      <c r="F894" s="142"/>
      <c r="G894" s="142"/>
      <c r="H894" s="142"/>
      <c r="I894" s="142"/>
      <c r="J894" s="142"/>
      <c r="K894" s="142"/>
      <c r="L894" s="142"/>
      <c r="M894" s="142"/>
      <c r="N894" s="142"/>
      <c r="O894" s="142"/>
      <c r="P894" s="142"/>
      <c r="Q894" s="142"/>
      <c r="R894" s="142"/>
      <c r="S894" s="142"/>
      <c r="T894" s="142"/>
      <c r="U894" s="142"/>
      <c r="V894" s="142"/>
      <c r="W894" s="142"/>
      <c r="X894" s="142"/>
      <c r="Y894" s="142"/>
      <c r="Z894" s="142"/>
    </row>
    <row r="895" spans="1:26" ht="15.75" customHeight="1">
      <c r="A895" s="142"/>
      <c r="B895" s="142"/>
      <c r="C895" s="142"/>
      <c r="D895" s="142"/>
      <c r="E895" s="142"/>
      <c r="F895" s="142"/>
      <c r="G895" s="142"/>
      <c r="H895" s="142"/>
      <c r="I895" s="142"/>
      <c r="J895" s="142"/>
      <c r="K895" s="142"/>
      <c r="L895" s="142"/>
      <c r="M895" s="142"/>
      <c r="N895" s="142"/>
      <c r="O895" s="142"/>
      <c r="P895" s="142"/>
      <c r="Q895" s="142"/>
      <c r="R895" s="142"/>
      <c r="S895" s="142"/>
      <c r="T895" s="142"/>
      <c r="U895" s="142"/>
      <c r="V895" s="142"/>
      <c r="W895" s="142"/>
      <c r="X895" s="142"/>
      <c r="Y895" s="142"/>
      <c r="Z895" s="142"/>
    </row>
    <row r="896" spans="1:26" ht="15.75" customHeight="1">
      <c r="A896" s="142"/>
      <c r="B896" s="142"/>
      <c r="C896" s="142"/>
      <c r="D896" s="142"/>
      <c r="E896" s="142"/>
      <c r="F896" s="142"/>
      <c r="G896" s="142"/>
      <c r="H896" s="142"/>
      <c r="I896" s="142"/>
      <c r="J896" s="142"/>
      <c r="K896" s="142"/>
      <c r="L896" s="142"/>
      <c r="M896" s="142"/>
      <c r="N896" s="142"/>
      <c r="O896" s="142"/>
      <c r="P896" s="142"/>
      <c r="Q896" s="142"/>
      <c r="R896" s="142"/>
      <c r="S896" s="142"/>
      <c r="T896" s="142"/>
      <c r="U896" s="142"/>
      <c r="V896" s="142"/>
      <c r="W896" s="142"/>
      <c r="X896" s="142"/>
      <c r="Y896" s="142"/>
      <c r="Z896" s="142"/>
    </row>
    <row r="897" spans="1:26" ht="15.75" customHeight="1">
      <c r="A897" s="142"/>
      <c r="B897" s="142"/>
      <c r="C897" s="142"/>
      <c r="D897" s="142"/>
      <c r="E897" s="142"/>
      <c r="F897" s="142"/>
      <c r="G897" s="142"/>
      <c r="H897" s="142"/>
      <c r="I897" s="142"/>
      <c r="J897" s="142"/>
      <c r="K897" s="142"/>
      <c r="L897" s="142"/>
      <c r="M897" s="142"/>
      <c r="N897" s="142"/>
      <c r="O897" s="142"/>
      <c r="P897" s="142"/>
      <c r="Q897" s="142"/>
      <c r="R897" s="142"/>
      <c r="S897" s="142"/>
      <c r="T897" s="142"/>
      <c r="U897" s="142"/>
      <c r="V897" s="142"/>
      <c r="W897" s="142"/>
      <c r="X897" s="142"/>
      <c r="Y897" s="142"/>
      <c r="Z897" s="142"/>
    </row>
    <row r="898" spans="1:26" ht="15.75" customHeight="1">
      <c r="A898" s="142"/>
      <c r="B898" s="142"/>
      <c r="C898" s="142"/>
      <c r="D898" s="142"/>
      <c r="E898" s="142"/>
      <c r="F898" s="142"/>
      <c r="G898" s="142"/>
      <c r="H898" s="142"/>
      <c r="I898" s="142"/>
      <c r="J898" s="142"/>
      <c r="K898" s="142"/>
      <c r="L898" s="142"/>
      <c r="M898" s="142"/>
      <c r="N898" s="142"/>
      <c r="O898" s="142"/>
      <c r="P898" s="142"/>
      <c r="Q898" s="142"/>
      <c r="R898" s="142"/>
      <c r="S898" s="142"/>
      <c r="T898" s="142"/>
      <c r="U898" s="142"/>
      <c r="V898" s="142"/>
      <c r="W898" s="142"/>
      <c r="X898" s="142"/>
      <c r="Y898" s="142"/>
      <c r="Z898" s="142"/>
    </row>
    <row r="899" spans="1:26" ht="15.75" customHeight="1">
      <c r="A899" s="142"/>
      <c r="B899" s="142"/>
      <c r="C899" s="142"/>
      <c r="D899" s="142"/>
      <c r="E899" s="142"/>
      <c r="F899" s="142"/>
      <c r="G899" s="142"/>
      <c r="H899" s="142"/>
      <c r="I899" s="142"/>
      <c r="J899" s="142"/>
      <c r="K899" s="142"/>
      <c r="L899" s="142"/>
      <c r="M899" s="142"/>
      <c r="N899" s="142"/>
      <c r="O899" s="142"/>
      <c r="P899" s="142"/>
      <c r="Q899" s="142"/>
      <c r="R899" s="142"/>
      <c r="S899" s="142"/>
      <c r="T899" s="142"/>
      <c r="U899" s="142"/>
      <c r="V899" s="142"/>
      <c r="W899" s="142"/>
      <c r="X899" s="142"/>
      <c r="Y899" s="142"/>
      <c r="Z899" s="142"/>
    </row>
    <row r="900" spans="1:26" ht="15.75" customHeight="1">
      <c r="A900" s="142"/>
      <c r="B900" s="142"/>
      <c r="C900" s="142"/>
      <c r="D900" s="142"/>
      <c r="E900" s="142"/>
      <c r="F900" s="142"/>
      <c r="G900" s="142"/>
      <c r="H900" s="142"/>
      <c r="I900" s="142"/>
      <c r="J900" s="142"/>
      <c r="K900" s="142"/>
      <c r="L900" s="142"/>
      <c r="M900" s="142"/>
      <c r="N900" s="142"/>
      <c r="O900" s="142"/>
      <c r="P900" s="142"/>
      <c r="Q900" s="142"/>
      <c r="R900" s="142"/>
      <c r="S900" s="142"/>
      <c r="T900" s="142"/>
      <c r="U900" s="142"/>
      <c r="V900" s="142"/>
      <c r="W900" s="142"/>
      <c r="X900" s="142"/>
      <c r="Y900" s="142"/>
      <c r="Z900" s="142"/>
    </row>
    <row r="901" spans="1:26" ht="15.75" customHeight="1">
      <c r="A901" s="142"/>
      <c r="B901" s="142"/>
      <c r="C901" s="142"/>
      <c r="D901" s="142"/>
      <c r="E901" s="142"/>
      <c r="F901" s="142"/>
      <c r="G901" s="142"/>
      <c r="H901" s="142"/>
      <c r="I901" s="142"/>
      <c r="J901" s="142"/>
      <c r="K901" s="142"/>
      <c r="L901" s="142"/>
      <c r="M901" s="142"/>
      <c r="N901" s="142"/>
      <c r="O901" s="142"/>
      <c r="P901" s="142"/>
      <c r="Q901" s="142"/>
      <c r="R901" s="142"/>
      <c r="S901" s="142"/>
      <c r="T901" s="142"/>
      <c r="U901" s="142"/>
      <c r="V901" s="142"/>
      <c r="W901" s="142"/>
      <c r="X901" s="142"/>
      <c r="Y901" s="142"/>
      <c r="Z901" s="142"/>
    </row>
    <row r="902" spans="1:26" ht="15.75" customHeight="1">
      <c r="A902" s="142"/>
      <c r="B902" s="142"/>
      <c r="C902" s="142"/>
      <c r="D902" s="142"/>
      <c r="E902" s="142"/>
      <c r="F902" s="142"/>
      <c r="G902" s="142"/>
      <c r="H902" s="142"/>
      <c r="I902" s="142"/>
      <c r="J902" s="142"/>
      <c r="K902" s="142"/>
      <c r="L902" s="142"/>
      <c r="M902" s="142"/>
      <c r="N902" s="142"/>
      <c r="O902" s="142"/>
      <c r="P902" s="142"/>
      <c r="Q902" s="142"/>
      <c r="R902" s="142"/>
      <c r="S902" s="142"/>
      <c r="T902" s="142"/>
      <c r="U902" s="142"/>
      <c r="V902" s="142"/>
      <c r="W902" s="142"/>
      <c r="X902" s="142"/>
      <c r="Y902" s="142"/>
      <c r="Z902" s="142"/>
    </row>
    <row r="903" spans="1:26" ht="15.75" customHeight="1">
      <c r="A903" s="142"/>
      <c r="B903" s="142"/>
      <c r="C903" s="142"/>
      <c r="D903" s="142"/>
      <c r="E903" s="142"/>
      <c r="F903" s="142"/>
      <c r="G903" s="142"/>
      <c r="H903" s="142"/>
      <c r="I903" s="142"/>
      <c r="J903" s="142"/>
      <c r="K903" s="142"/>
      <c r="L903" s="142"/>
      <c r="M903" s="142"/>
      <c r="N903" s="142"/>
      <c r="O903" s="142"/>
      <c r="P903" s="142"/>
      <c r="Q903" s="142"/>
      <c r="R903" s="142"/>
      <c r="S903" s="142"/>
      <c r="T903" s="142"/>
      <c r="U903" s="142"/>
      <c r="V903" s="142"/>
      <c r="W903" s="142"/>
      <c r="X903" s="142"/>
      <c r="Y903" s="142"/>
      <c r="Z903" s="142"/>
    </row>
    <row r="904" spans="1:26" ht="15.75" customHeight="1">
      <c r="A904" s="142"/>
      <c r="B904" s="142"/>
      <c r="C904" s="142"/>
      <c r="D904" s="142"/>
      <c r="E904" s="142"/>
      <c r="F904" s="142"/>
      <c r="G904" s="142"/>
      <c r="H904" s="142"/>
      <c r="I904" s="142"/>
      <c r="J904" s="142"/>
      <c r="K904" s="142"/>
      <c r="L904" s="142"/>
      <c r="M904" s="142"/>
      <c r="N904" s="142"/>
      <c r="O904" s="142"/>
      <c r="P904" s="142"/>
      <c r="Q904" s="142"/>
      <c r="R904" s="142"/>
      <c r="S904" s="142"/>
      <c r="T904" s="142"/>
      <c r="U904" s="142"/>
      <c r="V904" s="142"/>
      <c r="W904" s="142"/>
      <c r="X904" s="142"/>
      <c r="Y904" s="142"/>
      <c r="Z904" s="142"/>
    </row>
    <row r="905" spans="1:26" ht="15.75" customHeight="1">
      <c r="A905" s="142"/>
      <c r="B905" s="142"/>
      <c r="C905" s="142"/>
      <c r="D905" s="142"/>
      <c r="E905" s="142"/>
      <c r="F905" s="142"/>
      <c r="G905" s="142"/>
      <c r="H905" s="142"/>
      <c r="I905" s="142"/>
      <c r="J905" s="142"/>
      <c r="K905" s="142"/>
      <c r="L905" s="142"/>
      <c r="M905" s="142"/>
      <c r="N905" s="142"/>
      <c r="O905" s="142"/>
      <c r="P905" s="142"/>
      <c r="Q905" s="142"/>
      <c r="R905" s="142"/>
      <c r="S905" s="142"/>
      <c r="T905" s="142"/>
      <c r="U905" s="142"/>
      <c r="V905" s="142"/>
      <c r="W905" s="142"/>
      <c r="X905" s="142"/>
      <c r="Y905" s="142"/>
      <c r="Z905" s="142"/>
    </row>
    <row r="906" spans="1:26" ht="15.75" customHeight="1">
      <c r="A906" s="142"/>
      <c r="B906" s="142"/>
      <c r="C906" s="142"/>
      <c r="D906" s="142"/>
      <c r="E906" s="142"/>
      <c r="F906" s="142"/>
      <c r="G906" s="142"/>
      <c r="H906" s="142"/>
      <c r="I906" s="142"/>
      <c r="J906" s="142"/>
      <c r="K906" s="142"/>
      <c r="L906" s="142"/>
      <c r="M906" s="142"/>
      <c r="N906" s="142"/>
      <c r="O906" s="142"/>
      <c r="P906" s="142"/>
      <c r="Q906" s="142"/>
      <c r="R906" s="142"/>
      <c r="S906" s="142"/>
      <c r="T906" s="142"/>
      <c r="U906" s="142"/>
      <c r="V906" s="142"/>
      <c r="W906" s="142"/>
      <c r="X906" s="142"/>
      <c r="Y906" s="142"/>
      <c r="Z906" s="142"/>
    </row>
    <row r="907" spans="1:26" ht="15.75" customHeight="1">
      <c r="A907" s="142"/>
      <c r="B907" s="142"/>
      <c r="C907" s="142"/>
      <c r="D907" s="142"/>
      <c r="E907" s="142"/>
      <c r="F907" s="142"/>
      <c r="G907" s="142"/>
      <c r="H907" s="142"/>
      <c r="I907" s="142"/>
      <c r="J907" s="142"/>
      <c r="K907" s="142"/>
      <c r="L907" s="142"/>
      <c r="M907" s="142"/>
      <c r="N907" s="142"/>
      <c r="O907" s="142"/>
      <c r="P907" s="142"/>
      <c r="Q907" s="142"/>
      <c r="R907" s="142"/>
      <c r="S907" s="142"/>
      <c r="T907" s="142"/>
      <c r="U907" s="142"/>
      <c r="V907" s="142"/>
      <c r="W907" s="142"/>
      <c r="X907" s="142"/>
      <c r="Y907" s="142"/>
      <c r="Z907" s="142"/>
    </row>
    <row r="908" spans="1:26" ht="15.75" customHeight="1">
      <c r="A908" s="142"/>
      <c r="B908" s="142"/>
      <c r="C908" s="142"/>
      <c r="D908" s="142"/>
      <c r="E908" s="142"/>
      <c r="F908" s="142"/>
      <c r="G908" s="142"/>
      <c r="H908" s="142"/>
      <c r="I908" s="142"/>
      <c r="J908" s="142"/>
      <c r="K908" s="142"/>
      <c r="L908" s="142"/>
      <c r="M908" s="142"/>
      <c r="N908" s="142"/>
      <c r="O908" s="142"/>
      <c r="P908" s="142"/>
      <c r="Q908" s="142"/>
      <c r="R908" s="142"/>
      <c r="S908" s="142"/>
      <c r="T908" s="142"/>
      <c r="U908" s="142"/>
      <c r="V908" s="142"/>
      <c r="W908" s="142"/>
      <c r="X908" s="142"/>
      <c r="Y908" s="142"/>
      <c r="Z908" s="142"/>
    </row>
    <row r="909" spans="1:26" ht="15.75" customHeight="1">
      <c r="A909" s="142"/>
      <c r="B909" s="142"/>
      <c r="C909" s="142"/>
      <c r="D909" s="142"/>
      <c r="E909" s="142"/>
      <c r="F909" s="142"/>
      <c r="G909" s="142"/>
      <c r="H909" s="142"/>
      <c r="I909" s="142"/>
      <c r="J909" s="142"/>
      <c r="K909" s="142"/>
      <c r="L909" s="142"/>
      <c r="M909" s="142"/>
      <c r="N909" s="142"/>
      <c r="O909" s="142"/>
      <c r="P909" s="142"/>
      <c r="Q909" s="142"/>
      <c r="R909" s="142"/>
      <c r="S909" s="142"/>
      <c r="T909" s="142"/>
      <c r="U909" s="142"/>
      <c r="V909" s="142"/>
      <c r="W909" s="142"/>
      <c r="X909" s="142"/>
      <c r="Y909" s="142"/>
      <c r="Z909" s="142"/>
    </row>
    <row r="910" spans="1:26" ht="15.75" customHeight="1">
      <c r="A910" s="142"/>
      <c r="B910" s="142"/>
      <c r="C910" s="142"/>
      <c r="D910" s="142"/>
      <c r="E910" s="142"/>
      <c r="F910" s="142"/>
      <c r="G910" s="142"/>
      <c r="H910" s="142"/>
      <c r="I910" s="142"/>
      <c r="J910" s="142"/>
      <c r="K910" s="142"/>
      <c r="L910" s="142"/>
      <c r="M910" s="142"/>
      <c r="N910" s="142"/>
      <c r="O910" s="142"/>
      <c r="P910" s="142"/>
      <c r="Q910" s="142"/>
      <c r="R910" s="142"/>
      <c r="S910" s="142"/>
      <c r="T910" s="142"/>
      <c r="U910" s="142"/>
      <c r="V910" s="142"/>
      <c r="W910" s="142"/>
      <c r="X910" s="142"/>
      <c r="Y910" s="142"/>
      <c r="Z910" s="142"/>
    </row>
    <row r="911" spans="1:26" ht="15.75" customHeight="1">
      <c r="A911" s="142"/>
      <c r="B911" s="142"/>
      <c r="C911" s="142"/>
      <c r="D911" s="142"/>
      <c r="E911" s="142"/>
      <c r="F911" s="142"/>
      <c r="G911" s="142"/>
      <c r="H911" s="142"/>
      <c r="I911" s="142"/>
      <c r="J911" s="142"/>
      <c r="K911" s="142"/>
      <c r="L911" s="142"/>
      <c r="M911" s="142"/>
      <c r="N911" s="142"/>
      <c r="O911" s="142"/>
      <c r="P911" s="142"/>
      <c r="Q911" s="142"/>
      <c r="R911" s="142"/>
      <c r="S911" s="142"/>
      <c r="T911" s="142"/>
      <c r="U911" s="142"/>
      <c r="V911" s="142"/>
      <c r="W911" s="142"/>
      <c r="X911" s="142"/>
      <c r="Y911" s="142"/>
      <c r="Z911" s="142"/>
    </row>
    <row r="912" spans="1:26" ht="15.75" customHeight="1">
      <c r="A912" s="142"/>
      <c r="B912" s="142"/>
      <c r="C912" s="142"/>
      <c r="D912" s="142"/>
      <c r="E912" s="142"/>
      <c r="F912" s="142"/>
      <c r="G912" s="142"/>
      <c r="H912" s="142"/>
      <c r="I912" s="142"/>
      <c r="J912" s="142"/>
      <c r="K912" s="142"/>
      <c r="L912" s="142"/>
      <c r="M912" s="142"/>
      <c r="N912" s="142"/>
      <c r="O912" s="142"/>
      <c r="P912" s="142"/>
      <c r="Q912" s="142"/>
      <c r="R912" s="142"/>
      <c r="S912" s="142"/>
      <c r="T912" s="142"/>
      <c r="U912" s="142"/>
      <c r="V912" s="142"/>
      <c r="W912" s="142"/>
      <c r="X912" s="142"/>
      <c r="Y912" s="142"/>
      <c r="Z912" s="142"/>
    </row>
    <row r="913" spans="1:26" ht="15.75" customHeight="1">
      <c r="A913" s="142"/>
      <c r="B913" s="142"/>
      <c r="C913" s="142"/>
      <c r="D913" s="142"/>
      <c r="E913" s="142"/>
      <c r="F913" s="142"/>
      <c r="G913" s="142"/>
      <c r="H913" s="142"/>
      <c r="I913" s="142"/>
      <c r="J913" s="142"/>
      <c r="K913" s="142"/>
      <c r="L913" s="142"/>
      <c r="M913" s="142"/>
      <c r="N913" s="142"/>
      <c r="O913" s="142"/>
      <c r="P913" s="142"/>
      <c r="Q913" s="142"/>
      <c r="R913" s="142"/>
      <c r="S913" s="142"/>
      <c r="T913" s="142"/>
      <c r="U913" s="142"/>
      <c r="V913" s="142"/>
      <c r="W913" s="142"/>
      <c r="X913" s="142"/>
      <c r="Y913" s="142"/>
      <c r="Z913" s="142"/>
    </row>
    <row r="914" spans="1:26" ht="15.75" customHeight="1">
      <c r="A914" s="142"/>
      <c r="B914" s="142"/>
      <c r="C914" s="142"/>
      <c r="D914" s="142"/>
      <c r="E914" s="142"/>
      <c r="F914" s="142"/>
      <c r="G914" s="142"/>
      <c r="H914" s="142"/>
      <c r="I914" s="142"/>
      <c r="J914" s="142"/>
      <c r="K914" s="142"/>
      <c r="L914" s="142"/>
      <c r="M914" s="142"/>
      <c r="N914" s="142"/>
      <c r="O914" s="142"/>
      <c r="P914" s="142"/>
      <c r="Q914" s="142"/>
      <c r="R914" s="142"/>
      <c r="S914" s="142"/>
      <c r="T914" s="142"/>
      <c r="U914" s="142"/>
      <c r="V914" s="142"/>
      <c r="W914" s="142"/>
      <c r="X914" s="142"/>
      <c r="Y914" s="142"/>
      <c r="Z914" s="142"/>
    </row>
    <row r="915" spans="1:26" ht="15.75" customHeight="1">
      <c r="A915" s="142"/>
      <c r="B915" s="142"/>
      <c r="C915" s="142"/>
      <c r="D915" s="142"/>
      <c r="E915" s="142"/>
      <c r="F915" s="142"/>
      <c r="G915" s="142"/>
      <c r="H915" s="142"/>
      <c r="I915" s="142"/>
      <c r="J915" s="142"/>
      <c r="K915" s="142"/>
      <c r="L915" s="142"/>
      <c r="M915" s="142"/>
      <c r="N915" s="142"/>
      <c r="O915" s="142"/>
      <c r="P915" s="142"/>
      <c r="Q915" s="142"/>
      <c r="R915" s="142"/>
      <c r="S915" s="142"/>
      <c r="T915" s="142"/>
      <c r="U915" s="142"/>
      <c r="V915" s="142"/>
      <c r="W915" s="142"/>
      <c r="X915" s="142"/>
      <c r="Y915" s="142"/>
      <c r="Z915" s="142"/>
    </row>
    <row r="916" spans="1:26" ht="15.75" customHeight="1">
      <c r="A916" s="142"/>
      <c r="B916" s="142"/>
      <c r="C916" s="142"/>
      <c r="D916" s="142"/>
      <c r="E916" s="142"/>
      <c r="F916" s="142"/>
      <c r="G916" s="142"/>
      <c r="H916" s="142"/>
      <c r="I916" s="142"/>
      <c r="J916" s="142"/>
      <c r="K916" s="142"/>
      <c r="L916" s="142"/>
      <c r="M916" s="142"/>
      <c r="N916" s="142"/>
      <c r="O916" s="142"/>
      <c r="P916" s="142"/>
      <c r="Q916" s="142"/>
      <c r="R916" s="142"/>
      <c r="S916" s="142"/>
      <c r="T916" s="142"/>
      <c r="U916" s="142"/>
      <c r="V916" s="142"/>
      <c r="W916" s="142"/>
      <c r="X916" s="142"/>
      <c r="Y916" s="142"/>
      <c r="Z916" s="142"/>
    </row>
    <row r="917" spans="1:26" ht="15.75" customHeight="1">
      <c r="A917" s="142"/>
      <c r="B917" s="142"/>
      <c r="C917" s="142"/>
      <c r="D917" s="142"/>
      <c r="E917" s="142"/>
      <c r="F917" s="142"/>
      <c r="G917" s="142"/>
      <c r="H917" s="142"/>
      <c r="I917" s="142"/>
      <c r="J917" s="142"/>
      <c r="K917" s="142"/>
      <c r="L917" s="142"/>
      <c r="M917" s="142"/>
      <c r="N917" s="142"/>
      <c r="O917" s="142"/>
      <c r="P917" s="142"/>
      <c r="Q917" s="142"/>
      <c r="R917" s="142"/>
      <c r="S917" s="142"/>
      <c r="T917" s="142"/>
      <c r="U917" s="142"/>
      <c r="V917" s="142"/>
      <c r="W917" s="142"/>
      <c r="X917" s="142"/>
      <c r="Y917" s="142"/>
      <c r="Z917" s="142"/>
    </row>
    <row r="918" spans="1:26" ht="15.75" customHeight="1">
      <c r="A918" s="142"/>
      <c r="B918" s="142"/>
      <c r="C918" s="142"/>
      <c r="D918" s="142"/>
      <c r="E918" s="142"/>
      <c r="F918" s="142"/>
      <c r="G918" s="142"/>
      <c r="H918" s="142"/>
      <c r="I918" s="142"/>
      <c r="J918" s="142"/>
      <c r="K918" s="142"/>
      <c r="L918" s="142"/>
      <c r="M918" s="142"/>
      <c r="N918" s="142"/>
      <c r="O918" s="142"/>
      <c r="P918" s="142"/>
      <c r="Q918" s="142"/>
      <c r="R918" s="142"/>
      <c r="S918" s="142"/>
      <c r="T918" s="142"/>
      <c r="U918" s="142"/>
      <c r="V918" s="142"/>
      <c r="W918" s="142"/>
      <c r="X918" s="142"/>
      <c r="Y918" s="142"/>
      <c r="Z918" s="142"/>
    </row>
    <row r="919" spans="1:26" ht="15.75" customHeight="1">
      <c r="A919" s="142"/>
      <c r="B919" s="142"/>
      <c r="C919" s="142"/>
      <c r="D919" s="142"/>
      <c r="E919" s="142"/>
      <c r="F919" s="142"/>
      <c r="G919" s="142"/>
      <c r="H919" s="142"/>
      <c r="I919" s="142"/>
      <c r="J919" s="142"/>
      <c r="K919" s="142"/>
      <c r="L919" s="142"/>
      <c r="M919" s="142"/>
      <c r="N919" s="142"/>
      <c r="O919" s="142"/>
      <c r="P919" s="142"/>
      <c r="Q919" s="142"/>
      <c r="R919" s="142"/>
      <c r="S919" s="142"/>
      <c r="T919" s="142"/>
      <c r="U919" s="142"/>
      <c r="V919" s="142"/>
      <c r="W919" s="142"/>
      <c r="X919" s="142"/>
      <c r="Y919" s="142"/>
      <c r="Z919" s="142"/>
    </row>
    <row r="920" spans="1:26" ht="15.75" customHeight="1">
      <c r="A920" s="142"/>
      <c r="B920" s="142"/>
      <c r="C920" s="142"/>
      <c r="D920" s="142"/>
      <c r="E920" s="142"/>
      <c r="F920" s="142"/>
      <c r="G920" s="142"/>
      <c r="H920" s="142"/>
      <c r="I920" s="142"/>
      <c r="J920" s="142"/>
      <c r="K920" s="142"/>
      <c r="L920" s="142"/>
      <c r="M920" s="142"/>
      <c r="N920" s="142"/>
      <c r="O920" s="142"/>
      <c r="P920" s="142"/>
      <c r="Q920" s="142"/>
      <c r="R920" s="142"/>
      <c r="S920" s="142"/>
      <c r="T920" s="142"/>
      <c r="U920" s="142"/>
      <c r="V920" s="142"/>
      <c r="W920" s="142"/>
      <c r="X920" s="142"/>
      <c r="Y920" s="142"/>
      <c r="Z920" s="142"/>
    </row>
    <row r="921" spans="1:26" ht="15.75" customHeight="1">
      <c r="A921" s="142"/>
      <c r="B921" s="142"/>
      <c r="C921" s="142"/>
      <c r="D921" s="142"/>
      <c r="E921" s="142"/>
      <c r="F921" s="142"/>
      <c r="G921" s="142"/>
      <c r="H921" s="142"/>
      <c r="I921" s="142"/>
      <c r="J921" s="142"/>
      <c r="K921" s="142"/>
      <c r="L921" s="142"/>
      <c r="M921" s="142"/>
      <c r="N921" s="142"/>
      <c r="O921" s="142"/>
      <c r="P921" s="142"/>
      <c r="Q921" s="142"/>
      <c r="R921" s="142"/>
      <c r="S921" s="142"/>
      <c r="T921" s="142"/>
      <c r="U921" s="142"/>
      <c r="V921" s="142"/>
      <c r="W921" s="142"/>
      <c r="X921" s="142"/>
      <c r="Y921" s="142"/>
      <c r="Z921" s="142"/>
    </row>
    <row r="922" spans="1:26" ht="15.75" customHeight="1">
      <c r="A922" s="142"/>
      <c r="B922" s="142"/>
      <c r="C922" s="142"/>
      <c r="D922" s="142"/>
      <c r="E922" s="142"/>
      <c r="F922" s="142"/>
      <c r="G922" s="142"/>
      <c r="H922" s="142"/>
      <c r="I922" s="142"/>
      <c r="J922" s="142"/>
      <c r="K922" s="142"/>
      <c r="L922" s="142"/>
      <c r="M922" s="142"/>
      <c r="N922" s="142"/>
      <c r="O922" s="142"/>
      <c r="P922" s="142"/>
      <c r="Q922" s="142"/>
      <c r="R922" s="142"/>
      <c r="S922" s="142"/>
      <c r="T922" s="142"/>
      <c r="U922" s="142"/>
      <c r="V922" s="142"/>
      <c r="W922" s="142"/>
      <c r="X922" s="142"/>
      <c r="Y922" s="142"/>
      <c r="Z922" s="142"/>
    </row>
    <row r="923" spans="1:26" ht="15.75" customHeight="1">
      <c r="A923" s="142"/>
      <c r="B923" s="142"/>
      <c r="C923" s="142"/>
      <c r="D923" s="142"/>
      <c r="E923" s="142"/>
      <c r="F923" s="142"/>
      <c r="G923" s="142"/>
      <c r="H923" s="142"/>
      <c r="I923" s="142"/>
      <c r="J923" s="142"/>
      <c r="K923" s="142"/>
      <c r="L923" s="142"/>
      <c r="M923" s="142"/>
      <c r="N923" s="142"/>
      <c r="O923" s="142"/>
      <c r="P923" s="142"/>
      <c r="Q923" s="142"/>
      <c r="R923" s="142"/>
      <c r="S923" s="142"/>
      <c r="T923" s="142"/>
      <c r="U923" s="142"/>
      <c r="V923" s="142"/>
      <c r="W923" s="142"/>
      <c r="X923" s="142"/>
      <c r="Y923" s="142"/>
      <c r="Z923" s="142"/>
    </row>
    <row r="924" spans="1:26" ht="15.75" customHeight="1">
      <c r="A924" s="142"/>
      <c r="B924" s="142"/>
      <c r="C924" s="142"/>
      <c r="D924" s="142"/>
      <c r="E924" s="142"/>
      <c r="F924" s="142"/>
      <c r="G924" s="142"/>
      <c r="H924" s="142"/>
      <c r="I924" s="142"/>
      <c r="J924" s="142"/>
      <c r="K924" s="142"/>
      <c r="L924" s="142"/>
      <c r="M924" s="142"/>
      <c r="N924" s="142"/>
      <c r="O924" s="142"/>
      <c r="P924" s="142"/>
      <c r="Q924" s="142"/>
      <c r="R924" s="142"/>
      <c r="S924" s="142"/>
      <c r="T924" s="142"/>
      <c r="U924" s="142"/>
      <c r="V924" s="142"/>
      <c r="W924" s="142"/>
      <c r="X924" s="142"/>
      <c r="Y924" s="142"/>
      <c r="Z924" s="142"/>
    </row>
    <row r="925" spans="1:26" ht="15.75" customHeight="1">
      <c r="A925" s="142"/>
      <c r="B925" s="142"/>
      <c r="C925" s="142"/>
      <c r="D925" s="142"/>
      <c r="E925" s="142"/>
      <c r="F925" s="142"/>
      <c r="G925" s="142"/>
      <c r="H925" s="142"/>
      <c r="I925" s="142"/>
      <c r="J925" s="142"/>
      <c r="K925" s="142"/>
      <c r="L925" s="142"/>
      <c r="M925" s="142"/>
      <c r="N925" s="142"/>
      <c r="O925" s="142"/>
      <c r="P925" s="142"/>
      <c r="Q925" s="142"/>
      <c r="R925" s="142"/>
      <c r="S925" s="142"/>
      <c r="T925" s="142"/>
      <c r="U925" s="142"/>
      <c r="V925" s="142"/>
      <c r="W925" s="142"/>
      <c r="X925" s="142"/>
      <c r="Y925" s="142"/>
      <c r="Z925" s="142"/>
    </row>
    <row r="926" spans="1:26" ht="15.75" customHeight="1">
      <c r="A926" s="142"/>
      <c r="B926" s="142"/>
      <c r="C926" s="142"/>
      <c r="D926" s="142"/>
      <c r="E926" s="142"/>
      <c r="F926" s="142"/>
      <c r="G926" s="142"/>
      <c r="H926" s="142"/>
      <c r="I926" s="142"/>
      <c r="J926" s="142"/>
      <c r="K926" s="142"/>
      <c r="L926" s="142"/>
      <c r="M926" s="142"/>
      <c r="N926" s="142"/>
      <c r="O926" s="142"/>
      <c r="P926" s="142"/>
      <c r="Q926" s="142"/>
      <c r="R926" s="142"/>
      <c r="S926" s="142"/>
      <c r="T926" s="142"/>
      <c r="U926" s="142"/>
      <c r="V926" s="142"/>
      <c r="W926" s="142"/>
      <c r="X926" s="142"/>
      <c r="Y926" s="142"/>
      <c r="Z926" s="142"/>
    </row>
    <row r="927" spans="1:26" ht="15.75" customHeight="1">
      <c r="A927" s="142"/>
      <c r="B927" s="142"/>
      <c r="C927" s="142"/>
      <c r="D927" s="142"/>
      <c r="E927" s="142"/>
      <c r="F927" s="142"/>
      <c r="G927" s="142"/>
      <c r="H927" s="142"/>
      <c r="I927" s="142"/>
      <c r="J927" s="142"/>
      <c r="K927" s="142"/>
      <c r="L927" s="142"/>
      <c r="M927" s="142"/>
      <c r="N927" s="142"/>
      <c r="O927" s="142"/>
      <c r="P927" s="142"/>
      <c r="Q927" s="142"/>
      <c r="R927" s="142"/>
      <c r="S927" s="142"/>
      <c r="T927" s="142"/>
      <c r="U927" s="142"/>
      <c r="V927" s="142"/>
      <c r="W927" s="142"/>
      <c r="X927" s="142"/>
      <c r="Y927" s="142"/>
      <c r="Z927" s="142"/>
    </row>
    <row r="928" spans="1:26" ht="15.75" customHeight="1">
      <c r="A928" s="142"/>
      <c r="B928" s="142"/>
      <c r="C928" s="142"/>
      <c r="D928" s="142"/>
      <c r="E928" s="142"/>
      <c r="F928" s="142"/>
      <c r="G928" s="142"/>
      <c r="H928" s="142"/>
      <c r="I928" s="142"/>
      <c r="J928" s="142"/>
      <c r="K928" s="142"/>
      <c r="L928" s="142"/>
      <c r="M928" s="142"/>
      <c r="N928" s="142"/>
      <c r="O928" s="142"/>
      <c r="P928" s="142"/>
      <c r="Q928" s="142"/>
      <c r="R928" s="142"/>
      <c r="S928" s="142"/>
      <c r="T928" s="142"/>
      <c r="U928" s="142"/>
      <c r="V928" s="142"/>
      <c r="W928" s="142"/>
      <c r="X928" s="142"/>
      <c r="Y928" s="142"/>
      <c r="Z928" s="142"/>
    </row>
    <row r="929" spans="1:26" ht="15.75" customHeight="1">
      <c r="A929" s="142"/>
      <c r="B929" s="142"/>
      <c r="C929" s="142"/>
      <c r="D929" s="142"/>
      <c r="E929" s="142"/>
      <c r="F929" s="142"/>
      <c r="G929" s="142"/>
      <c r="H929" s="142"/>
      <c r="I929" s="142"/>
      <c r="J929" s="142"/>
      <c r="K929" s="142"/>
      <c r="L929" s="142"/>
      <c r="M929" s="142"/>
      <c r="N929" s="142"/>
      <c r="O929" s="142"/>
      <c r="P929" s="142"/>
      <c r="Q929" s="142"/>
      <c r="R929" s="142"/>
      <c r="S929" s="142"/>
      <c r="T929" s="142"/>
      <c r="U929" s="142"/>
      <c r="V929" s="142"/>
      <c r="W929" s="142"/>
      <c r="X929" s="142"/>
      <c r="Y929" s="142"/>
      <c r="Z929" s="142"/>
    </row>
    <row r="930" spans="1:26" ht="15.75" customHeight="1">
      <c r="A930" s="142"/>
      <c r="B930" s="142"/>
      <c r="C930" s="142"/>
      <c r="D930" s="142"/>
      <c r="E930" s="142"/>
      <c r="F930" s="142"/>
      <c r="G930" s="142"/>
      <c r="H930" s="142"/>
      <c r="I930" s="142"/>
      <c r="J930" s="142"/>
      <c r="K930" s="142"/>
      <c r="L930" s="142"/>
      <c r="M930" s="142"/>
      <c r="N930" s="142"/>
      <c r="O930" s="142"/>
      <c r="P930" s="142"/>
      <c r="Q930" s="142"/>
      <c r="R930" s="142"/>
      <c r="S930" s="142"/>
      <c r="T930" s="142"/>
      <c r="U930" s="142"/>
      <c r="V930" s="142"/>
      <c r="W930" s="142"/>
      <c r="X930" s="142"/>
      <c r="Y930" s="142"/>
      <c r="Z930" s="142"/>
    </row>
    <row r="931" spans="1:26" ht="15.75" customHeight="1">
      <c r="A931" s="142"/>
      <c r="B931" s="142"/>
      <c r="C931" s="142"/>
      <c r="D931" s="142"/>
      <c r="E931" s="142"/>
      <c r="F931" s="142"/>
      <c r="G931" s="142"/>
      <c r="H931" s="142"/>
      <c r="I931" s="142"/>
      <c r="J931" s="142"/>
      <c r="K931" s="142"/>
      <c r="L931" s="142"/>
      <c r="M931" s="142"/>
      <c r="N931" s="142"/>
      <c r="O931" s="142"/>
      <c r="P931" s="142"/>
      <c r="Q931" s="142"/>
      <c r="R931" s="142"/>
      <c r="S931" s="142"/>
      <c r="T931" s="142"/>
      <c r="U931" s="142"/>
      <c r="V931" s="142"/>
      <c r="W931" s="142"/>
      <c r="X931" s="142"/>
      <c r="Y931" s="142"/>
      <c r="Z931" s="142"/>
    </row>
    <row r="932" spans="1:26" ht="15.75" customHeight="1">
      <c r="A932" s="142"/>
      <c r="B932" s="142"/>
      <c r="C932" s="142"/>
      <c r="D932" s="142"/>
      <c r="E932" s="142"/>
      <c r="F932" s="142"/>
      <c r="G932" s="142"/>
      <c r="H932" s="142"/>
      <c r="I932" s="142"/>
      <c r="J932" s="142"/>
      <c r="K932" s="142"/>
      <c r="L932" s="142"/>
      <c r="M932" s="142"/>
      <c r="N932" s="142"/>
      <c r="O932" s="142"/>
      <c r="P932" s="142"/>
      <c r="Q932" s="142"/>
      <c r="R932" s="142"/>
      <c r="S932" s="142"/>
      <c r="T932" s="142"/>
      <c r="U932" s="142"/>
      <c r="V932" s="142"/>
      <c r="W932" s="142"/>
      <c r="X932" s="142"/>
      <c r="Y932" s="142"/>
      <c r="Z932" s="142"/>
    </row>
    <row r="933" spans="1:26" ht="15.75" customHeight="1">
      <c r="A933" s="142"/>
      <c r="B933" s="142"/>
      <c r="C933" s="142"/>
      <c r="D933" s="142"/>
      <c r="E933" s="142"/>
      <c r="F933" s="142"/>
      <c r="G933" s="142"/>
      <c r="H933" s="142"/>
      <c r="I933" s="142"/>
      <c r="J933" s="142"/>
      <c r="K933" s="142"/>
      <c r="L933" s="142"/>
      <c r="M933" s="142"/>
      <c r="N933" s="142"/>
      <c r="O933" s="142"/>
      <c r="P933" s="142"/>
      <c r="Q933" s="142"/>
      <c r="R933" s="142"/>
      <c r="S933" s="142"/>
      <c r="T933" s="142"/>
      <c r="U933" s="142"/>
      <c r="V933" s="142"/>
      <c r="W933" s="142"/>
      <c r="X933" s="142"/>
      <c r="Y933" s="142"/>
      <c r="Z933" s="142"/>
    </row>
    <row r="934" spans="1:26" ht="15.75" customHeight="1">
      <c r="A934" s="142"/>
      <c r="B934" s="142"/>
      <c r="C934" s="142"/>
      <c r="D934" s="142"/>
      <c r="E934" s="142"/>
      <c r="F934" s="142"/>
      <c r="G934" s="142"/>
      <c r="H934" s="142"/>
      <c r="I934" s="142"/>
      <c r="J934" s="142"/>
      <c r="K934" s="142"/>
      <c r="L934" s="142"/>
      <c r="M934" s="142"/>
      <c r="N934" s="142"/>
      <c r="O934" s="142"/>
      <c r="P934" s="142"/>
      <c r="Q934" s="142"/>
      <c r="R934" s="142"/>
      <c r="S934" s="142"/>
      <c r="T934" s="142"/>
      <c r="U934" s="142"/>
      <c r="V934" s="142"/>
      <c r="W934" s="142"/>
      <c r="X934" s="142"/>
      <c r="Y934" s="142"/>
      <c r="Z934" s="142"/>
    </row>
    <row r="935" spans="1:26" ht="15.75" customHeight="1">
      <c r="A935" s="142"/>
      <c r="B935" s="142"/>
      <c r="C935" s="142"/>
      <c r="D935" s="142"/>
      <c r="E935" s="142"/>
      <c r="F935" s="142"/>
      <c r="G935" s="142"/>
      <c r="H935" s="142"/>
      <c r="I935" s="142"/>
      <c r="J935" s="142"/>
      <c r="K935" s="142"/>
      <c r="L935" s="142"/>
      <c r="M935" s="142"/>
      <c r="N935" s="142"/>
      <c r="O935" s="142"/>
      <c r="P935" s="142"/>
      <c r="Q935" s="142"/>
      <c r="R935" s="142"/>
      <c r="S935" s="142"/>
      <c r="T935" s="142"/>
      <c r="U935" s="142"/>
      <c r="V935" s="142"/>
      <c r="W935" s="142"/>
      <c r="X935" s="142"/>
      <c r="Y935" s="142"/>
      <c r="Z935" s="142"/>
    </row>
    <row r="936" spans="1:26" ht="15.75" customHeight="1">
      <c r="A936" s="142"/>
      <c r="B936" s="142"/>
      <c r="C936" s="142"/>
      <c r="D936" s="142"/>
      <c r="E936" s="142"/>
      <c r="F936" s="142"/>
      <c r="G936" s="142"/>
      <c r="H936" s="142"/>
      <c r="I936" s="142"/>
      <c r="J936" s="142"/>
      <c r="K936" s="142"/>
      <c r="L936" s="142"/>
      <c r="M936" s="142"/>
      <c r="N936" s="142"/>
      <c r="O936" s="142"/>
      <c r="P936" s="142"/>
      <c r="Q936" s="142"/>
      <c r="R936" s="142"/>
      <c r="S936" s="142"/>
      <c r="T936" s="142"/>
      <c r="U936" s="142"/>
      <c r="V936" s="142"/>
      <c r="W936" s="142"/>
      <c r="X936" s="142"/>
      <c r="Y936" s="142"/>
      <c r="Z936" s="142"/>
    </row>
    <row r="937" spans="1:26" ht="15.75" customHeight="1">
      <c r="A937" s="142"/>
      <c r="B937" s="142"/>
      <c r="C937" s="142"/>
      <c r="D937" s="142"/>
      <c r="E937" s="142"/>
      <c r="F937" s="142"/>
      <c r="G937" s="142"/>
      <c r="H937" s="142"/>
      <c r="I937" s="142"/>
      <c r="J937" s="142"/>
      <c r="K937" s="142"/>
      <c r="L937" s="142"/>
      <c r="M937" s="142"/>
      <c r="N937" s="142"/>
      <c r="O937" s="142"/>
      <c r="P937" s="142"/>
      <c r="Q937" s="142"/>
      <c r="R937" s="142"/>
      <c r="S937" s="142"/>
      <c r="T937" s="142"/>
      <c r="U937" s="142"/>
      <c r="V937" s="142"/>
      <c r="W937" s="142"/>
      <c r="X937" s="142"/>
      <c r="Y937" s="142"/>
      <c r="Z937" s="142"/>
    </row>
    <row r="938" spans="1:26" ht="15.75" customHeight="1">
      <c r="A938" s="142"/>
      <c r="B938" s="142"/>
      <c r="C938" s="142"/>
      <c r="D938" s="142"/>
      <c r="E938" s="142"/>
      <c r="F938" s="142"/>
      <c r="G938" s="142"/>
      <c r="H938" s="142"/>
      <c r="I938" s="142"/>
      <c r="J938" s="142"/>
      <c r="K938" s="142"/>
      <c r="L938" s="142"/>
      <c r="M938" s="142"/>
      <c r="N938" s="142"/>
      <c r="O938" s="142"/>
      <c r="P938" s="142"/>
      <c r="Q938" s="142"/>
      <c r="R938" s="142"/>
      <c r="S938" s="142"/>
      <c r="T938" s="142"/>
      <c r="U938" s="142"/>
      <c r="V938" s="142"/>
      <c r="W938" s="142"/>
      <c r="X938" s="142"/>
      <c r="Y938" s="142"/>
      <c r="Z938" s="142"/>
    </row>
    <row r="939" spans="1:26" ht="15.75" customHeight="1">
      <c r="A939" s="142"/>
      <c r="B939" s="142"/>
      <c r="C939" s="142"/>
      <c r="D939" s="142"/>
      <c r="E939" s="142"/>
      <c r="F939" s="142"/>
      <c r="G939" s="142"/>
      <c r="H939" s="142"/>
      <c r="I939" s="142"/>
      <c r="J939" s="142"/>
      <c r="K939" s="142"/>
      <c r="L939" s="142"/>
      <c r="M939" s="142"/>
      <c r="N939" s="142"/>
      <c r="O939" s="142"/>
      <c r="P939" s="142"/>
      <c r="Q939" s="142"/>
      <c r="R939" s="142"/>
      <c r="S939" s="142"/>
      <c r="T939" s="142"/>
      <c r="U939" s="142"/>
      <c r="V939" s="142"/>
      <c r="W939" s="142"/>
      <c r="X939" s="142"/>
      <c r="Y939" s="142"/>
      <c r="Z939" s="142"/>
    </row>
    <row r="940" spans="1:26" ht="15.75" customHeight="1">
      <c r="A940" s="142"/>
      <c r="B940" s="142"/>
      <c r="C940" s="142"/>
      <c r="D940" s="142"/>
      <c r="E940" s="142"/>
      <c r="F940" s="142"/>
      <c r="G940" s="142"/>
      <c r="H940" s="142"/>
      <c r="I940" s="142"/>
      <c r="J940" s="142"/>
      <c r="K940" s="142"/>
      <c r="L940" s="142"/>
      <c r="M940" s="142"/>
      <c r="N940" s="142"/>
      <c r="O940" s="142"/>
      <c r="P940" s="142"/>
      <c r="Q940" s="142"/>
      <c r="R940" s="142"/>
      <c r="S940" s="142"/>
      <c r="T940" s="142"/>
      <c r="U940" s="142"/>
      <c r="V940" s="142"/>
      <c r="W940" s="142"/>
      <c r="X940" s="142"/>
      <c r="Y940" s="142"/>
      <c r="Z940" s="142"/>
    </row>
    <row r="941" spans="1:26" ht="15.75" customHeight="1">
      <c r="A941" s="142"/>
      <c r="B941" s="142"/>
      <c r="C941" s="142"/>
      <c r="D941" s="142"/>
      <c r="E941" s="142"/>
      <c r="F941" s="142"/>
      <c r="G941" s="142"/>
      <c r="H941" s="142"/>
      <c r="I941" s="142"/>
      <c r="J941" s="142"/>
      <c r="K941" s="142"/>
      <c r="L941" s="142"/>
      <c r="M941" s="142"/>
      <c r="N941" s="142"/>
      <c r="O941" s="142"/>
      <c r="P941" s="142"/>
      <c r="Q941" s="142"/>
      <c r="R941" s="142"/>
      <c r="S941" s="142"/>
      <c r="T941" s="142"/>
      <c r="U941" s="142"/>
      <c r="V941" s="142"/>
      <c r="W941" s="142"/>
      <c r="X941" s="142"/>
      <c r="Y941" s="142"/>
      <c r="Z941" s="142"/>
    </row>
    <row r="942" spans="1:26" ht="15.75" customHeight="1">
      <c r="A942" s="142"/>
      <c r="B942" s="142"/>
      <c r="C942" s="142"/>
      <c r="D942" s="142"/>
      <c r="E942" s="142"/>
      <c r="F942" s="142"/>
      <c r="G942" s="142"/>
      <c r="H942" s="142"/>
      <c r="I942" s="142"/>
      <c r="J942" s="142"/>
      <c r="K942" s="142"/>
      <c r="L942" s="142"/>
      <c r="M942" s="142"/>
      <c r="N942" s="142"/>
      <c r="O942" s="142"/>
      <c r="P942" s="142"/>
      <c r="Q942" s="142"/>
      <c r="R942" s="142"/>
      <c r="S942" s="142"/>
      <c r="T942" s="142"/>
      <c r="U942" s="142"/>
      <c r="V942" s="142"/>
      <c r="W942" s="142"/>
      <c r="X942" s="142"/>
      <c r="Y942" s="142"/>
      <c r="Z942" s="142"/>
    </row>
    <row r="943" spans="1:26" ht="15.75" customHeight="1">
      <c r="A943" s="142"/>
      <c r="B943" s="142"/>
      <c r="C943" s="142"/>
      <c r="D943" s="142"/>
      <c r="E943" s="142"/>
      <c r="F943" s="142"/>
      <c r="G943" s="142"/>
      <c r="H943" s="142"/>
      <c r="I943" s="142"/>
      <c r="J943" s="142"/>
      <c r="K943" s="142"/>
      <c r="L943" s="142"/>
      <c r="M943" s="142"/>
      <c r="N943" s="142"/>
      <c r="O943" s="142"/>
      <c r="P943" s="142"/>
      <c r="Q943" s="142"/>
      <c r="R943" s="142"/>
      <c r="S943" s="142"/>
      <c r="T943" s="142"/>
      <c r="U943" s="142"/>
      <c r="V943" s="142"/>
      <c r="W943" s="142"/>
      <c r="X943" s="142"/>
      <c r="Y943" s="142"/>
      <c r="Z943" s="142"/>
    </row>
    <row r="944" spans="1:26" ht="15.75" customHeight="1">
      <c r="A944" s="142"/>
      <c r="B944" s="142"/>
      <c r="C944" s="142"/>
      <c r="D944" s="142"/>
      <c r="E944" s="142"/>
      <c r="F944" s="142"/>
      <c r="G944" s="142"/>
      <c r="H944" s="142"/>
      <c r="I944" s="142"/>
      <c r="J944" s="142"/>
      <c r="K944" s="142"/>
      <c r="L944" s="142"/>
      <c r="M944" s="142"/>
      <c r="N944" s="142"/>
      <c r="O944" s="142"/>
      <c r="P944" s="142"/>
      <c r="Q944" s="142"/>
      <c r="R944" s="142"/>
      <c r="S944" s="142"/>
      <c r="T944" s="142"/>
      <c r="U944" s="142"/>
      <c r="V944" s="142"/>
      <c r="W944" s="142"/>
      <c r="X944" s="142"/>
      <c r="Y944" s="142"/>
      <c r="Z944" s="142"/>
    </row>
    <row r="945" spans="1:26" ht="15.75" customHeight="1">
      <c r="A945" s="142"/>
      <c r="B945" s="142"/>
      <c r="C945" s="142"/>
      <c r="D945" s="142"/>
      <c r="E945" s="142"/>
      <c r="F945" s="142"/>
      <c r="G945" s="142"/>
      <c r="H945" s="142"/>
      <c r="I945" s="142"/>
      <c r="J945" s="142"/>
      <c r="K945" s="142"/>
      <c r="L945" s="142"/>
      <c r="M945" s="142"/>
      <c r="N945" s="142"/>
      <c r="O945" s="142"/>
      <c r="P945" s="142"/>
      <c r="Q945" s="142"/>
      <c r="R945" s="142"/>
      <c r="S945" s="142"/>
      <c r="T945" s="142"/>
      <c r="U945" s="142"/>
      <c r="V945" s="142"/>
      <c r="W945" s="142"/>
      <c r="X945" s="142"/>
      <c r="Y945" s="142"/>
      <c r="Z945" s="142"/>
    </row>
    <row r="946" spans="1:26" ht="15.75" customHeight="1">
      <c r="A946" s="142"/>
      <c r="B946" s="142"/>
      <c r="C946" s="142"/>
      <c r="D946" s="142"/>
      <c r="E946" s="142"/>
      <c r="F946" s="142"/>
      <c r="G946" s="142"/>
      <c r="H946" s="142"/>
      <c r="I946" s="142"/>
      <c r="J946" s="142"/>
      <c r="K946" s="142"/>
      <c r="L946" s="142"/>
      <c r="M946" s="142"/>
      <c r="N946" s="142"/>
      <c r="O946" s="142"/>
      <c r="P946" s="142"/>
      <c r="Q946" s="142"/>
      <c r="R946" s="142"/>
      <c r="S946" s="142"/>
      <c r="T946" s="142"/>
      <c r="U946" s="142"/>
      <c r="V946" s="142"/>
      <c r="W946" s="142"/>
      <c r="X946" s="142"/>
      <c r="Y946" s="142"/>
      <c r="Z946" s="142"/>
    </row>
    <row r="947" spans="1:26" ht="15.75" customHeight="1">
      <c r="A947" s="142"/>
      <c r="B947" s="142"/>
      <c r="C947" s="142"/>
      <c r="D947" s="142"/>
      <c r="E947" s="142"/>
      <c r="F947" s="142"/>
      <c r="G947" s="142"/>
      <c r="H947" s="142"/>
      <c r="I947" s="142"/>
      <c r="J947" s="142"/>
      <c r="K947" s="142"/>
      <c r="L947" s="142"/>
      <c r="M947" s="142"/>
      <c r="N947" s="142"/>
      <c r="O947" s="142"/>
      <c r="P947" s="142"/>
      <c r="Q947" s="142"/>
      <c r="R947" s="142"/>
      <c r="S947" s="142"/>
      <c r="T947" s="142"/>
      <c r="U947" s="142"/>
      <c r="V947" s="142"/>
      <c r="W947" s="142"/>
      <c r="X947" s="142"/>
      <c r="Y947" s="142"/>
      <c r="Z947" s="142"/>
    </row>
    <row r="948" spans="1:26" ht="15.75" customHeight="1">
      <c r="A948" s="142"/>
      <c r="B948" s="142"/>
      <c r="C948" s="142"/>
      <c r="D948" s="142"/>
      <c r="E948" s="142"/>
      <c r="F948" s="142"/>
      <c r="G948" s="142"/>
      <c r="H948" s="142"/>
      <c r="I948" s="142"/>
      <c r="J948" s="142"/>
      <c r="K948" s="142"/>
      <c r="L948" s="142"/>
      <c r="M948" s="142"/>
      <c r="N948" s="142"/>
      <c r="O948" s="142"/>
      <c r="P948" s="142"/>
      <c r="Q948" s="142"/>
      <c r="R948" s="142"/>
      <c r="S948" s="142"/>
      <c r="T948" s="142"/>
      <c r="U948" s="142"/>
      <c r="V948" s="142"/>
      <c r="W948" s="142"/>
      <c r="X948" s="142"/>
      <c r="Y948" s="142"/>
      <c r="Z948" s="142"/>
    </row>
    <row r="949" spans="1:26" ht="15.75" customHeight="1">
      <c r="A949" s="142"/>
      <c r="B949" s="142"/>
      <c r="C949" s="142"/>
      <c r="D949" s="142"/>
      <c r="E949" s="142"/>
      <c r="F949" s="142"/>
      <c r="G949" s="142"/>
      <c r="H949" s="142"/>
      <c r="I949" s="142"/>
      <c r="J949" s="142"/>
      <c r="K949" s="142"/>
      <c r="L949" s="142"/>
      <c r="M949" s="142"/>
      <c r="N949" s="142"/>
      <c r="O949" s="142"/>
      <c r="P949" s="142"/>
      <c r="Q949" s="142"/>
      <c r="R949" s="142"/>
      <c r="S949" s="142"/>
      <c r="T949" s="142"/>
      <c r="U949" s="142"/>
      <c r="V949" s="142"/>
      <c r="W949" s="142"/>
      <c r="X949" s="142"/>
      <c r="Y949" s="142"/>
      <c r="Z949" s="142"/>
    </row>
    <row r="950" spans="1:26" ht="15.75" customHeight="1">
      <c r="A950" s="142"/>
      <c r="B950" s="142"/>
      <c r="C950" s="142"/>
      <c r="D950" s="142"/>
      <c r="E950" s="142"/>
      <c r="F950" s="142"/>
      <c r="G950" s="142"/>
      <c r="H950" s="142"/>
      <c r="I950" s="142"/>
      <c r="J950" s="142"/>
      <c r="K950" s="142"/>
      <c r="L950" s="142"/>
      <c r="M950" s="142"/>
      <c r="N950" s="142"/>
      <c r="O950" s="142"/>
      <c r="P950" s="142"/>
      <c r="Q950" s="142"/>
      <c r="R950" s="142"/>
      <c r="S950" s="142"/>
      <c r="T950" s="142"/>
      <c r="U950" s="142"/>
      <c r="V950" s="142"/>
      <c r="W950" s="142"/>
      <c r="X950" s="142"/>
      <c r="Y950" s="142"/>
      <c r="Z950" s="142"/>
    </row>
    <row r="951" spans="1:26" ht="15.75" customHeight="1">
      <c r="A951" s="142"/>
      <c r="B951" s="142"/>
      <c r="C951" s="142"/>
      <c r="D951" s="142"/>
      <c r="E951" s="142"/>
      <c r="F951" s="142"/>
      <c r="G951" s="142"/>
      <c r="H951" s="142"/>
      <c r="I951" s="142"/>
      <c r="J951" s="142"/>
      <c r="K951" s="142"/>
      <c r="L951" s="142"/>
      <c r="M951" s="142"/>
      <c r="N951" s="142"/>
      <c r="O951" s="142"/>
      <c r="P951" s="142"/>
      <c r="Q951" s="142"/>
      <c r="R951" s="142"/>
      <c r="S951" s="142"/>
      <c r="T951" s="142"/>
      <c r="U951" s="142"/>
      <c r="V951" s="142"/>
      <c r="W951" s="142"/>
      <c r="X951" s="142"/>
      <c r="Y951" s="142"/>
      <c r="Z951" s="142"/>
    </row>
    <row r="952" spans="1:26" ht="15.75" customHeight="1">
      <c r="A952" s="142"/>
      <c r="B952" s="142"/>
      <c r="C952" s="142"/>
      <c r="D952" s="142"/>
      <c r="E952" s="142"/>
      <c r="F952" s="142"/>
      <c r="G952" s="142"/>
      <c r="H952" s="142"/>
      <c r="I952" s="142"/>
      <c r="J952" s="142"/>
      <c r="K952" s="142"/>
      <c r="L952" s="142"/>
      <c r="M952" s="142"/>
      <c r="N952" s="142"/>
      <c r="O952" s="142"/>
      <c r="P952" s="142"/>
      <c r="Q952" s="142"/>
      <c r="R952" s="142"/>
      <c r="S952" s="142"/>
      <c r="T952" s="142"/>
      <c r="U952" s="142"/>
      <c r="V952" s="142"/>
      <c r="W952" s="142"/>
      <c r="X952" s="142"/>
      <c r="Y952" s="142"/>
      <c r="Z952" s="142"/>
    </row>
    <row r="953" spans="1:26" ht="15.75" customHeight="1">
      <c r="A953" s="142"/>
      <c r="B953" s="142"/>
      <c r="C953" s="142"/>
      <c r="D953" s="142"/>
      <c r="E953" s="142"/>
      <c r="F953" s="142"/>
      <c r="G953" s="142"/>
      <c r="H953" s="142"/>
      <c r="I953" s="142"/>
      <c r="J953" s="142"/>
      <c r="K953" s="142"/>
      <c r="L953" s="142"/>
      <c r="M953" s="142"/>
      <c r="N953" s="142"/>
      <c r="O953" s="142"/>
      <c r="P953" s="142"/>
      <c r="Q953" s="142"/>
      <c r="R953" s="142"/>
      <c r="S953" s="142"/>
      <c r="T953" s="142"/>
      <c r="U953" s="142"/>
      <c r="V953" s="142"/>
      <c r="W953" s="142"/>
      <c r="X953" s="142"/>
      <c r="Y953" s="142"/>
      <c r="Z953" s="142"/>
    </row>
    <row r="954" spans="1:26" ht="15.75" customHeight="1">
      <c r="A954" s="142"/>
      <c r="B954" s="142"/>
      <c r="C954" s="142"/>
      <c r="D954" s="142"/>
      <c r="E954" s="142"/>
      <c r="F954" s="142"/>
      <c r="G954" s="142"/>
      <c r="H954" s="142"/>
      <c r="I954" s="142"/>
      <c r="J954" s="142"/>
      <c r="K954" s="142"/>
      <c r="L954" s="142"/>
      <c r="M954" s="142"/>
      <c r="N954" s="142"/>
      <c r="O954" s="142"/>
      <c r="P954" s="142"/>
      <c r="Q954" s="142"/>
      <c r="R954" s="142"/>
      <c r="S954" s="142"/>
      <c r="T954" s="142"/>
      <c r="U954" s="142"/>
      <c r="V954" s="142"/>
      <c r="W954" s="142"/>
      <c r="X954" s="142"/>
      <c r="Y954" s="142"/>
      <c r="Z954" s="142"/>
    </row>
    <row r="955" spans="1:26" ht="15.75" customHeight="1">
      <c r="A955" s="142"/>
      <c r="B955" s="142"/>
      <c r="C955" s="142"/>
      <c r="D955" s="142"/>
      <c r="E955" s="142"/>
      <c r="F955" s="142"/>
      <c r="G955" s="142"/>
      <c r="H955" s="142"/>
      <c r="I955" s="142"/>
      <c r="J955" s="142"/>
      <c r="K955" s="142"/>
      <c r="L955" s="142"/>
      <c r="M955" s="142"/>
      <c r="N955" s="142"/>
      <c r="O955" s="142"/>
      <c r="P955" s="142"/>
      <c r="Q955" s="142"/>
      <c r="R955" s="142"/>
      <c r="S955" s="142"/>
      <c r="T955" s="142"/>
      <c r="U955" s="142"/>
      <c r="V955" s="142"/>
      <c r="W955" s="142"/>
      <c r="X955" s="142"/>
      <c r="Y955" s="142"/>
      <c r="Z955" s="142"/>
    </row>
    <row r="956" spans="1:26" ht="15.75" customHeight="1">
      <c r="A956" s="142"/>
      <c r="B956" s="142"/>
      <c r="C956" s="142"/>
      <c r="D956" s="142"/>
      <c r="E956" s="142"/>
      <c r="F956" s="142"/>
      <c r="G956" s="142"/>
      <c r="H956" s="142"/>
      <c r="I956" s="142"/>
      <c r="J956" s="142"/>
      <c r="K956" s="142"/>
      <c r="L956" s="142"/>
      <c r="M956" s="142"/>
      <c r="N956" s="142"/>
      <c r="O956" s="142"/>
      <c r="P956" s="142"/>
      <c r="Q956" s="142"/>
      <c r="R956" s="142"/>
      <c r="S956" s="142"/>
      <c r="T956" s="142"/>
      <c r="U956" s="142"/>
      <c r="V956" s="142"/>
      <c r="W956" s="142"/>
      <c r="X956" s="142"/>
      <c r="Y956" s="142"/>
      <c r="Z956" s="142"/>
    </row>
    <row r="957" spans="1:26" ht="15.75" customHeight="1">
      <c r="A957" s="142"/>
      <c r="B957" s="142"/>
      <c r="C957" s="142"/>
      <c r="D957" s="142"/>
      <c r="E957" s="142"/>
      <c r="F957" s="142"/>
      <c r="G957" s="142"/>
      <c r="H957" s="142"/>
      <c r="I957" s="142"/>
      <c r="J957" s="142"/>
      <c r="K957" s="142"/>
      <c r="L957" s="142"/>
      <c r="M957" s="142"/>
      <c r="N957" s="142"/>
      <c r="O957" s="142"/>
      <c r="P957" s="142"/>
      <c r="Q957" s="142"/>
      <c r="R957" s="142"/>
      <c r="S957" s="142"/>
      <c r="T957" s="142"/>
      <c r="U957" s="142"/>
      <c r="V957" s="142"/>
      <c r="W957" s="142"/>
      <c r="X957" s="142"/>
      <c r="Y957" s="142"/>
      <c r="Z957" s="142"/>
    </row>
    <row r="958" spans="1:26" ht="15.75" customHeight="1">
      <c r="A958" s="142"/>
      <c r="B958" s="142"/>
      <c r="C958" s="142"/>
      <c r="D958" s="142"/>
      <c r="E958" s="142"/>
      <c r="F958" s="142"/>
      <c r="G958" s="142"/>
      <c r="H958" s="142"/>
      <c r="I958" s="142"/>
      <c r="J958" s="142"/>
      <c r="K958" s="142"/>
      <c r="L958" s="142"/>
      <c r="M958" s="142"/>
      <c r="N958" s="142"/>
      <c r="O958" s="142"/>
      <c r="P958" s="142"/>
      <c r="Q958" s="142"/>
      <c r="R958" s="142"/>
      <c r="S958" s="142"/>
      <c r="T958" s="142"/>
      <c r="U958" s="142"/>
      <c r="V958" s="142"/>
      <c r="W958" s="142"/>
      <c r="X958" s="142"/>
      <c r="Y958" s="142"/>
      <c r="Z958" s="142"/>
    </row>
    <row r="959" spans="1:26" ht="15.75" customHeight="1">
      <c r="A959" s="142"/>
      <c r="B959" s="142"/>
      <c r="C959" s="142"/>
      <c r="D959" s="142"/>
      <c r="E959" s="142"/>
      <c r="F959" s="142"/>
      <c r="G959" s="142"/>
      <c r="H959" s="142"/>
      <c r="I959" s="142"/>
      <c r="J959" s="142"/>
      <c r="K959" s="142"/>
      <c r="L959" s="142"/>
      <c r="M959" s="142"/>
      <c r="N959" s="142"/>
      <c r="O959" s="142"/>
      <c r="P959" s="142"/>
      <c r="Q959" s="142"/>
      <c r="R959" s="142"/>
      <c r="S959" s="142"/>
      <c r="T959" s="142"/>
      <c r="U959" s="142"/>
      <c r="V959" s="142"/>
      <c r="W959" s="142"/>
      <c r="X959" s="142"/>
      <c r="Y959" s="142"/>
      <c r="Z959" s="142"/>
    </row>
    <row r="960" spans="1:26" ht="15.75" customHeight="1">
      <c r="A960" s="142"/>
      <c r="B960" s="142"/>
      <c r="C960" s="142"/>
      <c r="D960" s="142"/>
      <c r="E960" s="142"/>
      <c r="F960" s="142"/>
      <c r="G960" s="142"/>
      <c r="H960" s="142"/>
      <c r="I960" s="142"/>
      <c r="J960" s="142"/>
      <c r="K960" s="142"/>
      <c r="L960" s="142"/>
      <c r="M960" s="142"/>
      <c r="N960" s="142"/>
      <c r="O960" s="142"/>
      <c r="P960" s="142"/>
      <c r="Q960" s="142"/>
      <c r="R960" s="142"/>
      <c r="S960" s="142"/>
      <c r="T960" s="142"/>
      <c r="U960" s="142"/>
      <c r="V960" s="142"/>
      <c r="W960" s="142"/>
      <c r="X960" s="142"/>
      <c r="Y960" s="142"/>
      <c r="Z960" s="142"/>
    </row>
    <row r="961" spans="1:26" ht="15.75" customHeight="1">
      <c r="A961" s="142"/>
      <c r="B961" s="142"/>
      <c r="C961" s="142"/>
      <c r="D961" s="142"/>
      <c r="E961" s="142"/>
      <c r="F961" s="142"/>
      <c r="G961" s="142"/>
      <c r="H961" s="142"/>
      <c r="I961" s="142"/>
      <c r="J961" s="142"/>
      <c r="K961" s="142"/>
      <c r="L961" s="142"/>
      <c r="M961" s="142"/>
      <c r="N961" s="142"/>
      <c r="O961" s="142"/>
      <c r="P961" s="142"/>
      <c r="Q961" s="142"/>
      <c r="R961" s="142"/>
      <c r="S961" s="142"/>
      <c r="T961" s="142"/>
      <c r="U961" s="142"/>
      <c r="V961" s="142"/>
      <c r="W961" s="142"/>
      <c r="X961" s="142"/>
      <c r="Y961" s="142"/>
      <c r="Z961" s="142"/>
    </row>
    <row r="962" spans="1:26" ht="15.75" customHeight="1">
      <c r="A962" s="142"/>
      <c r="B962" s="142"/>
      <c r="C962" s="142"/>
      <c r="D962" s="142"/>
      <c r="E962" s="142"/>
      <c r="F962" s="142"/>
      <c r="G962" s="142"/>
      <c r="H962" s="142"/>
      <c r="I962" s="142"/>
      <c r="J962" s="142"/>
      <c r="K962" s="142"/>
      <c r="L962" s="142"/>
      <c r="M962" s="142"/>
      <c r="N962" s="142"/>
      <c r="O962" s="142"/>
      <c r="P962" s="142"/>
      <c r="Q962" s="142"/>
      <c r="R962" s="142"/>
      <c r="S962" s="142"/>
      <c r="T962" s="142"/>
      <c r="U962" s="142"/>
      <c r="V962" s="142"/>
      <c r="W962" s="142"/>
      <c r="X962" s="142"/>
      <c r="Y962" s="142"/>
      <c r="Z962" s="142"/>
    </row>
    <row r="963" spans="1:26" ht="15.75" customHeight="1">
      <c r="A963" s="142"/>
      <c r="B963" s="142"/>
      <c r="C963" s="142"/>
      <c r="D963" s="142"/>
      <c r="E963" s="142"/>
      <c r="F963" s="142"/>
      <c r="G963" s="142"/>
      <c r="H963" s="142"/>
      <c r="I963" s="142"/>
      <c r="J963" s="142"/>
      <c r="K963" s="142"/>
      <c r="L963" s="142"/>
      <c r="M963" s="142"/>
      <c r="N963" s="142"/>
      <c r="O963" s="142"/>
      <c r="P963" s="142"/>
      <c r="Q963" s="142"/>
      <c r="R963" s="142"/>
      <c r="S963" s="142"/>
      <c r="T963" s="142"/>
      <c r="U963" s="142"/>
      <c r="V963" s="142"/>
      <c r="W963" s="142"/>
      <c r="X963" s="142"/>
      <c r="Y963" s="142"/>
      <c r="Z963" s="142"/>
    </row>
    <row r="964" spans="1:26" ht="15.75" customHeight="1">
      <c r="A964" s="142"/>
      <c r="B964" s="142"/>
      <c r="C964" s="142"/>
      <c r="D964" s="142"/>
      <c r="E964" s="142"/>
      <c r="F964" s="142"/>
      <c r="G964" s="142"/>
      <c r="H964" s="142"/>
      <c r="I964" s="142"/>
      <c r="J964" s="142"/>
      <c r="K964" s="142"/>
      <c r="L964" s="142"/>
      <c r="M964" s="142"/>
      <c r="N964" s="142"/>
      <c r="O964" s="142"/>
      <c r="P964" s="142"/>
      <c r="Q964" s="142"/>
      <c r="R964" s="142"/>
      <c r="S964" s="142"/>
      <c r="T964" s="142"/>
      <c r="U964" s="142"/>
      <c r="V964" s="142"/>
      <c r="W964" s="142"/>
      <c r="X964" s="142"/>
      <c r="Y964" s="142"/>
      <c r="Z964" s="142"/>
    </row>
    <row r="965" spans="1:26" ht="15.75" customHeight="1">
      <c r="A965" s="142"/>
      <c r="B965" s="142"/>
      <c r="C965" s="142"/>
      <c r="D965" s="142"/>
      <c r="E965" s="142"/>
      <c r="F965" s="142"/>
      <c r="G965" s="142"/>
      <c r="H965" s="142"/>
      <c r="I965" s="142"/>
      <c r="J965" s="142"/>
      <c r="K965" s="142"/>
      <c r="L965" s="142"/>
      <c r="M965" s="142"/>
      <c r="N965" s="142"/>
      <c r="O965" s="142"/>
      <c r="P965" s="142"/>
      <c r="Q965" s="142"/>
      <c r="R965" s="142"/>
      <c r="S965" s="142"/>
      <c r="T965" s="142"/>
      <c r="U965" s="142"/>
      <c r="V965" s="142"/>
      <c r="W965" s="142"/>
      <c r="X965" s="142"/>
      <c r="Y965" s="142"/>
      <c r="Z965" s="142"/>
    </row>
    <row r="966" spans="1:26" ht="15.75" customHeight="1">
      <c r="A966" s="142"/>
      <c r="B966" s="142"/>
      <c r="C966" s="142"/>
      <c r="D966" s="142"/>
      <c r="E966" s="142"/>
      <c r="F966" s="142"/>
      <c r="G966" s="142"/>
      <c r="H966" s="142"/>
      <c r="I966" s="142"/>
      <c r="J966" s="142"/>
      <c r="K966" s="142"/>
      <c r="L966" s="142"/>
      <c r="M966" s="142"/>
      <c r="N966" s="142"/>
      <c r="O966" s="142"/>
      <c r="P966" s="142"/>
      <c r="Q966" s="142"/>
      <c r="R966" s="142"/>
      <c r="S966" s="142"/>
      <c r="T966" s="142"/>
      <c r="U966" s="142"/>
      <c r="V966" s="142"/>
      <c r="W966" s="142"/>
      <c r="X966" s="142"/>
      <c r="Y966" s="142"/>
      <c r="Z966" s="142"/>
    </row>
    <row r="967" spans="1:26" ht="15.75" customHeight="1">
      <c r="A967" s="142"/>
      <c r="B967" s="142"/>
      <c r="C967" s="142"/>
      <c r="D967" s="142"/>
      <c r="E967" s="142"/>
      <c r="F967" s="142"/>
      <c r="G967" s="142"/>
      <c r="H967" s="142"/>
      <c r="I967" s="142"/>
      <c r="J967" s="142"/>
      <c r="K967" s="142"/>
      <c r="L967" s="142"/>
      <c r="M967" s="142"/>
      <c r="N967" s="142"/>
      <c r="O967" s="142"/>
      <c r="P967" s="142"/>
      <c r="Q967" s="142"/>
      <c r="R967" s="142"/>
      <c r="S967" s="142"/>
      <c r="T967" s="142"/>
      <c r="U967" s="142"/>
      <c r="V967" s="142"/>
      <c r="W967" s="142"/>
      <c r="X967" s="142"/>
      <c r="Y967" s="142"/>
      <c r="Z967" s="142"/>
    </row>
    <row r="968" spans="1:26" ht="15.75" customHeight="1">
      <c r="A968" s="142"/>
      <c r="B968" s="142"/>
      <c r="C968" s="142"/>
      <c r="D968" s="142"/>
      <c r="E968" s="142"/>
      <c r="F968" s="142"/>
      <c r="G968" s="142"/>
      <c r="H968" s="142"/>
      <c r="I968" s="142"/>
      <c r="J968" s="142"/>
      <c r="K968" s="142"/>
      <c r="L968" s="142"/>
      <c r="M968" s="142"/>
      <c r="N968" s="142"/>
      <c r="O968" s="142"/>
      <c r="P968" s="142"/>
      <c r="Q968" s="142"/>
      <c r="R968" s="142"/>
      <c r="S968" s="142"/>
      <c r="T968" s="142"/>
      <c r="U968" s="142"/>
      <c r="V968" s="142"/>
      <c r="W968" s="142"/>
      <c r="X968" s="142"/>
      <c r="Y968" s="142"/>
      <c r="Z968" s="142"/>
    </row>
    <row r="969" spans="1:26" ht="15.75" customHeight="1">
      <c r="A969" s="142"/>
      <c r="B969" s="142"/>
      <c r="C969" s="142"/>
      <c r="D969" s="142"/>
      <c r="E969" s="142"/>
      <c r="F969" s="142"/>
      <c r="G969" s="142"/>
      <c r="H969" s="142"/>
      <c r="I969" s="142"/>
      <c r="J969" s="142"/>
      <c r="K969" s="142"/>
      <c r="L969" s="142"/>
      <c r="M969" s="142"/>
      <c r="N969" s="142"/>
      <c r="O969" s="142"/>
      <c r="P969" s="142"/>
      <c r="Q969" s="142"/>
      <c r="R969" s="142"/>
      <c r="S969" s="142"/>
      <c r="T969" s="142"/>
      <c r="U969" s="142"/>
      <c r="V969" s="142"/>
      <c r="W969" s="142"/>
      <c r="X969" s="142"/>
      <c r="Y969" s="142"/>
      <c r="Z969" s="142"/>
    </row>
    <row r="970" spans="1:26" ht="15.75" customHeight="1">
      <c r="A970" s="142"/>
      <c r="B970" s="142"/>
      <c r="C970" s="142"/>
      <c r="D970" s="142"/>
      <c r="E970" s="142"/>
      <c r="F970" s="142"/>
      <c r="G970" s="142"/>
      <c r="H970" s="142"/>
      <c r="I970" s="142"/>
      <c r="J970" s="142"/>
      <c r="K970" s="142"/>
      <c r="L970" s="142"/>
      <c r="M970" s="142"/>
      <c r="N970" s="142"/>
      <c r="O970" s="142"/>
      <c r="P970" s="142"/>
      <c r="Q970" s="142"/>
      <c r="R970" s="142"/>
      <c r="S970" s="142"/>
      <c r="T970" s="142"/>
      <c r="U970" s="142"/>
      <c r="V970" s="142"/>
      <c r="W970" s="142"/>
      <c r="X970" s="142"/>
      <c r="Y970" s="142"/>
      <c r="Z970" s="142"/>
    </row>
    <row r="971" spans="1:26" ht="15.75" customHeight="1">
      <c r="A971" s="142"/>
      <c r="B971" s="142"/>
      <c r="C971" s="142"/>
      <c r="D971" s="142"/>
      <c r="E971" s="142"/>
      <c r="F971" s="142"/>
      <c r="G971" s="142"/>
      <c r="H971" s="142"/>
      <c r="I971" s="142"/>
      <c r="J971" s="142"/>
      <c r="K971" s="142"/>
      <c r="L971" s="142"/>
      <c r="M971" s="142"/>
      <c r="N971" s="142"/>
      <c r="O971" s="142"/>
      <c r="P971" s="142"/>
      <c r="Q971" s="142"/>
      <c r="R971" s="142"/>
      <c r="S971" s="142"/>
      <c r="T971" s="142"/>
      <c r="U971" s="142"/>
      <c r="V971" s="142"/>
      <c r="W971" s="142"/>
      <c r="X971" s="142"/>
      <c r="Y971" s="142"/>
      <c r="Z971" s="142"/>
    </row>
    <row r="972" spans="1:26" ht="15.75" customHeight="1">
      <c r="A972" s="142"/>
      <c r="B972" s="142"/>
      <c r="C972" s="142"/>
      <c r="D972" s="142"/>
      <c r="E972" s="142"/>
      <c r="F972" s="142"/>
      <c r="G972" s="142"/>
      <c r="H972" s="142"/>
      <c r="I972" s="142"/>
      <c r="J972" s="142"/>
      <c r="K972" s="142"/>
      <c r="L972" s="142"/>
      <c r="M972" s="142"/>
      <c r="N972" s="142"/>
      <c r="O972" s="142"/>
      <c r="P972" s="142"/>
      <c r="Q972" s="142"/>
      <c r="R972" s="142"/>
      <c r="S972" s="142"/>
      <c r="T972" s="142"/>
      <c r="U972" s="142"/>
      <c r="V972" s="142"/>
      <c r="W972" s="142"/>
      <c r="X972" s="142"/>
      <c r="Y972" s="142"/>
      <c r="Z972" s="142"/>
    </row>
    <row r="973" spans="1:26" ht="15.75" customHeight="1">
      <c r="A973" s="142"/>
      <c r="B973" s="142"/>
      <c r="C973" s="142"/>
      <c r="D973" s="142"/>
      <c r="E973" s="142"/>
      <c r="F973" s="142"/>
      <c r="G973" s="142"/>
      <c r="H973" s="142"/>
      <c r="I973" s="142"/>
      <c r="J973" s="142"/>
      <c r="K973" s="142"/>
      <c r="L973" s="142"/>
      <c r="M973" s="142"/>
      <c r="N973" s="142"/>
      <c r="O973" s="142"/>
      <c r="P973" s="142"/>
      <c r="Q973" s="142"/>
      <c r="R973" s="142"/>
      <c r="S973" s="142"/>
      <c r="T973" s="142"/>
      <c r="U973" s="142"/>
      <c r="V973" s="142"/>
      <c r="W973" s="142"/>
      <c r="X973" s="142"/>
      <c r="Y973" s="142"/>
      <c r="Z973" s="142"/>
    </row>
    <row r="974" spans="1:26" ht="15.75" customHeight="1">
      <c r="A974" s="142"/>
      <c r="B974" s="142"/>
      <c r="C974" s="142"/>
      <c r="D974" s="142"/>
      <c r="E974" s="142"/>
      <c r="F974" s="142"/>
      <c r="G974" s="142"/>
      <c r="H974" s="142"/>
      <c r="I974" s="142"/>
      <c r="J974" s="142"/>
      <c r="K974" s="142"/>
      <c r="L974" s="142"/>
      <c r="M974" s="142"/>
      <c r="N974" s="142"/>
      <c r="O974" s="142"/>
      <c r="P974" s="142"/>
      <c r="Q974" s="142"/>
      <c r="R974" s="142"/>
      <c r="S974" s="142"/>
      <c r="T974" s="142"/>
      <c r="U974" s="142"/>
      <c r="V974" s="142"/>
      <c r="W974" s="142"/>
      <c r="X974" s="142"/>
      <c r="Y974" s="142"/>
      <c r="Z974" s="142"/>
    </row>
    <row r="975" spans="1:26" ht="15.75" customHeight="1">
      <c r="A975" s="142"/>
      <c r="B975" s="142"/>
      <c r="C975" s="142"/>
      <c r="D975" s="142"/>
      <c r="E975" s="142"/>
      <c r="F975" s="142"/>
      <c r="G975" s="142"/>
      <c r="H975" s="142"/>
      <c r="I975" s="142"/>
      <c r="J975" s="142"/>
      <c r="K975" s="142"/>
      <c r="L975" s="142"/>
      <c r="M975" s="142"/>
      <c r="N975" s="142"/>
      <c r="O975" s="142"/>
      <c r="P975" s="142"/>
      <c r="Q975" s="142"/>
      <c r="R975" s="142"/>
      <c r="S975" s="142"/>
      <c r="T975" s="142"/>
      <c r="U975" s="142"/>
      <c r="V975" s="142"/>
      <c r="W975" s="142"/>
      <c r="X975" s="142"/>
      <c r="Y975" s="142"/>
      <c r="Z975" s="142"/>
    </row>
    <row r="976" spans="1:26" ht="15.75" customHeight="1">
      <c r="A976" s="142"/>
      <c r="B976" s="142"/>
      <c r="C976" s="142"/>
      <c r="D976" s="142"/>
      <c r="E976" s="142"/>
      <c r="F976" s="142"/>
      <c r="G976" s="142"/>
      <c r="H976" s="142"/>
      <c r="I976" s="142"/>
      <c r="J976" s="142"/>
      <c r="K976" s="142"/>
      <c r="L976" s="142"/>
      <c r="M976" s="142"/>
      <c r="N976" s="142"/>
      <c r="O976" s="142"/>
      <c r="P976" s="142"/>
      <c r="Q976" s="142"/>
      <c r="R976" s="142"/>
      <c r="S976" s="142"/>
      <c r="T976" s="142"/>
      <c r="U976" s="142"/>
      <c r="V976" s="142"/>
      <c r="W976" s="142"/>
      <c r="X976" s="142"/>
      <c r="Y976" s="142"/>
      <c r="Z976" s="142"/>
    </row>
    <row r="977" spans="1:26" ht="15.75" customHeight="1">
      <c r="A977" s="142"/>
      <c r="B977" s="142"/>
      <c r="C977" s="142"/>
      <c r="D977" s="142"/>
      <c r="E977" s="142"/>
      <c r="F977" s="142"/>
      <c r="G977" s="142"/>
      <c r="H977" s="142"/>
      <c r="I977" s="142"/>
      <c r="J977" s="142"/>
      <c r="K977" s="142"/>
      <c r="L977" s="142"/>
      <c r="M977" s="142"/>
      <c r="N977" s="142"/>
      <c r="O977" s="142"/>
      <c r="P977" s="142"/>
      <c r="Q977" s="142"/>
      <c r="R977" s="142"/>
      <c r="S977" s="142"/>
      <c r="T977" s="142"/>
      <c r="U977" s="142"/>
      <c r="V977" s="142"/>
      <c r="W977" s="142"/>
      <c r="X977" s="142"/>
      <c r="Y977" s="142"/>
      <c r="Z977" s="142"/>
    </row>
    <row r="978" spans="1:26" ht="15.75" customHeight="1">
      <c r="A978" s="142"/>
      <c r="B978" s="142"/>
      <c r="C978" s="142"/>
      <c r="D978" s="142"/>
      <c r="E978" s="142"/>
      <c r="F978" s="142"/>
      <c r="G978" s="142"/>
      <c r="H978" s="142"/>
      <c r="I978" s="142"/>
      <c r="J978" s="142"/>
      <c r="K978" s="142"/>
      <c r="L978" s="142"/>
      <c r="M978" s="142"/>
      <c r="N978" s="142"/>
      <c r="O978" s="142"/>
      <c r="P978" s="142"/>
      <c r="Q978" s="142"/>
      <c r="R978" s="142"/>
      <c r="S978" s="142"/>
      <c r="T978" s="142"/>
      <c r="U978" s="142"/>
      <c r="V978" s="142"/>
      <c r="W978" s="142"/>
      <c r="X978" s="142"/>
      <c r="Y978" s="142"/>
      <c r="Z978" s="142"/>
    </row>
    <row r="979" spans="1:26" ht="15.75" customHeight="1">
      <c r="A979" s="142"/>
      <c r="B979" s="142"/>
      <c r="C979" s="142"/>
      <c r="D979" s="142"/>
      <c r="E979" s="142"/>
      <c r="F979" s="142"/>
      <c r="G979" s="142"/>
      <c r="H979" s="142"/>
      <c r="I979" s="142"/>
      <c r="J979" s="142"/>
      <c r="K979" s="142"/>
      <c r="L979" s="142"/>
      <c r="M979" s="142"/>
      <c r="N979" s="142"/>
      <c r="O979" s="142"/>
      <c r="P979" s="142"/>
      <c r="Q979" s="142"/>
      <c r="R979" s="142"/>
      <c r="S979" s="142"/>
      <c r="T979" s="142"/>
      <c r="U979" s="142"/>
      <c r="V979" s="142"/>
      <c r="W979" s="142"/>
      <c r="X979" s="142"/>
      <c r="Y979" s="142"/>
      <c r="Z979" s="142"/>
    </row>
    <row r="980" spans="1:26" ht="15.75" customHeight="1">
      <c r="A980" s="142"/>
      <c r="B980" s="142"/>
      <c r="C980" s="142"/>
      <c r="D980" s="142"/>
      <c r="E980" s="142"/>
      <c r="F980" s="142"/>
      <c r="G980" s="142"/>
      <c r="H980" s="142"/>
      <c r="I980" s="142"/>
      <c r="J980" s="142"/>
      <c r="K980" s="142"/>
      <c r="L980" s="142"/>
      <c r="M980" s="142"/>
      <c r="N980" s="142"/>
      <c r="O980" s="142"/>
      <c r="P980" s="142"/>
      <c r="Q980" s="142"/>
      <c r="R980" s="142"/>
      <c r="S980" s="142"/>
      <c r="T980" s="142"/>
      <c r="U980" s="142"/>
      <c r="V980" s="142"/>
      <c r="W980" s="142"/>
      <c r="X980" s="142"/>
      <c r="Y980" s="142"/>
      <c r="Z980" s="142"/>
    </row>
    <row r="981" spans="1:26" ht="15.75" customHeight="1">
      <c r="A981" s="142"/>
      <c r="B981" s="142"/>
      <c r="C981" s="142"/>
      <c r="D981" s="142"/>
      <c r="E981" s="142"/>
      <c r="F981" s="142"/>
      <c r="G981" s="142"/>
      <c r="H981" s="142"/>
      <c r="I981" s="142"/>
      <c r="J981" s="142"/>
      <c r="K981" s="142"/>
      <c r="L981" s="142"/>
      <c r="M981" s="142"/>
      <c r="N981" s="142"/>
      <c r="O981" s="142"/>
      <c r="P981" s="142"/>
      <c r="Q981" s="142"/>
      <c r="R981" s="142"/>
      <c r="S981" s="142"/>
      <c r="T981" s="142"/>
      <c r="U981" s="142"/>
      <c r="V981" s="142"/>
      <c r="W981" s="142"/>
      <c r="X981" s="142"/>
      <c r="Y981" s="142"/>
      <c r="Z981" s="142"/>
    </row>
    <row r="982" spans="1:26" ht="15.75" customHeight="1">
      <c r="A982" s="142"/>
      <c r="B982" s="142"/>
      <c r="C982" s="142"/>
      <c r="D982" s="142"/>
      <c r="E982" s="142"/>
      <c r="F982" s="142"/>
      <c r="G982" s="142"/>
      <c r="H982" s="142"/>
      <c r="I982" s="142"/>
      <c r="J982" s="142"/>
      <c r="K982" s="142"/>
      <c r="L982" s="142"/>
      <c r="M982" s="142"/>
      <c r="N982" s="142"/>
      <c r="O982" s="142"/>
      <c r="P982" s="142"/>
      <c r="Q982" s="142"/>
      <c r="R982" s="142"/>
      <c r="S982" s="142"/>
      <c r="T982" s="142"/>
      <c r="U982" s="142"/>
      <c r="V982" s="142"/>
      <c r="W982" s="142"/>
      <c r="X982" s="142"/>
      <c r="Y982" s="142"/>
      <c r="Z982" s="142"/>
    </row>
    <row r="983" spans="1:26" ht="15.75" customHeight="1">
      <c r="A983" s="142"/>
      <c r="B983" s="142"/>
      <c r="C983" s="142"/>
      <c r="D983" s="142"/>
      <c r="E983" s="142"/>
      <c r="F983" s="142"/>
      <c r="G983" s="142"/>
      <c r="H983" s="142"/>
      <c r="I983" s="142"/>
      <c r="J983" s="142"/>
      <c r="K983" s="142"/>
      <c r="L983" s="142"/>
      <c r="M983" s="142"/>
      <c r="N983" s="142"/>
      <c r="O983" s="142"/>
      <c r="P983" s="142"/>
      <c r="Q983" s="142"/>
      <c r="R983" s="142"/>
      <c r="S983" s="142"/>
      <c r="T983" s="142"/>
      <c r="U983" s="142"/>
      <c r="V983" s="142"/>
      <c r="W983" s="142"/>
      <c r="X983" s="142"/>
      <c r="Y983" s="142"/>
      <c r="Z983" s="142"/>
    </row>
    <row r="984" spans="1:26" ht="15.75" customHeight="1">
      <c r="A984" s="142"/>
      <c r="B984" s="142"/>
      <c r="C984" s="142"/>
      <c r="D984" s="142"/>
      <c r="E984" s="142"/>
      <c r="F984" s="142"/>
      <c r="G984" s="142"/>
      <c r="H984" s="142"/>
      <c r="I984" s="142"/>
      <c r="J984" s="142"/>
      <c r="K984" s="142"/>
      <c r="L984" s="142"/>
      <c r="M984" s="142"/>
      <c r="N984" s="142"/>
      <c r="O984" s="142"/>
      <c r="P984" s="142"/>
      <c r="Q984" s="142"/>
      <c r="R984" s="142"/>
      <c r="S984" s="142"/>
      <c r="T984" s="142"/>
      <c r="U984" s="142"/>
      <c r="V984" s="142"/>
      <c r="W984" s="142"/>
      <c r="X984" s="142"/>
      <c r="Y984" s="142"/>
      <c r="Z984" s="142"/>
    </row>
    <row r="985" spans="1:26" ht="15.75" customHeight="1">
      <c r="A985" s="142"/>
      <c r="B985" s="142"/>
      <c r="C985" s="142"/>
      <c r="D985" s="142"/>
      <c r="E985" s="142"/>
      <c r="F985" s="142"/>
      <c r="G985" s="142"/>
      <c r="H985" s="142"/>
      <c r="I985" s="142"/>
      <c r="J985" s="142"/>
      <c r="K985" s="142"/>
      <c r="L985" s="142"/>
      <c r="M985" s="142"/>
      <c r="N985" s="142"/>
      <c r="O985" s="142"/>
      <c r="P985" s="142"/>
      <c r="Q985" s="142"/>
      <c r="R985" s="142"/>
      <c r="S985" s="142"/>
      <c r="T985" s="142"/>
      <c r="U985" s="142"/>
      <c r="V985" s="142"/>
      <c r="W985" s="142"/>
      <c r="X985" s="142"/>
      <c r="Y985" s="142"/>
      <c r="Z985" s="142"/>
    </row>
    <row r="986" spans="1:26" ht="15.75" customHeight="1">
      <c r="A986" s="142"/>
      <c r="B986" s="142"/>
      <c r="C986" s="142"/>
      <c r="D986" s="142"/>
      <c r="E986" s="142"/>
      <c r="F986" s="142"/>
      <c r="G986" s="142"/>
      <c r="H986" s="142"/>
      <c r="I986" s="142"/>
      <c r="J986" s="142"/>
      <c r="K986" s="142"/>
      <c r="L986" s="142"/>
      <c r="M986" s="142"/>
      <c r="N986" s="142"/>
      <c r="O986" s="142"/>
      <c r="P986" s="142"/>
      <c r="Q986" s="142"/>
      <c r="R986" s="142"/>
      <c r="S986" s="142"/>
      <c r="T986" s="142"/>
      <c r="U986" s="142"/>
      <c r="V986" s="142"/>
      <c r="W986" s="142"/>
      <c r="X986" s="142"/>
      <c r="Y986" s="142"/>
      <c r="Z986" s="142"/>
    </row>
    <row r="987" spans="1:26" ht="15.75" customHeight="1">
      <c r="A987" s="142"/>
      <c r="B987" s="142"/>
      <c r="C987" s="142"/>
      <c r="D987" s="142"/>
      <c r="E987" s="142"/>
      <c r="F987" s="142"/>
      <c r="G987" s="142"/>
      <c r="H987" s="142"/>
      <c r="I987" s="142"/>
      <c r="J987" s="142"/>
      <c r="K987" s="142"/>
      <c r="L987" s="142"/>
      <c r="M987" s="142"/>
      <c r="N987" s="142"/>
      <c r="O987" s="142"/>
      <c r="P987" s="142"/>
      <c r="Q987" s="142"/>
      <c r="R987" s="142"/>
      <c r="S987" s="142"/>
      <c r="T987" s="142"/>
      <c r="U987" s="142"/>
      <c r="V987" s="142"/>
      <c r="W987" s="142"/>
      <c r="X987" s="142"/>
      <c r="Y987" s="142"/>
      <c r="Z987" s="142"/>
    </row>
    <row r="988" spans="1:26" ht="15.75" customHeight="1">
      <c r="A988" s="142"/>
      <c r="B988" s="142"/>
      <c r="C988" s="142"/>
      <c r="D988" s="142"/>
      <c r="E988" s="142"/>
      <c r="F988" s="142"/>
      <c r="G988" s="142"/>
      <c r="H988" s="142"/>
      <c r="I988" s="142"/>
      <c r="J988" s="142"/>
      <c r="K988" s="142"/>
      <c r="L988" s="142"/>
      <c r="M988" s="142"/>
      <c r="N988" s="142"/>
      <c r="O988" s="142"/>
      <c r="P988" s="142"/>
      <c r="Q988" s="142"/>
      <c r="R988" s="142"/>
      <c r="S988" s="142"/>
      <c r="T988" s="142"/>
      <c r="U988" s="142"/>
      <c r="V988" s="142"/>
      <c r="W988" s="142"/>
      <c r="X988" s="142"/>
      <c r="Y988" s="142"/>
      <c r="Z988" s="142"/>
    </row>
    <row r="989" spans="1:26" ht="15.75" customHeight="1">
      <c r="A989" s="142"/>
      <c r="B989" s="142"/>
      <c r="C989" s="142"/>
      <c r="D989" s="142"/>
      <c r="E989" s="142"/>
      <c r="F989" s="142"/>
      <c r="G989" s="142"/>
      <c r="H989" s="142"/>
      <c r="I989" s="142"/>
      <c r="J989" s="142"/>
      <c r="K989" s="142"/>
      <c r="L989" s="142"/>
      <c r="M989" s="142"/>
      <c r="N989" s="142"/>
      <c r="O989" s="142"/>
      <c r="P989" s="142"/>
      <c r="Q989" s="142"/>
      <c r="R989" s="142"/>
      <c r="S989" s="142"/>
      <c r="T989" s="142"/>
      <c r="U989" s="142"/>
      <c r="V989" s="142"/>
      <c r="W989" s="142"/>
      <c r="X989" s="142"/>
      <c r="Y989" s="142"/>
      <c r="Z989" s="142"/>
    </row>
    <row r="990" spans="1:26" ht="15.75" customHeight="1">
      <c r="A990" s="142"/>
      <c r="B990" s="142"/>
      <c r="C990" s="142"/>
      <c r="D990" s="142"/>
      <c r="E990" s="142"/>
      <c r="F990" s="142"/>
      <c r="G990" s="142"/>
      <c r="H990" s="142"/>
      <c r="I990" s="142"/>
      <c r="J990" s="142"/>
      <c r="K990" s="142"/>
      <c r="L990" s="142"/>
      <c r="M990" s="142"/>
      <c r="N990" s="142"/>
      <c r="O990" s="142"/>
      <c r="P990" s="142"/>
      <c r="Q990" s="142"/>
      <c r="R990" s="142"/>
      <c r="S990" s="142"/>
      <c r="T990" s="142"/>
      <c r="U990" s="142"/>
      <c r="V990" s="142"/>
      <c r="W990" s="142"/>
      <c r="X990" s="142"/>
      <c r="Y990" s="142"/>
      <c r="Z990" s="142"/>
    </row>
    <row r="991" spans="1:26" ht="15.75" customHeight="1">
      <c r="A991" s="142"/>
      <c r="B991" s="142"/>
      <c r="C991" s="142"/>
      <c r="D991" s="142"/>
      <c r="E991" s="142"/>
      <c r="F991" s="142"/>
      <c r="G991" s="142"/>
      <c r="H991" s="142"/>
      <c r="I991" s="142"/>
      <c r="J991" s="142"/>
      <c r="K991" s="142"/>
      <c r="L991" s="142"/>
      <c r="M991" s="142"/>
      <c r="N991" s="142"/>
      <c r="O991" s="142"/>
      <c r="P991" s="142"/>
      <c r="Q991" s="142"/>
      <c r="R991" s="142"/>
      <c r="S991" s="142"/>
      <c r="T991" s="142"/>
      <c r="U991" s="142"/>
      <c r="V991" s="142"/>
      <c r="W991" s="142"/>
      <c r="X991" s="142"/>
      <c r="Y991" s="142"/>
      <c r="Z991" s="142"/>
    </row>
    <row r="992" spans="1:26" ht="15.75" customHeight="1">
      <c r="A992" s="142"/>
      <c r="B992" s="142"/>
      <c r="C992" s="142"/>
      <c r="D992" s="142"/>
      <c r="E992" s="142"/>
      <c r="F992" s="142"/>
      <c r="G992" s="142"/>
      <c r="H992" s="142"/>
      <c r="I992" s="142"/>
      <c r="J992" s="142"/>
      <c r="K992" s="142"/>
      <c r="L992" s="142"/>
      <c r="M992" s="142"/>
      <c r="N992" s="142"/>
      <c r="O992" s="142"/>
      <c r="P992" s="142"/>
      <c r="Q992" s="142"/>
      <c r="R992" s="142"/>
      <c r="S992" s="142"/>
      <c r="T992" s="142"/>
      <c r="U992" s="142"/>
      <c r="V992" s="142"/>
      <c r="W992" s="142"/>
      <c r="X992" s="142"/>
      <c r="Y992" s="142"/>
      <c r="Z992" s="142"/>
    </row>
    <row r="993" spans="1:26" ht="15.75" customHeight="1">
      <c r="A993" s="142"/>
      <c r="B993" s="142"/>
      <c r="C993" s="142"/>
      <c r="D993" s="142"/>
      <c r="E993" s="142"/>
      <c r="F993" s="142"/>
      <c r="G993" s="142"/>
      <c r="H993" s="142"/>
      <c r="I993" s="142"/>
      <c r="J993" s="142"/>
      <c r="K993" s="142"/>
      <c r="L993" s="142"/>
      <c r="M993" s="142"/>
      <c r="N993" s="142"/>
      <c r="O993" s="142"/>
      <c r="P993" s="142"/>
      <c r="Q993" s="142"/>
      <c r="R993" s="142"/>
      <c r="S993" s="142"/>
      <c r="T993" s="142"/>
      <c r="U993" s="142"/>
      <c r="V993" s="142"/>
      <c r="W993" s="142"/>
      <c r="X993" s="142"/>
      <c r="Y993" s="142"/>
      <c r="Z993" s="142"/>
    </row>
    <row r="994" spans="1:26" ht="15.75" customHeight="1">
      <c r="A994" s="142"/>
      <c r="B994" s="142"/>
      <c r="C994" s="142"/>
      <c r="D994" s="142"/>
      <c r="E994" s="142"/>
      <c r="F994" s="142"/>
      <c r="G994" s="142"/>
      <c r="H994" s="142"/>
      <c r="I994" s="142"/>
      <c r="J994" s="142"/>
      <c r="K994" s="142"/>
      <c r="L994" s="142"/>
      <c r="M994" s="142"/>
      <c r="N994" s="142"/>
      <c r="O994" s="142"/>
      <c r="P994" s="142"/>
      <c r="Q994" s="142"/>
      <c r="R994" s="142"/>
      <c r="S994" s="142"/>
      <c r="T994" s="142"/>
      <c r="U994" s="142"/>
      <c r="V994" s="142"/>
      <c r="W994" s="142"/>
      <c r="X994" s="142"/>
      <c r="Y994" s="142"/>
      <c r="Z994" s="142"/>
    </row>
    <row r="995" spans="1:26" ht="15.75" customHeight="1">
      <c r="A995" s="142"/>
      <c r="B995" s="142"/>
      <c r="C995" s="142"/>
      <c r="D995" s="142"/>
      <c r="E995" s="142"/>
      <c r="F995" s="142"/>
      <c r="G995" s="142"/>
      <c r="H995" s="142"/>
      <c r="I995" s="142"/>
      <c r="J995" s="142"/>
      <c r="K995" s="142"/>
      <c r="L995" s="142"/>
      <c r="M995" s="142"/>
      <c r="N995" s="142"/>
      <c r="O995" s="142"/>
      <c r="P995" s="142"/>
      <c r="Q995" s="142"/>
      <c r="R995" s="142"/>
      <c r="S995" s="142"/>
      <c r="T995" s="142"/>
      <c r="U995" s="142"/>
      <c r="V995" s="142"/>
      <c r="W995" s="142"/>
      <c r="X995" s="142"/>
      <c r="Y995" s="142"/>
      <c r="Z995" s="142"/>
    </row>
    <row r="996" spans="1:26" ht="15.75" customHeight="1">
      <c r="A996" s="142"/>
      <c r="B996" s="142"/>
      <c r="C996" s="142"/>
      <c r="D996" s="142"/>
      <c r="E996" s="142"/>
      <c r="F996" s="142"/>
      <c r="G996" s="142"/>
      <c r="H996" s="142"/>
      <c r="I996" s="142"/>
      <c r="J996" s="142"/>
      <c r="K996" s="142"/>
      <c r="L996" s="142"/>
      <c r="M996" s="142"/>
      <c r="N996" s="142"/>
      <c r="O996" s="142"/>
      <c r="P996" s="142"/>
      <c r="Q996" s="142"/>
      <c r="R996" s="142"/>
      <c r="S996" s="142"/>
      <c r="T996" s="142"/>
      <c r="U996" s="142"/>
      <c r="V996" s="142"/>
      <c r="W996" s="142"/>
      <c r="X996" s="142"/>
      <c r="Y996" s="142"/>
      <c r="Z996" s="142"/>
    </row>
    <row r="997" spans="1:26" ht="15.75" customHeight="1">
      <c r="A997" s="142"/>
      <c r="B997" s="142"/>
      <c r="C997" s="142"/>
      <c r="D997" s="142"/>
      <c r="E997" s="142"/>
      <c r="F997" s="142"/>
      <c r="G997" s="142"/>
      <c r="H997" s="142"/>
      <c r="I997" s="142"/>
      <c r="J997" s="142"/>
      <c r="K997" s="142"/>
      <c r="L997" s="142"/>
      <c r="M997" s="142"/>
      <c r="N997" s="142"/>
      <c r="O997" s="142"/>
      <c r="P997" s="142"/>
      <c r="Q997" s="142"/>
      <c r="R997" s="142"/>
      <c r="S997" s="142"/>
      <c r="T997" s="142"/>
      <c r="U997" s="142"/>
      <c r="V997" s="142"/>
      <c r="W997" s="142"/>
      <c r="X997" s="142"/>
      <c r="Y997" s="142"/>
      <c r="Z997" s="142"/>
    </row>
    <row r="998" spans="1:26" ht="15.75" customHeight="1">
      <c r="A998" s="142"/>
      <c r="B998" s="142"/>
      <c r="C998" s="142"/>
      <c r="D998" s="142"/>
      <c r="E998" s="142"/>
      <c r="F998" s="142"/>
      <c r="G998" s="142"/>
      <c r="H998" s="142"/>
      <c r="I998" s="142"/>
      <c r="J998" s="142"/>
      <c r="K998" s="142"/>
      <c r="L998" s="142"/>
      <c r="M998" s="142"/>
      <c r="N998" s="142"/>
      <c r="O998" s="142"/>
      <c r="P998" s="142"/>
      <c r="Q998" s="142"/>
      <c r="R998" s="142"/>
      <c r="S998" s="142"/>
      <c r="T998" s="142"/>
      <c r="U998" s="142"/>
      <c r="V998" s="142"/>
      <c r="W998" s="142"/>
      <c r="X998" s="142"/>
      <c r="Y998" s="142"/>
      <c r="Z998" s="142"/>
    </row>
    <row r="999" spans="1:26" ht="15.75" customHeight="1">
      <c r="A999" s="142"/>
      <c r="B999" s="142"/>
      <c r="C999" s="142"/>
      <c r="D999" s="142"/>
      <c r="E999" s="142"/>
      <c r="F999" s="142"/>
      <c r="G999" s="142"/>
      <c r="H999" s="142"/>
      <c r="I999" s="142"/>
      <c r="J999" s="142"/>
      <c r="K999" s="142"/>
      <c r="L999" s="142"/>
      <c r="M999" s="142"/>
      <c r="N999" s="142"/>
      <c r="O999" s="142"/>
      <c r="P999" s="142"/>
      <c r="Q999" s="142"/>
      <c r="R999" s="142"/>
      <c r="S999" s="142"/>
      <c r="T999" s="142"/>
      <c r="U999" s="142"/>
      <c r="V999" s="142"/>
      <c r="W999" s="142"/>
      <c r="X999" s="142"/>
      <c r="Y999" s="142"/>
      <c r="Z999" s="142"/>
    </row>
    <row r="1000" spans="1:26" ht="15.75" customHeight="1">
      <c r="A1000" s="142"/>
      <c r="B1000" s="142"/>
      <c r="C1000" s="142"/>
      <c r="D1000" s="142"/>
      <c r="E1000" s="142"/>
      <c r="F1000" s="142"/>
      <c r="G1000" s="142"/>
      <c r="H1000" s="142"/>
      <c r="I1000" s="142"/>
      <c r="J1000" s="142"/>
      <c r="K1000" s="142"/>
      <c r="L1000" s="142"/>
      <c r="M1000" s="142"/>
      <c r="N1000" s="142"/>
      <c r="O1000" s="142"/>
      <c r="P1000" s="142"/>
      <c r="Q1000" s="142"/>
      <c r="R1000" s="142"/>
      <c r="S1000" s="142"/>
      <c r="T1000" s="142"/>
      <c r="U1000" s="142"/>
      <c r="V1000" s="142"/>
      <c r="W1000" s="142"/>
      <c r="X1000" s="142"/>
      <c r="Y1000" s="142"/>
      <c r="Z1000" s="142"/>
    </row>
  </sheetData>
  <mergeCells count="2">
    <mergeCell ref="A1:K2"/>
    <mergeCell ref="A5:L5"/>
  </mergeCells>
  <pageMargins left="0.7" right="0.7" top="0.75" bottom="0.75" header="0" footer="0"/>
  <pageSetup paperSize="9"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tabColor theme="9"/>
  </sheetPr>
  <dimension ref="A1:Z1000"/>
  <sheetViews>
    <sheetView showGridLines="0" workbookViewId="0"/>
  </sheetViews>
  <sheetFormatPr defaultColWidth="14.42578125" defaultRowHeight="15" customHeight="1"/>
  <cols>
    <col min="1" max="1" width="28.28515625" customWidth="1"/>
    <col min="2" max="2" width="16.140625" customWidth="1"/>
    <col min="3" max="14" width="15.140625" customWidth="1"/>
    <col min="15" max="20" width="8.7109375" customWidth="1"/>
  </cols>
  <sheetData>
    <row r="1" spans="1:26" ht="147.75" customHeight="1">
      <c r="A1" s="294" t="s">
        <v>232</v>
      </c>
      <c r="B1" s="266"/>
      <c r="C1" s="266"/>
      <c r="D1" s="266"/>
      <c r="E1" s="266"/>
      <c r="F1" s="266"/>
      <c r="G1" s="266"/>
      <c r="H1" s="266"/>
      <c r="I1" s="266"/>
      <c r="J1" s="266"/>
      <c r="K1" s="266"/>
      <c r="L1" s="266"/>
      <c r="M1" s="266"/>
      <c r="N1" s="266"/>
      <c r="O1" s="266"/>
      <c r="P1" s="266"/>
      <c r="Q1" s="266"/>
      <c r="R1" s="266"/>
      <c r="S1" s="266"/>
      <c r="T1" s="267"/>
      <c r="U1" s="139"/>
      <c r="V1" s="139"/>
      <c r="W1" s="139"/>
      <c r="X1" s="139"/>
      <c r="Y1" s="139"/>
      <c r="Z1" s="139"/>
    </row>
    <row r="2" spans="1:26" ht="40.5" customHeight="1">
      <c r="A2" s="102" t="s">
        <v>233</v>
      </c>
      <c r="B2" s="139"/>
      <c r="C2" s="139"/>
      <c r="D2" s="139"/>
      <c r="E2" s="139"/>
      <c r="F2" s="139"/>
      <c r="G2" s="139"/>
      <c r="H2" s="139"/>
      <c r="I2" s="139"/>
      <c r="J2" s="139"/>
      <c r="K2" s="139"/>
      <c r="L2" s="139"/>
      <c r="M2" s="139"/>
      <c r="N2" s="139"/>
      <c r="O2" s="139"/>
      <c r="P2" s="139"/>
      <c r="Q2" s="139"/>
      <c r="R2" s="139"/>
      <c r="S2" s="139"/>
      <c r="T2" s="139"/>
      <c r="U2" s="139"/>
      <c r="V2" s="139"/>
      <c r="W2" s="139"/>
      <c r="X2" s="139"/>
      <c r="Y2" s="139"/>
      <c r="Z2" s="139"/>
    </row>
    <row r="3" spans="1:26" ht="19.5" customHeight="1">
      <c r="A3" s="102"/>
      <c r="B3" s="139"/>
      <c r="C3" s="139"/>
      <c r="D3" s="139"/>
      <c r="E3" s="139"/>
      <c r="F3" s="139"/>
      <c r="G3" s="139"/>
      <c r="H3" s="139"/>
      <c r="I3" s="139"/>
      <c r="J3" s="139"/>
      <c r="K3" s="139"/>
      <c r="L3" s="139"/>
      <c r="M3" s="139"/>
      <c r="N3" s="139"/>
      <c r="O3" s="139"/>
      <c r="P3" s="139"/>
      <c r="Q3" s="139"/>
      <c r="R3" s="139"/>
      <c r="S3" s="139"/>
      <c r="T3" s="139"/>
      <c r="U3" s="139"/>
      <c r="V3" s="139"/>
      <c r="W3" s="139"/>
      <c r="X3" s="139"/>
      <c r="Y3" s="139"/>
      <c r="Z3" s="139"/>
    </row>
    <row r="4" spans="1:26" ht="21" customHeight="1">
      <c r="A4" s="102" t="s">
        <v>234</v>
      </c>
      <c r="B4" s="139"/>
      <c r="C4" s="139"/>
      <c r="D4" s="139"/>
      <c r="E4" s="139"/>
      <c r="F4" s="139"/>
      <c r="G4" s="139"/>
      <c r="H4" s="139"/>
      <c r="I4" s="139"/>
      <c r="J4" s="139"/>
      <c r="K4" s="139"/>
      <c r="L4" s="139"/>
      <c r="M4" s="139"/>
      <c r="N4" s="139"/>
      <c r="O4" s="139"/>
      <c r="P4" s="139"/>
      <c r="Q4" s="139"/>
      <c r="R4" s="139"/>
      <c r="S4" s="139"/>
      <c r="T4" s="139"/>
      <c r="U4" s="139"/>
      <c r="V4" s="139"/>
      <c r="W4" s="139"/>
      <c r="X4" s="139"/>
      <c r="Y4" s="139"/>
      <c r="Z4" s="139"/>
    </row>
    <row r="5" spans="1:26" ht="21.75" customHeight="1">
      <c r="A5" s="102" t="s">
        <v>34</v>
      </c>
      <c r="B5" s="139"/>
      <c r="C5" s="139"/>
      <c r="D5" s="139"/>
      <c r="E5" s="139"/>
      <c r="F5" s="139"/>
      <c r="G5" s="139"/>
      <c r="H5" s="139"/>
      <c r="I5" s="139"/>
      <c r="J5" s="139"/>
      <c r="K5" s="139"/>
      <c r="L5" s="139"/>
      <c r="M5" s="139"/>
      <c r="N5" s="139"/>
      <c r="O5" s="139"/>
      <c r="P5" s="139"/>
      <c r="Q5" s="139"/>
      <c r="R5" s="139"/>
      <c r="S5" s="139"/>
      <c r="T5" s="139"/>
      <c r="U5" s="139"/>
      <c r="V5" s="139"/>
      <c r="W5" s="139"/>
      <c r="X5" s="139"/>
      <c r="Y5" s="139"/>
      <c r="Z5" s="139"/>
    </row>
    <row r="6" spans="1:26" ht="14.25" customHeight="1">
      <c r="A6" s="128" t="s">
        <v>235</v>
      </c>
      <c r="B6" s="128" t="s">
        <v>219</v>
      </c>
      <c r="C6" s="105" t="s">
        <v>175</v>
      </c>
      <c r="D6" s="105" t="s">
        <v>176</v>
      </c>
      <c r="E6" s="105" t="s">
        <v>177</v>
      </c>
      <c r="F6" s="105" t="s">
        <v>178</v>
      </c>
      <c r="G6" s="105" t="s">
        <v>179</v>
      </c>
      <c r="H6" s="105" t="s">
        <v>180</v>
      </c>
      <c r="I6" s="105" t="s">
        <v>181</v>
      </c>
      <c r="J6" s="105" t="s">
        <v>182</v>
      </c>
      <c r="K6" s="105" t="s">
        <v>183</v>
      </c>
      <c r="L6" s="105" t="s">
        <v>184</v>
      </c>
      <c r="M6" s="105" t="s">
        <v>185</v>
      </c>
      <c r="N6" s="105" t="s">
        <v>186</v>
      </c>
      <c r="O6" s="143"/>
      <c r="P6" s="143"/>
      <c r="Q6" s="143"/>
      <c r="R6" s="143"/>
      <c r="S6" s="143"/>
      <c r="T6" s="143"/>
      <c r="U6" s="143"/>
      <c r="V6" s="143"/>
      <c r="W6" s="143"/>
      <c r="X6" s="143"/>
      <c r="Y6" s="143"/>
      <c r="Z6" s="143"/>
    </row>
    <row r="7" spans="1:26" ht="14.25" customHeight="1">
      <c r="A7" s="131" t="s">
        <v>236</v>
      </c>
      <c r="B7" s="131" t="s">
        <v>38</v>
      </c>
      <c r="C7" s="132" t="e">
        <f>SUMIFS('Variance Analysis'!C$30:C$45,'Variance Analysis'!$B$30:$B$45,'Variance Analysis'!$B$33,'Variance Analysis'!$A$30:$A$45,'Variance Analysis'!$A$33)</f>
        <v>#REF!</v>
      </c>
      <c r="D7" s="132" t="e">
        <f>SUMIFS('Variance Analysis'!D$30:D$45,'Variance Analysis'!$B$30:$B$45,'Variance Analysis'!$B$33,'Variance Analysis'!$A$30:$A$45,'Variance Analysis'!$A$33)</f>
        <v>#REF!</v>
      </c>
      <c r="E7" s="132" t="e">
        <f>SUMIFS('Variance Analysis'!E$30:E$45,'Variance Analysis'!$B$30:$B$45,'Variance Analysis'!$B$33,'Variance Analysis'!$A$30:$A$45,'Variance Analysis'!$A$33)</f>
        <v>#REF!</v>
      </c>
      <c r="F7" s="132" t="e">
        <f>SUMIFS('Variance Analysis'!F$30:F$45,'Variance Analysis'!$B$30:$B$45,'Variance Analysis'!$B$33,'Variance Analysis'!$A$30:$A$45,'Variance Analysis'!$A$33)</f>
        <v>#REF!</v>
      </c>
      <c r="G7" s="132" t="e">
        <f>SUMIFS('Variance Analysis'!G$30:G$45,'Variance Analysis'!$B$30:$B$45,'Variance Analysis'!$B$33,'Variance Analysis'!$A$30:$A$45,'Variance Analysis'!$A$33)</f>
        <v>#REF!</v>
      </c>
      <c r="H7" s="132" t="e">
        <f>SUMIFS('Variance Analysis'!H$30:H$45,'Variance Analysis'!$B$30:$B$45,'Variance Analysis'!$B$33,'Variance Analysis'!$A$30:$A$45,'Variance Analysis'!$A$33)</f>
        <v>#REF!</v>
      </c>
      <c r="I7" s="132" t="e">
        <f>SUMIFS('Variance Analysis'!I$30:I$45,'Variance Analysis'!$B$30:$B$45,'Variance Analysis'!$B$33,'Variance Analysis'!$A$30:$A$45,'Variance Analysis'!$A$33)</f>
        <v>#REF!</v>
      </c>
      <c r="J7" s="132" t="e">
        <f>SUMIFS('Variance Analysis'!J$30:J$45,'Variance Analysis'!$B$30:$B$45,'Variance Analysis'!$B$33,'Variance Analysis'!$A$30:$A$45,'Variance Analysis'!$A$33)</f>
        <v>#REF!</v>
      </c>
      <c r="K7" s="132" t="e">
        <f>SUMIFS('Variance Analysis'!K$30:K$45,'Variance Analysis'!$B$30:$B$45,'Variance Analysis'!$B$33,'Variance Analysis'!$A$30:$A$45,'Variance Analysis'!$A$33)</f>
        <v>#REF!</v>
      </c>
      <c r="L7" s="132" t="e">
        <f>SUMIFS('Variance Analysis'!L$30:L$45,'Variance Analysis'!$B$30:$B$45,'Variance Analysis'!$B$33,'Variance Analysis'!$A$30:$A$45,'Variance Analysis'!$A$33)</f>
        <v>#REF!</v>
      </c>
      <c r="M7" s="132" t="e">
        <f>SUMIFS('Variance Analysis'!M$30:M$45,'Variance Analysis'!$B$30:$B$45,'Variance Analysis'!$B$33,'Variance Analysis'!$A$30:$A$45,'Variance Analysis'!$A$33)</f>
        <v>#REF!</v>
      </c>
      <c r="N7" s="132" t="e">
        <f>SUMIFS('Variance Analysis'!N$30:N$45,'Variance Analysis'!$B$30:$B$45,'Variance Analysis'!$B$33,'Variance Analysis'!$A$30:$A$45,'Variance Analysis'!$A$33)</f>
        <v>#REF!</v>
      </c>
      <c r="O7" s="17"/>
      <c r="P7" s="17"/>
      <c r="Q7" s="17"/>
      <c r="R7" s="17"/>
      <c r="S7" s="17"/>
      <c r="T7" s="17"/>
      <c r="U7" s="17"/>
      <c r="V7" s="17"/>
      <c r="W7" s="17"/>
      <c r="X7" s="17"/>
      <c r="Y7" s="17"/>
      <c r="Z7" s="17"/>
    </row>
    <row r="8" spans="1:26" ht="14.25" customHeight="1">
      <c r="A8" s="131" t="s">
        <v>237</v>
      </c>
      <c r="B8" s="131" t="s">
        <v>38</v>
      </c>
      <c r="C8" s="132" t="e">
        <f>SUMIFS('Variance Analysis'!C$30:C$45,'Variance Analysis'!$B$30:$B$45,'Variance Analysis'!$B$31,'Variance Analysis'!$A$30:$A$45,'Variance Analysis'!$A$33)</f>
        <v>#REF!</v>
      </c>
      <c r="D8" s="132" t="e">
        <f>SUMIFS('Variance Analysis'!D$30:D$45,'Variance Analysis'!$B$30:$B$45,'Variance Analysis'!$B$31,'Variance Analysis'!$A$30:$A$45,'Variance Analysis'!$A$33)</f>
        <v>#REF!</v>
      </c>
      <c r="E8" s="132" t="e">
        <f>SUMIFS('Variance Analysis'!E$30:E$45,'Variance Analysis'!$B$30:$B$45,'Variance Analysis'!$B$31,'Variance Analysis'!$A$30:$A$45,'Variance Analysis'!$A$33)</f>
        <v>#REF!</v>
      </c>
      <c r="F8" s="132" t="e">
        <f>SUMIFS('Variance Analysis'!F$30:F$45,'Variance Analysis'!$B$30:$B$45,'Variance Analysis'!$B$31,'Variance Analysis'!$A$30:$A$45,'Variance Analysis'!$A$33)</f>
        <v>#REF!</v>
      </c>
      <c r="G8" s="132" t="e">
        <f>SUMIFS('Variance Analysis'!G$30:G$45,'Variance Analysis'!$B$30:$B$45,'Variance Analysis'!$B$31,'Variance Analysis'!$A$30:$A$45,'Variance Analysis'!$A$33)</f>
        <v>#REF!</v>
      </c>
      <c r="H8" s="132" t="e">
        <f>SUMIFS('Variance Analysis'!H$30:H$45,'Variance Analysis'!$B$30:$B$45,'Variance Analysis'!$B$31,'Variance Analysis'!$A$30:$A$45,'Variance Analysis'!$A$33)</f>
        <v>#REF!</v>
      </c>
      <c r="I8" s="132" t="e">
        <f>SUMIFS('Variance Analysis'!I$30:I$45,'Variance Analysis'!$B$30:$B$45,'Variance Analysis'!$B$31,'Variance Analysis'!$A$30:$A$45,'Variance Analysis'!$A$33)</f>
        <v>#REF!</v>
      </c>
      <c r="J8" s="132" t="e">
        <f>SUMIFS('Variance Analysis'!J$30:J$45,'Variance Analysis'!$B$30:$B$45,'Variance Analysis'!$B$31,'Variance Analysis'!$A$30:$A$45,'Variance Analysis'!$A$33)</f>
        <v>#REF!</v>
      </c>
      <c r="K8" s="132" t="e">
        <f>SUMIFS('Variance Analysis'!K$30:K$45,'Variance Analysis'!$B$30:$B$45,'Variance Analysis'!$B$31,'Variance Analysis'!$A$30:$A$45,'Variance Analysis'!$A$33)</f>
        <v>#REF!</v>
      </c>
      <c r="L8" s="132" t="e">
        <f>SUMIFS('Variance Analysis'!L$30:L$45,'Variance Analysis'!$B$30:$B$45,'Variance Analysis'!$B$31,'Variance Analysis'!$A$30:$A$45,'Variance Analysis'!$A$33)</f>
        <v>#REF!</v>
      </c>
      <c r="M8" s="132" t="e">
        <f>SUMIFS('Variance Analysis'!M$30:M$45,'Variance Analysis'!$B$30:$B$45,'Variance Analysis'!$B$31,'Variance Analysis'!$A$30:$A$45,'Variance Analysis'!$A$33)</f>
        <v>#REF!</v>
      </c>
      <c r="N8" s="132" t="e">
        <f>SUMIFS('Variance Analysis'!N$30:N$45,'Variance Analysis'!$B$30:$B$45,'Variance Analysis'!$B$31,'Variance Analysis'!$A$30:$A$45,'Variance Analysis'!$A$33)</f>
        <v>#REF!</v>
      </c>
      <c r="O8" s="17"/>
      <c r="P8" s="17"/>
      <c r="Q8" s="17"/>
      <c r="R8" s="17"/>
      <c r="S8" s="17"/>
      <c r="T8" s="17"/>
      <c r="U8" s="17"/>
      <c r="V8" s="17"/>
      <c r="W8" s="17"/>
      <c r="X8" s="17"/>
      <c r="Y8" s="17"/>
      <c r="Z8" s="17"/>
    </row>
    <row r="9" spans="1:26" ht="14.25" customHeight="1">
      <c r="A9" s="131" t="s">
        <v>238</v>
      </c>
      <c r="B9" s="131" t="s">
        <v>38</v>
      </c>
      <c r="C9" s="132" t="e">
        <f>SUMIFS('Variance Analysis'!C$30:C$45,'Variance Analysis'!$B$30:$B$45,'Variance Analysis'!$B$32,'Variance Analysis'!$A$30:$A$45,'Variance Analysis'!$A$33)</f>
        <v>#REF!</v>
      </c>
      <c r="D9" s="132" t="e">
        <f>SUMIFS('Variance Analysis'!D$30:D$45,'Variance Analysis'!$B$30:$B$45,'Variance Analysis'!$B$32,'Variance Analysis'!$A$30:$A$45,'Variance Analysis'!$A$33)</f>
        <v>#REF!</v>
      </c>
      <c r="E9" s="132" t="e">
        <f>SUMIFS('Variance Analysis'!E$30:E$45,'Variance Analysis'!$B$30:$B$45,'Variance Analysis'!$B$32,'Variance Analysis'!$A$30:$A$45,'Variance Analysis'!$A$33)</f>
        <v>#REF!</v>
      </c>
      <c r="F9" s="132" t="e">
        <f>SUMIFS('Variance Analysis'!F$30:F$45,'Variance Analysis'!$B$30:$B$45,'Variance Analysis'!$B$32,'Variance Analysis'!$A$30:$A$45,'Variance Analysis'!$A$33)</f>
        <v>#REF!</v>
      </c>
      <c r="G9" s="132" t="e">
        <f>SUMIFS('Variance Analysis'!G$30:G$45,'Variance Analysis'!$B$30:$B$45,'Variance Analysis'!$B$32,'Variance Analysis'!$A$30:$A$45,'Variance Analysis'!$A$33)</f>
        <v>#REF!</v>
      </c>
      <c r="H9" s="132" t="e">
        <f>SUMIFS('Variance Analysis'!H$30:H$45,'Variance Analysis'!$B$30:$B$45,'Variance Analysis'!$B$32,'Variance Analysis'!$A$30:$A$45,'Variance Analysis'!$A$33)</f>
        <v>#REF!</v>
      </c>
      <c r="I9" s="132" t="e">
        <f>SUMIFS('Variance Analysis'!I$30:I$45,'Variance Analysis'!$B$30:$B$45,'Variance Analysis'!$B$32,'Variance Analysis'!$A$30:$A$45,'Variance Analysis'!$A$33)</f>
        <v>#REF!</v>
      </c>
      <c r="J9" s="132" t="e">
        <f>SUMIFS('Variance Analysis'!J$30:J$45,'Variance Analysis'!$B$30:$B$45,'Variance Analysis'!$B$32,'Variance Analysis'!$A$30:$A$45,'Variance Analysis'!$A$33)</f>
        <v>#REF!</v>
      </c>
      <c r="K9" s="132" t="e">
        <f>SUMIFS('Variance Analysis'!K$30:K$45,'Variance Analysis'!$B$30:$B$45,'Variance Analysis'!$B$32,'Variance Analysis'!$A$30:$A$45,'Variance Analysis'!$A$33)</f>
        <v>#REF!</v>
      </c>
      <c r="L9" s="132" t="e">
        <f>SUMIFS('Variance Analysis'!L$30:L$45,'Variance Analysis'!$B$30:$B$45,'Variance Analysis'!$B$32,'Variance Analysis'!$A$30:$A$45,'Variance Analysis'!$A$33)</f>
        <v>#REF!</v>
      </c>
      <c r="M9" s="132" t="e">
        <f>SUMIFS('Variance Analysis'!M$30:M$45,'Variance Analysis'!$B$30:$B$45,'Variance Analysis'!$B$32,'Variance Analysis'!$A$30:$A$45,'Variance Analysis'!$A$33)</f>
        <v>#REF!</v>
      </c>
      <c r="N9" s="132" t="e">
        <f>SUMIFS('Variance Analysis'!N$30:N$45,'Variance Analysis'!$B$30:$B$45,'Variance Analysis'!$B$32,'Variance Analysis'!$A$30:$A$45,'Variance Analysis'!$A$33)</f>
        <v>#REF!</v>
      </c>
      <c r="O9" s="17"/>
      <c r="P9" s="17"/>
      <c r="Q9" s="17"/>
      <c r="R9" s="17"/>
      <c r="S9" s="17"/>
      <c r="T9" s="17"/>
      <c r="U9" s="17"/>
      <c r="V9" s="17"/>
      <c r="W9" s="17"/>
      <c r="X9" s="17"/>
      <c r="Y9" s="17"/>
      <c r="Z9" s="17"/>
    </row>
    <row r="10" spans="1:26" ht="14.25" customHeight="1">
      <c r="A10" s="144" t="s">
        <v>188</v>
      </c>
      <c r="B10" s="144" t="s">
        <v>38</v>
      </c>
      <c r="C10" s="132" t="e">
        <f>SUMIFS('Variance Analysis'!C$30:C$45,'Variance Analysis'!$B$30:$B$45,'Variance Analysis'!$B$30,'Variance Analysis'!$A$30:$A$45,'Variance Analysis'!$A$33)</f>
        <v>#REF!</v>
      </c>
      <c r="D10" s="132" t="e">
        <f>SUMIFS('Variance Analysis'!D$30:D$45,'Variance Analysis'!$B$30:$B$45,'Variance Analysis'!$B$30,'Variance Analysis'!$A$30:$A$45,'Variance Analysis'!$A$33)</f>
        <v>#REF!</v>
      </c>
      <c r="E10" s="132" t="e">
        <f>SUMIFS('Variance Analysis'!E$30:E$45,'Variance Analysis'!$B$30:$B$45,'Variance Analysis'!$B$30,'Variance Analysis'!$A$30:$A$45,'Variance Analysis'!$A$33)</f>
        <v>#REF!</v>
      </c>
      <c r="F10" s="132" t="e">
        <f>SUMIFS('Variance Analysis'!F$30:F$45,'Variance Analysis'!$B$30:$B$45,'Variance Analysis'!$B$30,'Variance Analysis'!$A$30:$A$45,'Variance Analysis'!$A$33)</f>
        <v>#REF!</v>
      </c>
      <c r="G10" s="132" t="e">
        <f>SUMIFS('Variance Analysis'!G$30:G$45,'Variance Analysis'!$B$30:$B$45,'Variance Analysis'!$B$30,'Variance Analysis'!$A$30:$A$45,'Variance Analysis'!$A$33)</f>
        <v>#REF!</v>
      </c>
      <c r="H10" s="132" t="e">
        <f>SUMIFS('Variance Analysis'!H$30:H$45,'Variance Analysis'!$B$30:$B$45,'Variance Analysis'!$B$30,'Variance Analysis'!$A$30:$A$45,'Variance Analysis'!$A$33)</f>
        <v>#REF!</v>
      </c>
      <c r="I10" s="132" t="e">
        <f>SUMIFS('Variance Analysis'!I$30:I$45,'Variance Analysis'!$B$30:$B$45,'Variance Analysis'!$B$30,'Variance Analysis'!$A$30:$A$45,'Variance Analysis'!$A$33)</f>
        <v>#REF!</v>
      </c>
      <c r="J10" s="132" t="e">
        <f>SUMIFS('Variance Analysis'!J$30:J$45,'Variance Analysis'!$B$30:$B$45,'Variance Analysis'!$B$30,'Variance Analysis'!$A$30:$A$45,'Variance Analysis'!$A$33)</f>
        <v>#REF!</v>
      </c>
      <c r="K10" s="132" t="e">
        <f>SUMIFS('Variance Analysis'!K$30:K$45,'Variance Analysis'!$B$30:$B$45,'Variance Analysis'!$B$30,'Variance Analysis'!$A$30:$A$45,'Variance Analysis'!$A$33)</f>
        <v>#REF!</v>
      </c>
      <c r="L10" s="132" t="e">
        <f>SUMIFS('Variance Analysis'!L$30:L$45,'Variance Analysis'!$B$30:$B$45,'Variance Analysis'!$B$30,'Variance Analysis'!$A$30:$A$45,'Variance Analysis'!$A$33)</f>
        <v>#REF!</v>
      </c>
      <c r="M10" s="132" t="e">
        <f>SUMIFS('Variance Analysis'!M$30:M$45,'Variance Analysis'!$B$30:$B$45,'Variance Analysis'!$B$30,'Variance Analysis'!$A$30:$A$45,'Variance Analysis'!$A$33)</f>
        <v>#REF!</v>
      </c>
      <c r="N10" s="132" t="e">
        <f>SUMIFS('Variance Analysis'!N$30:N$45,'Variance Analysis'!$B$30:$B$45,'Variance Analysis'!$B$30,'Variance Analysis'!$A$30:$A$45,'Variance Analysis'!$A$33)</f>
        <v>#REF!</v>
      </c>
      <c r="O10" s="17"/>
      <c r="P10" s="17"/>
      <c r="Q10" s="17"/>
      <c r="R10" s="17"/>
      <c r="S10" s="17"/>
      <c r="T10" s="17"/>
      <c r="U10" s="17"/>
      <c r="V10" s="17"/>
      <c r="W10" s="17"/>
      <c r="X10" s="17"/>
      <c r="Y10" s="17"/>
      <c r="Z10" s="17"/>
    </row>
    <row r="11" spans="1:26" ht="14.25" customHeight="1">
      <c r="A11" s="134" t="s">
        <v>239</v>
      </c>
      <c r="B11" s="135" t="s">
        <v>38</v>
      </c>
      <c r="C11" s="136" t="e">
        <f t="shared" ref="C11:N11" si="0">ABS(C10)-SUM(C7:C9)</f>
        <v>#REF!</v>
      </c>
      <c r="D11" s="136" t="e">
        <f t="shared" si="0"/>
        <v>#REF!</v>
      </c>
      <c r="E11" s="136" t="e">
        <f t="shared" si="0"/>
        <v>#REF!</v>
      </c>
      <c r="F11" s="136" t="e">
        <f t="shared" si="0"/>
        <v>#REF!</v>
      </c>
      <c r="G11" s="136" t="e">
        <f t="shared" si="0"/>
        <v>#REF!</v>
      </c>
      <c r="H11" s="136" t="e">
        <f t="shared" si="0"/>
        <v>#REF!</v>
      </c>
      <c r="I11" s="136" t="e">
        <f t="shared" si="0"/>
        <v>#REF!</v>
      </c>
      <c r="J11" s="136" t="e">
        <f t="shared" si="0"/>
        <v>#REF!</v>
      </c>
      <c r="K11" s="136" t="e">
        <f t="shared" si="0"/>
        <v>#REF!</v>
      </c>
      <c r="L11" s="136" t="e">
        <f t="shared" si="0"/>
        <v>#REF!</v>
      </c>
      <c r="M11" s="136" t="e">
        <f t="shared" si="0"/>
        <v>#REF!</v>
      </c>
      <c r="N11" s="136" t="e">
        <f t="shared" si="0"/>
        <v>#REF!</v>
      </c>
    </row>
    <row r="12" spans="1:26" ht="26.25" customHeight="1">
      <c r="A12" s="102" t="s">
        <v>42</v>
      </c>
      <c r="B12" s="145"/>
      <c r="C12" s="146"/>
      <c r="D12" s="146"/>
      <c r="E12" s="146"/>
      <c r="F12" s="146"/>
      <c r="G12" s="146"/>
      <c r="H12" s="146"/>
      <c r="I12" s="146"/>
      <c r="J12" s="146"/>
      <c r="K12" s="146"/>
      <c r="L12" s="146"/>
      <c r="M12" s="146"/>
      <c r="N12" s="146"/>
      <c r="O12" s="147"/>
      <c r="P12" s="147"/>
      <c r="Q12" s="147"/>
      <c r="R12" s="147"/>
      <c r="S12" s="147"/>
      <c r="T12" s="147"/>
      <c r="U12" s="147"/>
      <c r="V12" s="147"/>
      <c r="W12" s="147"/>
      <c r="X12" s="147"/>
      <c r="Y12" s="147"/>
      <c r="Z12" s="147"/>
    </row>
    <row r="13" spans="1:26" ht="14.25" customHeight="1">
      <c r="A13" s="128" t="s">
        <v>235</v>
      </c>
      <c r="B13" s="128" t="s">
        <v>219</v>
      </c>
      <c r="C13" s="105" t="s">
        <v>175</v>
      </c>
      <c r="D13" s="105" t="s">
        <v>176</v>
      </c>
      <c r="E13" s="105" t="s">
        <v>177</v>
      </c>
      <c r="F13" s="105" t="s">
        <v>178</v>
      </c>
      <c r="G13" s="105" t="s">
        <v>179</v>
      </c>
      <c r="H13" s="105" t="s">
        <v>180</v>
      </c>
      <c r="I13" s="105" t="s">
        <v>181</v>
      </c>
      <c r="J13" s="105" t="s">
        <v>182</v>
      </c>
      <c r="K13" s="105" t="s">
        <v>183</v>
      </c>
      <c r="L13" s="105" t="s">
        <v>184</v>
      </c>
      <c r="M13" s="105" t="s">
        <v>185</v>
      </c>
      <c r="N13" s="105" t="s">
        <v>186</v>
      </c>
      <c r="O13" s="148"/>
      <c r="P13" s="148"/>
      <c r="Q13" s="148"/>
      <c r="R13" s="148"/>
      <c r="S13" s="148"/>
      <c r="T13" s="148"/>
      <c r="U13" s="148"/>
      <c r="V13" s="148"/>
      <c r="W13" s="148"/>
      <c r="X13" s="148"/>
      <c r="Y13" s="148"/>
      <c r="Z13" s="148"/>
    </row>
    <row r="14" spans="1:26" ht="14.25" customHeight="1">
      <c r="A14" s="131" t="s">
        <v>236</v>
      </c>
      <c r="B14" s="131" t="s">
        <v>38</v>
      </c>
      <c r="C14" s="132" t="e">
        <f>SUMIFS('Variance Analysis'!C$30:C$45,'Variance Analysis'!$B$30:$B$45,'Variance Analysis'!$B$33,'Variance Analysis'!$A$30:$A$45,'Variance Analysis'!$A$34)</f>
        <v>#REF!</v>
      </c>
      <c r="D14" s="132" t="e">
        <f>SUMIFS('Variance Analysis'!D$30:D$45,'Variance Analysis'!$B$30:$B$45,'Variance Analysis'!$B$33,'Variance Analysis'!$A$30:$A$45,'Variance Analysis'!$A$34)</f>
        <v>#REF!</v>
      </c>
      <c r="E14" s="132" t="e">
        <f>SUMIFS('Variance Analysis'!E$30:E$45,'Variance Analysis'!$B$30:$B$45,'Variance Analysis'!$B$33,'Variance Analysis'!$A$30:$A$45,'Variance Analysis'!$A$34)</f>
        <v>#REF!</v>
      </c>
      <c r="F14" s="132" t="e">
        <f>SUMIFS('Variance Analysis'!F$30:F$45,'Variance Analysis'!$B$30:$B$45,'Variance Analysis'!$B$33,'Variance Analysis'!$A$30:$A$45,'Variance Analysis'!$A$34)</f>
        <v>#REF!</v>
      </c>
      <c r="G14" s="132" t="e">
        <f>SUMIFS('Variance Analysis'!G$30:G$45,'Variance Analysis'!$B$30:$B$45,'Variance Analysis'!$B$33,'Variance Analysis'!$A$30:$A$45,'Variance Analysis'!$A$34)</f>
        <v>#REF!</v>
      </c>
      <c r="H14" s="132" t="e">
        <f>SUMIFS('Variance Analysis'!H$30:H$45,'Variance Analysis'!$B$30:$B$45,'Variance Analysis'!$B$33,'Variance Analysis'!$A$30:$A$45,'Variance Analysis'!$A$34)</f>
        <v>#REF!</v>
      </c>
      <c r="I14" s="132" t="e">
        <f>SUMIFS('Variance Analysis'!I$30:I$45,'Variance Analysis'!$B$30:$B$45,'Variance Analysis'!$B$33,'Variance Analysis'!$A$30:$A$45,'Variance Analysis'!$A$34)</f>
        <v>#REF!</v>
      </c>
      <c r="J14" s="132" t="e">
        <f>SUMIFS('Variance Analysis'!J$30:J$45,'Variance Analysis'!$B$30:$B$45,'Variance Analysis'!$B$33,'Variance Analysis'!$A$30:$A$45,'Variance Analysis'!$A$34)</f>
        <v>#REF!</v>
      </c>
      <c r="K14" s="132" t="e">
        <f>SUMIFS('Variance Analysis'!K$30:K$45,'Variance Analysis'!$B$30:$B$45,'Variance Analysis'!$B$33,'Variance Analysis'!$A$30:$A$45,'Variance Analysis'!$A$34)</f>
        <v>#REF!</v>
      </c>
      <c r="L14" s="132" t="e">
        <f>SUMIFS('Variance Analysis'!L$30:L$45,'Variance Analysis'!$B$30:$B$45,'Variance Analysis'!$B$33,'Variance Analysis'!$A$30:$A$45,'Variance Analysis'!$A$34)</f>
        <v>#REF!</v>
      </c>
      <c r="M14" s="132" t="e">
        <f>SUMIFS('Variance Analysis'!M$30:M$45,'Variance Analysis'!$B$30:$B$45,'Variance Analysis'!$B$33,'Variance Analysis'!$A$30:$A$45,'Variance Analysis'!$A$34)</f>
        <v>#REF!</v>
      </c>
      <c r="N14" s="132" t="e">
        <f>SUMIFS('Variance Analysis'!N$30:N$45,'Variance Analysis'!$B$30:$B$45,'Variance Analysis'!$B$33,'Variance Analysis'!$A$30:$A$45,'Variance Analysis'!$A$34)</f>
        <v>#REF!</v>
      </c>
      <c r="O14" s="17"/>
      <c r="P14" s="17"/>
      <c r="Q14" s="17"/>
      <c r="R14" s="17"/>
      <c r="S14" s="17"/>
      <c r="T14" s="17"/>
      <c r="U14" s="17"/>
      <c r="V14" s="17"/>
      <c r="W14" s="17"/>
      <c r="X14" s="17"/>
      <c r="Y14" s="17"/>
      <c r="Z14" s="17"/>
    </row>
    <row r="15" spans="1:26" ht="14.25" customHeight="1">
      <c r="A15" s="131" t="s">
        <v>237</v>
      </c>
      <c r="B15" s="131" t="s">
        <v>38</v>
      </c>
      <c r="C15" s="132" t="e">
        <f>SUMIFS('Variance Analysis'!C$30:C$45,'Variance Analysis'!$B$30:$B$45,'Variance Analysis'!$B$31,'Variance Analysis'!$A$30:$A$45,'Variance Analysis'!$A$34)</f>
        <v>#REF!</v>
      </c>
      <c r="D15" s="132" t="e">
        <f>SUMIFS('Variance Analysis'!D$30:D$45,'Variance Analysis'!$B$30:$B$45,'Variance Analysis'!$B$31,'Variance Analysis'!$A$30:$A$45,'Variance Analysis'!$A$34)</f>
        <v>#REF!</v>
      </c>
      <c r="E15" s="132" t="e">
        <f>SUMIFS('Variance Analysis'!E$30:E$45,'Variance Analysis'!$B$30:$B$45,'Variance Analysis'!$B$31,'Variance Analysis'!$A$30:$A$45,'Variance Analysis'!$A$34)</f>
        <v>#REF!</v>
      </c>
      <c r="F15" s="132" t="e">
        <f>SUMIFS('Variance Analysis'!F$30:F$45,'Variance Analysis'!$B$30:$B$45,'Variance Analysis'!$B$31,'Variance Analysis'!$A$30:$A$45,'Variance Analysis'!$A$34)</f>
        <v>#REF!</v>
      </c>
      <c r="G15" s="132" t="e">
        <f>SUMIFS('Variance Analysis'!G$30:G$45,'Variance Analysis'!$B$30:$B$45,'Variance Analysis'!$B$31,'Variance Analysis'!$A$30:$A$45,'Variance Analysis'!$A$34)</f>
        <v>#REF!</v>
      </c>
      <c r="H15" s="132" t="e">
        <f>SUMIFS('Variance Analysis'!H$30:H$45,'Variance Analysis'!$B$30:$B$45,'Variance Analysis'!$B$31,'Variance Analysis'!$A$30:$A$45,'Variance Analysis'!$A$34)</f>
        <v>#REF!</v>
      </c>
      <c r="I15" s="132" t="e">
        <f>SUMIFS('Variance Analysis'!I$30:I$45,'Variance Analysis'!$B$30:$B$45,'Variance Analysis'!$B$31,'Variance Analysis'!$A$30:$A$45,'Variance Analysis'!$A$34)</f>
        <v>#REF!</v>
      </c>
      <c r="J15" s="132" t="e">
        <f>SUMIFS('Variance Analysis'!J$30:J$45,'Variance Analysis'!$B$30:$B$45,'Variance Analysis'!$B$31,'Variance Analysis'!$A$30:$A$45,'Variance Analysis'!$A$34)</f>
        <v>#REF!</v>
      </c>
      <c r="K15" s="132" t="e">
        <f>SUMIFS('Variance Analysis'!K$30:K$45,'Variance Analysis'!$B$30:$B$45,'Variance Analysis'!$B$31,'Variance Analysis'!$A$30:$A$45,'Variance Analysis'!$A$34)</f>
        <v>#REF!</v>
      </c>
      <c r="L15" s="132" t="e">
        <f>SUMIFS('Variance Analysis'!L$30:L$45,'Variance Analysis'!$B$30:$B$45,'Variance Analysis'!$B$31,'Variance Analysis'!$A$30:$A$45,'Variance Analysis'!$A$34)</f>
        <v>#REF!</v>
      </c>
      <c r="M15" s="132" t="e">
        <f>SUMIFS('Variance Analysis'!M$30:M$45,'Variance Analysis'!$B$30:$B$45,'Variance Analysis'!$B$31,'Variance Analysis'!$A$30:$A$45,'Variance Analysis'!$A$34)</f>
        <v>#REF!</v>
      </c>
      <c r="N15" s="132" t="e">
        <f>SUMIFS('Variance Analysis'!N$30:N$45,'Variance Analysis'!$B$30:$B$45,'Variance Analysis'!$B$31,'Variance Analysis'!$A$30:$A$45,'Variance Analysis'!$A$34)</f>
        <v>#REF!</v>
      </c>
      <c r="O15" s="17"/>
      <c r="P15" s="17"/>
      <c r="Q15" s="17"/>
      <c r="R15" s="17"/>
      <c r="S15" s="17"/>
      <c r="T15" s="17"/>
      <c r="U15" s="17"/>
      <c r="V15" s="17"/>
      <c r="W15" s="17"/>
      <c r="X15" s="17"/>
      <c r="Y15" s="17"/>
      <c r="Z15" s="17"/>
    </row>
    <row r="16" spans="1:26" ht="14.25" customHeight="1">
      <c r="A16" s="131" t="s">
        <v>238</v>
      </c>
      <c r="B16" s="131" t="s">
        <v>38</v>
      </c>
      <c r="C16" s="132" t="e">
        <f>SUMIFS('Variance Analysis'!C$30:C$45,'Variance Analysis'!$B$30:$B$45,'Variance Analysis'!$B$32,'Variance Analysis'!$A$30:$A$45,'Variance Analysis'!$A$34)</f>
        <v>#REF!</v>
      </c>
      <c r="D16" s="132" t="e">
        <f>SUMIFS('Variance Analysis'!D$30:D$45,'Variance Analysis'!$B$30:$B$45,'Variance Analysis'!$B$32,'Variance Analysis'!$A$30:$A$45,'Variance Analysis'!$A$34)</f>
        <v>#REF!</v>
      </c>
      <c r="E16" s="132" t="e">
        <f>SUMIFS('Variance Analysis'!E$30:E$45,'Variance Analysis'!$B$30:$B$45,'Variance Analysis'!$B$32,'Variance Analysis'!$A$30:$A$45,'Variance Analysis'!$A$34)</f>
        <v>#REF!</v>
      </c>
      <c r="F16" s="132" t="e">
        <f>SUMIFS('Variance Analysis'!F$30:F$45,'Variance Analysis'!$B$30:$B$45,'Variance Analysis'!$B$32,'Variance Analysis'!$A$30:$A$45,'Variance Analysis'!$A$34)</f>
        <v>#REF!</v>
      </c>
      <c r="G16" s="132" t="e">
        <f>SUMIFS('Variance Analysis'!G$30:G$45,'Variance Analysis'!$B$30:$B$45,'Variance Analysis'!$B$32,'Variance Analysis'!$A$30:$A$45,'Variance Analysis'!$A$34)</f>
        <v>#REF!</v>
      </c>
      <c r="H16" s="132" t="e">
        <f>SUMIFS('Variance Analysis'!H$30:H$45,'Variance Analysis'!$B$30:$B$45,'Variance Analysis'!$B$32,'Variance Analysis'!$A$30:$A$45,'Variance Analysis'!$A$34)</f>
        <v>#REF!</v>
      </c>
      <c r="I16" s="132" t="e">
        <f>SUMIFS('Variance Analysis'!I$30:I$45,'Variance Analysis'!$B$30:$B$45,'Variance Analysis'!$B$32,'Variance Analysis'!$A$30:$A$45,'Variance Analysis'!$A$34)</f>
        <v>#REF!</v>
      </c>
      <c r="J16" s="132" t="e">
        <f>SUMIFS('Variance Analysis'!J$30:J$45,'Variance Analysis'!$B$30:$B$45,'Variance Analysis'!$B$32,'Variance Analysis'!$A$30:$A$45,'Variance Analysis'!$A$34)</f>
        <v>#REF!</v>
      </c>
      <c r="K16" s="132" t="e">
        <f>SUMIFS('Variance Analysis'!K$30:K$45,'Variance Analysis'!$B$30:$B$45,'Variance Analysis'!$B$32,'Variance Analysis'!$A$30:$A$45,'Variance Analysis'!$A$34)</f>
        <v>#REF!</v>
      </c>
      <c r="L16" s="132" t="e">
        <f>SUMIFS('Variance Analysis'!L$30:L$45,'Variance Analysis'!$B$30:$B$45,'Variance Analysis'!$B$32,'Variance Analysis'!$A$30:$A$45,'Variance Analysis'!$A$34)</f>
        <v>#REF!</v>
      </c>
      <c r="M16" s="132" t="e">
        <f>SUMIFS('Variance Analysis'!M$30:M$45,'Variance Analysis'!$B$30:$B$45,'Variance Analysis'!$B$32,'Variance Analysis'!$A$30:$A$45,'Variance Analysis'!$A$34)</f>
        <v>#REF!</v>
      </c>
      <c r="N16" s="132" t="e">
        <f>SUMIFS('Variance Analysis'!N$30:N$45,'Variance Analysis'!$B$30:$B$45,'Variance Analysis'!$B$32,'Variance Analysis'!$A$30:$A$45,'Variance Analysis'!$A$34)</f>
        <v>#REF!</v>
      </c>
      <c r="O16" s="17"/>
      <c r="P16" s="17"/>
      <c r="Q16" s="17"/>
      <c r="R16" s="17"/>
      <c r="S16" s="17"/>
      <c r="T16" s="17"/>
      <c r="U16" s="17"/>
      <c r="V16" s="17"/>
      <c r="W16" s="17"/>
      <c r="X16" s="17"/>
      <c r="Y16" s="17"/>
      <c r="Z16" s="17"/>
    </row>
    <row r="17" spans="1:26" ht="14.25" customHeight="1">
      <c r="A17" s="144" t="s">
        <v>188</v>
      </c>
      <c r="B17" s="144" t="s">
        <v>38</v>
      </c>
      <c r="C17" s="132" t="e">
        <f>SUMIFS('Variance Analysis'!C$30:C$45,'Variance Analysis'!$B$30:$B$45,'Variance Analysis'!$B$30,'Variance Analysis'!$A$30:$A$45,'Variance Analysis'!$A$34)</f>
        <v>#REF!</v>
      </c>
      <c r="D17" s="132" t="e">
        <f>SUMIFS('Variance Analysis'!D$30:D$45,'Variance Analysis'!$B$30:$B$45,'Variance Analysis'!$B$30,'Variance Analysis'!$A$30:$A$45,'Variance Analysis'!$A$34)</f>
        <v>#REF!</v>
      </c>
      <c r="E17" s="132" t="e">
        <f>SUMIFS('Variance Analysis'!E$30:E$45,'Variance Analysis'!$B$30:$B$45,'Variance Analysis'!$B$30,'Variance Analysis'!$A$30:$A$45,'Variance Analysis'!$A$34)</f>
        <v>#REF!</v>
      </c>
      <c r="F17" s="132" t="e">
        <f>SUMIFS('Variance Analysis'!F$30:F$45,'Variance Analysis'!$B$30:$B$45,'Variance Analysis'!$B$30,'Variance Analysis'!$A$30:$A$45,'Variance Analysis'!$A$34)</f>
        <v>#REF!</v>
      </c>
      <c r="G17" s="132" t="e">
        <f>SUMIFS('Variance Analysis'!G$30:G$45,'Variance Analysis'!$B$30:$B$45,'Variance Analysis'!$B$30,'Variance Analysis'!$A$30:$A$45,'Variance Analysis'!$A$34)</f>
        <v>#REF!</v>
      </c>
      <c r="H17" s="132" t="e">
        <f>SUMIFS('Variance Analysis'!H$30:H$45,'Variance Analysis'!$B$30:$B$45,'Variance Analysis'!$B$30,'Variance Analysis'!$A$30:$A$45,'Variance Analysis'!$A$34)</f>
        <v>#REF!</v>
      </c>
      <c r="I17" s="132" t="e">
        <f>SUMIFS('Variance Analysis'!I$30:I$45,'Variance Analysis'!$B$30:$B$45,'Variance Analysis'!$B$30,'Variance Analysis'!$A$30:$A$45,'Variance Analysis'!$A$34)</f>
        <v>#REF!</v>
      </c>
      <c r="J17" s="132" t="e">
        <f>SUMIFS('Variance Analysis'!J$30:J$45,'Variance Analysis'!$B$30:$B$45,'Variance Analysis'!$B$30,'Variance Analysis'!$A$30:$A$45,'Variance Analysis'!$A$34)</f>
        <v>#REF!</v>
      </c>
      <c r="K17" s="132" t="e">
        <f>SUMIFS('Variance Analysis'!K$30:K$45,'Variance Analysis'!$B$30:$B$45,'Variance Analysis'!$B$30,'Variance Analysis'!$A$30:$A$45,'Variance Analysis'!$A$34)</f>
        <v>#REF!</v>
      </c>
      <c r="L17" s="132" t="e">
        <f>SUMIFS('Variance Analysis'!L$30:L$45,'Variance Analysis'!$B$30:$B$45,'Variance Analysis'!$B$30,'Variance Analysis'!$A$30:$A$45,'Variance Analysis'!$A$34)</f>
        <v>#REF!</v>
      </c>
      <c r="M17" s="132" t="e">
        <f>SUMIFS('Variance Analysis'!M$30:M$45,'Variance Analysis'!$B$30:$B$45,'Variance Analysis'!$B$30,'Variance Analysis'!$A$30:$A$45,'Variance Analysis'!$A$34)</f>
        <v>#REF!</v>
      </c>
      <c r="N17" s="132" t="e">
        <f>SUMIFS('Variance Analysis'!N$30:N$45,'Variance Analysis'!$B$30:$B$45,'Variance Analysis'!$B$30,'Variance Analysis'!$A$30:$A$45,'Variance Analysis'!$A$34)</f>
        <v>#REF!</v>
      </c>
      <c r="O17" s="17"/>
      <c r="P17" s="17"/>
      <c r="Q17" s="17"/>
      <c r="R17" s="17"/>
      <c r="S17" s="17"/>
      <c r="T17" s="17"/>
      <c r="U17" s="17"/>
      <c r="V17" s="17"/>
      <c r="W17" s="17"/>
      <c r="X17" s="17"/>
      <c r="Y17" s="17"/>
      <c r="Z17" s="17"/>
    </row>
    <row r="18" spans="1:26" ht="14.25" customHeight="1">
      <c r="A18" s="134" t="s">
        <v>239</v>
      </c>
      <c r="B18" s="135" t="s">
        <v>38</v>
      </c>
      <c r="C18" s="136" t="e">
        <f t="shared" ref="C18:N18" si="1">ABS(C17)-SUM(C14:C16)</f>
        <v>#REF!</v>
      </c>
      <c r="D18" s="136" t="e">
        <f t="shared" si="1"/>
        <v>#REF!</v>
      </c>
      <c r="E18" s="136" t="e">
        <f t="shared" si="1"/>
        <v>#REF!</v>
      </c>
      <c r="F18" s="136" t="e">
        <f t="shared" si="1"/>
        <v>#REF!</v>
      </c>
      <c r="G18" s="136" t="e">
        <f t="shared" si="1"/>
        <v>#REF!</v>
      </c>
      <c r="H18" s="136" t="e">
        <f t="shared" si="1"/>
        <v>#REF!</v>
      </c>
      <c r="I18" s="136" t="e">
        <f t="shared" si="1"/>
        <v>#REF!</v>
      </c>
      <c r="J18" s="136" t="e">
        <f t="shared" si="1"/>
        <v>#REF!</v>
      </c>
      <c r="K18" s="136" t="e">
        <f t="shared" si="1"/>
        <v>#REF!</v>
      </c>
      <c r="L18" s="136" t="e">
        <f t="shared" si="1"/>
        <v>#REF!</v>
      </c>
      <c r="M18" s="136" t="e">
        <f t="shared" si="1"/>
        <v>#REF!</v>
      </c>
      <c r="N18" s="136" t="e">
        <f t="shared" si="1"/>
        <v>#REF!</v>
      </c>
    </row>
    <row r="19" spans="1:26" ht="26.25" customHeight="1">
      <c r="A19" s="102" t="s">
        <v>43</v>
      </c>
      <c r="B19" s="145"/>
      <c r="C19" s="146"/>
      <c r="D19" s="146"/>
      <c r="E19" s="146"/>
      <c r="F19" s="146"/>
      <c r="G19" s="146"/>
      <c r="H19" s="146"/>
      <c r="I19" s="146"/>
      <c r="J19" s="146"/>
      <c r="K19" s="146"/>
      <c r="L19" s="146"/>
      <c r="M19" s="146"/>
      <c r="N19" s="146"/>
      <c r="O19" s="147"/>
      <c r="P19" s="147"/>
      <c r="Q19" s="147"/>
      <c r="R19" s="147"/>
      <c r="S19" s="147"/>
      <c r="T19" s="147"/>
      <c r="U19" s="147"/>
      <c r="V19" s="147"/>
      <c r="W19" s="147"/>
      <c r="X19" s="147"/>
      <c r="Y19" s="147"/>
      <c r="Z19" s="147"/>
    </row>
    <row r="20" spans="1:26" ht="14.25" customHeight="1">
      <c r="A20" s="128" t="s">
        <v>235</v>
      </c>
      <c r="B20" s="128" t="s">
        <v>219</v>
      </c>
      <c r="C20" s="105" t="s">
        <v>175</v>
      </c>
      <c r="D20" s="105" t="s">
        <v>176</v>
      </c>
      <c r="E20" s="105" t="s">
        <v>177</v>
      </c>
      <c r="F20" s="105" t="s">
        <v>178</v>
      </c>
      <c r="G20" s="105" t="s">
        <v>179</v>
      </c>
      <c r="H20" s="105" t="s">
        <v>180</v>
      </c>
      <c r="I20" s="105" t="s">
        <v>181</v>
      </c>
      <c r="J20" s="105" t="s">
        <v>182</v>
      </c>
      <c r="K20" s="105" t="s">
        <v>183</v>
      </c>
      <c r="L20" s="105" t="s">
        <v>184</v>
      </c>
      <c r="M20" s="105" t="s">
        <v>185</v>
      </c>
      <c r="N20" s="105" t="s">
        <v>186</v>
      </c>
      <c r="O20" s="148"/>
      <c r="P20" s="148"/>
      <c r="Q20" s="148"/>
      <c r="R20" s="148"/>
      <c r="S20" s="148"/>
      <c r="T20" s="148"/>
      <c r="U20" s="148"/>
      <c r="V20" s="148"/>
      <c r="W20" s="148"/>
      <c r="X20" s="148"/>
      <c r="Y20" s="148"/>
      <c r="Z20" s="148"/>
    </row>
    <row r="21" spans="1:26" ht="14.25" customHeight="1">
      <c r="A21" s="131" t="s">
        <v>236</v>
      </c>
      <c r="B21" s="131" t="s">
        <v>38</v>
      </c>
      <c r="C21" s="132" t="e">
        <f>SUMIFS('Variance Analysis'!C$30:C$45,'Variance Analysis'!$B$30:$B$45,'Variance Analysis'!$B$33,'Variance Analysis'!$A$30:$A$45,'Variance Analysis'!$A$38)</f>
        <v>#REF!</v>
      </c>
      <c r="D21" s="132" t="e">
        <f>SUMIFS('Variance Analysis'!D$30:D$45,'Variance Analysis'!$B$30:$B$45,'Variance Analysis'!$B$33,'Variance Analysis'!$A$30:$A$45,'Variance Analysis'!$A$38)</f>
        <v>#REF!</v>
      </c>
      <c r="E21" s="132" t="e">
        <f>SUMIFS('Variance Analysis'!E$30:E$45,'Variance Analysis'!$B$30:$B$45,'Variance Analysis'!$B$33,'Variance Analysis'!$A$30:$A$45,'Variance Analysis'!$A$38)</f>
        <v>#REF!</v>
      </c>
      <c r="F21" s="132" t="e">
        <f>SUMIFS('Variance Analysis'!F$30:F$45,'Variance Analysis'!$B$30:$B$45,'Variance Analysis'!$B$33,'Variance Analysis'!$A$30:$A$45,'Variance Analysis'!$A$38)</f>
        <v>#REF!</v>
      </c>
      <c r="G21" s="132" t="e">
        <f>SUMIFS('Variance Analysis'!G$30:G$45,'Variance Analysis'!$B$30:$B$45,'Variance Analysis'!$B$33,'Variance Analysis'!$A$30:$A$45,'Variance Analysis'!$A$38)</f>
        <v>#REF!</v>
      </c>
      <c r="H21" s="132" t="e">
        <f>SUMIFS('Variance Analysis'!H$30:H$45,'Variance Analysis'!$B$30:$B$45,'Variance Analysis'!$B$33,'Variance Analysis'!$A$30:$A$45,'Variance Analysis'!$A$38)</f>
        <v>#REF!</v>
      </c>
      <c r="I21" s="132" t="e">
        <f>SUMIFS('Variance Analysis'!I$30:I$45,'Variance Analysis'!$B$30:$B$45,'Variance Analysis'!$B$33,'Variance Analysis'!$A$30:$A$45,'Variance Analysis'!$A$38)</f>
        <v>#REF!</v>
      </c>
      <c r="J21" s="132" t="e">
        <f>SUMIFS('Variance Analysis'!J$30:J$45,'Variance Analysis'!$B$30:$B$45,'Variance Analysis'!$B$33,'Variance Analysis'!$A$30:$A$45,'Variance Analysis'!$A$38)</f>
        <v>#REF!</v>
      </c>
      <c r="K21" s="132" t="e">
        <f>SUMIFS('Variance Analysis'!K$30:K$45,'Variance Analysis'!$B$30:$B$45,'Variance Analysis'!$B$33,'Variance Analysis'!$A$30:$A$45,'Variance Analysis'!$A$38)</f>
        <v>#REF!</v>
      </c>
      <c r="L21" s="132" t="e">
        <f>SUMIFS('Variance Analysis'!L$30:L$45,'Variance Analysis'!$B$30:$B$45,'Variance Analysis'!$B$33,'Variance Analysis'!$A$30:$A$45,'Variance Analysis'!$A$38)</f>
        <v>#REF!</v>
      </c>
      <c r="M21" s="132" t="e">
        <f>SUMIFS('Variance Analysis'!M$30:M$45,'Variance Analysis'!$B$30:$B$45,'Variance Analysis'!$B$33,'Variance Analysis'!$A$30:$A$45,'Variance Analysis'!$A$38)</f>
        <v>#REF!</v>
      </c>
      <c r="N21" s="132" t="e">
        <f>SUMIFS('Variance Analysis'!N$30:N$45,'Variance Analysis'!$B$30:$B$45,'Variance Analysis'!$B$33,'Variance Analysis'!$A$30:$A$45,'Variance Analysis'!$A$38)</f>
        <v>#REF!</v>
      </c>
      <c r="O21" s="17"/>
      <c r="P21" s="17"/>
      <c r="Q21" s="17"/>
      <c r="R21" s="17"/>
      <c r="S21" s="17"/>
      <c r="T21" s="17"/>
      <c r="U21" s="17"/>
      <c r="V21" s="17"/>
      <c r="W21" s="17"/>
      <c r="X21" s="17"/>
      <c r="Y21" s="17"/>
      <c r="Z21" s="17"/>
    </row>
    <row r="22" spans="1:26" ht="14.25" customHeight="1">
      <c r="A22" s="131" t="s">
        <v>237</v>
      </c>
      <c r="B22" s="131" t="s">
        <v>38</v>
      </c>
      <c r="C22" s="132" t="e">
        <f>SUMIFS('Variance Analysis'!C$30:C$45,'Variance Analysis'!$B$30:$B$45,'Variance Analysis'!$B$31,'Variance Analysis'!$A$30:$A$45,'Variance Analysis'!$A$38)</f>
        <v>#REF!</v>
      </c>
      <c r="D22" s="132" t="e">
        <f>SUMIFS('Variance Analysis'!D$30:D$45,'Variance Analysis'!$B$30:$B$45,'Variance Analysis'!$B$31,'Variance Analysis'!$A$30:$A$45,'Variance Analysis'!$A$38)</f>
        <v>#REF!</v>
      </c>
      <c r="E22" s="132" t="e">
        <f>SUMIFS('Variance Analysis'!E$30:E$45,'Variance Analysis'!$B$30:$B$45,'Variance Analysis'!$B$31,'Variance Analysis'!$A$30:$A$45,'Variance Analysis'!$A$38)</f>
        <v>#REF!</v>
      </c>
      <c r="F22" s="132" t="e">
        <f>SUMIFS('Variance Analysis'!F$30:F$45,'Variance Analysis'!$B$30:$B$45,'Variance Analysis'!$B$31,'Variance Analysis'!$A$30:$A$45,'Variance Analysis'!$A$38)</f>
        <v>#REF!</v>
      </c>
      <c r="G22" s="132" t="e">
        <f>SUMIFS('Variance Analysis'!G$30:G$45,'Variance Analysis'!$B$30:$B$45,'Variance Analysis'!$B$31,'Variance Analysis'!$A$30:$A$45,'Variance Analysis'!$A$38)</f>
        <v>#REF!</v>
      </c>
      <c r="H22" s="132" t="e">
        <f>SUMIFS('Variance Analysis'!H$30:H$45,'Variance Analysis'!$B$30:$B$45,'Variance Analysis'!$B$31,'Variance Analysis'!$A$30:$A$45,'Variance Analysis'!$A$38)</f>
        <v>#REF!</v>
      </c>
      <c r="I22" s="132" t="e">
        <f>SUMIFS('Variance Analysis'!I$30:I$45,'Variance Analysis'!$B$30:$B$45,'Variance Analysis'!$B$31,'Variance Analysis'!$A$30:$A$45,'Variance Analysis'!$A$38)</f>
        <v>#REF!</v>
      </c>
      <c r="J22" s="132" t="e">
        <f>SUMIFS('Variance Analysis'!J$30:J$45,'Variance Analysis'!$B$30:$B$45,'Variance Analysis'!$B$31,'Variance Analysis'!$A$30:$A$45,'Variance Analysis'!$A$38)</f>
        <v>#REF!</v>
      </c>
      <c r="K22" s="132" t="e">
        <f>SUMIFS('Variance Analysis'!K$30:K$45,'Variance Analysis'!$B$30:$B$45,'Variance Analysis'!$B$31,'Variance Analysis'!$A$30:$A$45,'Variance Analysis'!$A$38)</f>
        <v>#REF!</v>
      </c>
      <c r="L22" s="132" t="e">
        <f>SUMIFS('Variance Analysis'!L$30:L$45,'Variance Analysis'!$B$30:$B$45,'Variance Analysis'!$B$31,'Variance Analysis'!$A$30:$A$45,'Variance Analysis'!$A$38)</f>
        <v>#REF!</v>
      </c>
      <c r="M22" s="132" t="e">
        <f>SUMIFS('Variance Analysis'!M$30:M$45,'Variance Analysis'!$B$30:$B$45,'Variance Analysis'!$B$31,'Variance Analysis'!$A$30:$A$45,'Variance Analysis'!$A$38)</f>
        <v>#REF!</v>
      </c>
      <c r="N22" s="132" t="e">
        <f>SUMIFS('Variance Analysis'!N$30:N$45,'Variance Analysis'!$B$30:$B$45,'Variance Analysis'!$B$31,'Variance Analysis'!$A$30:$A$45,'Variance Analysis'!$A$38)</f>
        <v>#REF!</v>
      </c>
      <c r="O22" s="17"/>
      <c r="P22" s="17"/>
      <c r="Q22" s="17"/>
      <c r="R22" s="17"/>
      <c r="S22" s="17"/>
      <c r="T22" s="17"/>
      <c r="U22" s="17"/>
      <c r="V22" s="17"/>
      <c r="W22" s="17"/>
      <c r="X22" s="17"/>
      <c r="Y22" s="17"/>
      <c r="Z22" s="17"/>
    </row>
    <row r="23" spans="1:26" ht="14.25" customHeight="1">
      <c r="A23" s="131" t="s">
        <v>238</v>
      </c>
      <c r="B23" s="131" t="s">
        <v>38</v>
      </c>
      <c r="C23" s="132" t="e">
        <f>SUMIFS('Variance Analysis'!C$30:C$45,'Variance Analysis'!$B$30:$B$45,'Variance Analysis'!$B$32,'Variance Analysis'!$A$30:$A$45,'Variance Analysis'!$A$38)</f>
        <v>#REF!</v>
      </c>
      <c r="D23" s="132" t="e">
        <f>SUMIFS('Variance Analysis'!D$30:D$45,'Variance Analysis'!$B$30:$B$45,'Variance Analysis'!$B$32,'Variance Analysis'!$A$30:$A$45,'Variance Analysis'!$A$38)</f>
        <v>#REF!</v>
      </c>
      <c r="E23" s="132" t="e">
        <f>SUMIFS('Variance Analysis'!E$30:E$45,'Variance Analysis'!$B$30:$B$45,'Variance Analysis'!$B$32,'Variance Analysis'!$A$30:$A$45,'Variance Analysis'!$A$38)</f>
        <v>#REF!</v>
      </c>
      <c r="F23" s="132" t="e">
        <f>SUMIFS('Variance Analysis'!F$30:F$45,'Variance Analysis'!$B$30:$B$45,'Variance Analysis'!$B$32,'Variance Analysis'!$A$30:$A$45,'Variance Analysis'!$A$38)</f>
        <v>#REF!</v>
      </c>
      <c r="G23" s="132" t="e">
        <f>SUMIFS('Variance Analysis'!G$30:G$45,'Variance Analysis'!$B$30:$B$45,'Variance Analysis'!$B$32,'Variance Analysis'!$A$30:$A$45,'Variance Analysis'!$A$38)</f>
        <v>#REF!</v>
      </c>
      <c r="H23" s="132" t="e">
        <f>SUMIFS('Variance Analysis'!H$30:H$45,'Variance Analysis'!$B$30:$B$45,'Variance Analysis'!$B$32,'Variance Analysis'!$A$30:$A$45,'Variance Analysis'!$A$38)</f>
        <v>#REF!</v>
      </c>
      <c r="I23" s="132" t="e">
        <f>SUMIFS('Variance Analysis'!I$30:I$45,'Variance Analysis'!$B$30:$B$45,'Variance Analysis'!$B$32,'Variance Analysis'!$A$30:$A$45,'Variance Analysis'!$A$38)</f>
        <v>#REF!</v>
      </c>
      <c r="J23" s="132" t="e">
        <f>SUMIFS('Variance Analysis'!J$30:J$45,'Variance Analysis'!$B$30:$B$45,'Variance Analysis'!$B$32,'Variance Analysis'!$A$30:$A$45,'Variance Analysis'!$A$38)</f>
        <v>#REF!</v>
      </c>
      <c r="K23" s="132" t="e">
        <f>SUMIFS('Variance Analysis'!K$30:K$45,'Variance Analysis'!$B$30:$B$45,'Variance Analysis'!$B$32,'Variance Analysis'!$A$30:$A$45,'Variance Analysis'!$A$38)</f>
        <v>#REF!</v>
      </c>
      <c r="L23" s="132" t="e">
        <f>SUMIFS('Variance Analysis'!L$30:L$45,'Variance Analysis'!$B$30:$B$45,'Variance Analysis'!$B$32,'Variance Analysis'!$A$30:$A$45,'Variance Analysis'!$A$38)</f>
        <v>#REF!</v>
      </c>
      <c r="M23" s="132" t="e">
        <f>SUMIFS('Variance Analysis'!M$30:M$45,'Variance Analysis'!$B$30:$B$45,'Variance Analysis'!$B$32,'Variance Analysis'!$A$30:$A$45,'Variance Analysis'!$A$38)</f>
        <v>#REF!</v>
      </c>
      <c r="N23" s="132" t="e">
        <f>SUMIFS('Variance Analysis'!N$30:N$45,'Variance Analysis'!$B$30:$B$45,'Variance Analysis'!$B$32,'Variance Analysis'!$A$30:$A$45,'Variance Analysis'!$A$38)</f>
        <v>#REF!</v>
      </c>
      <c r="O23" s="17"/>
      <c r="P23" s="17"/>
      <c r="Q23" s="17"/>
      <c r="R23" s="17"/>
      <c r="S23" s="17"/>
      <c r="T23" s="17"/>
      <c r="U23" s="17"/>
      <c r="V23" s="17"/>
      <c r="W23" s="17"/>
      <c r="X23" s="17"/>
      <c r="Y23" s="17"/>
      <c r="Z23" s="17"/>
    </row>
    <row r="24" spans="1:26" ht="14.25" customHeight="1">
      <c r="A24" s="144" t="s">
        <v>188</v>
      </c>
      <c r="B24" s="144" t="s">
        <v>38</v>
      </c>
      <c r="C24" s="132" t="e">
        <f>SUMIFS('Variance Analysis'!C$30:C$45,'Variance Analysis'!$B$30:$B$45,'Variance Analysis'!$B$30,'Variance Analysis'!$A$30:$A$45,'Variance Analysis'!$A$38)</f>
        <v>#REF!</v>
      </c>
      <c r="D24" s="132" t="e">
        <f>SUMIFS('Variance Analysis'!D$30:D$45,'Variance Analysis'!$B$30:$B$45,'Variance Analysis'!$B$30,'Variance Analysis'!$A$30:$A$45,'Variance Analysis'!$A$38)</f>
        <v>#REF!</v>
      </c>
      <c r="E24" s="132" t="e">
        <f>SUMIFS('Variance Analysis'!E$30:E$45,'Variance Analysis'!$B$30:$B$45,'Variance Analysis'!$B$30,'Variance Analysis'!$A$30:$A$45,'Variance Analysis'!$A$38)</f>
        <v>#REF!</v>
      </c>
      <c r="F24" s="132" t="e">
        <f>SUMIFS('Variance Analysis'!F$30:F$45,'Variance Analysis'!$B$30:$B$45,'Variance Analysis'!$B$30,'Variance Analysis'!$A$30:$A$45,'Variance Analysis'!$A$38)</f>
        <v>#REF!</v>
      </c>
      <c r="G24" s="132" t="e">
        <f>SUMIFS('Variance Analysis'!G$30:G$45,'Variance Analysis'!$B$30:$B$45,'Variance Analysis'!$B$30,'Variance Analysis'!$A$30:$A$45,'Variance Analysis'!$A$38)</f>
        <v>#REF!</v>
      </c>
      <c r="H24" s="132" t="e">
        <f>SUMIFS('Variance Analysis'!H$30:H$45,'Variance Analysis'!$B$30:$B$45,'Variance Analysis'!$B$30,'Variance Analysis'!$A$30:$A$45,'Variance Analysis'!$A$38)</f>
        <v>#REF!</v>
      </c>
      <c r="I24" s="132" t="e">
        <f>SUMIFS('Variance Analysis'!I$30:I$45,'Variance Analysis'!$B$30:$B$45,'Variance Analysis'!$B$30,'Variance Analysis'!$A$30:$A$45,'Variance Analysis'!$A$38)</f>
        <v>#REF!</v>
      </c>
      <c r="J24" s="132" t="e">
        <f>SUMIFS('Variance Analysis'!J$30:J$45,'Variance Analysis'!$B$30:$B$45,'Variance Analysis'!$B$30,'Variance Analysis'!$A$30:$A$45,'Variance Analysis'!$A$38)</f>
        <v>#REF!</v>
      </c>
      <c r="K24" s="132" t="e">
        <f>SUMIFS('Variance Analysis'!K$30:K$45,'Variance Analysis'!$B$30:$B$45,'Variance Analysis'!$B$30,'Variance Analysis'!$A$30:$A$45,'Variance Analysis'!$A$38)</f>
        <v>#REF!</v>
      </c>
      <c r="L24" s="132" t="e">
        <f>SUMIFS('Variance Analysis'!L$30:L$45,'Variance Analysis'!$B$30:$B$45,'Variance Analysis'!$B$30,'Variance Analysis'!$A$30:$A$45,'Variance Analysis'!$A$38)</f>
        <v>#REF!</v>
      </c>
      <c r="M24" s="132" t="e">
        <f>SUMIFS('Variance Analysis'!M$30:M$45,'Variance Analysis'!$B$30:$B$45,'Variance Analysis'!$B$30,'Variance Analysis'!$A$30:$A$45,'Variance Analysis'!$A$38)</f>
        <v>#REF!</v>
      </c>
      <c r="N24" s="132" t="e">
        <f>SUMIFS('Variance Analysis'!N$30:N$45,'Variance Analysis'!$B$30:$B$45,'Variance Analysis'!$B$30,'Variance Analysis'!$A$30:$A$45,'Variance Analysis'!$A$38)</f>
        <v>#REF!</v>
      </c>
      <c r="O24" s="17"/>
      <c r="P24" s="17"/>
      <c r="Q24" s="17"/>
      <c r="R24" s="17"/>
      <c r="S24" s="17"/>
      <c r="T24" s="17"/>
      <c r="U24" s="17"/>
      <c r="V24" s="17"/>
      <c r="W24" s="17"/>
      <c r="X24" s="17"/>
      <c r="Y24" s="17"/>
      <c r="Z24" s="17"/>
    </row>
    <row r="25" spans="1:26" ht="14.25" customHeight="1">
      <c r="A25" s="134" t="s">
        <v>239</v>
      </c>
      <c r="B25" s="135" t="s">
        <v>38</v>
      </c>
      <c r="C25" s="137" t="e">
        <f t="shared" ref="C25:N25" si="2">ABS(C24)-SUM(C21:C23)</f>
        <v>#REF!</v>
      </c>
      <c r="D25" s="137" t="e">
        <f t="shared" si="2"/>
        <v>#REF!</v>
      </c>
      <c r="E25" s="137" t="e">
        <f t="shared" si="2"/>
        <v>#REF!</v>
      </c>
      <c r="F25" s="137" t="e">
        <f t="shared" si="2"/>
        <v>#REF!</v>
      </c>
      <c r="G25" s="137" t="e">
        <f t="shared" si="2"/>
        <v>#REF!</v>
      </c>
      <c r="H25" s="137" t="e">
        <f t="shared" si="2"/>
        <v>#REF!</v>
      </c>
      <c r="I25" s="137" t="e">
        <f t="shared" si="2"/>
        <v>#REF!</v>
      </c>
      <c r="J25" s="137" t="e">
        <f t="shared" si="2"/>
        <v>#REF!</v>
      </c>
      <c r="K25" s="137" t="e">
        <f t="shared" si="2"/>
        <v>#REF!</v>
      </c>
      <c r="L25" s="137" t="e">
        <f t="shared" si="2"/>
        <v>#REF!</v>
      </c>
      <c r="M25" s="137" t="e">
        <f t="shared" si="2"/>
        <v>#REF!</v>
      </c>
      <c r="N25" s="137" t="e">
        <f t="shared" si="2"/>
        <v>#REF!</v>
      </c>
      <c r="O25" s="17"/>
      <c r="P25" s="17"/>
      <c r="Q25" s="17"/>
      <c r="R25" s="17"/>
      <c r="S25" s="17"/>
      <c r="T25" s="17"/>
      <c r="U25" s="17"/>
      <c r="V25" s="17"/>
      <c r="W25" s="17"/>
      <c r="X25" s="17"/>
      <c r="Y25" s="17"/>
      <c r="Z25" s="17"/>
    </row>
    <row r="26" spans="1:26" ht="26.25" customHeight="1">
      <c r="A26" s="102" t="s">
        <v>240</v>
      </c>
      <c r="B26" s="145"/>
      <c r="C26" s="146"/>
      <c r="D26" s="146"/>
      <c r="E26" s="146"/>
      <c r="F26" s="146"/>
      <c r="G26" s="146"/>
      <c r="H26" s="146"/>
      <c r="I26" s="146"/>
      <c r="J26" s="146"/>
      <c r="K26" s="146"/>
      <c r="L26" s="146"/>
      <c r="M26" s="146"/>
      <c r="N26" s="146"/>
      <c r="O26" s="147"/>
      <c r="P26" s="147"/>
      <c r="Q26" s="147"/>
      <c r="R26" s="147"/>
      <c r="S26" s="147"/>
      <c r="T26" s="147"/>
      <c r="U26" s="147"/>
      <c r="V26" s="147"/>
      <c r="W26" s="147"/>
      <c r="X26" s="147"/>
      <c r="Y26" s="147"/>
      <c r="Z26" s="147"/>
    </row>
    <row r="27" spans="1:26" ht="14.25" customHeight="1">
      <c r="A27" s="128" t="s">
        <v>235</v>
      </c>
      <c r="B27" s="128" t="s">
        <v>219</v>
      </c>
      <c r="C27" s="105" t="s">
        <v>175</v>
      </c>
      <c r="D27" s="105" t="s">
        <v>176</v>
      </c>
      <c r="E27" s="105" t="s">
        <v>177</v>
      </c>
      <c r="F27" s="105" t="s">
        <v>178</v>
      </c>
      <c r="G27" s="105" t="s">
        <v>179</v>
      </c>
      <c r="H27" s="105" t="s">
        <v>180</v>
      </c>
      <c r="I27" s="105" t="s">
        <v>181</v>
      </c>
      <c r="J27" s="105" t="s">
        <v>182</v>
      </c>
      <c r="K27" s="105" t="s">
        <v>183</v>
      </c>
      <c r="L27" s="105" t="s">
        <v>184</v>
      </c>
      <c r="M27" s="105" t="s">
        <v>185</v>
      </c>
      <c r="N27" s="105" t="s">
        <v>186</v>
      </c>
      <c r="O27" s="148"/>
      <c r="P27" s="148"/>
      <c r="Q27" s="148"/>
      <c r="R27" s="148"/>
      <c r="S27" s="148"/>
      <c r="T27" s="148"/>
      <c r="U27" s="148"/>
      <c r="V27" s="148"/>
      <c r="W27" s="148"/>
      <c r="X27" s="148"/>
      <c r="Y27" s="148"/>
      <c r="Z27" s="148"/>
    </row>
    <row r="28" spans="1:26" ht="14.25" customHeight="1">
      <c r="A28" s="131" t="s">
        <v>236</v>
      </c>
      <c r="B28" s="131" t="s">
        <v>38</v>
      </c>
      <c r="C28" s="132" t="e">
        <f>SUMIFS('Variance Analysis'!C$30:C$45,'Variance Analysis'!$B$30:$B$45,'Variance Analysis'!$B$33,'Variance Analysis'!$A$30:$A$45,'Variance Analysis'!$A$42)</f>
        <v>#REF!</v>
      </c>
      <c r="D28" s="132" t="e">
        <f>SUMIFS('Variance Analysis'!D$30:D$45,'Variance Analysis'!$B$30:$B$45,'Variance Analysis'!$B$33,'Variance Analysis'!$A$30:$A$45,'Variance Analysis'!$A$42)</f>
        <v>#REF!</v>
      </c>
      <c r="E28" s="132" t="e">
        <f>SUMIFS('Variance Analysis'!E$30:E$45,'Variance Analysis'!$B$30:$B$45,'Variance Analysis'!$B$33,'Variance Analysis'!$A$30:$A$45,'Variance Analysis'!$A$42)</f>
        <v>#REF!</v>
      </c>
      <c r="F28" s="132" t="e">
        <f>SUMIFS('Variance Analysis'!F$30:F$45,'Variance Analysis'!$B$30:$B$45,'Variance Analysis'!$B$33,'Variance Analysis'!$A$30:$A$45,'Variance Analysis'!$A$42)</f>
        <v>#REF!</v>
      </c>
      <c r="G28" s="132" t="e">
        <f>SUMIFS('Variance Analysis'!G$30:G$45,'Variance Analysis'!$B$30:$B$45,'Variance Analysis'!$B$33,'Variance Analysis'!$A$30:$A$45,'Variance Analysis'!$A$42)</f>
        <v>#REF!</v>
      </c>
      <c r="H28" s="132" t="e">
        <f>SUMIFS('Variance Analysis'!H$30:H$45,'Variance Analysis'!$B$30:$B$45,'Variance Analysis'!$B$33,'Variance Analysis'!$A$30:$A$45,'Variance Analysis'!$A$42)</f>
        <v>#REF!</v>
      </c>
      <c r="I28" s="132" t="e">
        <f>SUMIFS('Variance Analysis'!I$30:I$45,'Variance Analysis'!$B$30:$B$45,'Variance Analysis'!$B$33,'Variance Analysis'!$A$30:$A$45,'Variance Analysis'!$A$42)</f>
        <v>#REF!</v>
      </c>
      <c r="J28" s="132" t="e">
        <f>SUMIFS('Variance Analysis'!J$30:J$45,'Variance Analysis'!$B$30:$B$45,'Variance Analysis'!$B$33,'Variance Analysis'!$A$30:$A$45,'Variance Analysis'!$A$42)</f>
        <v>#REF!</v>
      </c>
      <c r="K28" s="132" t="e">
        <f>SUMIFS('Variance Analysis'!K$30:K$45,'Variance Analysis'!$B$30:$B$45,'Variance Analysis'!$B$33,'Variance Analysis'!$A$30:$A$45,'Variance Analysis'!$A$42)</f>
        <v>#REF!</v>
      </c>
      <c r="L28" s="132" t="e">
        <f>SUMIFS('Variance Analysis'!L$30:L$45,'Variance Analysis'!$B$30:$B$45,'Variance Analysis'!$B$33,'Variance Analysis'!$A$30:$A$45,'Variance Analysis'!$A$42)</f>
        <v>#REF!</v>
      </c>
      <c r="M28" s="132" t="e">
        <f>SUMIFS('Variance Analysis'!M$30:M$45,'Variance Analysis'!$B$30:$B$45,'Variance Analysis'!$B$33,'Variance Analysis'!$A$30:$A$45,'Variance Analysis'!$A$42)</f>
        <v>#REF!</v>
      </c>
      <c r="N28" s="132" t="e">
        <f>SUMIFS('Variance Analysis'!N$30:N$45,'Variance Analysis'!$B$30:$B$45,'Variance Analysis'!$B$33,'Variance Analysis'!$A$30:$A$45,'Variance Analysis'!$A$42)</f>
        <v>#REF!</v>
      </c>
      <c r="O28" s="17"/>
      <c r="P28" s="17"/>
      <c r="Q28" s="17"/>
      <c r="R28" s="17"/>
      <c r="S28" s="17"/>
      <c r="T28" s="17"/>
      <c r="U28" s="17"/>
      <c r="V28" s="17"/>
      <c r="W28" s="17"/>
      <c r="X28" s="17"/>
      <c r="Y28" s="17"/>
      <c r="Z28" s="17"/>
    </row>
    <row r="29" spans="1:26" ht="14.25" customHeight="1">
      <c r="A29" s="131" t="s">
        <v>237</v>
      </c>
      <c r="B29" s="131" t="s">
        <v>38</v>
      </c>
      <c r="C29" s="132" t="e">
        <f>SUMIFS('Variance Analysis'!C$30:C$45,'Variance Analysis'!$B$30:$B$45,'Variance Analysis'!$B$31,'Variance Analysis'!$A$30:$A$45,'Variance Analysis'!$A$42)</f>
        <v>#REF!</v>
      </c>
      <c r="D29" s="132" t="e">
        <f>SUMIFS('Variance Analysis'!D$30:D$45,'Variance Analysis'!$B$30:$B$45,'Variance Analysis'!$B$31,'Variance Analysis'!$A$30:$A$45,'Variance Analysis'!$A$42)</f>
        <v>#REF!</v>
      </c>
      <c r="E29" s="132" t="e">
        <f>SUMIFS('Variance Analysis'!E$30:E$45,'Variance Analysis'!$B$30:$B$45,'Variance Analysis'!$B$31,'Variance Analysis'!$A$30:$A$45,'Variance Analysis'!$A$42)</f>
        <v>#REF!</v>
      </c>
      <c r="F29" s="132" t="e">
        <f>SUMIFS('Variance Analysis'!F$30:F$45,'Variance Analysis'!$B$30:$B$45,'Variance Analysis'!$B$31,'Variance Analysis'!$A$30:$A$45,'Variance Analysis'!$A$42)</f>
        <v>#REF!</v>
      </c>
      <c r="G29" s="132" t="e">
        <f>SUMIFS('Variance Analysis'!G$30:G$45,'Variance Analysis'!$B$30:$B$45,'Variance Analysis'!$B$31,'Variance Analysis'!$A$30:$A$45,'Variance Analysis'!$A$42)</f>
        <v>#REF!</v>
      </c>
      <c r="H29" s="132" t="e">
        <f>SUMIFS('Variance Analysis'!H$30:H$45,'Variance Analysis'!$B$30:$B$45,'Variance Analysis'!$B$31,'Variance Analysis'!$A$30:$A$45,'Variance Analysis'!$A$42)</f>
        <v>#REF!</v>
      </c>
      <c r="I29" s="132" t="e">
        <f>SUMIFS('Variance Analysis'!I$30:I$45,'Variance Analysis'!$B$30:$B$45,'Variance Analysis'!$B$31,'Variance Analysis'!$A$30:$A$45,'Variance Analysis'!$A$42)</f>
        <v>#REF!</v>
      </c>
      <c r="J29" s="132" t="e">
        <f>SUMIFS('Variance Analysis'!J$30:J$45,'Variance Analysis'!$B$30:$B$45,'Variance Analysis'!$B$31,'Variance Analysis'!$A$30:$A$45,'Variance Analysis'!$A$42)</f>
        <v>#REF!</v>
      </c>
      <c r="K29" s="132" t="e">
        <f>SUMIFS('Variance Analysis'!K$30:K$45,'Variance Analysis'!$B$30:$B$45,'Variance Analysis'!$B$31,'Variance Analysis'!$A$30:$A$45,'Variance Analysis'!$A$42)</f>
        <v>#REF!</v>
      </c>
      <c r="L29" s="132" t="e">
        <f>SUMIFS('Variance Analysis'!L$30:L$45,'Variance Analysis'!$B$30:$B$45,'Variance Analysis'!$B$31,'Variance Analysis'!$A$30:$A$45,'Variance Analysis'!$A$42)</f>
        <v>#REF!</v>
      </c>
      <c r="M29" s="132" t="e">
        <f>SUMIFS('Variance Analysis'!M$30:M$45,'Variance Analysis'!$B$30:$B$45,'Variance Analysis'!$B$31,'Variance Analysis'!$A$30:$A$45,'Variance Analysis'!$A$42)</f>
        <v>#REF!</v>
      </c>
      <c r="N29" s="132" t="e">
        <f>SUMIFS('Variance Analysis'!N$30:N$45,'Variance Analysis'!$B$30:$B$45,'Variance Analysis'!$B$31,'Variance Analysis'!$A$30:$A$45,'Variance Analysis'!$A$42)</f>
        <v>#REF!</v>
      </c>
      <c r="O29" s="17"/>
      <c r="P29" s="17"/>
      <c r="Q29" s="17"/>
      <c r="R29" s="17"/>
      <c r="S29" s="17"/>
      <c r="T29" s="17"/>
      <c r="U29" s="17"/>
      <c r="V29" s="17"/>
      <c r="W29" s="17"/>
      <c r="X29" s="17"/>
      <c r="Y29" s="17"/>
      <c r="Z29" s="17"/>
    </row>
    <row r="30" spans="1:26" ht="14.25" customHeight="1">
      <c r="A30" s="131" t="s">
        <v>238</v>
      </c>
      <c r="B30" s="131" t="s">
        <v>38</v>
      </c>
      <c r="C30" s="132" t="e">
        <f>SUMIFS('Variance Analysis'!C$30:C$45,'Variance Analysis'!$B$30:$B$45,'Variance Analysis'!$B$32,'Variance Analysis'!$A$30:$A$45,'Variance Analysis'!$A$42)</f>
        <v>#REF!</v>
      </c>
      <c r="D30" s="132" t="e">
        <f>SUMIFS('Variance Analysis'!D$30:D$45,'Variance Analysis'!$B$30:$B$45,'Variance Analysis'!$B$32,'Variance Analysis'!$A$30:$A$45,'Variance Analysis'!$A$42)</f>
        <v>#REF!</v>
      </c>
      <c r="E30" s="132" t="e">
        <f>SUMIFS('Variance Analysis'!E$30:E$45,'Variance Analysis'!$B$30:$B$45,'Variance Analysis'!$B$32,'Variance Analysis'!$A$30:$A$45,'Variance Analysis'!$A$42)</f>
        <v>#REF!</v>
      </c>
      <c r="F30" s="132" t="e">
        <f>SUMIFS('Variance Analysis'!F$30:F$45,'Variance Analysis'!$B$30:$B$45,'Variance Analysis'!$B$32,'Variance Analysis'!$A$30:$A$45,'Variance Analysis'!$A$42)</f>
        <v>#REF!</v>
      </c>
      <c r="G30" s="132" t="e">
        <f>SUMIFS('Variance Analysis'!G$30:G$45,'Variance Analysis'!$B$30:$B$45,'Variance Analysis'!$B$32,'Variance Analysis'!$A$30:$A$45,'Variance Analysis'!$A$42)</f>
        <v>#REF!</v>
      </c>
      <c r="H30" s="132" t="e">
        <f>SUMIFS('Variance Analysis'!H$30:H$45,'Variance Analysis'!$B$30:$B$45,'Variance Analysis'!$B$32,'Variance Analysis'!$A$30:$A$45,'Variance Analysis'!$A$42)</f>
        <v>#REF!</v>
      </c>
      <c r="I30" s="132" t="e">
        <f>SUMIFS('Variance Analysis'!I$30:I$45,'Variance Analysis'!$B$30:$B$45,'Variance Analysis'!$B$32,'Variance Analysis'!$A$30:$A$45,'Variance Analysis'!$A$42)</f>
        <v>#REF!</v>
      </c>
      <c r="J30" s="132" t="e">
        <f>SUMIFS('Variance Analysis'!J$30:J$45,'Variance Analysis'!$B$30:$B$45,'Variance Analysis'!$B$32,'Variance Analysis'!$A$30:$A$45,'Variance Analysis'!$A$42)</f>
        <v>#REF!</v>
      </c>
      <c r="K30" s="132" t="e">
        <f>SUMIFS('Variance Analysis'!K$30:K$45,'Variance Analysis'!$B$30:$B$45,'Variance Analysis'!$B$32,'Variance Analysis'!$A$30:$A$45,'Variance Analysis'!$A$42)</f>
        <v>#REF!</v>
      </c>
      <c r="L30" s="132" t="e">
        <f>SUMIFS('Variance Analysis'!L$30:L$45,'Variance Analysis'!$B$30:$B$45,'Variance Analysis'!$B$32,'Variance Analysis'!$A$30:$A$45,'Variance Analysis'!$A$42)</f>
        <v>#REF!</v>
      </c>
      <c r="M30" s="132" t="e">
        <f>SUMIFS('Variance Analysis'!M$30:M$45,'Variance Analysis'!$B$30:$B$45,'Variance Analysis'!$B$32,'Variance Analysis'!$A$30:$A$45,'Variance Analysis'!$A$42)</f>
        <v>#REF!</v>
      </c>
      <c r="N30" s="132" t="e">
        <f>SUMIFS('Variance Analysis'!N$30:N$45,'Variance Analysis'!$B$30:$B$45,'Variance Analysis'!$B$32,'Variance Analysis'!$A$30:$A$45,'Variance Analysis'!$A$42)</f>
        <v>#REF!</v>
      </c>
      <c r="O30" s="17"/>
      <c r="P30" s="17"/>
      <c r="Q30" s="17"/>
      <c r="R30" s="17"/>
      <c r="S30" s="17"/>
      <c r="T30" s="17"/>
      <c r="U30" s="17"/>
      <c r="V30" s="17"/>
      <c r="W30" s="17"/>
      <c r="X30" s="17"/>
      <c r="Y30" s="17"/>
      <c r="Z30" s="17"/>
    </row>
    <row r="31" spans="1:26" ht="14.25" customHeight="1">
      <c r="A31" s="144" t="s">
        <v>188</v>
      </c>
      <c r="B31" s="144" t="s">
        <v>38</v>
      </c>
      <c r="C31" s="132" t="e">
        <f>SUMIFS('Variance Analysis'!C$30:C$45,'Variance Analysis'!$B$30:$B$45,'Variance Analysis'!$B$30,'Variance Analysis'!$A$30:$A$45,'Variance Analysis'!$A$42)</f>
        <v>#REF!</v>
      </c>
      <c r="D31" s="132" t="e">
        <f>SUMIFS('Variance Analysis'!D$30:D$45,'Variance Analysis'!$B$30:$B$45,'Variance Analysis'!$B$30,'Variance Analysis'!$A$30:$A$45,'Variance Analysis'!$A$42)</f>
        <v>#REF!</v>
      </c>
      <c r="E31" s="132" t="e">
        <f>SUMIFS('Variance Analysis'!E$30:E$45,'Variance Analysis'!$B$30:$B$45,'Variance Analysis'!$B$30,'Variance Analysis'!$A$30:$A$45,'Variance Analysis'!$A$42)</f>
        <v>#REF!</v>
      </c>
      <c r="F31" s="132" t="e">
        <f>SUMIFS('Variance Analysis'!F$30:F$45,'Variance Analysis'!$B$30:$B$45,'Variance Analysis'!$B$30,'Variance Analysis'!$A$30:$A$45,'Variance Analysis'!$A$42)</f>
        <v>#REF!</v>
      </c>
      <c r="G31" s="132" t="e">
        <f>SUMIFS('Variance Analysis'!G$30:G$45,'Variance Analysis'!$B$30:$B$45,'Variance Analysis'!$B$30,'Variance Analysis'!$A$30:$A$45,'Variance Analysis'!$A$42)</f>
        <v>#REF!</v>
      </c>
      <c r="H31" s="132" t="e">
        <f>SUMIFS('Variance Analysis'!H$30:H$45,'Variance Analysis'!$B$30:$B$45,'Variance Analysis'!$B$30,'Variance Analysis'!$A$30:$A$45,'Variance Analysis'!$A$42)</f>
        <v>#REF!</v>
      </c>
      <c r="I31" s="132" t="e">
        <f>SUMIFS('Variance Analysis'!I$30:I$45,'Variance Analysis'!$B$30:$B$45,'Variance Analysis'!$B$30,'Variance Analysis'!$A$30:$A$45,'Variance Analysis'!$A$42)</f>
        <v>#REF!</v>
      </c>
      <c r="J31" s="132" t="e">
        <f>SUMIFS('Variance Analysis'!J$30:J$45,'Variance Analysis'!$B$30:$B$45,'Variance Analysis'!$B$30,'Variance Analysis'!$A$30:$A$45,'Variance Analysis'!$A$42)</f>
        <v>#REF!</v>
      </c>
      <c r="K31" s="132" t="e">
        <f>SUMIFS('Variance Analysis'!K$30:K$45,'Variance Analysis'!$B$30:$B$45,'Variance Analysis'!$B$30,'Variance Analysis'!$A$30:$A$45,'Variance Analysis'!$A$42)</f>
        <v>#REF!</v>
      </c>
      <c r="L31" s="132" t="e">
        <f>SUMIFS('Variance Analysis'!L$30:L$45,'Variance Analysis'!$B$30:$B$45,'Variance Analysis'!$B$30,'Variance Analysis'!$A$30:$A$45,'Variance Analysis'!$A$42)</f>
        <v>#REF!</v>
      </c>
      <c r="M31" s="132" t="e">
        <f>SUMIFS('Variance Analysis'!M$30:M$45,'Variance Analysis'!$B$30:$B$45,'Variance Analysis'!$B$30,'Variance Analysis'!$A$30:$A$45,'Variance Analysis'!$A$42)</f>
        <v>#REF!</v>
      </c>
      <c r="N31" s="132" t="e">
        <f>SUMIFS('Variance Analysis'!N$30:N$45,'Variance Analysis'!$B$30:$B$45,'Variance Analysis'!$B$30,'Variance Analysis'!$A$30:$A$45,'Variance Analysis'!$A$42)</f>
        <v>#REF!</v>
      </c>
      <c r="O31" s="17"/>
      <c r="P31" s="17"/>
      <c r="Q31" s="17"/>
      <c r="R31" s="17"/>
      <c r="S31" s="17"/>
      <c r="T31" s="17"/>
      <c r="U31" s="17"/>
      <c r="V31" s="17"/>
      <c r="W31" s="17"/>
      <c r="X31" s="17"/>
      <c r="Y31" s="17"/>
      <c r="Z31" s="17"/>
    </row>
    <row r="32" spans="1:26" ht="14.25" customHeight="1">
      <c r="A32" s="134" t="s">
        <v>239</v>
      </c>
      <c r="B32" s="135" t="s">
        <v>38</v>
      </c>
      <c r="C32" s="137" t="e">
        <f t="shared" ref="C32:N32" si="3">ABS(C31)-SUM(C28:C30)</f>
        <v>#REF!</v>
      </c>
      <c r="D32" s="137" t="e">
        <f t="shared" si="3"/>
        <v>#REF!</v>
      </c>
      <c r="E32" s="137" t="e">
        <f t="shared" si="3"/>
        <v>#REF!</v>
      </c>
      <c r="F32" s="137" t="e">
        <f t="shared" si="3"/>
        <v>#REF!</v>
      </c>
      <c r="G32" s="137" t="e">
        <f t="shared" si="3"/>
        <v>#REF!</v>
      </c>
      <c r="H32" s="137" t="e">
        <f t="shared" si="3"/>
        <v>#REF!</v>
      </c>
      <c r="I32" s="137" t="e">
        <f t="shared" si="3"/>
        <v>#REF!</v>
      </c>
      <c r="J32" s="137" t="e">
        <f t="shared" si="3"/>
        <v>#REF!</v>
      </c>
      <c r="K32" s="137" t="e">
        <f t="shared" si="3"/>
        <v>#REF!</v>
      </c>
      <c r="L32" s="137" t="e">
        <f t="shared" si="3"/>
        <v>#REF!</v>
      </c>
      <c r="M32" s="137" t="e">
        <f t="shared" si="3"/>
        <v>#REF!</v>
      </c>
      <c r="N32" s="137" t="e">
        <f t="shared" si="3"/>
        <v>#REF!</v>
      </c>
      <c r="O32" s="17"/>
      <c r="P32" s="17"/>
      <c r="Q32" s="17"/>
      <c r="R32" s="17"/>
      <c r="S32" s="17"/>
      <c r="T32" s="17"/>
      <c r="U32" s="17"/>
      <c r="V32" s="17"/>
      <c r="W32" s="17"/>
      <c r="X32" s="17"/>
      <c r="Y32" s="17"/>
      <c r="Z32" s="17"/>
    </row>
    <row r="33" spans="1:26" ht="36.75" customHeight="1">
      <c r="A33" s="149" t="s">
        <v>241</v>
      </c>
      <c r="B33" s="150"/>
      <c r="C33" s="151"/>
      <c r="D33" s="151"/>
      <c r="E33" s="151"/>
      <c r="F33" s="151"/>
      <c r="G33" s="151"/>
      <c r="H33" s="151"/>
      <c r="I33" s="151"/>
      <c r="J33" s="151"/>
      <c r="K33" s="151"/>
      <c r="L33" s="151"/>
      <c r="M33" s="151"/>
      <c r="N33" s="151"/>
      <c r="O33" s="101"/>
      <c r="P33" s="101"/>
      <c r="Q33" s="101"/>
      <c r="R33" s="101"/>
      <c r="S33" s="101"/>
      <c r="T33" s="101"/>
      <c r="U33" s="101"/>
      <c r="V33" s="101"/>
      <c r="W33" s="101"/>
      <c r="X33" s="101"/>
      <c r="Y33" s="101"/>
      <c r="Z33" s="101"/>
    </row>
    <row r="34" spans="1:26" ht="14.25" customHeight="1">
      <c r="A34" s="150"/>
      <c r="B34" s="150"/>
      <c r="C34" s="151"/>
      <c r="D34" s="151"/>
      <c r="E34" s="151"/>
      <c r="F34" s="151"/>
      <c r="G34" s="151"/>
      <c r="H34" s="151"/>
      <c r="I34" s="151"/>
      <c r="J34" s="151"/>
      <c r="K34" s="151"/>
      <c r="L34" s="151"/>
      <c r="M34" s="151"/>
      <c r="N34" s="151"/>
      <c r="O34" s="101"/>
      <c r="P34" s="101"/>
      <c r="Q34" s="101"/>
      <c r="R34" s="101"/>
      <c r="S34" s="101"/>
      <c r="T34" s="101"/>
      <c r="U34" s="101"/>
      <c r="V34" s="101"/>
      <c r="W34" s="101"/>
      <c r="X34" s="101"/>
      <c r="Y34" s="101"/>
      <c r="Z34" s="101"/>
    </row>
    <row r="35" spans="1:26" ht="15.75" customHeight="1">
      <c r="A35" s="138" t="s">
        <v>34</v>
      </c>
      <c r="B35" s="128" t="s">
        <v>219</v>
      </c>
      <c r="C35" s="105" t="s">
        <v>175</v>
      </c>
      <c r="D35" s="105" t="s">
        <v>176</v>
      </c>
      <c r="E35" s="105" t="s">
        <v>177</v>
      </c>
      <c r="F35" s="105" t="s">
        <v>178</v>
      </c>
      <c r="G35" s="105" t="s">
        <v>179</v>
      </c>
      <c r="H35" s="105" t="s">
        <v>180</v>
      </c>
      <c r="I35" s="105" t="s">
        <v>181</v>
      </c>
      <c r="J35" s="105" t="s">
        <v>182</v>
      </c>
      <c r="K35" s="105" t="s">
        <v>183</v>
      </c>
      <c r="L35" s="105" t="s">
        <v>184</v>
      </c>
      <c r="M35" s="105" t="s">
        <v>185</v>
      </c>
      <c r="N35" s="105" t="s">
        <v>186</v>
      </c>
      <c r="O35" s="143"/>
      <c r="P35" s="143"/>
      <c r="Q35" s="143"/>
      <c r="R35" s="143"/>
      <c r="S35" s="143"/>
      <c r="T35" s="143"/>
      <c r="U35" s="143"/>
      <c r="V35" s="143"/>
      <c r="W35" s="143"/>
      <c r="X35" s="143"/>
      <c r="Y35" s="143"/>
      <c r="Z35" s="143"/>
    </row>
    <row r="36" spans="1:26" ht="14.25" customHeight="1">
      <c r="A36" s="131" t="s">
        <v>236</v>
      </c>
      <c r="B36" s="131" t="s">
        <v>38</v>
      </c>
      <c r="C36" s="152" t="e">
        <f>SUMIFS('Variance Analysis'!C$9:C$24,'Variance Analysis'!$B$9:$B$24,'Variance Analysis'!$B$12,'Variance Analysis'!$A$9:$A$24,'Variance Analysis'!$A$12)</f>
        <v>#REF!</v>
      </c>
      <c r="D36" s="152" t="e">
        <f>SUMIFS('Variance Analysis'!D$9:D$24,'Variance Analysis'!$B$9:$B$24,'Variance Analysis'!$B$12,'Variance Analysis'!$A$9:$A$24,'Variance Analysis'!$A$12)</f>
        <v>#REF!</v>
      </c>
      <c r="E36" s="152" t="e">
        <f>SUMIFS('Variance Analysis'!E$9:E$24,'Variance Analysis'!$B$9:$B$24,'Variance Analysis'!$B$12,'Variance Analysis'!$A$9:$A$24,'Variance Analysis'!$A$12)</f>
        <v>#REF!</v>
      </c>
      <c r="F36" s="152" t="e">
        <f>SUMIFS('Variance Analysis'!F$9:F$24,'Variance Analysis'!$B$9:$B$24,'Variance Analysis'!$B$12,'Variance Analysis'!$A$9:$A$24,'Variance Analysis'!$A$12)</f>
        <v>#REF!</v>
      </c>
      <c r="G36" s="152" t="e">
        <f>SUMIFS('Variance Analysis'!G$9:G$24,'Variance Analysis'!$B$9:$B$24,'Variance Analysis'!$B$12,'Variance Analysis'!$A$9:$A$24,'Variance Analysis'!$A$12)</f>
        <v>#REF!</v>
      </c>
      <c r="H36" s="152" t="e">
        <f>SUMIFS('Variance Analysis'!H$9:H$24,'Variance Analysis'!$B$9:$B$24,'Variance Analysis'!$B$12,'Variance Analysis'!$A$9:$A$24,'Variance Analysis'!$A$12)</f>
        <v>#REF!</v>
      </c>
      <c r="I36" s="152" t="e">
        <f>SUMIFS('Variance Analysis'!I$9:I$24,'Variance Analysis'!$B$9:$B$24,'Variance Analysis'!$B$12,'Variance Analysis'!$A$9:$A$24,'Variance Analysis'!$A$12)</f>
        <v>#REF!</v>
      </c>
      <c r="J36" s="152" t="e">
        <f>SUMIFS('Variance Analysis'!J$9:J$24,'Variance Analysis'!$B$9:$B$24,'Variance Analysis'!$B$12,'Variance Analysis'!$A$9:$A$24,'Variance Analysis'!$A$12)</f>
        <v>#REF!</v>
      </c>
      <c r="K36" s="152" t="e">
        <f>SUMIFS('Variance Analysis'!K$9:K$24,'Variance Analysis'!$B$9:$B$24,'Variance Analysis'!$B$12,'Variance Analysis'!$A$9:$A$24,'Variance Analysis'!$A$12)</f>
        <v>#REF!</v>
      </c>
      <c r="L36" s="152" t="e">
        <f>SUMIFS('Variance Analysis'!L$9:L$24,'Variance Analysis'!$B$9:$B$24,'Variance Analysis'!$B$12,'Variance Analysis'!$A$9:$A$24,'Variance Analysis'!$A$12)</f>
        <v>#REF!</v>
      </c>
      <c r="M36" s="152" t="e">
        <f>SUMIFS('Variance Analysis'!M$9:M$24,'Variance Analysis'!$B$9:$B$24,'Variance Analysis'!$B$12,'Variance Analysis'!$A$9:$A$24,'Variance Analysis'!$A$12)</f>
        <v>#REF!</v>
      </c>
      <c r="N36" s="152" t="e">
        <f>SUMIFS('Variance Analysis'!N$9:N$24,'Variance Analysis'!$B$9:$B$24,'Variance Analysis'!$B$12,'Variance Analysis'!$A$9:$A$24,'Variance Analysis'!$A$12)</f>
        <v>#REF!</v>
      </c>
    </row>
    <row r="37" spans="1:26" ht="14.25" customHeight="1">
      <c r="A37" s="131" t="s">
        <v>197</v>
      </c>
      <c r="B37" s="131" t="s">
        <v>38</v>
      </c>
      <c r="C37" s="152" t="e">
        <f>SUMIFS('Variance Analysis'!C$9:C$24,'Variance Analysis'!$B$9:$B$24,'Variance Analysis'!$B$10,'Variance Analysis'!$A$9:$A$24,'Variance Analysis'!$A$12)</f>
        <v>#REF!</v>
      </c>
      <c r="D37" s="152" t="e">
        <f>SUMIFS('Variance Analysis'!D$9:D$24,'Variance Analysis'!$B$9:$B$24,'Variance Analysis'!$B$10,'Variance Analysis'!$A$9:$A$24,'Variance Analysis'!$A$12)</f>
        <v>#REF!</v>
      </c>
      <c r="E37" s="152" t="e">
        <f>SUMIFS('Variance Analysis'!E$9:E$24,'Variance Analysis'!$B$9:$B$24,'Variance Analysis'!$B$10,'Variance Analysis'!$A$9:$A$24,'Variance Analysis'!$A$12)</f>
        <v>#REF!</v>
      </c>
      <c r="F37" s="152" t="e">
        <f>SUMIFS('Variance Analysis'!F$9:F$24,'Variance Analysis'!$B$9:$B$24,'Variance Analysis'!$B$10,'Variance Analysis'!$A$9:$A$24,'Variance Analysis'!$A$12)</f>
        <v>#REF!</v>
      </c>
      <c r="G37" s="152" t="e">
        <f>SUMIFS('Variance Analysis'!G$9:G$24,'Variance Analysis'!$B$9:$B$24,'Variance Analysis'!$B$10,'Variance Analysis'!$A$9:$A$24,'Variance Analysis'!$A$12)</f>
        <v>#REF!</v>
      </c>
      <c r="H37" s="152" t="e">
        <f>SUMIFS('Variance Analysis'!H$9:H$24,'Variance Analysis'!$B$9:$B$24,'Variance Analysis'!$B$10,'Variance Analysis'!$A$9:$A$24,'Variance Analysis'!$A$12)</f>
        <v>#REF!</v>
      </c>
      <c r="I37" s="152" t="e">
        <f>SUMIFS('Variance Analysis'!I$9:I$24,'Variance Analysis'!$B$9:$B$24,'Variance Analysis'!$B$10,'Variance Analysis'!$A$9:$A$24,'Variance Analysis'!$A$12)</f>
        <v>#REF!</v>
      </c>
      <c r="J37" s="152" t="e">
        <f>SUMIFS('Variance Analysis'!J$9:J$24,'Variance Analysis'!$B$9:$B$24,'Variance Analysis'!$B$10,'Variance Analysis'!$A$9:$A$24,'Variance Analysis'!$A$12)</f>
        <v>#REF!</v>
      </c>
      <c r="K37" s="152" t="e">
        <f>SUMIFS('Variance Analysis'!K$9:K$24,'Variance Analysis'!$B$9:$B$24,'Variance Analysis'!$B$10,'Variance Analysis'!$A$9:$A$24,'Variance Analysis'!$A$12)</f>
        <v>#REF!</v>
      </c>
      <c r="L37" s="152" t="e">
        <f>SUMIFS('Variance Analysis'!L$9:L$24,'Variance Analysis'!$B$9:$B$24,'Variance Analysis'!$B$10,'Variance Analysis'!$A$9:$A$24,'Variance Analysis'!$A$12)</f>
        <v>#REF!</v>
      </c>
      <c r="M37" s="152" t="e">
        <f>SUMIFS('Variance Analysis'!M$9:M$24,'Variance Analysis'!$B$9:$B$24,'Variance Analysis'!$B$10,'Variance Analysis'!$A$9:$A$24,'Variance Analysis'!$A$12)</f>
        <v>#REF!</v>
      </c>
      <c r="N37" s="152" t="e">
        <f>SUMIFS('Variance Analysis'!N$9:N$24,'Variance Analysis'!$B$9:$B$24,'Variance Analysis'!$B$10,'Variance Analysis'!$A$9:$A$24,'Variance Analysis'!$A$12)</f>
        <v>#REF!</v>
      </c>
    </row>
    <row r="38" spans="1:26" ht="14.25" customHeight="1">
      <c r="A38" s="131" t="s">
        <v>198</v>
      </c>
      <c r="B38" s="131" t="s">
        <v>38</v>
      </c>
      <c r="C38" s="152" t="e">
        <f>SUMIFS('Variance Analysis'!C$9:C$24,'Variance Analysis'!$B$9:$B$24,'Variance Analysis'!$B$11,'Variance Analysis'!$A$9:$A$24,'Variance Analysis'!$A$12)</f>
        <v>#REF!</v>
      </c>
      <c r="D38" s="152" t="e">
        <f>SUMIFS('Variance Analysis'!D$9:D$24,'Variance Analysis'!$B$9:$B$24,'Variance Analysis'!$B$11,'Variance Analysis'!$A$9:$A$24,'Variance Analysis'!$A$12)</f>
        <v>#REF!</v>
      </c>
      <c r="E38" s="152" t="e">
        <f>SUMIFS('Variance Analysis'!E$9:E$24,'Variance Analysis'!$B$9:$B$24,'Variance Analysis'!$B$11,'Variance Analysis'!$A$9:$A$24,'Variance Analysis'!$A$12)</f>
        <v>#REF!</v>
      </c>
      <c r="F38" s="152" t="e">
        <f>SUMIFS('Variance Analysis'!F$9:F$24,'Variance Analysis'!$B$9:$B$24,'Variance Analysis'!$B$11,'Variance Analysis'!$A$9:$A$24,'Variance Analysis'!$A$12)</f>
        <v>#REF!</v>
      </c>
      <c r="G38" s="152" t="e">
        <f>SUMIFS('Variance Analysis'!G$9:G$24,'Variance Analysis'!$B$9:$B$24,'Variance Analysis'!$B$11,'Variance Analysis'!$A$9:$A$24,'Variance Analysis'!$A$12)</f>
        <v>#REF!</v>
      </c>
      <c r="H38" s="152" t="e">
        <f>SUMIFS('Variance Analysis'!H$9:H$24,'Variance Analysis'!$B$9:$B$24,'Variance Analysis'!$B$11,'Variance Analysis'!$A$9:$A$24,'Variance Analysis'!$A$12)</f>
        <v>#REF!</v>
      </c>
      <c r="I38" s="152" t="e">
        <f>SUMIFS('Variance Analysis'!I$9:I$24,'Variance Analysis'!$B$9:$B$24,'Variance Analysis'!$B$11,'Variance Analysis'!$A$9:$A$24,'Variance Analysis'!$A$12)</f>
        <v>#REF!</v>
      </c>
      <c r="J38" s="152" t="e">
        <f>SUMIFS('Variance Analysis'!J$9:J$24,'Variance Analysis'!$B$9:$B$24,'Variance Analysis'!$B$11,'Variance Analysis'!$A$9:$A$24,'Variance Analysis'!$A$12)</f>
        <v>#REF!</v>
      </c>
      <c r="K38" s="152" t="e">
        <f>SUMIFS('Variance Analysis'!K$9:K$24,'Variance Analysis'!$B$9:$B$24,'Variance Analysis'!$B$11,'Variance Analysis'!$A$9:$A$24,'Variance Analysis'!$A$12)</f>
        <v>#REF!</v>
      </c>
      <c r="L38" s="152" t="e">
        <f>SUMIFS('Variance Analysis'!L$9:L$24,'Variance Analysis'!$B$9:$B$24,'Variance Analysis'!$B$11,'Variance Analysis'!$A$9:$A$24,'Variance Analysis'!$A$12)</f>
        <v>#REF!</v>
      </c>
      <c r="M38" s="152" t="e">
        <f>SUMIFS('Variance Analysis'!M$9:M$24,'Variance Analysis'!$B$9:$B$24,'Variance Analysis'!$B$11,'Variance Analysis'!$A$9:$A$24,'Variance Analysis'!$A$12)</f>
        <v>#REF!</v>
      </c>
      <c r="N38" s="152" t="e">
        <f>SUMIFS('Variance Analysis'!N$9:N$24,'Variance Analysis'!$B$9:$B$24,'Variance Analysis'!$B$11,'Variance Analysis'!$A$9:$A$24,'Variance Analysis'!$A$12)</f>
        <v>#REF!</v>
      </c>
    </row>
    <row r="39" spans="1:26" ht="14.25" customHeight="1">
      <c r="A39" s="131" t="s">
        <v>188</v>
      </c>
      <c r="B39" s="131" t="s">
        <v>38</v>
      </c>
      <c r="C39" s="152" t="e">
        <f>SUMIFS('Variance Analysis'!C$9:C$24,'Variance Analysis'!$B$9:$B$24,'Variance Analysis'!$B$9,'Variance Analysis'!$A$9:$A$24,'Variance Analysis'!$A$12)</f>
        <v>#REF!</v>
      </c>
      <c r="D39" s="152" t="e">
        <f>SUMIFS('Variance Analysis'!D$9:D$24,'Variance Analysis'!$B$9:$B$24,'Variance Analysis'!$B$9,'Variance Analysis'!$A$9:$A$24,'Variance Analysis'!$A$12)</f>
        <v>#REF!</v>
      </c>
      <c r="E39" s="152" t="e">
        <f>SUMIFS('Variance Analysis'!E$9:E$24,'Variance Analysis'!$B$9:$B$24,'Variance Analysis'!$B$9,'Variance Analysis'!$A$9:$A$24,'Variance Analysis'!$A$12)</f>
        <v>#REF!</v>
      </c>
      <c r="F39" s="152" t="e">
        <f>SUMIFS('Variance Analysis'!F$9:F$24,'Variance Analysis'!$B$9:$B$24,'Variance Analysis'!$B$9,'Variance Analysis'!$A$9:$A$24,'Variance Analysis'!$A$12)</f>
        <v>#REF!</v>
      </c>
      <c r="G39" s="152" t="e">
        <f>SUMIFS('Variance Analysis'!G$9:G$24,'Variance Analysis'!$B$9:$B$24,'Variance Analysis'!$B$9,'Variance Analysis'!$A$9:$A$24,'Variance Analysis'!$A$12)</f>
        <v>#REF!</v>
      </c>
      <c r="H39" s="152" t="e">
        <f>SUMIFS('Variance Analysis'!H$9:H$24,'Variance Analysis'!$B$9:$B$24,'Variance Analysis'!$B$9,'Variance Analysis'!$A$9:$A$24,'Variance Analysis'!$A$12)</f>
        <v>#REF!</v>
      </c>
      <c r="I39" s="152" t="e">
        <f>SUMIFS('Variance Analysis'!I$9:I$24,'Variance Analysis'!$B$9:$B$24,'Variance Analysis'!$B$9,'Variance Analysis'!$A$9:$A$24,'Variance Analysis'!$A$12)</f>
        <v>#REF!</v>
      </c>
      <c r="J39" s="152" t="e">
        <f>SUMIFS('Variance Analysis'!J$9:J$24,'Variance Analysis'!$B$9:$B$24,'Variance Analysis'!$B$9,'Variance Analysis'!$A$9:$A$24,'Variance Analysis'!$A$12)</f>
        <v>#REF!</v>
      </c>
      <c r="K39" s="152" t="e">
        <f>SUMIFS('Variance Analysis'!K$9:K$24,'Variance Analysis'!$B$9:$B$24,'Variance Analysis'!$B$9,'Variance Analysis'!$A$9:$A$24,'Variance Analysis'!$A$12)</f>
        <v>#REF!</v>
      </c>
      <c r="L39" s="152" t="e">
        <f>SUMIFS('Variance Analysis'!L$9:L$24,'Variance Analysis'!$B$9:$B$24,'Variance Analysis'!$B$9,'Variance Analysis'!$A$9:$A$24,'Variance Analysis'!$A$12)</f>
        <v>#REF!</v>
      </c>
      <c r="M39" s="152" t="e">
        <f>SUMIFS('Variance Analysis'!M$9:M$24,'Variance Analysis'!$B$9:$B$24,'Variance Analysis'!$B$9,'Variance Analysis'!$A$9:$A$24,'Variance Analysis'!$A$12)</f>
        <v>#REF!</v>
      </c>
      <c r="N39" s="152" t="e">
        <f>SUMIFS('Variance Analysis'!N$9:N$24,'Variance Analysis'!$B$9:$B$24,'Variance Analysis'!$B$9,'Variance Analysis'!$A$9:$A$24,'Variance Analysis'!$A$12)</f>
        <v>#REF!</v>
      </c>
    </row>
    <row r="40" spans="1:26" ht="14.25" customHeight="1">
      <c r="A40" s="134" t="s">
        <v>239</v>
      </c>
      <c r="B40" s="135" t="s">
        <v>38</v>
      </c>
      <c r="C40" s="153" t="e">
        <f t="shared" ref="C40:N40" si="4">ABS(C39)-SUM(C36:C38)</f>
        <v>#REF!</v>
      </c>
      <c r="D40" s="153" t="e">
        <f t="shared" si="4"/>
        <v>#REF!</v>
      </c>
      <c r="E40" s="153" t="e">
        <f t="shared" si="4"/>
        <v>#REF!</v>
      </c>
      <c r="F40" s="153" t="e">
        <f t="shared" si="4"/>
        <v>#REF!</v>
      </c>
      <c r="G40" s="153" t="e">
        <f t="shared" si="4"/>
        <v>#REF!</v>
      </c>
      <c r="H40" s="153" t="e">
        <f t="shared" si="4"/>
        <v>#REF!</v>
      </c>
      <c r="I40" s="153" t="e">
        <f t="shared" si="4"/>
        <v>#REF!</v>
      </c>
      <c r="J40" s="153" t="e">
        <f t="shared" si="4"/>
        <v>#REF!</v>
      </c>
      <c r="K40" s="153" t="e">
        <f t="shared" si="4"/>
        <v>#REF!</v>
      </c>
      <c r="L40" s="153" t="e">
        <f t="shared" si="4"/>
        <v>#REF!</v>
      </c>
      <c r="M40" s="153" t="e">
        <f t="shared" si="4"/>
        <v>#REF!</v>
      </c>
      <c r="N40" s="153" t="e">
        <f t="shared" si="4"/>
        <v>#REF!</v>
      </c>
    </row>
    <row r="41" spans="1:26" ht="14.25" customHeight="1">
      <c r="A41" s="33"/>
      <c r="B41" s="7"/>
      <c r="C41" s="42"/>
      <c r="D41" s="42"/>
      <c r="E41" s="42"/>
      <c r="F41" s="42"/>
      <c r="G41" s="42"/>
      <c r="H41" s="42"/>
      <c r="I41" s="42"/>
      <c r="J41" s="42"/>
      <c r="K41" s="42"/>
      <c r="L41" s="42"/>
      <c r="M41" s="42"/>
      <c r="N41" s="42"/>
    </row>
    <row r="42" spans="1:26" ht="14.25" customHeight="1">
      <c r="A42" s="33"/>
      <c r="B42" s="7"/>
      <c r="C42" s="42"/>
      <c r="D42" s="42"/>
      <c r="E42" s="42"/>
      <c r="F42" s="42"/>
      <c r="G42" s="42"/>
      <c r="H42" s="42"/>
      <c r="I42" s="42"/>
      <c r="J42" s="42"/>
      <c r="K42" s="42"/>
      <c r="L42" s="42"/>
      <c r="M42" s="42"/>
      <c r="N42" s="42"/>
    </row>
    <row r="43" spans="1:26" ht="33" customHeight="1">
      <c r="A43" s="138" t="s">
        <v>42</v>
      </c>
      <c r="B43" s="128" t="s">
        <v>219</v>
      </c>
      <c r="C43" s="105" t="s">
        <v>175</v>
      </c>
      <c r="D43" s="105" t="s">
        <v>176</v>
      </c>
      <c r="E43" s="105" t="s">
        <v>177</v>
      </c>
      <c r="F43" s="105" t="s">
        <v>178</v>
      </c>
      <c r="G43" s="105" t="s">
        <v>179</v>
      </c>
      <c r="H43" s="105" t="s">
        <v>180</v>
      </c>
      <c r="I43" s="105" t="s">
        <v>181</v>
      </c>
      <c r="J43" s="105" t="s">
        <v>182</v>
      </c>
      <c r="K43" s="105" t="s">
        <v>183</v>
      </c>
      <c r="L43" s="105" t="s">
        <v>184</v>
      </c>
      <c r="M43" s="105" t="s">
        <v>185</v>
      </c>
      <c r="N43" s="105" t="s">
        <v>186</v>
      </c>
      <c r="O43" s="143"/>
      <c r="P43" s="143"/>
      <c r="Q43" s="143"/>
      <c r="R43" s="143"/>
      <c r="S43" s="143"/>
      <c r="T43" s="143"/>
      <c r="U43" s="143"/>
      <c r="V43" s="143"/>
      <c r="W43" s="143"/>
      <c r="X43" s="143"/>
      <c r="Y43" s="143"/>
      <c r="Z43" s="143"/>
    </row>
    <row r="44" spans="1:26" ht="14.25" customHeight="1">
      <c r="A44" s="131" t="s">
        <v>236</v>
      </c>
      <c r="B44" s="131" t="s">
        <v>38</v>
      </c>
      <c r="C44" s="152" t="e">
        <f>SUMIFS('Variance Analysis'!C$9:C$24,'Variance Analysis'!$B$9:$B$24,'Variance Analysis'!$B$12,'Variance Analysis'!$A$9:$A$24,'Variance Analysis'!$A$13)</f>
        <v>#REF!</v>
      </c>
      <c r="D44" s="152" t="e">
        <f>SUMIFS('Variance Analysis'!D$9:D$24,'Variance Analysis'!$B$9:$B$24,'Variance Analysis'!$B$12,'Variance Analysis'!$A$9:$A$24,'Variance Analysis'!$A$13)</f>
        <v>#REF!</v>
      </c>
      <c r="E44" s="152" t="e">
        <f>SUMIFS('Variance Analysis'!E$9:E$24,'Variance Analysis'!$B$9:$B$24,'Variance Analysis'!$B$12,'Variance Analysis'!$A$9:$A$24,'Variance Analysis'!$A$13)</f>
        <v>#REF!</v>
      </c>
      <c r="F44" s="152" t="e">
        <f>SUMIFS('Variance Analysis'!F$9:F$24,'Variance Analysis'!$B$9:$B$24,'Variance Analysis'!$B$12,'Variance Analysis'!$A$9:$A$24,'Variance Analysis'!$A$13)</f>
        <v>#REF!</v>
      </c>
      <c r="G44" s="152" t="e">
        <f>SUMIFS('Variance Analysis'!G$9:G$24,'Variance Analysis'!$B$9:$B$24,'Variance Analysis'!$B$12,'Variance Analysis'!$A$9:$A$24,'Variance Analysis'!$A$13)</f>
        <v>#REF!</v>
      </c>
      <c r="H44" s="152" t="e">
        <f>SUMIFS('Variance Analysis'!H$9:H$24,'Variance Analysis'!$B$9:$B$24,'Variance Analysis'!$B$12,'Variance Analysis'!$A$9:$A$24,'Variance Analysis'!$A$13)</f>
        <v>#REF!</v>
      </c>
      <c r="I44" s="152" t="e">
        <f>SUMIFS('Variance Analysis'!I$9:I$24,'Variance Analysis'!$B$9:$B$24,'Variance Analysis'!$B$12,'Variance Analysis'!$A$9:$A$24,'Variance Analysis'!$A$13)</f>
        <v>#REF!</v>
      </c>
      <c r="J44" s="152" t="e">
        <f>SUMIFS('Variance Analysis'!J$9:J$24,'Variance Analysis'!$B$9:$B$24,'Variance Analysis'!$B$12,'Variance Analysis'!$A$9:$A$24,'Variance Analysis'!$A$13)</f>
        <v>#REF!</v>
      </c>
      <c r="K44" s="152" t="e">
        <f>SUMIFS('Variance Analysis'!K$9:K$24,'Variance Analysis'!$B$9:$B$24,'Variance Analysis'!$B$12,'Variance Analysis'!$A$9:$A$24,'Variance Analysis'!$A$13)</f>
        <v>#REF!</v>
      </c>
      <c r="L44" s="152" t="e">
        <f>SUMIFS('Variance Analysis'!L$9:L$24,'Variance Analysis'!$B$9:$B$24,'Variance Analysis'!$B$12,'Variance Analysis'!$A$9:$A$24,'Variance Analysis'!$A$13)</f>
        <v>#REF!</v>
      </c>
      <c r="M44" s="152" t="e">
        <f>SUMIFS('Variance Analysis'!M$9:M$24,'Variance Analysis'!$B$9:$B$24,'Variance Analysis'!$B$12,'Variance Analysis'!$A$9:$A$24,'Variance Analysis'!$A$13)</f>
        <v>#REF!</v>
      </c>
      <c r="N44" s="152" t="e">
        <f>SUMIFS('Variance Analysis'!N$9:N$24,'Variance Analysis'!$B$9:$B$24,'Variance Analysis'!$B$12,'Variance Analysis'!$A$9:$A$24,'Variance Analysis'!$A$13)</f>
        <v>#REF!</v>
      </c>
    </row>
    <row r="45" spans="1:26" ht="14.25" customHeight="1">
      <c r="A45" s="131" t="s">
        <v>197</v>
      </c>
      <c r="B45" s="131" t="s">
        <v>38</v>
      </c>
      <c r="C45" s="152" t="e">
        <f>SUMIFS('Variance Analysis'!C$9:C$24,'Variance Analysis'!$B$9:$B$24,'Variance Analysis'!$B$10,'Variance Analysis'!$A$9:$A$24,'Variance Analysis'!$A$13)</f>
        <v>#REF!</v>
      </c>
      <c r="D45" s="152" t="e">
        <f>SUMIFS('Variance Analysis'!D$9:D$24,'Variance Analysis'!$B$9:$B$24,'Variance Analysis'!$B$10,'Variance Analysis'!$A$9:$A$24,'Variance Analysis'!$A$13)</f>
        <v>#REF!</v>
      </c>
      <c r="E45" s="152" t="e">
        <f>SUMIFS('Variance Analysis'!E$9:E$24,'Variance Analysis'!$B$9:$B$24,'Variance Analysis'!$B$10,'Variance Analysis'!$A$9:$A$24,'Variance Analysis'!$A$13)</f>
        <v>#REF!</v>
      </c>
      <c r="F45" s="152" t="e">
        <f>SUMIFS('Variance Analysis'!F$9:F$24,'Variance Analysis'!$B$9:$B$24,'Variance Analysis'!$B$10,'Variance Analysis'!$A$9:$A$24,'Variance Analysis'!$A$13)</f>
        <v>#REF!</v>
      </c>
      <c r="G45" s="152" t="e">
        <f>SUMIFS('Variance Analysis'!G$9:G$24,'Variance Analysis'!$B$9:$B$24,'Variance Analysis'!$B$10,'Variance Analysis'!$A$9:$A$24,'Variance Analysis'!$A$13)</f>
        <v>#REF!</v>
      </c>
      <c r="H45" s="152" t="e">
        <f>SUMIFS('Variance Analysis'!H$9:H$24,'Variance Analysis'!$B$9:$B$24,'Variance Analysis'!$B$10,'Variance Analysis'!$A$9:$A$24,'Variance Analysis'!$A$13)</f>
        <v>#REF!</v>
      </c>
      <c r="I45" s="152" t="e">
        <f>SUMIFS('Variance Analysis'!I$9:I$24,'Variance Analysis'!$B$9:$B$24,'Variance Analysis'!$B$10,'Variance Analysis'!$A$9:$A$24,'Variance Analysis'!$A$13)</f>
        <v>#REF!</v>
      </c>
      <c r="J45" s="152" t="e">
        <f>SUMIFS('Variance Analysis'!J$9:J$24,'Variance Analysis'!$B$9:$B$24,'Variance Analysis'!$B$10,'Variance Analysis'!$A$9:$A$24,'Variance Analysis'!$A$13)</f>
        <v>#REF!</v>
      </c>
      <c r="K45" s="152" t="e">
        <f>SUMIFS('Variance Analysis'!K$9:K$24,'Variance Analysis'!$B$9:$B$24,'Variance Analysis'!$B$10,'Variance Analysis'!$A$9:$A$24,'Variance Analysis'!$A$13)</f>
        <v>#REF!</v>
      </c>
      <c r="L45" s="152" t="e">
        <f>SUMIFS('Variance Analysis'!L$9:L$24,'Variance Analysis'!$B$9:$B$24,'Variance Analysis'!$B$10,'Variance Analysis'!$A$9:$A$24,'Variance Analysis'!$A$13)</f>
        <v>#REF!</v>
      </c>
      <c r="M45" s="152" t="e">
        <f>SUMIFS('Variance Analysis'!M$9:M$24,'Variance Analysis'!$B$9:$B$24,'Variance Analysis'!$B$10,'Variance Analysis'!$A$9:$A$24,'Variance Analysis'!$A$13)</f>
        <v>#REF!</v>
      </c>
      <c r="N45" s="152" t="e">
        <f>SUMIFS('Variance Analysis'!N$9:N$24,'Variance Analysis'!$B$9:$B$24,'Variance Analysis'!$B$10,'Variance Analysis'!$A$9:$A$24,'Variance Analysis'!$A$13)</f>
        <v>#REF!</v>
      </c>
    </row>
    <row r="46" spans="1:26" ht="14.25" customHeight="1">
      <c r="A46" s="131" t="s">
        <v>198</v>
      </c>
      <c r="B46" s="131" t="s">
        <v>38</v>
      </c>
      <c r="C46" s="152" t="e">
        <f>SUMIFS('Variance Analysis'!C$9:C$24,'Variance Analysis'!$B$9:$B$24,'Variance Analysis'!$B$11,'Variance Analysis'!$A$9:$A$24,'Variance Analysis'!$A$13)</f>
        <v>#REF!</v>
      </c>
      <c r="D46" s="152" t="e">
        <f>SUMIFS('Variance Analysis'!D$9:D$24,'Variance Analysis'!$B$9:$B$24,'Variance Analysis'!$B$11,'Variance Analysis'!$A$9:$A$24,'Variance Analysis'!$A$13)</f>
        <v>#REF!</v>
      </c>
      <c r="E46" s="152" t="e">
        <f>SUMIFS('Variance Analysis'!E$9:E$24,'Variance Analysis'!$B$9:$B$24,'Variance Analysis'!$B$11,'Variance Analysis'!$A$9:$A$24,'Variance Analysis'!$A$13)</f>
        <v>#REF!</v>
      </c>
      <c r="F46" s="152" t="e">
        <f>SUMIFS('Variance Analysis'!F$9:F$24,'Variance Analysis'!$B$9:$B$24,'Variance Analysis'!$B$11,'Variance Analysis'!$A$9:$A$24,'Variance Analysis'!$A$13)</f>
        <v>#REF!</v>
      </c>
      <c r="G46" s="152" t="e">
        <f>SUMIFS('Variance Analysis'!G$9:G$24,'Variance Analysis'!$B$9:$B$24,'Variance Analysis'!$B$11,'Variance Analysis'!$A$9:$A$24,'Variance Analysis'!$A$13)</f>
        <v>#REF!</v>
      </c>
      <c r="H46" s="152" t="e">
        <f>SUMIFS('Variance Analysis'!H$9:H$24,'Variance Analysis'!$B$9:$B$24,'Variance Analysis'!$B$11,'Variance Analysis'!$A$9:$A$24,'Variance Analysis'!$A$13)</f>
        <v>#REF!</v>
      </c>
      <c r="I46" s="152" t="e">
        <f>SUMIFS('Variance Analysis'!I$9:I$24,'Variance Analysis'!$B$9:$B$24,'Variance Analysis'!$B$11,'Variance Analysis'!$A$9:$A$24,'Variance Analysis'!$A$13)</f>
        <v>#REF!</v>
      </c>
      <c r="J46" s="152" t="e">
        <f>SUMIFS('Variance Analysis'!J$9:J$24,'Variance Analysis'!$B$9:$B$24,'Variance Analysis'!$B$11,'Variance Analysis'!$A$9:$A$24,'Variance Analysis'!$A$13)</f>
        <v>#REF!</v>
      </c>
      <c r="K46" s="152" t="e">
        <f>SUMIFS('Variance Analysis'!K$9:K$24,'Variance Analysis'!$B$9:$B$24,'Variance Analysis'!$B$11,'Variance Analysis'!$A$9:$A$24,'Variance Analysis'!$A$13)</f>
        <v>#REF!</v>
      </c>
      <c r="L46" s="152" t="e">
        <f>SUMIFS('Variance Analysis'!L$9:L$24,'Variance Analysis'!$B$9:$B$24,'Variance Analysis'!$B$11,'Variance Analysis'!$A$9:$A$24,'Variance Analysis'!$A$13)</f>
        <v>#REF!</v>
      </c>
      <c r="M46" s="152" t="e">
        <f>SUMIFS('Variance Analysis'!M$9:M$24,'Variance Analysis'!$B$9:$B$24,'Variance Analysis'!$B$11,'Variance Analysis'!$A$9:$A$24,'Variance Analysis'!$A$13)</f>
        <v>#REF!</v>
      </c>
      <c r="N46" s="152" t="e">
        <f>SUMIFS('Variance Analysis'!N$9:N$24,'Variance Analysis'!$B$9:$B$24,'Variance Analysis'!$B$11,'Variance Analysis'!$A$9:$A$24,'Variance Analysis'!$A$13)</f>
        <v>#REF!</v>
      </c>
    </row>
    <row r="47" spans="1:26" ht="14.25" customHeight="1">
      <c r="A47" s="131" t="s">
        <v>188</v>
      </c>
      <c r="B47" s="131" t="s">
        <v>38</v>
      </c>
      <c r="C47" s="152" t="e">
        <f>SUMIFS('Variance Analysis'!C$9:C$24,'Variance Analysis'!$B$9:$B$24,'Variance Analysis'!$B$9,'Variance Analysis'!$A$9:$A$24,'Variance Analysis'!$A$13)</f>
        <v>#REF!</v>
      </c>
      <c r="D47" s="152" t="e">
        <f>SUMIFS('Variance Analysis'!D$9:D$24,'Variance Analysis'!$B$9:$B$24,'Variance Analysis'!$B$9,'Variance Analysis'!$A$9:$A$24,'Variance Analysis'!$A$13)</f>
        <v>#REF!</v>
      </c>
      <c r="E47" s="152" t="e">
        <f>SUMIFS('Variance Analysis'!E$9:E$24,'Variance Analysis'!$B$9:$B$24,'Variance Analysis'!$B$9,'Variance Analysis'!$A$9:$A$24,'Variance Analysis'!$A$13)</f>
        <v>#REF!</v>
      </c>
      <c r="F47" s="152" t="e">
        <f>SUMIFS('Variance Analysis'!F$9:F$24,'Variance Analysis'!$B$9:$B$24,'Variance Analysis'!$B$9,'Variance Analysis'!$A$9:$A$24,'Variance Analysis'!$A$13)</f>
        <v>#REF!</v>
      </c>
      <c r="G47" s="152" t="e">
        <f>SUMIFS('Variance Analysis'!G$9:G$24,'Variance Analysis'!$B$9:$B$24,'Variance Analysis'!$B$9,'Variance Analysis'!$A$9:$A$24,'Variance Analysis'!$A$13)</f>
        <v>#REF!</v>
      </c>
      <c r="H47" s="152" t="e">
        <f>SUMIFS('Variance Analysis'!H$9:H$24,'Variance Analysis'!$B$9:$B$24,'Variance Analysis'!$B$9,'Variance Analysis'!$A$9:$A$24,'Variance Analysis'!$A$13)</f>
        <v>#REF!</v>
      </c>
      <c r="I47" s="152" t="e">
        <f>SUMIFS('Variance Analysis'!I$9:I$24,'Variance Analysis'!$B$9:$B$24,'Variance Analysis'!$B$9,'Variance Analysis'!$A$9:$A$24,'Variance Analysis'!$A$13)</f>
        <v>#REF!</v>
      </c>
      <c r="J47" s="152" t="e">
        <f>SUMIFS('Variance Analysis'!J$9:J$24,'Variance Analysis'!$B$9:$B$24,'Variance Analysis'!$B$9,'Variance Analysis'!$A$9:$A$24,'Variance Analysis'!$A$13)</f>
        <v>#REF!</v>
      </c>
      <c r="K47" s="152" t="e">
        <f>SUMIFS('Variance Analysis'!K$9:K$24,'Variance Analysis'!$B$9:$B$24,'Variance Analysis'!$B$9,'Variance Analysis'!$A$9:$A$24,'Variance Analysis'!$A$13)</f>
        <v>#REF!</v>
      </c>
      <c r="L47" s="152" t="e">
        <f>SUMIFS('Variance Analysis'!L$9:L$24,'Variance Analysis'!$B$9:$B$24,'Variance Analysis'!$B$9,'Variance Analysis'!$A$9:$A$24,'Variance Analysis'!$A$13)</f>
        <v>#REF!</v>
      </c>
      <c r="M47" s="152" t="e">
        <f>SUMIFS('Variance Analysis'!M$9:M$24,'Variance Analysis'!$B$9:$B$24,'Variance Analysis'!$B$9,'Variance Analysis'!$A$9:$A$24,'Variance Analysis'!$A$13)</f>
        <v>#REF!</v>
      </c>
      <c r="N47" s="152" t="e">
        <f>SUMIFS('Variance Analysis'!N$9:N$24,'Variance Analysis'!$B$9:$B$24,'Variance Analysis'!$B$9,'Variance Analysis'!$A$9:$A$24,'Variance Analysis'!$A$13)</f>
        <v>#REF!</v>
      </c>
    </row>
    <row r="48" spans="1:26" ht="14.25" customHeight="1">
      <c r="A48" s="134" t="s">
        <v>239</v>
      </c>
      <c r="B48" s="135" t="s">
        <v>38</v>
      </c>
      <c r="C48" s="153" t="e">
        <f t="shared" ref="C48:N48" si="5">ABS(C47)-SUM(C44:C46)</f>
        <v>#REF!</v>
      </c>
      <c r="D48" s="153" t="e">
        <f t="shared" si="5"/>
        <v>#REF!</v>
      </c>
      <c r="E48" s="153" t="e">
        <f t="shared" si="5"/>
        <v>#REF!</v>
      </c>
      <c r="F48" s="153" t="e">
        <f t="shared" si="5"/>
        <v>#REF!</v>
      </c>
      <c r="G48" s="153" t="e">
        <f t="shared" si="5"/>
        <v>#REF!</v>
      </c>
      <c r="H48" s="153" t="e">
        <f t="shared" si="5"/>
        <v>#REF!</v>
      </c>
      <c r="I48" s="153" t="e">
        <f t="shared" si="5"/>
        <v>#REF!</v>
      </c>
      <c r="J48" s="153" t="e">
        <f t="shared" si="5"/>
        <v>#REF!</v>
      </c>
      <c r="K48" s="153" t="e">
        <f t="shared" si="5"/>
        <v>#REF!</v>
      </c>
      <c r="L48" s="153" t="e">
        <f t="shared" si="5"/>
        <v>#REF!</v>
      </c>
      <c r="M48" s="153" t="e">
        <f t="shared" si="5"/>
        <v>#REF!</v>
      </c>
      <c r="N48" s="153" t="e">
        <f t="shared" si="5"/>
        <v>#REF!</v>
      </c>
    </row>
    <row r="49" spans="1:26" ht="14.25" customHeight="1">
      <c r="A49" s="33"/>
      <c r="B49" s="7"/>
      <c r="C49" s="42"/>
      <c r="D49" s="42"/>
      <c r="E49" s="42"/>
      <c r="F49" s="42"/>
      <c r="G49" s="42"/>
      <c r="H49" s="42"/>
      <c r="I49" s="42"/>
      <c r="J49" s="42"/>
      <c r="K49" s="42"/>
      <c r="L49" s="42"/>
      <c r="M49" s="42"/>
      <c r="N49" s="42"/>
    </row>
    <row r="50" spans="1:26" ht="14.25" customHeight="1">
      <c r="A50" s="33"/>
      <c r="B50" s="7"/>
      <c r="C50" s="42"/>
      <c r="D50" s="42"/>
      <c r="E50" s="42"/>
      <c r="F50" s="42"/>
      <c r="G50" s="42"/>
      <c r="H50" s="42"/>
      <c r="I50" s="42"/>
      <c r="J50" s="42"/>
      <c r="K50" s="42"/>
      <c r="L50" s="42"/>
      <c r="M50" s="42"/>
      <c r="N50" s="42"/>
    </row>
    <row r="51" spans="1:26" ht="33" customHeight="1">
      <c r="A51" s="138" t="s">
        <v>43</v>
      </c>
      <c r="B51" s="128" t="s">
        <v>219</v>
      </c>
      <c r="C51" s="105" t="s">
        <v>175</v>
      </c>
      <c r="D51" s="105" t="s">
        <v>176</v>
      </c>
      <c r="E51" s="105" t="s">
        <v>177</v>
      </c>
      <c r="F51" s="105" t="s">
        <v>178</v>
      </c>
      <c r="G51" s="105" t="s">
        <v>179</v>
      </c>
      <c r="H51" s="105" t="s">
        <v>180</v>
      </c>
      <c r="I51" s="105" t="s">
        <v>181</v>
      </c>
      <c r="J51" s="105" t="s">
        <v>182</v>
      </c>
      <c r="K51" s="105" t="s">
        <v>183</v>
      </c>
      <c r="L51" s="105" t="s">
        <v>184</v>
      </c>
      <c r="M51" s="105" t="s">
        <v>185</v>
      </c>
      <c r="N51" s="105" t="s">
        <v>186</v>
      </c>
      <c r="O51" s="143"/>
      <c r="P51" s="143"/>
      <c r="Q51" s="143"/>
      <c r="R51" s="143"/>
      <c r="S51" s="143"/>
      <c r="T51" s="143"/>
      <c r="U51" s="143"/>
      <c r="V51" s="143"/>
      <c r="W51" s="143"/>
      <c r="X51" s="143"/>
      <c r="Y51" s="143"/>
      <c r="Z51" s="143"/>
    </row>
    <row r="52" spans="1:26" ht="14.25" customHeight="1">
      <c r="A52" s="131" t="s">
        <v>236</v>
      </c>
      <c r="B52" s="131" t="s">
        <v>38</v>
      </c>
      <c r="C52" s="152" t="e">
        <f>SUMIFS('Variance Analysis'!C$9:C$24,'Variance Analysis'!$B$9:$B$24,'Variance Analysis'!$B$12,'Variance Analysis'!$A$9:$A$24,'Variance Analysis'!$A$17)</f>
        <v>#REF!</v>
      </c>
      <c r="D52" s="152" t="e">
        <f>SUMIFS('Variance Analysis'!D$9:D$24,'Variance Analysis'!$B$9:$B$24,'Variance Analysis'!$B$12,'Variance Analysis'!$A$9:$A$24,'Variance Analysis'!$A$17)</f>
        <v>#REF!</v>
      </c>
      <c r="E52" s="152" t="e">
        <f>SUMIFS('Variance Analysis'!E$9:E$24,'Variance Analysis'!$B$9:$B$24,'Variance Analysis'!$B$12,'Variance Analysis'!$A$9:$A$24,'Variance Analysis'!$A$17)</f>
        <v>#REF!</v>
      </c>
      <c r="F52" s="152" t="e">
        <f>SUMIFS('Variance Analysis'!F$9:F$24,'Variance Analysis'!$B$9:$B$24,'Variance Analysis'!$B$12,'Variance Analysis'!$A$9:$A$24,'Variance Analysis'!$A$17)</f>
        <v>#REF!</v>
      </c>
      <c r="G52" s="152" t="e">
        <f>SUMIFS('Variance Analysis'!G$9:G$24,'Variance Analysis'!$B$9:$B$24,'Variance Analysis'!$B$12,'Variance Analysis'!$A$9:$A$24,'Variance Analysis'!$A$17)</f>
        <v>#REF!</v>
      </c>
      <c r="H52" s="152" t="e">
        <f>SUMIFS('Variance Analysis'!H$9:H$24,'Variance Analysis'!$B$9:$B$24,'Variance Analysis'!$B$12,'Variance Analysis'!$A$9:$A$24,'Variance Analysis'!$A$17)</f>
        <v>#REF!</v>
      </c>
      <c r="I52" s="152" t="e">
        <f>SUMIFS('Variance Analysis'!I$9:I$24,'Variance Analysis'!$B$9:$B$24,'Variance Analysis'!$B$12,'Variance Analysis'!$A$9:$A$24,'Variance Analysis'!$A$17)</f>
        <v>#REF!</v>
      </c>
      <c r="J52" s="152" t="e">
        <f>SUMIFS('Variance Analysis'!J$9:J$24,'Variance Analysis'!$B$9:$B$24,'Variance Analysis'!$B$12,'Variance Analysis'!$A$9:$A$24,'Variance Analysis'!$A$17)</f>
        <v>#REF!</v>
      </c>
      <c r="K52" s="152" t="e">
        <f>SUMIFS('Variance Analysis'!K$9:K$24,'Variance Analysis'!$B$9:$B$24,'Variance Analysis'!$B$12,'Variance Analysis'!$A$9:$A$24,'Variance Analysis'!$A$17)</f>
        <v>#REF!</v>
      </c>
      <c r="L52" s="152" t="e">
        <f>SUMIFS('Variance Analysis'!L$9:L$24,'Variance Analysis'!$B$9:$B$24,'Variance Analysis'!$B$12,'Variance Analysis'!$A$9:$A$24,'Variance Analysis'!$A$17)</f>
        <v>#REF!</v>
      </c>
      <c r="M52" s="152" t="e">
        <f>SUMIFS('Variance Analysis'!M$9:M$24,'Variance Analysis'!$B$9:$B$24,'Variance Analysis'!$B$12,'Variance Analysis'!$A$9:$A$24,'Variance Analysis'!$A$17)</f>
        <v>#REF!</v>
      </c>
      <c r="N52" s="152" t="e">
        <f>SUMIFS('Variance Analysis'!N$9:N$24,'Variance Analysis'!$B$9:$B$24,'Variance Analysis'!$B$12,'Variance Analysis'!$A$9:$A$24,'Variance Analysis'!$A$17)</f>
        <v>#REF!</v>
      </c>
    </row>
    <row r="53" spans="1:26" ht="14.25" customHeight="1">
      <c r="A53" s="131" t="s">
        <v>197</v>
      </c>
      <c r="B53" s="131" t="s">
        <v>38</v>
      </c>
      <c r="C53" s="152" t="e">
        <f>SUMIFS('Variance Analysis'!C$9:C$24,'Variance Analysis'!$B$9:$B$24,'Variance Analysis'!$B$10,'Variance Analysis'!$A$9:$A$24,'Variance Analysis'!$A$17)</f>
        <v>#REF!</v>
      </c>
      <c r="D53" s="152" t="e">
        <f>SUMIFS('Variance Analysis'!D$9:D$24,'Variance Analysis'!$B$9:$B$24,'Variance Analysis'!$B$10,'Variance Analysis'!$A$9:$A$24,'Variance Analysis'!$A$17)</f>
        <v>#REF!</v>
      </c>
      <c r="E53" s="152" t="e">
        <f>SUMIFS('Variance Analysis'!E$9:E$24,'Variance Analysis'!$B$9:$B$24,'Variance Analysis'!$B$10,'Variance Analysis'!$A$9:$A$24,'Variance Analysis'!$A$17)</f>
        <v>#REF!</v>
      </c>
      <c r="F53" s="152" t="e">
        <f>SUMIFS('Variance Analysis'!F$9:F$24,'Variance Analysis'!$B$9:$B$24,'Variance Analysis'!$B$10,'Variance Analysis'!$A$9:$A$24,'Variance Analysis'!$A$17)</f>
        <v>#REF!</v>
      </c>
      <c r="G53" s="152" t="e">
        <f>SUMIFS('Variance Analysis'!G$9:G$24,'Variance Analysis'!$B$9:$B$24,'Variance Analysis'!$B$10,'Variance Analysis'!$A$9:$A$24,'Variance Analysis'!$A$17)</f>
        <v>#REF!</v>
      </c>
      <c r="H53" s="152" t="e">
        <f>SUMIFS('Variance Analysis'!H$9:H$24,'Variance Analysis'!$B$9:$B$24,'Variance Analysis'!$B$10,'Variance Analysis'!$A$9:$A$24,'Variance Analysis'!$A$17)</f>
        <v>#REF!</v>
      </c>
      <c r="I53" s="152" t="e">
        <f>SUMIFS('Variance Analysis'!I$9:I$24,'Variance Analysis'!$B$9:$B$24,'Variance Analysis'!$B$10,'Variance Analysis'!$A$9:$A$24,'Variance Analysis'!$A$17)</f>
        <v>#REF!</v>
      </c>
      <c r="J53" s="152" t="e">
        <f>SUMIFS('Variance Analysis'!J$9:J$24,'Variance Analysis'!$B$9:$B$24,'Variance Analysis'!$B$10,'Variance Analysis'!$A$9:$A$24,'Variance Analysis'!$A$17)</f>
        <v>#REF!</v>
      </c>
      <c r="K53" s="152" t="e">
        <f>SUMIFS('Variance Analysis'!K$9:K$24,'Variance Analysis'!$B$9:$B$24,'Variance Analysis'!$B$10,'Variance Analysis'!$A$9:$A$24,'Variance Analysis'!$A$17)</f>
        <v>#REF!</v>
      </c>
      <c r="L53" s="152" t="e">
        <f>SUMIFS('Variance Analysis'!L$9:L$24,'Variance Analysis'!$B$9:$B$24,'Variance Analysis'!$B$10,'Variance Analysis'!$A$9:$A$24,'Variance Analysis'!$A$17)</f>
        <v>#REF!</v>
      </c>
      <c r="M53" s="152" t="e">
        <f>SUMIFS('Variance Analysis'!M$9:M$24,'Variance Analysis'!$B$9:$B$24,'Variance Analysis'!$B$10,'Variance Analysis'!$A$9:$A$24,'Variance Analysis'!$A$17)</f>
        <v>#REF!</v>
      </c>
      <c r="N53" s="152" t="e">
        <f>SUMIFS('Variance Analysis'!N$9:N$24,'Variance Analysis'!$B$9:$B$24,'Variance Analysis'!$B$10,'Variance Analysis'!$A$9:$A$24,'Variance Analysis'!$A$17)</f>
        <v>#REF!</v>
      </c>
    </row>
    <row r="54" spans="1:26" ht="14.25" customHeight="1">
      <c r="A54" s="131" t="s">
        <v>198</v>
      </c>
      <c r="B54" s="131" t="s">
        <v>38</v>
      </c>
      <c r="C54" s="152" t="e">
        <f>SUMIFS('Variance Analysis'!C$9:C$24,'Variance Analysis'!$B$9:$B$24,'Variance Analysis'!$B$11,'Variance Analysis'!$A$9:$A$24,'Variance Analysis'!$A$17)</f>
        <v>#REF!</v>
      </c>
      <c r="D54" s="152" t="e">
        <f>SUMIFS('Variance Analysis'!D$9:D$24,'Variance Analysis'!$B$9:$B$24,'Variance Analysis'!$B$11,'Variance Analysis'!$A$9:$A$24,'Variance Analysis'!$A$17)</f>
        <v>#REF!</v>
      </c>
      <c r="E54" s="152" t="e">
        <f>SUMIFS('Variance Analysis'!E$9:E$24,'Variance Analysis'!$B$9:$B$24,'Variance Analysis'!$B$11,'Variance Analysis'!$A$9:$A$24,'Variance Analysis'!$A$17)</f>
        <v>#REF!</v>
      </c>
      <c r="F54" s="152" t="e">
        <f>SUMIFS('Variance Analysis'!F$9:F$24,'Variance Analysis'!$B$9:$B$24,'Variance Analysis'!$B$11,'Variance Analysis'!$A$9:$A$24,'Variance Analysis'!$A$17)</f>
        <v>#REF!</v>
      </c>
      <c r="G54" s="152" t="e">
        <f>SUMIFS('Variance Analysis'!G$9:G$24,'Variance Analysis'!$B$9:$B$24,'Variance Analysis'!$B$11,'Variance Analysis'!$A$9:$A$24,'Variance Analysis'!$A$17)</f>
        <v>#REF!</v>
      </c>
      <c r="H54" s="152" t="e">
        <f>SUMIFS('Variance Analysis'!H$9:H$24,'Variance Analysis'!$B$9:$B$24,'Variance Analysis'!$B$11,'Variance Analysis'!$A$9:$A$24,'Variance Analysis'!$A$17)</f>
        <v>#REF!</v>
      </c>
      <c r="I54" s="152" t="e">
        <f>SUMIFS('Variance Analysis'!I$9:I$24,'Variance Analysis'!$B$9:$B$24,'Variance Analysis'!$B$11,'Variance Analysis'!$A$9:$A$24,'Variance Analysis'!$A$17)</f>
        <v>#REF!</v>
      </c>
      <c r="J54" s="152" t="e">
        <f>SUMIFS('Variance Analysis'!J$9:J$24,'Variance Analysis'!$B$9:$B$24,'Variance Analysis'!$B$11,'Variance Analysis'!$A$9:$A$24,'Variance Analysis'!$A$17)</f>
        <v>#REF!</v>
      </c>
      <c r="K54" s="152" t="e">
        <f>SUMIFS('Variance Analysis'!K$9:K$24,'Variance Analysis'!$B$9:$B$24,'Variance Analysis'!$B$11,'Variance Analysis'!$A$9:$A$24,'Variance Analysis'!$A$17)</f>
        <v>#REF!</v>
      </c>
      <c r="L54" s="152" t="e">
        <f>SUMIFS('Variance Analysis'!L$9:L$24,'Variance Analysis'!$B$9:$B$24,'Variance Analysis'!$B$11,'Variance Analysis'!$A$9:$A$24,'Variance Analysis'!$A$17)</f>
        <v>#REF!</v>
      </c>
      <c r="M54" s="152" t="e">
        <f>SUMIFS('Variance Analysis'!M$9:M$24,'Variance Analysis'!$B$9:$B$24,'Variance Analysis'!$B$11,'Variance Analysis'!$A$9:$A$24,'Variance Analysis'!$A$17)</f>
        <v>#REF!</v>
      </c>
      <c r="N54" s="152" t="e">
        <f>SUMIFS('Variance Analysis'!N$9:N$24,'Variance Analysis'!$B$9:$B$24,'Variance Analysis'!$B$11,'Variance Analysis'!$A$9:$A$24,'Variance Analysis'!$A$17)</f>
        <v>#REF!</v>
      </c>
    </row>
    <row r="55" spans="1:26" ht="14.25" customHeight="1">
      <c r="A55" s="131" t="s">
        <v>188</v>
      </c>
      <c r="B55" s="131" t="s">
        <v>38</v>
      </c>
      <c r="C55" s="152" t="e">
        <f>SUMIFS('Variance Analysis'!C$9:C$24,'Variance Analysis'!$B$9:$B$24,'Variance Analysis'!$B$9,'Variance Analysis'!$A$9:$A$24,'Variance Analysis'!$A$17)</f>
        <v>#REF!</v>
      </c>
      <c r="D55" s="152" t="e">
        <f>SUMIFS('Variance Analysis'!D$9:D$24,'Variance Analysis'!$B$9:$B$24,'Variance Analysis'!$B$9,'Variance Analysis'!$A$9:$A$24,'Variance Analysis'!$A$17)</f>
        <v>#REF!</v>
      </c>
      <c r="E55" s="152" t="e">
        <f>SUMIFS('Variance Analysis'!E$9:E$24,'Variance Analysis'!$B$9:$B$24,'Variance Analysis'!$B$9,'Variance Analysis'!$A$9:$A$24,'Variance Analysis'!$A$17)</f>
        <v>#REF!</v>
      </c>
      <c r="F55" s="152" t="e">
        <f>SUMIFS('Variance Analysis'!F$9:F$24,'Variance Analysis'!$B$9:$B$24,'Variance Analysis'!$B$9,'Variance Analysis'!$A$9:$A$24,'Variance Analysis'!$A$17)</f>
        <v>#REF!</v>
      </c>
      <c r="G55" s="152" t="e">
        <f>SUMIFS('Variance Analysis'!G$9:G$24,'Variance Analysis'!$B$9:$B$24,'Variance Analysis'!$B$9,'Variance Analysis'!$A$9:$A$24,'Variance Analysis'!$A$17)</f>
        <v>#REF!</v>
      </c>
      <c r="H55" s="152" t="e">
        <f>SUMIFS('Variance Analysis'!H$9:H$24,'Variance Analysis'!$B$9:$B$24,'Variance Analysis'!$B$9,'Variance Analysis'!$A$9:$A$24,'Variance Analysis'!$A$17)</f>
        <v>#REF!</v>
      </c>
      <c r="I55" s="152" t="e">
        <f>SUMIFS('Variance Analysis'!I$9:I$24,'Variance Analysis'!$B$9:$B$24,'Variance Analysis'!$B$9,'Variance Analysis'!$A$9:$A$24,'Variance Analysis'!$A$17)</f>
        <v>#REF!</v>
      </c>
      <c r="J55" s="152" t="e">
        <f>SUMIFS('Variance Analysis'!J$9:J$24,'Variance Analysis'!$B$9:$B$24,'Variance Analysis'!$B$9,'Variance Analysis'!$A$9:$A$24,'Variance Analysis'!$A$17)</f>
        <v>#REF!</v>
      </c>
      <c r="K55" s="152" t="e">
        <f>SUMIFS('Variance Analysis'!K$9:K$24,'Variance Analysis'!$B$9:$B$24,'Variance Analysis'!$B$9,'Variance Analysis'!$A$9:$A$24,'Variance Analysis'!$A$17)</f>
        <v>#REF!</v>
      </c>
      <c r="L55" s="152" t="e">
        <f>SUMIFS('Variance Analysis'!L$9:L$24,'Variance Analysis'!$B$9:$B$24,'Variance Analysis'!$B$9,'Variance Analysis'!$A$9:$A$24,'Variance Analysis'!$A$17)</f>
        <v>#REF!</v>
      </c>
      <c r="M55" s="152" t="e">
        <f>SUMIFS('Variance Analysis'!M$9:M$24,'Variance Analysis'!$B$9:$B$24,'Variance Analysis'!$B$9,'Variance Analysis'!$A$9:$A$24,'Variance Analysis'!$A$17)</f>
        <v>#REF!</v>
      </c>
      <c r="N55" s="152" t="e">
        <f>SUMIFS('Variance Analysis'!N$9:N$24,'Variance Analysis'!$B$9:$B$24,'Variance Analysis'!$B$9,'Variance Analysis'!$A$9:$A$24,'Variance Analysis'!$A$17)</f>
        <v>#REF!</v>
      </c>
    </row>
    <row r="56" spans="1:26" ht="14.25" customHeight="1">
      <c r="A56" s="134" t="s">
        <v>239</v>
      </c>
      <c r="B56" s="135" t="s">
        <v>38</v>
      </c>
      <c r="C56" s="153" t="e">
        <f t="shared" ref="C56:N56" si="6">ABS(C55)-SUM(C52:C54)</f>
        <v>#REF!</v>
      </c>
      <c r="D56" s="153" t="e">
        <f t="shared" si="6"/>
        <v>#REF!</v>
      </c>
      <c r="E56" s="153" t="e">
        <f t="shared" si="6"/>
        <v>#REF!</v>
      </c>
      <c r="F56" s="153" t="e">
        <f t="shared" si="6"/>
        <v>#REF!</v>
      </c>
      <c r="G56" s="153" t="e">
        <f t="shared" si="6"/>
        <v>#REF!</v>
      </c>
      <c r="H56" s="153" t="e">
        <f t="shared" si="6"/>
        <v>#REF!</v>
      </c>
      <c r="I56" s="153" t="e">
        <f t="shared" si="6"/>
        <v>#REF!</v>
      </c>
      <c r="J56" s="153" t="e">
        <f t="shared" si="6"/>
        <v>#REF!</v>
      </c>
      <c r="K56" s="153" t="e">
        <f t="shared" si="6"/>
        <v>#REF!</v>
      </c>
      <c r="L56" s="153" t="e">
        <f t="shared" si="6"/>
        <v>#REF!</v>
      </c>
      <c r="M56" s="153" t="e">
        <f t="shared" si="6"/>
        <v>#REF!</v>
      </c>
      <c r="N56" s="153" t="e">
        <f t="shared" si="6"/>
        <v>#REF!</v>
      </c>
    </row>
    <row r="57" spans="1:26" ht="14.25" customHeight="1">
      <c r="A57" s="33"/>
      <c r="B57" s="7"/>
      <c r="C57" s="42"/>
      <c r="D57" s="42"/>
      <c r="E57" s="42"/>
      <c r="F57" s="42"/>
      <c r="G57" s="42"/>
      <c r="H57" s="42"/>
      <c r="I57" s="42"/>
      <c r="J57" s="42"/>
      <c r="K57" s="42"/>
      <c r="L57" s="42"/>
      <c r="M57" s="42"/>
      <c r="N57" s="42"/>
    </row>
    <row r="58" spans="1:26" ht="33" customHeight="1">
      <c r="A58" s="138" t="s">
        <v>240</v>
      </c>
      <c r="B58" s="128" t="s">
        <v>219</v>
      </c>
      <c r="C58" s="105" t="s">
        <v>175</v>
      </c>
      <c r="D58" s="105" t="s">
        <v>176</v>
      </c>
      <c r="E58" s="105" t="s">
        <v>177</v>
      </c>
      <c r="F58" s="105" t="s">
        <v>178</v>
      </c>
      <c r="G58" s="105" t="s">
        <v>179</v>
      </c>
      <c r="H58" s="105" t="s">
        <v>180</v>
      </c>
      <c r="I58" s="105" t="s">
        <v>181</v>
      </c>
      <c r="J58" s="105" t="s">
        <v>182</v>
      </c>
      <c r="K58" s="105" t="s">
        <v>183</v>
      </c>
      <c r="L58" s="105" t="s">
        <v>184</v>
      </c>
      <c r="M58" s="105" t="s">
        <v>185</v>
      </c>
      <c r="N58" s="105" t="s">
        <v>186</v>
      </c>
      <c r="O58" s="143"/>
      <c r="P58" s="143"/>
      <c r="Q58" s="143"/>
      <c r="R58" s="143"/>
      <c r="S58" s="143"/>
      <c r="T58" s="143"/>
      <c r="U58" s="143"/>
      <c r="V58" s="143"/>
      <c r="W58" s="143"/>
      <c r="X58" s="143"/>
      <c r="Y58" s="143"/>
      <c r="Z58" s="143"/>
    </row>
    <row r="59" spans="1:26" ht="14.25" customHeight="1">
      <c r="A59" s="131" t="s">
        <v>236</v>
      </c>
      <c r="B59" s="131" t="s">
        <v>38</v>
      </c>
      <c r="C59" s="152" t="e">
        <f>SUMIFS('Variance Analysis'!C$9:C$24,'Variance Analysis'!$B$9:$B$24,'Variance Analysis'!$B$12,'Variance Analysis'!$A$9:$A$24,'Variance Analysis'!$A$21)</f>
        <v>#REF!</v>
      </c>
      <c r="D59" s="152" t="e">
        <f>SUMIFS('Variance Analysis'!D$9:D$24,'Variance Analysis'!$B$9:$B$24,'Variance Analysis'!$B$12,'Variance Analysis'!$A$9:$A$24,'Variance Analysis'!$A$21)</f>
        <v>#REF!</v>
      </c>
      <c r="E59" s="152" t="e">
        <f>SUMIFS('Variance Analysis'!E$9:E$24,'Variance Analysis'!$B$9:$B$24,'Variance Analysis'!$B$12,'Variance Analysis'!$A$9:$A$24,'Variance Analysis'!$A$21)</f>
        <v>#REF!</v>
      </c>
      <c r="F59" s="152" t="e">
        <f>SUMIFS('Variance Analysis'!F$9:F$24,'Variance Analysis'!$B$9:$B$24,'Variance Analysis'!$B$12,'Variance Analysis'!$A$9:$A$24,'Variance Analysis'!$A$21)</f>
        <v>#REF!</v>
      </c>
      <c r="G59" s="152" t="e">
        <f>SUMIFS('Variance Analysis'!G$9:G$24,'Variance Analysis'!$B$9:$B$24,'Variance Analysis'!$B$12,'Variance Analysis'!$A$9:$A$24,'Variance Analysis'!$A$21)</f>
        <v>#REF!</v>
      </c>
      <c r="H59" s="152" t="e">
        <f>SUMIFS('Variance Analysis'!H$9:H$24,'Variance Analysis'!$B$9:$B$24,'Variance Analysis'!$B$12,'Variance Analysis'!$A$9:$A$24,'Variance Analysis'!$A$21)</f>
        <v>#REF!</v>
      </c>
      <c r="I59" s="152" t="e">
        <f>SUMIFS('Variance Analysis'!I$9:I$24,'Variance Analysis'!$B$9:$B$24,'Variance Analysis'!$B$12,'Variance Analysis'!$A$9:$A$24,'Variance Analysis'!$A$21)</f>
        <v>#REF!</v>
      </c>
      <c r="J59" s="152" t="e">
        <f>SUMIFS('Variance Analysis'!J$9:J$24,'Variance Analysis'!$B$9:$B$24,'Variance Analysis'!$B$12,'Variance Analysis'!$A$9:$A$24,'Variance Analysis'!$A$21)</f>
        <v>#REF!</v>
      </c>
      <c r="K59" s="152" t="e">
        <f>SUMIFS('Variance Analysis'!K$9:K$24,'Variance Analysis'!$B$9:$B$24,'Variance Analysis'!$B$12,'Variance Analysis'!$A$9:$A$24,'Variance Analysis'!$A$21)</f>
        <v>#REF!</v>
      </c>
      <c r="L59" s="152" t="e">
        <f>SUMIFS('Variance Analysis'!L$9:L$24,'Variance Analysis'!$B$9:$B$24,'Variance Analysis'!$B$12,'Variance Analysis'!$A$9:$A$24,'Variance Analysis'!$A$21)</f>
        <v>#REF!</v>
      </c>
      <c r="M59" s="152" t="e">
        <f>SUMIFS('Variance Analysis'!M$9:M$24,'Variance Analysis'!$B$9:$B$24,'Variance Analysis'!$B$12,'Variance Analysis'!$A$9:$A$24,'Variance Analysis'!$A$21)</f>
        <v>#REF!</v>
      </c>
      <c r="N59" s="152" t="e">
        <f>SUMIFS('Variance Analysis'!N$9:N$24,'Variance Analysis'!$B$9:$B$24,'Variance Analysis'!$B$12,'Variance Analysis'!$A$9:$A$24,'Variance Analysis'!$A$21)</f>
        <v>#REF!</v>
      </c>
    </row>
    <row r="60" spans="1:26" ht="14.25" customHeight="1">
      <c r="A60" s="131" t="s">
        <v>197</v>
      </c>
      <c r="B60" s="131" t="s">
        <v>38</v>
      </c>
      <c r="C60" s="152" t="e">
        <f>SUMIFS('Variance Analysis'!C$9:C$24,'Variance Analysis'!$B$9:$B$24,'Variance Analysis'!$B$10,'Variance Analysis'!$A$9:$A$24,'Variance Analysis'!$A$21)</f>
        <v>#REF!</v>
      </c>
      <c r="D60" s="152" t="e">
        <f>SUMIFS('Variance Analysis'!D$9:D$24,'Variance Analysis'!$B$9:$B$24,'Variance Analysis'!$B$10,'Variance Analysis'!$A$9:$A$24,'Variance Analysis'!$A$21)</f>
        <v>#REF!</v>
      </c>
      <c r="E60" s="152" t="e">
        <f>SUMIFS('Variance Analysis'!E$9:E$24,'Variance Analysis'!$B$9:$B$24,'Variance Analysis'!$B$10,'Variance Analysis'!$A$9:$A$24,'Variance Analysis'!$A$21)</f>
        <v>#REF!</v>
      </c>
      <c r="F60" s="152" t="e">
        <f>SUMIFS('Variance Analysis'!F$9:F$24,'Variance Analysis'!$B$9:$B$24,'Variance Analysis'!$B$10,'Variance Analysis'!$A$9:$A$24,'Variance Analysis'!$A$21)</f>
        <v>#REF!</v>
      </c>
      <c r="G60" s="152" t="e">
        <f>SUMIFS('Variance Analysis'!G$9:G$24,'Variance Analysis'!$B$9:$B$24,'Variance Analysis'!$B$10,'Variance Analysis'!$A$9:$A$24,'Variance Analysis'!$A$21)</f>
        <v>#REF!</v>
      </c>
      <c r="H60" s="152" t="e">
        <f>SUMIFS('Variance Analysis'!H$9:H$24,'Variance Analysis'!$B$9:$B$24,'Variance Analysis'!$B$10,'Variance Analysis'!$A$9:$A$24,'Variance Analysis'!$A$21)</f>
        <v>#REF!</v>
      </c>
      <c r="I60" s="152" t="e">
        <f>SUMIFS('Variance Analysis'!I$9:I$24,'Variance Analysis'!$B$9:$B$24,'Variance Analysis'!$B$10,'Variance Analysis'!$A$9:$A$24,'Variance Analysis'!$A$21)</f>
        <v>#REF!</v>
      </c>
      <c r="J60" s="152" t="e">
        <f>SUMIFS('Variance Analysis'!J$9:J$24,'Variance Analysis'!$B$9:$B$24,'Variance Analysis'!$B$10,'Variance Analysis'!$A$9:$A$24,'Variance Analysis'!$A$21)</f>
        <v>#REF!</v>
      </c>
      <c r="K60" s="152" t="e">
        <f>SUMIFS('Variance Analysis'!K$9:K$24,'Variance Analysis'!$B$9:$B$24,'Variance Analysis'!$B$10,'Variance Analysis'!$A$9:$A$24,'Variance Analysis'!$A$21)</f>
        <v>#REF!</v>
      </c>
      <c r="L60" s="152" t="e">
        <f>SUMIFS('Variance Analysis'!L$9:L$24,'Variance Analysis'!$B$9:$B$24,'Variance Analysis'!$B$10,'Variance Analysis'!$A$9:$A$24,'Variance Analysis'!$A$21)</f>
        <v>#REF!</v>
      </c>
      <c r="M60" s="152" t="e">
        <f>SUMIFS('Variance Analysis'!M$9:M$24,'Variance Analysis'!$B$9:$B$24,'Variance Analysis'!$B$10,'Variance Analysis'!$A$9:$A$24,'Variance Analysis'!$A$21)</f>
        <v>#REF!</v>
      </c>
      <c r="N60" s="152" t="e">
        <f>SUMIFS('Variance Analysis'!N$9:N$24,'Variance Analysis'!$B$9:$B$24,'Variance Analysis'!$B$10,'Variance Analysis'!$A$9:$A$24,'Variance Analysis'!$A$21)</f>
        <v>#REF!</v>
      </c>
    </row>
    <row r="61" spans="1:26" ht="14.25" customHeight="1">
      <c r="A61" s="131" t="s">
        <v>198</v>
      </c>
      <c r="B61" s="131" t="s">
        <v>38</v>
      </c>
      <c r="C61" s="152" t="e">
        <f>SUMIFS('Variance Analysis'!C$9:C$24,'Variance Analysis'!$B$9:$B$24,'Variance Analysis'!$B$11,'Variance Analysis'!$A$9:$A$24,'Variance Analysis'!$A$21)</f>
        <v>#REF!</v>
      </c>
      <c r="D61" s="152" t="e">
        <f>SUMIFS('Variance Analysis'!D$9:D$24,'Variance Analysis'!$B$9:$B$24,'Variance Analysis'!$B$11,'Variance Analysis'!$A$9:$A$24,'Variance Analysis'!$A$21)</f>
        <v>#REF!</v>
      </c>
      <c r="E61" s="152" t="e">
        <f>SUMIFS('Variance Analysis'!E$9:E$24,'Variance Analysis'!$B$9:$B$24,'Variance Analysis'!$B$11,'Variance Analysis'!$A$9:$A$24,'Variance Analysis'!$A$21)</f>
        <v>#REF!</v>
      </c>
      <c r="F61" s="152" t="e">
        <f>SUMIFS('Variance Analysis'!F$9:F$24,'Variance Analysis'!$B$9:$B$24,'Variance Analysis'!$B$11,'Variance Analysis'!$A$9:$A$24,'Variance Analysis'!$A$21)</f>
        <v>#REF!</v>
      </c>
      <c r="G61" s="152" t="e">
        <f>SUMIFS('Variance Analysis'!G$9:G$24,'Variance Analysis'!$B$9:$B$24,'Variance Analysis'!$B$11,'Variance Analysis'!$A$9:$A$24,'Variance Analysis'!$A$21)</f>
        <v>#REF!</v>
      </c>
      <c r="H61" s="152" t="e">
        <f>SUMIFS('Variance Analysis'!H$9:H$24,'Variance Analysis'!$B$9:$B$24,'Variance Analysis'!$B$11,'Variance Analysis'!$A$9:$A$24,'Variance Analysis'!$A$21)</f>
        <v>#REF!</v>
      </c>
      <c r="I61" s="152" t="e">
        <f>SUMIFS('Variance Analysis'!I$9:I$24,'Variance Analysis'!$B$9:$B$24,'Variance Analysis'!$B$11,'Variance Analysis'!$A$9:$A$24,'Variance Analysis'!$A$21)</f>
        <v>#REF!</v>
      </c>
      <c r="J61" s="152" t="e">
        <f>SUMIFS('Variance Analysis'!J$9:J$24,'Variance Analysis'!$B$9:$B$24,'Variance Analysis'!$B$11,'Variance Analysis'!$A$9:$A$24,'Variance Analysis'!$A$21)</f>
        <v>#REF!</v>
      </c>
      <c r="K61" s="152" t="e">
        <f>SUMIFS('Variance Analysis'!K$9:K$24,'Variance Analysis'!$B$9:$B$24,'Variance Analysis'!$B$11,'Variance Analysis'!$A$9:$A$24,'Variance Analysis'!$A$21)</f>
        <v>#REF!</v>
      </c>
      <c r="L61" s="152" t="e">
        <f>SUMIFS('Variance Analysis'!L$9:L$24,'Variance Analysis'!$B$9:$B$24,'Variance Analysis'!$B$11,'Variance Analysis'!$A$9:$A$24,'Variance Analysis'!$A$21)</f>
        <v>#REF!</v>
      </c>
      <c r="M61" s="152" t="e">
        <f>SUMIFS('Variance Analysis'!M$9:M$24,'Variance Analysis'!$B$9:$B$24,'Variance Analysis'!$B$11,'Variance Analysis'!$A$9:$A$24,'Variance Analysis'!$A$21)</f>
        <v>#REF!</v>
      </c>
      <c r="N61" s="152" t="e">
        <f>SUMIFS('Variance Analysis'!N$9:N$24,'Variance Analysis'!$B$9:$B$24,'Variance Analysis'!$B$11,'Variance Analysis'!$A$9:$A$24,'Variance Analysis'!$A$21)</f>
        <v>#REF!</v>
      </c>
    </row>
    <row r="62" spans="1:26" ht="14.25" customHeight="1">
      <c r="A62" s="131" t="s">
        <v>188</v>
      </c>
      <c r="B62" s="131" t="s">
        <v>38</v>
      </c>
      <c r="C62" s="152" t="e">
        <f>SUMIFS('Variance Analysis'!C$9:C$24,'Variance Analysis'!$B$9:$B$24,'Variance Analysis'!$B$9,'Variance Analysis'!$A$9:$A$24,'Variance Analysis'!$A$21)</f>
        <v>#REF!</v>
      </c>
      <c r="D62" s="152" t="e">
        <f>SUMIFS('Variance Analysis'!D$9:D$24,'Variance Analysis'!$B$9:$B$24,'Variance Analysis'!$B$9,'Variance Analysis'!$A$9:$A$24,'Variance Analysis'!$A$21)</f>
        <v>#REF!</v>
      </c>
      <c r="E62" s="152" t="e">
        <f>SUMIFS('Variance Analysis'!E$9:E$24,'Variance Analysis'!$B$9:$B$24,'Variance Analysis'!$B$9,'Variance Analysis'!$A$9:$A$24,'Variance Analysis'!$A$21)</f>
        <v>#REF!</v>
      </c>
      <c r="F62" s="152" t="e">
        <f>SUMIFS('Variance Analysis'!F$9:F$24,'Variance Analysis'!$B$9:$B$24,'Variance Analysis'!$B$9,'Variance Analysis'!$A$9:$A$24,'Variance Analysis'!$A$21)</f>
        <v>#REF!</v>
      </c>
      <c r="G62" s="152" t="e">
        <f>SUMIFS('Variance Analysis'!G$9:G$24,'Variance Analysis'!$B$9:$B$24,'Variance Analysis'!$B$9,'Variance Analysis'!$A$9:$A$24,'Variance Analysis'!$A$21)</f>
        <v>#REF!</v>
      </c>
      <c r="H62" s="152" t="e">
        <f>SUMIFS('Variance Analysis'!H$9:H$24,'Variance Analysis'!$B$9:$B$24,'Variance Analysis'!$B$9,'Variance Analysis'!$A$9:$A$24,'Variance Analysis'!$A$21)</f>
        <v>#REF!</v>
      </c>
      <c r="I62" s="152" t="e">
        <f>SUMIFS('Variance Analysis'!I$9:I$24,'Variance Analysis'!$B$9:$B$24,'Variance Analysis'!$B$9,'Variance Analysis'!$A$9:$A$24,'Variance Analysis'!$A$21)</f>
        <v>#REF!</v>
      </c>
      <c r="J62" s="152" t="e">
        <f>SUMIFS('Variance Analysis'!J$9:J$24,'Variance Analysis'!$B$9:$B$24,'Variance Analysis'!$B$9,'Variance Analysis'!$A$9:$A$24,'Variance Analysis'!$A$21)</f>
        <v>#REF!</v>
      </c>
      <c r="K62" s="152" t="e">
        <f>SUMIFS('Variance Analysis'!K$9:K$24,'Variance Analysis'!$B$9:$B$24,'Variance Analysis'!$B$9,'Variance Analysis'!$A$9:$A$24,'Variance Analysis'!$A$21)</f>
        <v>#REF!</v>
      </c>
      <c r="L62" s="152" t="e">
        <f>SUMIFS('Variance Analysis'!L$9:L$24,'Variance Analysis'!$B$9:$B$24,'Variance Analysis'!$B$9,'Variance Analysis'!$A$9:$A$24,'Variance Analysis'!$A$21)</f>
        <v>#REF!</v>
      </c>
      <c r="M62" s="152" t="e">
        <f>SUMIFS('Variance Analysis'!M$9:M$24,'Variance Analysis'!$B$9:$B$24,'Variance Analysis'!$B$9,'Variance Analysis'!$A$9:$A$24,'Variance Analysis'!$A$21)</f>
        <v>#REF!</v>
      </c>
      <c r="N62" s="152" t="e">
        <f>SUMIFS('Variance Analysis'!N$9:N$24,'Variance Analysis'!$B$9:$B$24,'Variance Analysis'!$B$9,'Variance Analysis'!$A$9:$A$24,'Variance Analysis'!$A$21)</f>
        <v>#REF!</v>
      </c>
    </row>
    <row r="63" spans="1:26" ht="14.25" customHeight="1">
      <c r="A63" s="134" t="s">
        <v>239</v>
      </c>
      <c r="B63" s="135" t="s">
        <v>38</v>
      </c>
      <c r="C63" s="153" t="e">
        <f t="shared" ref="C63:N63" si="7">ABS(C62)-SUM(C59:C61)</f>
        <v>#REF!</v>
      </c>
      <c r="D63" s="153" t="e">
        <f t="shared" si="7"/>
        <v>#REF!</v>
      </c>
      <c r="E63" s="153" t="e">
        <f t="shared" si="7"/>
        <v>#REF!</v>
      </c>
      <c r="F63" s="153" t="e">
        <f t="shared" si="7"/>
        <v>#REF!</v>
      </c>
      <c r="G63" s="153" t="e">
        <f t="shared" si="7"/>
        <v>#REF!</v>
      </c>
      <c r="H63" s="153" t="e">
        <f t="shared" si="7"/>
        <v>#REF!</v>
      </c>
      <c r="I63" s="153" t="e">
        <f t="shared" si="7"/>
        <v>#REF!</v>
      </c>
      <c r="J63" s="153" t="e">
        <f t="shared" si="7"/>
        <v>#REF!</v>
      </c>
      <c r="K63" s="153" t="e">
        <f t="shared" si="7"/>
        <v>#REF!</v>
      </c>
      <c r="L63" s="153" t="e">
        <f t="shared" si="7"/>
        <v>#REF!</v>
      </c>
      <c r="M63" s="153" t="e">
        <f t="shared" si="7"/>
        <v>#REF!</v>
      </c>
      <c r="N63" s="153" t="e">
        <f t="shared" si="7"/>
        <v>#REF!</v>
      </c>
    </row>
    <row r="64" spans="1:26" ht="14.25" customHeight="1">
      <c r="A64" s="33"/>
      <c r="B64" s="7"/>
      <c r="C64" s="42"/>
      <c r="D64" s="42"/>
      <c r="E64" s="42"/>
      <c r="F64" s="42"/>
      <c r="G64" s="42"/>
      <c r="H64" s="42"/>
      <c r="I64" s="42"/>
      <c r="J64" s="42"/>
      <c r="K64" s="42"/>
      <c r="L64" s="42"/>
      <c r="M64" s="42"/>
      <c r="N64" s="42"/>
    </row>
    <row r="65" spans="1:26" ht="39.75" customHeight="1">
      <c r="A65" s="138" t="s">
        <v>242</v>
      </c>
      <c r="B65" s="139"/>
      <c r="C65" s="140"/>
      <c r="D65" s="140"/>
      <c r="E65" s="140"/>
      <c r="F65" s="140"/>
      <c r="G65" s="140"/>
      <c r="H65" s="140"/>
      <c r="I65" s="140"/>
      <c r="J65" s="140"/>
      <c r="K65" s="140"/>
      <c r="L65" s="140"/>
      <c r="M65" s="140"/>
      <c r="N65" s="140"/>
      <c r="O65" s="141"/>
      <c r="P65" s="141"/>
      <c r="Q65" s="141"/>
      <c r="R65" s="141"/>
      <c r="S65" s="141"/>
      <c r="T65" s="141"/>
      <c r="U65" s="141"/>
      <c r="V65" s="141"/>
      <c r="W65" s="141"/>
      <c r="X65" s="141"/>
      <c r="Y65" s="141"/>
      <c r="Z65" s="141"/>
    </row>
    <row r="66" spans="1:26" ht="14.25" customHeight="1">
      <c r="A66" s="33" t="s">
        <v>243</v>
      </c>
      <c r="B66" s="7"/>
      <c r="C66" s="42"/>
      <c r="D66" s="42"/>
      <c r="E66" s="42"/>
      <c r="F66" s="42"/>
      <c r="G66" s="42"/>
      <c r="H66" s="42"/>
      <c r="I66" s="42"/>
      <c r="J66" s="42"/>
      <c r="K66" s="42"/>
      <c r="L66" s="42"/>
      <c r="M66" s="42"/>
      <c r="N66" s="42"/>
    </row>
    <row r="67" spans="1:26" ht="14.25" customHeight="1">
      <c r="A67" s="33" t="s">
        <v>244</v>
      </c>
      <c r="B67" s="7"/>
      <c r="C67" s="42"/>
      <c r="D67" s="42"/>
      <c r="E67" s="42"/>
      <c r="F67" s="42"/>
      <c r="G67" s="42"/>
      <c r="H67" s="42"/>
      <c r="I67" s="42"/>
      <c r="J67" s="42"/>
      <c r="K67" s="42"/>
      <c r="L67" s="42"/>
      <c r="M67" s="42"/>
      <c r="N67" s="42"/>
    </row>
    <row r="68" spans="1:26" ht="14.25" customHeight="1">
      <c r="A68" s="33" t="s">
        <v>245</v>
      </c>
      <c r="B68" s="7"/>
      <c r="C68" s="42"/>
      <c r="D68" s="42"/>
      <c r="E68" s="42"/>
      <c r="F68" s="42"/>
      <c r="G68" s="42"/>
      <c r="H68" s="42"/>
      <c r="I68" s="42"/>
      <c r="J68" s="42"/>
      <c r="K68" s="42"/>
      <c r="L68" s="42"/>
      <c r="M68" s="42"/>
      <c r="N68" s="42"/>
    </row>
    <row r="69" spans="1:26" ht="14.25" customHeight="1">
      <c r="A69" s="33"/>
      <c r="B69" s="7"/>
      <c r="C69" s="42"/>
      <c r="D69" s="42"/>
      <c r="E69" s="42"/>
      <c r="F69" s="42"/>
      <c r="G69" s="42"/>
      <c r="H69" s="42"/>
      <c r="I69" s="42"/>
      <c r="J69" s="42"/>
      <c r="K69" s="42"/>
      <c r="L69" s="42"/>
      <c r="M69" s="42"/>
      <c r="N69" s="42"/>
    </row>
    <row r="70" spans="1:26" ht="14.25" customHeight="1"/>
    <row r="71" spans="1:26" ht="14.25" customHeight="1"/>
    <row r="72" spans="1:26" ht="14.25" customHeight="1"/>
    <row r="73" spans="1:26" ht="14.25" customHeight="1"/>
    <row r="74" spans="1:26" ht="14.25" customHeight="1"/>
    <row r="75" spans="1:26" ht="14.25" customHeight="1"/>
    <row r="76" spans="1:26" ht="14.25" customHeight="1"/>
    <row r="77" spans="1:26" ht="14.25" customHeight="1"/>
    <row r="78" spans="1:26" ht="14.25" customHeight="1"/>
    <row r="79" spans="1:26" ht="14.25" customHeight="1"/>
    <row r="80" spans="1:26"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T1"/>
  </mergeCells>
  <pageMargins left="0.7" right="0.7" top="0.75" bottom="0.75"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Definitions</vt:lpstr>
      <vt:lpstr>Sheet2</vt:lpstr>
      <vt:lpstr>Data Repository Table</vt:lpstr>
      <vt:lpstr>Sheet4</vt:lpstr>
      <vt:lpstr>Water Trading Repository Table</vt:lpstr>
      <vt:lpstr>Sheet1</vt:lpstr>
      <vt:lpstr>Economic Market Analysis</vt:lpstr>
      <vt:lpstr>Economic Cost Analysis</vt:lpstr>
      <vt:lpstr>What-If Analysis</vt:lpstr>
      <vt:lpstr>Variance Analysis</vt:lpstr>
      <vt:lpstr>Cost to Produce</vt:lpstr>
      <vt:lpstr>EBIT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Christopher H</dc:creator>
  <cp:lastModifiedBy>Ravi Chandra DCP</cp:lastModifiedBy>
  <cp:lastPrinted>2020-10-05T08:40:15Z</cp:lastPrinted>
  <dcterms:created xsi:type="dcterms:W3CDTF">2019-05-26T11:59:56Z</dcterms:created>
  <dcterms:modified xsi:type="dcterms:W3CDTF">2021-01-02T16:32:55Z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97c7b3fc-4128-41ae-86b4-e4b1b1ae5e15_Enabled">
    <vt:lpwstr>True</vt:lpwstr>
  </property>
  <property fmtid="{D5CDD505-2E9C-101B-9397-08002B2CF9AE}" pid="3" name="MSIP_Label_97c7b3fc-4128-41ae-86b4-e4b1b1ae5e15_SiteId">
    <vt:lpwstr>97160e56-eb00-44fe-b31d-0d6d351c636d</vt:lpwstr>
  </property>
  <property fmtid="{D5CDD505-2E9C-101B-9397-08002B2CF9AE}" pid="4" name="MSIP_Label_97c7b3fc-4128-41ae-86b4-e4b1b1ae5e15_Owner">
    <vt:lpwstr>Chris.Hui@origin.com.au</vt:lpwstr>
  </property>
  <property fmtid="{D5CDD505-2E9C-101B-9397-08002B2CF9AE}" pid="5" name="MSIP_Label_97c7b3fc-4128-41ae-86b4-e4b1b1ae5e15_SetDate">
    <vt:lpwstr>2019-09-14T08:39:43.2195742Z</vt:lpwstr>
  </property>
  <property fmtid="{D5CDD505-2E9C-101B-9397-08002B2CF9AE}" pid="6" name="MSIP_Label_97c7b3fc-4128-41ae-86b4-e4b1b1ae5e15_Name">
    <vt:lpwstr>General</vt:lpwstr>
  </property>
  <property fmtid="{D5CDD505-2E9C-101B-9397-08002B2CF9AE}" pid="7" name="MSIP_Label_97c7b3fc-4128-41ae-86b4-e4b1b1ae5e15_Application">
    <vt:lpwstr>Microsoft Azure Information Protection</vt:lpwstr>
  </property>
  <property fmtid="{D5CDD505-2E9C-101B-9397-08002B2CF9AE}" pid="8" name="MSIP_Label_97c7b3fc-4128-41ae-86b4-e4b1b1ae5e15_ActionId">
    <vt:lpwstr>459f6ffd-e1cd-453a-979a-da48b16233cc</vt:lpwstr>
  </property>
  <property fmtid="{D5CDD505-2E9C-101B-9397-08002B2CF9AE}" pid="9" name="MSIP_Label_97c7b3fc-4128-41ae-86b4-e4b1b1ae5e15_Extended_MSFT_Method">
    <vt:lpwstr>Automatic</vt:lpwstr>
  </property>
  <property fmtid="{D5CDD505-2E9C-101B-9397-08002B2CF9AE}" pid="10" name="Sensitivity">
    <vt:lpwstr>General</vt:lpwstr>
  </property>
</Properties>
</file>